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saveExternalLinkValues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Org\FI\Intern\0. Allgemein\7. Residual\Persönliche Ordner Mitarbeitende\IM\Table comparative\"/>
    </mc:Choice>
  </mc:AlternateContent>
  <bookViews>
    <workbookView xWindow="-20" yWindow="5370" windowWidth="17930" windowHeight="5420" tabRatio="796" firstSheet="28" activeTab="28"/>
  </bookViews>
  <sheets>
    <sheet name="Surf" sheetId="3" state="hidden" r:id="rId1"/>
    <sheet name="Pop" sheetId="33" state="hidden" r:id="rId2"/>
    <sheet name="GDP" sheetId="32" state="hidden" r:id="rId3"/>
    <sheet name="GDPcapita" sheetId="34" state="hidden" r:id="rId4"/>
    <sheet name="GDPgrowth" sheetId="35" state="hidden" r:id="rId5"/>
    <sheet name="Educ%GDP" sheetId="36" state="hidden" r:id="rId6"/>
    <sheet name="EducPublic%GDP" sheetId="37" state="hidden" r:id="rId7"/>
    <sheet name="EducPublic%GOV" sheetId="38" state="hidden" r:id="rId8"/>
    <sheet name="EducMoney" sheetId="39" state="hidden" r:id="rId9"/>
    <sheet name="RD" sheetId="49" state="hidden" r:id="rId10"/>
    <sheet name="RD%GDP" sheetId="42" state="hidden" r:id="rId11"/>
    <sheet name="RDcapita" sheetId="50" state="hidden" r:id="rId12"/>
    <sheet name="R&amp;Dperformed" sheetId="43" state="hidden" r:id="rId13"/>
    <sheet name="ChercheursEPT" sheetId="53" state="hidden" r:id="rId14"/>
    <sheet name="Chercheurperemploi" sheetId="44" state="hidden" r:id="rId15"/>
    <sheet name="Students Tertiary" sheetId="60" state="hidden" r:id="rId16"/>
    <sheet name="Students internationals" sheetId="61" state="hidden" r:id="rId17"/>
    <sheet name="%Students etrangers" sheetId="64" state="hidden" r:id="rId18"/>
    <sheet name="Students from CH" sheetId="65" state="hidden" r:id="rId19"/>
    <sheet name="Students Nat a étranger" sheetId="62" state="hidden" r:id="rId20"/>
    <sheet name="%Students a l etranger" sheetId="63" state="hidden" r:id="rId21"/>
    <sheet name="Students etr en CH" sheetId="72" state="hidden" r:id="rId22"/>
    <sheet name="Pub" sheetId="14" state="hidden" r:id="rId23"/>
    <sheet name="profil_Pub" sheetId="66" state="hidden" r:id="rId24"/>
    <sheet name="Impact" sheetId="17" state="hidden" r:id="rId25"/>
    <sheet name="Partenariats" sheetId="71" state="hidden" r:id="rId26"/>
    <sheet name="Patents" sheetId="51" state="hidden" r:id="rId27"/>
    <sheet name="PatentsperCapita" sheetId="11" state="hidden" r:id="rId28"/>
    <sheet name="2 countries" sheetId="70" r:id="rId29"/>
    <sheet name="3 countries" sheetId="67" r:id="rId30"/>
    <sheet name="Countries" sheetId="54" state="hidden" r:id="rId31"/>
    <sheet name="Shanghai" sheetId="47" state="hidden" r:id="rId32"/>
    <sheet name="QS" sheetId="46" state="hidden" r:id="rId33"/>
    <sheet name="Times" sheetId="40" state="hidden" r:id="rId34"/>
    <sheet name="ERC Starting" sheetId="20" state="hidden" r:id="rId35"/>
    <sheet name="ERC Advanced" sheetId="59" state="hidden" r:id="rId36"/>
    <sheet name="dates of updates" sheetId="56" r:id="rId37"/>
    <sheet name="Intro" sheetId="55" r:id="rId38"/>
    <sheet name="ERC Consoli" sheetId="58" state="hidden" r:id="rId39"/>
    <sheet name="IMD" sheetId="23" state="hidden" r:id="rId40"/>
    <sheet name="EIS" sheetId="24" state="hidden" r:id="rId41"/>
    <sheet name="GII" sheetId="22" state="hidden" r:id="rId42"/>
    <sheet name="GCI" sheetId="21" state="hidden" r:id="rId43"/>
  </sheets>
  <definedNames>
    <definedName name="_xlnm._FilterDatabase" localSheetId="28" hidden="1">'2 countries'!#REF!</definedName>
    <definedName name="_xlnm._FilterDatabase" localSheetId="29" hidden="1">'3 countries'!#REF!</definedName>
    <definedName name="aa" localSheetId="0">Surf!#REF!</definedName>
    <definedName name="ac" localSheetId="0">Surf!#REF!</definedName>
    <definedName name="ae" localSheetId="0">Surf!#REF!</definedName>
    <definedName name="af" localSheetId="0">Surf!#REF!</definedName>
    <definedName name="ag" localSheetId="0">Surf!#REF!</definedName>
    <definedName name="aj" localSheetId="0">Surf!#REF!</definedName>
    <definedName name="al" localSheetId="0">Surf!#REF!</definedName>
    <definedName name="am" localSheetId="0">Surf!#REF!</definedName>
    <definedName name="an" localSheetId="0">Surf!#REF!</definedName>
    <definedName name="ao" localSheetId="0">Surf!#REF!</definedName>
    <definedName name="aq" localSheetId="0">Surf!#REF!</definedName>
    <definedName name="ar" localSheetId="0">Surf!#REF!</definedName>
    <definedName name="as" localSheetId="0">Surf!#REF!</definedName>
    <definedName name="au" localSheetId="0">Surf!#REF!</definedName>
    <definedName name="av" localSheetId="0">Surf!#REF!</definedName>
    <definedName name="ax" localSheetId="0">Surf!#REF!</definedName>
    <definedName name="ba" localSheetId="0">Surf!#REF!</definedName>
    <definedName name="bb" localSheetId="0">Surf!#REF!</definedName>
    <definedName name="bc" localSheetId="0">Surf!#REF!</definedName>
    <definedName name="bd" localSheetId="0">Surf!#REF!</definedName>
    <definedName name="be" localSheetId="0">Surf!#REF!</definedName>
    <definedName name="bf" localSheetId="0">Surf!#REF!</definedName>
    <definedName name="bg" localSheetId="0">Surf!#REF!</definedName>
    <definedName name="bh" localSheetId="0">Surf!#REF!</definedName>
    <definedName name="bk" localSheetId="0">Surf!#REF!</definedName>
    <definedName name="bl" localSheetId="0">Surf!#REF!</definedName>
    <definedName name="bm" localSheetId="0">Surf!#REF!</definedName>
    <definedName name="bn" localSheetId="0">Surf!#REF!</definedName>
    <definedName name="bo" localSheetId="0">Surf!#REF!</definedName>
    <definedName name="bp" localSheetId="0">Surf!#REF!</definedName>
    <definedName name="br" localSheetId="0">Surf!#REF!</definedName>
    <definedName name="bt" localSheetId="0">Surf!#REF!</definedName>
    <definedName name="bu" localSheetId="0">Surf!#REF!</definedName>
    <definedName name="bx" localSheetId="0">Surf!#REF!</definedName>
    <definedName name="by" localSheetId="0">Surf!#REF!</definedName>
    <definedName name="ca" localSheetId="0">Surf!#REF!</definedName>
    <definedName name="cb" localSheetId="0">Surf!#REF!</definedName>
    <definedName name="cc" localSheetId="0">Surf!#REF!</definedName>
    <definedName name="cd" localSheetId="0">Surf!#REF!</definedName>
    <definedName name="ce" localSheetId="0">Surf!#REF!</definedName>
    <definedName name="cf" localSheetId="0">Surf!#REF!</definedName>
    <definedName name="cg" localSheetId="0">Surf!#REF!</definedName>
    <definedName name="ch" localSheetId="0">Surf!#REF!</definedName>
    <definedName name="ci" localSheetId="0">Surf!#REF!</definedName>
    <definedName name="cj" localSheetId="0">Surf!#REF!</definedName>
    <definedName name="ck" localSheetId="0">Surf!#REF!</definedName>
    <definedName name="cm" localSheetId="0">Surf!#REF!</definedName>
    <definedName name="cn" localSheetId="0">Surf!#REF!</definedName>
    <definedName name="co" localSheetId="0">Surf!#REF!</definedName>
    <definedName name="Country" localSheetId="28">'2 countries'!$H$7</definedName>
    <definedName name="Country" localSheetId="29">'3 countries'!$G$7</definedName>
    <definedName name="cq" localSheetId="0">Surf!#REF!</definedName>
    <definedName name="cs" localSheetId="0">Surf!#REF!</definedName>
    <definedName name="ct" localSheetId="0">Surf!#REF!</definedName>
    <definedName name="cu" localSheetId="0">Surf!#REF!</definedName>
    <definedName name="cv" localSheetId="0">Surf!#REF!</definedName>
    <definedName name="cw" localSheetId="0">Surf!#REF!</definedName>
    <definedName name="cy" localSheetId="0">Surf!#REF!</definedName>
    <definedName name="da" localSheetId="0">Surf!#REF!</definedName>
    <definedName name="dj" localSheetId="0">Surf!#REF!</definedName>
    <definedName name="do" localSheetId="0">Surf!#REF!</definedName>
    <definedName name="dr" localSheetId="0">Surf!#REF!</definedName>
    <definedName name="dx" localSheetId="0">Surf!#REF!</definedName>
    <definedName name="ec" localSheetId="0">Surf!#REF!</definedName>
    <definedName name="eg" localSheetId="0">Surf!#REF!</definedName>
    <definedName name="ei" localSheetId="0">Surf!#REF!</definedName>
    <definedName name="ek" localSheetId="0">Surf!#REF!</definedName>
    <definedName name="en" localSheetId="0">Surf!#REF!</definedName>
    <definedName name="er" localSheetId="0">Surf!#REF!</definedName>
    <definedName name="es" localSheetId="0">Surf!#REF!</definedName>
    <definedName name="et" localSheetId="0">Surf!#REF!</definedName>
    <definedName name="ez" localSheetId="0">Surf!#REF!</definedName>
    <definedName name="fi" localSheetId="0">Surf!#REF!</definedName>
    <definedName name="fj" localSheetId="0">Surf!#REF!</definedName>
    <definedName name="fk" localSheetId="0">Surf!#REF!</definedName>
    <definedName name="fm" localSheetId="0">Surf!#REF!</definedName>
    <definedName name="fo" localSheetId="0">Surf!#REF!</definedName>
    <definedName name="fp" localSheetId="0">Surf!#REF!</definedName>
    <definedName name="fr" localSheetId="0">Surf!#REF!</definedName>
    <definedName name="ga" localSheetId="0">Surf!#REF!</definedName>
    <definedName name="gb" localSheetId="0">Surf!#REF!</definedName>
    <definedName name="gg" localSheetId="0">Surf!#REF!</definedName>
    <definedName name="gh" localSheetId="0">Surf!#REF!</definedName>
    <definedName name="gi" localSheetId="0">Surf!#REF!</definedName>
    <definedName name="gj" localSheetId="0">Surf!#REF!</definedName>
    <definedName name="gk" localSheetId="0">Surf!#REF!</definedName>
    <definedName name="gl" localSheetId="0">Surf!#REF!</definedName>
    <definedName name="gm" localSheetId="0">Surf!#REF!</definedName>
    <definedName name="gr" localSheetId="0">Surf!#REF!</definedName>
    <definedName name="gt" localSheetId="0">Surf!#REF!</definedName>
    <definedName name="gv" localSheetId="0">Surf!#REF!</definedName>
    <definedName name="gy" localSheetId="0">Surf!#REF!</definedName>
    <definedName name="gz" localSheetId="0">Surf!#REF!</definedName>
    <definedName name="ha" localSheetId="0">Surf!#REF!</definedName>
    <definedName name="hk" localSheetId="0">Surf!#REF!</definedName>
    <definedName name="ho" localSheetId="0">Surf!#REF!</definedName>
    <definedName name="hr" localSheetId="0">Surf!#REF!</definedName>
    <definedName name="HTML_CodePage" hidden="1">1252</definedName>
    <definedName name="HTML_Control" hidden="1">{"'tabcourt_1'!$A$2:$I$13"}</definedName>
    <definedName name="HTML_Description" hidden="1">""</definedName>
    <definedName name="HTML_Email" hidden="1">""</definedName>
    <definedName name="HTML_Header" hidden="1">"tabcourt_1"</definedName>
    <definedName name="HTML_LastUpdate" hidden="1">"25.11.00"</definedName>
    <definedName name="HTML_LineAfter" hidden="1">FALSE</definedName>
    <definedName name="HTML_LineBefore" hidden="1">FALSE</definedName>
    <definedName name="HTML_Name" hidden="1">"Elisabeth Pastor"</definedName>
    <definedName name="HTML_OBDlg2" hidden="1">TRUE</definedName>
    <definedName name="HTML_OBDlg4" hidden="1">TRUE</definedName>
    <definedName name="HTML_OS" hidden="1">0</definedName>
    <definedName name="HTML_PathFile" hidden="1">"T:\PROGRAMME SCIENCE\E_EP_SCIENCE ET TECHNOLOGIE\A_EP-INDICATEURS\Tableaux\Tableaux htm\ind 20401\ind20401_1_ftabk.htm"</definedName>
    <definedName name="HTML_Title" hidden="1">"20401 Tableaux"</definedName>
    <definedName name="hu" localSheetId="0">Surf!#REF!</definedName>
    <definedName name="ic" localSheetId="0">Surf!#REF!</definedName>
    <definedName name="id" localSheetId="0">Surf!#REF!</definedName>
    <definedName name="im" localSheetId="0">Surf!#REF!</definedName>
    <definedName name="in" localSheetId="0">Surf!#REF!</definedName>
    <definedName name="ir" localSheetId="0">Surf!#REF!</definedName>
    <definedName name="is" localSheetId="0">Surf!#REF!</definedName>
    <definedName name="it" localSheetId="0">Surf!#REF!</definedName>
    <definedName name="iv" localSheetId="0">Surf!#REF!</definedName>
    <definedName name="iz" localSheetId="0">Surf!#REF!</definedName>
    <definedName name="ja" localSheetId="0">Surf!#REF!</definedName>
    <definedName name="je" localSheetId="0">Surf!#REF!</definedName>
    <definedName name="jm" localSheetId="0">Surf!#REF!</definedName>
    <definedName name="jo" localSheetId="0">Surf!#REF!</definedName>
    <definedName name="ke" localSheetId="0">Surf!#REF!</definedName>
    <definedName name="kg" localSheetId="0">Surf!#REF!</definedName>
    <definedName name="kn" localSheetId="0">Surf!#REF!</definedName>
    <definedName name="kr" localSheetId="0">Surf!#REF!</definedName>
    <definedName name="ks" localSheetId="0">Surf!#REF!</definedName>
    <definedName name="kt" localSheetId="0">Surf!#REF!</definedName>
    <definedName name="ku" localSheetId="0">Surf!#REF!</definedName>
    <definedName name="kv" localSheetId="0">Surf!#REF!</definedName>
    <definedName name="kz" localSheetId="0">Surf!#REF!</definedName>
    <definedName name="la" localSheetId="0">Surf!#REF!</definedName>
    <definedName name="le" localSheetId="0">Surf!#REF!</definedName>
    <definedName name="lg" localSheetId="0">Surf!#REF!</definedName>
    <definedName name="lh" localSheetId="0">Surf!#REF!</definedName>
    <definedName name="li" localSheetId="0">Surf!#REF!</definedName>
    <definedName name="lo" localSheetId="0">Surf!#REF!</definedName>
    <definedName name="ls" localSheetId="0">Surf!#REF!</definedName>
    <definedName name="lt" localSheetId="0">Surf!#REF!</definedName>
    <definedName name="lu" localSheetId="0">Surf!#REF!</definedName>
    <definedName name="ly" localSheetId="0">Surf!#REF!</definedName>
    <definedName name="ma" localSheetId="0">Surf!#REF!</definedName>
    <definedName name="mc" localSheetId="0">Surf!#REF!</definedName>
    <definedName name="md" localSheetId="0">Surf!#REF!</definedName>
    <definedName name="mg" localSheetId="0">Surf!#REF!</definedName>
    <definedName name="mh" localSheetId="0">Surf!#REF!</definedName>
    <definedName name="mi" localSheetId="0">Surf!#REF!</definedName>
    <definedName name="mj" localSheetId="0">Surf!#REF!</definedName>
    <definedName name="mk" localSheetId="0">Surf!#REF!</definedName>
    <definedName name="ml" localSheetId="0">Surf!#REF!</definedName>
    <definedName name="mn" localSheetId="0">Surf!#REF!</definedName>
    <definedName name="mo" localSheetId="0">Surf!#REF!</definedName>
    <definedName name="mp" localSheetId="0">Surf!#REF!</definedName>
    <definedName name="mr" localSheetId="0">Surf!#REF!</definedName>
    <definedName name="mt" localSheetId="0">Surf!#REF!</definedName>
    <definedName name="mu" localSheetId="0">Surf!#REF!</definedName>
    <definedName name="mv" localSheetId="0">Surf!#REF!</definedName>
    <definedName name="mx" localSheetId="0">Surf!#REF!</definedName>
    <definedName name="my" localSheetId="0">Surf!#REF!</definedName>
    <definedName name="mz" localSheetId="0">Surf!#REF!</definedName>
    <definedName name="nc" localSheetId="0">Surf!#REF!</definedName>
    <definedName name="ne" localSheetId="0">Surf!#REF!</definedName>
    <definedName name="nf" localSheetId="0">Surf!#REF!</definedName>
    <definedName name="ng" localSheetId="0">Surf!#REF!</definedName>
    <definedName name="nh" localSheetId="0">Surf!#REF!</definedName>
    <definedName name="ni" localSheetId="0">Surf!#REF!</definedName>
    <definedName name="nl" localSheetId="0">Surf!#REF!</definedName>
    <definedName name="no" localSheetId="0">Surf!#REF!</definedName>
    <definedName name="np" localSheetId="0">Surf!#REF!</definedName>
    <definedName name="nr" localSheetId="0">Surf!#REF!</definedName>
    <definedName name="ns" localSheetId="0">Surf!#REF!</definedName>
    <definedName name="nu" localSheetId="0">Surf!#REF!</definedName>
    <definedName name="nz" localSheetId="0">Surf!#REF!</definedName>
    <definedName name="od" localSheetId="0">Surf!#REF!</definedName>
    <definedName name="pa" localSheetId="0">Surf!#REF!</definedName>
    <definedName name="pc" localSheetId="0">Surf!#REF!</definedName>
    <definedName name="pe" localSheetId="0">Surf!#REF!</definedName>
    <definedName name="pk" localSheetId="0">Surf!#REF!</definedName>
    <definedName name="pl" localSheetId="0">Surf!#REF!</definedName>
    <definedName name="pm" localSheetId="0">Surf!#REF!</definedName>
    <definedName name="po" localSheetId="0">Surf!#REF!</definedName>
    <definedName name="pp" localSheetId="0">Surf!#REF!</definedName>
    <definedName name="Print_Area" localSheetId="28">'2 countries'!$A$1:$M$133</definedName>
    <definedName name="Print_Area" localSheetId="29">'3 countries'!$A$1:$N$133</definedName>
    <definedName name="Print_Area" localSheetId="37">Intro!$A$1:$N$115</definedName>
    <definedName name="profils2c">INDIRECT(VLOOKUP('2 countries'!$D$7,profil_Pub!$B$1:$D$143,2,FALSE))</definedName>
    <definedName name="profils2c2">INDIRECT(VLOOKUP('2 countries'!$H$7,profil_Pub!$B$1:$D$143,2,FALSE))</definedName>
    <definedName name="profils3c">INDIRECT(VLOOKUP('3 countries'!$D$7,profil_Pub!$B$1:$D$143,2,FALSE))</definedName>
    <definedName name="profils3c2">INDIRECT(VLOOKUP('3 countries'!$G$7,profil_Pub!$B$1:$D$143,2,FALSE))</definedName>
    <definedName name="profils3c3">INDIRECT(VLOOKUP('3 countries'!$J$7,profil_Pub!$B$1:$D$143,2,FALSE))</definedName>
    <definedName name="ps" localSheetId="0">Surf!#REF!</definedName>
    <definedName name="pu" localSheetId="0">Surf!#REF!</definedName>
    <definedName name="qa" localSheetId="0">Surf!#REF!</definedName>
    <definedName name="ri" localSheetId="0">Surf!#REF!</definedName>
    <definedName name="rm" localSheetId="0">Surf!#REF!</definedName>
    <definedName name="rn" localSheetId="0">Surf!#REF!</definedName>
    <definedName name="ro" localSheetId="0">Surf!#REF!</definedName>
    <definedName name="rp" localSheetId="0">Surf!#REF!</definedName>
    <definedName name="rq" localSheetId="0">Surf!#REF!</definedName>
    <definedName name="rs" localSheetId="0">Surf!#REF!</definedName>
    <definedName name="rw" localSheetId="0">Surf!#REF!</definedName>
    <definedName name="sa" localSheetId="0">Surf!#REF!</definedName>
    <definedName name="sb" localSheetId="0">Surf!#REF!</definedName>
    <definedName name="sc" localSheetId="0">Surf!#REF!</definedName>
    <definedName name="se" localSheetId="0">Surf!#REF!</definedName>
    <definedName name="sf" localSheetId="0">Surf!#REF!</definedName>
    <definedName name="sg" localSheetId="0">Surf!#REF!</definedName>
    <definedName name="sh" localSheetId="0">Surf!#REF!</definedName>
    <definedName name="si" localSheetId="0">Surf!#REF!</definedName>
    <definedName name="sk" localSheetId="0">Surf!#REF!</definedName>
    <definedName name="sl" localSheetId="0">Surf!#REF!</definedName>
    <definedName name="sm" localSheetId="0">Surf!#REF!</definedName>
    <definedName name="sn" localSheetId="0">Surf!#REF!</definedName>
    <definedName name="so" localSheetId="0">Surf!#REF!</definedName>
    <definedName name="sp" localSheetId="0">Surf!#REF!</definedName>
    <definedName name="st" localSheetId="0">Surf!#REF!</definedName>
    <definedName name="su" localSheetId="0">Surf!#REF!</definedName>
    <definedName name="sv" localSheetId="0">Surf!#REF!</definedName>
    <definedName name="sw" localSheetId="0">Surf!#REF!</definedName>
    <definedName name="sy" localSheetId="0">Surf!#REF!</definedName>
    <definedName name="sz" localSheetId="0">Surf!#REF!</definedName>
    <definedName name="tb" localSheetId="0">Surf!#REF!</definedName>
    <definedName name="td" localSheetId="0">Surf!#REF!</definedName>
    <definedName name="th" localSheetId="0">Surf!#REF!</definedName>
    <definedName name="ti" localSheetId="0">Surf!#REF!</definedName>
    <definedName name="tk" localSheetId="0">Surf!#REF!</definedName>
    <definedName name="tl" localSheetId="0">Surf!#REF!</definedName>
    <definedName name="tn" localSheetId="0">Surf!#REF!</definedName>
    <definedName name="to" localSheetId="0">Surf!#REF!</definedName>
    <definedName name="tp" localSheetId="0">Surf!#REF!</definedName>
    <definedName name="ts" localSheetId="0">Surf!#REF!</definedName>
    <definedName name="tt" localSheetId="0">Surf!#REF!</definedName>
    <definedName name="tu" localSheetId="0">Surf!#REF!</definedName>
    <definedName name="tv" localSheetId="0">Surf!#REF!</definedName>
    <definedName name="tw" localSheetId="0">Surf!#REF!</definedName>
    <definedName name="tx" localSheetId="0">Surf!#REF!</definedName>
    <definedName name="tz" localSheetId="0">Surf!#REF!</definedName>
    <definedName name="ug" localSheetId="0">Surf!#REF!</definedName>
    <definedName name="uk" localSheetId="0">Surf!#REF!</definedName>
    <definedName name="up" localSheetId="0">Surf!#REF!</definedName>
    <definedName name="us" localSheetId="0">Surf!#REF!</definedName>
    <definedName name="uv" localSheetId="0">Surf!#REF!</definedName>
    <definedName name="uy" localSheetId="0">Surf!#REF!</definedName>
    <definedName name="uz" localSheetId="0">Surf!#REF!</definedName>
    <definedName name="vc" localSheetId="0">Surf!#REF!</definedName>
    <definedName name="ve" localSheetId="0">Surf!#REF!</definedName>
    <definedName name="vi" localSheetId="0">Surf!#REF!</definedName>
    <definedName name="vm" localSheetId="0">Surf!#REF!</definedName>
    <definedName name="vq" localSheetId="0">Surf!#REF!</definedName>
    <definedName name="vt" localSheetId="0">Surf!#REF!</definedName>
    <definedName name="wa" localSheetId="0">Surf!#REF!</definedName>
    <definedName name="we" localSheetId="0">Surf!#REF!</definedName>
    <definedName name="wf" localSheetId="0">Surf!#REF!</definedName>
    <definedName name="wi" localSheetId="0">Surf!#REF!</definedName>
    <definedName name="ws" localSheetId="0">Surf!#REF!</definedName>
    <definedName name="wz" localSheetId="0">Surf!#REF!</definedName>
    <definedName name="ym" localSheetId="0">Surf!#REF!</definedName>
    <definedName name="za" localSheetId="0">Surf!#REF!</definedName>
    <definedName name="zi" localSheetId="0">Surf!#REF!</definedName>
    <definedName name="_xlnm.Print_Area" localSheetId="28">'2 countries'!$A$1:$M$136</definedName>
    <definedName name="_xlnm.Print_Area" localSheetId="29">'3 countries'!$A$1:$N$135</definedName>
  </definedNames>
  <calcPr calcId="162913"/>
</workbook>
</file>

<file path=xl/calcChain.xml><?xml version="1.0" encoding="utf-8"?>
<calcChain xmlns="http://schemas.openxmlformats.org/spreadsheetml/2006/main">
  <c r="M48" i="67" l="1"/>
  <c r="G44" i="67"/>
  <c r="I44" i="70"/>
  <c r="J46" i="67"/>
  <c r="L46" i="70"/>
  <c r="B1" i="40" l="1"/>
  <c r="B1" i="46" l="1"/>
  <c r="E75" i="70" l="1"/>
  <c r="J30" i="70" l="1"/>
  <c r="L87" i="67" l="1"/>
  <c r="I87" i="67"/>
  <c r="F87" i="67"/>
  <c r="K87" i="70"/>
  <c r="G87" i="70"/>
  <c r="L86" i="67"/>
  <c r="I86" i="67"/>
  <c r="F86" i="67"/>
  <c r="K86" i="70"/>
  <c r="G86" i="70"/>
  <c r="L71" i="70" l="1"/>
  <c r="M65" i="67"/>
  <c r="B1" i="47" l="1"/>
  <c r="E11" i="70" l="1"/>
  <c r="M27" i="67" l="1"/>
  <c r="J27" i="67"/>
  <c r="G27" i="67"/>
  <c r="D27" i="67"/>
  <c r="M26" i="67"/>
  <c r="J26" i="67"/>
  <c r="G26" i="67"/>
  <c r="D26" i="67"/>
  <c r="M25" i="67"/>
  <c r="J25" i="67"/>
  <c r="G25" i="67"/>
  <c r="D25" i="67"/>
  <c r="N24" i="67"/>
  <c r="L24" i="67"/>
  <c r="I24" i="67"/>
  <c r="F24" i="67"/>
  <c r="L27" i="70"/>
  <c r="I27" i="70"/>
  <c r="E27" i="70"/>
  <c r="L26" i="70"/>
  <c r="I26" i="70"/>
  <c r="E26" i="70"/>
  <c r="L25" i="70"/>
  <c r="I25" i="70"/>
  <c r="E25" i="70"/>
  <c r="M24" i="70"/>
  <c r="K24" i="70"/>
  <c r="G24" i="70"/>
  <c r="N32" i="67" l="1"/>
  <c r="M32" i="67"/>
  <c r="K32" i="67"/>
  <c r="J32" i="67"/>
  <c r="H32" i="67"/>
  <c r="G32" i="67"/>
  <c r="E32" i="67"/>
  <c r="D32" i="67"/>
  <c r="N31" i="67"/>
  <c r="M31" i="67"/>
  <c r="K31" i="67"/>
  <c r="J31" i="67"/>
  <c r="H31" i="67"/>
  <c r="G31" i="67"/>
  <c r="E31" i="67"/>
  <c r="D31" i="67"/>
  <c r="N30" i="67"/>
  <c r="M30" i="67"/>
  <c r="K30" i="67"/>
  <c r="J30" i="67"/>
  <c r="H30" i="67"/>
  <c r="G30" i="67"/>
  <c r="E30" i="67"/>
  <c r="D30" i="67"/>
  <c r="N29" i="67"/>
  <c r="M29" i="67"/>
  <c r="K29" i="67"/>
  <c r="J29" i="67"/>
  <c r="H29" i="67"/>
  <c r="G29" i="67"/>
  <c r="E29" i="67"/>
  <c r="D29" i="67"/>
  <c r="N28" i="67"/>
  <c r="L28" i="67"/>
  <c r="I28" i="67"/>
  <c r="F28" i="67"/>
  <c r="M23" i="67"/>
  <c r="M22" i="67"/>
  <c r="M21" i="67"/>
  <c r="N20" i="67"/>
  <c r="J23" i="67"/>
  <c r="G23" i="67"/>
  <c r="D23" i="67"/>
  <c r="J22" i="67"/>
  <c r="G22" i="67"/>
  <c r="D22" i="67"/>
  <c r="J21" i="67"/>
  <c r="G21" i="67"/>
  <c r="D21" i="67"/>
  <c r="L20" i="67"/>
  <c r="I20" i="67"/>
  <c r="F20" i="67"/>
  <c r="L32" i="70"/>
  <c r="L31" i="70"/>
  <c r="L30" i="70"/>
  <c r="L29" i="70"/>
  <c r="M28" i="70"/>
  <c r="L23" i="70"/>
  <c r="L22" i="70"/>
  <c r="L21" i="70"/>
  <c r="M20" i="70"/>
  <c r="K28" i="70"/>
  <c r="K20" i="70"/>
  <c r="J32" i="70"/>
  <c r="J31" i="70"/>
  <c r="J29" i="70"/>
  <c r="I32" i="70"/>
  <c r="I31" i="70"/>
  <c r="I30" i="70"/>
  <c r="I29" i="70"/>
  <c r="I23" i="70"/>
  <c r="I22" i="70"/>
  <c r="I21" i="70"/>
  <c r="G28" i="70"/>
  <c r="F32" i="70"/>
  <c r="F31" i="70"/>
  <c r="F30" i="70"/>
  <c r="F29" i="70"/>
  <c r="E32" i="70"/>
  <c r="E31" i="70"/>
  <c r="E30" i="70"/>
  <c r="E29" i="70"/>
  <c r="E23" i="70"/>
  <c r="E22" i="70"/>
  <c r="E21" i="70"/>
  <c r="G20" i="70"/>
  <c r="M32" i="70"/>
  <c r="M31" i="70"/>
  <c r="M30" i="70"/>
  <c r="M29" i="70"/>
  <c r="C107" i="70" l="1"/>
  <c r="C2" i="66" l="1"/>
  <c r="C3" i="66"/>
  <c r="C4" i="66"/>
  <c r="C5" i="66"/>
  <c r="C6" i="66"/>
  <c r="C7" i="66"/>
  <c r="C8" i="66"/>
  <c r="C9" i="66"/>
  <c r="C10" i="66"/>
  <c r="C11" i="66"/>
  <c r="C12" i="66"/>
  <c r="C13" i="66"/>
  <c r="C14" i="66"/>
  <c r="C15" i="66"/>
  <c r="C16" i="66"/>
  <c r="C17" i="66"/>
  <c r="C18" i="66"/>
  <c r="C19" i="66"/>
  <c r="C20" i="66"/>
  <c r="C21" i="66"/>
  <c r="C22" i="66"/>
  <c r="C23" i="66"/>
  <c r="C24" i="66"/>
  <c r="C25" i="66"/>
  <c r="C26" i="66"/>
  <c r="C27" i="66"/>
  <c r="C28" i="66"/>
  <c r="C29" i="66"/>
  <c r="C30" i="66"/>
  <c r="C31" i="66"/>
  <c r="C32" i="66"/>
  <c r="C33" i="66"/>
  <c r="C34" i="66"/>
  <c r="C35" i="66"/>
  <c r="C36" i="66"/>
  <c r="C37" i="66"/>
  <c r="C38" i="66"/>
  <c r="C39" i="66"/>
  <c r="C40" i="66"/>
  <c r="C41" i="66"/>
  <c r="C42" i="66"/>
  <c r="C43" i="66"/>
  <c r="C44" i="66"/>
  <c r="C45" i="66"/>
  <c r="C46" i="66"/>
  <c r="C47" i="66"/>
  <c r="C48" i="66"/>
  <c r="C49" i="66"/>
  <c r="C50" i="66"/>
  <c r="C51" i="66"/>
  <c r="C52" i="66"/>
  <c r="C53" i="66"/>
  <c r="C54" i="66"/>
  <c r="C55" i="66"/>
  <c r="C56" i="66"/>
  <c r="C57" i="66"/>
  <c r="C58" i="66"/>
  <c r="C59" i="66"/>
  <c r="C60" i="66"/>
  <c r="C61" i="66"/>
  <c r="C62" i="66"/>
  <c r="C63" i="66"/>
  <c r="C64" i="66"/>
  <c r="C65" i="66"/>
  <c r="C66" i="66"/>
  <c r="C67" i="66"/>
  <c r="C68" i="66"/>
  <c r="C69" i="66"/>
  <c r="C70" i="66"/>
  <c r="C71" i="66"/>
  <c r="C72" i="66"/>
  <c r="C73" i="66"/>
  <c r="C74" i="66"/>
  <c r="C75" i="66"/>
  <c r="C76" i="66"/>
  <c r="C77" i="66"/>
  <c r="C78" i="66"/>
  <c r="C79" i="66"/>
  <c r="C80" i="66"/>
  <c r="C81" i="66"/>
  <c r="C82" i="66"/>
  <c r="C83" i="66"/>
  <c r="C84" i="66"/>
  <c r="C85" i="66"/>
  <c r="C86" i="66"/>
  <c r="C87" i="66"/>
  <c r="C88" i="66"/>
  <c r="C89" i="66"/>
  <c r="C90" i="66"/>
  <c r="C91" i="66"/>
  <c r="C92" i="66"/>
  <c r="C93" i="66"/>
  <c r="C94" i="66"/>
  <c r="C95" i="66"/>
  <c r="C96" i="66"/>
  <c r="C97" i="66"/>
  <c r="C98" i="66"/>
  <c r="C99" i="66"/>
  <c r="C100" i="66"/>
  <c r="C101" i="66"/>
  <c r="C102" i="66"/>
  <c r="C103" i="66"/>
  <c r="C104" i="66"/>
  <c r="C105" i="66"/>
  <c r="C106" i="66"/>
  <c r="C107" i="66"/>
  <c r="C108" i="66"/>
  <c r="C109" i="66"/>
  <c r="C110" i="66"/>
  <c r="C111" i="66"/>
  <c r="C112" i="66"/>
  <c r="C113" i="66"/>
  <c r="C114" i="66"/>
  <c r="C115" i="66"/>
  <c r="C116" i="66"/>
  <c r="C117" i="66"/>
  <c r="C118" i="66"/>
  <c r="C119" i="66"/>
  <c r="C120" i="66"/>
  <c r="C121" i="66"/>
  <c r="C122" i="66"/>
  <c r="C123" i="66"/>
  <c r="C124" i="66"/>
  <c r="C125" i="66"/>
  <c r="C126" i="66"/>
  <c r="C127" i="66"/>
  <c r="C128" i="66"/>
  <c r="C129" i="66"/>
  <c r="C130" i="66"/>
  <c r="C131" i="66"/>
  <c r="C132" i="66"/>
  <c r="C133" i="66"/>
  <c r="C134" i="66"/>
  <c r="C135" i="66"/>
  <c r="C136" i="66"/>
  <c r="C137" i="66"/>
  <c r="C138" i="66"/>
  <c r="C139" i="66"/>
  <c r="C140" i="66"/>
  <c r="C141" i="66"/>
  <c r="C142" i="66"/>
  <c r="C143" i="66"/>
  <c r="C144" i="66"/>
  <c r="C145" i="66"/>
  <c r="C1" i="66"/>
  <c r="I52" i="70" l="1"/>
  <c r="L86" i="70" l="1"/>
  <c r="J86" i="70"/>
  <c r="I86" i="70"/>
  <c r="F86" i="70"/>
  <c r="E86" i="70"/>
  <c r="M86" i="67"/>
  <c r="K86" i="67"/>
  <c r="J86" i="67"/>
  <c r="H86" i="67"/>
  <c r="G86" i="67"/>
  <c r="E86" i="67"/>
  <c r="D86" i="67"/>
  <c r="L84" i="70"/>
  <c r="L83" i="70"/>
  <c r="L82" i="70"/>
  <c r="L81" i="70"/>
  <c r="M84" i="67"/>
  <c r="M83" i="67"/>
  <c r="M82" i="67"/>
  <c r="M81" i="67"/>
  <c r="L82" i="67"/>
  <c r="K82" i="67"/>
  <c r="I82" i="67"/>
  <c r="H82" i="67"/>
  <c r="F82" i="67"/>
  <c r="E82" i="67"/>
  <c r="K82" i="70"/>
  <c r="J82" i="70"/>
  <c r="G82" i="70"/>
  <c r="F82" i="70"/>
  <c r="K81" i="70"/>
  <c r="J81" i="70"/>
  <c r="G81" i="70"/>
  <c r="F81" i="70"/>
  <c r="L81" i="67"/>
  <c r="K81" i="67"/>
  <c r="I81" i="67"/>
  <c r="H81" i="67"/>
  <c r="F81" i="67"/>
  <c r="E81" i="67"/>
  <c r="L84" i="67"/>
  <c r="K84" i="67"/>
  <c r="I84" i="67"/>
  <c r="H84" i="67"/>
  <c r="F84" i="67"/>
  <c r="E84" i="67"/>
  <c r="K84" i="70"/>
  <c r="J84" i="70"/>
  <c r="G84" i="70"/>
  <c r="F84" i="70"/>
  <c r="N75" i="67"/>
  <c r="L83" i="67"/>
  <c r="K83" i="67"/>
  <c r="I83" i="67"/>
  <c r="H83" i="67"/>
  <c r="F83" i="67"/>
  <c r="E83" i="67"/>
  <c r="K83" i="70"/>
  <c r="J83" i="70"/>
  <c r="G83" i="70"/>
  <c r="F83" i="70"/>
  <c r="B48" i="67" l="1"/>
  <c r="B47" i="67"/>
  <c r="B46" i="67"/>
  <c r="B45" i="67"/>
  <c r="B44" i="67"/>
  <c r="B43" i="67"/>
  <c r="B43" i="70"/>
  <c r="B46" i="70"/>
  <c r="B45" i="70"/>
  <c r="B44" i="70"/>
  <c r="I44" i="67" l="1"/>
  <c r="L46" i="67"/>
  <c r="K44" i="70" l="1"/>
  <c r="N48" i="67"/>
  <c r="M46" i="70"/>
  <c r="I46" i="70" l="1"/>
  <c r="M75" i="67" l="1"/>
  <c r="J75" i="67"/>
  <c r="I75" i="70"/>
  <c r="L75" i="70"/>
  <c r="M75" i="70"/>
  <c r="G75" i="67" l="1"/>
  <c r="D75" i="67"/>
  <c r="L64" i="70"/>
  <c r="I64" i="70"/>
  <c r="E64" i="70"/>
  <c r="E79" i="70"/>
  <c r="C118" i="70" l="1"/>
  <c r="B118" i="70"/>
  <c r="C117" i="70"/>
  <c r="B117" i="70"/>
  <c r="B114" i="70"/>
  <c r="B107" i="70"/>
  <c r="C106" i="70"/>
  <c r="B106" i="70"/>
  <c r="B103" i="70"/>
  <c r="C96" i="70"/>
  <c r="B96" i="70"/>
  <c r="C95" i="70"/>
  <c r="B95" i="70"/>
  <c r="B92" i="70"/>
  <c r="I91" i="70"/>
  <c r="D91" i="70"/>
  <c r="L87" i="70"/>
  <c r="J87" i="70"/>
  <c r="I87" i="70"/>
  <c r="F87" i="70"/>
  <c r="E87" i="70"/>
  <c r="L79" i="70"/>
  <c r="J79" i="70"/>
  <c r="I79" i="70"/>
  <c r="F79" i="70"/>
  <c r="L78" i="70"/>
  <c r="J78" i="70"/>
  <c r="I78" i="70"/>
  <c r="F78" i="70"/>
  <c r="E78" i="70"/>
  <c r="M77" i="70"/>
  <c r="K77" i="70"/>
  <c r="G77" i="70"/>
  <c r="J76" i="70"/>
  <c r="I76" i="70"/>
  <c r="F76" i="70"/>
  <c r="E76" i="70"/>
  <c r="J71" i="70"/>
  <c r="I71" i="70"/>
  <c r="F71" i="70"/>
  <c r="E71" i="70"/>
  <c r="L70" i="70"/>
  <c r="J70" i="70"/>
  <c r="I70" i="70"/>
  <c r="F70" i="70"/>
  <c r="E70" i="70"/>
  <c r="M69" i="70"/>
  <c r="K69" i="70"/>
  <c r="G69" i="70"/>
  <c r="L68" i="70"/>
  <c r="H68" i="70"/>
  <c r="D68" i="70"/>
  <c r="L65" i="70"/>
  <c r="J65" i="70"/>
  <c r="I65" i="70"/>
  <c r="F65" i="70"/>
  <c r="E65" i="70"/>
  <c r="J64" i="70"/>
  <c r="F64" i="70"/>
  <c r="M63" i="70"/>
  <c r="K63" i="70"/>
  <c r="G63" i="70"/>
  <c r="L62" i="70"/>
  <c r="I62" i="70"/>
  <c r="E62" i="70"/>
  <c r="L61" i="70"/>
  <c r="I61" i="70"/>
  <c r="E61" i="70"/>
  <c r="L60" i="70"/>
  <c r="I60" i="70"/>
  <c r="E60" i="70"/>
  <c r="M59" i="70"/>
  <c r="K59" i="70"/>
  <c r="G59" i="70"/>
  <c r="L58" i="70"/>
  <c r="I58" i="70"/>
  <c r="E58" i="70"/>
  <c r="L57" i="70"/>
  <c r="I57" i="70"/>
  <c r="E57" i="70"/>
  <c r="L56" i="70"/>
  <c r="I56" i="70"/>
  <c r="E56" i="70"/>
  <c r="M55" i="70"/>
  <c r="K55" i="70"/>
  <c r="G55" i="70"/>
  <c r="L54" i="70"/>
  <c r="J54" i="70"/>
  <c r="I54" i="70"/>
  <c r="F54" i="70"/>
  <c r="E54" i="70"/>
  <c r="L53" i="70"/>
  <c r="J53" i="70"/>
  <c r="I53" i="70"/>
  <c r="F53" i="70"/>
  <c r="E53" i="70"/>
  <c r="L52" i="70"/>
  <c r="J52" i="70"/>
  <c r="F52" i="70"/>
  <c r="E52" i="70"/>
  <c r="M51" i="70"/>
  <c r="K51" i="70"/>
  <c r="G51" i="70"/>
  <c r="L50" i="70"/>
  <c r="H50" i="70"/>
  <c r="D50" i="70"/>
  <c r="L35" i="70"/>
  <c r="H35" i="70"/>
  <c r="D35" i="70"/>
  <c r="L15" i="70"/>
  <c r="H15" i="70"/>
  <c r="D15" i="70"/>
  <c r="M12" i="70"/>
  <c r="L12" i="70"/>
  <c r="K12" i="70"/>
  <c r="I12" i="70"/>
  <c r="G12" i="70"/>
  <c r="E12" i="70"/>
  <c r="M11" i="70"/>
  <c r="L11" i="70"/>
  <c r="K11" i="70"/>
  <c r="J11" i="70"/>
  <c r="I11" i="70"/>
  <c r="G11" i="70"/>
  <c r="F11" i="70"/>
  <c r="M10" i="70"/>
  <c r="L10" i="70"/>
  <c r="K10" i="70"/>
  <c r="J10" i="70"/>
  <c r="I10" i="70"/>
  <c r="G10" i="70"/>
  <c r="F10" i="70"/>
  <c r="E10" i="70"/>
  <c r="M9" i="70"/>
  <c r="L9" i="70"/>
  <c r="K9" i="70"/>
  <c r="J9" i="70"/>
  <c r="I9" i="70"/>
  <c r="G9" i="70"/>
  <c r="F9" i="70"/>
  <c r="E9" i="70"/>
  <c r="I8" i="70"/>
  <c r="E8" i="70"/>
  <c r="B5" i="70"/>
  <c r="C119" i="67"/>
  <c r="B119" i="67"/>
  <c r="C118" i="67"/>
  <c r="B118" i="67"/>
  <c r="C117" i="67"/>
  <c r="B117" i="67"/>
  <c r="B114" i="67"/>
  <c r="C108" i="67"/>
  <c r="B108" i="67"/>
  <c r="C107" i="67"/>
  <c r="B107" i="67"/>
  <c r="C106" i="67"/>
  <c r="B106" i="67"/>
  <c r="B103" i="67"/>
  <c r="C97" i="67"/>
  <c r="B97" i="67"/>
  <c r="C96" i="67"/>
  <c r="B96" i="67"/>
  <c r="C95" i="67"/>
  <c r="B95" i="67"/>
  <c r="B92" i="67"/>
  <c r="L91" i="67"/>
  <c r="H91" i="67"/>
  <c r="D91" i="67"/>
  <c r="M87" i="67"/>
  <c r="K87" i="67"/>
  <c r="J87" i="67"/>
  <c r="H87" i="67"/>
  <c r="G87" i="67"/>
  <c r="E87" i="67"/>
  <c r="D87" i="67"/>
  <c r="M79" i="67"/>
  <c r="K79" i="67"/>
  <c r="J79" i="67"/>
  <c r="H79" i="67"/>
  <c r="G79" i="67"/>
  <c r="E79" i="67"/>
  <c r="D79" i="67"/>
  <c r="M78" i="67"/>
  <c r="K78" i="67"/>
  <c r="J78" i="67"/>
  <c r="H78" i="67"/>
  <c r="G78" i="67"/>
  <c r="E78" i="67"/>
  <c r="D78" i="67"/>
  <c r="N77" i="67"/>
  <c r="L77" i="67"/>
  <c r="I77" i="67"/>
  <c r="F77" i="67"/>
  <c r="K76" i="67"/>
  <c r="J76" i="67"/>
  <c r="H76" i="67"/>
  <c r="G76" i="67"/>
  <c r="E76" i="67"/>
  <c r="D76" i="67"/>
  <c r="M71" i="67"/>
  <c r="K71" i="67"/>
  <c r="J71" i="67"/>
  <c r="H71" i="67"/>
  <c r="G71" i="67"/>
  <c r="E71" i="67"/>
  <c r="D71" i="67"/>
  <c r="M70" i="67"/>
  <c r="K70" i="67"/>
  <c r="J70" i="67"/>
  <c r="H70" i="67"/>
  <c r="G70" i="67"/>
  <c r="E70" i="67"/>
  <c r="D70" i="67"/>
  <c r="N69" i="67"/>
  <c r="L69" i="67"/>
  <c r="I69" i="67"/>
  <c r="F69" i="67"/>
  <c r="M68" i="67"/>
  <c r="J68" i="67"/>
  <c r="G68" i="67"/>
  <c r="D68" i="67"/>
  <c r="M66" i="67"/>
  <c r="K66" i="67"/>
  <c r="J66" i="67"/>
  <c r="H66" i="67"/>
  <c r="G66" i="67"/>
  <c r="E66" i="67"/>
  <c r="D66" i="67"/>
  <c r="K65" i="67"/>
  <c r="J65" i="67"/>
  <c r="H65" i="67"/>
  <c r="G65" i="67"/>
  <c r="E65" i="67"/>
  <c r="D65" i="67"/>
  <c r="N64" i="67"/>
  <c r="L64" i="67"/>
  <c r="I64" i="67"/>
  <c r="F64" i="67"/>
  <c r="M63" i="67"/>
  <c r="J63" i="67"/>
  <c r="G63" i="67"/>
  <c r="D63" i="67"/>
  <c r="M62" i="67"/>
  <c r="J62" i="67"/>
  <c r="G62" i="67"/>
  <c r="D62" i="67"/>
  <c r="M61" i="67"/>
  <c r="J61" i="67"/>
  <c r="G61" i="67"/>
  <c r="D61" i="67"/>
  <c r="N60" i="67"/>
  <c r="L60" i="67"/>
  <c r="I60" i="67"/>
  <c r="F60" i="67"/>
  <c r="M59" i="67"/>
  <c r="J59" i="67"/>
  <c r="G59" i="67"/>
  <c r="D59" i="67"/>
  <c r="M58" i="67"/>
  <c r="J58" i="67"/>
  <c r="G58" i="67"/>
  <c r="D58" i="67"/>
  <c r="M57" i="67"/>
  <c r="J57" i="67"/>
  <c r="G57" i="67"/>
  <c r="D57" i="67"/>
  <c r="N56" i="67"/>
  <c r="L56" i="67"/>
  <c r="I56" i="67"/>
  <c r="F56" i="67"/>
  <c r="M55" i="67"/>
  <c r="K55" i="67"/>
  <c r="J55" i="67"/>
  <c r="H55" i="67"/>
  <c r="G55" i="67"/>
  <c r="E55" i="67"/>
  <c r="D55" i="67"/>
  <c r="M54" i="67"/>
  <c r="K54" i="67"/>
  <c r="J54" i="67"/>
  <c r="H54" i="67"/>
  <c r="G54" i="67"/>
  <c r="E54" i="67"/>
  <c r="D54" i="67"/>
  <c r="M53" i="67"/>
  <c r="K53" i="67"/>
  <c r="J53" i="67"/>
  <c r="H53" i="67"/>
  <c r="G53" i="67"/>
  <c r="E53" i="67"/>
  <c r="D53" i="67"/>
  <c r="N52" i="67"/>
  <c r="L52" i="67"/>
  <c r="I52" i="67"/>
  <c r="F52" i="67"/>
  <c r="M51" i="67"/>
  <c r="J51" i="67"/>
  <c r="G51" i="67"/>
  <c r="D51" i="67"/>
  <c r="M35" i="67"/>
  <c r="J35" i="67"/>
  <c r="G35" i="67"/>
  <c r="D35" i="67"/>
  <c r="M15" i="67"/>
  <c r="J15" i="67"/>
  <c r="G15" i="67"/>
  <c r="D15" i="67"/>
  <c r="N12" i="67"/>
  <c r="M12" i="67"/>
  <c r="L12" i="67"/>
  <c r="J12" i="67"/>
  <c r="I12" i="67"/>
  <c r="G12" i="67"/>
  <c r="F12" i="67"/>
  <c r="D12" i="67"/>
  <c r="N11" i="67"/>
  <c r="M11" i="67"/>
  <c r="L11" i="67"/>
  <c r="K11" i="67"/>
  <c r="J11" i="67"/>
  <c r="I11" i="67"/>
  <c r="H11" i="67"/>
  <c r="G11" i="67"/>
  <c r="F11" i="67"/>
  <c r="E11" i="67"/>
  <c r="D11" i="67"/>
  <c r="N10" i="67"/>
  <c r="M10" i="67"/>
  <c r="L10" i="67"/>
  <c r="K10" i="67"/>
  <c r="J10" i="67"/>
  <c r="I10" i="67"/>
  <c r="H10" i="67"/>
  <c r="G10" i="67"/>
  <c r="F10" i="67"/>
  <c r="E10" i="67"/>
  <c r="D10" i="67"/>
  <c r="N9" i="67"/>
  <c r="M9" i="67"/>
  <c r="L9" i="67"/>
  <c r="K9" i="67"/>
  <c r="J9" i="67"/>
  <c r="I9" i="67"/>
  <c r="H9" i="67"/>
  <c r="G9" i="67"/>
  <c r="F9" i="67"/>
  <c r="E9" i="67"/>
  <c r="D9" i="67"/>
  <c r="J8" i="67"/>
  <c r="G8" i="67"/>
  <c r="D8" i="67"/>
  <c r="B5" i="67"/>
  <c r="M8" i="67" l="1"/>
  <c r="L8" i="70"/>
  <c r="I88" i="67" l="1"/>
  <c r="G88" i="67"/>
  <c r="L88" i="67"/>
  <c r="J88" i="67"/>
  <c r="K88" i="67"/>
  <c r="H88" i="67"/>
  <c r="K88" i="70"/>
  <c r="I88" i="70"/>
  <c r="J88" i="70"/>
  <c r="G88" i="70"/>
  <c r="D88" i="67"/>
  <c r="E88" i="70"/>
  <c r="F88" i="70"/>
  <c r="E88" i="67"/>
  <c r="L88" i="70"/>
  <c r="M88" i="67"/>
  <c r="F88" i="67" l="1"/>
  <c r="L45" i="70" l="1"/>
  <c r="J45" i="67"/>
  <c r="I43" i="67"/>
  <c r="M47" i="67"/>
  <c r="L45" i="67" l="1"/>
  <c r="G43" i="67"/>
  <c r="I43" i="70"/>
  <c r="K43" i="70"/>
  <c r="M45" i="70"/>
  <c r="N47" i="67"/>
  <c r="E41" i="70" l="1"/>
  <c r="D41" i="67"/>
  <c r="G41" i="67"/>
  <c r="I41" i="70"/>
  <c r="J41" i="67"/>
  <c r="L41" i="67"/>
  <c r="M40" i="67"/>
  <c r="J40" i="67"/>
  <c r="L40" i="67"/>
  <c r="L40" i="70" l="1"/>
  <c r="I40" i="67"/>
  <c r="I41" i="67"/>
  <c r="E40" i="70"/>
  <c r="D40" i="67"/>
  <c r="G40" i="67"/>
  <c r="I40" i="70"/>
  <c r="K41" i="70"/>
  <c r="K40" i="70"/>
  <c r="N40" i="67"/>
  <c r="M40" i="70"/>
  <c r="G40" i="70"/>
  <c r="F40" i="67"/>
  <c r="M41" i="67"/>
  <c r="L41" i="70"/>
  <c r="G41" i="70"/>
  <c r="F41" i="67"/>
  <c r="N41" i="67"/>
  <c r="M41" i="70"/>
  <c r="F39" i="67" l="1"/>
  <c r="G39" i="70"/>
  <c r="J39" i="67"/>
  <c r="L39" i="67"/>
  <c r="I39" i="67" l="1"/>
  <c r="G39" i="67"/>
  <c r="I39" i="70"/>
  <c r="K39" i="70"/>
  <c r="M39" i="67"/>
  <c r="L39" i="70"/>
  <c r="N39" i="67"/>
  <c r="M39" i="70"/>
  <c r="D39" i="67"/>
  <c r="E39" i="70"/>
  <c r="F38" i="67" l="1"/>
  <c r="E38" i="70"/>
  <c r="N38" i="67"/>
  <c r="M38" i="67"/>
  <c r="D38" i="67" l="1"/>
  <c r="G38" i="70"/>
  <c r="M38" i="70"/>
  <c r="L38" i="70"/>
  <c r="G38" i="67"/>
  <c r="J38" i="67"/>
  <c r="L38" i="67"/>
  <c r="I38" i="67" l="1"/>
  <c r="I38" i="70"/>
  <c r="K38" i="70"/>
  <c r="L37" i="70" l="1"/>
  <c r="N37" i="67" l="1"/>
  <c r="M37" i="70"/>
  <c r="M37" i="67" l="1"/>
  <c r="D37" i="67" l="1"/>
  <c r="F37" i="67"/>
  <c r="G37" i="70"/>
  <c r="I37" i="67" l="1"/>
  <c r="L37" i="67"/>
  <c r="K37" i="70"/>
  <c r="E37" i="70"/>
  <c r="J37" i="67"/>
  <c r="I37" i="70"/>
  <c r="G37" i="67" l="1"/>
  <c r="I108" i="67" l="1"/>
  <c r="I110" i="67"/>
  <c r="I112" i="67"/>
  <c r="I111" i="67"/>
  <c r="M113" i="67"/>
  <c r="L105" i="67"/>
  <c r="J106" i="70"/>
  <c r="I107" i="67"/>
  <c r="M112" i="67"/>
  <c r="M110" i="67"/>
  <c r="K110" i="70"/>
  <c r="H107" i="67"/>
  <c r="H106" i="67"/>
  <c r="L113" i="67"/>
  <c r="H108" i="67"/>
  <c r="H113" i="67" l="1"/>
  <c r="I113" i="67"/>
  <c r="H111" i="67"/>
  <c r="H109" i="67"/>
  <c r="M105" i="67"/>
  <c r="L107" i="67"/>
  <c r="L110" i="67"/>
  <c r="M111" i="67"/>
  <c r="M107" i="67"/>
  <c r="L112" i="67"/>
  <c r="M104" i="67"/>
  <c r="I109" i="67"/>
  <c r="H104" i="67"/>
  <c r="M106" i="67"/>
  <c r="K106" i="70"/>
  <c r="L104" i="67"/>
  <c r="I106" i="67"/>
  <c r="J108" i="70"/>
  <c r="H112" i="67"/>
  <c r="J105" i="70"/>
  <c r="M109" i="67"/>
  <c r="L108" i="67"/>
  <c r="L111" i="67"/>
  <c r="L109" i="67"/>
  <c r="H105" i="67"/>
  <c r="H110" i="67"/>
  <c r="I104" i="67"/>
  <c r="M108" i="67"/>
  <c r="L106" i="67"/>
  <c r="I105" i="67"/>
  <c r="K104" i="70"/>
  <c r="J113" i="70"/>
  <c r="K111" i="70"/>
  <c r="J112" i="70"/>
  <c r="J111" i="70"/>
  <c r="K108" i="70"/>
  <c r="K109" i="70"/>
  <c r="J104" i="70"/>
  <c r="K112" i="70"/>
  <c r="K105" i="70"/>
  <c r="K113" i="70"/>
  <c r="J109" i="70"/>
  <c r="K107" i="70"/>
  <c r="J110" i="70"/>
  <c r="J107" i="70"/>
  <c r="D110" i="67"/>
  <c r="E110" i="70"/>
  <c r="F108" i="70"/>
  <c r="E108" i="67"/>
  <c r="F106" i="70"/>
  <c r="E106" i="67"/>
  <c r="E104" i="70"/>
  <c r="D104" i="67"/>
  <c r="D107" i="67"/>
  <c r="E107" i="70"/>
  <c r="E108" i="70"/>
  <c r="D108" i="67"/>
  <c r="D109" i="67"/>
  <c r="E109" i="70"/>
  <c r="E106" i="70"/>
  <c r="D106" i="67"/>
  <c r="D105" i="67"/>
  <c r="E105" i="70"/>
  <c r="F111" i="70"/>
  <c r="E111" i="67"/>
  <c r="E110" i="67"/>
  <c r="F110" i="70"/>
  <c r="F107" i="70"/>
  <c r="E107" i="67"/>
  <c r="E109" i="67"/>
  <c r="F109" i="70"/>
  <c r="F104" i="70"/>
  <c r="E104" i="67"/>
  <c r="D111" i="67"/>
  <c r="E111" i="70"/>
  <c r="E113" i="70"/>
  <c r="D113" i="67"/>
  <c r="F113" i="70"/>
  <c r="E113" i="67"/>
  <c r="E112" i="70"/>
  <c r="D112" i="67"/>
  <c r="E112" i="67"/>
  <c r="F112" i="70"/>
  <c r="F105" i="70"/>
  <c r="E105" i="67"/>
  <c r="I116" i="67" l="1"/>
  <c r="K115" i="70"/>
  <c r="H115" i="67"/>
  <c r="I115" i="67"/>
  <c r="H116" i="67"/>
  <c r="K117" i="70"/>
  <c r="M116" i="67"/>
  <c r="J117" i="70"/>
  <c r="L116" i="67"/>
  <c r="L115" i="67" l="1"/>
  <c r="J115" i="70"/>
  <c r="E121" i="67"/>
  <c r="F121" i="70"/>
  <c r="E117" i="67"/>
  <c r="F117" i="70"/>
  <c r="E124" i="70"/>
  <c r="D124" i="67"/>
  <c r="F124" i="70"/>
  <c r="E124" i="67"/>
  <c r="E123" i="70"/>
  <c r="D123" i="67"/>
  <c r="E116" i="70"/>
  <c r="D116" i="67"/>
  <c r="E120" i="70"/>
  <c r="D120" i="67"/>
  <c r="D122" i="67"/>
  <c r="E122" i="70"/>
  <c r="F123" i="70"/>
  <c r="E123" i="67"/>
  <c r="E119" i="67"/>
  <c r="F119" i="70"/>
  <c r="E118" i="67"/>
  <c r="F118" i="70"/>
  <c r="F116" i="70"/>
  <c r="E116" i="67"/>
  <c r="D118" i="67"/>
  <c r="E118" i="70"/>
  <c r="E115" i="70"/>
  <c r="D115" i="67"/>
  <c r="F115" i="70"/>
  <c r="E115" i="67"/>
  <c r="E117" i="70"/>
  <c r="D117" i="67"/>
  <c r="F122" i="70"/>
  <c r="E122" i="67"/>
  <c r="E120" i="67"/>
  <c r="F120" i="70"/>
  <c r="D121" i="67"/>
  <c r="E121" i="70"/>
  <c r="D119" i="67"/>
  <c r="E119" i="70"/>
  <c r="L117" i="67" l="1"/>
  <c r="L124" i="67"/>
  <c r="J116" i="70"/>
  <c r="M115" i="67"/>
  <c r="K116" i="70"/>
  <c r="H124" i="67"/>
  <c r="H122" i="67"/>
  <c r="H120" i="67"/>
  <c r="M117" i="67"/>
  <c r="H118" i="67"/>
  <c r="H119" i="67"/>
  <c r="I117" i="67"/>
  <c r="H117" i="67"/>
  <c r="I124" i="67"/>
  <c r="K120" i="70" l="1"/>
  <c r="I123" i="67"/>
  <c r="H123" i="67"/>
  <c r="K122" i="70"/>
  <c r="J122" i="70"/>
  <c r="M123" i="67"/>
  <c r="L123" i="67"/>
  <c r="L121" i="67"/>
  <c r="L119" i="67"/>
  <c r="M120" i="67"/>
  <c r="L120" i="67"/>
  <c r="M124" i="67"/>
  <c r="M122" i="67"/>
  <c r="J118" i="70"/>
  <c r="L118" i="67"/>
  <c r="H121" i="67"/>
  <c r="M121" i="67"/>
  <c r="K119" i="70"/>
  <c r="M119" i="67"/>
  <c r="I119" i="67"/>
  <c r="L122" i="67"/>
  <c r="K118" i="70"/>
  <c r="M118" i="67"/>
  <c r="I121" i="67"/>
  <c r="I120" i="67"/>
  <c r="I122" i="67"/>
  <c r="I118" i="67"/>
  <c r="K121" i="70"/>
  <c r="J121" i="70"/>
  <c r="J119" i="70"/>
  <c r="J120" i="70"/>
  <c r="J124" i="70"/>
  <c r="K124" i="70"/>
  <c r="J123" i="70"/>
  <c r="K123" i="70"/>
  <c r="H101" i="67" l="1"/>
  <c r="H98" i="67"/>
  <c r="H95" i="67"/>
  <c r="L97" i="67"/>
  <c r="L96" i="67"/>
  <c r="M95" i="67"/>
  <c r="L99" i="67"/>
  <c r="I100" i="67"/>
  <c r="M93" i="67"/>
  <c r="K102" i="70"/>
  <c r="I102" i="67"/>
  <c r="J94" i="70" l="1"/>
  <c r="L93" i="67"/>
  <c r="M97" i="67"/>
  <c r="L98" i="67"/>
  <c r="K95" i="70"/>
  <c r="H97" i="67"/>
  <c r="M100" i="67"/>
  <c r="J98" i="70"/>
  <c r="J99" i="70"/>
  <c r="M99" i="67"/>
  <c r="H99" i="67"/>
  <c r="L102" i="67"/>
  <c r="H94" i="67"/>
  <c r="M94" i="67"/>
  <c r="I98" i="67"/>
  <c r="M98" i="67"/>
  <c r="K99" i="70"/>
  <c r="L100" i="67"/>
  <c r="J96" i="70"/>
  <c r="H93" i="67"/>
  <c r="I96" i="67"/>
  <c r="I94" i="67"/>
  <c r="I99" i="67"/>
  <c r="I97" i="67"/>
  <c r="H102" i="67"/>
  <c r="L94" i="67"/>
  <c r="I101" i="67"/>
  <c r="H100" i="67"/>
  <c r="M96" i="67"/>
  <c r="I95" i="67"/>
  <c r="I93" i="67"/>
  <c r="H96" i="67"/>
  <c r="M101" i="67"/>
  <c r="L101" i="67"/>
  <c r="M102" i="67"/>
  <c r="L95" i="67"/>
  <c r="J102" i="70"/>
  <c r="K100" i="70"/>
  <c r="K96" i="70"/>
  <c r="J101" i="70"/>
  <c r="K101" i="70"/>
  <c r="K97" i="70"/>
  <c r="K98" i="70"/>
  <c r="K93" i="70"/>
  <c r="K94" i="70"/>
  <c r="J100" i="70"/>
  <c r="J97" i="70"/>
  <c r="J95" i="70"/>
  <c r="J93" i="70"/>
  <c r="D94" i="67"/>
  <c r="E94" i="70"/>
  <c r="D99" i="67"/>
  <c r="E99" i="70"/>
  <c r="D96" i="67"/>
  <c r="E96" i="70"/>
  <c r="F96" i="70"/>
  <c r="E96" i="67"/>
  <c r="D98" i="67"/>
  <c r="E98" i="70"/>
  <c r="D95" i="67"/>
  <c r="E95" i="70"/>
  <c r="F94" i="70"/>
  <c r="E94" i="67"/>
  <c r="E93" i="67"/>
  <c r="F93" i="70"/>
  <c r="E93" i="70"/>
  <c r="D93" i="67"/>
  <c r="D101" i="67"/>
  <c r="E101" i="70"/>
  <c r="F98" i="70"/>
  <c r="E98" i="67"/>
  <c r="F102" i="70"/>
  <c r="E102" i="67"/>
  <c r="D100" i="67"/>
  <c r="E100" i="70"/>
  <c r="F101" i="70"/>
  <c r="E101" i="67"/>
  <c r="D102" i="67"/>
  <c r="E102" i="70"/>
  <c r="F100" i="70"/>
  <c r="E100" i="67"/>
  <c r="E97" i="70"/>
  <c r="D97" i="67"/>
  <c r="E99" i="67"/>
  <c r="F99" i="70"/>
  <c r="F97" i="70"/>
  <c r="E97" i="67"/>
  <c r="F95" i="70"/>
  <c r="E95" i="67"/>
  <c r="H19" i="67" l="1"/>
  <c r="J19" i="70" l="1"/>
  <c r="K19" i="67"/>
  <c r="H17" i="67"/>
  <c r="J17" i="70"/>
  <c r="K17" i="67" l="1"/>
  <c r="M17" i="70"/>
  <c r="N17" i="67"/>
  <c r="F19" i="70"/>
  <c r="E19" i="67"/>
  <c r="F17" i="70"/>
  <c r="E17" i="67"/>
  <c r="N19" i="67"/>
  <c r="M19" i="70"/>
  <c r="H18" i="67"/>
  <c r="F18" i="70" l="1"/>
  <c r="J18" i="70"/>
  <c r="N18" i="67"/>
  <c r="M18" i="70"/>
  <c r="K18" i="67"/>
  <c r="E18" i="67" l="1"/>
  <c r="E19" i="70" l="1"/>
  <c r="D19" i="67"/>
  <c r="I19" i="70"/>
  <c r="G19" i="67"/>
  <c r="J19" i="67"/>
  <c r="L19" i="70"/>
  <c r="M19" i="67"/>
  <c r="J17" i="67"/>
  <c r="L16" i="67"/>
  <c r="I17" i="70" l="1"/>
  <c r="K16" i="70"/>
  <c r="I16" i="67"/>
  <c r="N16" i="67"/>
  <c r="M16" i="70"/>
  <c r="G16" i="70"/>
  <c r="F16" i="67"/>
  <c r="M17" i="67"/>
  <c r="L17" i="70"/>
  <c r="G17" i="67"/>
  <c r="E17" i="70"/>
  <c r="D17" i="67"/>
  <c r="I18" i="70" l="1"/>
  <c r="J18" i="67" l="1"/>
  <c r="M18" i="67"/>
  <c r="L18" i="70"/>
  <c r="G18" i="67"/>
  <c r="D18" i="67"/>
  <c r="E18" i="70"/>
</calcChain>
</file>

<file path=xl/sharedStrings.xml><?xml version="1.0" encoding="utf-8"?>
<sst xmlns="http://schemas.openxmlformats.org/spreadsheetml/2006/main" count="39843" uniqueCount="3282">
  <si>
    <t>Switzerland</t>
  </si>
  <si>
    <t>China</t>
  </si>
  <si>
    <t>General information</t>
  </si>
  <si>
    <t>Population</t>
  </si>
  <si>
    <t>Rank</t>
  </si>
  <si>
    <t>country</t>
  </si>
  <si>
    <t>India</t>
  </si>
  <si>
    <t>United States</t>
  </si>
  <si>
    <t>Indonesia</t>
  </si>
  <si>
    <t>Brazil</t>
  </si>
  <si>
    <t>Pakistan</t>
  </si>
  <si>
    <t>Bangladesh</t>
  </si>
  <si>
    <t>Nigeria</t>
  </si>
  <si>
    <t>Russia</t>
  </si>
  <si>
    <t>Japan</t>
  </si>
  <si>
    <t>Mexico</t>
  </si>
  <si>
    <t>Philippines</t>
  </si>
  <si>
    <t>Ethiopia</t>
  </si>
  <si>
    <t>Vietnam</t>
  </si>
  <si>
    <t>Egypt</t>
  </si>
  <si>
    <t>Germany</t>
  </si>
  <si>
    <t>Turkey</t>
  </si>
  <si>
    <t>Iran</t>
  </si>
  <si>
    <t>Thailand</t>
  </si>
  <si>
    <t>France</t>
  </si>
  <si>
    <t>United Kingdom</t>
  </si>
  <si>
    <t>Italy</t>
  </si>
  <si>
    <t>South Africa</t>
  </si>
  <si>
    <t>Spain</t>
  </si>
  <si>
    <t>Ukraine</t>
  </si>
  <si>
    <t>Sudan</t>
  </si>
  <si>
    <t>Colombia</t>
  </si>
  <si>
    <t>Tanzania</t>
  </si>
  <si>
    <t>Argentina</t>
  </si>
  <si>
    <t>Kenya</t>
  </si>
  <si>
    <t>Poland</t>
  </si>
  <si>
    <t>Algeria</t>
  </si>
  <si>
    <t>Uganda</t>
  </si>
  <si>
    <t>Canada</t>
  </si>
  <si>
    <t>Morocco</t>
  </si>
  <si>
    <t>Iraq</t>
  </si>
  <si>
    <t>Afghanistan</t>
  </si>
  <si>
    <t>Nepal</t>
  </si>
  <si>
    <t>Peru</t>
  </si>
  <si>
    <t>Malaysia</t>
  </si>
  <si>
    <t>Uzbekistan</t>
  </si>
  <si>
    <t>Venezuela</t>
  </si>
  <si>
    <t>Saudi Arabia</t>
  </si>
  <si>
    <t>Ghana</t>
  </si>
  <si>
    <t>Yemen</t>
  </si>
  <si>
    <t>Taiwan</t>
  </si>
  <si>
    <t>Mozambique</t>
  </si>
  <si>
    <t>Syria</t>
  </si>
  <si>
    <t>Madagascar</t>
  </si>
  <si>
    <t>Romania</t>
  </si>
  <si>
    <t>Australia</t>
  </si>
  <si>
    <t>Sri Lanka</t>
  </si>
  <si>
    <t>Cameroon</t>
  </si>
  <si>
    <t>Chile</t>
  </si>
  <si>
    <t>Netherlands</t>
  </si>
  <si>
    <t>Burkina Faso</t>
  </si>
  <si>
    <t>Niger</t>
  </si>
  <si>
    <t>Malawi</t>
  </si>
  <si>
    <t>Kazakhstan</t>
  </si>
  <si>
    <t>Ecuador</t>
  </si>
  <si>
    <t>Cambodia</t>
  </si>
  <si>
    <t>Mali</t>
  </si>
  <si>
    <t>Zambia</t>
  </si>
  <si>
    <t>Guatemala</t>
  </si>
  <si>
    <t>Angola</t>
  </si>
  <si>
    <t>Senegal</t>
  </si>
  <si>
    <t>Zimbabwe</t>
  </si>
  <si>
    <t>Rwanda</t>
  </si>
  <si>
    <t>Cuba</t>
  </si>
  <si>
    <t>Portugal</t>
  </si>
  <si>
    <t>Greece</t>
  </si>
  <si>
    <t>Tunisia</t>
  </si>
  <si>
    <t>Guinea</t>
  </si>
  <si>
    <t>Belgium</t>
  </si>
  <si>
    <t>Burundi</t>
  </si>
  <si>
    <t>Czech Republic</t>
  </si>
  <si>
    <t>Bolivia</t>
  </si>
  <si>
    <t>Hungary</t>
  </si>
  <si>
    <t>Somalia</t>
  </si>
  <si>
    <t>Belarus</t>
  </si>
  <si>
    <t>Benin</t>
  </si>
  <si>
    <t>Sweden</t>
  </si>
  <si>
    <t>Azerbaijan</t>
  </si>
  <si>
    <t>Austria</t>
  </si>
  <si>
    <t>Honduras</t>
  </si>
  <si>
    <t>Tajikistan</t>
  </si>
  <si>
    <t>Israel</t>
  </si>
  <si>
    <t>Serbia</t>
  </si>
  <si>
    <t>Hong Kong</t>
  </si>
  <si>
    <t>Bulgaria</t>
  </si>
  <si>
    <t>Togo</t>
  </si>
  <si>
    <t>Libya</t>
  </si>
  <si>
    <t>Jordan</t>
  </si>
  <si>
    <t>Laos</t>
  </si>
  <si>
    <t>Paraguay</t>
  </si>
  <si>
    <t>El Salvador</t>
  </si>
  <si>
    <t>Nicaragua</t>
  </si>
  <si>
    <t>Kyrgyzstan</t>
  </si>
  <si>
    <t>Denmark</t>
  </si>
  <si>
    <t>Sierra Leone</t>
  </si>
  <si>
    <t>Finland</t>
  </si>
  <si>
    <t>United Arab Emirates</t>
  </si>
  <si>
    <t>Turkmenistan</t>
  </si>
  <si>
    <t>Singapore</t>
  </si>
  <si>
    <t>Norway</t>
  </si>
  <si>
    <t>Ireland</t>
  </si>
  <si>
    <t>Bosnia and Herzegovina</t>
  </si>
  <si>
    <t>Georgia</t>
  </si>
  <si>
    <t>Costa Rica</t>
  </si>
  <si>
    <t>Croatia</t>
  </si>
  <si>
    <t>Moldova</t>
  </si>
  <si>
    <t>New Zealand</t>
  </si>
  <si>
    <t>Lebanon</t>
  </si>
  <si>
    <t>Lithuania</t>
  </si>
  <si>
    <t>Panama</t>
  </si>
  <si>
    <t>Uruguay</t>
  </si>
  <si>
    <t>Mongolia</t>
  </si>
  <si>
    <t>Oman</t>
  </si>
  <si>
    <t>Albania</t>
  </si>
  <si>
    <t>Armenia</t>
  </si>
  <si>
    <t>Kuwait</t>
  </si>
  <si>
    <t>Latvia</t>
  </si>
  <si>
    <t>Namibia</t>
  </si>
  <si>
    <t>Botswana</t>
  </si>
  <si>
    <t>Slovenia</t>
  </si>
  <si>
    <t>Lesotho</t>
  </si>
  <si>
    <t>Gabon</t>
  </si>
  <si>
    <t>Swaziland</t>
  </si>
  <si>
    <t>Mauritius</t>
  </si>
  <si>
    <t>Estonia</t>
  </si>
  <si>
    <t>Trinidad and Tobago</t>
  </si>
  <si>
    <t>Bahrain</t>
  </si>
  <si>
    <t>Timor-Leste</t>
  </si>
  <si>
    <t>Cyprus</t>
  </si>
  <si>
    <t>Qatar</t>
  </si>
  <si>
    <t>Montenegro</t>
  </si>
  <si>
    <t>Solomon Islands</t>
  </si>
  <si>
    <t>Luxembourg</t>
  </si>
  <si>
    <t>Suriname</t>
  </si>
  <si>
    <t>Malta</t>
  </si>
  <si>
    <t>Iceland</t>
  </si>
  <si>
    <t>Vanuatu</t>
  </si>
  <si>
    <t>Tonga</t>
  </si>
  <si>
    <t>Turks and Caicos Islands</t>
  </si>
  <si>
    <t>Tuvalu</t>
  </si>
  <si>
    <t>Tokelau</t>
  </si>
  <si>
    <t>The World Factbook</t>
  </si>
  <si>
    <t>site de données de la CIA</t>
  </si>
  <si>
    <t>GDP per capita</t>
  </si>
  <si>
    <t>US dollars, current prices and PPPs</t>
  </si>
  <si>
    <t>--</t>
  </si>
  <si>
    <t>Slovak Republic</t>
  </si>
  <si>
    <t>OECD</t>
  </si>
  <si>
    <t>Primary education</t>
  </si>
  <si>
    <t>Gross domestic expenditure on R&amp;D / Dépenses intérieures brutes de R-D</t>
  </si>
  <si>
    <t xml:space="preserve"> % financed by / % financées par  </t>
  </si>
  <si>
    <t xml:space="preserve"> % performed by / % exécutées par  </t>
  </si>
  <si>
    <t>Industry /</t>
  </si>
  <si>
    <t>Government /</t>
  </si>
  <si>
    <t>Higher Education /</t>
  </si>
  <si>
    <t>l’industrie</t>
  </si>
  <si>
    <t>l’État</t>
  </si>
  <si>
    <t>l’ens. supérieur</t>
  </si>
  <si>
    <t>pub par pop</t>
  </si>
  <si>
    <t>rank 1</t>
  </si>
  <si>
    <t>rank 2</t>
  </si>
  <si>
    <t>rank 3</t>
  </si>
  <si>
    <t>rank 4</t>
  </si>
  <si>
    <t>rank 5</t>
  </si>
  <si>
    <t>rank 6</t>
  </si>
  <si>
    <t>rank 7</t>
  </si>
  <si>
    <t>rank 8</t>
  </si>
  <si>
    <t>rank 9</t>
  </si>
  <si>
    <t>rank 10</t>
  </si>
  <si>
    <t>rank 11</t>
  </si>
  <si>
    <t>rank 12</t>
  </si>
  <si>
    <t>rank 13</t>
  </si>
  <si>
    <t>rank 14</t>
  </si>
  <si>
    <t>rank 15</t>
  </si>
  <si>
    <t>rank 16</t>
  </si>
  <si>
    <t>rank 17</t>
  </si>
  <si>
    <t>rank 18</t>
  </si>
  <si>
    <t>rank 19</t>
  </si>
  <si>
    <t>rank 20</t>
  </si>
  <si>
    <t>rank 21</t>
  </si>
  <si>
    <t>rank 22</t>
  </si>
  <si>
    <t>rank 23</t>
  </si>
  <si>
    <t>rank 24</t>
  </si>
  <si>
    <t>rank 25</t>
  </si>
  <si>
    <t>rank 26</t>
  </si>
  <si>
    <t>rank 27</t>
  </si>
  <si>
    <t>rank 28</t>
  </si>
  <si>
    <t>rank 29</t>
  </si>
  <si>
    <t>rank 30</t>
  </si>
  <si>
    <t>rank 31</t>
  </si>
  <si>
    <t>rank 32</t>
  </si>
  <si>
    <t>rank 33</t>
  </si>
  <si>
    <t>rank 34</t>
  </si>
  <si>
    <t>rank 35</t>
  </si>
  <si>
    <t>rank 36</t>
  </si>
  <si>
    <t>rank 37</t>
  </si>
  <si>
    <t>rank 38</t>
  </si>
  <si>
    <t>rank 39</t>
  </si>
  <si>
    <t>rank 40</t>
  </si>
  <si>
    <t>rank 41</t>
  </si>
  <si>
    <t>rank 42</t>
  </si>
  <si>
    <t>rank 43</t>
  </si>
  <si>
    <t>rank 44</t>
  </si>
  <si>
    <t>rank 45</t>
  </si>
  <si>
    <t>rank 46</t>
  </si>
  <si>
    <t>rank 47</t>
  </si>
  <si>
    <t>rank 48</t>
  </si>
  <si>
    <t>rank 49</t>
  </si>
  <si>
    <t>rank 50</t>
  </si>
  <si>
    <t>South Korea</t>
  </si>
  <si>
    <t>Part mondiale de publications</t>
  </si>
  <si>
    <t>Pays</t>
  </si>
  <si>
    <t>Gambia</t>
  </si>
  <si>
    <t>Pays </t>
  </si>
  <si>
    <t>rank 148</t>
  </si>
  <si>
    <t>rank 131</t>
  </si>
  <si>
    <t>rank 58</t>
  </si>
  <si>
    <t>rank 76</t>
  </si>
  <si>
    <t>rank 96</t>
  </si>
  <si>
    <t>rank 118</t>
  </si>
  <si>
    <t>rank 67</t>
  </si>
  <si>
    <t>rank 129</t>
  </si>
  <si>
    <t>rank 61</t>
  </si>
  <si>
    <t>rank 109</t>
  </si>
  <si>
    <t>rank 99</t>
  </si>
  <si>
    <t>rank 108</t>
  </si>
  <si>
    <t>rank 100</t>
  </si>
  <si>
    <t>rank 97</t>
  </si>
  <si>
    <t>rank 113</t>
  </si>
  <si>
    <t>rank 75</t>
  </si>
  <si>
    <t>rank 147</t>
  </si>
  <si>
    <t>rank 51</t>
  </si>
  <si>
    <t>rank 112</t>
  </si>
  <si>
    <t>rank 81</t>
  </si>
  <si>
    <t>rank 101</t>
  </si>
  <si>
    <t>rank 64</t>
  </si>
  <si>
    <t>rank 78</t>
  </si>
  <si>
    <t>rank 137</t>
  </si>
  <si>
    <t>rank 87</t>
  </si>
  <si>
    <t>rank 152</t>
  </si>
  <si>
    <t>rank 150</t>
  </si>
  <si>
    <t>rank 54</t>
  </si>
  <si>
    <t>rank 77</t>
  </si>
  <si>
    <t>rank 122</t>
  </si>
  <si>
    <t>rank 120</t>
  </si>
  <si>
    <t>rank 121</t>
  </si>
  <si>
    <t>rank 82</t>
  </si>
  <si>
    <t>rank 119</t>
  </si>
  <si>
    <t>rank 163</t>
  </si>
  <si>
    <t>rank 143</t>
  </si>
  <si>
    <t>rank 142</t>
  </si>
  <si>
    <t>rank 62</t>
  </si>
  <si>
    <t>rank 66</t>
  </si>
  <si>
    <t>rank 107</t>
  </si>
  <si>
    <t>rank 111</t>
  </si>
  <si>
    <t>rank 65</t>
  </si>
  <si>
    <t>rank 93</t>
  </si>
  <si>
    <t>rank 59</t>
  </si>
  <si>
    <t>rank 73</t>
  </si>
  <si>
    <t>rank 136</t>
  </si>
  <si>
    <t>rank 128</t>
  </si>
  <si>
    <t>rank 80</t>
  </si>
  <si>
    <t>rank 63</t>
  </si>
  <si>
    <t>rank 124</t>
  </si>
  <si>
    <t>rank 55</t>
  </si>
  <si>
    <t>rank 85</t>
  </si>
  <si>
    <t>rank 110</t>
  </si>
  <si>
    <t>rank 104</t>
  </si>
  <si>
    <t>rank 92</t>
  </si>
  <si>
    <t>rank 116</t>
  </si>
  <si>
    <t>rank 117</t>
  </si>
  <si>
    <t>rank 133</t>
  </si>
  <si>
    <t>rank 90</t>
  </si>
  <si>
    <t>rank 114</t>
  </si>
  <si>
    <t>rank 135</t>
  </si>
  <si>
    <t>rank 57</t>
  </si>
  <si>
    <t>rank 115</t>
  </si>
  <si>
    <t>rank 130</t>
  </si>
  <si>
    <t>rank 125</t>
  </si>
  <si>
    <t>rank 88</t>
  </si>
  <si>
    <t>rank 126</t>
  </si>
  <si>
    <t>rank 127</t>
  </si>
  <si>
    <t>rank 56</t>
  </si>
  <si>
    <t>rank 86</t>
  </si>
  <si>
    <t>rank 94</t>
  </si>
  <si>
    <t>rank 123</t>
  </si>
  <si>
    <t>rank 140</t>
  </si>
  <si>
    <t>rank 68</t>
  </si>
  <si>
    <t>rank 70</t>
  </si>
  <si>
    <t>rank 95</t>
  </si>
  <si>
    <t>rank 105</t>
  </si>
  <si>
    <t>rank 83</t>
  </si>
  <si>
    <t>rank 132</t>
  </si>
  <si>
    <t>rank 52</t>
  </si>
  <si>
    <t>rank 91</t>
  </si>
  <si>
    <t>rank 79</t>
  </si>
  <si>
    <t>rank 103</t>
  </si>
  <si>
    <t>rank 102</t>
  </si>
  <si>
    <t>rank 74</t>
  </si>
  <si>
    <t>rank 146</t>
  </si>
  <si>
    <t>rank 106</t>
  </si>
  <si>
    <t>rank 72</t>
  </si>
  <si>
    <t>rank 71</t>
  </si>
  <si>
    <t>rank 69</t>
  </si>
  <si>
    <t>rank 84</t>
  </si>
  <si>
    <t>rank 161</t>
  </si>
  <si>
    <t>rank 53</t>
  </si>
  <si>
    <t>rank 60</t>
  </si>
  <si>
    <t>rank 134</t>
  </si>
  <si>
    <t>rank 98</t>
  </si>
  <si>
    <t>rank 89</t>
  </si>
  <si>
    <t>rang</t>
  </si>
  <si>
    <t>Country/Economy</t>
  </si>
  <si>
    <t>Brunei Darussalam</t>
  </si>
  <si>
    <t>Côte d'Ivoire</t>
  </si>
  <si>
    <t>Country</t>
  </si>
  <si>
    <t xml:space="preserve"> </t>
  </si>
  <si>
    <t xml:space="preserve">OVERALL RANKING </t>
  </si>
  <si>
    <t>Summary Innovation Index (SII)</t>
  </si>
  <si>
    <t xml:space="preserve">    rank in Global Competitiveness Index (GCI)</t>
  </si>
  <si>
    <t>Primary, secondary and post-secondary non-tertiary education</t>
  </si>
  <si>
    <t>Tertiary education</t>
  </si>
  <si>
    <t/>
  </si>
  <si>
    <t>Total all levels of education</t>
  </si>
  <si>
    <t>a</t>
  </si>
  <si>
    <t>https://www.cia.gov/library/publications/the-world-factbook/rankorder/2147rank.html</t>
  </si>
  <si>
    <t>(sq km)</t>
  </si>
  <si>
    <t>EU 21</t>
  </si>
  <si>
    <t xml:space="preserve">  </t>
  </si>
  <si>
    <t>..</t>
  </si>
  <si>
    <t>EU 15</t>
  </si>
  <si>
    <t xml:space="preserve">   </t>
  </si>
  <si>
    <t>World</t>
  </si>
  <si>
    <t>The World Bank</t>
  </si>
  <si>
    <t xml:space="preserve">http://data.worldbank.org/indicator/NY.GDP.PCAP.PP.CD </t>
  </si>
  <si>
    <t>Years</t>
  </si>
  <si>
    <t>public expenditure only</t>
  </si>
  <si>
    <t>UNESCO</t>
  </si>
  <si>
    <t>Total  le plus récent</t>
  </si>
  <si>
    <t>date</t>
  </si>
  <si>
    <t>United States Virgin Islands</t>
  </si>
  <si>
    <t>USD</t>
  </si>
  <si>
    <t>chercheurs EPT</t>
  </si>
  <si>
    <t>http://stats.oecd.org/Index.aspx?DataSetCode=MSTI_PUB</t>
  </si>
  <si>
    <t>https://www.cia.gov/library/publications/the-world-factbook/geos/tw.html</t>
  </si>
  <si>
    <t>Abroad</t>
  </si>
  <si>
    <t>Education</t>
  </si>
  <si>
    <t>= ex aequo</t>
  </si>
  <si>
    <t>Sources</t>
  </si>
  <si>
    <t xml:space="preserve">University rankings </t>
  </si>
  <si>
    <t xml:space="preserve"> Innovation performance</t>
  </si>
  <si>
    <r>
      <t xml:space="preserve"> Surface (km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)  </t>
    </r>
  </si>
  <si>
    <t xml:space="preserve"> Population (million) </t>
  </si>
  <si>
    <r>
      <t xml:space="preserve"> GDP annual growth rate</t>
    </r>
    <r>
      <rPr>
        <vertAlign val="superscript"/>
        <sz val="8"/>
        <rFont val="Arial"/>
        <family val="2"/>
      </rPr>
      <t/>
    </r>
  </si>
  <si>
    <r>
      <t xml:space="preserve"> Financing of R&amp;D </t>
    </r>
    <r>
      <rPr>
        <b/>
        <vertAlign val="superscript"/>
        <sz val="8"/>
        <rFont val="Arial"/>
        <family val="2"/>
      </rPr>
      <t/>
    </r>
  </si>
  <si>
    <t xml:space="preserve"> Publications </t>
  </si>
  <si>
    <t>http://data.worldbank.org/indicator/NY.GDP.MKTP.PP.CD</t>
  </si>
  <si>
    <t xml:space="preserve"> --</t>
  </si>
  <si>
    <t>Federal Department of Economic Affairs, Education and Research EAER</t>
  </si>
  <si>
    <t>State Secretariat for Education, Research and Innovation SERI</t>
  </si>
  <si>
    <t>GERD in '000 current PPP$</t>
  </si>
  <si>
    <t>Unesco</t>
  </si>
  <si>
    <t>Research and Innovation</t>
  </si>
  <si>
    <t>Grants</t>
  </si>
  <si>
    <t>rank</t>
  </si>
  <si>
    <t>Total ERC :</t>
  </si>
  <si>
    <t xml:space="preserve">World : </t>
  </si>
  <si>
    <t xml:space="preserve">CIA </t>
  </si>
  <si>
    <t>World Bank</t>
  </si>
  <si>
    <t>3,4</t>
  </si>
  <si>
    <t xml:space="preserve"> GDP (billion USD PPP) </t>
  </si>
  <si>
    <t xml:space="preserve"> GDP per capita (USD PPP)</t>
  </si>
  <si>
    <r>
      <t xml:space="preserve"> </t>
    </r>
    <r>
      <rPr>
        <i/>
        <sz val="9"/>
        <color indexed="8"/>
        <rFont val="Arial"/>
        <family val="2"/>
      </rPr>
      <t xml:space="preserve">Million USD </t>
    </r>
    <r>
      <rPr>
        <sz val="9"/>
        <rFont val="Arial"/>
        <family val="2"/>
      </rPr>
      <t xml:space="preserve"> </t>
    </r>
  </si>
  <si>
    <t>données les plus récentes</t>
  </si>
  <si>
    <t>chercheurs par emploi</t>
  </si>
  <si>
    <t>UNESCO:  Gross domestic expenditure on R&amp;D (GERD)</t>
  </si>
  <si>
    <t>GERD as a percentage of GDP and GERD per capita</t>
  </si>
  <si>
    <t>GERD per capita (in current PPP$)</t>
  </si>
  <si>
    <t>UNESCO:  GERD by source of funds</t>
  </si>
  <si>
    <t>UNESCO: GERD by sector of performance</t>
  </si>
  <si>
    <t>http://data.uis.unesco.org/?ReportId=2656</t>
  </si>
  <si>
    <t>Mises à jour</t>
  </si>
  <si>
    <t>Surface</t>
  </si>
  <si>
    <t>The World Factbook (CIA)</t>
  </si>
  <si>
    <t>RD as a % of GDP, in billion USD PPP, per capita (USD PPP)</t>
  </si>
  <si>
    <t>Financing of R&amp;D (Industry, Government, Abroad)</t>
  </si>
  <si>
    <t>Execution of R&amp;D (Industry, Higher Education, Government)</t>
  </si>
  <si>
    <t>http://stats.oecd.org/Index.aspx?DataSetCode=SNA_TABLE1</t>
  </si>
  <si>
    <t>Publications</t>
  </si>
  <si>
    <t>Patents</t>
  </si>
  <si>
    <t>Shanghai Ranking</t>
  </si>
  <si>
    <t>GDP / GDP per Capita / GDP annual growth rate</t>
  </si>
  <si>
    <t xml:space="preserve">http://data.worldbank.org/indicator/NY.GDP.MKTP.PP.CD
</t>
  </si>
  <si>
    <t>http://www.topuniversities.com/</t>
  </si>
  <si>
    <t>http://www.shanghairanking.com/</t>
  </si>
  <si>
    <r>
      <rPr>
        <sz val="9"/>
        <color indexed="8"/>
        <rFont val="Arial"/>
        <family val="2"/>
      </rPr>
      <t xml:space="preserve">Gross domestic expenditure on R&amp;D (GERD) per capita at current prices and PPPs </t>
    </r>
    <r>
      <rPr>
        <sz val="9"/>
        <rFont val="Arial"/>
        <family val="2"/>
      </rPr>
      <t xml:space="preserve"> </t>
    </r>
  </si>
  <si>
    <r>
      <rPr>
        <sz val="9"/>
        <color indexed="8"/>
        <rFont val="Arial"/>
        <family val="2"/>
      </rPr>
      <t xml:space="preserve">Gross domestic expenditure on R&amp;D (GERD) at current prices and PPPs </t>
    </r>
    <r>
      <rPr>
        <sz val="9"/>
        <rFont val="Arial"/>
        <family val="2"/>
      </rPr>
      <t xml:space="preserve"> </t>
    </r>
  </si>
  <si>
    <t>Gross domestic expenditure on R&amp;D (GERD) as a percentage of GDP</t>
  </si>
  <si>
    <t>Researchers  /  Researchers per employement</t>
  </si>
  <si>
    <t>Secondary education</t>
  </si>
  <si>
    <t>UNESCO Statistic education</t>
  </si>
  <si>
    <t>(pour Syria et Taiwan)</t>
  </si>
  <si>
    <t>CIA pour Taiwan et Syria</t>
  </si>
  <si>
    <t>CIA pour Taiwan, Syria</t>
  </si>
  <si>
    <t>Impact</t>
  </si>
  <si>
    <t>EU 28</t>
  </si>
  <si>
    <r>
      <t xml:space="preserve">Expenditure on education (public + private) as a % of GDP </t>
    </r>
    <r>
      <rPr>
        <b/>
        <vertAlign val="superscript"/>
        <sz val="8"/>
        <rFont val="Arial"/>
        <family val="2"/>
      </rPr>
      <t/>
    </r>
  </si>
  <si>
    <t xml:space="preserve"> Total all levels of education</t>
  </si>
  <si>
    <t xml:space="preserve">  Tertiary education</t>
  </si>
  <si>
    <r>
      <t xml:space="preserve">Public expenditure on education as a % of GDP </t>
    </r>
    <r>
      <rPr>
        <b/>
        <vertAlign val="superscript"/>
        <sz val="8"/>
        <rFont val="Arial"/>
        <family val="2"/>
      </rPr>
      <t/>
    </r>
  </si>
  <si>
    <r>
      <t>Public expenditure on education as a % of total public expenditure</t>
    </r>
    <r>
      <rPr>
        <b/>
        <vertAlign val="superscript"/>
        <sz val="8"/>
        <rFont val="Arial"/>
        <family val="2"/>
      </rPr>
      <t/>
    </r>
  </si>
  <si>
    <r>
      <t xml:space="preserve">Expenditure per student (public + private) in USD PPP </t>
    </r>
    <r>
      <rPr>
        <b/>
        <vertAlign val="superscript"/>
        <sz val="8"/>
        <rFont val="Arial"/>
        <family val="2"/>
      </rPr>
      <t/>
    </r>
  </si>
  <si>
    <t xml:space="preserve">  Primary education</t>
  </si>
  <si>
    <t xml:space="preserve">  Secondary education</t>
  </si>
  <si>
    <t xml:space="preserve"> Gross domestic expenditure
 on R&amp;D</t>
  </si>
  <si>
    <t xml:space="preserve"> Researchers in full-time
 equivalents </t>
  </si>
  <si>
    <t xml:space="preserve">  Global Innovation Index GII</t>
  </si>
  <si>
    <t xml:space="preserve">  Primary, secondary and post-
  secondary non-tertiary educ.</t>
  </si>
  <si>
    <t>number</t>
  </si>
  <si>
    <t>year</t>
  </si>
  <si>
    <t>international students</t>
  </si>
  <si>
    <t>nombre de nationaux à l'étranger</t>
  </si>
  <si>
    <t>en %</t>
  </si>
  <si>
    <t>Enrolment in tertiary education, all programmes</t>
  </si>
  <si>
    <t xml:space="preserve">  Impact 
  (relative citation index)</t>
  </si>
  <si>
    <t xml:space="preserve">  Number of publications 
  per million inhabitants</t>
  </si>
  <si>
    <t xml:space="preserve">  Worldwide share</t>
  </si>
  <si>
    <t xml:space="preserve">  Total number of researchers</t>
  </si>
  <si>
    <t xml:space="preserve">  Number of researchers per
  thousand total employment</t>
  </si>
  <si>
    <t xml:space="preserve">  Industry</t>
  </si>
  <si>
    <t xml:space="preserve">  Higher Education</t>
  </si>
  <si>
    <t xml:space="preserve">  Government</t>
  </si>
  <si>
    <t xml:space="preserve">  Abroad</t>
  </si>
  <si>
    <t xml:space="preserve">  As a % of GDP</t>
  </si>
  <si>
    <t xml:space="preserve">  In billion USD PPP</t>
  </si>
  <si>
    <t xml:space="preserve">  Per capita (USD PPP)</t>
  </si>
  <si>
    <t xml:space="preserve"> Execution of R&amp;D</t>
  </si>
  <si>
    <t xml:space="preserve"> ERC Grants. Number of :  </t>
  </si>
  <si>
    <t xml:space="preserve">  ERC Consolidator Grants</t>
  </si>
  <si>
    <t xml:space="preserve">  ERC Starting Grants</t>
  </si>
  <si>
    <t xml:space="preserve">  ERC Advanced Grants </t>
  </si>
  <si>
    <t>Number of universities in Times Ranking :</t>
  </si>
  <si>
    <t xml:space="preserve">  Total number of mobile
  students abroad</t>
  </si>
  <si>
    <t xml:space="preserve">  Total number of mobile students hosted</t>
  </si>
  <si>
    <t xml:space="preserve">  Total number of mobile 
  students hosted</t>
  </si>
  <si>
    <t xml:space="preserve">      Inbound mobility rate (%)</t>
  </si>
  <si>
    <t xml:space="preserve">      Outbound mobility ratio (%)</t>
  </si>
  <si>
    <r>
      <rPr>
        <vertAlign val="superscript"/>
        <sz val="6.5"/>
        <rFont val="Arial"/>
        <family val="2"/>
      </rPr>
      <t>a</t>
    </r>
    <r>
      <rPr>
        <sz val="6.5"/>
        <rFont val="Arial"/>
        <family val="2"/>
      </rPr>
      <t xml:space="preserve"> only public</t>
    </r>
  </si>
  <si>
    <t xml:space="preserve">  Total number of mobile students abroad</t>
  </si>
  <si>
    <t xml:space="preserve"> Gross domestic expenditure on R&amp;D</t>
  </si>
  <si>
    <t xml:space="preserve">  Primary, secondary and post-secondary 
  non-tertiary education</t>
  </si>
  <si>
    <t xml:space="preserve">  Primary, secondary and post-secondary
  non-tertiary education</t>
  </si>
  <si>
    <t xml:space="preserve">  Number of researchers per thousand 
  total employment</t>
  </si>
  <si>
    <t xml:space="preserve">  Number of publications per million 
  inhabitants</t>
  </si>
  <si>
    <t xml:space="preserve">   Number of universities in Shanghai Ranking :</t>
  </si>
  <si>
    <t xml:space="preserve">  Number of universities in QS Ranking :  </t>
  </si>
  <si>
    <t xml:space="preserve">  Number of universities in Times Ranking :</t>
  </si>
  <si>
    <t>Education (continued)</t>
  </si>
  <si>
    <t xml:space="preserve">Research and Innovation
(continued) </t>
  </si>
  <si>
    <t>Research and Innovation (continued)</t>
  </si>
  <si>
    <t xml:space="preserve">Number of universities in QS Ranking :  </t>
  </si>
  <si>
    <t>Number of universities in Shanghai Ranking :</t>
  </si>
  <si>
    <t>http://databank.worldbank.org/data/reports.aspx?source=2&amp;series=NY.GDP.MKTP.PP.CD&amp;country=#</t>
  </si>
  <si>
    <t xml:space="preserve">  European Innovation Scoreboard</t>
  </si>
  <si>
    <t xml:space="preserve">  European Innovation
  Scoreboard</t>
  </si>
  <si>
    <t>http://ec.europa.eu/growth/industry/innovation/facts-figures/scoreboards_en</t>
  </si>
  <si>
    <t>Les 10 premières unis par pays</t>
  </si>
  <si>
    <t xml:space="preserve">  International publications parternship</t>
  </si>
  <si>
    <t xml:space="preserve">  International publications 
  parternship</t>
  </si>
  <si>
    <t>4,6</t>
  </si>
  <si>
    <t>EU 22</t>
  </si>
  <si>
    <t>Students tertiary</t>
  </si>
  <si>
    <r>
      <rPr>
        <sz val="10"/>
        <color theme="1"/>
        <rFont val="Arial"/>
        <family val="2"/>
      </rPr>
      <t>* T</t>
    </r>
    <r>
      <rPr>
        <sz val="8"/>
        <color theme="1"/>
        <rFont val="Arial"/>
        <family val="2"/>
      </rPr>
      <t>hese numbers are indicative and may vary slightly depending on the database used and the definition of foreing students.</t>
    </r>
  </si>
  <si>
    <t>http://data.uis.unesco.org/Index.aspx?DataSetCode=EDULIT_DS</t>
  </si>
  <si>
    <r>
      <rPr>
        <vertAlign val="superscript"/>
        <sz val="7"/>
        <rFont val="Arial"/>
        <family val="2"/>
      </rPr>
      <t>a</t>
    </r>
    <r>
      <rPr>
        <sz val="7"/>
        <rFont val="Arial"/>
        <family val="2"/>
      </rPr>
      <t xml:space="preserve"> only public</t>
    </r>
  </si>
  <si>
    <t>https://erc.europa.eu/</t>
  </si>
  <si>
    <t>June 2017</t>
  </si>
  <si>
    <t>Total inbound internationally mobile students, both sexes (number)</t>
  </si>
  <si>
    <t>Enrolment in tertiary education, all programmes, both sexes (number)</t>
  </si>
  <si>
    <t>Inbound mobility rate, both sexes (%)</t>
  </si>
  <si>
    <t>Total outbound internationally mobile tertiary students studying abroad, all countries, both sexes (number)</t>
  </si>
  <si>
    <t>Outbound mobility ratio, all regions, both sexes (%)</t>
  </si>
  <si>
    <t>Europe: Students from Switzerland, both sexes (number)</t>
  </si>
  <si>
    <t>Students tertiary &amp; mobility</t>
  </si>
  <si>
    <t>-</t>
  </si>
  <si>
    <t xml:space="preserve">rank </t>
  </si>
  <si>
    <t>Partenariat international</t>
  </si>
  <si>
    <t>(2018)</t>
  </si>
  <si>
    <t xml:space="preserve">  IMD World Competitiveness Ranking</t>
  </si>
  <si>
    <t xml:space="preserve">  IMD World Competitiveness 
  Ranking</t>
  </si>
  <si>
    <t xml:space="preserve">      blue line: worlwide average
      pink: country selected</t>
  </si>
  <si>
    <t>https://www.cia.gov/library/publications/the-world-factbook/fields/335rank.html</t>
  </si>
  <si>
    <t>1  The World Factbook (CIA)</t>
  </si>
  <si>
    <t>2  The World Bank</t>
  </si>
  <si>
    <t>5  UNESCO data "Global Flow of tertiary-level students"</t>
  </si>
  <si>
    <t>4  UNESCO Statistics</t>
  </si>
  <si>
    <t>6  OECD Main Science &amp; Technology Indicators 2017</t>
  </si>
  <si>
    <t xml:space="preserve">  Global Competitiveness
  Index</t>
  </si>
  <si>
    <t xml:space="preserve">  Global Competitiveness Index</t>
  </si>
  <si>
    <t>rank 8=</t>
  </si>
  <si>
    <t>rank 19=</t>
  </si>
  <si>
    <t>avril 2019</t>
  </si>
  <si>
    <t>(2019)</t>
  </si>
  <si>
    <t xml:space="preserve">PCT patents </t>
  </si>
  <si>
    <t xml:space="preserve">  Number of PCT patents</t>
  </si>
  <si>
    <t xml:space="preserve">  Number of PCT patents
  per million inhabitants</t>
  </si>
  <si>
    <t xml:space="preserve"> PCT patents </t>
  </si>
  <si>
    <t>Number per million inhabitants</t>
  </si>
  <si>
    <t>PCT patents</t>
  </si>
  <si>
    <t>Number of PCT patents</t>
  </si>
  <si>
    <t>6  OECD Main Science &amp; Technology Indicators</t>
  </si>
  <si>
    <t>16  Times Higher Education (The World University Ranking)</t>
  </si>
  <si>
    <t>15  QS (World University Ranking)</t>
  </si>
  <si>
    <t>14  Shanghai (ARWU - Academic Ranking of World Universities)</t>
  </si>
  <si>
    <t xml:space="preserve"> 8  European Innovation Scoreboard</t>
  </si>
  <si>
    <t>12  European Research Council</t>
  </si>
  <si>
    <t>12 European Research Council</t>
  </si>
  <si>
    <t>13 Shanghai (ARWU - Academic Ranking of World Universities)</t>
  </si>
  <si>
    <t>14 QS (World University Ranking)</t>
  </si>
  <si>
    <t>15 Times Higher Education (The World University Ranking)</t>
  </si>
  <si>
    <t xml:space="preserve"> Researchers in full-time equivalents </t>
  </si>
  <si>
    <t>North Macedonia</t>
  </si>
  <si>
    <t>https://erc.europa.eu/sites/default/files/document/file/erc_2019_stg_statistics.pdf</t>
  </si>
  <si>
    <t xml:space="preserve">  Select a country ↓</t>
  </si>
  <si>
    <t>Global Competitiveness Report 2019</t>
  </si>
  <si>
    <t>http://www3.weforum.org/docs/WEF_TheGlobalCompetitivenessReport2019.pdf</t>
  </si>
  <si>
    <t>10 Global Competitiveness Report 2019 (WEF)</t>
  </si>
  <si>
    <t>ERC Advanced Grants 2019</t>
  </si>
  <si>
    <t>https://erc.europa.eu/sites/default/files/document/file/erc-2019-adg-statistics.pdf</t>
  </si>
  <si>
    <t>https://erc.europa.eu/news/erc-2019-advanced-grants-results</t>
  </si>
  <si>
    <t>July 2020 est.</t>
  </si>
  <si>
    <t>OECD.Stat 2020</t>
  </si>
  <si>
    <t>World Bank (juin 2020)</t>
  </si>
  <si>
    <t>Scientific publications in Switzerland, 2008-2018</t>
  </si>
  <si>
    <t>https://www.sbfi.admin.ch/sbfi/en/home/services/publications/data-base-publications/publications-08-18.html</t>
  </si>
  <si>
    <t xml:space="preserve">  Publication profile by field 
  of research (2018)</t>
  </si>
  <si>
    <t>SEFRI 2020</t>
  </si>
  <si>
    <t>Les publications scientifiques de la Suisse, 2008-2018</t>
  </si>
  <si>
    <t>pays avec au minimum 10000 publications</t>
  </si>
  <si>
    <t>impact 2014-2018</t>
  </si>
  <si>
    <t>Publications 2014-2018</t>
  </si>
  <si>
    <t>https://www.topuniversities.com/university-rankings/world-university-rankings/2021</t>
  </si>
  <si>
    <t>QS Ranking 2021</t>
  </si>
  <si>
    <t>februar 2020</t>
  </si>
  <si>
    <t>European Innovation Scoreboard 2020</t>
  </si>
  <si>
    <t>https://ec.europa.eu/growth/industry/policy/innovation/scoreboards_en</t>
  </si>
  <si>
    <t>European Innovation scoreboard 2020</t>
  </si>
  <si>
    <t>IMD World Competiveness Yearbook 2020</t>
  </si>
  <si>
    <t>https://www.imd.org/globalassets/wcc/docs/2020/wcc-site/wcy2020_overall_factors_5years.pdf</t>
  </si>
  <si>
    <t>IMD  World Competitiveness Rankings 2020</t>
  </si>
  <si>
    <t>https://www.imd.org/wcc/world-competitiveness-center-rankings/world-competitiveness-ranking-2020/</t>
  </si>
  <si>
    <t>https://ec.europa.eu/docsroom/documents/41921</t>
  </si>
  <si>
    <t>https://ec.europa.eu/docsroom/documents/41941/attachments/1/translations/en/renditions/native</t>
  </si>
  <si>
    <t>https://data.worldbank.org/indicator/NY.GDP.PCAP.PP.CD</t>
  </si>
  <si>
    <t>https://data.worldbank.org/indicator/NY.GDP.MKTP.KD.ZG</t>
  </si>
  <si>
    <t xml:space="preserve"> 7  Scientific publications in Switzerland, 2008-2018 (SERI 2020)</t>
  </si>
  <si>
    <t>11  IMD World Competitiveness Rankings 2020</t>
  </si>
  <si>
    <t>OECD Main Science &amp; Technology Indicators 2020/vol1</t>
  </si>
  <si>
    <t>OECD MSTI 2020 vol 1 (August 2020)</t>
  </si>
  <si>
    <t>(June 2020)</t>
  </si>
  <si>
    <t>Unesco (June 2020)</t>
  </si>
  <si>
    <t>http://uis.unesco.org/en/uis-student-flow</t>
  </si>
  <si>
    <t>Global Innovation Index 2020</t>
  </si>
  <si>
    <t>https://www.globalinnovationindex.org/Home</t>
  </si>
  <si>
    <t xml:space="preserve"> 9 Global Innovation Index 2020 (INSEAD/WIPO/Cornell University)</t>
  </si>
  <si>
    <t xml:space="preserve"> 9  Global Innovation Index 2020 (INSEAD/WIPO/Cornell University)</t>
  </si>
  <si>
    <t>ERC Starting Grants 2020</t>
  </si>
  <si>
    <t>https://erc.europa.eu/sites/default/files/document/file/erc_2020_stg_statistics.pdf</t>
  </si>
  <si>
    <t>OECD: Education at a Glance 2020</t>
  </si>
  <si>
    <t>3  OECD Education at a Glance 2020</t>
  </si>
  <si>
    <t>https://www.oecd-ilibrary.org/deliver/69096873-en.pdf?itemId=/content/publication/69096873-en&amp;mimeType=application/pdf</t>
  </si>
  <si>
    <t>Times Ranking 2021</t>
  </si>
  <si>
    <t>https://www.timeshighereducation.com/world-university-rankings/2021/world-ranking#!/page/0/length/25/sort_by/rank/sort_order/asc/cols/stats</t>
  </si>
  <si>
    <t>All the institutions</t>
  </si>
  <si>
    <t>ERC Consolidator Grants 2020</t>
  </si>
  <si>
    <t>https://erc.europa.eu/sites/default/files/document/file/erc-2020-cog-statistics.pdf</t>
  </si>
  <si>
    <t>Education at a Glance 2020: OECD Indicators - © OECD 2020</t>
  </si>
  <si>
    <t>Chapter C</t>
  </si>
  <si>
    <t>Table C2.1.</t>
  </si>
  <si>
    <t>Total expenditure on educational institutions as a percentage of GDP (2017)</t>
  </si>
  <si>
    <t>Direct expenditure within educational institutions, by level of education</t>
  </si>
  <si>
    <t>(2014)</t>
  </si>
  <si>
    <t>(2017)</t>
  </si>
  <si>
    <t>...</t>
  </si>
  <si>
    <t>EU 23</t>
  </si>
  <si>
    <t>Table C1.1.</t>
  </si>
  <si>
    <t>Total expenditure on educational institutions per full-time equivalent student (2017)</t>
  </si>
  <si>
    <t>In equivalent USD converted using PPPs for GDP, direct expenditure within educational institutions, by level of education</t>
  </si>
  <si>
    <t>(2015)</t>
  </si>
  <si>
    <t>(2016)</t>
  </si>
  <si>
    <t>(2013)</t>
  </si>
  <si>
    <t>Table C4.1.</t>
  </si>
  <si>
    <t>Total public expenditure on education as a percentage of total government expenditure (2017)</t>
  </si>
  <si>
    <t>Initial sources of funds, by level of education</t>
  </si>
  <si>
    <t>(2008)</t>
  </si>
  <si>
    <t>(2010)</t>
  </si>
  <si>
    <t>(2012)</t>
  </si>
  <si>
    <t>(2009)</t>
  </si>
  <si>
    <t>(2020)</t>
  </si>
  <si>
    <t>ERC Starting Grant 2020</t>
  </si>
  <si>
    <t>rank 21=</t>
  </si>
  <si>
    <t>rank 13=</t>
  </si>
  <si>
    <t>rank 6=</t>
  </si>
  <si>
    <t>rank 17=</t>
  </si>
  <si>
    <t>ERC Advanced Grant 2019</t>
  </si>
  <si>
    <t>rank 16=</t>
  </si>
  <si>
    <t>rank 5=</t>
  </si>
  <si>
    <t>ERC Consolidator Grant 2020</t>
  </si>
  <si>
    <t>rank 14=</t>
  </si>
  <si>
    <t>rank 1=</t>
  </si>
  <si>
    <t>rank 12=</t>
  </si>
  <si>
    <t xml:space="preserve"> GDP annual growth rate</t>
  </si>
  <si>
    <t>Year</t>
  </si>
  <si>
    <t xml:space="preserve"> GDP per capita (USD PPP) </t>
  </si>
  <si>
    <t>rank 178</t>
  </si>
  <si>
    <t>rank 149</t>
  </si>
  <si>
    <t>rank 168</t>
  </si>
  <si>
    <t>rank 184</t>
  </si>
  <si>
    <t>rank 199</t>
  </si>
  <si>
    <t>rank 158</t>
  </si>
  <si>
    <t>rank 156</t>
  </si>
  <si>
    <t>rank 180</t>
  </si>
  <si>
    <t>rank 179</t>
  </si>
  <si>
    <t>rank 174</t>
  </si>
  <si>
    <t>rank 141</t>
  </si>
  <si>
    <t>rank 139</t>
  </si>
  <si>
    <t>rank 151</t>
  </si>
  <si>
    <t>rank 144</t>
  </si>
  <si>
    <t>rank 172</t>
  </si>
  <si>
    <t>rank 188</t>
  </si>
  <si>
    <t>rank 196</t>
  </si>
  <si>
    <t>rank 176</t>
  </si>
  <si>
    <t>rank 194</t>
  </si>
  <si>
    <t>rank 165</t>
  </si>
  <si>
    <t>rank 198</t>
  </si>
  <si>
    <t>rank 181</t>
  </si>
  <si>
    <t>rank 162</t>
  </si>
  <si>
    <t>rank 173</t>
  </si>
  <si>
    <t>rank 166</t>
  </si>
  <si>
    <t>rank 191</t>
  </si>
  <si>
    <t>rank 185</t>
  </si>
  <si>
    <t>(2011)</t>
  </si>
  <si>
    <t>rank 159</t>
  </si>
  <si>
    <t>rank 160</t>
  </si>
  <si>
    <t>rank 138</t>
  </si>
  <si>
    <t>rank 167</t>
  </si>
  <si>
    <t>rank 154</t>
  </si>
  <si>
    <t>rank 157</t>
  </si>
  <si>
    <t>rank 145</t>
  </si>
  <si>
    <t>rank 153</t>
  </si>
  <si>
    <t>rank 169</t>
  </si>
  <si>
    <t>rank 175</t>
  </si>
  <si>
    <t>rank 171</t>
  </si>
  <si>
    <t>Shanghai 2020</t>
  </si>
  <si>
    <t>Nombre d'institutions</t>
  </si>
  <si>
    <t>Universitiy</t>
  </si>
  <si>
    <t>University of Buenos Aires</t>
  </si>
  <si>
    <t>201-300</t>
  </si>
  <si>
    <t>0</t>
  </si>
  <si>
    <t>National University of La Plata</t>
  </si>
  <si>
    <t>701-800</t>
  </si>
  <si>
    <t>National University of Cordoba</t>
  </si>
  <si>
    <t>801-900</t>
  </si>
  <si>
    <t>The University of Melbourne</t>
  </si>
  <si>
    <t>The University of Queensland</t>
  </si>
  <si>
    <t xml:space="preserve"> Univ. Buenos Aires</t>
  </si>
  <si>
    <t xml:space="preserve"> Natl Univ. La Plata</t>
  </si>
  <si>
    <t xml:space="preserve"> Natl Univ. Cordoba</t>
  </si>
  <si>
    <t>The Australian National University</t>
  </si>
  <si>
    <t>The University of New South Wales</t>
  </si>
  <si>
    <t xml:space="preserve"> Univ. Melbourne</t>
  </si>
  <si>
    <t xml:space="preserve"> Univ. Queensland</t>
  </si>
  <si>
    <t xml:space="preserve"> Australian Natl Univ.</t>
  </si>
  <si>
    <t xml:space="preserve"> Univ. New South Wales</t>
  </si>
  <si>
    <t xml:space="preserve"> Univ. Sydney</t>
  </si>
  <si>
    <t xml:space="preserve"> Monash Univ.</t>
  </si>
  <si>
    <t xml:space="preserve"> Univ. Western Australia</t>
  </si>
  <si>
    <t>151-200</t>
  </si>
  <si>
    <t xml:space="preserve"> Univ. Adelaide</t>
  </si>
  <si>
    <t xml:space="preserve"> Curtin Univ.</t>
  </si>
  <si>
    <t xml:space="preserve"> Deakin Univ.</t>
  </si>
  <si>
    <t>University of Sydney</t>
  </si>
  <si>
    <t xml:space="preserve"> Univ. Vienna</t>
  </si>
  <si>
    <t xml:space="preserve"> Medical Univ. Vienna</t>
  </si>
  <si>
    <t xml:space="preserve"> Univ. Innsbruck</t>
  </si>
  <si>
    <t>301-400</t>
  </si>
  <si>
    <t xml:space="preserve"> Univ. Natural Resources &amp; Life Sci.</t>
  </si>
  <si>
    <t xml:space="preserve"> Vienna Univ. Tech.</t>
  </si>
  <si>
    <t>401-500</t>
  </si>
  <si>
    <t xml:space="preserve"> Medical Univ. Graz</t>
  </si>
  <si>
    <t xml:space="preserve"> Univ. Graz</t>
  </si>
  <si>
    <t>501-600</t>
  </si>
  <si>
    <t xml:space="preserve"> Medical Univ. Innsbruck</t>
  </si>
  <si>
    <t>601-700</t>
  </si>
  <si>
    <t xml:space="preserve"> Graz Univ. Tech.</t>
  </si>
  <si>
    <t xml:space="preserve"> Vienna Univ. Economics &amp; Business</t>
  </si>
  <si>
    <t>Monash University</t>
  </si>
  <si>
    <t>The University of Western Australia</t>
  </si>
  <si>
    <t>The University of Adelaide</t>
  </si>
  <si>
    <t>Curtin University</t>
  </si>
  <si>
    <t>Deakin University</t>
  </si>
  <si>
    <t xml:space="preserve"> Ghent Univ.</t>
  </si>
  <si>
    <t xml:space="preserve"> Catholic Univ. Leuven</t>
  </si>
  <si>
    <t>101-150</t>
  </si>
  <si>
    <t xml:space="preserve"> Univ. Libre Bruxelles</t>
  </si>
  <si>
    <t xml:space="preserve"> Catholic Univ. Louvain</t>
  </si>
  <si>
    <t xml:space="preserve"> Univ. Liège</t>
  </si>
  <si>
    <t xml:space="preserve"> Univ. Antwerp</t>
  </si>
  <si>
    <t xml:space="preserve"> Vrije Univ. Brussel</t>
  </si>
  <si>
    <t xml:space="preserve"> Hasselt Univ.</t>
  </si>
  <si>
    <t>Macquarie University</t>
  </si>
  <si>
    <t>Swinburne University of Technology</t>
  </si>
  <si>
    <t>University of Tasmania</t>
  </si>
  <si>
    <t>University of Technology Sydney</t>
  </si>
  <si>
    <t>University of Wollongong</t>
  </si>
  <si>
    <t xml:space="preserve"> Univ. Sao Paulo</t>
  </si>
  <si>
    <t xml:space="preserve"> Sao Paulo State Univ.</t>
  </si>
  <si>
    <t xml:space="preserve"> State Univ. Campinas</t>
  </si>
  <si>
    <t xml:space="preserve"> Fed. Univ. Minas Gerais</t>
  </si>
  <si>
    <t xml:space="preserve"> Fed. Univ. Rio de Janeiro</t>
  </si>
  <si>
    <t xml:space="preserve"> Fed. Univ. Rio Grande do Sul</t>
  </si>
  <si>
    <t xml:space="preserve"> Fed. Univ. Parana</t>
  </si>
  <si>
    <t xml:space="preserve"> Univ. Fed. São Paulo</t>
  </si>
  <si>
    <t xml:space="preserve"> Fed. Univ. Santa Catarina</t>
  </si>
  <si>
    <t xml:space="preserve"> Fed. Univ. São Carlos</t>
  </si>
  <si>
    <t>Griffith University</t>
  </si>
  <si>
    <t>James Cook University</t>
  </si>
  <si>
    <t>La Trobe University</t>
  </si>
  <si>
    <t>Queensland University of Technology</t>
  </si>
  <si>
    <t>RMIT University</t>
  </si>
  <si>
    <t>The University of Newcastle, Australia</t>
  </si>
  <si>
    <t>Western Sydney University</t>
  </si>
  <si>
    <t xml:space="preserve"> Univ. Toronto</t>
  </si>
  <si>
    <t xml:space="preserve"> Univ. British Columbia</t>
  </si>
  <si>
    <t xml:space="preserve"> McGill Univ.</t>
  </si>
  <si>
    <t xml:space="preserve"> McMaster Univ.</t>
  </si>
  <si>
    <t xml:space="preserve"> Univ. Alberta</t>
  </si>
  <si>
    <t xml:space="preserve"> Univ. Calgary</t>
  </si>
  <si>
    <t xml:space="preserve"> Univ. Montreal</t>
  </si>
  <si>
    <t xml:space="preserve"> Univ. Ottawa</t>
  </si>
  <si>
    <t xml:space="preserve"> Univ. Waterloo</t>
  </si>
  <si>
    <t xml:space="preserve"> Dalhousie Univ.</t>
  </si>
  <si>
    <t>Flinders University</t>
  </si>
  <si>
    <t xml:space="preserve"> Univ. Chile</t>
  </si>
  <si>
    <t xml:space="preserve"> Pontif. Catholic Univ. Chile</t>
  </si>
  <si>
    <t xml:space="preserve"> Univ. Concepción</t>
  </si>
  <si>
    <t>901-1000</t>
  </si>
  <si>
    <t xml:space="preserve"> Univ. Andrés Bello</t>
  </si>
  <si>
    <t>Australian Catholic University</t>
  </si>
  <si>
    <t xml:space="preserve"> Tsinghua Univ.</t>
  </si>
  <si>
    <t xml:space="preserve"> Peking Univ.</t>
  </si>
  <si>
    <t xml:space="preserve"> Zhejiang Univ.</t>
  </si>
  <si>
    <t xml:space="preserve"> Shanghai Jiao Tong Univ.</t>
  </si>
  <si>
    <t xml:space="preserve"> Univ. Sci. &amp; Tech. of China</t>
  </si>
  <si>
    <t xml:space="preserve"> Fudan Univ.</t>
  </si>
  <si>
    <t xml:space="preserve"> Central South Univ.</t>
  </si>
  <si>
    <t xml:space="preserve"> Harbin Inst. of Tech.</t>
  </si>
  <si>
    <t xml:space="preserve"> Huazhong Univ. Sci. &amp; Tech.</t>
  </si>
  <si>
    <t xml:space="preserve"> Nanjing Univ.</t>
  </si>
  <si>
    <t>University of New England</t>
  </si>
  <si>
    <t xml:space="preserve"> Natl Univ. Colombia</t>
  </si>
  <si>
    <t>University of South Australia</t>
  </si>
  <si>
    <t xml:space="preserve"> Univ. Costa Rica</t>
  </si>
  <si>
    <t>Edith Cowan University</t>
  </si>
  <si>
    <t>Murdoch University</t>
  </si>
  <si>
    <t xml:space="preserve"> Univ. Zagreb</t>
  </si>
  <si>
    <t>University of Canberra</t>
  </si>
  <si>
    <t>University of Southern Queensland</t>
  </si>
  <si>
    <t xml:space="preserve"> Univ. Cyprus</t>
  </si>
  <si>
    <t>University of the Sunshine Coast</t>
  </si>
  <si>
    <t xml:space="preserve"> Charles Univ. Prague</t>
  </si>
  <si>
    <t xml:space="preserve"> Palacky Univ.</t>
  </si>
  <si>
    <t xml:space="preserve"> Masaryk Univ.</t>
  </si>
  <si>
    <t xml:space="preserve"> Czech Technical Univ. in Prague</t>
  </si>
  <si>
    <t xml:space="preserve"> Czech Univ. Life Sci. Prague</t>
  </si>
  <si>
    <t xml:space="preserve"> Univ. Chem. &amp; Tech., Prague</t>
  </si>
  <si>
    <t xml:space="preserve"> Univ. South Bohemia</t>
  </si>
  <si>
    <t>Bond University</t>
  </si>
  <si>
    <t xml:space="preserve"> Univ. Copenhagen</t>
  </si>
  <si>
    <t xml:space="preserve"> Aarhus Univ.</t>
  </si>
  <si>
    <t xml:space="preserve"> Technical Univ. Denmark</t>
  </si>
  <si>
    <t xml:space="preserve"> Aalborg Univ.</t>
  </si>
  <si>
    <t xml:space="preserve"> Univ. Southern Denmark</t>
  </si>
  <si>
    <t xml:space="preserve"> Copenhagen Business Sch.</t>
  </si>
  <si>
    <t>Southern Cross University</t>
  </si>
  <si>
    <t>Victoria University</t>
  </si>
  <si>
    <t xml:space="preserve"> Cairo Univ.</t>
  </si>
  <si>
    <t xml:space="preserve"> Alexandria Univ.</t>
  </si>
  <si>
    <t xml:space="preserve"> Ain Shams Univ.</t>
  </si>
  <si>
    <t xml:space="preserve"> Mansoura Univ.</t>
  </si>
  <si>
    <t xml:space="preserve"> Zagazig Univ.</t>
  </si>
  <si>
    <t>University of Vienna</t>
  </si>
  <si>
    <t>Medical University of Vienna</t>
  </si>
  <si>
    <t xml:space="preserve"> Univ. Tartu</t>
  </si>
  <si>
    <t>University of Innsbruck</t>
  </si>
  <si>
    <t xml:space="preserve"> Addis Ababa Univ.</t>
  </si>
  <si>
    <t>University of Natural Resources and Life Sciences, Vienna</t>
  </si>
  <si>
    <t xml:space="preserve"> Univ. Helsinki</t>
  </si>
  <si>
    <t xml:space="preserve"> Univ. Turku</t>
  </si>
  <si>
    <t xml:space="preserve"> Aalto Univ.</t>
  </si>
  <si>
    <t xml:space="preserve"> Univ. Eastern Finland</t>
  </si>
  <si>
    <t xml:space="preserve"> Univ. Oulu</t>
  </si>
  <si>
    <t xml:space="preserve"> Univ. Tampere</t>
  </si>
  <si>
    <t xml:space="preserve"> Univ. Jyvaskyla</t>
  </si>
  <si>
    <t xml:space="preserve"> Lappeenranta Univ. Tech.</t>
  </si>
  <si>
    <t>Vienna University of Technology</t>
  </si>
  <si>
    <t xml:space="preserve"> Univ. Paris-Saclay</t>
  </si>
  <si>
    <t xml:space="preserve"> PSL Research Univ. Paris</t>
  </si>
  <si>
    <t xml:space="preserve"> Sorbonne Univ.</t>
  </si>
  <si>
    <t xml:space="preserve"> Univ. Paris</t>
  </si>
  <si>
    <t xml:space="preserve"> Grenoble Alpes Univ.</t>
  </si>
  <si>
    <t xml:space="preserve"> Aix-Marseille Univ.</t>
  </si>
  <si>
    <t xml:space="preserve"> Univ. Strasbourg</t>
  </si>
  <si>
    <t xml:space="preserve"> Univ. Montpellier</t>
  </si>
  <si>
    <t xml:space="preserve"> Claude Bernard Univ. Lyon 1</t>
  </si>
  <si>
    <t xml:space="preserve"> Paul Sabatier Univ. (Toulouse 3)</t>
  </si>
  <si>
    <t>Medical University of Graz</t>
  </si>
  <si>
    <t>University of Graz</t>
  </si>
  <si>
    <t>Medical University of Innsbruck</t>
  </si>
  <si>
    <t>Graz University of Technology</t>
  </si>
  <si>
    <t xml:space="preserve"> Univ. Munich</t>
  </si>
  <si>
    <t xml:space="preserve"> Technical Univ. Munich</t>
  </si>
  <si>
    <t xml:space="preserve"> Univ. Heidelberg</t>
  </si>
  <si>
    <t xml:space="preserve"> Univ. Bonn</t>
  </si>
  <si>
    <t xml:space="preserve"> Goethe Univ. Frankfurt</t>
  </si>
  <si>
    <t xml:space="preserve"> Univ. Freiburg</t>
  </si>
  <si>
    <t xml:space="preserve"> Univ. Göttingen</t>
  </si>
  <si>
    <t xml:space="preserve"> Univ. Cologne</t>
  </si>
  <si>
    <t xml:space="preserve"> Univ. Münster</t>
  </si>
  <si>
    <t xml:space="preserve"> Univ. Tübingen</t>
  </si>
  <si>
    <t>WU Vienna University of Economics and Business</t>
  </si>
  <si>
    <t>University of Klagenfurt</t>
  </si>
  <si>
    <t xml:space="preserve"> Natl &amp; Kapodistrian Univ. Athens</t>
  </si>
  <si>
    <t xml:space="preserve"> Aristotle Univ. Thessaloniki</t>
  </si>
  <si>
    <t xml:space="preserve"> Natl Technical Univ. Athens</t>
  </si>
  <si>
    <t xml:space="preserve"> Univ. Crete</t>
  </si>
  <si>
    <t xml:space="preserve"> Univ. Ioannina</t>
  </si>
  <si>
    <t xml:space="preserve"> Univ. Thessaly</t>
  </si>
  <si>
    <t>University of Veterinary Medicine Vienna</t>
  </si>
  <si>
    <t>Johannes Kepler University Linz</t>
  </si>
  <si>
    <t>University of Salzburg</t>
  </si>
  <si>
    <t>Ghent University</t>
  </si>
  <si>
    <t xml:space="preserve"> Chinese Univ. Hong Kong</t>
  </si>
  <si>
    <t xml:space="preserve"> Univ. Hong Kong</t>
  </si>
  <si>
    <t xml:space="preserve"> City Univ. Hong Kong</t>
  </si>
  <si>
    <t xml:space="preserve"> Hong Kong Polytechnic Univ.</t>
  </si>
  <si>
    <t xml:space="preserve"> Hong Kong Univ. Sci. &amp; Tech.</t>
  </si>
  <si>
    <t xml:space="preserve"> Hong Kong Baptist Univ.</t>
  </si>
  <si>
    <t xml:space="preserve"> Education Univ. Hong Kong</t>
  </si>
  <si>
    <t>KU Leuven</t>
  </si>
  <si>
    <t xml:space="preserve"> Eötvös Loránd Univ.</t>
  </si>
  <si>
    <t xml:space="preserve"> Univ. Szeged</t>
  </si>
  <si>
    <t xml:space="preserve"> Budapest Univ. Tech. &amp; Eco.</t>
  </si>
  <si>
    <t xml:space="preserve"> Semmelweis Univ.</t>
  </si>
  <si>
    <t xml:space="preserve"> Univ. Debrecen</t>
  </si>
  <si>
    <t>Université libre de Bruxelles (ULB)</t>
  </si>
  <si>
    <t xml:space="preserve"> Univ. Iceland</t>
  </si>
  <si>
    <t>Catholic University of Louvain</t>
  </si>
  <si>
    <t xml:space="preserve"> Indian Inst. of Sci.</t>
  </si>
  <si>
    <t xml:space="preserve"> Indian Inst. of Tech. Madras</t>
  </si>
  <si>
    <t xml:space="preserve"> Univ. Calcutta</t>
  </si>
  <si>
    <t xml:space="preserve"> Univ. Delhi</t>
  </si>
  <si>
    <t xml:space="preserve"> Indian Inst. of Tech. Delhi</t>
  </si>
  <si>
    <t xml:space="preserve"> Indian Inst. of Tech. Kharagpur</t>
  </si>
  <si>
    <t xml:space="preserve"> Jawaharlal Nehru Univ.</t>
  </si>
  <si>
    <t xml:space="preserve"> Aligarh Muslim Univ.</t>
  </si>
  <si>
    <t xml:space="preserve"> Vellore Inst. of Tech.</t>
  </si>
  <si>
    <t xml:space="preserve"> All India Inst. of Medical Sci.</t>
  </si>
  <si>
    <t>University of Liege</t>
  </si>
  <si>
    <t>University of Antwerp</t>
  </si>
  <si>
    <t xml:space="preserve"> Univ. Tehran</t>
  </si>
  <si>
    <t xml:space="preserve"> Amirkabir Univ. Tech.</t>
  </si>
  <si>
    <t xml:space="preserve"> Sharif Univ. Tech.</t>
  </si>
  <si>
    <t xml:space="preserve"> Tarbiat Modares Univ.</t>
  </si>
  <si>
    <t xml:space="preserve"> Tehran Univ. Medical Sci.</t>
  </si>
  <si>
    <t xml:space="preserve"> Shahid Beheshti Univ. Medical Sci.</t>
  </si>
  <si>
    <t xml:space="preserve"> Shiraz Univ.</t>
  </si>
  <si>
    <t xml:space="preserve"> Ferdowsi Univ. Mashhad</t>
  </si>
  <si>
    <t xml:space="preserve"> Univ. Tabriz</t>
  </si>
  <si>
    <t xml:space="preserve"> Iran Univ. Sci. &amp; Tech.</t>
  </si>
  <si>
    <t>Vrije Universiteit Brussel (VUB)</t>
  </si>
  <si>
    <t>Hasselt University</t>
  </si>
  <si>
    <t xml:space="preserve"> Trinity College Dublin</t>
  </si>
  <si>
    <t xml:space="preserve"> Univ. College Dublin</t>
  </si>
  <si>
    <t xml:space="preserve"> Univ. College Cork</t>
  </si>
  <si>
    <t xml:space="preserve"> Natl Univ. Ireland, Galway</t>
  </si>
  <si>
    <t xml:space="preserve"> Univ. Limerick</t>
  </si>
  <si>
    <t>University of Sao Paulo</t>
  </si>
  <si>
    <t xml:space="preserve"> Weizmann Inst. of Sci.</t>
  </si>
  <si>
    <t xml:space="preserve"> Technion-Israel Inst. of Tech.</t>
  </si>
  <si>
    <t xml:space="preserve"> Hebrew Univ. Jerusalem</t>
  </si>
  <si>
    <t xml:space="preserve"> Tel Aviv Univ.</t>
  </si>
  <si>
    <t xml:space="preserve"> Bar-Ilan Univ.</t>
  </si>
  <si>
    <t xml:space="preserve"> Ben-Gurion Univ. the Negev</t>
  </si>
  <si>
    <t xml:space="preserve"> Univ. Haifa</t>
  </si>
  <si>
    <t>UNESP</t>
  </si>
  <si>
    <t xml:space="preserve"> Univ. Roma - La Sapienza</t>
  </si>
  <si>
    <t xml:space="preserve"> Univ. Milan</t>
  </si>
  <si>
    <t xml:space="preserve"> Univ. Pisa</t>
  </si>
  <si>
    <t xml:space="preserve"> Polytechnic Univ. Milan</t>
  </si>
  <si>
    <t xml:space="preserve"> Univ. Bologna</t>
  </si>
  <si>
    <t xml:space="preserve"> Univ. Padua</t>
  </si>
  <si>
    <t xml:space="preserve"> Univ. Turin</t>
  </si>
  <si>
    <t xml:space="preserve"> Univ. Florence</t>
  </si>
  <si>
    <t xml:space="preserve"> Univ. Milan - Bicocca</t>
  </si>
  <si>
    <t xml:space="preserve"> Univ. Naples Federico II</t>
  </si>
  <si>
    <t>University of Campinas</t>
  </si>
  <si>
    <t xml:space="preserve"> Univ. Tokyo</t>
  </si>
  <si>
    <t xml:space="preserve"> Kyoto Univ.</t>
  </si>
  <si>
    <t xml:space="preserve"> Nagoya Univ.</t>
  </si>
  <si>
    <t xml:space="preserve"> Tokyo Inst. of Tech.</t>
  </si>
  <si>
    <t xml:space="preserve"> Hokkaido Univ.</t>
  </si>
  <si>
    <t xml:space="preserve"> Osaka Univ.</t>
  </si>
  <si>
    <t xml:space="preserve"> Tohoku Univ.</t>
  </si>
  <si>
    <t xml:space="preserve"> Univ. Tsukuba</t>
  </si>
  <si>
    <t xml:space="preserve"> Keio Univ.</t>
  </si>
  <si>
    <t xml:space="preserve"> Kyushu Univ.</t>
  </si>
  <si>
    <t>Federal University of Minas Gerais</t>
  </si>
  <si>
    <t>Federal University of Rio de Janeiro</t>
  </si>
  <si>
    <t>Federal University of Rio Grande do Sul</t>
  </si>
  <si>
    <t>Federal University of Parana</t>
  </si>
  <si>
    <t>Federal University of Sao Paulo</t>
  </si>
  <si>
    <t>Federal University of Santa Catarina</t>
  </si>
  <si>
    <t>Federal University of Sao Carlos</t>
  </si>
  <si>
    <t>Fluminense Federal University</t>
  </si>
  <si>
    <t xml:space="preserve"> American Univ. Beirut</t>
  </si>
  <si>
    <t>University of Brasília</t>
  </si>
  <si>
    <t>Federal University of Goiás</t>
  </si>
  <si>
    <t>Federal University of Pernambuco</t>
  </si>
  <si>
    <t xml:space="preserve"> Vilnius Univ.</t>
  </si>
  <si>
    <t>Federal University of Rio Grande do Norte</t>
  </si>
  <si>
    <t xml:space="preserve"> Univ. Luxembourg</t>
  </si>
  <si>
    <t>Federal University of Viçosa</t>
  </si>
  <si>
    <t>Universidade Federal de Pelotas</t>
  </si>
  <si>
    <t>Macau</t>
  </si>
  <si>
    <t xml:space="preserve"> Macau Univ. Sci. &amp; Tech.</t>
  </si>
  <si>
    <t xml:space="preserve"> Univ. Macau</t>
  </si>
  <si>
    <t>Federal University of Bahia</t>
  </si>
  <si>
    <t>Federal University of Ceara</t>
  </si>
  <si>
    <t>Federal University of Santa Maria</t>
  </si>
  <si>
    <t xml:space="preserve"> Univ. Malaya</t>
  </si>
  <si>
    <t xml:space="preserve"> Natl Univ. Malaysia</t>
  </si>
  <si>
    <t xml:space="preserve"> Univ. Sci., Malaysia</t>
  </si>
  <si>
    <t xml:space="preserve"> Univ. Tech., Malaysia</t>
  </si>
  <si>
    <t xml:space="preserve"> Univ. Putra Malaysia</t>
  </si>
  <si>
    <t>Rio de Janeiro State University</t>
  </si>
  <si>
    <t>Universidade Federal de Mato Grosso do Sul</t>
  </si>
  <si>
    <t>University of Toronto</t>
  </si>
  <si>
    <t>University of British Columbia</t>
  </si>
  <si>
    <t xml:space="preserve"> Natl Autonomous Univ. Mexico</t>
  </si>
  <si>
    <t xml:space="preserve"> Natl Polytechnic Inst.</t>
  </si>
  <si>
    <t>McGill University</t>
  </si>
  <si>
    <t>McMaster University</t>
  </si>
  <si>
    <t>University of Alberta</t>
  </si>
  <si>
    <t>The University of Calgary</t>
  </si>
  <si>
    <t>University of Montreal</t>
  </si>
  <si>
    <t>University of Ottawa</t>
  </si>
  <si>
    <t>University of Waterloo</t>
  </si>
  <si>
    <t>Dalhousie University</t>
  </si>
  <si>
    <t xml:space="preserve"> Utrecht Univ.</t>
  </si>
  <si>
    <t xml:space="preserve"> Univ. Groningen</t>
  </si>
  <si>
    <t xml:space="preserve"> Erasmus Univ. Rotterdam</t>
  </si>
  <si>
    <t xml:space="preserve"> Leiden Univ.</t>
  </si>
  <si>
    <t xml:space="preserve"> Radboud Univ. Nijmegen</t>
  </si>
  <si>
    <t xml:space="preserve"> Univ. Amsterdam</t>
  </si>
  <si>
    <t xml:space="preserve"> VU Univ. Amsterdam</t>
  </si>
  <si>
    <t xml:space="preserve"> Delft Univ. Tech.</t>
  </si>
  <si>
    <t xml:space="preserve"> Wageningen Univ. &amp; Res. Ctr</t>
  </si>
  <si>
    <t xml:space="preserve"> Maastricht Univ.</t>
  </si>
  <si>
    <t>Queen's University</t>
  </si>
  <si>
    <t xml:space="preserve"> Univ. Auckland</t>
  </si>
  <si>
    <t xml:space="preserve"> Univ. Otago</t>
  </si>
  <si>
    <t xml:space="preserve"> Univ. Canterbury</t>
  </si>
  <si>
    <t xml:space="preserve"> Victoria Univ. Wellington</t>
  </si>
  <si>
    <t xml:space="preserve"> Massey Univ.</t>
  </si>
  <si>
    <t xml:space="preserve"> Univ. Waikato</t>
  </si>
  <si>
    <t xml:space="preserve"> Lincoln Univ.</t>
  </si>
  <si>
    <t xml:space="preserve"> Auckland Univ. Tech.</t>
  </si>
  <si>
    <t>Western University</t>
  </si>
  <si>
    <t>Laval University</t>
  </si>
  <si>
    <t>Simon Fraser University</t>
  </si>
  <si>
    <t>University of Guelph</t>
  </si>
  <si>
    <t xml:space="preserve"> Univ. Oslo</t>
  </si>
  <si>
    <t xml:space="preserve"> Norwegian Univ. Sci. &amp; Tech.</t>
  </si>
  <si>
    <t xml:space="preserve"> Univ. Bergen</t>
  </si>
  <si>
    <t xml:space="preserve"> Univ. Tromso</t>
  </si>
  <si>
    <t xml:space="preserve"> Norwegian Univ. Life Sci.</t>
  </si>
  <si>
    <t>University of Manitoba</t>
  </si>
  <si>
    <t>University of Saskatchewan</t>
  </si>
  <si>
    <t xml:space="preserve"> COMSATS Univ. Islamabad</t>
  </si>
  <si>
    <t xml:space="preserve"> Quaid-i-Azam Univ.</t>
  </si>
  <si>
    <t xml:space="preserve"> Univ. of the Punjab</t>
  </si>
  <si>
    <t xml:space="preserve"> Univ. Eng. &amp; Tech., Lahore</t>
  </si>
  <si>
    <t>University of Victoria</t>
  </si>
  <si>
    <t>York University</t>
  </si>
  <si>
    <t>Carleton University</t>
  </si>
  <si>
    <t>Concordia University</t>
  </si>
  <si>
    <t>Memorial University of Newfoundland</t>
  </si>
  <si>
    <t xml:space="preserve"> Univ. Warsaw</t>
  </si>
  <si>
    <t xml:space="preserve"> Jagiellonian Univ.</t>
  </si>
  <si>
    <t xml:space="preserve"> AGH Univ. Sci. &amp; Tech.</t>
  </si>
  <si>
    <t xml:space="preserve"> Adam Mickiewicz Univ.</t>
  </si>
  <si>
    <t xml:space="preserve"> Gdansk Univ. Tech.</t>
  </si>
  <si>
    <t xml:space="preserve"> Warsaw Univ. Tech.</t>
  </si>
  <si>
    <t xml:space="preserve"> Medical Univ. Silesia</t>
  </si>
  <si>
    <t xml:space="preserve"> Medical Univ. Warsaw</t>
  </si>
  <si>
    <t>University of Quebec Montreal</t>
  </si>
  <si>
    <t xml:space="preserve"> Univ. Lisbon</t>
  </si>
  <si>
    <t xml:space="preserve"> Univ. Porto</t>
  </si>
  <si>
    <t xml:space="preserve"> Univ. Minho</t>
  </si>
  <si>
    <t xml:space="preserve"> Univ. Aveiro</t>
  </si>
  <si>
    <t xml:space="preserve"> Univ. Coimbra</t>
  </si>
  <si>
    <t xml:space="preserve"> New Univ. Lisbon</t>
  </si>
  <si>
    <t>University of Sherbrooke</t>
  </si>
  <si>
    <t xml:space="preserve"> Qatar Univ.</t>
  </si>
  <si>
    <t>University of Regina</t>
  </si>
  <si>
    <t xml:space="preserve"> Babes-Bolyai Univ.</t>
  </si>
  <si>
    <t>Ontario Tech University</t>
  </si>
  <si>
    <t xml:space="preserve"> Moscow State Univ.</t>
  </si>
  <si>
    <t xml:space="preserve"> Saint Petersburg State Univ.</t>
  </si>
  <si>
    <t xml:space="preserve"> Moscow Inst. Physics &amp; Tech.</t>
  </si>
  <si>
    <t xml:space="preserve"> Novosibirsk State Univ.</t>
  </si>
  <si>
    <t xml:space="preserve"> Natl Res. Nuclear Univ.</t>
  </si>
  <si>
    <t xml:space="preserve"> Ural Fed. Univ.</t>
  </si>
  <si>
    <t xml:space="preserve"> Higher Sch. of Economics</t>
  </si>
  <si>
    <t xml:space="preserve"> Tomsk State Univ.</t>
  </si>
  <si>
    <t xml:space="preserve"> ITMO Univ.</t>
  </si>
  <si>
    <t xml:space="preserve"> Kazan Fed. Univ.</t>
  </si>
  <si>
    <t>Lakehead University</t>
  </si>
  <si>
    <t>Ryerson University</t>
  </si>
  <si>
    <t xml:space="preserve"> King Abdulaziz Univ.</t>
  </si>
  <si>
    <t xml:space="preserve"> King Saud Univ.</t>
  </si>
  <si>
    <t xml:space="preserve"> King Abdullah Univ. Sci. &amp; Tech.</t>
  </si>
  <si>
    <t xml:space="preserve"> King Fahd Univ. Petroleum &amp; Minerals</t>
  </si>
  <si>
    <t>University of Chile</t>
  </si>
  <si>
    <t>Pontifical Catholic University of Chile</t>
  </si>
  <si>
    <t xml:space="preserve"> Univ. Belgrade</t>
  </si>
  <si>
    <t>University of Concepcion</t>
  </si>
  <si>
    <t xml:space="preserve"> Natl Univ. Singapore</t>
  </si>
  <si>
    <t xml:space="preserve"> Nanyang Tech. Univ.</t>
  </si>
  <si>
    <t xml:space="preserve"> Duke-NUS Med. School</t>
  </si>
  <si>
    <t xml:space="preserve"> Singapore Univ. Tech. &amp; Design</t>
  </si>
  <si>
    <t>Universidad Andrés Bello</t>
  </si>
  <si>
    <t xml:space="preserve"> Comenius Univ. in Bratislava</t>
  </si>
  <si>
    <t>Tsinghua University</t>
  </si>
  <si>
    <t xml:space="preserve"> Univ. Ljubljana</t>
  </si>
  <si>
    <t>Peking University</t>
  </si>
  <si>
    <t xml:space="preserve"> Univ. Cape Town</t>
  </si>
  <si>
    <t xml:space="preserve"> Univ. Witwatersrand</t>
  </si>
  <si>
    <t xml:space="preserve"> Stellenbosch Univ.</t>
  </si>
  <si>
    <t xml:space="preserve"> Univ. Pretoria</t>
  </si>
  <si>
    <t xml:space="preserve"> Univ. KwaZulu-Natal</t>
  </si>
  <si>
    <t xml:space="preserve"> North-West Univ.</t>
  </si>
  <si>
    <t xml:space="preserve"> Univ. Johannesburg</t>
  </si>
  <si>
    <t xml:space="preserve"> Univ. South Africa</t>
  </si>
  <si>
    <t xml:space="preserve"> Rhodes Univ.</t>
  </si>
  <si>
    <t>Zhejiang University</t>
  </si>
  <si>
    <t xml:space="preserve"> Seoul Natl Univ.</t>
  </si>
  <si>
    <t xml:space="preserve"> Hanyang Univ.</t>
  </si>
  <si>
    <t xml:space="preserve"> Korea Adv. Inst. Sci. &amp; Tech.</t>
  </si>
  <si>
    <t xml:space="preserve"> Korea Univ.</t>
  </si>
  <si>
    <t xml:space="preserve"> Sungkyunkwan Univ.</t>
  </si>
  <si>
    <t xml:space="preserve"> Yonsei Univ.</t>
  </si>
  <si>
    <t xml:space="preserve"> Kyung Hee Univ.</t>
  </si>
  <si>
    <t xml:space="preserve"> Kyungpook Natl Univ.</t>
  </si>
  <si>
    <t xml:space="preserve"> Pohang Univ. Sci. &amp; Tech.</t>
  </si>
  <si>
    <t xml:space="preserve"> Pusan Natl Univ.</t>
  </si>
  <si>
    <t>Shanghai Jiao Tong University</t>
  </si>
  <si>
    <t xml:space="preserve"> Univ. Barcelona</t>
  </si>
  <si>
    <t xml:space="preserve"> Autonomous Univ. Barcelona</t>
  </si>
  <si>
    <t xml:space="preserve"> Complutense Univ. Madrid</t>
  </si>
  <si>
    <t xml:space="preserve"> Univ. Granada</t>
  </si>
  <si>
    <t xml:space="preserve"> Univ. Valencia</t>
  </si>
  <si>
    <t xml:space="preserve"> Autonomous Univ. Madrid</t>
  </si>
  <si>
    <t xml:space="preserve"> Polytechnic Univ. Valencia</t>
  </si>
  <si>
    <t xml:space="preserve"> Univ. Pompeu Fabra</t>
  </si>
  <si>
    <t xml:space="preserve"> Univ. Basque Country</t>
  </si>
  <si>
    <t xml:space="preserve"> Univ. Oviedo</t>
  </si>
  <si>
    <t>University of Science and Technology of China</t>
  </si>
  <si>
    <t>Fudan University</t>
  </si>
  <si>
    <t xml:space="preserve"> Karolinska Inst.</t>
  </si>
  <si>
    <t xml:space="preserve"> Stockholm Univ.</t>
  </si>
  <si>
    <t xml:space="preserve"> Uppsala Univ.</t>
  </si>
  <si>
    <t xml:space="preserve"> Univ. Gothenburg</t>
  </si>
  <si>
    <t xml:space="preserve"> Lund Univ.</t>
  </si>
  <si>
    <t xml:space="preserve"> KTH, Royal Inst. Tech.</t>
  </si>
  <si>
    <t xml:space="preserve"> Chalmers Univ. Tech.</t>
  </si>
  <si>
    <t xml:space="preserve"> Linkoping Univ.</t>
  </si>
  <si>
    <t xml:space="preserve"> Swedish Univ. Agricultural Sci.</t>
  </si>
  <si>
    <t xml:space="preserve"> Stockholm Sch. Economics</t>
  </si>
  <si>
    <t>Central South University</t>
  </si>
  <si>
    <t xml:space="preserve"> ETH Zurich</t>
  </si>
  <si>
    <t xml:space="preserve"> Univ. Zurich</t>
  </si>
  <si>
    <t xml:space="preserve"> Univ. Geneva</t>
  </si>
  <si>
    <t xml:space="preserve"> EPF Lausanne</t>
  </si>
  <si>
    <t xml:space="preserve"> Univ. Basel</t>
  </si>
  <si>
    <t xml:space="preserve"> Univ. Bern</t>
  </si>
  <si>
    <t xml:space="preserve"> Univ. Lausanne</t>
  </si>
  <si>
    <t xml:space="preserve"> Univ. Fribourg</t>
  </si>
  <si>
    <t xml:space="preserve"> Univ. Lugano</t>
  </si>
  <si>
    <t>Harbin Institute of Technology</t>
  </si>
  <si>
    <t>Huazhong University of Science and Technology</t>
  </si>
  <si>
    <t xml:space="preserve"> China Medical Univ. - Taiwan</t>
  </si>
  <si>
    <t xml:space="preserve"> Natl Taiwan Univ.</t>
  </si>
  <si>
    <t xml:space="preserve"> Natl Cheng Kung Univ.</t>
  </si>
  <si>
    <t xml:space="preserve"> Natl Chiao Tung Univ.</t>
  </si>
  <si>
    <t xml:space="preserve"> Natl Tsing Hua Univ.</t>
  </si>
  <si>
    <t xml:space="preserve"> Chang Gung Univ.</t>
  </si>
  <si>
    <t xml:space="preserve"> Natl Yang-Ming Univ.</t>
  </si>
  <si>
    <t xml:space="preserve"> Natl Sun Yat-sen Univ.</t>
  </si>
  <si>
    <t xml:space="preserve"> Taipei Medical Univ.</t>
  </si>
  <si>
    <t xml:space="preserve"> Kaohsiung Medical Univ.</t>
  </si>
  <si>
    <t>Nanjing University</t>
  </si>
  <si>
    <t>Southeast University</t>
  </si>
  <si>
    <t xml:space="preserve"> Mahidol Univ.</t>
  </si>
  <si>
    <t xml:space="preserve"> Chulalongkorn Univ.</t>
  </si>
  <si>
    <t xml:space="preserve"> Prince of Songkla Univ.</t>
  </si>
  <si>
    <t xml:space="preserve"> Chiang Mai Univ.</t>
  </si>
  <si>
    <t>Sun Yat-sen University</t>
  </si>
  <si>
    <t>Xi'an Jiaotong University</t>
  </si>
  <si>
    <t xml:space="preserve"> Univ. Tunis El Manar</t>
  </si>
  <si>
    <t>Beihang University</t>
  </si>
  <si>
    <t xml:space="preserve"> Istanbul Univ.</t>
  </si>
  <si>
    <t xml:space="preserve"> Hacettepe Univ.</t>
  </si>
  <si>
    <t xml:space="preserve"> Istanbul Tech. Univ.</t>
  </si>
  <si>
    <t xml:space="preserve"> Dokuz Eylul Univ.</t>
  </si>
  <si>
    <t xml:space="preserve"> Ege Univ.</t>
  </si>
  <si>
    <t xml:space="preserve"> Ankara Univ.</t>
  </si>
  <si>
    <t xml:space="preserve"> Bilkent Univ.</t>
  </si>
  <si>
    <t xml:space="preserve"> Middle East Tech. Univ.</t>
  </si>
  <si>
    <t xml:space="preserve"> Erciyes Univ.</t>
  </si>
  <si>
    <t xml:space="preserve"> Gazi Univ.</t>
  </si>
  <si>
    <t>Jilin University</t>
  </si>
  <si>
    <t>Shandong University</t>
  </si>
  <si>
    <t>Sichuan University</t>
  </si>
  <si>
    <t>Soochow University (China)</t>
  </si>
  <si>
    <t xml:space="preserve"> Univ. Cambridge</t>
  </si>
  <si>
    <t xml:space="preserve"> Univ. Oxford</t>
  </si>
  <si>
    <t xml:space="preserve"> Univ. College London</t>
  </si>
  <si>
    <t xml:space="preserve"> Imperial College London</t>
  </si>
  <si>
    <t xml:space="preserve"> Univ. Manchester</t>
  </si>
  <si>
    <t xml:space="preserve"> Univ. Edinburgh</t>
  </si>
  <si>
    <t xml:space="preserve"> King's College London</t>
  </si>
  <si>
    <t xml:space="preserve"> Univ. Bristol</t>
  </si>
  <si>
    <t xml:space="preserve"> Univ. Sheffield</t>
  </si>
  <si>
    <t xml:space="preserve"> Univ. Birmingham</t>
  </si>
  <si>
    <t>South China University of Technology</t>
  </si>
  <si>
    <t xml:space="preserve"> Harvard Univ.</t>
  </si>
  <si>
    <t xml:space="preserve"> Stanford Univ.</t>
  </si>
  <si>
    <t xml:space="preserve"> Massachusetts Inst. Tech. (MIT)</t>
  </si>
  <si>
    <t xml:space="preserve"> Univ. California, Berkeley</t>
  </si>
  <si>
    <t xml:space="preserve"> Princeton Univ.</t>
  </si>
  <si>
    <t xml:space="preserve"> Columbia Univ.</t>
  </si>
  <si>
    <t xml:space="preserve"> California Inst. of Tech.</t>
  </si>
  <si>
    <t xml:space="preserve"> Univ. Chicago</t>
  </si>
  <si>
    <t xml:space="preserve"> Yale Univ.</t>
  </si>
  <si>
    <t xml:space="preserve"> Cornell Univ.</t>
  </si>
  <si>
    <t>Tianjin University</t>
  </si>
  <si>
    <t xml:space="preserve"> Univ. of the Republic</t>
  </si>
  <si>
    <t>University of Electronic Science and Technology of China</t>
  </si>
  <si>
    <t>Wuhan University</t>
  </si>
  <si>
    <t xml:space="preserve"> Ton Duc Thang Univ.</t>
  </si>
  <si>
    <t>Beijing Institute of Technology</t>
  </si>
  <si>
    <t>Beijing Normal University</t>
  </si>
  <si>
    <t>Dalian University of Technology</t>
  </si>
  <si>
    <t>Hunan University</t>
  </si>
  <si>
    <t>Nankai University</t>
  </si>
  <si>
    <t>Northwestern Polytechnical University</t>
  </si>
  <si>
    <t>Shenzhen University</t>
  </si>
  <si>
    <t>Tongji University</t>
  </si>
  <si>
    <t>University of Science and Technology Beijing</t>
  </si>
  <si>
    <t>Xiamen University</t>
  </si>
  <si>
    <t>Beijing University of Chemical Technology</t>
  </si>
  <si>
    <t>Capital Medical University</t>
  </si>
  <si>
    <t>China Agricultural University</t>
  </si>
  <si>
    <t>China University of Geosciences (Wuhan)</t>
  </si>
  <si>
    <t>Chongqing University</t>
  </si>
  <si>
    <t>East China University of Science and Technology</t>
  </si>
  <si>
    <t>Huazhong Agricultural University</t>
  </si>
  <si>
    <t>Jiangsu University</t>
  </si>
  <si>
    <t>Nanjing Agricultural University</t>
  </si>
  <si>
    <t>Nanjing University of Aeronautics and Astronautics</t>
  </si>
  <si>
    <t>Nanjing University of Science and Technology</t>
  </si>
  <si>
    <t>Northeastern University (Shenyang)</t>
  </si>
  <si>
    <t>Peking Union Medical College</t>
  </si>
  <si>
    <t>Shanghai University</t>
  </si>
  <si>
    <t>Southern University of Science and Technology</t>
  </si>
  <si>
    <t>Wuhan University of Technology</t>
  </si>
  <si>
    <t>Zhengzhou University</t>
  </si>
  <si>
    <t>Beijing Jiaotong University</t>
  </si>
  <si>
    <t>Beijing University of Technology</t>
  </si>
  <si>
    <t>China University of Geosciences (Beijing)</t>
  </si>
  <si>
    <t>China University of Mining and Technology - Xuzhou</t>
  </si>
  <si>
    <t>East China Normal University</t>
  </si>
  <si>
    <t>Fuzhou University</t>
  </si>
  <si>
    <t>Guangdong University of Technology</t>
  </si>
  <si>
    <t>Harbin Engineering University</t>
  </si>
  <si>
    <t>Hefei University of Technology</t>
  </si>
  <si>
    <t>Jinan University</t>
  </si>
  <si>
    <t>Lanzhou University</t>
  </si>
  <si>
    <t>Nanchang University</t>
  </si>
  <si>
    <t>Nanjing Medical University</t>
  </si>
  <si>
    <t>NanJing Tech University</t>
  </si>
  <si>
    <t>Nanjing University of Information Science &amp; Technology</t>
  </si>
  <si>
    <t>Ocean University of China</t>
  </si>
  <si>
    <t>Qingdao University</t>
  </si>
  <si>
    <t>Shandong University of Science and Technology</t>
  </si>
  <si>
    <t>ShanghaiTech University</t>
  </si>
  <si>
    <t>South China Agricultural University</t>
  </si>
  <si>
    <t>Southwest University</t>
  </si>
  <si>
    <t>Xidian University</t>
  </si>
  <si>
    <t>Central China Normal University</t>
  </si>
  <si>
    <t>China University of Petroleum (Huadong)</t>
  </si>
  <si>
    <t>Donghua University</t>
  </si>
  <si>
    <t>Jiangnan University</t>
  </si>
  <si>
    <t>Nanjing Normal University</t>
  </si>
  <si>
    <t>National University of Defense Technology</t>
  </si>
  <si>
    <t>North China Electric Power University</t>
  </si>
  <si>
    <t>Northwest A&amp;F University</t>
  </si>
  <si>
    <t>South China Normal University</t>
  </si>
  <si>
    <t>Southern Medical University</t>
  </si>
  <si>
    <t>Wenzhou Medical University</t>
  </si>
  <si>
    <t>Yangzhou University</t>
  </si>
  <si>
    <t>Zhejiang University of Technology</t>
  </si>
  <si>
    <t>Beijing University of Posts and Telecommunications</t>
  </si>
  <si>
    <t>China Medical University (Shenyang)</t>
  </si>
  <si>
    <t>Fujian Agriculture and Forestry University</t>
  </si>
  <si>
    <t>Fujian Normal University</t>
  </si>
  <si>
    <t>Guangzhou Medical University</t>
  </si>
  <si>
    <t>Guangzhou University</t>
  </si>
  <si>
    <t>Hohai University</t>
  </si>
  <si>
    <t>Hunan Normal University</t>
  </si>
  <si>
    <t>Northeast Normal University</t>
  </si>
  <si>
    <t>Northwest University</t>
  </si>
  <si>
    <t>Renmin University of China</t>
  </si>
  <si>
    <t>Shaanxi Normal University</t>
  </si>
  <si>
    <t>Shanxi University</t>
  </si>
  <si>
    <t>Southwest Jiaotong University</t>
  </si>
  <si>
    <t>Tianjin Medical University</t>
  </si>
  <si>
    <t>University of Jinan</t>
  </si>
  <si>
    <t>University of Shanghai for Science and Technology</t>
  </si>
  <si>
    <t>Xi'an University of Technology</t>
  </si>
  <si>
    <t>Air Force Medical University</t>
  </si>
  <si>
    <t>Anhui Medical University</t>
  </si>
  <si>
    <t>Anhui University</t>
  </si>
  <si>
    <t>Army Medical University</t>
  </si>
  <si>
    <t>Beijing Forestry University</t>
  </si>
  <si>
    <t>China University of Petroleum - Beijing</t>
  </si>
  <si>
    <t>Chongqing Medical University</t>
  </si>
  <si>
    <t>Guizhou University</t>
  </si>
  <si>
    <t>Hangzhou Dianzi University</t>
  </si>
  <si>
    <t>Harbin Medical University</t>
  </si>
  <si>
    <t>Kunming University of Science and Technology</t>
  </si>
  <si>
    <t>Nanjing Forestry University</t>
  </si>
  <si>
    <t>Nanjing University of Posts and Telecommunications</t>
  </si>
  <si>
    <t>Ningbo University</t>
  </si>
  <si>
    <t>Qingdao University of Science and Technology</t>
  </si>
  <si>
    <t>Qufu Normal University</t>
  </si>
  <si>
    <t>Taiyuan University of Technology</t>
  </si>
  <si>
    <t>The Second Military Medical University</t>
  </si>
  <si>
    <t>Chang'an University</t>
  </si>
  <si>
    <t>China Pharmaceutical University</t>
  </si>
  <si>
    <t>China University of Mining and Technology - Beijing</t>
  </si>
  <si>
    <t>Fujian Medical University</t>
  </si>
  <si>
    <t>Guangxi University</t>
  </si>
  <si>
    <t>Henan University</t>
  </si>
  <si>
    <t>Nantong University</t>
  </si>
  <si>
    <t>Shandong Normal University</t>
  </si>
  <si>
    <t>Sichuan Agricultural University</t>
  </si>
  <si>
    <t>Yunnan University</t>
  </si>
  <si>
    <t>Zhejiang Normal University</t>
  </si>
  <si>
    <t>Changzhou University</t>
  </si>
  <si>
    <t>Dalian Medical University</t>
  </si>
  <si>
    <t>Hebei Medical University</t>
  </si>
  <si>
    <t>Hebei University of Technology</t>
  </si>
  <si>
    <t>Huaqiao University</t>
  </si>
  <si>
    <t>Liaoning University of Technology</t>
  </si>
  <si>
    <t>Nanjing University of Chinese Medicine</t>
  </si>
  <si>
    <t>Northeast Agricultural University - China</t>
  </si>
  <si>
    <t>Shanghai Normal University</t>
  </si>
  <si>
    <t>Shantou University</t>
  </si>
  <si>
    <t>Southwest Petroleum University</t>
  </si>
  <si>
    <t>Yanshan University</t>
  </si>
  <si>
    <t>Zhejiang Sci-Tech University</t>
  </si>
  <si>
    <t>National University of Colombia</t>
  </si>
  <si>
    <t>University of Costa Rica</t>
  </si>
  <si>
    <t>University of Zagreb</t>
  </si>
  <si>
    <t>University of Cyprus</t>
  </si>
  <si>
    <t>Charles University in Prague</t>
  </si>
  <si>
    <t>Palacký University Olomouc</t>
  </si>
  <si>
    <t>Masaryk University</t>
  </si>
  <si>
    <t>Czech Technical University in Prague</t>
  </si>
  <si>
    <t>Czech University of Life Sciences Prague</t>
  </si>
  <si>
    <t>University of Chemistry and Technology Prague</t>
  </si>
  <si>
    <t>University of South Bohemia</t>
  </si>
  <si>
    <t>University of Copenhagen</t>
  </si>
  <si>
    <t>Aarhus University</t>
  </si>
  <si>
    <t>Technical University of Denmark</t>
  </si>
  <si>
    <t>Aalborg University</t>
  </si>
  <si>
    <t>University of Southern Denmark</t>
  </si>
  <si>
    <t>Copenhagen Business School</t>
  </si>
  <si>
    <t>Cairo University</t>
  </si>
  <si>
    <t>Alexandria University</t>
  </si>
  <si>
    <t>Ain Shams University</t>
  </si>
  <si>
    <t>Mansoura University</t>
  </si>
  <si>
    <t>Zagazig University</t>
  </si>
  <si>
    <t>University of Tartu</t>
  </si>
  <si>
    <t>Addis Ababa University</t>
  </si>
  <si>
    <t>University of Helsinki</t>
  </si>
  <si>
    <t>University of Turku</t>
  </si>
  <si>
    <t>Aalto University</t>
  </si>
  <si>
    <t>University of Eastern Finland</t>
  </si>
  <si>
    <t>University of Oulu</t>
  </si>
  <si>
    <t>University of Tampere</t>
  </si>
  <si>
    <t>University of Jyvaskyla</t>
  </si>
  <si>
    <t>Lappeenranta University of Technology</t>
  </si>
  <si>
    <t>Paris-Saclay University</t>
  </si>
  <si>
    <t>PSL University</t>
  </si>
  <si>
    <t>Sorbonne University</t>
  </si>
  <si>
    <t>University of Paris</t>
  </si>
  <si>
    <t>Université Grenoble Alpes</t>
  </si>
  <si>
    <t>Aix Marseille University</t>
  </si>
  <si>
    <t>University of Strasbourg</t>
  </si>
  <si>
    <t>University of Montpellier</t>
  </si>
  <si>
    <t>Claude Bernard University Lyon 1</t>
  </si>
  <si>
    <t>Paul Sabatier University (Toulouse 3)</t>
  </si>
  <si>
    <t>University of Bordeaux</t>
  </si>
  <si>
    <t>University of Lorraine</t>
  </si>
  <si>
    <t>Ecole Normale Superieure - Lyon</t>
  </si>
  <si>
    <t>Institut Polytechnique de Paris</t>
  </si>
  <si>
    <t>University of Côte d'Azur</t>
  </si>
  <si>
    <t>University of Toulouse 1</t>
  </si>
  <si>
    <t>University of Lille</t>
  </si>
  <si>
    <t>University of Auvergne</t>
  </si>
  <si>
    <t>University of Burgundy</t>
  </si>
  <si>
    <t>University of Rennes 1</t>
  </si>
  <si>
    <t>University of Nantes</t>
  </si>
  <si>
    <t>University of Versailles Saint-Quentin-en-Yvelines</t>
  </si>
  <si>
    <t>Paris 12 Val de Marne University</t>
  </si>
  <si>
    <t>School for Advanced Studies in the Social Sciences</t>
  </si>
  <si>
    <t>Université Gustave Eiffel</t>
  </si>
  <si>
    <t>University of Savoy</t>
  </si>
  <si>
    <t>University of Poitiers</t>
  </si>
  <si>
    <t>University of Angers</t>
  </si>
  <si>
    <t>University of Orleans</t>
  </si>
  <si>
    <t>University of Tours</t>
  </si>
  <si>
    <t>University of Munich</t>
  </si>
  <si>
    <t>Technical University of Munich</t>
  </si>
  <si>
    <t>Heidelberg University</t>
  </si>
  <si>
    <t>University of Bonn</t>
  </si>
  <si>
    <t>Goethe University Frankfurt</t>
  </si>
  <si>
    <t>University of Freiburg</t>
  </si>
  <si>
    <t>University of Goettingen</t>
  </si>
  <si>
    <t>University of Cologne</t>
  </si>
  <si>
    <t>University of Muenster</t>
  </si>
  <si>
    <t>University of Tuebingen</t>
  </si>
  <si>
    <t>Karlsruhe Institute of Technology (KIT)</t>
  </si>
  <si>
    <t>RWTH Aachen University</t>
  </si>
  <si>
    <t>TU Dresden</t>
  </si>
  <si>
    <t>University of Erlangen-Nuremberg</t>
  </si>
  <si>
    <t>University of Hamburg</t>
  </si>
  <si>
    <t>University of Kiel</t>
  </si>
  <si>
    <t>University of Leipzig</t>
  </si>
  <si>
    <t>University of Mainz</t>
  </si>
  <si>
    <t>University of Wuerzburg</t>
  </si>
  <si>
    <t>Heinrich Heine University Duesseldorf</t>
  </si>
  <si>
    <t>Technical University of Berlin</t>
  </si>
  <si>
    <t>University of Duisburg-Essen</t>
  </si>
  <si>
    <t>University of Stuttgart</t>
  </si>
  <si>
    <t>University of Ulm</t>
  </si>
  <si>
    <t>Hannover Medical School</t>
  </si>
  <si>
    <t>Technical University Darmstadt</t>
  </si>
  <si>
    <t>University of Bochum</t>
  </si>
  <si>
    <t>University of Jena</t>
  </si>
  <si>
    <t>University of Marburg</t>
  </si>
  <si>
    <t>University of Potsdam</t>
  </si>
  <si>
    <t>Saarland University</t>
  </si>
  <si>
    <t>University of Bremen</t>
  </si>
  <si>
    <t>University of Halle-Wittenberg</t>
  </si>
  <si>
    <t>University of Regensburg</t>
  </si>
  <si>
    <t>University of Rostock</t>
  </si>
  <si>
    <t>Leibniz University Hannover</t>
  </si>
  <si>
    <t>Technical University of Braunschweig</t>
  </si>
  <si>
    <t>University of Konstanz</t>
  </si>
  <si>
    <t>University of Magdeburg</t>
  </si>
  <si>
    <t>Bielefeld University</t>
  </si>
  <si>
    <t>University of Bayreuth</t>
  </si>
  <si>
    <t>University of Giessen</t>
  </si>
  <si>
    <t>University of Hohenheim</t>
  </si>
  <si>
    <t>University of Kassel</t>
  </si>
  <si>
    <t>University of Luebeck</t>
  </si>
  <si>
    <t>Technical University of Dortmund</t>
  </si>
  <si>
    <t>University of Oldenburg</t>
  </si>
  <si>
    <t>University of Wuppertal</t>
  </si>
  <si>
    <t>Leuphana University Luneburg</t>
  </si>
  <si>
    <t>National and Kapodistrian University of Athens</t>
  </si>
  <si>
    <t>Aristotle University of Thessaloniki</t>
  </si>
  <si>
    <t>National Technical University of Athens</t>
  </si>
  <si>
    <t>University of Crete</t>
  </si>
  <si>
    <t>University of Ioannina</t>
  </si>
  <si>
    <t>University of Thessaly</t>
  </si>
  <si>
    <t>The Chinese University of Hong Kong</t>
  </si>
  <si>
    <t>The University of Hong Kong</t>
  </si>
  <si>
    <t>City University of Hong Kong</t>
  </si>
  <si>
    <t>The Hong Kong Polytechnic University</t>
  </si>
  <si>
    <t>The Hong Kong University of Science and Technology</t>
  </si>
  <si>
    <t>Hong Kong Baptist University</t>
  </si>
  <si>
    <t>The Education University of Hong Kong</t>
  </si>
  <si>
    <t>Eotvos Lorand University</t>
  </si>
  <si>
    <t>University of Szeged</t>
  </si>
  <si>
    <t>Budapest University of Technology and Economics</t>
  </si>
  <si>
    <t>Semmelweis University</t>
  </si>
  <si>
    <t>University of Debrecen</t>
  </si>
  <si>
    <t>University of Iceland</t>
  </si>
  <si>
    <t>Indian Institute of Science</t>
  </si>
  <si>
    <t>Indian Institute of Technology Madras</t>
  </si>
  <si>
    <t>University of Calcutta</t>
  </si>
  <si>
    <t>University of Delhi</t>
  </si>
  <si>
    <t>Indian Institute of Technology Delhi</t>
  </si>
  <si>
    <t>Indian Institute of Technology Kharagpur</t>
  </si>
  <si>
    <t>Jawaharlal Nehru University</t>
  </si>
  <si>
    <t>Aligarh Muslim University</t>
  </si>
  <si>
    <t>Vellore Institute of Technology</t>
  </si>
  <si>
    <t>All India Institute of Medical Sciences</t>
  </si>
  <si>
    <t>Anna University</t>
  </si>
  <si>
    <t>Bharathiar University</t>
  </si>
  <si>
    <t>Indian Institute of Technology Kanpur</t>
  </si>
  <si>
    <t>Indian Institute of Technology Roorkee</t>
  </si>
  <si>
    <t>Indian Institutes of Science Education and Research (IISERs)</t>
  </si>
  <si>
    <t>University of Tehran</t>
  </si>
  <si>
    <t>Amirkabir University of Technology</t>
  </si>
  <si>
    <t>Sharif University of Technology</t>
  </si>
  <si>
    <t>Tarbiat Modares University</t>
  </si>
  <si>
    <t>Tehran University of Medical Sciences</t>
  </si>
  <si>
    <t>Shahid Beheshti University of Medical Sciences</t>
  </si>
  <si>
    <t>Shiraz University</t>
  </si>
  <si>
    <t>Ferdowsi University of Mashhad</t>
  </si>
  <si>
    <t>University of Tabriz</t>
  </si>
  <si>
    <t>Iran University of Science &amp; Technology</t>
  </si>
  <si>
    <t>Isfahan University of Technology</t>
  </si>
  <si>
    <t>University of Guilan</t>
  </si>
  <si>
    <t>Trinity College Dublin</t>
  </si>
  <si>
    <t>University College Dublin</t>
  </si>
  <si>
    <t>University College Cork</t>
  </si>
  <si>
    <t>National University of Ireland, Galway</t>
  </si>
  <si>
    <t>University of Limerick</t>
  </si>
  <si>
    <t>Weizmann Institute of Science</t>
  </si>
  <si>
    <t>Technion-Israel Institute of Technology</t>
  </si>
  <si>
    <t>The Hebrew University of Jerusalem</t>
  </si>
  <si>
    <t>Tel Aviv University</t>
  </si>
  <si>
    <t>Bar-Ilan University</t>
  </si>
  <si>
    <t>Ben-Gurion University of the Negev</t>
  </si>
  <si>
    <t>University of Haifa</t>
  </si>
  <si>
    <t>Sapienza University of Rome</t>
  </si>
  <si>
    <t>University of Milan</t>
  </si>
  <si>
    <t>University of Pisa</t>
  </si>
  <si>
    <t>Polytechnic University of Milan</t>
  </si>
  <si>
    <t>University of Bologna</t>
  </si>
  <si>
    <t>University of Padua</t>
  </si>
  <si>
    <t>University of Turin</t>
  </si>
  <si>
    <t>University of Florence</t>
  </si>
  <si>
    <t>University of Milano-Bicocca</t>
  </si>
  <si>
    <t>University of Naples Federico II</t>
  </si>
  <si>
    <t>Scuola Normale Superiore - Pisa</t>
  </si>
  <si>
    <t>University of Bari</t>
  </si>
  <si>
    <t>University of Catania</t>
  </si>
  <si>
    <t>University of Pavia</t>
  </si>
  <si>
    <t>University of Perugia</t>
  </si>
  <si>
    <t>University of Trento</t>
  </si>
  <si>
    <t>Vita-Salute San Raffaele University</t>
  </si>
  <si>
    <t>Bocconi University</t>
  </si>
  <si>
    <t>University of Ferrara</t>
  </si>
  <si>
    <t>University of Genoa</t>
  </si>
  <si>
    <t>University of Palermo</t>
  </si>
  <si>
    <t>University of Parma</t>
  </si>
  <si>
    <t>University of Roma - Tor Vergata</t>
  </si>
  <si>
    <t>University of Verona</t>
  </si>
  <si>
    <t>Catholic University of the Sacred Heart</t>
  </si>
  <si>
    <t>Humanitas University</t>
  </si>
  <si>
    <t>Polytechnic University of Turin</t>
  </si>
  <si>
    <t>University of Salerno</t>
  </si>
  <si>
    <t>University of Siena</t>
  </si>
  <si>
    <t>University of Trieste</t>
  </si>
  <si>
    <t>Brescia University</t>
  </si>
  <si>
    <t>International School for Advanced Studies</t>
  </si>
  <si>
    <t>University of Campania Luigi Vanvitelli</t>
  </si>
  <si>
    <t>University of Eastern Piedmont</t>
  </si>
  <si>
    <t>University of L'Aquila</t>
  </si>
  <si>
    <t>University of Modena and Reggio Emilia</t>
  </si>
  <si>
    <t>University of Salento</t>
  </si>
  <si>
    <t>University of Urbino</t>
  </si>
  <si>
    <t>Marche Polytechnic University</t>
  </si>
  <si>
    <t>Tuscia University</t>
  </si>
  <si>
    <t>University of Cagliari</t>
  </si>
  <si>
    <t>University of Calabria</t>
  </si>
  <si>
    <t>University of Chieti-Pescara</t>
  </si>
  <si>
    <t>University of Messina</t>
  </si>
  <si>
    <t>University of Udine</t>
  </si>
  <si>
    <t>University of Insubria</t>
  </si>
  <si>
    <t>The University of Tokyo</t>
  </si>
  <si>
    <t>Kyoto University</t>
  </si>
  <si>
    <t>Nagoya University</t>
  </si>
  <si>
    <t>Tokyo Institute of Technology</t>
  </si>
  <si>
    <t>Hokkaido University</t>
  </si>
  <si>
    <t>Osaka University</t>
  </si>
  <si>
    <t>Tohoku University</t>
  </si>
  <si>
    <t>University of Tsukuba</t>
  </si>
  <si>
    <t>Keio University</t>
  </si>
  <si>
    <t>Kyushu University</t>
  </si>
  <si>
    <t>Chiba University</t>
  </si>
  <si>
    <t>Kobe University</t>
  </si>
  <si>
    <t>Okayama University</t>
  </si>
  <si>
    <t>Tokyo University of Science</t>
  </si>
  <si>
    <t>Hiroshima University</t>
  </si>
  <si>
    <t>Kitasato University</t>
  </si>
  <si>
    <t>The University of Tokushima</t>
  </si>
  <si>
    <t>Tokyo Medical and Dental University</t>
  </si>
  <si>
    <t>Waseda University</t>
  </si>
  <si>
    <t>Juntendo University</t>
  </si>
  <si>
    <t>Kanazawa University</t>
  </si>
  <si>
    <t>Kindai University</t>
  </si>
  <si>
    <t>Osaka City University</t>
  </si>
  <si>
    <t>Shinshu University</t>
  </si>
  <si>
    <t>Ehime University</t>
  </si>
  <si>
    <t>Kumamoto University</t>
  </si>
  <si>
    <t>Meijo University</t>
  </si>
  <si>
    <t>Nagasaki University</t>
  </si>
  <si>
    <t>Niigata University</t>
  </si>
  <si>
    <t>Saitama University</t>
  </si>
  <si>
    <t>The Graduate University for Advanced Studies</t>
  </si>
  <si>
    <t>University of Toyama</t>
  </si>
  <si>
    <t>Yokohama City University</t>
  </si>
  <si>
    <t>Gifu University</t>
  </si>
  <si>
    <t>Nara Institute of Science and Technology</t>
  </si>
  <si>
    <t>Nihon University</t>
  </si>
  <si>
    <t>Ritsumeikan University</t>
  </si>
  <si>
    <t>Shizuoka University</t>
  </si>
  <si>
    <t>Tokyo Metropolitan University</t>
  </si>
  <si>
    <t>University of Yamanashi</t>
  </si>
  <si>
    <t>American University of Beirut</t>
  </si>
  <si>
    <t>Vilnius University</t>
  </si>
  <si>
    <t>University of Luxembourg</t>
  </si>
  <si>
    <t>Macau University of Science and Technology</t>
  </si>
  <si>
    <t>University of Macau</t>
  </si>
  <si>
    <t>University of Malaya</t>
  </si>
  <si>
    <t>National University of Malaysia</t>
  </si>
  <si>
    <t>University of Science, Malaysia</t>
  </si>
  <si>
    <t>Universiti Teknologi Malaysia</t>
  </si>
  <si>
    <t>University Putra Malaysia</t>
  </si>
  <si>
    <t>National Autonomous University of Mexico</t>
  </si>
  <si>
    <t>National Polytechnic Institute</t>
  </si>
  <si>
    <t>Utrecht University</t>
  </si>
  <si>
    <t>University of Groningen</t>
  </si>
  <si>
    <t>Erasmus University Rotterdam</t>
  </si>
  <si>
    <t>Leiden University</t>
  </si>
  <si>
    <t>Radboud University Nijmegen</t>
  </si>
  <si>
    <t>University of Amsterdam</t>
  </si>
  <si>
    <t>Vrije Universiteit Amsterdam</t>
  </si>
  <si>
    <t>Delft University of Technology</t>
  </si>
  <si>
    <t>Wageningen University &amp; Research</t>
  </si>
  <si>
    <t>Maastricht University</t>
  </si>
  <si>
    <t>Eindhoven University of Technology</t>
  </si>
  <si>
    <t>University of Twente</t>
  </si>
  <si>
    <t>Tilburg University</t>
  </si>
  <si>
    <t>The University of Auckland</t>
  </si>
  <si>
    <t>University of Otago</t>
  </si>
  <si>
    <t>University of Canterbury</t>
  </si>
  <si>
    <t>Victoria University of Wellington</t>
  </si>
  <si>
    <t>Massey University</t>
  </si>
  <si>
    <t>The University of Waikato</t>
  </si>
  <si>
    <t>Lincoln University</t>
  </si>
  <si>
    <t>AUT University</t>
  </si>
  <si>
    <t>University of Oslo</t>
  </si>
  <si>
    <t>Norwegian University of Science and Technology - NTNU</t>
  </si>
  <si>
    <t>University of Bergen</t>
  </si>
  <si>
    <t>University of Tromso</t>
  </si>
  <si>
    <t>Norwegian University of Life Sciences</t>
  </si>
  <si>
    <t>COMSATS University Islamabad</t>
  </si>
  <si>
    <t>Quaid-i-Azam University</t>
  </si>
  <si>
    <t>University of the Punjab</t>
  </si>
  <si>
    <t>University of Engineering and Technology (UET)</t>
  </si>
  <si>
    <t>University of Warsaw</t>
  </si>
  <si>
    <t>Jagiellonian University</t>
  </si>
  <si>
    <t>AGH University of Science and Technology</t>
  </si>
  <si>
    <t>Adam Mickiewicz University</t>
  </si>
  <si>
    <t>Gdansk University of Technology</t>
  </si>
  <si>
    <t>Warsaw University of Technology</t>
  </si>
  <si>
    <t>Medical University of Silesia</t>
  </si>
  <si>
    <t>Medical University of Warsaw</t>
  </si>
  <si>
    <t>University of Lisbon</t>
  </si>
  <si>
    <t>University of Porto</t>
  </si>
  <si>
    <t>University of Minho</t>
  </si>
  <si>
    <t>University of Aveiro</t>
  </si>
  <si>
    <t>University of Coimbra</t>
  </si>
  <si>
    <t>New University of Lisbon</t>
  </si>
  <si>
    <t>Qatar University</t>
  </si>
  <si>
    <t>Babeș-Bolyai University</t>
  </si>
  <si>
    <t>Moscow State University</t>
  </si>
  <si>
    <t>Saint Petersburg State University</t>
  </si>
  <si>
    <t>Moscow Institute of Physics and Technology</t>
  </si>
  <si>
    <t>Novosibirsk State University</t>
  </si>
  <si>
    <t>National Research Nuclear University MEPhI (Moscow Engineering Physics Institute)</t>
  </si>
  <si>
    <t>Ural Federal University</t>
  </si>
  <si>
    <t>HSE University</t>
  </si>
  <si>
    <t>Tomsk State University</t>
  </si>
  <si>
    <t>ITMO University</t>
  </si>
  <si>
    <t>Kazan (Volga region) Federal University</t>
  </si>
  <si>
    <t>The National University of Science and Technology MISiS</t>
  </si>
  <si>
    <t>King Abdulaziz University</t>
  </si>
  <si>
    <t>King Saud University</t>
  </si>
  <si>
    <t>King Abdullah University of Science and Technology</t>
  </si>
  <si>
    <t>King Fahd University of Petroleum &amp; Minerals</t>
  </si>
  <si>
    <t>University of Belgrade</t>
  </si>
  <si>
    <t>National University of Singapore</t>
  </si>
  <si>
    <t>Nanyang Technological University</t>
  </si>
  <si>
    <t>Duke-NUS Medical School</t>
  </si>
  <si>
    <t>Singapore University of Technology &amp; Design</t>
  </si>
  <si>
    <t>Comenius University in Bratislava</t>
  </si>
  <si>
    <t>University of Ljubljana</t>
  </si>
  <si>
    <t>University of Cape Town</t>
  </si>
  <si>
    <t>University of the Witwatersrand</t>
  </si>
  <si>
    <t>Stellenbosch University</t>
  </si>
  <si>
    <t>University of Pretoria</t>
  </si>
  <si>
    <t>University of KwaZulu-Natal</t>
  </si>
  <si>
    <t>North-West University</t>
  </si>
  <si>
    <t>University of Johannesburg</t>
  </si>
  <si>
    <t>University of South Africa</t>
  </si>
  <si>
    <t>Rhodes University</t>
  </si>
  <si>
    <t>Seoul National University</t>
  </si>
  <si>
    <t>Hanyang University</t>
  </si>
  <si>
    <t>Korea Advanced Institute of Science and Technology</t>
  </si>
  <si>
    <t>Korea University</t>
  </si>
  <si>
    <t>Sungkyunkwan University</t>
  </si>
  <si>
    <t>Yonsei University</t>
  </si>
  <si>
    <t>Kyung Hee University</t>
  </si>
  <si>
    <t>Kyungpook National University</t>
  </si>
  <si>
    <t>Pohang University of Science and Technology</t>
  </si>
  <si>
    <t>Pusan National University</t>
  </si>
  <si>
    <t>Ulsan National Institute of Science and Technology</t>
  </si>
  <si>
    <t>Chonbuk National University</t>
  </si>
  <si>
    <t>Chonnam National University</t>
  </si>
  <si>
    <t>Ewha Womans University</t>
  </si>
  <si>
    <t>Sejong University</t>
  </si>
  <si>
    <t>University of Ulsan</t>
  </si>
  <si>
    <t>Yeungnam University</t>
  </si>
  <si>
    <t>Chung-Ang University</t>
  </si>
  <si>
    <t>Chungbuk National University</t>
  </si>
  <si>
    <t>INHA University</t>
  </si>
  <si>
    <t>Catholic University of Korea</t>
  </si>
  <si>
    <t>Chungnam National University</t>
  </si>
  <si>
    <t>Kangwon National University</t>
  </si>
  <si>
    <t>Konkuk University</t>
  </si>
  <si>
    <t>Ajou University</t>
  </si>
  <si>
    <t>Dongguk University</t>
  </si>
  <si>
    <t>Gachon University</t>
  </si>
  <si>
    <t>Gwangju Institute of Science and Technology</t>
  </si>
  <si>
    <t>Gyeongsang National University</t>
  </si>
  <si>
    <t>Hallym University</t>
  </si>
  <si>
    <t>Inje university</t>
  </si>
  <si>
    <t>Sogang University</t>
  </si>
  <si>
    <t>University of Barcelona</t>
  </si>
  <si>
    <t>Autonomous University of Barcelona</t>
  </si>
  <si>
    <t>Complutense University of Madrid</t>
  </si>
  <si>
    <t>University of Granada</t>
  </si>
  <si>
    <t>University of Valencia</t>
  </si>
  <si>
    <t>Autonomous University of Madrid</t>
  </si>
  <si>
    <t>Polytechnic University of Valencia</t>
  </si>
  <si>
    <t>Pompeu Fabra University</t>
  </si>
  <si>
    <t>University of the Basque Country</t>
  </si>
  <si>
    <t>University of Oviedo</t>
  </si>
  <si>
    <t>University of Santiago Compostela</t>
  </si>
  <si>
    <t>University of Seville</t>
  </si>
  <si>
    <t>University of Zaragoza</t>
  </si>
  <si>
    <t>Polytechnic University of Madrid</t>
  </si>
  <si>
    <t>University of Navarra</t>
  </si>
  <si>
    <t>University of the Balearic Islands</t>
  </si>
  <si>
    <t>University of Vigo</t>
  </si>
  <si>
    <t>University Rovira i Virgili</t>
  </si>
  <si>
    <t>Miguel Hernandez University of Elche</t>
  </si>
  <si>
    <t>Universitat Jaume I</t>
  </si>
  <si>
    <t>University of Alicante</t>
  </si>
  <si>
    <t>University of La Laguna</t>
  </si>
  <si>
    <t>Polytechnic University of Catalonia</t>
  </si>
  <si>
    <t>Universitat de Lleida</t>
  </si>
  <si>
    <t>University of Cordoba</t>
  </si>
  <si>
    <t>University of Extremadura</t>
  </si>
  <si>
    <t>University of Jaen</t>
  </si>
  <si>
    <t>University of Malaga</t>
  </si>
  <si>
    <t>University of Murcia</t>
  </si>
  <si>
    <t>University of Salamanca</t>
  </si>
  <si>
    <t>Universidad de Las Palmas de Gran Canaria</t>
  </si>
  <si>
    <t>Universidad Pablo de Olavide</t>
  </si>
  <si>
    <t>University of Alcalá</t>
  </si>
  <si>
    <t>University of Cantabria</t>
  </si>
  <si>
    <t>University of Castilla–La Mancha</t>
  </si>
  <si>
    <t>University of Girona</t>
  </si>
  <si>
    <t>University of Valladolid</t>
  </si>
  <si>
    <t>Carlos III University of Madrid</t>
  </si>
  <si>
    <t>King Juan Carlos University</t>
  </si>
  <si>
    <t>Universidad de Cadiz</t>
  </si>
  <si>
    <t>Karolinska Institute</t>
  </si>
  <si>
    <t>Stockholm University</t>
  </si>
  <si>
    <t>Uppsala University</t>
  </si>
  <si>
    <t>University of Gothenburg</t>
  </si>
  <si>
    <t>Lund University</t>
  </si>
  <si>
    <t>KTH Royal Institute of Technology</t>
  </si>
  <si>
    <t>Chalmers University of Technology</t>
  </si>
  <si>
    <t>Linkoping University</t>
  </si>
  <si>
    <t>Swedish University of Agricultural Sciences</t>
  </si>
  <si>
    <t>Stockholm School of Economics</t>
  </si>
  <si>
    <t>Umea University</t>
  </si>
  <si>
    <t>Orebro University</t>
  </si>
  <si>
    <t>Linnaeus University</t>
  </si>
  <si>
    <t>Lulea University of Technology</t>
  </si>
  <si>
    <t>ETH Zurich</t>
  </si>
  <si>
    <t>University of Zurich</t>
  </si>
  <si>
    <t>University of Geneva</t>
  </si>
  <si>
    <t>Swiss Federal Institute of Technology Lausanne</t>
  </si>
  <si>
    <t>University of Basel</t>
  </si>
  <si>
    <t>University of Bern</t>
  </si>
  <si>
    <t>University of Lausanne</t>
  </si>
  <si>
    <t>University of Fribourg</t>
  </si>
  <si>
    <t>Università Della Svizzera Italiana</t>
  </si>
  <si>
    <t>China Medical University (Taichung)</t>
  </si>
  <si>
    <t>National Taiwan University</t>
  </si>
  <si>
    <t>National Cheng Kung University</t>
  </si>
  <si>
    <t>National Chiao Tung University</t>
  </si>
  <si>
    <t>National Tsing Hua University</t>
  </si>
  <si>
    <t>Chang Gung University</t>
  </si>
  <si>
    <t>National Yang Ming University</t>
  </si>
  <si>
    <t>National Sun Yat-Sen University</t>
  </si>
  <si>
    <t>Taipei Medical University</t>
  </si>
  <si>
    <t>Kaohsiung Medical University</t>
  </si>
  <si>
    <t>National Central University</t>
  </si>
  <si>
    <t>National Taiwan University of Science and Technology</t>
  </si>
  <si>
    <t>Asia University, Taiwan</t>
  </si>
  <si>
    <t>National Chung Hsing University</t>
  </si>
  <si>
    <t>National Taiwan Normal University</t>
  </si>
  <si>
    <t>Mahidol University</t>
  </si>
  <si>
    <t>Chulalongkorn University</t>
  </si>
  <si>
    <t>Prince of Songkla University</t>
  </si>
  <si>
    <t>Chiang Mai University</t>
  </si>
  <si>
    <t>Universite de Tunis El Manar</t>
  </si>
  <si>
    <t>Istanbul University</t>
  </si>
  <si>
    <t>Hacettepe University</t>
  </si>
  <si>
    <t>Istanbul Technical University</t>
  </si>
  <si>
    <t>Dokuz Eylul University</t>
  </si>
  <si>
    <t>Ege University</t>
  </si>
  <si>
    <t>Ankara University</t>
  </si>
  <si>
    <t>Bilkent University</t>
  </si>
  <si>
    <t>Middle East Technical University</t>
  </si>
  <si>
    <t>Erciyes University</t>
  </si>
  <si>
    <t>Gazi University</t>
  </si>
  <si>
    <t>Marmara University</t>
  </si>
  <si>
    <t>University of Cambridge</t>
  </si>
  <si>
    <t>University of Oxford</t>
  </si>
  <si>
    <t>University College London</t>
  </si>
  <si>
    <t>Imperial College London</t>
  </si>
  <si>
    <t>The University of Manchester</t>
  </si>
  <si>
    <t>The University of Edinburgh</t>
  </si>
  <si>
    <t>King's College London</t>
  </si>
  <si>
    <t>University of Bristol</t>
  </si>
  <si>
    <t>The University of Sheffield</t>
  </si>
  <si>
    <t>University of Birmingham</t>
  </si>
  <si>
    <t>University of Leeds</t>
  </si>
  <si>
    <t>University of Liverpool</t>
  </si>
  <si>
    <t>University of Nottingham</t>
  </si>
  <si>
    <t>University of Southampton</t>
  </si>
  <si>
    <t>University of Warwick</t>
  </si>
  <si>
    <t>Cardiff University</t>
  </si>
  <si>
    <t>London School of Economics and Political Science</t>
  </si>
  <si>
    <t>The University of Glasgow</t>
  </si>
  <si>
    <t>University of Exeter</t>
  </si>
  <si>
    <t>University of Sussex</t>
  </si>
  <si>
    <t>Durham University</t>
  </si>
  <si>
    <t>London School of Hygiene &amp; Tropical Medicine</t>
  </si>
  <si>
    <t>Newcastle University</t>
  </si>
  <si>
    <t>Queen Mary University of London</t>
  </si>
  <si>
    <t>The University of Reading</t>
  </si>
  <si>
    <t>University of Aberdeen</t>
  </si>
  <si>
    <t>University of East Anglia</t>
  </si>
  <si>
    <t>University of York</t>
  </si>
  <si>
    <t>Lancaster University</t>
  </si>
  <si>
    <t>The University of Dundee</t>
  </si>
  <si>
    <t>University of Bath</t>
  </si>
  <si>
    <t>University of Leicester</t>
  </si>
  <si>
    <t>University of St Andrews</t>
  </si>
  <si>
    <t>University of Surrey</t>
  </si>
  <si>
    <t>Queen's University Belfast</t>
  </si>
  <si>
    <t>University of Strathclyde</t>
  </si>
  <si>
    <t>Brunel University</t>
  </si>
  <si>
    <t>Loughborough University</t>
  </si>
  <si>
    <t>St George's, University of London</t>
  </si>
  <si>
    <t>University of Essex</t>
  </si>
  <si>
    <t>University of Kent</t>
  </si>
  <si>
    <t>University of Plymouth</t>
  </si>
  <si>
    <t>University of Portsmouth</t>
  </si>
  <si>
    <t>Keele University</t>
  </si>
  <si>
    <t>Swansea University</t>
  </si>
  <si>
    <t>Aston University</t>
  </si>
  <si>
    <t>Bangor University</t>
  </si>
  <si>
    <t>City University London</t>
  </si>
  <si>
    <t>Heriot-Watt University</t>
  </si>
  <si>
    <t>Liverpool John Moores University</t>
  </si>
  <si>
    <t>Nottingham Trent University</t>
  </si>
  <si>
    <t>Royal Holloway, University of London</t>
  </si>
  <si>
    <t>The Open University</t>
  </si>
  <si>
    <t>University of Hull</t>
  </si>
  <si>
    <t>Liverpool School of Tropical Medicine</t>
  </si>
  <si>
    <t>London Business School</t>
  </si>
  <si>
    <t>The Royal Veterinary College</t>
  </si>
  <si>
    <t>University of Greenwich</t>
  </si>
  <si>
    <t>University of Hertfordshire</t>
  </si>
  <si>
    <t>Aberystwyth University</t>
  </si>
  <si>
    <t>Birkbeck, University of London</t>
  </si>
  <si>
    <t>Coventry University</t>
  </si>
  <si>
    <t>Northumbria University</t>
  </si>
  <si>
    <t>University of Lincoln</t>
  </si>
  <si>
    <t>University of Stirling</t>
  </si>
  <si>
    <t>Harvard University</t>
  </si>
  <si>
    <t>Stanford University</t>
  </si>
  <si>
    <t>Massachusetts Institute of Technology (MIT)</t>
  </si>
  <si>
    <t>University of California, Berkeley</t>
  </si>
  <si>
    <t>Princeton University</t>
  </si>
  <si>
    <t>Columbia University</t>
  </si>
  <si>
    <t>California Institute of Technology</t>
  </si>
  <si>
    <t>University of Chicago</t>
  </si>
  <si>
    <t>Yale University</t>
  </si>
  <si>
    <t>Cornell University</t>
  </si>
  <si>
    <t>University of California, Los Angeles</t>
  </si>
  <si>
    <t>Johns Hopkins University</t>
  </si>
  <si>
    <t>University of Washington</t>
  </si>
  <si>
    <t>University of California, San Diego</t>
  </si>
  <si>
    <t>University of Pennsylvania</t>
  </si>
  <si>
    <t>University of California, San Francisco</t>
  </si>
  <si>
    <t>University of Michigan-Ann Arbor</t>
  </si>
  <si>
    <t>Washington University in St. Louis</t>
  </si>
  <si>
    <t>Duke University</t>
  </si>
  <si>
    <t>New York University</t>
  </si>
  <si>
    <t>Northwestern University</t>
  </si>
  <si>
    <t>University of North Carolina at Chapel Hill</t>
  </si>
  <si>
    <t>University of Wisconsin - Madison</t>
  </si>
  <si>
    <t>University of Minnesota, Twin Cities</t>
  </si>
  <si>
    <t>The University of Texas at Austin</t>
  </si>
  <si>
    <t>Rockefeller University</t>
  </si>
  <si>
    <t>University of Colorado at Boulder</t>
  </si>
  <si>
    <t>University of Illinois at Urbana-Champaign</t>
  </si>
  <si>
    <t>The University of Texas Southwestern Medical Center at Dallas</t>
  </si>
  <si>
    <t>University of California, Santa Barbara</t>
  </si>
  <si>
    <t>University of Maryland, College Park</t>
  </si>
  <si>
    <t>University of Southern California</t>
  </si>
  <si>
    <t>Vanderbilt University</t>
  </si>
  <si>
    <t>The University of Texas M. D. Anderson Cancer Center</t>
  </si>
  <si>
    <t>University of California, Irvine</t>
  </si>
  <si>
    <t>Purdue University - West Lafayette</t>
  </si>
  <si>
    <t>University of Florida</t>
  </si>
  <si>
    <t>Boston University</t>
  </si>
  <si>
    <t>University of California, Davis</t>
  </si>
  <si>
    <t>Carnegie Mellon University</t>
  </si>
  <si>
    <t>University of Pittsburgh</t>
  </si>
  <si>
    <t>Arizona State University</t>
  </si>
  <si>
    <t>Brown University</t>
  </si>
  <si>
    <t>Case Western Reserve University</t>
  </si>
  <si>
    <t>Emory University</t>
  </si>
  <si>
    <t>Georgia Institute of Technology</t>
  </si>
  <si>
    <t>Icahn School of Medicine at Mount Sinai</t>
  </si>
  <si>
    <t>Indiana University Bloomington</t>
  </si>
  <si>
    <t>Mayo Clinic Alix School of Medicine</t>
  </si>
  <si>
    <t>Michigan State University</t>
  </si>
  <si>
    <t>Pennsylvania State University - University Park</t>
  </si>
  <si>
    <t>Rice University</t>
  </si>
  <si>
    <t>Rutgers, The State University of New Jersey - New Brunswick</t>
  </si>
  <si>
    <t>The Ohio State University - Columbus</t>
  </si>
  <si>
    <t>University of Arizona</t>
  </si>
  <si>
    <t>University of Utah</t>
  </si>
  <si>
    <t>Baylor College of Medicine</t>
  </si>
  <si>
    <t>Texas A&amp;M University</t>
  </si>
  <si>
    <t>Tufts University</t>
  </si>
  <si>
    <t>University of California, Santa Cruz</t>
  </si>
  <si>
    <t>University of Massachusetts Amherst</t>
  </si>
  <si>
    <t>University of Massachusetts Medical School - Worcester</t>
  </si>
  <si>
    <t>University of Missouri - Columbia</t>
  </si>
  <si>
    <t>University of Rochester</t>
  </si>
  <si>
    <t>University of Virginia</t>
  </si>
  <si>
    <t>Colorado State University</t>
  </si>
  <si>
    <t>Dartmouth College</t>
  </si>
  <si>
    <t>Florida State University</t>
  </si>
  <si>
    <t>George Mason University</t>
  </si>
  <si>
    <t>Georgetown University</t>
  </si>
  <si>
    <t>Iowa State University</t>
  </si>
  <si>
    <t>North Carolina State University - Raleigh</t>
  </si>
  <si>
    <t>Northeastern University (Boston)</t>
  </si>
  <si>
    <t>Oregon Health and Science University</t>
  </si>
  <si>
    <t>Oregon State University</t>
  </si>
  <si>
    <t>Stony Brook University</t>
  </si>
  <si>
    <t>The University of Georgia</t>
  </si>
  <si>
    <t>University of California, Riverside</t>
  </si>
  <si>
    <t>University of Cincinnati</t>
  </si>
  <si>
    <t>University of Colorado at Denver</t>
  </si>
  <si>
    <t>University of Connecticut</t>
  </si>
  <si>
    <t>University of Delaware</t>
  </si>
  <si>
    <t>University of Houston</t>
  </si>
  <si>
    <t>University of Illinois at Chicago</t>
  </si>
  <si>
    <t>University of Iowa</t>
  </si>
  <si>
    <t>University of Kansas</t>
  </si>
  <si>
    <t>University of Maryland, Baltimore</t>
  </si>
  <si>
    <t>University of Miami</t>
  </si>
  <si>
    <t>University of Nebraska - Lincoln</t>
  </si>
  <si>
    <t>University of South Florida</t>
  </si>
  <si>
    <t>University of Tennessee - Knoxville</t>
  </si>
  <si>
    <t>Virginia Commonwealth University</t>
  </si>
  <si>
    <t>Virginia Polytechnic Institute and State University</t>
  </si>
  <si>
    <t>Yeshiva University</t>
  </si>
  <si>
    <t>Brandeis University</t>
  </si>
  <si>
    <t>Drexel University</t>
  </si>
  <si>
    <t>Indiana University-Purdue University at Indianapolis</t>
  </si>
  <si>
    <t>Louisiana State University - Baton Rouge</t>
  </si>
  <si>
    <t>Medical University of South Carolina</t>
  </si>
  <si>
    <t>Temple University</t>
  </si>
  <si>
    <t>The George Washington University</t>
  </si>
  <si>
    <t>The University of New Mexico - Albuquerque</t>
  </si>
  <si>
    <t>The University of Texas at Dallas</t>
  </si>
  <si>
    <t>The University of Texas Health Science Center at Houston</t>
  </si>
  <si>
    <t>University at Buffalo, the State University of New York</t>
  </si>
  <si>
    <t>University of Alabama at Birmingham</t>
  </si>
  <si>
    <t>University of Central Florida</t>
  </si>
  <si>
    <t>University of Hawaii at Manoa</t>
  </si>
  <si>
    <t>University of Kentucky</t>
  </si>
  <si>
    <t>University of Notre Dame</t>
  </si>
  <si>
    <t>University of Oregon</t>
  </si>
  <si>
    <t>University of South Carolina - Columbia</t>
  </si>
  <si>
    <t>University of Vermont</t>
  </si>
  <si>
    <t>Washington State University</t>
  </si>
  <si>
    <t>Brigham Young University</t>
  </si>
  <si>
    <t>CUNY Graduate School and University Center</t>
  </si>
  <si>
    <t>Florida International University</t>
  </si>
  <si>
    <t>Georgia State University</t>
  </si>
  <si>
    <t>Kansas State University</t>
  </si>
  <si>
    <t>Rensselaer Polytechnic Institute</t>
  </si>
  <si>
    <t>Saint Louis University</t>
  </si>
  <si>
    <t>San Diego State University</t>
  </si>
  <si>
    <t>Texas Tech University</t>
  </si>
  <si>
    <t>The City College of New York</t>
  </si>
  <si>
    <t>The University of Texas Health Science Center at San Antonio</t>
  </si>
  <si>
    <t>The University of Texas Medical Branch at Galveston</t>
  </si>
  <si>
    <t>University of California-Merced</t>
  </si>
  <si>
    <t>University of Maine</t>
  </si>
  <si>
    <t>University of North Texas</t>
  </si>
  <si>
    <t>University of Oklahoma - Norman</t>
  </si>
  <si>
    <t>Utah State University</t>
  </si>
  <si>
    <t>Wake Forest University</t>
  </si>
  <si>
    <t>West Virginia University</t>
  </si>
  <si>
    <t>Auburn University</t>
  </si>
  <si>
    <t>Baylor University</t>
  </si>
  <si>
    <t>Binghamton University</t>
  </si>
  <si>
    <t>Boston College</t>
  </si>
  <si>
    <t>Clemson University</t>
  </si>
  <si>
    <t>Kent State University</t>
  </si>
  <si>
    <t>Loyola University Chicago</t>
  </si>
  <si>
    <t>Mississippi State University</t>
  </si>
  <si>
    <t>Northern Arizona University</t>
  </si>
  <si>
    <t>Oklahoma State University</t>
  </si>
  <si>
    <t>Rush University</t>
  </si>
  <si>
    <t>Southern Methodist University</t>
  </si>
  <si>
    <t>The University of Alabama - Tuscaloosa</t>
  </si>
  <si>
    <t>Thomas Jefferson University</t>
  </si>
  <si>
    <t>University at Albany (State University of New York)</t>
  </si>
  <si>
    <t>University of Idaho</t>
  </si>
  <si>
    <t>University of Nevada - Reno</t>
  </si>
  <si>
    <t>University of Nevada-Las Vegas</t>
  </si>
  <si>
    <t>University of New Hampshire</t>
  </si>
  <si>
    <t>University of Wyoming</t>
  </si>
  <si>
    <t>Wayne State University</t>
  </si>
  <si>
    <t>Colorado School of Mines</t>
  </si>
  <si>
    <t>CUNY Hunter College</t>
  </si>
  <si>
    <t>Medical College of Wisconsin</t>
  </si>
  <si>
    <t>Missouri University of Science and Technology</t>
  </si>
  <si>
    <t>Ohio University</t>
  </si>
  <si>
    <t>State University of New York Health Science Center at Brooklyn</t>
  </si>
  <si>
    <t>Swarthmore College</t>
  </si>
  <si>
    <t>Syracuse University</t>
  </si>
  <si>
    <t>The University of Texas at Arlington</t>
  </si>
  <si>
    <t>The University of Texas at San Antonio</t>
  </si>
  <si>
    <t>Tulane University</t>
  </si>
  <si>
    <t>University of Alaska - Fairbanks</t>
  </si>
  <si>
    <t>University of Arkansas at Fayetteville</t>
  </si>
  <si>
    <t>University of Louisville</t>
  </si>
  <si>
    <t>University of Maryland, Baltimore County</t>
  </si>
  <si>
    <t>University of Montana - Missoula</t>
  </si>
  <si>
    <t>University of Nebraska Medical Center</t>
  </si>
  <si>
    <t>University of Tennessee Health Science Center</t>
  </si>
  <si>
    <t>University of Texas at El Paso</t>
  </si>
  <si>
    <t>University of Toledo</t>
  </si>
  <si>
    <t>University of Wisconsin-Milwaukee</t>
  </si>
  <si>
    <t>Lehigh University</t>
  </si>
  <si>
    <t>Michigan Technological University</t>
  </si>
  <si>
    <t>Old Dominion University</t>
  </si>
  <si>
    <t>SUNY Upstate Medical University</t>
  </si>
  <si>
    <t>University of Arkansas for Medical Sciences</t>
  </si>
  <si>
    <t>University of Missouri-Kansas City</t>
  </si>
  <si>
    <t>Amherst College</t>
  </si>
  <si>
    <t>Boise State University</t>
  </si>
  <si>
    <t>Florida Atlantic University</t>
  </si>
  <si>
    <t>Haverford College</t>
  </si>
  <si>
    <t>Montana State University - Bozeman</t>
  </si>
  <si>
    <t>Portland State University</t>
  </si>
  <si>
    <t>Rutgers University-Newark</t>
  </si>
  <si>
    <t>South Dakota State University</t>
  </si>
  <si>
    <t>University of Rhode Island</t>
  </si>
  <si>
    <t>Augusta University</t>
  </si>
  <si>
    <t>City University New York - Baruch College</t>
  </si>
  <si>
    <t>College of William and Mary</t>
  </si>
  <si>
    <t>East Carolina University</t>
  </si>
  <si>
    <t>Howard University</t>
  </si>
  <si>
    <t>New Jersey Institute of Technology</t>
  </si>
  <si>
    <t>Stevens Institute of Technology</t>
  </si>
  <si>
    <t>The University of Akron</t>
  </si>
  <si>
    <t>University of Arkansas at Little Rock</t>
  </si>
  <si>
    <t>University of Denver</t>
  </si>
  <si>
    <t>University of Massachusetts Boston</t>
  </si>
  <si>
    <t>University of Massachusetts Lowell</t>
  </si>
  <si>
    <t>University of North Carolina at Charlotte</t>
  </si>
  <si>
    <t>University of North Carolina at Greensboro</t>
  </si>
  <si>
    <t>Williams College</t>
  </si>
  <si>
    <t>Worcester Polytechnic Institute</t>
  </si>
  <si>
    <t>University of the Republic - Uruguay</t>
  </si>
  <si>
    <t>Ton Duc Thang University</t>
  </si>
  <si>
    <t>Universidad de Buenos Aires (UBA)</t>
  </si>
  <si>
    <t>Pontificia Universidad Católica Argentina</t>
  </si>
  <si>
    <t>Universidad de Palermo (UP)</t>
  </si>
  <si>
    <t>Universidad Austral</t>
  </si>
  <si>
    <t>Universidad de Belgrano</t>
  </si>
  <si>
    <t>Instituto Tecnológico de Buenos Aires (ITBA)</t>
  </si>
  <si>
    <t>601-650</t>
  </si>
  <si>
    <t>Universidad Nacional de La Plata (UNLP)</t>
  </si>
  <si>
    <t>651-700</t>
  </si>
  <si>
    <t>Universidad Torcuato Di Tella</t>
  </si>
  <si>
    <t>Universidad de San Andrés - UdeSA</t>
  </si>
  <si>
    <t>701-750</t>
  </si>
  <si>
    <t>Universidad Nacional de Córdoba - UNC</t>
  </si>
  <si>
    <t>801-1000</t>
  </si>
  <si>
    <t>Universidad Nacional de Rosario (UNR)</t>
  </si>
  <si>
    <t>Universidad Nacional de San Luis</t>
  </si>
  <si>
    <t>Universidad Tecnológica Nacional (UTN)</t>
  </si>
  <si>
    <t>The University of Sydney</t>
  </si>
  <si>
    <t>The University of New South Wales (UNSW Sydney)</t>
  </si>
  <si>
    <t>The University of Newcastle, Australia (UON)</t>
  </si>
  <si>
    <t>Queensland University of Technology (QUT)</t>
  </si>
  <si>
    <t>551-560</t>
  </si>
  <si>
    <t>571-580</t>
  </si>
  <si>
    <t>Central Queensland University (CQUniversity Australia)</t>
  </si>
  <si>
    <t>591-600</t>
  </si>
  <si>
    <t>Charles Darwin University</t>
  </si>
  <si>
    <t>751-800</t>
  </si>
  <si>
    <t>Charles Sturt University</t>
  </si>
  <si>
    <t>University of New England Australia</t>
  </si>
  <si>
    <t>Universität Innsbruck</t>
  </si>
  <si>
    <t>511-520</t>
  </si>
  <si>
    <t>Karl-Franzens-Universitaet Graz</t>
  </si>
  <si>
    <t>581-590</t>
  </si>
  <si>
    <t>Paris Lodron University of Salzburg</t>
  </si>
  <si>
    <t>Applied Science University of Bahrain</t>
  </si>
  <si>
    <t>University of Bahrain</t>
  </si>
  <si>
    <t>Bangladesh University of Engineering and Technology</t>
  </si>
  <si>
    <t>University of Dhaka</t>
  </si>
  <si>
    <t>Belarusian State University</t>
  </si>
  <si>
    <t>Belarusian National Technical University (BNTU)</t>
  </si>
  <si>
    <t>Université catholique de Louvain (UCLouvain)</t>
  </si>
  <si>
    <t>Universite libre de Bruxelles</t>
  </si>
  <si>
    <t>Université de Liège</t>
  </si>
  <si>
    <t>University of Mons</t>
  </si>
  <si>
    <t>Universidade de São Paulo</t>
  </si>
  <si>
    <t>Universidade Estadual de Campinas (Unicamp)</t>
  </si>
  <si>
    <t>Universidade Federal do Rio de Janeiro</t>
  </si>
  <si>
    <t>Universidade Federal de São Paulo</t>
  </si>
  <si>
    <t>Pontifícia Universidade Católica do Rio de Janeiro</t>
  </si>
  <si>
    <t>Universidade Federal de Minas Gerais</t>
  </si>
  <si>
    <t>Universidade Federal do Rio Grande Do Sul</t>
  </si>
  <si>
    <t>Pontifícia Universidade Católica de São Paulo</t>
  </si>
  <si>
    <t>Universidade de Brasília</t>
  </si>
  <si>
    <t>Universidade Federal de Pernambuco (UFPE)</t>
  </si>
  <si>
    <t>Universidade Federal de Santa Catarina</t>
  </si>
  <si>
    <t>Universidade Federal de São Carlos (UFSCar)</t>
  </si>
  <si>
    <t>Universidade Federal do Paraná - UFPR</t>
  </si>
  <si>
    <t>Universiti Brunei Darussalam (UBD)</t>
  </si>
  <si>
    <t>Universiti Teknologi Brunei</t>
  </si>
  <si>
    <t>Sofia University "St. Kliment Ohridski"</t>
  </si>
  <si>
    <t>Université de Montréal</t>
  </si>
  <si>
    <t>Queen's University at Kingston</t>
  </si>
  <si>
    <t>University of Calgary</t>
  </si>
  <si>
    <t>University of Victoria (UVic)</t>
  </si>
  <si>
    <t>Université Laval</t>
  </si>
  <si>
    <t>531-540</t>
  </si>
  <si>
    <t>Université du Québec</t>
  </si>
  <si>
    <t>Université de Sherbrooke</t>
  </si>
  <si>
    <t>University of Windsor</t>
  </si>
  <si>
    <t>Pontificia Universidad Católica de Chile (UC)</t>
  </si>
  <si>
    <t>Universidad de Chile</t>
  </si>
  <si>
    <t>Universidad de Santiago de Chile (USACH)</t>
  </si>
  <si>
    <t>501-510</t>
  </si>
  <si>
    <t>Universidad de Concepción</t>
  </si>
  <si>
    <t>Universidad Adolfo Ibàñez</t>
  </si>
  <si>
    <t>Pontificia Universidad Católica de Valparaíso</t>
  </si>
  <si>
    <t>Universidad Austral de Chile</t>
  </si>
  <si>
    <t>Universidad de los Andes - Chile</t>
  </si>
  <si>
    <t>Universidad Diego Portales (UDP)</t>
  </si>
  <si>
    <t>Universidad Técnica Federico Santa María (USM)</t>
  </si>
  <si>
    <t>Xi’an Jiaotong University</t>
  </si>
  <si>
    <t>Beihang University (former BUAA)</t>
  </si>
  <si>
    <t>China University of Geosciences</t>
  </si>
  <si>
    <t>Renmin (People's) University of China</t>
  </si>
  <si>
    <t>Jinan University (China)</t>
  </si>
  <si>
    <t>Soochow University</t>
  </si>
  <si>
    <t>Northwest University (China)</t>
  </si>
  <si>
    <t>Beijing Foreign Studies University</t>
  </si>
  <si>
    <t>Shanghai International Studies University</t>
  </si>
  <si>
    <t>Xi'an Jiaotong Liverpool University</t>
  </si>
  <si>
    <t>Universidad de los Andes</t>
  </si>
  <si>
    <t>Universidad Nacional de Colombia</t>
  </si>
  <si>
    <t>Pontificia Universidad Javeriana</t>
  </si>
  <si>
    <t>Universidad Externado de Colombia</t>
  </si>
  <si>
    <t>561-570</t>
  </si>
  <si>
    <t>Universidad de Antioquia</t>
  </si>
  <si>
    <t>Universidad ICESI</t>
  </si>
  <si>
    <t>Universidad Pontificia Bolivariana</t>
  </si>
  <si>
    <t>Universidad de La Sabana</t>
  </si>
  <si>
    <t>Universidad del Rosario</t>
  </si>
  <si>
    <t>Universidad del Valle</t>
  </si>
  <si>
    <t>Universidad EAFIT</t>
  </si>
  <si>
    <t>Universidad de Costa Rica</t>
  </si>
  <si>
    <t>Tecnológico de Costa Rica -TEC</t>
  </si>
  <si>
    <t>Universidad Nacional Costa Rica</t>
  </si>
  <si>
    <t>University of Rijeka</t>
  </si>
  <si>
    <t>Universidad de La Habana</t>
  </si>
  <si>
    <t>University of Cyprus (UCY)</t>
  </si>
  <si>
    <t>Charles University</t>
  </si>
  <si>
    <t>University of Chemistry and Technology, Prague</t>
  </si>
  <si>
    <t>Brno University of Technology</t>
  </si>
  <si>
    <t>Mendel University in Brno</t>
  </si>
  <si>
    <t>Technical University of Liberec</t>
  </si>
  <si>
    <t>Czech University of Life Sciences in Prague</t>
  </si>
  <si>
    <t>University of Pardubice</t>
  </si>
  <si>
    <t>University of Southern Denmark (SDU)</t>
  </si>
  <si>
    <t>Universidad San Francisco de Quito (USFQ)</t>
  </si>
  <si>
    <t>Escuela Politécnica Nacional</t>
  </si>
  <si>
    <t>Pontificia Universidad Católica del Ecuador (PUCE)</t>
  </si>
  <si>
    <t>The American University in Cairo</t>
  </si>
  <si>
    <t>Tallinn University of Technology (TalTech)</t>
  </si>
  <si>
    <t>Tallinn University</t>
  </si>
  <si>
    <t>University of Jyväskylä</t>
  </si>
  <si>
    <t>Tampere University</t>
  </si>
  <si>
    <t>Lappeenranta-Lahti University of Technology LUT</t>
  </si>
  <si>
    <t>Abo Akademi University</t>
  </si>
  <si>
    <t>Université PSL</t>
  </si>
  <si>
    <t>Ecole Polytechnique</t>
  </si>
  <si>
    <t>CentraleSupélec</t>
  </si>
  <si>
    <t>École Normale Supérieure de Lyon</t>
  </si>
  <si>
    <t>Ecole des Ponts ParisTech</t>
  </si>
  <si>
    <t>Sciences Po</t>
  </si>
  <si>
    <t>Université de Paris</t>
  </si>
  <si>
    <t>Université Paris 1 Panthéon-Sorbonne</t>
  </si>
  <si>
    <t>ENS Paris-Saclay</t>
  </si>
  <si>
    <t>Université Paris-Saclay</t>
  </si>
  <si>
    <t>Université de Strasbourg</t>
  </si>
  <si>
    <t>Aix-Marseille University</t>
  </si>
  <si>
    <t>Université de Montpellier</t>
  </si>
  <si>
    <t>Institut National des Sciences Appliquées de Lyon (INSA)</t>
  </si>
  <si>
    <t>541-550</t>
  </si>
  <si>
    <t>University Paris 2 Panthéon-Assas</t>
  </si>
  <si>
    <t>Université Paul Sabatier Toulouse III</t>
  </si>
  <si>
    <t>Université Côte d'Azur</t>
  </si>
  <si>
    <t>Université Claude Bernard Lyon 1</t>
  </si>
  <si>
    <t>Université de Lille</t>
  </si>
  <si>
    <t>Paul Valéry University Montpellier</t>
  </si>
  <si>
    <t>Université de Lorraine</t>
  </si>
  <si>
    <t>Université de Nantes</t>
  </si>
  <si>
    <t>Université de Rennes 1</t>
  </si>
  <si>
    <t>Université de Versailles Saint-Quentin-en-Yvelines (UVSQ)</t>
  </si>
  <si>
    <t>Université Toulouse 1 Capitole</t>
  </si>
  <si>
    <t>Ivane Javakhishvili Tbilisi State University</t>
  </si>
  <si>
    <t>Ludwig-Maximilians-Universität München</t>
  </si>
  <si>
    <t>Ruprecht-Karls-Universität Heidelberg</t>
  </si>
  <si>
    <t>Humboldt-Universität zu Berlin</t>
  </si>
  <si>
    <t>Freie Universitaet Berlin</t>
  </si>
  <si>
    <t>KIT, Karlsruhe Institute of Technology</t>
  </si>
  <si>
    <t>Technische Universität Berlin (TU Berlin)</t>
  </si>
  <si>
    <t>Technische Universität Dresden</t>
  </si>
  <si>
    <t>Albert-Ludwigs-Universitaet Freiburg</t>
  </si>
  <si>
    <t>Eberhard Karls Universität Tübingen</t>
  </si>
  <si>
    <t>University of Göttingen</t>
  </si>
  <si>
    <t>Universität Hamburg</t>
  </si>
  <si>
    <t>Rheinische Friedrich-Wilhelms-Universität Bonn</t>
  </si>
  <si>
    <t>Technical University of Darmstadt</t>
  </si>
  <si>
    <t>Universität Mannheim</t>
  </si>
  <si>
    <t>Goethe-University Frankfurt am Main</t>
  </si>
  <si>
    <t>Friedrich-Alexander-Universität Erlangen-Nürnberg</t>
  </si>
  <si>
    <t>Universität Jena</t>
  </si>
  <si>
    <t>Universität Stuttgart</t>
  </si>
  <si>
    <t>University Ulm</t>
  </si>
  <si>
    <t>Westfälische Wilhelms-Universität Münster</t>
  </si>
  <si>
    <t>Johannes Gutenberg Universität Mainz</t>
  </si>
  <si>
    <t>Julius-Maximilians-Universität Würzburg</t>
  </si>
  <si>
    <t>Ruhr-Universität Bochum</t>
  </si>
  <si>
    <t>Universität Konstanz</t>
  </si>
  <si>
    <t>Universität des Saarlandes</t>
  </si>
  <si>
    <t>Martin-Luther-Universität Halle-Wittenberg</t>
  </si>
  <si>
    <t>Universität Leipzig</t>
  </si>
  <si>
    <t>Christian-Albrechts-University zu Kiel</t>
  </si>
  <si>
    <t>521-530</t>
  </si>
  <si>
    <t>Justus-Liebig-University Giessen</t>
  </si>
  <si>
    <t>Universität Bremen</t>
  </si>
  <si>
    <t>Technische Universität Braunschweig</t>
  </si>
  <si>
    <t>Universität Regensburg</t>
  </si>
  <si>
    <t>Philipps-Universität Marburg</t>
  </si>
  <si>
    <t>Universität Rostock</t>
  </si>
  <si>
    <t>Universität Duisburg-Essen</t>
  </si>
  <si>
    <t>University Duesseldorf</t>
  </si>
  <si>
    <t>TU Dortmund University</t>
  </si>
  <si>
    <t>Universität Potsdam</t>
  </si>
  <si>
    <t>University of Patras</t>
  </si>
  <si>
    <t>Athens University of Economics and Business</t>
  </si>
  <si>
    <t>The Chinese University of Hong Kong (CUHK)</t>
  </si>
  <si>
    <t>Lingnan University, Hong Kong</t>
  </si>
  <si>
    <t>Eötvös Loránd University</t>
  </si>
  <si>
    <t>University of Pecs</t>
  </si>
  <si>
    <t>Corvinus University of Budapest</t>
  </si>
  <si>
    <t>Szent Istvan University</t>
  </si>
  <si>
    <t>University of Miskolc</t>
  </si>
  <si>
    <t>Indian Institute of Technology Bombay (IITB)</t>
  </si>
  <si>
    <t>Indian Institute of Technology Delhi (IITD)</t>
  </si>
  <si>
    <t>Indian Institute of Technology Madras (IITM)</t>
  </si>
  <si>
    <t>Indian Institute of Technology Kharagpur (IIT-KGP)</t>
  </si>
  <si>
    <t>Indian Institute of Technology Kanpur (IITK)</t>
  </si>
  <si>
    <t>Indian Institute of Technology Roorkee (IITR)</t>
  </si>
  <si>
    <t>Indian Institute of Technology Guwahati (IITG)</t>
  </si>
  <si>
    <t>Indian Institute of Technology Hyderabad</t>
  </si>
  <si>
    <t>Jadavpur University</t>
  </si>
  <si>
    <t>O.P. Jindal Global University</t>
  </si>
  <si>
    <t>Savitribai Phule Pune University</t>
  </si>
  <si>
    <t>University of Hyderabad</t>
  </si>
  <si>
    <t>Jamia Millia Islamia</t>
  </si>
  <si>
    <t>Manipal Academy of Higher Education, Manipal, Karnataka, India</t>
  </si>
  <si>
    <t>Amrita Vishwa Vidyapeetham</t>
  </si>
  <si>
    <t>Banaras Hindu University</t>
  </si>
  <si>
    <t>Gadjah Mada University</t>
  </si>
  <si>
    <t>Universitas Indonesia</t>
  </si>
  <si>
    <t>Bandung Institute of Technology (ITB)</t>
  </si>
  <si>
    <t>Airlangga University</t>
  </si>
  <si>
    <t>Bogor Agricultural University</t>
  </si>
  <si>
    <t>Institut Teknologi Sepuluh Nopember (ITS)</t>
  </si>
  <si>
    <t>Bina Nusantara University (BINUS)</t>
  </si>
  <si>
    <t>Universitas Padjadjaran</t>
  </si>
  <si>
    <t>Iran University of Science and Technology</t>
  </si>
  <si>
    <t>University of Baghdad</t>
  </si>
  <si>
    <t>University of Kufa</t>
  </si>
  <si>
    <t>Trinity College Dublin, The University of Dublin</t>
  </si>
  <si>
    <t>National University of Ireland Galway</t>
  </si>
  <si>
    <t>Dublin City University</t>
  </si>
  <si>
    <t>Maynooth University</t>
  </si>
  <si>
    <t>Technological University Dublin</t>
  </si>
  <si>
    <t>Technion - Israel Institute of Technology</t>
  </si>
  <si>
    <t>Ben-Gurion University of The Negev</t>
  </si>
  <si>
    <t>Politecnico di Milano</t>
  </si>
  <si>
    <t>Alma Mater Studiorum - University of Bologna</t>
  </si>
  <si>
    <t>Università di Padova</t>
  </si>
  <si>
    <t>Politecnico di Torino</t>
  </si>
  <si>
    <t>Università Vita-Salute San Raffaele</t>
  </si>
  <si>
    <t>University of Naples - Federico II</t>
  </si>
  <si>
    <t>Università Cattolica del Sacro Cuore</t>
  </si>
  <si>
    <t>University of Rome "Tor Vergata"</t>
  </si>
  <si>
    <t>Free University of Bozen-Bolzano</t>
  </si>
  <si>
    <t>Università degli Studi di Pavia</t>
  </si>
  <si>
    <t>Ca' Foscari University of Venice</t>
  </si>
  <si>
    <t>Politecnico di Bari</t>
  </si>
  <si>
    <t>Università degli Studi di Perugia</t>
  </si>
  <si>
    <t>University of Brescia</t>
  </si>
  <si>
    <t>Catania University</t>
  </si>
  <si>
    <t>Universita' degli Studi di Ferrara</t>
  </si>
  <si>
    <t>Università degli Studi di Udine</t>
  </si>
  <si>
    <t>Università degli studi Roma Tre</t>
  </si>
  <si>
    <t>Universita' Politecnica delle Marche</t>
  </si>
  <si>
    <t>Verona University</t>
  </si>
  <si>
    <t>Tokyo Institute of Technology (Tokyo Tech)</t>
  </si>
  <si>
    <t>Tokyo Medical and Dental University (TMDU)</t>
  </si>
  <si>
    <t>Hitotsubashi University</t>
  </si>
  <si>
    <t>Tokushima University</t>
  </si>
  <si>
    <t>Tokyo University of Agriculture and Technology</t>
  </si>
  <si>
    <t>Kagoshima University</t>
  </si>
  <si>
    <t>Osaka Prefecture University</t>
  </si>
  <si>
    <t>Gunma University</t>
  </si>
  <si>
    <t>Kyoto Institute of Technology</t>
  </si>
  <si>
    <t>Kyushu Institute of Technology</t>
  </si>
  <si>
    <t>Nagoya Institute of Technology (NIT)</t>
  </si>
  <si>
    <t>Sophia University</t>
  </si>
  <si>
    <t>Tokai University</t>
  </si>
  <si>
    <t>Yamaguchi University</t>
  </si>
  <si>
    <t>Yokohama National University</t>
  </si>
  <si>
    <t>University of Jordan</t>
  </si>
  <si>
    <t>Jordan University of Science &amp; Technology</t>
  </si>
  <si>
    <t>German Jordanian University</t>
  </si>
  <si>
    <t>Princess Sumaya University for Technology</t>
  </si>
  <si>
    <t>Al-Farabi Kazakh National University</t>
  </si>
  <si>
    <t>L.N. Gumilyov Eurasian National University (ENU)</t>
  </si>
  <si>
    <t>Auezov South Kazakhstan State University (SKSU)</t>
  </si>
  <si>
    <t>Satbayev University</t>
  </si>
  <si>
    <t>Kazakh National Agrarian University KazNAU</t>
  </si>
  <si>
    <t>Abai Kazakh National Pedagogical University</t>
  </si>
  <si>
    <t>Kazakh-British Technical University</t>
  </si>
  <si>
    <t>NJSC KIMEP University</t>
  </si>
  <si>
    <t>Karaganda State Technical University</t>
  </si>
  <si>
    <t>Kazakh Ablai Khan University of International Relations and World Languages</t>
  </si>
  <si>
    <t>Gulf University for Science and Technology</t>
  </si>
  <si>
    <t>Kuwait University</t>
  </si>
  <si>
    <t>Riga Technical University</t>
  </si>
  <si>
    <t>Riga Stradins University</t>
  </si>
  <si>
    <t>University of Latvia</t>
  </si>
  <si>
    <t>American University of Beirut (AUB)</t>
  </si>
  <si>
    <t>University of Balamand</t>
  </si>
  <si>
    <t>Saint Joseph University of Beirut (USJ)</t>
  </si>
  <si>
    <t>Lebanese American University</t>
  </si>
  <si>
    <t>Holy Spirit University of Kaslik</t>
  </si>
  <si>
    <t>Lebanese University</t>
  </si>
  <si>
    <t>Notre Dame University-Louaize NDU</t>
  </si>
  <si>
    <t>Beirut Arab University</t>
  </si>
  <si>
    <t>Vilnius Gediminas Technical University</t>
  </si>
  <si>
    <t>Kaunas University of Technology</t>
  </si>
  <si>
    <t>Vytautas Magnus University</t>
  </si>
  <si>
    <t>Universiti Malaya (UM)</t>
  </si>
  <si>
    <t>Universiti Putra Malaysia (UPM)</t>
  </si>
  <si>
    <t>Universiti Kebangsaan Malaysia (UKM)</t>
  </si>
  <si>
    <t>Universiti Sains Malaysia (USM)</t>
  </si>
  <si>
    <t>Taylor's University</t>
  </si>
  <si>
    <t>UCSI University</t>
  </si>
  <si>
    <t>Universiti Teknologi PETRONAS (UTP)</t>
  </si>
  <si>
    <t>Universiti Utara Malaysia (UUM)</t>
  </si>
  <si>
    <t>Management and Science University</t>
  </si>
  <si>
    <t>International Islamic University Malaysia (IIUM)</t>
  </si>
  <si>
    <t>Universiti Teknologi MARA - UiTM</t>
  </si>
  <si>
    <t>Sunway University</t>
  </si>
  <si>
    <t>Universiti Tenaga Nasional (UNITEN)</t>
  </si>
  <si>
    <t>Universiti Malaysia Pahang</t>
  </si>
  <si>
    <t>Multimedia University (MMU)</t>
  </si>
  <si>
    <t>Universiti Malaysia Perlis</t>
  </si>
  <si>
    <t>Universiti Malaysia Sabah (UMS)</t>
  </si>
  <si>
    <t>Universiti Malaysia Sarawak (UNIMAS)</t>
  </si>
  <si>
    <t>Universiti Tunku Abdul Rahman (UTAR)</t>
  </si>
  <si>
    <t>University of Malta</t>
  </si>
  <si>
    <t>Universidad Nacional Autónoma de México (UNAM)</t>
  </si>
  <si>
    <t>Tecnológico de Monterrey</t>
  </si>
  <si>
    <t>Universidad Panamericana (UP)</t>
  </si>
  <si>
    <t>Universidad Anáhuac México</t>
  </si>
  <si>
    <t>Instituto Politécnico Nacional (IPN)</t>
  </si>
  <si>
    <t>Instituto Tecnológico Autónomo de México (ITAM)</t>
  </si>
  <si>
    <t>Universidad Iberoamericana IBERO</t>
  </si>
  <si>
    <t>Universidad de Guadalajara (UDG)</t>
  </si>
  <si>
    <t>Universidad Autónoma de Chapingo</t>
  </si>
  <si>
    <t>Universidad Autónoma del Estado de México (UAEMex)</t>
  </si>
  <si>
    <t>Universidad Autónoma Metropolitana (UAM)</t>
  </si>
  <si>
    <t>Universidad de las Américas Puebla (UDLAP)</t>
  </si>
  <si>
    <t>Radboud University</t>
  </si>
  <si>
    <t>University of Waikato</t>
  </si>
  <si>
    <t>Auckland University of Technology (AUT)</t>
  </si>
  <si>
    <t>Norwegian University of Science And Technology</t>
  </si>
  <si>
    <t>University of Tromsø The Arctic University of Norway</t>
  </si>
  <si>
    <t>Sultan Qaboos University</t>
  </si>
  <si>
    <t>National University of Sciences And Technology (NUST) Islamabad</t>
  </si>
  <si>
    <t>Pakistan Institute of Engineering and Applied Sciences (PIEAS)</t>
  </si>
  <si>
    <t>Lahore University of Management Sciences (LUMS)</t>
  </si>
  <si>
    <t>University of Engineering &amp; Technology (UET) Lahore</t>
  </si>
  <si>
    <t>Universidad Tecnológica de Panamá (UTP)</t>
  </si>
  <si>
    <t>Pontificia Universidad Católica del Perú</t>
  </si>
  <si>
    <t>Universidad Peruana Cayetano Heredia (UPCH)</t>
  </si>
  <si>
    <t>Universidad Nacional Mayor de San Marcos</t>
  </si>
  <si>
    <t>University of the Philippines</t>
  </si>
  <si>
    <t>Ateneo de Manila University</t>
  </si>
  <si>
    <t>De La Salle University</t>
  </si>
  <si>
    <t>University of Santo Tomas</t>
  </si>
  <si>
    <t>Adam Mickiewicz University, Poznań</t>
  </si>
  <si>
    <t>Cracow University of Technology (Politechnika Krakowska)</t>
  </si>
  <si>
    <t>Lodz University of Technology</t>
  </si>
  <si>
    <t>Nicolaus Copernicus University</t>
  </si>
  <si>
    <t>Poznań University of Technology</t>
  </si>
  <si>
    <t>Silesian University of Technology</t>
  </si>
  <si>
    <t>UNIVERSITY OF GDANSK</t>
  </si>
  <si>
    <t>University of Lodz</t>
  </si>
  <si>
    <t>University of Wroclaw</t>
  </si>
  <si>
    <t>Wroclaw University of Science and Technology (WRUST)</t>
  </si>
  <si>
    <t>Universidade Nova de Lisboa</t>
  </si>
  <si>
    <t>Universidade Católica Portuguesa - UCP</t>
  </si>
  <si>
    <t>Babes-Bolyai University</t>
  </si>
  <si>
    <t>University of Bucharest</t>
  </si>
  <si>
    <t>Lomonosov Moscow State University</t>
  </si>
  <si>
    <t>Moscow Institute of Physics and Technology (MIPT / Moscow Phystech)</t>
  </si>
  <si>
    <t>Bauman Moscow State Technical University</t>
  </si>
  <si>
    <t>HSE University (National Research University Higher School of Economics)</t>
  </si>
  <si>
    <t>RUDN University</t>
  </si>
  <si>
    <t>Ural Federal University - UrFU</t>
  </si>
  <si>
    <t>Moscow State Institute of International Relations (MGIMO University)</t>
  </si>
  <si>
    <t>National Research Tomsk Polytechnic University</t>
  </si>
  <si>
    <t>Peter the Great St. Petersburg Polytechnic University</t>
  </si>
  <si>
    <t>The National University of Science and Technology MISIS</t>
  </si>
  <si>
    <t>Far Eastern Federal University</t>
  </si>
  <si>
    <t>National Research Saratov State University</t>
  </si>
  <si>
    <t>Altai State University</t>
  </si>
  <si>
    <t>Samara National Research University (Samara University)</t>
  </si>
  <si>
    <t>Southern Federal University</t>
  </si>
  <si>
    <t>Lobachevsky University</t>
  </si>
  <si>
    <t>Saint Petersburg Electrotechnical University ETU-LETI</t>
  </si>
  <si>
    <t>Plekhanov Russian University of Economics</t>
  </si>
  <si>
    <t>Novosibirsk State Technical University</t>
  </si>
  <si>
    <t>Perm State National Research University</t>
  </si>
  <si>
    <t>Russian Presidential Academy of National Economy and Public Administration</t>
  </si>
  <si>
    <t>South Ural State University (National Research University)</t>
  </si>
  <si>
    <t>King Abdulaziz University (KAU)</t>
  </si>
  <si>
    <t>Umm Al-Qura University</t>
  </si>
  <si>
    <t>Imam Abdulrahman Bin Faisal University (IAU)</t>
  </si>
  <si>
    <t>Imam University</t>
  </si>
  <si>
    <t>King Khalid University</t>
  </si>
  <si>
    <t>Prince Mohammad Bin Fahd university</t>
  </si>
  <si>
    <t>Islamic University of Madinah</t>
  </si>
  <si>
    <t>King Faisal University</t>
  </si>
  <si>
    <t>Princess Nourah bint Abdulrahman University</t>
  </si>
  <si>
    <t>National University of Singapore (NUS)</t>
  </si>
  <si>
    <t>Nanyang Technological University, Singapore (NTU)</t>
  </si>
  <si>
    <t>Singapore Management University</t>
  </si>
  <si>
    <t>Pavol Jozef Šafárik University in Košice</t>
  </si>
  <si>
    <t>Slovak University of Technology in Bratislava</t>
  </si>
  <si>
    <t>Technical University of Kosice</t>
  </si>
  <si>
    <t>University of Maribor</t>
  </si>
  <si>
    <t>University of Witwatersrand</t>
  </si>
  <si>
    <t>University of Kwazulu-Natal</t>
  </si>
  <si>
    <t>KAIST - Korea Advanced Institute of Science &amp; Technology</t>
  </si>
  <si>
    <t>Pohang University of Science And Technology (POSTECH)</t>
  </si>
  <si>
    <t>Sungkyunkwan University (SKKU)</t>
  </si>
  <si>
    <t>Gwangju Institute of Science and Technology (GIST)</t>
  </si>
  <si>
    <t>HUFS - Hankuk (Korea) University of Foreign Studies</t>
  </si>
  <si>
    <t>Chung-Ang University (CAU)</t>
  </si>
  <si>
    <t>The Catholic University of Korea</t>
  </si>
  <si>
    <t>Inha University</t>
  </si>
  <si>
    <t>Jeonbuk National University</t>
  </si>
  <si>
    <t>Dankook University</t>
  </si>
  <si>
    <t>University of Seoul</t>
  </si>
  <si>
    <t>Universitat de Barcelona</t>
  </si>
  <si>
    <t>Universidad Autónoma de Madrid</t>
  </si>
  <si>
    <t>Universitat Autònoma de Barcelona</t>
  </si>
  <si>
    <t>Universitat Pompeu Fabra</t>
  </si>
  <si>
    <t>Universidad Carlos III de Madrid (UC3M)</t>
  </si>
  <si>
    <t>Universitat Politècnica de Catalunya · BarcelonaTech (UPC)</t>
  </si>
  <si>
    <t>Universitat Politècnica de València</t>
  </si>
  <si>
    <t>IE University</t>
  </si>
  <si>
    <t>Universidad Politécnica de Madrid</t>
  </si>
  <si>
    <t>Universidad de Alcalá</t>
  </si>
  <si>
    <t>Universidad de Zaragoza</t>
  </si>
  <si>
    <t>Universidad de Sevilla</t>
  </si>
  <si>
    <t>Universitat de Valencia</t>
  </si>
  <si>
    <t>Universitat Ramon Llull</t>
  </si>
  <si>
    <t>Universidad Pontificia Comillas</t>
  </si>
  <si>
    <t>Universidade de Santiago de Compostela</t>
  </si>
  <si>
    <t>Universitat Rovira i Virgili</t>
  </si>
  <si>
    <t>Universidad de Oviedo</t>
  </si>
  <si>
    <t>Universidade da Coruña</t>
  </si>
  <si>
    <t>Linköping University</t>
  </si>
  <si>
    <t>ETH Zurich - Swiss Federal Institute of Technology</t>
  </si>
  <si>
    <t>EPFL</t>
  </si>
  <si>
    <t>USI - Università della Svizzera italiana</t>
  </si>
  <si>
    <t>University of St.Gallen (HSG)</t>
  </si>
  <si>
    <t>Université de Fribourg</t>
  </si>
  <si>
    <t>National Taiwan University (NTU)</t>
  </si>
  <si>
    <t>National Cheng Kung University (NCKU)</t>
  </si>
  <si>
    <t>National Taiwan University of Science and Technology (Taiwan Tech)</t>
  </si>
  <si>
    <t>Taipei Medical University (TMU)</t>
  </si>
  <si>
    <t>National Sun Yat-sen University</t>
  </si>
  <si>
    <t>National Taipei University of Technology</t>
  </si>
  <si>
    <t>National Chengchi University</t>
  </si>
  <si>
    <t>National Chung Cheng University</t>
  </si>
  <si>
    <t>Thammasat University</t>
  </si>
  <si>
    <t>Kasetsart University</t>
  </si>
  <si>
    <t>Khon Kaen University</t>
  </si>
  <si>
    <t>King Mongkut's University of Technology Thonburi</t>
  </si>
  <si>
    <t>Koç University</t>
  </si>
  <si>
    <t>Sabanci University</t>
  </si>
  <si>
    <t>Bogaziçi Üniversitesi</t>
  </si>
  <si>
    <t>Ankara Üniversitesi</t>
  </si>
  <si>
    <t>V. N. Karazin Kharkiv National University</t>
  </si>
  <si>
    <t>Taras Shevchenko National University of Kyiv</t>
  </si>
  <si>
    <t>National Technical University "Kharkiv Polytechnic Institute"</t>
  </si>
  <si>
    <t>National Technical University of Ukraine "Igor Sikorsky Kyiv Polytechnic Institute"</t>
  </si>
  <si>
    <t>Sumy State University</t>
  </si>
  <si>
    <t>Lviv Polytechnic National University</t>
  </si>
  <si>
    <t>Khalifa University of Science and Technology</t>
  </si>
  <si>
    <t>United Arab Emirates University</t>
  </si>
  <si>
    <t>American University of Sharjah</t>
  </si>
  <si>
    <t>American University in Dubai</t>
  </si>
  <si>
    <t>University of Sharjah</t>
  </si>
  <si>
    <t>Abu Dhabi University</t>
  </si>
  <si>
    <t>Ajman University</t>
  </si>
  <si>
    <t>Zayed University</t>
  </si>
  <si>
    <t>UCL</t>
  </si>
  <si>
    <t>The London School of Economics and Political Science (LSE)</t>
  </si>
  <si>
    <t>The University of Warwick</t>
  </si>
  <si>
    <t>University of Glasgow</t>
  </si>
  <si>
    <t>The University of Exeter</t>
  </si>
  <si>
    <t>University of Reading</t>
  </si>
  <si>
    <t>Royal Holloway University of London</t>
  </si>
  <si>
    <t>University of Dundee</t>
  </si>
  <si>
    <t>University of East Anglia (UEA)</t>
  </si>
  <si>
    <t>SOAS University of London</t>
  </si>
  <si>
    <t>City, University of London</t>
  </si>
  <si>
    <t>Brunel University London</t>
  </si>
  <si>
    <t>Oxford Brookes University</t>
  </si>
  <si>
    <t>Goldsmiths, University of London</t>
  </si>
  <si>
    <t>Kingston University, London</t>
  </si>
  <si>
    <t>Ulster University</t>
  </si>
  <si>
    <t>University of Bradford</t>
  </si>
  <si>
    <t>Northumbria University at Newcastle</t>
  </si>
  <si>
    <t>University of Westminster</t>
  </si>
  <si>
    <t>Middlesex University</t>
  </si>
  <si>
    <t>University of Huddersfield</t>
  </si>
  <si>
    <t>Bournemouth University</t>
  </si>
  <si>
    <t>London South Bank University</t>
  </si>
  <si>
    <t>Birmingham City University</t>
  </si>
  <si>
    <t>De Montfort University</t>
  </si>
  <si>
    <t>Edinburgh Napier University</t>
  </si>
  <si>
    <t>Glasgow Caledonian University</t>
  </si>
  <si>
    <t>London Metropolitan University</t>
  </si>
  <si>
    <t>Manchester Metropolitan University (MMU)</t>
  </si>
  <si>
    <t>Queen Margaret University , Edinburgh</t>
  </si>
  <si>
    <t>Robert Gordon University</t>
  </si>
  <si>
    <t>Sheffield Hallam University</t>
  </si>
  <si>
    <t>University of Brighton</t>
  </si>
  <si>
    <t>University of Central Lancashire</t>
  </si>
  <si>
    <t>University of East London</t>
  </si>
  <si>
    <t>University of Salford</t>
  </si>
  <si>
    <t>University of the West of England</t>
  </si>
  <si>
    <t>California Institute of Technology (Caltech)</t>
  </si>
  <si>
    <t>University of California, Berkeley (UCB)</t>
  </si>
  <si>
    <t>New York University (NYU)</t>
  </si>
  <si>
    <t>University of California, Los Angeles (UCLA)</t>
  </si>
  <si>
    <t>University of California, San Diego (UCSD)</t>
  </si>
  <si>
    <t>University of Wisconsin-Madison</t>
  </si>
  <si>
    <t>University of Texas at Austin</t>
  </si>
  <si>
    <t>University of North Carolina, Chapel Hill</t>
  </si>
  <si>
    <t>Pennsylvania State University</t>
  </si>
  <si>
    <t>The Ohio State University</t>
  </si>
  <si>
    <t>Purdue University</t>
  </si>
  <si>
    <t>University of California, Santa Barbara (UCSB)</t>
  </si>
  <si>
    <t>University of Minnesota Twin Cities</t>
  </si>
  <si>
    <t>University of Colorado Boulder</t>
  </si>
  <si>
    <t>University of Illinois at Chicago (UIC)</t>
  </si>
  <si>
    <t>Rutgers University–New Brunswick</t>
  </si>
  <si>
    <t>The University of Arizona</t>
  </si>
  <si>
    <t>North Carolina State University</t>
  </si>
  <si>
    <t>University of Hawaiʻi at Mānoa</t>
  </si>
  <si>
    <t>University at Buffalo SUNY</t>
  </si>
  <si>
    <t>George Washington University</t>
  </si>
  <si>
    <t>Northeastern University</t>
  </si>
  <si>
    <t>Stony Brook University, State University of New York</t>
  </si>
  <si>
    <t>University of Colorado, Denver</t>
  </si>
  <si>
    <t>Illinois Institute of Technology</t>
  </si>
  <si>
    <t>The University of Tennessee, Knoxville</t>
  </si>
  <si>
    <t>University of Missouri, Columbia</t>
  </si>
  <si>
    <t>University of Texas Dallas</t>
  </si>
  <si>
    <t>The New School</t>
  </si>
  <si>
    <t>University of South Carolina</t>
  </si>
  <si>
    <t>Clark University</t>
  </si>
  <si>
    <t>Smith College</t>
  </si>
  <si>
    <t>University of New Mexico</t>
  </si>
  <si>
    <t>American University</t>
  </si>
  <si>
    <t>City University of New York</t>
  </si>
  <si>
    <t>University of Oklahoma</t>
  </si>
  <si>
    <t>William &amp; Mary</t>
  </si>
  <si>
    <t>Louisiana State University</t>
  </si>
  <si>
    <t>Clarkson University</t>
  </si>
  <si>
    <t>Indiana University–Purdue University Indianapolis</t>
  </si>
  <si>
    <t>New Jersey Institute of Technology (NJIT)</t>
  </si>
  <si>
    <t>Rutgers University–Newark</t>
  </si>
  <si>
    <t>University at Albany SUNY</t>
  </si>
  <si>
    <t>University of Tulsa</t>
  </si>
  <si>
    <t>Binghamton University SUNY</t>
  </si>
  <si>
    <t>Fordham University</t>
  </si>
  <si>
    <t>The University of Alabama</t>
  </si>
  <si>
    <t>University of Mississippi</t>
  </si>
  <si>
    <t>University of San Diego</t>
  </si>
  <si>
    <t>University of the Pacific</t>
  </si>
  <si>
    <t>Universidad ORT Uruguay</t>
  </si>
  <si>
    <t>Universidad de Montevideo (UM)</t>
  </si>
  <si>
    <t>Universidad Católica del Uruguay (UCU)</t>
  </si>
  <si>
    <t>Universidad de la República (Udelar)</t>
  </si>
  <si>
    <t>Universidad Central de Venezuela</t>
  </si>
  <si>
    <t>Universidad Católica Andres Bello</t>
  </si>
  <si>
    <t>Universidad de los Andes - (ULA) Mérida</t>
  </si>
  <si>
    <t>Universidad Simón Bolívar (USB)</t>
  </si>
  <si>
    <t>Viet Nam National University Ho Chi Minh City (VNU-HCM)</t>
  </si>
  <si>
    <t>Vietnam National University, Hanoi</t>
  </si>
  <si>
    <t>QS 2021</t>
  </si>
  <si>
    <t xml:space="preserve"> Pontif. Catholic Univ. Argentina</t>
  </si>
  <si>
    <t xml:space="preserve"> Univ. Palermo</t>
  </si>
  <si>
    <t xml:space="preserve"> Austral Univ.</t>
  </si>
  <si>
    <t xml:space="preserve"> Univ. Belgrano</t>
  </si>
  <si>
    <t xml:space="preserve"> Buenos Aires Inst. of Tech.</t>
  </si>
  <si>
    <t xml:space="preserve"> Torcuato di Tella Univ.</t>
  </si>
  <si>
    <t xml:space="preserve"> Univ. San Andres</t>
  </si>
  <si>
    <t xml:space="preserve"> Univ. Tech. Sydney</t>
  </si>
  <si>
    <t xml:space="preserve"> Univ. Wollongong</t>
  </si>
  <si>
    <t xml:space="preserve"> Univ. Linz</t>
  </si>
  <si>
    <t xml:space="preserve"> Univ. Klagenfurt</t>
  </si>
  <si>
    <t xml:space="preserve"> Univ. Salzburg</t>
  </si>
  <si>
    <t xml:space="preserve"> Applied Science Univ. Bahrain</t>
  </si>
  <si>
    <t xml:space="preserve"> Univ. Bahrain</t>
  </si>
  <si>
    <t xml:space="preserve"> Bangladesh Univ. Eng. &amp; Tech.</t>
  </si>
  <si>
    <t xml:space="preserve"> Univ. Dhaka</t>
  </si>
  <si>
    <t xml:space="preserve"> Belarus State Univ.</t>
  </si>
  <si>
    <t xml:space="preserve"> Belarusian Natl Technical Univ.</t>
  </si>
  <si>
    <t xml:space="preserve"> Univ. Mons</t>
  </si>
  <si>
    <t xml:space="preserve"> Pontif. Catholic Univ. Rio</t>
  </si>
  <si>
    <t xml:space="preserve"> Pontif. Catholic Univ. São Paulo </t>
  </si>
  <si>
    <t xml:space="preserve"> Univ. Brasilia</t>
  </si>
  <si>
    <t xml:space="preserve"> Univ. Brunei Darussalam</t>
  </si>
  <si>
    <t xml:space="preserve"> Univ. Tech. Brunei</t>
  </si>
  <si>
    <t xml:space="preserve"> Sofia Univ.</t>
  </si>
  <si>
    <t xml:space="preserve"> Western Univ.</t>
  </si>
  <si>
    <t xml:space="preserve"> Queen's Univ.</t>
  </si>
  <si>
    <t xml:space="preserve"> Univ. Santiago de Chile</t>
  </si>
  <si>
    <t xml:space="preserve"> Adolfo Ibáñez Univ.</t>
  </si>
  <si>
    <t xml:space="preserve"> Pontif. Univ. Católica Valparaíso</t>
  </si>
  <si>
    <t xml:space="preserve"> Austral Univ. Chile</t>
  </si>
  <si>
    <t xml:space="preserve"> Univ. the Andes, Chile</t>
  </si>
  <si>
    <t xml:space="preserve"> Univ. Diego Portales</t>
  </si>
  <si>
    <t xml:space="preserve"> Federico Santa María Tech. Univ.</t>
  </si>
  <si>
    <t xml:space="preserve"> Wuhan Univ.</t>
  </si>
  <si>
    <t xml:space="preserve"> Tongji Univ.</t>
  </si>
  <si>
    <t xml:space="preserve"> Univ. Los Andes</t>
  </si>
  <si>
    <t xml:space="preserve"> Pontif. Univ. Javeriana</t>
  </si>
  <si>
    <t xml:space="preserve"> Univ. Externado de Colombia</t>
  </si>
  <si>
    <t xml:space="preserve"> Univ. Antioquia</t>
  </si>
  <si>
    <t xml:space="preserve"> ICESI Univ.</t>
  </si>
  <si>
    <t xml:space="preserve"> Pontif. Bolivarian Univ.</t>
  </si>
  <si>
    <t xml:space="preserve"> Univ. La Sabana</t>
  </si>
  <si>
    <t xml:space="preserve"> Del Rosario Univ.</t>
  </si>
  <si>
    <t xml:space="preserve"> Univ. Valle</t>
  </si>
  <si>
    <t xml:space="preserve"> Costa Rica Inst. of Tech.</t>
  </si>
  <si>
    <t xml:space="preserve"> Natl Univ. Costa Rica</t>
  </si>
  <si>
    <t xml:space="preserve"> Univ. Rijeka</t>
  </si>
  <si>
    <t xml:space="preserve"> Univ. Havana</t>
  </si>
  <si>
    <t xml:space="preserve"> Brno Univ. Tech.</t>
  </si>
  <si>
    <t xml:space="preserve"> Mendel Univ.</t>
  </si>
  <si>
    <t xml:space="preserve"> Technical Univ. Liberec</t>
  </si>
  <si>
    <t xml:space="preserve"> Univ. Pardubice</t>
  </si>
  <si>
    <t xml:space="preserve"> Univ. San Francisco de Quito</t>
  </si>
  <si>
    <t xml:space="preserve"> Natl Polytechnic School</t>
  </si>
  <si>
    <t xml:space="preserve"> Pontif. Univ. Católica Ecuador</t>
  </si>
  <si>
    <t xml:space="preserve"> American Univ. in Cairo</t>
  </si>
  <si>
    <t xml:space="preserve"> Tallinn Univ. Tech.</t>
  </si>
  <si>
    <t xml:space="preserve"> Tallinn Univ.</t>
  </si>
  <si>
    <t xml:space="preserve"> Tampere Univ.</t>
  </si>
  <si>
    <t xml:space="preserve"> Abo Akademi Univ. </t>
  </si>
  <si>
    <t xml:space="preserve"> Ecole Polytechnique</t>
  </si>
  <si>
    <t xml:space="preserve"> CentraleSupélec</t>
  </si>
  <si>
    <t xml:space="preserve"> Ecole Normale Sup. - Lyon</t>
  </si>
  <si>
    <t xml:space="preserve"> Ecole des Ponts ParisTech</t>
  </si>
  <si>
    <t xml:space="preserve"> Sci. Po Paris</t>
  </si>
  <si>
    <t xml:space="preserve"> Univ. of Paris</t>
  </si>
  <si>
    <t xml:space="preserve"> Univ. Panthéon-Sorbonne (Paris 1)</t>
  </si>
  <si>
    <t xml:space="preserve"> Ecole normale sup. Paris-Saclay</t>
  </si>
  <si>
    <t xml:space="preserve"> Tbilisi State Univ.</t>
  </si>
  <si>
    <t xml:space="preserve"> Humboldt Univ. Berlin</t>
  </si>
  <si>
    <t xml:space="preserve"> Free Univ. Berlin</t>
  </si>
  <si>
    <t xml:space="preserve"> Karlsruhe Inst. of Tech.</t>
  </si>
  <si>
    <t xml:space="preserve"> RWTH Aachen Univ.</t>
  </si>
  <si>
    <t xml:space="preserve"> Technical Univ. Berlin</t>
  </si>
  <si>
    <t xml:space="preserve"> Dresden Univ. Tech.</t>
  </si>
  <si>
    <t xml:space="preserve"> Univ. Patras</t>
  </si>
  <si>
    <t xml:space="preserve"> Athens Univ. Economics &amp; Business</t>
  </si>
  <si>
    <t xml:space="preserve"> Lingnan Univ.</t>
  </si>
  <si>
    <t xml:space="preserve"> Univ. Pécs</t>
  </si>
  <si>
    <t xml:space="preserve"> Corvinus Univ. Budapest</t>
  </si>
  <si>
    <t xml:space="preserve"> Szent Istvan Univ.</t>
  </si>
  <si>
    <t xml:space="preserve"> Univ. Miskolc</t>
  </si>
  <si>
    <t xml:space="preserve"> Indian Inst. of Tech. Bombay</t>
  </si>
  <si>
    <t xml:space="preserve"> Indian Inst. of Tech. Kanpur</t>
  </si>
  <si>
    <t xml:space="preserve"> Indian Inst. of Tech. Roorkee</t>
  </si>
  <si>
    <t xml:space="preserve"> Indian Inst. of Tech. Guwahati</t>
  </si>
  <si>
    <t xml:space="preserve"> Indian Inst. of Tech. Hyderabad</t>
  </si>
  <si>
    <t xml:space="preserve"> Gadjah Mada Univ.</t>
  </si>
  <si>
    <t xml:space="preserve"> Univ. Indonesia</t>
  </si>
  <si>
    <t xml:space="preserve"> Bandung Inst. of Tech.</t>
  </si>
  <si>
    <t xml:space="preserve"> Airlangga Univ.</t>
  </si>
  <si>
    <t xml:space="preserve"> Bogor Agricultural Univ.</t>
  </si>
  <si>
    <t xml:space="preserve"> Inst. Tech. Sepuluh Nopember</t>
  </si>
  <si>
    <t xml:space="preserve"> Bina Nusantara Univ.</t>
  </si>
  <si>
    <t xml:space="preserve"> Padjadjaran Univ.</t>
  </si>
  <si>
    <t xml:space="preserve"> Univ. Baghdad</t>
  </si>
  <si>
    <t xml:space="preserve"> Univ. Kufa</t>
  </si>
  <si>
    <t xml:space="preserve"> Dublin City Univ.</t>
  </si>
  <si>
    <t xml:space="preserve"> Natl Univ. Ireland Maynooth</t>
  </si>
  <si>
    <t xml:space="preserve"> Technological Univ. Dublin</t>
  </si>
  <si>
    <t xml:space="preserve"> Polytechnic Univ. Turin</t>
  </si>
  <si>
    <t xml:space="preserve"> Vita-Salute San Raffaele Univ.</t>
  </si>
  <si>
    <t xml:space="preserve"> Univ. Trento</t>
  </si>
  <si>
    <t xml:space="preserve"> Waseda Univ.</t>
  </si>
  <si>
    <t xml:space="preserve"> Univ. Jordan</t>
  </si>
  <si>
    <t xml:space="preserve"> Jordan Univ. Sci. &amp; Tech.</t>
  </si>
  <si>
    <t xml:space="preserve"> German Jordanian Univ.</t>
  </si>
  <si>
    <t xml:space="preserve"> Princess Sumaya Univ. Tech.</t>
  </si>
  <si>
    <t xml:space="preserve"> Al-Farabi Kazakh Natl Univ.</t>
  </si>
  <si>
    <t xml:space="preserve"> L.N. Gumilyov Eurasian Natl Univ.</t>
  </si>
  <si>
    <t xml:space="preserve"> Auezov South Kazakhstan State Univ.</t>
  </si>
  <si>
    <t xml:space="preserve"> Satbayev Univ.</t>
  </si>
  <si>
    <t xml:space="preserve"> Kazakh Natl Agrarian Univ.</t>
  </si>
  <si>
    <t xml:space="preserve"> Kazakh Natl Pedagogical Univ.</t>
  </si>
  <si>
    <t xml:space="preserve"> Kazakh-British Technical Univ.</t>
  </si>
  <si>
    <t xml:space="preserve"> KIMEP Univ.</t>
  </si>
  <si>
    <t xml:space="preserve"> Karaganda State Tech. Univ.</t>
  </si>
  <si>
    <t xml:space="preserve"> Univ. Intl Relations &amp; World Languages</t>
  </si>
  <si>
    <t xml:space="preserve"> Gulf Univ. Science &amp; Techn.</t>
  </si>
  <si>
    <t xml:space="preserve"> Kuwait Univ.</t>
  </si>
  <si>
    <t xml:space="preserve"> Riga Technical Univ.</t>
  </si>
  <si>
    <t xml:space="preserve"> Riga Stradins Univ.</t>
  </si>
  <si>
    <t xml:space="preserve"> Univ. Latvia</t>
  </si>
  <si>
    <t xml:space="preserve"> Univ. Balamand</t>
  </si>
  <si>
    <t xml:space="preserve"> Saint Joseph Univ. Beirut</t>
  </si>
  <si>
    <t xml:space="preserve"> Lebanese American Univ.</t>
  </si>
  <si>
    <t xml:space="preserve"> Holy Spirit Univ. Kaslik</t>
  </si>
  <si>
    <t xml:space="preserve"> Lebanese Univ.</t>
  </si>
  <si>
    <t xml:space="preserve"> Notre Dame Univ.-Louaize</t>
  </si>
  <si>
    <t xml:space="preserve"> Beirut Arab Univ.</t>
  </si>
  <si>
    <t xml:space="preserve"> Vilnius Gediminas Tech. Univ.</t>
  </si>
  <si>
    <t xml:space="preserve"> Kaunas Univ. Tech.</t>
  </si>
  <si>
    <t xml:space="preserve"> Vytautas Magnus Univ.</t>
  </si>
  <si>
    <t xml:space="preserve"> Taylor's Univ.</t>
  </si>
  <si>
    <t xml:space="preserve"> UCSI Univ.</t>
  </si>
  <si>
    <t xml:space="preserve"> Univ. Tech. Petronas</t>
  </si>
  <si>
    <t xml:space="preserve"> Univ. Utara Malaysia</t>
  </si>
  <si>
    <t xml:space="preserve"> Management &amp; Sci. Univ.</t>
  </si>
  <si>
    <t xml:space="preserve"> Univ. of Malta</t>
  </si>
  <si>
    <t xml:space="preserve"> Monterrey Inst. Tech. &amp; Higher Educ.</t>
  </si>
  <si>
    <t xml:space="preserve"> Panamerican Univ.</t>
  </si>
  <si>
    <t xml:space="preserve"> Anahuac Univ.</t>
  </si>
  <si>
    <t xml:space="preserve"> Mexico Autonomous Inst. of Tech.</t>
  </si>
  <si>
    <t xml:space="preserve"> Ibero-American Univ.</t>
  </si>
  <si>
    <t xml:space="preserve"> Univ. Guadalajara</t>
  </si>
  <si>
    <t xml:space="preserve"> Univ. Autónoma de Chapingo</t>
  </si>
  <si>
    <t xml:space="preserve"> Autonomous Univ. the State of Mexico</t>
  </si>
  <si>
    <t xml:space="preserve"> Eindhoven Univ. Tech.</t>
  </si>
  <si>
    <t xml:space="preserve"> Univ. Twente</t>
  </si>
  <si>
    <t xml:space="preserve"> UiT The Arctic Univ. Norway</t>
  </si>
  <si>
    <t xml:space="preserve"> Sultan Qaboos Univ.</t>
  </si>
  <si>
    <t xml:space="preserve"> Natl Univ. Sci. &amp; Tech, Islamabad</t>
  </si>
  <si>
    <t xml:space="preserve"> Pakistan Inst. Eng. &amp; Appl Sci.</t>
  </si>
  <si>
    <t xml:space="preserve"> Lahore Univ. Management Sci.</t>
  </si>
  <si>
    <t xml:space="preserve"> Tech. Univ. Panama</t>
  </si>
  <si>
    <t xml:space="preserve"> Pontif. Catholic Univ. Peru</t>
  </si>
  <si>
    <t xml:space="preserve"> Cayetano Heredia Univ.</t>
  </si>
  <si>
    <t xml:space="preserve"> Natl Univ. San Marcos</t>
  </si>
  <si>
    <t xml:space="preserve"> Univ. Philippines Manila</t>
  </si>
  <si>
    <t xml:space="preserve"> Ateneo de Manila Univ.</t>
  </si>
  <si>
    <t xml:space="preserve"> De La Salle Univ.</t>
  </si>
  <si>
    <t xml:space="preserve"> Univ. Santo Tomas</t>
  </si>
  <si>
    <t xml:space="preserve"> Cracow Univ. Tech.</t>
  </si>
  <si>
    <t xml:space="preserve"> Lodz Univ. Tech.</t>
  </si>
  <si>
    <t xml:space="preserve"> Nicolaus Copernicus Univ.</t>
  </si>
  <si>
    <t xml:space="preserve"> Poznan Univ. Tech.</t>
  </si>
  <si>
    <t xml:space="preserve"> Catholic Univ. Portugal</t>
  </si>
  <si>
    <t xml:space="preserve"> Univ. Bucharest</t>
  </si>
  <si>
    <t xml:space="preserve"> Bauman Moscow State Tech. Univ.</t>
  </si>
  <si>
    <t xml:space="preserve"> Peoples' Friendship Univ. Russia</t>
  </si>
  <si>
    <t xml:space="preserve"> Umm Al-Qura Univ.</t>
  </si>
  <si>
    <t xml:space="preserve"> Imam Abdulrahman Bin Faisal Univ.</t>
  </si>
  <si>
    <t xml:space="preserve"> Imam Muhammad Ibn Saud Islamic Univ.</t>
  </si>
  <si>
    <t xml:space="preserve"> King Khalid Univ.</t>
  </si>
  <si>
    <t xml:space="preserve"> Prince Mohammad Bin Fahd Univ.</t>
  </si>
  <si>
    <t xml:space="preserve"> Islamic Univ. of Madinah</t>
  </si>
  <si>
    <t xml:space="preserve"> King Faisal Univ.</t>
  </si>
  <si>
    <t xml:space="preserve"> Singapore Management Univ.</t>
  </si>
  <si>
    <t xml:space="preserve"> Pavol Jozef Safarik Univ.</t>
  </si>
  <si>
    <t xml:space="preserve"> Slovak Univ. Tech.</t>
  </si>
  <si>
    <t xml:space="preserve"> Technical Univ. Kosice</t>
  </si>
  <si>
    <t xml:space="preserve"> Univ. Maribor</t>
  </si>
  <si>
    <t xml:space="preserve"> Gwangju Inst. Sci. &amp; Tech.</t>
  </si>
  <si>
    <t xml:space="preserve"> Ewha Womans Univ.</t>
  </si>
  <si>
    <t xml:space="preserve"> Univ. Navarra</t>
  </si>
  <si>
    <t xml:space="preserve"> Univ. Carlos III de Madrid</t>
  </si>
  <si>
    <t xml:space="preserve"> Polytechnic Univ. Catalonia</t>
  </si>
  <si>
    <t xml:space="preserve"> IE Univ.</t>
  </si>
  <si>
    <t xml:space="preserve"> Umea Univ.</t>
  </si>
  <si>
    <t xml:space="preserve"> Univ. St Gallen</t>
  </si>
  <si>
    <t xml:space="preserve"> Natl Taiwan Univ. Sci. &amp; Tech.</t>
  </si>
  <si>
    <t xml:space="preserve"> Natl Taiwan Normal Univ.</t>
  </si>
  <si>
    <t xml:space="preserve"> Natl Central Univ.</t>
  </si>
  <si>
    <t xml:space="preserve"> Thammasat Univ.</t>
  </si>
  <si>
    <t xml:space="preserve"> Kasetsart Univ.</t>
  </si>
  <si>
    <t xml:space="preserve"> Khon Kaen Univ.</t>
  </si>
  <si>
    <t xml:space="preserve"> King Mongkut's Univ. Tech. Thonburi</t>
  </si>
  <si>
    <t xml:space="preserve"> Koc Univ.</t>
  </si>
  <si>
    <t xml:space="preserve"> Sabanci Univ.</t>
  </si>
  <si>
    <t xml:space="preserve"> Bogazici Univ.</t>
  </si>
  <si>
    <t xml:space="preserve"> V.N. Karazin Kharkiv Natl Univ.</t>
  </si>
  <si>
    <t xml:space="preserve"> Taras Shevchenko Natl Univ.</t>
  </si>
  <si>
    <t xml:space="preserve"> Kharkiv Polytechnic Inst.</t>
  </si>
  <si>
    <t xml:space="preserve"> Natl Tech. Univ. Ukraine</t>
  </si>
  <si>
    <t xml:space="preserve"> Sumy State Univ.</t>
  </si>
  <si>
    <t xml:space="preserve"> Lviv Polytechnic Natl Univ.</t>
  </si>
  <si>
    <t xml:space="preserve"> Khalifa Univ.</t>
  </si>
  <si>
    <t xml:space="preserve"> United Arab Emirates Univ.</t>
  </si>
  <si>
    <t xml:space="preserve"> American Univ. Sharjah</t>
  </si>
  <si>
    <t xml:space="preserve"> American Univ. in Dubai</t>
  </si>
  <si>
    <t xml:space="preserve"> Univ. Sharjah</t>
  </si>
  <si>
    <t xml:space="preserve"> Abu Dhabi Univ.</t>
  </si>
  <si>
    <t xml:space="preserve"> Ajman Univ.</t>
  </si>
  <si>
    <t xml:space="preserve"> Zayed Univ.</t>
  </si>
  <si>
    <t xml:space="preserve"> London Sch. Eco. &amp; Political Sci.</t>
  </si>
  <si>
    <t xml:space="preserve"> Univ. Warwick</t>
  </si>
  <si>
    <t xml:space="preserve"> Univ. Pennsylvania</t>
  </si>
  <si>
    <t xml:space="preserve"> Univ. ORT Uruguay</t>
  </si>
  <si>
    <t xml:space="preserve"> Univ. Montevideo</t>
  </si>
  <si>
    <t xml:space="preserve"> Catholic Univ. of Uruguay</t>
  </si>
  <si>
    <t xml:space="preserve"> Univ. Central de Venezuela</t>
  </si>
  <si>
    <t xml:space="preserve"> Univ. Católica Andrés Bello</t>
  </si>
  <si>
    <t xml:space="preserve"> Univ. Andes, Venezuela</t>
  </si>
  <si>
    <t xml:space="preserve"> Simón Bolívar Univ.</t>
  </si>
  <si>
    <t xml:space="preserve"> Viet Nam Natl Univ. Ho Chi Minh City</t>
  </si>
  <si>
    <t xml:space="preserve"> Viet Nam Natl Univ., Hanoi</t>
  </si>
  <si>
    <t>Ferhat Abbas Sétif University 1</t>
  </si>
  <si>
    <t>University of Oran 1</t>
  </si>
  <si>
    <t>University of Melbourne</t>
  </si>
  <si>
    <t>Australian National University</t>
  </si>
  <si>
    <t>UNSW Sydney</t>
  </si>
  <si>
    <t>University of Adelaide</t>
  </si>
  <si>
    <t>201-250</t>
  </si>
  <si>
    <t>251-300</t>
  </si>
  <si>
    <t>University of Newcastle</t>
  </si>
  <si>
    <t>301-350</t>
  </si>
  <si>
    <t>351-400</t>
  </si>
  <si>
    <t>601-800</t>
  </si>
  <si>
    <t>Central Queensland University</t>
  </si>
  <si>
    <t>Federation University Australia</t>
  </si>
  <si>
    <t>TU Wien</t>
  </si>
  <si>
    <t>Johannes Kepler University of Linz</t>
  </si>
  <si>
    <t>University of Leoben</t>
  </si>
  <si>
    <t>Université Catholique de Louvain</t>
  </si>
  <si>
    <t>Université Libre de Bruxelles</t>
  </si>
  <si>
    <t>Vrije Universiteit Brussel</t>
  </si>
  <si>
    <t>University of Liège</t>
  </si>
  <si>
    <t>University of São Paulo</t>
  </si>
  <si>
    <t>Federal University of São Paulo (UNIFESP)</t>
  </si>
  <si>
    <t>Federal University of Sergipe</t>
  </si>
  <si>
    <t>Pontifical Catholic University of Rio de Janeiro (PUC-Rio)</t>
  </si>
  <si>
    <t>Federal University of Pelotas</t>
  </si>
  <si>
    <t>Pontifical Catholic University of Rio Grande do Sul (PUCRS)</t>
  </si>
  <si>
    <t>São Paulo State University (UNESP)</t>
  </si>
  <si>
    <t>Universiti Brunei Darussalam</t>
  </si>
  <si>
    <t>Queen’s University</t>
  </si>
  <si>
    <t>University of New Brunswick</t>
  </si>
  <si>
    <t>University of Northern British Columbia (UNBC)</t>
  </si>
  <si>
    <t>Diego Portales University</t>
  </si>
  <si>
    <t>University of Desarrollo</t>
  </si>
  <si>
    <t>Universidad Autónoma de Chile</t>
  </si>
  <si>
    <t>University of Antofagasta</t>
  </si>
  <si>
    <t>Southern University of Science and Technology (SUSTech)</t>
  </si>
  <si>
    <t>Southwestern University of Finance and Economics</t>
  </si>
  <si>
    <t>China University of Petroleum, Beijing</t>
  </si>
  <si>
    <t>Jiangsu Normal University</t>
  </si>
  <si>
    <t>Nanjing Tech University</t>
  </si>
  <si>
    <t>Nanjing University of Information Science and Technology</t>
  </si>
  <si>
    <t>University of International Business and Economics</t>
  </si>
  <si>
    <t>Xi‘an Jiaotong-Liverpool University</t>
  </si>
  <si>
    <t>China University of Geosciences, Beijing</t>
  </si>
  <si>
    <t>China University of Geosciences, Wuhan</t>
  </si>
  <si>
    <t>China University of Mining and Technology</t>
  </si>
  <si>
    <t>NorthWest A&amp;F University</t>
  </si>
  <si>
    <t>Shanghai Maritime University</t>
  </si>
  <si>
    <t>Shanghai University of Finance and Economics</t>
  </si>
  <si>
    <t>Wenzhou University</t>
  </si>
  <si>
    <t>Pontifical Javeriana University</t>
  </si>
  <si>
    <t>University of the Andes, Colombia</t>
  </si>
  <si>
    <t>University of Split</t>
  </si>
  <si>
    <t>Cyprus University of Technology</t>
  </si>
  <si>
    <t>Eastern Mediterranean University</t>
  </si>
  <si>
    <t>University of Nicosia</t>
  </si>
  <si>
    <t>Roskilde University</t>
  </si>
  <si>
    <t>Aswan University</t>
  </si>
  <si>
    <t>Suez Canal University</t>
  </si>
  <si>
    <t>Kafrelsheikh University</t>
  </si>
  <si>
    <t>American University in Cairo</t>
  </si>
  <si>
    <t>Benha University</t>
  </si>
  <si>
    <t>Beni-Suef University</t>
  </si>
  <si>
    <t>Sohag University</t>
  </si>
  <si>
    <t>Tallinn University of Technology</t>
  </si>
  <si>
    <t>Åbo Akademi University</t>
  </si>
  <si>
    <t>Paris Sciences et Lettres – PSL Research University Paris</t>
  </si>
  <si>
    <t>École Polytechnique</t>
  </si>
  <si>
    <t>Télécom Paris</t>
  </si>
  <si>
    <t>École des Ponts ParisTech</t>
  </si>
  <si>
    <t>Montpellier University</t>
  </si>
  <si>
    <t>Grenoble Alpes University</t>
  </si>
  <si>
    <t>IMT Atlantique</t>
  </si>
  <si>
    <t>Université de Versailles Saint-Quentin-en-Yvelines</t>
  </si>
  <si>
    <t>Centrale Nantes</t>
  </si>
  <si>
    <t>Federal University of Toulouse Midi-Pyrénées</t>
  </si>
  <si>
    <t>L’institut Agro</t>
  </si>
  <si>
    <t>Télécom SudParis</t>
  </si>
  <si>
    <t>University of Côte d’Azur</t>
  </si>
  <si>
    <t>École des Mines de Saint-Étienne</t>
  </si>
  <si>
    <t>École normale supérieure Paris-Saclay</t>
  </si>
  <si>
    <t>National Institute of Applied Sciences of Lyon (INSA Lyon)</t>
  </si>
  <si>
    <t>Panthéon-Sorbonne University – Paris 1</t>
  </si>
  <si>
    <t>Université Bourgogne Franche-Comté (UBFC)</t>
  </si>
  <si>
    <t>University of Clermont Auvergne</t>
  </si>
  <si>
    <t>École Centrale de Lyon</t>
  </si>
  <si>
    <t>Lumière University, Lyon 2</t>
  </si>
  <si>
    <t>Normandy University</t>
  </si>
  <si>
    <t>University of Cergy-Pontoise</t>
  </si>
  <si>
    <t>University of Technology of Compiègne</t>
  </si>
  <si>
    <t>University of Technology of Troyes</t>
  </si>
  <si>
    <t>LMU Munich</t>
  </si>
  <si>
    <t>Charité - Universitätsmedizin Berlin</t>
  </si>
  <si>
    <t>University of Tübingen</t>
  </si>
  <si>
    <t>Humboldt University of Berlin</t>
  </si>
  <si>
    <t>Free University of Berlin</t>
  </si>
  <si>
    <t>Ulm University</t>
  </si>
  <si>
    <t>University of Mannheim</t>
  </si>
  <si>
    <t>University of Würzburg</t>
  </si>
  <si>
    <t>University of Münster</t>
  </si>
  <si>
    <t>Karlsruhe Institute of Technology</t>
  </si>
  <si>
    <t>Friedrich Schiller University Jena</t>
  </si>
  <si>
    <t>Jacobs University</t>
  </si>
  <si>
    <t>Ruhr University Bochum</t>
  </si>
  <si>
    <t>Johannes Gutenberg University of Mainz</t>
  </si>
  <si>
    <t>University of Greifswald</t>
  </si>
  <si>
    <t>University of Passau</t>
  </si>
  <si>
    <t>Justus Liebig University Giessen</t>
  </si>
  <si>
    <t>Hamburg University of Technology</t>
  </si>
  <si>
    <t>TU Braunschweig</t>
  </si>
  <si>
    <t>University of Kaiserslautern</t>
  </si>
  <si>
    <t>University of Siegen</t>
  </si>
  <si>
    <t>Ilmenau University of Technology</t>
  </si>
  <si>
    <t>University of the Aegean</t>
  </si>
  <si>
    <t>University of Hong Kong</t>
  </si>
  <si>
    <t>Chinese University of Hong Kong</t>
  </si>
  <si>
    <t>Hong Kong Polytechnic University</t>
  </si>
  <si>
    <t>University of Pécs</t>
  </si>
  <si>
    <t>Reykjavík University</t>
  </si>
  <si>
    <t>Indian Institute of Technology Ropar</t>
  </si>
  <si>
    <t>Indian Institute of Technology Indore</t>
  </si>
  <si>
    <t>Indian Institute of Science Education and Research Kolkata</t>
  </si>
  <si>
    <t>Indian Institute of Science Education and Research, Pune</t>
  </si>
  <si>
    <t>Indian Institute of Technology Gandhinagar</t>
  </si>
  <si>
    <t>Indraprastha Institute of Information Technology Delhi</t>
  </si>
  <si>
    <t>Institute of Chemical Technology</t>
  </si>
  <si>
    <t>King George's Medical University</t>
  </si>
  <si>
    <t>Mahatma Gandhi University</t>
  </si>
  <si>
    <t>Panjab University</t>
  </si>
  <si>
    <t>Thapar University</t>
  </si>
  <si>
    <t>Delhi Technological University</t>
  </si>
  <si>
    <t>Guru Jambheshwar University of Science and Technology</t>
  </si>
  <si>
    <t>Indian Institute of Science Education and Research Bhopal</t>
  </si>
  <si>
    <t>Indian Institute of Technology (Indian School of Mines) Dhanbad</t>
  </si>
  <si>
    <t>Indian Institute of Technology Bhubaneswar</t>
  </si>
  <si>
    <t>Jamia Hamdard University</t>
  </si>
  <si>
    <t>National Institute of Technology Rourkela</t>
  </si>
  <si>
    <t>National Institute of Technology Silchar</t>
  </si>
  <si>
    <t>Osmania University</t>
  </si>
  <si>
    <t>Sri Venkateswara University</t>
  </si>
  <si>
    <t>VIT University</t>
  </si>
  <si>
    <t>University of Indonesia</t>
  </si>
  <si>
    <t>Kurdistan University of Medical Sciences</t>
  </si>
  <si>
    <t>Babol Noshirvani University of Technology</t>
  </si>
  <si>
    <t>Iran University of Medical Sciences</t>
  </si>
  <si>
    <t>Mashhad University of Medical Sciences</t>
  </si>
  <si>
    <t>University of Kashan</t>
  </si>
  <si>
    <t>Shahid Beheshti University</t>
  </si>
  <si>
    <t>Shiraz University of Technology</t>
  </si>
  <si>
    <t>Tabriz University of Medical Sciences</t>
  </si>
  <si>
    <t>University of Kurdistan</t>
  </si>
  <si>
    <t>University of Mohaghegh Ardabili</t>
  </si>
  <si>
    <t>Yasouj University</t>
  </si>
  <si>
    <t>Azarbaijan Shahid Madani University</t>
  </si>
  <si>
    <t>Isfahan University of Medical Sciences</t>
  </si>
  <si>
    <t>K.N. Toosi University of Technology</t>
  </si>
  <si>
    <t>Kerman University of Medical Sciences</t>
  </si>
  <si>
    <t>RCSI University of Medicine and Health Sciences</t>
  </si>
  <si>
    <t>Hebrew University of Jerusalem</t>
  </si>
  <si>
    <t>Technion Israel Institute of Technology</t>
  </si>
  <si>
    <t>IDC Herzliya</t>
  </si>
  <si>
    <t>Sant’Anna School of Advanced Studies – Pisa</t>
  </si>
  <si>
    <t>Scuola Normale Superiore di Pisa</t>
  </si>
  <si>
    <t>University of Milan-Bicocca</t>
  </si>
  <si>
    <t>Polytechnic University of Bari</t>
  </si>
  <si>
    <t>University of Bari Aldo Moro</t>
  </si>
  <si>
    <t>University of Rome II – Tor Vergata</t>
  </si>
  <si>
    <t>University of Sannio</t>
  </si>
  <si>
    <t>University of L’Aquila</t>
  </si>
  <si>
    <t>University of Sassari</t>
  </si>
  <si>
    <t>University of Tuscia</t>
  </si>
  <si>
    <t>University of Urbino Carlo Bo</t>
  </si>
  <si>
    <t>Amedeo Avogadro University of Eastern Piedmont</t>
  </si>
  <si>
    <t>Ca’ Foscari University of Venice</t>
  </si>
  <si>
    <t>Gabriele d'Annunzio University</t>
  </si>
  <si>
    <t>Parthenope University of Naples</t>
  </si>
  <si>
    <t>University of Bergamo</t>
  </si>
  <si>
    <t>University of Rome III</t>
  </si>
  <si>
    <t>University of Foggia</t>
  </si>
  <si>
    <t>Jamaica</t>
  </si>
  <si>
    <t>The University of the West Indies</t>
  </si>
  <si>
    <t>University of Occupational and Environmental Health</t>
  </si>
  <si>
    <t>Fujita Health University</t>
  </si>
  <si>
    <t>Teikyo University</t>
  </si>
  <si>
    <t>Jikei University School of Medicine</t>
  </si>
  <si>
    <t>Kansai Medical University</t>
  </si>
  <si>
    <t>Nippon Medical School</t>
  </si>
  <si>
    <t>The University of Aizu</t>
  </si>
  <si>
    <t>Hyogo College of Medicine</t>
  </si>
  <si>
    <t>Kurume University</t>
  </si>
  <si>
    <t>Kyoto Prefectural University of Medicine</t>
  </si>
  <si>
    <t>Rikkyo University</t>
  </si>
  <si>
    <t>Tokyo Medical University</t>
  </si>
  <si>
    <t>Jordan University of Science and Technology</t>
  </si>
  <si>
    <t>Al-Balqa Applied University</t>
  </si>
  <si>
    <t>University of Nairobi</t>
  </si>
  <si>
    <t>Université Saint-Joseph de Beyrouth</t>
  </si>
  <si>
    <t>Universiti Kebangsaan Malaysia</t>
  </si>
  <si>
    <t>Universiti Putra Malaysia</t>
  </si>
  <si>
    <t>Universiti Sains Malaysia</t>
  </si>
  <si>
    <t>Universiti Teknologi Petronas</t>
  </si>
  <si>
    <t>Universiti Utara Malaysia</t>
  </si>
  <si>
    <t>Metropolitan Autonomous University</t>
  </si>
  <si>
    <t>Monterrey Institute of Technology</t>
  </si>
  <si>
    <t>Sidi Mohamed Ben Abdellah University</t>
  </si>
  <si>
    <t>Tribhuvan University</t>
  </si>
  <si>
    <t>University of Auckland</t>
  </si>
  <si>
    <t>Auckland University of Technology</t>
  </si>
  <si>
    <t>University of Ibadan</t>
  </si>
  <si>
    <t>Lagos State University</t>
  </si>
  <si>
    <t>University of Lagos</t>
  </si>
  <si>
    <t>Covenant University</t>
  </si>
  <si>
    <t>UiT The Arctic University of Norway</t>
  </si>
  <si>
    <t>Norwegian University of Science and Technology</t>
  </si>
  <si>
    <t>Abdul Wali Khan University Mardan</t>
  </si>
  <si>
    <t>Government College University Faisalabad</t>
  </si>
  <si>
    <t>Government College Women University Faisalabad</t>
  </si>
  <si>
    <t>Lahore University of Management Sciences</t>
  </si>
  <si>
    <t>National University of Sciences and Technology</t>
  </si>
  <si>
    <t>University of Agriculture, Faisalabad</t>
  </si>
  <si>
    <t>University of Peshawar</t>
  </si>
  <si>
    <t>Universidad Peruana Cayetano Heredia</t>
  </si>
  <si>
    <t>Catholic University of Portugal</t>
  </si>
  <si>
    <t>NOVA University of Lisbon</t>
  </si>
  <si>
    <t>ISCTE-University Institute of Lisbon</t>
  </si>
  <si>
    <t>University of Beira Interior</t>
  </si>
  <si>
    <t>University of Algarve</t>
  </si>
  <si>
    <t>Puerto Rico</t>
  </si>
  <si>
    <t>University of Puerto Rico</t>
  </si>
  <si>
    <t>Bucharest University of Economic Studies</t>
  </si>
  <si>
    <t>Iuliu Haţieganu University of Medicine and Pharmacy Cluj-Napoca</t>
  </si>
  <si>
    <t>Peter the Great St Petersburg Polytechnic University</t>
  </si>
  <si>
    <t>National Research Nuclear University MEPhI</t>
  </si>
  <si>
    <t>Saint-Petersburg Mining University</t>
  </si>
  <si>
    <t>Kazan Federal University</t>
  </si>
  <si>
    <t>National University of Science and Technology (MISiS)</t>
  </si>
  <si>
    <t>Tomsk Polytechnic University</t>
  </si>
  <si>
    <t>Volgograd State Technical University</t>
  </si>
  <si>
    <t>Alfaisal University</t>
  </si>
  <si>
    <t>King Fahd University of Petroleum and Minerals</t>
  </si>
  <si>
    <t>Imam Abdulrahman Bin Faisal University</t>
  </si>
  <si>
    <t>King Saud bin Abdulaziz University for Health Sciences</t>
  </si>
  <si>
    <t>Nanyang Technological University, Singapore</t>
  </si>
  <si>
    <t>Durban University of Technology</t>
  </si>
  <si>
    <t>University of the Western Cape</t>
  </si>
  <si>
    <t>Korea Advanced Institute of Science and Technology (KAIST)</t>
  </si>
  <si>
    <t>Pohang University of Science and Technology (POSTECH)</t>
  </si>
  <si>
    <t>Ulsan National Institute of Science and Technology (UNIST)</t>
  </si>
  <si>
    <t>Yonsei University (Seoul campus)</t>
  </si>
  <si>
    <t>CEU Universities</t>
  </si>
  <si>
    <t>European University of Madrid</t>
  </si>
  <si>
    <t>Jaume I University</t>
  </si>
  <si>
    <t>Miguel Hernández University</t>
  </si>
  <si>
    <t>Open University of Catalonia</t>
  </si>
  <si>
    <t>Universitat Internacional de Catalunya</t>
  </si>
  <si>
    <t>University of Deusto</t>
  </si>
  <si>
    <t>University of Lleida</t>
  </si>
  <si>
    <t>University of Rovira i Virgili</t>
  </si>
  <si>
    <t>Pablo de Olavide University</t>
  </si>
  <si>
    <t>Technical University of Madrid</t>
  </si>
  <si>
    <t>University of Córdoba</t>
  </si>
  <si>
    <t>University of Jaén</t>
  </si>
  <si>
    <t>University of Las Palmas de Gran Canaria</t>
  </si>
  <si>
    <t>University of Santiago de Compostela</t>
  </si>
  <si>
    <t>University of Peradeniya</t>
  </si>
  <si>
    <t>Örebro University</t>
  </si>
  <si>
    <t>Umeå University</t>
  </si>
  <si>
    <t>Karlstad University</t>
  </si>
  <si>
    <t>École Polytechnique Fédérale de Lausanne</t>
  </si>
  <si>
    <t>Università della Svizzera Italiana</t>
  </si>
  <si>
    <t>University of Neuchâtel</t>
  </si>
  <si>
    <t>University of St Gallen</t>
  </si>
  <si>
    <t>China Medical University, Taiwan</t>
  </si>
  <si>
    <t>National Yang-Ming University</t>
  </si>
  <si>
    <t>Fu Jen Catholic University</t>
  </si>
  <si>
    <t>National Dong Hwa University</t>
  </si>
  <si>
    <t>Mae Fah Luang University</t>
  </si>
  <si>
    <t>King Mongkut’s University of Technology Thonburi</t>
  </si>
  <si>
    <t>Cankaya University</t>
  </si>
  <si>
    <t>Sabancı University</t>
  </si>
  <si>
    <t>Boğaziçi University</t>
  </si>
  <si>
    <t>Ozyegin University</t>
  </si>
  <si>
    <t>Karabük University</t>
  </si>
  <si>
    <t>Makerere University</t>
  </si>
  <si>
    <t>Kharkiv National University of Radio Electronics</t>
  </si>
  <si>
    <t>Khalifa University</t>
  </si>
  <si>
    <t>University of Edinburgh</t>
  </si>
  <si>
    <t>King’s College London</t>
  </si>
  <si>
    <t>University of Manchester</t>
  </si>
  <si>
    <t>University of Sheffield</t>
  </si>
  <si>
    <t>Queen’s University Belfast</t>
  </si>
  <si>
    <t>St George’s, University of London</t>
  </si>
  <si>
    <t>Brighton and Sussex Medical School</t>
  </si>
  <si>
    <t>Anglia Ruskin University</t>
  </si>
  <si>
    <t>Royal Veterinary College</t>
  </si>
  <si>
    <t>SRUC (Scotland’s Rural College)</t>
  </si>
  <si>
    <t>University of the West of Scotland</t>
  </si>
  <si>
    <t>Manchester Metropolitan University</t>
  </si>
  <si>
    <t>Cardiff Metropolitan University</t>
  </si>
  <si>
    <t>Kingston University</t>
  </si>
  <si>
    <t>Leeds Beckett University</t>
  </si>
  <si>
    <t>Teesside University</t>
  </si>
  <si>
    <t>University of Bedfordshire</t>
  </si>
  <si>
    <t>University of Derby</t>
  </si>
  <si>
    <t>University of Roehampton</t>
  </si>
  <si>
    <t>University of Wolverhampton</t>
  </si>
  <si>
    <t>Massachusetts Institute of Technology</t>
  </si>
  <si>
    <t>Washington University in St Louis</t>
  </si>
  <si>
    <t>Ohio State University</t>
  </si>
  <si>
    <t>University of Minnesota</t>
  </si>
  <si>
    <t>Purdue University West Lafayette</t>
  </si>
  <si>
    <t>Penn State University</t>
  </si>
  <si>
    <t>University of Pittsburgh-Pittsburgh campus</t>
  </si>
  <si>
    <t>Indiana University</t>
  </si>
  <si>
    <t>Rutgers, the State University of New Jersey</t>
  </si>
  <si>
    <t>Arizona State University (Tempe)</t>
  </si>
  <si>
    <t>University of Hawai’i at Mānoa</t>
  </si>
  <si>
    <t>University of Massachusetts</t>
  </si>
  <si>
    <t>Nova Southeastern University</t>
  </si>
  <si>
    <t>State University of New York Albany</t>
  </si>
  <si>
    <t>University at Buffalo</t>
  </si>
  <si>
    <t>The University of Tennessee-Knoxville</t>
  </si>
  <si>
    <t>University of California, Merced</t>
  </si>
  <si>
    <t>University of Colorado Denver</t>
  </si>
  <si>
    <t>University of Texas at Dallas</t>
  </si>
  <si>
    <t>Colorado State University, Fort Collins</t>
  </si>
  <si>
    <t>University of Alaska Fairbanks</t>
  </si>
  <si>
    <t>University of Georgia</t>
  </si>
  <si>
    <t>University of Nebraska-Lincoln</t>
  </si>
  <si>
    <t>University of South Carolina, Columbia</t>
  </si>
  <si>
    <t>Binghamton University, State University of New York</t>
  </si>
  <si>
    <t>Hofstra University</t>
  </si>
  <si>
    <t>University of Montana</t>
  </si>
  <si>
    <t>University of Texas at San Antonio</t>
  </si>
  <si>
    <t>Chapman University</t>
  </si>
  <si>
    <t>Creighton University</t>
  </si>
  <si>
    <t>Montana State University</t>
  </si>
  <si>
    <t>New Mexico State University</t>
  </si>
  <si>
    <t>University of Alabama</t>
  </si>
  <si>
    <t>University of Alabama in Huntsville</t>
  </si>
  <si>
    <t>University of Arkansas</t>
  </si>
  <si>
    <t>University of Missouri, St Louis</t>
  </si>
  <si>
    <t>University of Nevada, Las Vegas</t>
  </si>
  <si>
    <t>University of Texas at Arlington</t>
  </si>
  <si>
    <t>Western Washington University</t>
  </si>
  <si>
    <t>Bowling Green State University</t>
  </si>
  <si>
    <t>Florida Agricultural and Mechanical University</t>
  </si>
  <si>
    <t>Florida Institute of Technology</t>
  </si>
  <si>
    <t>Louisiana Tech University</t>
  </si>
  <si>
    <t>Marquette University</t>
  </si>
  <si>
    <t>Miami University</t>
  </si>
  <si>
    <t>Rochester Institute of Technology</t>
  </si>
  <si>
    <t>Southern Illinois University Carbondale</t>
  </si>
  <si>
    <t>University of Memphis</t>
  </si>
  <si>
    <t>University of South Dakota</t>
  </si>
  <si>
    <t>Times 2021</t>
  </si>
  <si>
    <t xml:space="preserve"> Ferhat Abbas Sétif Univ. 1</t>
  </si>
  <si>
    <t xml:space="preserve"> Univ. Oran 1</t>
  </si>
  <si>
    <t xml:space="preserve"> Univ. Canberra</t>
  </si>
  <si>
    <t xml:space="preserve"> Fed. Univ. Sergipe</t>
  </si>
  <si>
    <t xml:space="preserve"> Fed. Univ. Pelotas</t>
  </si>
  <si>
    <t xml:space="preserve"> Univ. Desarrollo</t>
  </si>
  <si>
    <t xml:space="preserve"> Univ. Autonoma de Chile</t>
  </si>
  <si>
    <t xml:space="preserve"> Univ. Antofagasta</t>
  </si>
  <si>
    <t xml:space="preserve"> Southern Univ. Sci. &amp; Tech.</t>
  </si>
  <si>
    <t xml:space="preserve"> Sun Yat-sen Univ.</t>
  </si>
  <si>
    <t xml:space="preserve"> Beijing Normal Univ.</t>
  </si>
  <si>
    <t xml:space="preserve"> Univ. Split</t>
  </si>
  <si>
    <t xml:space="preserve"> Cyprus Univ. Tech.</t>
  </si>
  <si>
    <t xml:space="preserve"> Eastern Mediterranean Univ.</t>
  </si>
  <si>
    <t xml:space="preserve"> Univ. Nicosia</t>
  </si>
  <si>
    <t xml:space="preserve"> Roskilde Univ.</t>
  </si>
  <si>
    <t xml:space="preserve"> Aswan Univ.</t>
  </si>
  <si>
    <t xml:space="preserve"> Suez Canal Univ.</t>
  </si>
  <si>
    <t xml:space="preserve"> Kafrelsheikh Univ.</t>
  </si>
  <si>
    <t xml:space="preserve"> Benha Univ.</t>
  </si>
  <si>
    <t xml:space="preserve"> Beni-Suef Univ.</t>
  </si>
  <si>
    <t xml:space="preserve"> Sohag Univ.</t>
  </si>
  <si>
    <t xml:space="preserve"> Télécom Paris</t>
  </si>
  <si>
    <t xml:space="preserve"> Charité - Universitätsmedizin Berlin</t>
  </si>
  <si>
    <t xml:space="preserve"> Aegean Univ.</t>
  </si>
  <si>
    <t xml:space="preserve"> Reykjavik Univ.</t>
  </si>
  <si>
    <t xml:space="preserve"> Indian Inst. of Tech. Ropar</t>
  </si>
  <si>
    <t xml:space="preserve"> Indian Inst. of Tech. Indore</t>
  </si>
  <si>
    <t xml:space="preserve"> Banaras Hindu Univ.</t>
  </si>
  <si>
    <t xml:space="preserve"> Indian Inst. of Sci. Educ. &amp; Res. Kolkata</t>
  </si>
  <si>
    <t xml:space="preserve"> Indian Inst. of Sci. Educ. &amp; Res. Pune</t>
  </si>
  <si>
    <t xml:space="preserve"> Indian Inst. of Tech. Gandhinagar</t>
  </si>
  <si>
    <t xml:space="preserve"> Indraprastha Inst. Information Techn.</t>
  </si>
  <si>
    <t xml:space="preserve"> Inst. of Chemical Tech.</t>
  </si>
  <si>
    <t xml:space="preserve"> Kurdistan Univ. Medical Sci.</t>
  </si>
  <si>
    <t xml:space="preserve"> Babol Noshirvani Univ. Tech.</t>
  </si>
  <si>
    <t xml:space="preserve"> Iran Univ. Medical Sci.</t>
  </si>
  <si>
    <t xml:space="preserve"> Mashhad Univ. Medical Sci.</t>
  </si>
  <si>
    <t xml:space="preserve"> Univ. Kashan</t>
  </si>
  <si>
    <t xml:space="preserve"> Royal College of Surgeons</t>
  </si>
  <si>
    <t xml:space="preserve"> IDC Herzliya</t>
  </si>
  <si>
    <t xml:space="preserve"> Sant’Anna Sch. of Adv. Studies</t>
  </si>
  <si>
    <t xml:space="preserve"> Scuola Normale Sup. - Pisa</t>
  </si>
  <si>
    <t xml:space="preserve"> Univ. Occupational &amp; Environ. Health</t>
  </si>
  <si>
    <t xml:space="preserve"> Tokyo Medical &amp; Dental Univ.</t>
  </si>
  <si>
    <t xml:space="preserve"> Al-Balqa Applied Univ.</t>
  </si>
  <si>
    <t xml:space="preserve"> Univ. Nairobi</t>
  </si>
  <si>
    <t xml:space="preserve"> Univ. Tunku Abdul Rahman</t>
  </si>
  <si>
    <t xml:space="preserve"> Univ. Tenaga Natl</t>
  </si>
  <si>
    <t xml:space="preserve"> Metropolitan Autonomous Univ.</t>
  </si>
  <si>
    <t xml:space="preserve"> Sidi Mohamed Ben Abdellah Univ.</t>
  </si>
  <si>
    <t xml:space="preserve"> Tribhuvan Univ.</t>
  </si>
  <si>
    <t xml:space="preserve"> Univ. Ibadan</t>
  </si>
  <si>
    <t xml:space="preserve"> Lagos State Univ.</t>
  </si>
  <si>
    <t xml:space="preserve"> Univ. of Lagos</t>
  </si>
  <si>
    <t xml:space="preserve"> Covenant Univ.</t>
  </si>
  <si>
    <t xml:space="preserve"> Abdul Wali Khan Univ. Mardan</t>
  </si>
  <si>
    <t xml:space="preserve"> Government College Univ. Faisalabad</t>
  </si>
  <si>
    <t xml:space="preserve"> Government College Women Univ. Faisalabad</t>
  </si>
  <si>
    <t xml:space="preserve"> Univ. Agriculture, Faisalabad</t>
  </si>
  <si>
    <t xml:space="preserve"> Univ. Peshawar</t>
  </si>
  <si>
    <t xml:space="preserve"> ISCTE-Univ. Inst. of Lisbon</t>
  </si>
  <si>
    <t xml:space="preserve"> Univ. Beira Interior</t>
  </si>
  <si>
    <t xml:space="preserve"> Univ. Algarve</t>
  </si>
  <si>
    <t xml:space="preserve"> Bucharest Univ. Economic Studies</t>
  </si>
  <si>
    <t xml:space="preserve"> Iuliu Hatieganu Univ. Med. &amp; Pharma.</t>
  </si>
  <si>
    <t xml:space="preserve"> Peter the Great St Petersburg Polytech. Univ.</t>
  </si>
  <si>
    <t xml:space="preserve"> Saint-Petersburg Mining Univ.</t>
  </si>
  <si>
    <t xml:space="preserve"> Alfaisal Univ.</t>
  </si>
  <si>
    <t xml:space="preserve"> King Saud bin Abdulaziz Univ. Health Sci.</t>
  </si>
  <si>
    <t xml:space="preserve"> Durban Univ. Technology</t>
  </si>
  <si>
    <t xml:space="preserve"> Univ. Western Cape</t>
  </si>
  <si>
    <t xml:space="preserve"> Ulsan Natl Inst. Sci. &amp; Tech.</t>
  </si>
  <si>
    <t xml:space="preserve"> Sejong Univ.</t>
  </si>
  <si>
    <t xml:space="preserve"> CEU Universities</t>
  </si>
  <si>
    <t xml:space="preserve"> European Univ. Madrid</t>
  </si>
  <si>
    <t xml:space="preserve"> Jaume I Univ.</t>
  </si>
  <si>
    <t xml:space="preserve"> Univ. Peradeniya</t>
  </si>
  <si>
    <t xml:space="preserve"> Orebro Univ.</t>
  </si>
  <si>
    <t xml:space="preserve"> Univ. Neuchâtel</t>
  </si>
  <si>
    <t xml:space="preserve"> Asia Univ.</t>
  </si>
  <si>
    <t xml:space="preserve"> Mae Fah Luang Univ.</t>
  </si>
  <si>
    <t xml:space="preserve"> Cankaya Univ.</t>
  </si>
  <si>
    <t xml:space="preserve"> Ozyegin Univ.</t>
  </si>
  <si>
    <t xml:space="preserve"> Karabuk Univ.</t>
  </si>
  <si>
    <t xml:space="preserve"> Makerere Univ.</t>
  </si>
  <si>
    <t xml:space="preserve"> Kharkiv Natl Univ. of Radio Electronics</t>
  </si>
  <si>
    <t xml:space="preserve"> Johns Hopkins Univ.</t>
  </si>
  <si>
    <t>(2003)</t>
  </si>
  <si>
    <t>(2007)</t>
  </si>
  <si>
    <t>(2005)</t>
  </si>
  <si>
    <t>(2004)</t>
  </si>
  <si>
    <t xml:space="preserve">..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</si>
</sst>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43" formatCode="_-* #,##0.00_-;\-* #,##0.00_-;_-* &quot;-&quot;??_-;_-@_-"/>
    <numFmt numFmtId="164" formatCode="0.0%"/>
    <numFmt numFmtId="165" formatCode="#,##0.0"/>
    <numFmt numFmtId="166" formatCode="0.0"/>
    <numFmt numFmtId="167" formatCode="0.000%"/>
    <numFmt numFmtId="168" formatCode="0.0000%"/>
    <numFmt numFmtId="169" formatCode="0.000"/>
    <numFmt numFmtId="170" formatCode="General_)"/>
    <numFmt numFmtId="171" formatCode="_(* #,##0_);_(* \(#,##0\);_(* &quot;-&quot;_);_(@_)"/>
    <numFmt numFmtId="172" formatCode="_(* #,##0.00_);_(* \(#,##0.00\);_(* &quot;-&quot;??_);_(@_)"/>
    <numFmt numFmtId="173" formatCode="&quot;£&quot;#,##0.00;\-&quot;£&quot;#,##0.00"/>
    <numFmt numFmtId="174" formatCode="#,##0.000"/>
    <numFmt numFmtId="175" formatCode="#,##0.00%;[Red]\(#,##0.00%\)"/>
    <numFmt numFmtId="176" formatCode="&quot;$&quot;#,##0\ ;\(&quot;$&quot;#,##0\)"/>
    <numFmt numFmtId="177" formatCode="&quot;$&quot;#,##0_);\(&quot;$&quot;#,##0.0\)"/>
    <numFmt numFmtId="178" formatCode="0.00_)"/>
    <numFmt numFmtId="179" formatCode="_(&quot;$&quot;* #,##0_);_(&quot;$&quot;* \(#,##0\);_(&quot;$&quot;* &quot;-&quot;_);_(@_)"/>
    <numFmt numFmtId="180" formatCode="_(&quot;$&quot;* #,##0.00_);_(&quot;$&quot;* \(#,##0.00\);_(&quot;$&quot;* &quot;-&quot;??_);_(@_)"/>
    <numFmt numFmtId="181" formatCode="[=0]0.0\ \ ;[&lt;0.005]\ &quot;n.   &quot;;0.0\ \ \ ;@\ \ \ "/>
    <numFmt numFmtId="182" formatCode="[=0]0.0\ \ ;[&lt;0.005]\ &quot;n.   &quot;;0.0\ \ ;@\ "/>
    <numFmt numFmtId="183" formatCode="[=0]0.0\ \ ;[&lt;0.05]\ &quot;n.   &quot;;0.0\ \ \ ;@\ \ \ "/>
    <numFmt numFmtId="184" formatCode="\(0\)"/>
    <numFmt numFmtId="185" formatCode="0_)"/>
    <numFmt numFmtId="186" formatCode="[&gt;=0.001]0.0%;[&lt;0.001]0.00%"/>
    <numFmt numFmtId="187" formatCode="[&gt;=0.1]0.0;[&lt;0.1]0.00"/>
    <numFmt numFmtId="188" formatCode="[&gt;=0.1]0.0;[&lt;0.01]0.000;0.00"/>
    <numFmt numFmtId="189" formatCode="[&gt;=0.001]0.0%;[&lt;0.0001]0.000%;0.00%"/>
    <numFmt numFmtId="190" formatCode="[&gt;=1]#,##0;[&lt;1]0.0"/>
    <numFmt numFmtId="191" formatCode="##0;\-##0;0;"/>
    <numFmt numFmtId="192" formatCode="###\ ##0;\-###\ ##0;0;"/>
    <numFmt numFmtId="193" formatCode="[&gt;=0.1]0;[&lt;0.1]0.0"/>
    <numFmt numFmtId="194" formatCode="[&gt;=0.001]0%;[&lt;0.0001]0.00%;0.0%"/>
    <numFmt numFmtId="195" formatCode="[&gt;=0.001]0%;[&lt;0.0001]0.0%;0%"/>
  </numFmts>
  <fonts count="177">
    <font>
      <sz val="11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7.5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0"/>
      <name val="Helv"/>
    </font>
    <font>
      <sz val="10"/>
      <name val="Times New Roman"/>
      <family val="1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2"/>
      <name val="Arial"/>
      <family val="2"/>
    </font>
    <font>
      <sz val="9"/>
      <color rgb="FFFF0000"/>
      <name val="Arial"/>
      <family val="2"/>
    </font>
    <font>
      <i/>
      <sz val="10"/>
      <name val="Arial"/>
      <family val="2"/>
    </font>
    <font>
      <vertAlign val="superscript"/>
      <sz val="8"/>
      <name val="Arial"/>
      <family val="2"/>
    </font>
    <font>
      <sz val="10"/>
      <color indexed="8"/>
      <name val="MS Sans Serif"/>
      <family val="2"/>
    </font>
    <font>
      <u/>
      <sz val="10"/>
      <color theme="10"/>
      <name val="Arial"/>
      <family val="2"/>
    </font>
    <font>
      <sz val="8"/>
      <color indexed="8"/>
      <name val="Arial"/>
      <family val="2"/>
    </font>
    <font>
      <b/>
      <sz val="8"/>
      <color indexed="8"/>
      <name val="MS Sans Serif"/>
      <family val="2"/>
    </font>
    <font>
      <sz val="11"/>
      <name val="µ¸¿ò"/>
      <charset val="129"/>
    </font>
    <font>
      <sz val="9"/>
      <color indexed="9"/>
      <name val="Times"/>
      <family val="1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9"/>
      <color indexed="8"/>
      <name val="Times"/>
      <family val="1"/>
    </font>
    <font>
      <sz val="9"/>
      <name val="Times New Roman"/>
      <family val="1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8.5"/>
      <color indexed="8"/>
      <name val="MS Sans Serif"/>
      <family val="2"/>
    </font>
    <font>
      <sz val="10"/>
      <color indexed="8"/>
      <name val="Arial"/>
      <family val="2"/>
      <charset val="238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9"/>
      <color indexed="12"/>
      <name val="Times New Roman"/>
      <family val="1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b/>
      <i/>
      <sz val="16"/>
      <name val="Helv"/>
    </font>
    <font>
      <sz val="10"/>
      <color indexed="8"/>
      <name val="Times"/>
      <family val="1"/>
    </font>
    <font>
      <sz val="9"/>
      <name val="Times"/>
      <family val="1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b/>
      <sz val="10"/>
      <color indexed="8"/>
      <name val="MS Sans Serif"/>
      <family val="2"/>
    </font>
    <font>
      <b/>
      <sz val="14"/>
      <name val="Helv"/>
    </font>
    <font>
      <b/>
      <sz val="12"/>
      <name val="Helv"/>
    </font>
    <font>
      <i/>
      <sz val="8"/>
      <name val="Tms Rmn"/>
    </font>
    <font>
      <sz val="10"/>
      <name val="Times"/>
      <family val="1"/>
    </font>
    <font>
      <u/>
      <sz val="11"/>
      <color theme="10"/>
      <name val="Arial"/>
      <family val="2"/>
    </font>
    <font>
      <sz val="10"/>
      <color rgb="FFFF0000"/>
      <name val="Arial"/>
      <family val="2"/>
    </font>
    <font>
      <sz val="10"/>
      <name val="Courier"/>
      <family val="3"/>
    </font>
    <font>
      <sz val="7"/>
      <name val="Arial"/>
      <family val="2"/>
    </font>
    <font>
      <b/>
      <sz val="7"/>
      <name val="Arial"/>
      <family val="2"/>
    </font>
    <font>
      <sz val="7.5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7.5"/>
      <color theme="1"/>
      <name val="Arial"/>
      <family val="2"/>
    </font>
    <font>
      <b/>
      <sz val="7.5"/>
      <name val="Arial"/>
      <family val="2"/>
    </font>
    <font>
      <sz val="6.5"/>
      <color theme="1"/>
      <name val="Arial"/>
      <family val="2"/>
    </font>
    <font>
      <sz val="6.5"/>
      <name val="Arial"/>
      <family val="2"/>
    </font>
    <font>
      <b/>
      <sz val="6.5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i/>
      <sz val="8"/>
      <color theme="1"/>
      <name val="Arial"/>
      <family val="2"/>
    </font>
    <font>
      <b/>
      <sz val="10"/>
      <color rgb="FFFF0000"/>
      <name val="Arial"/>
      <family val="2"/>
    </font>
    <font>
      <u/>
      <sz val="7"/>
      <color theme="10"/>
      <name val="Arial"/>
      <family val="2"/>
    </font>
    <font>
      <sz val="10"/>
      <color theme="1"/>
      <name val="Verdana"/>
      <family val="2"/>
    </font>
    <font>
      <sz val="10"/>
      <color rgb="FF666666"/>
      <name val="Verdana"/>
      <family val="2"/>
    </font>
    <font>
      <sz val="7"/>
      <color rgb="FF0070C0"/>
      <name val="Arial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sz val="8"/>
      <color rgb="FFFF0000"/>
      <name val="Arial"/>
      <family val="2"/>
    </font>
    <font>
      <b/>
      <vertAlign val="superscript"/>
      <sz val="8"/>
      <name val="Arial"/>
      <family val="2"/>
    </font>
    <font>
      <b/>
      <sz val="10"/>
      <color rgb="FF0070C0"/>
      <name val="Arial"/>
      <family val="2"/>
    </font>
    <font>
      <vertAlign val="superscript"/>
      <sz val="8"/>
      <color theme="1"/>
      <name val="Arial"/>
      <family val="2"/>
    </font>
    <font>
      <sz val="11"/>
      <color theme="1"/>
      <name val="Verdana"/>
      <family val="2"/>
    </font>
    <font>
      <sz val="8"/>
      <color theme="1"/>
      <name val="Verdana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8"/>
      <color theme="1"/>
      <name val="Arial"/>
      <family val="2"/>
    </font>
    <font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theme="1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i/>
      <sz val="9"/>
      <color indexed="8"/>
      <name val="Arial"/>
      <family val="2"/>
    </font>
    <font>
      <u/>
      <sz val="9"/>
      <color theme="1"/>
      <name val="Arial"/>
      <family val="2"/>
    </font>
    <font>
      <i/>
      <sz val="9"/>
      <name val="Arial"/>
      <family val="2"/>
    </font>
    <font>
      <sz val="9"/>
      <name val="Verdana"/>
      <family val="2"/>
    </font>
    <font>
      <i/>
      <sz val="9"/>
      <color theme="5" tint="-0.249977111117893"/>
      <name val="Arial"/>
      <family val="2"/>
    </font>
    <font>
      <sz val="9"/>
      <color rgb="FF7030A0"/>
      <name val="Arial"/>
      <family val="2"/>
    </font>
    <font>
      <sz val="10"/>
      <name val="Arial"/>
      <family val="2"/>
    </font>
    <font>
      <sz val="9"/>
      <name val="Helvetica"/>
      <family val="2"/>
    </font>
    <font>
      <sz val="10"/>
      <name val="Arial"/>
      <family val="2"/>
    </font>
    <font>
      <sz val="12"/>
      <name val="Arial"/>
      <family val="2"/>
    </font>
    <font>
      <i/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rgb="FF707070"/>
      <name val="Arial"/>
      <family val="2"/>
    </font>
    <font>
      <sz val="11"/>
      <color rgb="FFC00000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name val="Univers LT Std 57 Cn"/>
      <family val="2"/>
    </font>
    <font>
      <u/>
      <sz val="8"/>
      <color theme="10"/>
      <name val="Arial"/>
      <family val="2"/>
    </font>
    <font>
      <i/>
      <sz val="8"/>
      <name val="Arial"/>
      <family val="2"/>
    </font>
    <font>
      <vertAlign val="superscript"/>
      <sz val="6.5"/>
      <name val="Arial"/>
      <family val="2"/>
    </font>
    <font>
      <sz val="9"/>
      <color rgb="FFC00000"/>
      <name val="Arial"/>
      <family val="2"/>
    </font>
    <font>
      <vertAlign val="superscript"/>
      <sz val="7"/>
      <name val="Arial"/>
      <family val="2"/>
    </font>
    <font>
      <sz val="10"/>
      <color rgb="FF7030A0"/>
      <name val="Arial"/>
      <family val="2"/>
    </font>
    <font>
      <sz val="10"/>
      <color rgb="FF00B050"/>
      <name val="Arial"/>
      <family val="2"/>
    </font>
    <font>
      <sz val="10"/>
      <color rgb="FFC00000"/>
      <name val="Arial"/>
      <family val="2"/>
    </font>
    <font>
      <sz val="9"/>
      <color rgb="FF00B050"/>
      <name val="Arial"/>
      <family val="2"/>
    </font>
    <font>
      <sz val="9"/>
      <color rgb="FF666666"/>
      <name val="Verdana"/>
      <family val="2"/>
    </font>
    <font>
      <b/>
      <sz val="9"/>
      <color rgb="FFC00000"/>
      <name val="Arial"/>
      <family val="2"/>
    </font>
    <font>
      <sz val="9"/>
      <color theme="1"/>
      <name val="Verdana"/>
      <family val="2"/>
    </font>
    <font>
      <b/>
      <sz val="9"/>
      <color theme="1"/>
      <name val="Calibri"/>
      <family val="2"/>
      <scheme val="minor"/>
    </font>
    <font>
      <i/>
      <sz val="10"/>
      <color theme="1"/>
      <name val="Arial"/>
      <family val="2"/>
    </font>
    <font>
      <sz val="10"/>
      <color rgb="FF010000"/>
      <name val="Arial"/>
      <family val="2"/>
    </font>
  </fonts>
  <fills count="7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999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10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</patternFill>
    </fill>
    <fill>
      <patternFill patternType="solid">
        <fgColor theme="8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ck">
        <color indexed="63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/>
      <right style="thin">
        <color indexed="64"/>
      </right>
      <top style="thin">
        <color theme="0" tint="-0.249977111117893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indexed="64"/>
      </bottom>
      <diagonal/>
    </border>
  </borders>
  <cellStyleXfs count="51623">
    <xf numFmtId="0" fontId="0" fillId="0" borderId="0"/>
    <xf numFmtId="0" fontId="19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9" borderId="0" applyNumberFormat="0" applyBorder="0" applyAlignment="0" applyProtection="0"/>
    <xf numFmtId="0" fontId="24" fillId="3" borderId="0" applyNumberFormat="0" applyBorder="0" applyAlignment="0" applyProtection="0"/>
    <xf numFmtId="0" fontId="25" fillId="20" borderId="1" applyNumberFormat="0" applyAlignment="0" applyProtection="0"/>
    <xf numFmtId="0" fontId="26" fillId="21" borderId="2" applyNumberFormat="0" applyAlignment="0" applyProtection="0"/>
    <xf numFmtId="0" fontId="27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7" borderId="1" applyNumberFormat="0" applyAlignment="0" applyProtection="0"/>
    <xf numFmtId="0" fontId="33" fillId="0" borderId="6" applyNumberFormat="0" applyFill="0" applyAlignment="0" applyProtection="0"/>
    <xf numFmtId="0" fontId="34" fillId="22" borderId="0" applyNumberFormat="0" applyBorder="0" applyAlignment="0" applyProtection="0"/>
    <xf numFmtId="0" fontId="22" fillId="23" borderId="7" applyNumberFormat="0" applyFont="0" applyAlignment="0" applyProtection="0"/>
    <xf numFmtId="0" fontId="35" fillId="20" borderId="8" applyNumberFormat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9" fontId="39" fillId="0" borderId="0" applyFont="0" applyFill="0" applyBorder="0" applyAlignment="0" applyProtection="0"/>
    <xf numFmtId="0" fontId="43" fillId="0" borderId="0"/>
    <xf numFmtId="0" fontId="44" fillId="0" borderId="0"/>
    <xf numFmtId="0" fontId="44" fillId="0" borderId="0"/>
    <xf numFmtId="0" fontId="52" fillId="0" borderId="0" applyNumberFormat="0" applyFont="0" applyFill="0" applyBorder="0" applyAlignment="0" applyProtection="0"/>
    <xf numFmtId="0" fontId="44" fillId="0" borderId="0"/>
    <xf numFmtId="0" fontId="19" fillId="0" borderId="0"/>
    <xf numFmtId="0" fontId="19" fillId="0" borderId="0"/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44" fillId="0" borderId="10">
      <alignment horizontal="center" vertical="center"/>
    </xf>
    <xf numFmtId="0" fontId="20" fillId="25" borderId="24"/>
    <xf numFmtId="0" fontId="55" fillId="26" borderId="25">
      <alignment horizontal="right" vertical="top" wrapText="1"/>
    </xf>
    <xf numFmtId="0" fontId="56" fillId="0" borderId="0"/>
    <xf numFmtId="170" fontId="57" fillId="0" borderId="0">
      <alignment vertical="top"/>
    </xf>
    <xf numFmtId="0" fontId="20" fillId="0" borderId="13"/>
    <xf numFmtId="0" fontId="58" fillId="27" borderId="26">
      <alignment horizontal="left" vertical="top" wrapText="1"/>
    </xf>
    <xf numFmtId="0" fontId="59" fillId="28" borderId="0">
      <alignment horizontal="center"/>
    </xf>
    <xf numFmtId="0" fontId="60" fillId="28" borderId="0">
      <alignment horizontal="center" vertical="center"/>
    </xf>
    <xf numFmtId="0" fontId="19" fillId="29" borderId="0">
      <alignment horizontal="center" wrapText="1"/>
    </xf>
    <xf numFmtId="0" fontId="61" fillId="28" borderId="0">
      <alignment horizontal="center"/>
    </xf>
    <xf numFmtId="173" fontId="44" fillId="0" borderId="0" applyFont="0" applyFill="0" applyBorder="0" applyProtection="0">
      <alignment horizontal="right" vertical="top"/>
    </xf>
    <xf numFmtId="1" fontId="62" fillId="0" borderId="0">
      <alignment vertical="top"/>
    </xf>
    <xf numFmtId="172" fontId="19" fillId="0" borderId="0" applyFont="0" applyFill="0" applyBorder="0" applyAlignment="0" applyProtection="0"/>
    <xf numFmtId="3" fontId="62" fillId="0" borderId="0" applyFill="0" applyBorder="0">
      <alignment horizontal="right" vertical="top"/>
    </xf>
    <xf numFmtId="165" fontId="57" fillId="0" borderId="0" applyFont="0" applyFill="0" applyBorder="0">
      <alignment horizontal="right" vertical="top"/>
    </xf>
    <xf numFmtId="174" fontId="62" fillId="0" borderId="0" applyFill="0" applyBorder="0">
      <alignment horizontal="right" vertical="top"/>
    </xf>
    <xf numFmtId="3" fontId="62" fillId="0" borderId="0" applyFill="0" applyBorder="0">
      <alignment horizontal="right" vertical="top"/>
    </xf>
    <xf numFmtId="165" fontId="57" fillId="0" borderId="0" applyFont="0" applyFill="0" applyBorder="0">
      <alignment horizontal="right" vertical="top"/>
    </xf>
    <xf numFmtId="175" fontId="63" fillId="0" borderId="0" applyFont="0" applyFill="0" applyBorder="0" applyAlignment="0" applyProtection="0">
      <alignment horizontal="right" vertical="top"/>
    </xf>
    <xf numFmtId="174" fontId="62" fillId="0" borderId="0">
      <alignment horizontal="right" vertical="top"/>
    </xf>
    <xf numFmtId="3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0" fontId="52" fillId="30" borderId="24" applyBorder="0">
      <protection locked="0"/>
    </xf>
    <xf numFmtId="0" fontId="19" fillId="0" borderId="0" applyFont="0" applyFill="0" applyBorder="0" applyAlignment="0" applyProtection="0"/>
    <xf numFmtId="171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0" fontId="64" fillId="0" borderId="0">
      <alignment horizontal="centerContinuous"/>
    </xf>
    <xf numFmtId="0" fontId="64" fillId="0" borderId="0" applyAlignment="0">
      <alignment horizontal="centerContinuous"/>
    </xf>
    <xf numFmtId="0" fontId="65" fillId="0" borderId="0" applyAlignment="0">
      <alignment horizontal="centerContinuous"/>
    </xf>
    <xf numFmtId="166" fontId="44" fillId="0" borderId="0" applyBorder="0"/>
    <xf numFmtId="166" fontId="44" fillId="0" borderId="23"/>
    <xf numFmtId="0" fontId="66" fillId="30" borderId="24">
      <protection locked="0"/>
    </xf>
    <xf numFmtId="0" fontId="19" fillId="30" borderId="13"/>
    <xf numFmtId="0" fontId="19" fillId="28" borderId="0"/>
    <xf numFmtId="2" fontId="19" fillId="0" borderId="0" applyFont="0" applyFill="0" applyBorder="0" applyAlignment="0" applyProtection="0"/>
    <xf numFmtId="0" fontId="54" fillId="28" borderId="13">
      <alignment horizontal="left"/>
    </xf>
    <xf numFmtId="0" fontId="67" fillId="28" borderId="0">
      <alignment horizontal="left"/>
    </xf>
    <xf numFmtId="38" fontId="20" fillId="28" borderId="0" applyNumberFormat="0" applyBorder="0" applyAlignment="0" applyProtection="0"/>
    <xf numFmtId="0" fontId="55" fillId="31" borderId="0">
      <alignment horizontal="right" vertical="top" textRotation="90" wrapText="1"/>
    </xf>
    <xf numFmtId="0" fontId="48" fillId="0" borderId="27" applyNumberFormat="0" applyAlignment="0" applyProtection="0">
      <alignment horizontal="left" vertical="center"/>
    </xf>
    <xf numFmtId="0" fontId="48" fillId="0" borderId="10">
      <alignment horizontal="left" vertical="center"/>
    </xf>
    <xf numFmtId="177" fontId="63" fillId="0" borderId="0">
      <protection locked="0"/>
    </xf>
    <xf numFmtId="177" fontId="63" fillId="0" borderId="0"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10" fontId="20" fillId="30" borderId="13" applyNumberFormat="0" applyBorder="0" applyAlignment="0" applyProtection="0"/>
    <xf numFmtId="0" fontId="21" fillId="29" borderId="0">
      <alignment horizontal="center"/>
    </xf>
    <xf numFmtId="0" fontId="19" fillId="28" borderId="13">
      <alignment horizontal="centerContinuous" wrapText="1"/>
    </xf>
    <xf numFmtId="0" fontId="71" fillId="32" borderId="0">
      <alignment horizontal="center" wrapText="1"/>
    </xf>
    <xf numFmtId="0" fontId="19" fillId="28" borderId="13">
      <alignment horizontal="centerContinuous" wrapText="1"/>
    </xf>
    <xf numFmtId="0" fontId="72" fillId="28" borderId="10">
      <alignment wrapText="1"/>
    </xf>
    <xf numFmtId="0" fontId="72" fillId="28" borderId="12"/>
    <xf numFmtId="0" fontId="72" fillId="28" borderId="21"/>
    <xf numFmtId="0" fontId="20" fillId="28" borderId="11">
      <alignment horizontal="center" wrapText="1"/>
    </xf>
    <xf numFmtId="0" fontId="58" fillId="27" borderId="28">
      <alignment horizontal="left" vertical="top" wrapText="1"/>
    </xf>
    <xf numFmtId="0" fontId="19" fillId="0" borderId="0" applyFont="0" applyFill="0" applyBorder="0" applyAlignment="0" applyProtection="0"/>
    <xf numFmtId="178" fontId="73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22" fillId="0" borderId="0"/>
    <xf numFmtId="0" fontId="19" fillId="0" borderId="0"/>
    <xf numFmtId="0" fontId="19" fillId="0" borderId="0"/>
    <xf numFmtId="1" fontId="57" fillId="0" borderId="0">
      <alignment vertical="top" wrapText="1"/>
    </xf>
    <xf numFmtId="1" fontId="74" fillId="0" borderId="0" applyFill="0" applyBorder="0" applyProtection="0"/>
    <xf numFmtId="1" fontId="63" fillId="0" borderId="0" applyFont="0" applyFill="0" applyBorder="0" applyProtection="0">
      <alignment vertical="center"/>
    </xf>
    <xf numFmtId="1" fontId="75" fillId="0" borderId="0">
      <alignment horizontal="right" vertical="top"/>
    </xf>
    <xf numFmtId="1" fontId="62" fillId="0" borderId="0" applyNumberFormat="0" applyFill="0" applyBorder="0">
      <alignment vertical="top"/>
    </xf>
    <xf numFmtId="0" fontId="63" fillId="0" borderId="0">
      <alignment horizontal="left"/>
    </xf>
    <xf numFmtId="10" fontId="19" fillId="0" borderId="0" applyFont="0" applyFill="0" applyBorder="0" applyAlignment="0" applyProtection="0"/>
    <xf numFmtId="9" fontId="19" fillId="0" borderId="0" applyNumberFormat="0" applyFont="0" applyFill="0" applyBorder="0" applyAlignment="0" applyProtection="0"/>
    <xf numFmtId="0" fontId="20" fillId="28" borderId="13"/>
    <xf numFmtId="0" fontId="60" fillId="28" borderId="0">
      <alignment horizontal="right"/>
    </xf>
    <xf numFmtId="0" fontId="76" fillId="32" borderId="0">
      <alignment horizontal="center"/>
    </xf>
    <xf numFmtId="0" fontId="58" fillId="31" borderId="13">
      <alignment horizontal="left" vertical="top" wrapText="1"/>
    </xf>
    <xf numFmtId="0" fontId="77" fillId="31" borderId="16">
      <alignment horizontal="left" vertical="top" wrapText="1"/>
    </xf>
    <xf numFmtId="0" fontId="58" fillId="31" borderId="17">
      <alignment horizontal="left" vertical="top" wrapText="1"/>
    </xf>
    <xf numFmtId="0" fontId="58" fillId="31" borderId="16">
      <alignment horizontal="left" vertical="top"/>
    </xf>
    <xf numFmtId="0" fontId="44" fillId="0" borderId="21">
      <alignment horizontal="center" vertical="center"/>
    </xf>
    <xf numFmtId="0" fontId="44" fillId="0" borderId="0"/>
    <xf numFmtId="0" fontId="78" fillId="33" borderId="0">
      <alignment horizontal="left"/>
    </xf>
    <xf numFmtId="0" fontId="71" fillId="33" borderId="0">
      <alignment horizontal="left" wrapText="1"/>
    </xf>
    <xf numFmtId="0" fontId="78" fillId="33" borderId="0">
      <alignment horizontal="left"/>
    </xf>
    <xf numFmtId="0" fontId="79" fillId="0" borderId="29"/>
    <xf numFmtId="0" fontId="80" fillId="0" borderId="0"/>
    <xf numFmtId="0" fontId="59" fillId="28" borderId="0">
      <alignment horizontal="center"/>
    </xf>
    <xf numFmtId="0" fontId="81" fillId="0" borderId="0"/>
    <xf numFmtId="49" fontId="62" fillId="0" borderId="0" applyFill="0" applyBorder="0" applyAlignment="0" applyProtection="0">
      <alignment vertical="top"/>
    </xf>
    <xf numFmtId="0" fontId="42" fillId="28" borderId="0"/>
    <xf numFmtId="0" fontId="78" fillId="33" borderId="0">
      <alignment horizontal="left"/>
    </xf>
    <xf numFmtId="171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" fontId="82" fillId="0" borderId="0">
      <alignment vertical="top" wrapText="1"/>
    </xf>
    <xf numFmtId="0" fontId="68" fillId="0" borderId="0" applyNumberFormat="0" applyFill="0" applyBorder="0" applyAlignment="0" applyProtection="0">
      <alignment vertical="top"/>
      <protection locked="0"/>
    </xf>
    <xf numFmtId="0" fontId="52" fillId="0" borderId="0" applyNumberFormat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85" fontId="85" fillId="0" borderId="0"/>
    <xf numFmtId="185" fontId="85" fillId="0" borderId="0"/>
    <xf numFmtId="185" fontId="85" fillId="0" borderId="0"/>
    <xf numFmtId="185" fontId="85" fillId="0" borderId="0"/>
    <xf numFmtId="0" fontId="83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19" fillId="0" borderId="0"/>
    <xf numFmtId="0" fontId="18" fillId="0" borderId="0"/>
    <xf numFmtId="0" fontId="89" fillId="34" borderId="0" applyNumberFormat="0" applyBorder="0" applyAlignment="0" applyProtection="0"/>
    <xf numFmtId="0" fontId="89" fillId="35" borderId="0" applyNumberFormat="0" applyBorder="0" applyAlignment="0" applyProtection="0"/>
    <xf numFmtId="0" fontId="89" fillId="36" borderId="0" applyNumberFormat="0" applyBorder="0" applyAlignment="0" applyProtection="0"/>
    <xf numFmtId="0" fontId="89" fillId="37" borderId="0" applyNumberFormat="0" applyBorder="0" applyAlignment="0" applyProtection="0"/>
    <xf numFmtId="0" fontId="89" fillId="38" borderId="0" applyNumberFormat="0" applyBorder="0" applyAlignment="0" applyProtection="0"/>
    <xf numFmtId="0" fontId="89" fillId="39" borderId="0" applyNumberFormat="0" applyBorder="0" applyAlignment="0" applyProtection="0"/>
    <xf numFmtId="0" fontId="47" fillId="0" borderId="30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90" fillId="0" borderId="0"/>
    <xf numFmtId="171" fontId="90" fillId="0" borderId="0" applyFont="0" applyFill="0" applyBorder="0" applyAlignment="0" applyProtection="0"/>
    <xf numFmtId="179" fontId="90" fillId="0" borderId="0" applyFont="0" applyFill="0" applyBorder="0" applyAlignment="0" applyProtection="0"/>
    <xf numFmtId="0" fontId="19" fillId="0" borderId="0"/>
    <xf numFmtId="171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5" fillId="40" borderId="0" applyNumberFormat="0" applyBorder="0" applyAlignment="0" applyProtection="0"/>
    <xf numFmtId="0" fontId="96" fillId="41" borderId="0" applyNumberFormat="0" applyBorder="0" applyAlignment="0" applyProtection="0"/>
    <xf numFmtId="0" fontId="97" fillId="42" borderId="0" applyNumberFormat="0" applyBorder="0" applyAlignment="0" applyProtection="0"/>
    <xf numFmtId="0" fontId="98" fillId="43" borderId="34" applyNumberFormat="0" applyAlignment="0" applyProtection="0"/>
    <xf numFmtId="0" fontId="99" fillId="44" borderId="35" applyNumberFormat="0" applyAlignment="0" applyProtection="0"/>
    <xf numFmtId="0" fontId="100" fillId="44" borderId="34" applyNumberFormat="0" applyAlignment="0" applyProtection="0"/>
    <xf numFmtId="0" fontId="101" fillId="0" borderId="36" applyNumberFormat="0" applyFill="0" applyAlignment="0" applyProtection="0"/>
    <xf numFmtId="0" fontId="102" fillId="45" borderId="37" applyNumberFormat="0" applyAlignment="0" applyProtection="0"/>
    <xf numFmtId="0" fontId="4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46" fillId="0" borderId="30" applyNumberFormat="0" applyFill="0" applyAlignment="0" applyProtection="0"/>
    <xf numFmtId="0" fontId="104" fillId="34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104" fillId="49" borderId="0" applyNumberFormat="0" applyBorder="0" applyAlignment="0" applyProtection="0"/>
    <xf numFmtId="0" fontId="104" fillId="35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104" fillId="52" borderId="0" applyNumberFormat="0" applyBorder="0" applyAlignment="0" applyProtection="0"/>
    <xf numFmtId="0" fontId="104" fillId="36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104" fillId="55" borderId="0" applyNumberFormat="0" applyBorder="0" applyAlignment="0" applyProtection="0"/>
    <xf numFmtId="0" fontId="104" fillId="37" borderId="0" applyNumberFormat="0" applyBorder="0" applyAlignment="0" applyProtection="0"/>
    <xf numFmtId="0" fontId="39" fillId="56" borderId="0" applyNumberFormat="0" applyBorder="0" applyAlignment="0" applyProtection="0"/>
    <xf numFmtId="0" fontId="39" fillId="57" borderId="0" applyNumberFormat="0" applyBorder="0" applyAlignment="0" applyProtection="0"/>
    <xf numFmtId="0" fontId="104" fillId="58" borderId="0" applyNumberFormat="0" applyBorder="0" applyAlignment="0" applyProtection="0"/>
    <xf numFmtId="0" fontId="104" fillId="38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04" fillId="61" borderId="0" applyNumberFormat="0" applyBorder="0" applyAlignment="0" applyProtection="0"/>
    <xf numFmtId="0" fontId="104" fillId="39" borderId="0" applyNumberFormat="0" applyBorder="0" applyAlignment="0" applyProtection="0"/>
    <xf numFmtId="0" fontId="39" fillId="62" borderId="0" applyNumberFormat="0" applyBorder="0" applyAlignment="0" applyProtection="0"/>
    <xf numFmtId="0" fontId="39" fillId="63" borderId="0" applyNumberFormat="0" applyBorder="0" applyAlignment="0" applyProtection="0"/>
    <xf numFmtId="0" fontId="104" fillId="64" borderId="0" applyNumberFormat="0" applyBorder="0" applyAlignment="0" applyProtection="0"/>
    <xf numFmtId="0" fontId="10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6" fillId="0" borderId="0"/>
    <xf numFmtId="0" fontId="19" fillId="0" borderId="0"/>
    <xf numFmtId="0" fontId="19" fillId="0" borderId="0"/>
    <xf numFmtId="0" fontId="107" fillId="0" borderId="0"/>
    <xf numFmtId="0" fontId="107" fillId="0" borderId="0"/>
    <xf numFmtId="0" fontId="107" fillId="0" borderId="0"/>
    <xf numFmtId="0" fontId="19" fillId="0" borderId="0"/>
    <xf numFmtId="0" fontId="107" fillId="0" borderId="0"/>
    <xf numFmtId="0" fontId="19" fillId="0" borderId="0"/>
    <xf numFmtId="0" fontId="19" fillId="0" borderId="0"/>
    <xf numFmtId="0" fontId="19" fillId="0" borderId="0"/>
    <xf numFmtId="0" fontId="106" fillId="0" borderId="0"/>
    <xf numFmtId="0" fontId="39" fillId="0" borderId="0"/>
    <xf numFmtId="0" fontId="39" fillId="0" borderId="0"/>
    <xf numFmtId="0" fontId="39" fillId="46" borderId="38" applyNumberFormat="0" applyFont="0" applyAlignment="0" applyProtection="0"/>
    <xf numFmtId="0" fontId="106" fillId="0" borderId="0"/>
    <xf numFmtId="171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0" borderId="0"/>
    <xf numFmtId="0" fontId="19" fillId="0" borderId="0"/>
    <xf numFmtId="0" fontId="15" fillId="56" borderId="0" applyNumberFormat="0" applyBorder="0" applyAlignment="0" applyProtection="0"/>
    <xf numFmtId="0" fontId="130" fillId="41" borderId="0" applyNumberFormat="0" applyBorder="0" applyAlignment="0" applyProtection="0"/>
    <xf numFmtId="0" fontId="19" fillId="0" borderId="0"/>
    <xf numFmtId="0" fontId="15" fillId="46" borderId="38" applyNumberFormat="0" applyFont="0" applyAlignment="0" applyProtection="0"/>
    <xf numFmtId="0" fontId="15" fillId="47" borderId="0" applyNumberFormat="0" applyBorder="0" applyAlignment="0" applyProtection="0"/>
    <xf numFmtId="0" fontId="15" fillId="59" borderId="0" applyNumberFormat="0" applyBorder="0" applyAlignment="0" applyProtection="0"/>
    <xf numFmtId="0" fontId="15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5" fillId="0" borderId="0"/>
    <xf numFmtId="0" fontId="15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48" borderId="0" applyNumberFormat="0" applyBorder="0" applyAlignment="0" applyProtection="0"/>
    <xf numFmtId="0" fontId="135" fillId="0" borderId="36" applyNumberFormat="0" applyFill="0" applyAlignment="0" applyProtection="0"/>
    <xf numFmtId="0" fontId="15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5" fillId="53" borderId="0" applyNumberFormat="0" applyBorder="0" applyAlignment="0" applyProtection="0"/>
    <xf numFmtId="0" fontId="89" fillId="55" borderId="0" applyNumberFormat="0" applyBorder="0" applyAlignment="0" applyProtection="0"/>
    <xf numFmtId="0" fontId="15" fillId="51" borderId="0" applyNumberFormat="0" applyBorder="0" applyAlignment="0" applyProtection="0"/>
    <xf numFmtId="0" fontId="89" fillId="52" borderId="0" applyNumberFormat="0" applyBorder="0" applyAlignment="0" applyProtection="0"/>
    <xf numFmtId="0" fontId="15" fillId="63" borderId="0" applyNumberFormat="0" applyBorder="0" applyAlignment="0" applyProtection="0"/>
    <xf numFmtId="0" fontId="89" fillId="4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53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95" fillId="40" borderId="0" applyNumberFormat="0" applyBorder="0" applyAlignment="0" applyProtection="0"/>
    <xf numFmtId="0" fontId="96" fillId="41" borderId="0" applyNumberFormat="0" applyBorder="0" applyAlignment="0" applyProtection="0"/>
    <xf numFmtId="0" fontId="97" fillId="42" borderId="0" applyNumberFormat="0" applyBorder="0" applyAlignment="0" applyProtection="0"/>
    <xf numFmtId="0" fontId="98" fillId="43" borderId="34" applyNumberFormat="0" applyAlignment="0" applyProtection="0"/>
    <xf numFmtId="0" fontId="99" fillId="44" borderId="35" applyNumberFormat="0" applyAlignment="0" applyProtection="0"/>
    <xf numFmtId="0" fontId="100" fillId="44" borderId="34" applyNumberFormat="0" applyAlignment="0" applyProtection="0"/>
    <xf numFmtId="0" fontId="101" fillId="0" borderId="36" applyNumberFormat="0" applyFill="0" applyAlignment="0" applyProtection="0"/>
    <xf numFmtId="0" fontId="102" fillId="45" borderId="37" applyNumberFormat="0" applyAlignment="0" applyProtection="0"/>
    <xf numFmtId="0" fontId="4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46" fillId="0" borderId="30" applyNumberFormat="0" applyFill="0" applyAlignment="0" applyProtection="0"/>
    <xf numFmtId="0" fontId="104" fillId="34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104" fillId="49" borderId="0" applyNumberFormat="0" applyBorder="0" applyAlignment="0" applyProtection="0"/>
    <xf numFmtId="0" fontId="104" fillId="35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104" fillId="52" borderId="0" applyNumberFormat="0" applyBorder="0" applyAlignment="0" applyProtection="0"/>
    <xf numFmtId="0" fontId="104" fillId="36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104" fillId="55" borderId="0" applyNumberFormat="0" applyBorder="0" applyAlignment="0" applyProtection="0"/>
    <xf numFmtId="0" fontId="104" fillId="37" borderId="0" applyNumberFormat="0" applyBorder="0" applyAlignment="0" applyProtection="0"/>
    <xf numFmtId="0" fontId="39" fillId="56" borderId="0" applyNumberFormat="0" applyBorder="0" applyAlignment="0" applyProtection="0"/>
    <xf numFmtId="0" fontId="39" fillId="57" borderId="0" applyNumberFormat="0" applyBorder="0" applyAlignment="0" applyProtection="0"/>
    <xf numFmtId="0" fontId="104" fillId="58" borderId="0" applyNumberFormat="0" applyBorder="0" applyAlignment="0" applyProtection="0"/>
    <xf numFmtId="0" fontId="104" fillId="38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04" fillId="61" borderId="0" applyNumberFormat="0" applyBorder="0" applyAlignment="0" applyProtection="0"/>
    <xf numFmtId="0" fontId="104" fillId="39" borderId="0" applyNumberFormat="0" applyBorder="0" applyAlignment="0" applyProtection="0"/>
    <xf numFmtId="0" fontId="39" fillId="62" borderId="0" applyNumberFormat="0" applyBorder="0" applyAlignment="0" applyProtection="0"/>
    <xf numFmtId="0" fontId="39" fillId="63" borderId="0" applyNumberFormat="0" applyBorder="0" applyAlignment="0" applyProtection="0"/>
    <xf numFmtId="0" fontId="104" fillId="64" borderId="0" applyNumberFormat="0" applyBorder="0" applyAlignment="0" applyProtection="0"/>
    <xf numFmtId="0" fontId="132" fillId="43" borderId="34" applyNumberFormat="0" applyAlignment="0" applyProtection="0"/>
    <xf numFmtId="0" fontId="15" fillId="62" borderId="0" applyNumberFormat="0" applyBorder="0" applyAlignment="0" applyProtection="0"/>
    <xf numFmtId="0" fontId="134" fillId="44" borderId="34" applyNumberFormat="0" applyAlignment="0" applyProtection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1" fillId="0" borderId="0"/>
    <xf numFmtId="171" fontId="151" fillId="0" borderId="0" applyFont="0" applyFill="0" applyBorder="0" applyAlignment="0" applyProtection="0"/>
    <xf numFmtId="179" fontId="151" fillId="0" borderId="0" applyFont="0" applyFill="0" applyBorder="0" applyAlignment="0" applyProtection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1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3" fillId="56" borderId="0" applyNumberFormat="0" applyBorder="0" applyAlignment="0" applyProtection="0"/>
    <xf numFmtId="0" fontId="13" fillId="46" borderId="38" applyNumberFormat="0" applyFont="0" applyAlignment="0" applyProtection="0"/>
    <xf numFmtId="0" fontId="13" fillId="47" borderId="0" applyNumberFormat="0" applyBorder="0" applyAlignment="0" applyProtection="0"/>
    <xf numFmtId="0" fontId="13" fillId="59" borderId="0" applyNumberFormat="0" applyBorder="0" applyAlignment="0" applyProtection="0"/>
    <xf numFmtId="0" fontId="13" fillId="54" borderId="0" applyNumberFormat="0" applyBorder="0" applyAlignment="0" applyProtection="0"/>
    <xf numFmtId="0" fontId="13" fillId="0" borderId="0"/>
    <xf numFmtId="0" fontId="13" fillId="60" borderId="0" applyNumberFormat="0" applyBorder="0" applyAlignment="0" applyProtection="0"/>
    <xf numFmtId="0" fontId="13" fillId="50" borderId="0" applyNumberFormat="0" applyBorder="0" applyAlignment="0" applyProtection="0"/>
    <xf numFmtId="0" fontId="13" fillId="0" borderId="0"/>
    <xf numFmtId="0" fontId="13" fillId="48" borderId="0" applyNumberFormat="0" applyBorder="0" applyAlignment="0" applyProtection="0"/>
    <xf numFmtId="0" fontId="13" fillId="5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53" borderId="0" applyNumberFormat="0" applyBorder="0" applyAlignment="0" applyProtection="0"/>
    <xf numFmtId="0" fontId="13" fillId="51" borderId="0" applyNumberFormat="0" applyBorder="0" applyAlignment="0" applyProtection="0"/>
    <xf numFmtId="0" fontId="13" fillId="6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56" borderId="0" applyNumberFormat="0" applyBorder="0" applyAlignment="0" applyProtection="0"/>
    <xf numFmtId="0" fontId="12" fillId="46" borderId="38" applyNumberFormat="0" applyFont="0" applyAlignment="0" applyProtection="0"/>
    <xf numFmtId="0" fontId="12" fillId="47" borderId="0" applyNumberFormat="0" applyBorder="0" applyAlignment="0" applyProtection="0"/>
    <xf numFmtId="0" fontId="12" fillId="59" borderId="0" applyNumberFormat="0" applyBorder="0" applyAlignment="0" applyProtection="0"/>
    <xf numFmtId="0" fontId="12" fillId="54" borderId="0" applyNumberFormat="0" applyBorder="0" applyAlignment="0" applyProtection="0"/>
    <xf numFmtId="0" fontId="12" fillId="0" borderId="0"/>
    <xf numFmtId="0" fontId="12" fillId="60" borderId="0" applyNumberFormat="0" applyBorder="0" applyAlignment="0" applyProtection="0"/>
    <xf numFmtId="0" fontId="12" fillId="50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5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53" borderId="0" applyNumberFormat="0" applyBorder="0" applyAlignment="0" applyProtection="0"/>
    <xf numFmtId="0" fontId="12" fillId="51" borderId="0" applyNumberFormat="0" applyBorder="0" applyAlignment="0" applyProtection="0"/>
    <xf numFmtId="0" fontId="12" fillId="6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62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7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53" borderId="0" applyNumberFormat="0" applyBorder="0" applyAlignment="0" applyProtection="0"/>
    <xf numFmtId="0" fontId="11" fillId="54" borderId="0" applyNumberFormat="0" applyBorder="0" applyAlignment="0" applyProtection="0"/>
    <xf numFmtId="0" fontId="11" fillId="56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11" fillId="62" borderId="0" applyNumberFormat="0" applyBorder="0" applyAlignment="0" applyProtection="0"/>
    <xf numFmtId="0" fontId="11" fillId="63" borderId="0" applyNumberFormat="0" applyBorder="0" applyAlignment="0" applyProtection="0"/>
    <xf numFmtId="0" fontId="39" fillId="0" borderId="0"/>
    <xf numFmtId="0" fontId="130" fillId="41" borderId="0" applyNumberFormat="0" applyBorder="0" applyAlignment="0" applyProtection="0"/>
    <xf numFmtId="0" fontId="19" fillId="0" borderId="0"/>
    <xf numFmtId="0" fontId="92" fillId="0" borderId="31" applyNumberFormat="0" applyFill="0" applyAlignment="0" applyProtection="0"/>
    <xf numFmtId="9" fontId="39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107" fillId="0" borderId="0"/>
    <xf numFmtId="0" fontId="94" fillId="0" borderId="33" applyNumberFormat="0" applyFill="0" applyAlignment="0" applyProtection="0"/>
    <xf numFmtId="0" fontId="11" fillId="0" borderId="0"/>
    <xf numFmtId="0" fontId="89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59" borderId="0" applyNumberFormat="0" applyBorder="0" applyAlignment="0" applyProtection="0"/>
    <xf numFmtId="0" fontId="11" fillId="54" borderId="0" applyNumberFormat="0" applyBorder="0" applyAlignment="0" applyProtection="0"/>
    <xf numFmtId="0" fontId="11" fillId="63" borderId="0" applyNumberFormat="0" applyBorder="0" applyAlignment="0" applyProtection="0"/>
    <xf numFmtId="171" fontId="19" fillId="0" borderId="0" applyFont="0" applyFill="0" applyBorder="0" applyAlignment="0" applyProtection="0"/>
    <xf numFmtId="0" fontId="11" fillId="56" borderId="0" applyNumberFormat="0" applyBorder="0" applyAlignment="0" applyProtection="0"/>
    <xf numFmtId="0" fontId="93" fillId="0" borderId="32" applyNumberFormat="0" applyFill="0" applyAlignment="0" applyProtection="0"/>
    <xf numFmtId="0" fontId="107" fillId="0" borderId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1" fillId="0" borderId="0"/>
    <xf numFmtId="0" fontId="135" fillId="0" borderId="3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11" fillId="60" borderId="0" applyNumberFormat="0" applyBorder="0" applyAlignment="0" applyProtection="0"/>
    <xf numFmtId="0" fontId="94" fillId="0" borderId="33" applyNumberFormat="0" applyFill="0" applyAlignment="0" applyProtection="0"/>
    <xf numFmtId="0" fontId="46" fillId="0" borderId="30" applyNumberFormat="0" applyFill="0" applyAlignment="0" applyProtection="0"/>
    <xf numFmtId="0" fontId="104" fillId="34" borderId="0" applyNumberFormat="0" applyBorder="0" applyAlignment="0" applyProtection="0"/>
    <xf numFmtId="0" fontId="104" fillId="35" borderId="0" applyNumberFormat="0" applyBorder="0" applyAlignment="0" applyProtection="0"/>
    <xf numFmtId="0" fontId="137" fillId="0" borderId="0" applyNumberFormat="0" applyFill="0" applyBorder="0" applyAlignment="0" applyProtection="0"/>
    <xf numFmtId="0" fontId="104" fillId="36" borderId="0" applyNumberFormat="0" applyBorder="0" applyAlignment="0" applyProtection="0"/>
    <xf numFmtId="0" fontId="104" fillId="37" borderId="0" applyNumberFormat="0" applyBorder="0" applyAlignment="0" applyProtection="0"/>
    <xf numFmtId="0" fontId="89" fillId="58" borderId="0" applyNumberFormat="0" applyBorder="0" applyAlignment="0" applyProtection="0"/>
    <xf numFmtId="0" fontId="104" fillId="38" borderId="0" applyNumberFormat="0" applyBorder="0" applyAlignment="0" applyProtection="0"/>
    <xf numFmtId="0" fontId="133" fillId="44" borderId="35" applyNumberFormat="0" applyAlignment="0" applyProtection="0"/>
    <xf numFmtId="0" fontId="11" fillId="51" borderId="0" applyNumberFormat="0" applyBorder="0" applyAlignment="0" applyProtection="0"/>
    <xf numFmtId="0" fontId="104" fillId="39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1" fillId="56" borderId="0" applyNumberFormat="0" applyBorder="0" applyAlignment="0" applyProtection="0"/>
    <xf numFmtId="0" fontId="130" fillId="41" borderId="0" applyNumberFormat="0" applyBorder="0" applyAlignment="0" applyProtection="0"/>
    <xf numFmtId="0" fontId="11" fillId="46" borderId="38" applyNumberFormat="0" applyFont="0" applyAlignment="0" applyProtection="0"/>
    <xf numFmtId="0" fontId="11" fillId="47" borderId="0" applyNumberFormat="0" applyBorder="0" applyAlignment="0" applyProtection="0"/>
    <xf numFmtId="0" fontId="11" fillId="59" borderId="0" applyNumberFormat="0" applyBorder="0" applyAlignment="0" applyProtection="0"/>
    <xf numFmtId="0" fontId="11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1" fillId="0" borderId="0"/>
    <xf numFmtId="0" fontId="11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1" fillId="50" borderId="0" applyNumberFormat="0" applyBorder="0" applyAlignment="0" applyProtection="0"/>
    <xf numFmtId="0" fontId="11" fillId="0" borderId="0"/>
    <xf numFmtId="0" fontId="11" fillId="48" borderId="0" applyNumberFormat="0" applyBorder="0" applyAlignment="0" applyProtection="0"/>
    <xf numFmtId="0" fontId="135" fillId="0" borderId="36" applyNumberFormat="0" applyFill="0" applyAlignment="0" applyProtection="0"/>
    <xf numFmtId="0" fontId="11" fillId="5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1" fillId="53" borderId="0" applyNumberFormat="0" applyBorder="0" applyAlignment="0" applyProtection="0"/>
    <xf numFmtId="0" fontId="89" fillId="55" borderId="0" applyNumberFormat="0" applyBorder="0" applyAlignment="0" applyProtection="0"/>
    <xf numFmtId="0" fontId="11" fillId="51" borderId="0" applyNumberFormat="0" applyBorder="0" applyAlignment="0" applyProtection="0"/>
    <xf numFmtId="0" fontId="89" fillId="52" borderId="0" applyNumberFormat="0" applyBorder="0" applyAlignment="0" applyProtection="0"/>
    <xf numFmtId="0" fontId="11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1" fillId="62" borderId="0" applyNumberFormat="0" applyBorder="0" applyAlignment="0" applyProtection="0"/>
    <xf numFmtId="0" fontId="134" fillId="44" borderId="34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6" borderId="0" applyNumberFormat="0" applyBorder="0" applyAlignment="0" applyProtection="0"/>
    <xf numFmtId="0" fontId="11" fillId="46" borderId="38" applyNumberFormat="0" applyFont="0" applyAlignment="0" applyProtection="0"/>
    <xf numFmtId="0" fontId="11" fillId="47" borderId="0" applyNumberFormat="0" applyBorder="0" applyAlignment="0" applyProtection="0"/>
    <xf numFmtId="0" fontId="11" fillId="59" borderId="0" applyNumberFormat="0" applyBorder="0" applyAlignment="0" applyProtection="0"/>
    <xf numFmtId="0" fontId="11" fillId="54" borderId="0" applyNumberFormat="0" applyBorder="0" applyAlignment="0" applyProtection="0"/>
    <xf numFmtId="0" fontId="11" fillId="0" borderId="0"/>
    <xf numFmtId="0" fontId="11" fillId="60" borderId="0" applyNumberFormat="0" applyBorder="0" applyAlignment="0" applyProtection="0"/>
    <xf numFmtId="0" fontId="11" fillId="50" borderId="0" applyNumberFormat="0" applyBorder="0" applyAlignment="0" applyProtection="0"/>
    <xf numFmtId="0" fontId="11" fillId="0" borderId="0"/>
    <xf numFmtId="0" fontId="11" fillId="48" borderId="0" applyNumberFormat="0" applyBorder="0" applyAlignment="0" applyProtection="0"/>
    <xf numFmtId="0" fontId="11" fillId="5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53" borderId="0" applyNumberFormat="0" applyBorder="0" applyAlignment="0" applyProtection="0"/>
    <xf numFmtId="0" fontId="11" fillId="51" borderId="0" applyNumberFormat="0" applyBorder="0" applyAlignment="0" applyProtection="0"/>
    <xf numFmtId="0" fontId="11" fillId="6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6" borderId="0" applyNumberFormat="0" applyBorder="0" applyAlignment="0" applyProtection="0"/>
    <xf numFmtId="0" fontId="11" fillId="46" borderId="38" applyNumberFormat="0" applyFont="0" applyAlignment="0" applyProtection="0"/>
    <xf numFmtId="0" fontId="11" fillId="47" borderId="0" applyNumberFormat="0" applyBorder="0" applyAlignment="0" applyProtection="0"/>
    <xf numFmtId="0" fontId="11" fillId="59" borderId="0" applyNumberFormat="0" applyBorder="0" applyAlignment="0" applyProtection="0"/>
    <xf numFmtId="0" fontId="11" fillId="54" borderId="0" applyNumberFormat="0" applyBorder="0" applyAlignment="0" applyProtection="0"/>
    <xf numFmtId="0" fontId="11" fillId="0" borderId="0"/>
    <xf numFmtId="0" fontId="11" fillId="60" borderId="0" applyNumberFormat="0" applyBorder="0" applyAlignment="0" applyProtection="0"/>
    <xf numFmtId="0" fontId="11" fillId="50" borderId="0" applyNumberFormat="0" applyBorder="0" applyAlignment="0" applyProtection="0"/>
    <xf numFmtId="0" fontId="11" fillId="0" borderId="0"/>
    <xf numFmtId="0" fontId="11" fillId="48" borderId="0" applyNumberFormat="0" applyBorder="0" applyAlignment="0" applyProtection="0"/>
    <xf numFmtId="0" fontId="11" fillId="5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53" borderId="0" applyNumberFormat="0" applyBorder="0" applyAlignment="0" applyProtection="0"/>
    <xf numFmtId="0" fontId="11" fillId="51" borderId="0" applyNumberFormat="0" applyBorder="0" applyAlignment="0" applyProtection="0"/>
    <xf numFmtId="0" fontId="11" fillId="6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1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1" fillId="53" borderId="0" applyNumberFormat="0" applyBorder="0" applyAlignment="0" applyProtection="0"/>
    <xf numFmtId="0" fontId="11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1" fillId="56" borderId="0" applyNumberFormat="0" applyBorder="0" applyAlignment="0" applyProtection="0"/>
    <xf numFmtId="0" fontId="11" fillId="47" borderId="0" applyNumberFormat="0" applyBorder="0" applyAlignment="0" applyProtection="0"/>
    <xf numFmtId="0" fontId="11" fillId="59" borderId="0" applyNumberFormat="0" applyBorder="0" applyAlignment="0" applyProtection="0"/>
    <xf numFmtId="0" fontId="11" fillId="54" borderId="0" applyNumberFormat="0" applyBorder="0" applyAlignment="0" applyProtection="0"/>
    <xf numFmtId="0" fontId="11" fillId="60" borderId="0" applyNumberFormat="0" applyBorder="0" applyAlignment="0" applyProtection="0"/>
    <xf numFmtId="0" fontId="11" fillId="50" borderId="0" applyNumberFormat="0" applyBorder="0" applyAlignment="0" applyProtection="0"/>
    <xf numFmtId="0" fontId="11" fillId="48" borderId="0" applyNumberFormat="0" applyBorder="0" applyAlignment="0" applyProtection="0"/>
    <xf numFmtId="0" fontId="11" fillId="57" borderId="0" applyNumberFormat="0" applyBorder="0" applyAlignment="0" applyProtection="0"/>
    <xf numFmtId="0" fontId="11" fillId="53" borderId="0" applyNumberFormat="0" applyBorder="0" applyAlignment="0" applyProtection="0"/>
    <xf numFmtId="0" fontId="11" fillId="51" borderId="0" applyNumberFormat="0" applyBorder="0" applyAlignment="0" applyProtection="0"/>
    <xf numFmtId="0" fontId="11" fillId="63" borderId="0" applyNumberFormat="0" applyBorder="0" applyAlignment="0" applyProtection="0"/>
    <xf numFmtId="0" fontId="11" fillId="62" borderId="0" applyNumberFormat="0" applyBorder="0" applyAlignment="0" applyProtection="0"/>
    <xf numFmtId="0" fontId="134" fillId="44" borderId="34" applyNumberFormat="0" applyAlignment="0" applyProtection="0"/>
    <xf numFmtId="179" fontId="19" fillId="0" borderId="0" applyFont="0" applyFill="0" applyBorder="0" applyAlignment="0" applyProtection="0"/>
    <xf numFmtId="0" fontId="11" fillId="50" borderId="0" applyNumberFormat="0" applyBorder="0" applyAlignment="0" applyProtection="0"/>
    <xf numFmtId="0" fontId="39" fillId="0" borderId="0"/>
    <xf numFmtId="0" fontId="39" fillId="0" borderId="0"/>
    <xf numFmtId="185" fontId="85" fillId="0" borderId="0"/>
    <xf numFmtId="0" fontId="19" fillId="0" borderId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1" fillId="56" borderId="0" applyNumberFormat="0" applyBorder="0" applyAlignment="0" applyProtection="0"/>
    <xf numFmtId="0" fontId="11" fillId="47" borderId="0" applyNumberFormat="0" applyBorder="0" applyAlignment="0" applyProtection="0"/>
    <xf numFmtId="0" fontId="11" fillId="59" borderId="0" applyNumberFormat="0" applyBorder="0" applyAlignment="0" applyProtection="0"/>
    <xf numFmtId="0" fontId="11" fillId="54" borderId="0" applyNumberFormat="0" applyBorder="0" applyAlignment="0" applyProtection="0"/>
    <xf numFmtId="0" fontId="11" fillId="60" borderId="0" applyNumberFormat="0" applyBorder="0" applyAlignment="0" applyProtection="0"/>
    <xf numFmtId="0" fontId="11" fillId="50" borderId="0" applyNumberFormat="0" applyBorder="0" applyAlignment="0" applyProtection="0"/>
    <xf numFmtId="0" fontId="11" fillId="48" borderId="0" applyNumberFormat="0" applyBorder="0" applyAlignment="0" applyProtection="0"/>
    <xf numFmtId="0" fontId="11" fillId="57" borderId="0" applyNumberFormat="0" applyBorder="0" applyAlignment="0" applyProtection="0"/>
    <xf numFmtId="0" fontId="11" fillId="53" borderId="0" applyNumberFormat="0" applyBorder="0" applyAlignment="0" applyProtection="0"/>
    <xf numFmtId="0" fontId="11" fillId="51" borderId="0" applyNumberFormat="0" applyBorder="0" applyAlignment="0" applyProtection="0"/>
    <xf numFmtId="0" fontId="11" fillId="63" borderId="0" applyNumberFormat="0" applyBorder="0" applyAlignment="0" applyProtection="0"/>
    <xf numFmtId="0" fontId="11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1" fillId="56" borderId="0" applyNumberFormat="0" applyBorder="0" applyAlignment="0" applyProtection="0"/>
    <xf numFmtId="0" fontId="11" fillId="47" borderId="0" applyNumberFormat="0" applyBorder="0" applyAlignment="0" applyProtection="0"/>
    <xf numFmtId="0" fontId="11" fillId="59" borderId="0" applyNumberFormat="0" applyBorder="0" applyAlignment="0" applyProtection="0"/>
    <xf numFmtId="0" fontId="11" fillId="54" borderId="0" applyNumberFormat="0" applyBorder="0" applyAlignment="0" applyProtection="0"/>
    <xf numFmtId="0" fontId="11" fillId="60" borderId="0" applyNumberFormat="0" applyBorder="0" applyAlignment="0" applyProtection="0"/>
    <xf numFmtId="0" fontId="11" fillId="50" borderId="0" applyNumberFormat="0" applyBorder="0" applyAlignment="0" applyProtection="0"/>
    <xf numFmtId="0" fontId="11" fillId="48" borderId="0" applyNumberFormat="0" applyBorder="0" applyAlignment="0" applyProtection="0"/>
    <xf numFmtId="0" fontId="11" fillId="57" borderId="0" applyNumberFormat="0" applyBorder="0" applyAlignment="0" applyProtection="0"/>
    <xf numFmtId="0" fontId="11" fillId="53" borderId="0" applyNumberFormat="0" applyBorder="0" applyAlignment="0" applyProtection="0"/>
    <xf numFmtId="0" fontId="11" fillId="51" borderId="0" applyNumberFormat="0" applyBorder="0" applyAlignment="0" applyProtection="0"/>
    <xf numFmtId="0" fontId="11" fillId="63" borderId="0" applyNumberFormat="0" applyBorder="0" applyAlignment="0" applyProtection="0"/>
    <xf numFmtId="0" fontId="11" fillId="62" borderId="0" applyNumberFormat="0" applyBorder="0" applyAlignment="0" applyProtection="0"/>
    <xf numFmtId="0" fontId="93" fillId="0" borderId="32" applyNumberFormat="0" applyFill="0" applyAlignment="0" applyProtection="0"/>
    <xf numFmtId="0" fontId="107" fillId="46" borderId="38" applyNumberFormat="0" applyFont="0" applyAlignment="0" applyProtection="0"/>
    <xf numFmtId="0" fontId="92" fillId="0" borderId="31" applyNumberFormat="0" applyFill="0" applyAlignment="0" applyProtection="0"/>
    <xf numFmtId="0" fontId="136" fillId="45" borderId="37" applyNumberFormat="0" applyAlignment="0" applyProtection="0"/>
    <xf numFmtId="0" fontId="94" fillId="0" borderId="33" applyNumberFormat="0" applyFill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0" fillId="0" borderId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0" fillId="0" borderId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7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94" fillId="0" borderId="33" applyNumberFormat="0" applyFill="0" applyAlignment="0" applyProtection="0"/>
    <xf numFmtId="0" fontId="10" fillId="56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0" fillId="63" borderId="0" applyNumberFormat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91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0" fillId="0" borderId="0"/>
    <xf numFmtId="0" fontId="10" fillId="0" borderId="0"/>
    <xf numFmtId="0" fontId="135" fillId="0" borderId="3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1" borderId="0" applyNumberFormat="0" applyBorder="0" applyAlignment="0" applyProtection="0"/>
    <xf numFmtId="0" fontId="92" fillId="0" borderId="31" applyNumberFormat="0" applyFill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10" fillId="6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64" borderId="0" applyNumberFormat="0" applyBorder="0" applyAlignment="0" applyProtection="0"/>
    <xf numFmtId="0" fontId="10" fillId="0" borderId="0"/>
    <xf numFmtId="0" fontId="131" fillId="4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64" borderId="0" applyNumberFormat="0" applyBorder="0" applyAlignment="0" applyProtection="0"/>
    <xf numFmtId="0" fontId="10" fillId="56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6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6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6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2" borderId="0" applyNumberFormat="0" applyBorder="0" applyAlignment="0" applyProtection="0"/>
    <xf numFmtId="0" fontId="10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94" fillId="0" borderId="33" applyNumberFormat="0" applyFill="0" applyAlignment="0" applyProtection="0"/>
    <xf numFmtId="0" fontId="10" fillId="0" borderId="0"/>
    <xf numFmtId="0" fontId="89" fillId="61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3" borderId="0" applyNumberFormat="0" applyBorder="0" applyAlignment="0" applyProtection="0"/>
    <xf numFmtId="0" fontId="10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0" fillId="0" borderId="0"/>
    <xf numFmtId="0" fontId="135" fillId="0" borderId="3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10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0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" fillId="56" borderId="0" applyNumberFormat="0" applyBorder="0" applyAlignment="0" applyProtection="0"/>
    <xf numFmtId="0" fontId="130" fillId="41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35" fillId="0" borderId="36" applyNumberFormat="0" applyFill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0" fillId="53" borderId="0" applyNumberFormat="0" applyBorder="0" applyAlignment="0" applyProtection="0"/>
    <xf numFmtId="0" fontId="89" fillId="55" borderId="0" applyNumberFormat="0" applyBorder="0" applyAlignment="0" applyProtection="0"/>
    <xf numFmtId="0" fontId="10" fillId="51" borderId="0" applyNumberFormat="0" applyBorder="0" applyAlignment="0" applyProtection="0"/>
    <xf numFmtId="0" fontId="89" fillId="52" borderId="0" applyNumberFormat="0" applyBorder="0" applyAlignment="0" applyProtection="0"/>
    <xf numFmtId="0" fontId="10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0" fillId="62" borderId="0" applyNumberFormat="0" applyBorder="0" applyAlignment="0" applyProtection="0"/>
    <xf numFmtId="0" fontId="134" fillId="44" borderId="34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6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6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6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6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0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6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62" borderId="0" applyNumberFormat="0" applyBorder="0" applyAlignment="0" applyProtection="0"/>
    <xf numFmtId="0" fontId="134" fillId="44" borderId="34" applyNumberFormat="0" applyAlignment="0" applyProtection="0"/>
    <xf numFmtId="0" fontId="10" fillId="50" borderId="0" applyNumberFormat="0" applyBorder="0" applyAlignment="0" applyProtection="0"/>
    <xf numFmtId="0" fontId="93" fillId="0" borderId="3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6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6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6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6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6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6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6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6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6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2" borderId="0" applyNumberFormat="0" applyBorder="0" applyAlignment="0" applyProtection="0"/>
    <xf numFmtId="0" fontId="10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0" fillId="0" borderId="0"/>
    <xf numFmtId="0" fontId="89" fillId="61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3" borderId="0" applyNumberFormat="0" applyBorder="0" applyAlignment="0" applyProtection="0"/>
    <xf numFmtId="0" fontId="10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0" fillId="0" borderId="0"/>
    <xf numFmtId="0" fontId="135" fillId="0" borderId="3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10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0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" fillId="56" borderId="0" applyNumberFormat="0" applyBorder="0" applyAlignment="0" applyProtection="0"/>
    <xf numFmtId="0" fontId="130" fillId="41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35" fillId="0" borderId="36" applyNumberFormat="0" applyFill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0" fillId="53" borderId="0" applyNumberFormat="0" applyBorder="0" applyAlignment="0" applyProtection="0"/>
    <xf numFmtId="0" fontId="89" fillId="55" borderId="0" applyNumberFormat="0" applyBorder="0" applyAlignment="0" applyProtection="0"/>
    <xf numFmtId="0" fontId="10" fillId="51" borderId="0" applyNumberFormat="0" applyBorder="0" applyAlignment="0" applyProtection="0"/>
    <xf numFmtId="0" fontId="89" fillId="52" borderId="0" applyNumberFormat="0" applyBorder="0" applyAlignment="0" applyProtection="0"/>
    <xf numFmtId="0" fontId="10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0" fillId="62" borderId="0" applyNumberFormat="0" applyBorder="0" applyAlignment="0" applyProtection="0"/>
    <xf numFmtId="0" fontId="134" fillId="44" borderId="34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6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6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6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6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0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6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62" borderId="0" applyNumberFormat="0" applyBorder="0" applyAlignment="0" applyProtection="0"/>
    <xf numFmtId="0" fontId="134" fillId="44" borderId="34" applyNumberFormat="0" applyAlignment="0" applyProtection="0"/>
    <xf numFmtId="0" fontId="10" fillId="5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6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6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62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6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6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6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6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6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6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2" borderId="0" applyNumberFormat="0" applyBorder="0" applyAlignment="0" applyProtection="0"/>
    <xf numFmtId="0" fontId="10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0" fillId="0" borderId="0"/>
    <xf numFmtId="0" fontId="89" fillId="61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3" borderId="0" applyNumberFormat="0" applyBorder="0" applyAlignment="0" applyProtection="0"/>
    <xf numFmtId="0" fontId="10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0" fillId="0" borderId="0"/>
    <xf numFmtId="0" fontId="135" fillId="0" borderId="3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10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0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" fillId="56" borderId="0" applyNumberFormat="0" applyBorder="0" applyAlignment="0" applyProtection="0"/>
    <xf numFmtId="0" fontId="130" fillId="41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35" fillId="0" borderId="36" applyNumberFormat="0" applyFill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0" fillId="53" borderId="0" applyNumberFormat="0" applyBorder="0" applyAlignment="0" applyProtection="0"/>
    <xf numFmtId="0" fontId="89" fillId="55" borderId="0" applyNumberFormat="0" applyBorder="0" applyAlignment="0" applyProtection="0"/>
    <xf numFmtId="0" fontId="10" fillId="51" borderId="0" applyNumberFormat="0" applyBorder="0" applyAlignment="0" applyProtection="0"/>
    <xf numFmtId="0" fontId="89" fillId="52" borderId="0" applyNumberFormat="0" applyBorder="0" applyAlignment="0" applyProtection="0"/>
    <xf numFmtId="0" fontId="10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0" fillId="62" borderId="0" applyNumberFormat="0" applyBorder="0" applyAlignment="0" applyProtection="0"/>
    <xf numFmtId="0" fontId="134" fillId="44" borderId="34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6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6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6" borderId="0" applyNumberFormat="0" applyBorder="0" applyAlignment="0" applyProtection="0"/>
    <xf numFmtId="0" fontId="10" fillId="46" borderId="38" applyNumberFormat="0" applyFon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0" borderId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6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0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6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62" borderId="0" applyNumberFormat="0" applyBorder="0" applyAlignment="0" applyProtection="0"/>
    <xf numFmtId="0" fontId="134" fillId="44" borderId="34" applyNumberFormat="0" applyAlignment="0" applyProtection="0"/>
    <xf numFmtId="0" fontId="10" fillId="5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6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6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62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0" fillId="48" borderId="0" applyNumberFormat="0" applyBorder="0" applyAlignment="0" applyProtection="0"/>
    <xf numFmtId="0" fontId="9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10" fillId="56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0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0" fillId="56" borderId="0" applyNumberFormat="0" applyBorder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52" borderId="0" applyNumberFormat="0" applyBorder="0" applyAlignment="0" applyProtection="0"/>
    <xf numFmtId="0" fontId="93" fillId="0" borderId="32" applyNumberFormat="0" applyFill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4" fillId="0" borderId="33" applyNumberFormat="0" applyFill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0" fillId="50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0" fillId="50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33" applyNumberFormat="0" applyFill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1" fillId="0" borderId="0" applyNumberFormat="0" applyFill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3" fillId="0" borderId="32" applyNumberFormat="0" applyFill="0" applyAlignment="0" applyProtection="0"/>
    <xf numFmtId="0" fontId="89" fillId="61" borderId="0" applyNumberFormat="0" applyBorder="0" applyAlignment="0" applyProtection="0"/>
    <xf numFmtId="0" fontId="94" fillId="0" borderId="0" applyNumberFormat="0" applyFill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0" fillId="63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62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0" fillId="5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63" borderId="0" applyNumberFormat="0" applyBorder="0" applyAlignment="0" applyProtection="0"/>
    <xf numFmtId="0" fontId="133" fillId="44" borderId="35" applyNumberFormat="0" applyAlignment="0" applyProtection="0"/>
    <xf numFmtId="0" fontId="94" fillId="0" borderId="0" applyNumberFormat="0" applyFill="0" applyBorder="0" applyAlignment="0" applyProtection="0"/>
    <xf numFmtId="0" fontId="10" fillId="60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1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0" fillId="59" borderId="0" applyNumberFormat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136" fillId="45" borderId="37" applyNumberFormat="0" applyAlignment="0" applyProtection="0"/>
    <xf numFmtId="0" fontId="10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0" fillId="59" borderId="0" applyNumberFormat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94" fillId="0" borderId="33" applyNumberFormat="0" applyFill="0" applyAlignment="0" applyProtection="0"/>
    <xf numFmtId="0" fontId="84" fillId="0" borderId="0" applyNumberFormat="0" applyFill="0" applyBorder="0" applyAlignment="0" applyProtection="0"/>
    <xf numFmtId="0" fontId="10" fillId="57" borderId="0" applyNumberFormat="0" applyBorder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91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10" fillId="60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0" fillId="60" borderId="0" applyNumberFormat="0" applyBorder="0" applyAlignment="0" applyProtection="0"/>
    <xf numFmtId="0" fontId="135" fillId="0" borderId="36" applyNumberFormat="0" applyFill="0" applyAlignment="0" applyProtection="0"/>
    <xf numFmtId="0" fontId="94" fillId="0" borderId="33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0" fillId="56" borderId="0" applyNumberFormat="0" applyBorder="0" applyAlignment="0" applyProtection="0"/>
    <xf numFmtId="0" fontId="89" fillId="61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89" fillId="58" borderId="0" applyNumberFormat="0" applyBorder="0" applyAlignment="0" applyProtection="0"/>
    <xf numFmtId="0" fontId="10" fillId="6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93" fillId="0" borderId="32" applyNumberFormat="0" applyFill="0" applyAlignment="0" applyProtection="0"/>
    <xf numFmtId="0" fontId="133" fillId="44" borderId="35" applyNumberFormat="0" applyAlignment="0" applyProtection="0"/>
    <xf numFmtId="0" fontId="10" fillId="5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0" fillId="56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6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6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3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10" fillId="54" borderId="0" applyNumberFormat="0" applyBorder="0" applyAlignment="0" applyProtection="0"/>
    <xf numFmtId="0" fontId="89" fillId="64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7" borderId="0" applyNumberFormat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0" fillId="5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0" fillId="47" borderId="0" applyNumberFormat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130" fillId="41" borderId="0" applyNumberFormat="0" applyBorder="0" applyAlignment="0" applyProtection="0"/>
    <xf numFmtId="0" fontId="94" fillId="0" borderId="33" applyNumberFormat="0" applyFill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0" fillId="47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136" fillId="45" borderId="37" applyNumberFormat="0" applyAlignment="0" applyProtection="0"/>
    <xf numFmtId="0" fontId="10" fillId="48" borderId="0" applyNumberFormat="0" applyBorder="0" applyAlignment="0" applyProtection="0"/>
    <xf numFmtId="0" fontId="92" fillId="0" borderId="31" applyNumberFormat="0" applyFill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92" fillId="0" borderId="31" applyNumberFormat="0" applyFill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2" fillId="0" borderId="31" applyNumberFormat="0" applyFill="0" applyAlignment="0" applyProtection="0"/>
    <xf numFmtId="0" fontId="10" fillId="54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0" fillId="54" borderId="0" applyNumberFormat="0" applyBorder="0" applyAlignment="0" applyProtection="0"/>
    <xf numFmtId="0" fontId="135" fillId="0" borderId="36" applyNumberFormat="0" applyFill="0" applyAlignment="0" applyProtection="0"/>
    <xf numFmtId="0" fontId="93" fillId="0" borderId="32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33" applyNumberFormat="0" applyFill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10" fillId="56" borderId="0" applyNumberFormat="0" applyBorder="0" applyAlignment="0" applyProtection="0"/>
    <xf numFmtId="0" fontId="136" fillId="45" borderId="37" applyNumberFormat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89" fillId="58" borderId="0" applyNumberFormat="0" applyBorder="0" applyAlignment="0" applyProtection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89" fillId="61" borderId="0" applyNumberFormat="0" applyBorder="0" applyAlignment="0" applyProtection="0"/>
    <xf numFmtId="0" fontId="10" fillId="62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0" fillId="53" borderId="0" applyNumberFormat="0" applyBorder="0" applyAlignment="0" applyProtection="0"/>
    <xf numFmtId="0" fontId="94" fillId="0" borderId="33" applyNumberFormat="0" applyFill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6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6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6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48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0" fillId="47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6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6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62" borderId="0" applyNumberFormat="0" applyBorder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" fillId="56" borderId="0" applyNumberFormat="0" applyBorder="0" applyAlignment="0" applyProtection="0"/>
    <xf numFmtId="0" fontId="10" fillId="47" borderId="0" applyNumberFormat="0" applyBorder="0" applyAlignment="0" applyProtection="0"/>
    <xf numFmtId="0" fontId="10" fillId="59" borderId="0" applyNumberFormat="0" applyBorder="0" applyAlignment="0" applyProtection="0"/>
    <xf numFmtId="0" fontId="10" fillId="54" borderId="0" applyNumberFormat="0" applyBorder="0" applyAlignment="0" applyProtection="0"/>
    <xf numFmtId="0" fontId="10" fillId="60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7" borderId="0" applyNumberFormat="0" applyBorder="0" applyAlignment="0" applyProtection="0"/>
    <xf numFmtId="0" fontId="10" fillId="53" borderId="0" applyNumberFormat="0" applyBorder="0" applyAlignment="0" applyProtection="0"/>
    <xf numFmtId="0" fontId="10" fillId="51" borderId="0" applyNumberFormat="0" applyBorder="0" applyAlignment="0" applyProtection="0"/>
    <xf numFmtId="0" fontId="10" fillId="63" borderId="0" applyNumberFormat="0" applyBorder="0" applyAlignment="0" applyProtection="0"/>
    <xf numFmtId="0" fontId="10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53" fillId="0" borderId="0"/>
    <xf numFmtId="0" fontId="153" fillId="0" borderId="0"/>
    <xf numFmtId="0" fontId="19" fillId="0" borderId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19" fillId="0" borderId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46" borderId="38" applyNumberFormat="0" applyFont="0" applyAlignment="0" applyProtection="0"/>
    <xf numFmtId="0" fontId="153" fillId="0" borderId="0"/>
    <xf numFmtId="0" fontId="9" fillId="46" borderId="38" applyNumberFormat="0" applyFont="0" applyAlignment="0" applyProtection="0"/>
    <xf numFmtId="0" fontId="22" fillId="0" borderId="0"/>
    <xf numFmtId="0" fontId="9" fillId="0" borderId="0"/>
    <xf numFmtId="0" fontId="53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5" fillId="40" borderId="0" applyNumberFormat="0" applyBorder="0" applyAlignment="0" applyProtection="0"/>
    <xf numFmtId="0" fontId="96" fillId="41" borderId="0" applyNumberFormat="0" applyBorder="0" applyAlignment="0" applyProtection="0"/>
    <xf numFmtId="0" fontId="97" fillId="42" borderId="0" applyNumberFormat="0" applyBorder="0" applyAlignment="0" applyProtection="0"/>
    <xf numFmtId="0" fontId="98" fillId="43" borderId="34" applyNumberFormat="0" applyAlignment="0" applyProtection="0"/>
    <xf numFmtId="0" fontId="99" fillId="44" borderId="35" applyNumberFormat="0" applyAlignment="0" applyProtection="0"/>
    <xf numFmtId="0" fontId="100" fillId="44" borderId="34" applyNumberFormat="0" applyAlignment="0" applyProtection="0"/>
    <xf numFmtId="0" fontId="101" fillId="0" borderId="36" applyNumberFormat="0" applyFill="0" applyAlignment="0" applyProtection="0"/>
    <xf numFmtId="0" fontId="102" fillId="45" borderId="37" applyNumberFormat="0" applyAlignment="0" applyProtection="0"/>
    <xf numFmtId="0" fontId="45" fillId="0" borderId="0" applyNumberFormat="0" applyFill="0" applyBorder="0" applyAlignment="0" applyProtection="0"/>
    <xf numFmtId="0" fontId="39" fillId="46" borderId="38" applyNumberFormat="0" applyFont="0" applyAlignment="0" applyProtection="0"/>
    <xf numFmtId="0" fontId="103" fillId="0" borderId="0" applyNumberFormat="0" applyFill="0" applyBorder="0" applyAlignment="0" applyProtection="0"/>
    <xf numFmtId="0" fontId="46" fillId="0" borderId="30" applyNumberFormat="0" applyFill="0" applyAlignment="0" applyProtection="0"/>
    <xf numFmtId="0" fontId="104" fillId="34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104" fillId="49" borderId="0" applyNumberFormat="0" applyBorder="0" applyAlignment="0" applyProtection="0"/>
    <xf numFmtId="0" fontId="104" fillId="35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104" fillId="52" borderId="0" applyNumberFormat="0" applyBorder="0" applyAlignment="0" applyProtection="0"/>
    <xf numFmtId="0" fontId="104" fillId="36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104" fillId="55" borderId="0" applyNumberFormat="0" applyBorder="0" applyAlignment="0" applyProtection="0"/>
    <xf numFmtId="0" fontId="104" fillId="37" borderId="0" applyNumberFormat="0" applyBorder="0" applyAlignment="0" applyProtection="0"/>
    <xf numFmtId="0" fontId="39" fillId="56" borderId="0" applyNumberFormat="0" applyBorder="0" applyAlignment="0" applyProtection="0"/>
    <xf numFmtId="0" fontId="39" fillId="57" borderId="0" applyNumberFormat="0" applyBorder="0" applyAlignment="0" applyProtection="0"/>
    <xf numFmtId="0" fontId="104" fillId="58" borderId="0" applyNumberFormat="0" applyBorder="0" applyAlignment="0" applyProtection="0"/>
    <xf numFmtId="0" fontId="104" fillId="38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04" fillId="61" borderId="0" applyNumberFormat="0" applyBorder="0" applyAlignment="0" applyProtection="0"/>
    <xf numFmtId="0" fontId="104" fillId="39" borderId="0" applyNumberFormat="0" applyBorder="0" applyAlignment="0" applyProtection="0"/>
    <xf numFmtId="0" fontId="39" fillId="62" borderId="0" applyNumberFormat="0" applyBorder="0" applyAlignment="0" applyProtection="0"/>
    <xf numFmtId="0" fontId="39" fillId="63" borderId="0" applyNumberFormat="0" applyBorder="0" applyAlignment="0" applyProtection="0"/>
    <xf numFmtId="0" fontId="104" fillId="64" borderId="0" applyNumberFormat="0" applyBorder="0" applyAlignment="0" applyProtection="0"/>
    <xf numFmtId="0" fontId="39" fillId="46" borderId="38" applyNumberFormat="0" applyFont="0" applyAlignment="0" applyProtection="0"/>
    <xf numFmtId="0" fontId="9" fillId="56" borderId="0" applyNumberFormat="0" applyBorder="0" applyAlignment="0" applyProtection="0"/>
    <xf numFmtId="0" fontId="19" fillId="0" borderId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39" fillId="56" borderId="0" applyNumberFormat="0" applyBorder="0" applyAlignment="0" applyProtection="0"/>
    <xf numFmtId="0" fontId="39" fillId="57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39" fillId="62" borderId="0" applyNumberFormat="0" applyBorder="0" applyAlignment="0" applyProtection="0"/>
    <xf numFmtId="0" fontId="39" fillId="63" borderId="0" applyNumberFormat="0" applyBorder="0" applyAlignment="0" applyProtection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" fillId="0" borderId="0"/>
    <xf numFmtId="0" fontId="89" fillId="61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3" borderId="0" applyNumberFormat="0" applyBorder="0" applyAlignment="0" applyProtection="0"/>
    <xf numFmtId="0" fontId="9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9" fillId="0" borderId="0"/>
    <xf numFmtId="0" fontId="135" fillId="0" borderId="3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9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" fillId="56" borderId="0" applyNumberFormat="0" applyBorder="0" applyAlignment="0" applyProtection="0"/>
    <xf numFmtId="0" fontId="130" fillId="41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135" fillId="0" borderId="36" applyNumberFormat="0" applyFill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" fillId="53" borderId="0" applyNumberFormat="0" applyBorder="0" applyAlignment="0" applyProtection="0"/>
    <xf numFmtId="0" fontId="89" fillId="55" borderId="0" applyNumberFormat="0" applyBorder="0" applyAlignment="0" applyProtection="0"/>
    <xf numFmtId="0" fontId="9" fillId="51" borderId="0" applyNumberFormat="0" applyBorder="0" applyAlignment="0" applyProtection="0"/>
    <xf numFmtId="0" fontId="89" fillId="52" borderId="0" applyNumberFormat="0" applyBorder="0" applyAlignment="0" applyProtection="0"/>
    <xf numFmtId="0" fontId="9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9" fillId="62" borderId="0" applyNumberFormat="0" applyBorder="0" applyAlignment="0" applyProtection="0"/>
    <xf numFmtId="0" fontId="134" fillId="44" borderId="3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9" fillId="53" borderId="0" applyNumberFormat="0" applyBorder="0" applyAlignment="0" applyProtection="0"/>
    <xf numFmtId="0" fontId="9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134" fillId="44" borderId="34" applyNumberFormat="0" applyAlignment="0" applyProtection="0"/>
    <xf numFmtId="0" fontId="9" fillId="5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93" fillId="0" borderId="32" applyNumberFormat="0" applyFill="0" applyAlignment="0" applyProtection="0"/>
    <xf numFmtId="0" fontId="107" fillId="46" borderId="38" applyNumberFormat="0" applyFont="0" applyAlignment="0" applyProtection="0"/>
    <xf numFmtId="0" fontId="92" fillId="0" borderId="31" applyNumberFormat="0" applyFill="0" applyAlignment="0" applyProtection="0"/>
    <xf numFmtId="0" fontId="136" fillId="45" borderId="37" applyNumberFormat="0" applyAlignment="0" applyProtection="0"/>
    <xf numFmtId="0" fontId="94" fillId="0" borderId="33" applyNumberFormat="0" applyFill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9" fillId="0" borderId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" fillId="0" borderId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7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94" fillId="0" borderId="33" applyNumberFormat="0" applyFill="0" applyAlignment="0" applyProtection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63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1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9" fillId="0" borderId="0"/>
    <xf numFmtId="0" fontId="9" fillId="0" borderId="0"/>
    <xf numFmtId="0" fontId="135" fillId="0" borderId="3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1" borderId="0" applyNumberFormat="0" applyBorder="0" applyAlignment="0" applyProtection="0"/>
    <xf numFmtId="0" fontId="92" fillId="0" borderId="31" applyNumberFormat="0" applyFill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9" fillId="64" borderId="0" applyNumberFormat="0" applyBorder="0" applyAlignment="0" applyProtection="0"/>
    <xf numFmtId="0" fontId="9" fillId="0" borderId="0"/>
    <xf numFmtId="0" fontId="131" fillId="4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9" fillId="64" borderId="0" applyNumberFormat="0" applyBorder="0" applyAlignment="0" applyProtection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94" fillId="0" borderId="33" applyNumberFormat="0" applyFill="0" applyAlignment="0" applyProtection="0"/>
    <xf numFmtId="0" fontId="9" fillId="0" borderId="0"/>
    <xf numFmtId="0" fontId="89" fillId="61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3" borderId="0" applyNumberFormat="0" applyBorder="0" applyAlignment="0" applyProtection="0"/>
    <xf numFmtId="0" fontId="9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9" fillId="0" borderId="0"/>
    <xf numFmtId="0" fontId="135" fillId="0" borderId="3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9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" fillId="56" borderId="0" applyNumberFormat="0" applyBorder="0" applyAlignment="0" applyProtection="0"/>
    <xf numFmtId="0" fontId="130" fillId="41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135" fillId="0" borderId="36" applyNumberFormat="0" applyFill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" fillId="53" borderId="0" applyNumberFormat="0" applyBorder="0" applyAlignment="0" applyProtection="0"/>
    <xf numFmtId="0" fontId="89" fillId="55" borderId="0" applyNumberFormat="0" applyBorder="0" applyAlignment="0" applyProtection="0"/>
    <xf numFmtId="0" fontId="9" fillId="51" borderId="0" applyNumberFormat="0" applyBorder="0" applyAlignment="0" applyProtection="0"/>
    <xf numFmtId="0" fontId="89" fillId="52" borderId="0" applyNumberFormat="0" applyBorder="0" applyAlignment="0" applyProtection="0"/>
    <xf numFmtId="0" fontId="9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9" fillId="62" borderId="0" applyNumberFormat="0" applyBorder="0" applyAlignment="0" applyProtection="0"/>
    <xf numFmtId="0" fontId="134" fillId="44" borderId="3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9" fillId="53" borderId="0" applyNumberFormat="0" applyBorder="0" applyAlignment="0" applyProtection="0"/>
    <xf numFmtId="0" fontId="9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134" fillId="44" borderId="34" applyNumberFormat="0" applyAlignment="0" applyProtection="0"/>
    <xf numFmtId="0" fontId="9" fillId="50" borderId="0" applyNumberFormat="0" applyBorder="0" applyAlignment="0" applyProtection="0"/>
    <xf numFmtId="0" fontId="93" fillId="0" borderId="3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" fillId="0" borderId="0"/>
    <xf numFmtId="0" fontId="89" fillId="61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3" borderId="0" applyNumberFormat="0" applyBorder="0" applyAlignment="0" applyProtection="0"/>
    <xf numFmtId="0" fontId="9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9" fillId="0" borderId="0"/>
    <xf numFmtId="0" fontId="135" fillId="0" borderId="3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9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" fillId="56" borderId="0" applyNumberFormat="0" applyBorder="0" applyAlignment="0" applyProtection="0"/>
    <xf numFmtId="0" fontId="130" fillId="41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135" fillId="0" borderId="36" applyNumberFormat="0" applyFill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" fillId="53" borderId="0" applyNumberFormat="0" applyBorder="0" applyAlignment="0" applyProtection="0"/>
    <xf numFmtId="0" fontId="89" fillId="55" borderId="0" applyNumberFormat="0" applyBorder="0" applyAlignment="0" applyProtection="0"/>
    <xf numFmtId="0" fontId="9" fillId="51" borderId="0" applyNumberFormat="0" applyBorder="0" applyAlignment="0" applyProtection="0"/>
    <xf numFmtId="0" fontId="89" fillId="52" borderId="0" applyNumberFormat="0" applyBorder="0" applyAlignment="0" applyProtection="0"/>
    <xf numFmtId="0" fontId="9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9" fillId="62" borderId="0" applyNumberFormat="0" applyBorder="0" applyAlignment="0" applyProtection="0"/>
    <xf numFmtId="0" fontId="134" fillId="44" borderId="3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9" fillId="53" borderId="0" applyNumberFormat="0" applyBorder="0" applyAlignment="0" applyProtection="0"/>
    <xf numFmtId="0" fontId="9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134" fillId="44" borderId="34" applyNumberFormat="0" applyAlignment="0" applyProtection="0"/>
    <xf numFmtId="0" fontId="9" fillId="5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" fillId="0" borderId="0"/>
    <xf numFmtId="0" fontId="89" fillId="61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3" borderId="0" applyNumberFormat="0" applyBorder="0" applyAlignment="0" applyProtection="0"/>
    <xf numFmtId="0" fontId="9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9" fillId="0" borderId="0"/>
    <xf numFmtId="0" fontId="135" fillId="0" borderId="3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9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" fillId="56" borderId="0" applyNumberFormat="0" applyBorder="0" applyAlignment="0" applyProtection="0"/>
    <xf numFmtId="0" fontId="130" fillId="41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135" fillId="0" borderId="36" applyNumberFormat="0" applyFill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" fillId="53" borderId="0" applyNumberFormat="0" applyBorder="0" applyAlignment="0" applyProtection="0"/>
    <xf numFmtId="0" fontId="89" fillId="55" borderId="0" applyNumberFormat="0" applyBorder="0" applyAlignment="0" applyProtection="0"/>
    <xf numFmtId="0" fontId="9" fillId="51" borderId="0" applyNumberFormat="0" applyBorder="0" applyAlignment="0" applyProtection="0"/>
    <xf numFmtId="0" fontId="89" fillId="52" borderId="0" applyNumberFormat="0" applyBorder="0" applyAlignment="0" applyProtection="0"/>
    <xf numFmtId="0" fontId="9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9" fillId="62" borderId="0" applyNumberFormat="0" applyBorder="0" applyAlignment="0" applyProtection="0"/>
    <xf numFmtId="0" fontId="134" fillId="44" borderId="3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6" borderId="0" applyNumberFormat="0" applyBorder="0" applyAlignment="0" applyProtection="0"/>
    <xf numFmtId="0" fontId="9" fillId="46" borderId="38" applyNumberFormat="0" applyFon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9" fillId="53" borderId="0" applyNumberFormat="0" applyBorder="0" applyAlignment="0" applyProtection="0"/>
    <xf numFmtId="0" fontId="9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134" fillId="44" borderId="34" applyNumberFormat="0" applyAlignment="0" applyProtection="0"/>
    <xf numFmtId="0" fontId="9" fillId="5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" fillId="48" borderId="0" applyNumberFormat="0" applyBorder="0" applyAlignment="0" applyProtection="0"/>
    <xf numFmtId="0" fontId="9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9" fillId="56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9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9" fillId="56" borderId="0" applyNumberFormat="0" applyBorder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52" borderId="0" applyNumberFormat="0" applyBorder="0" applyAlignment="0" applyProtection="0"/>
    <xf numFmtId="0" fontId="93" fillId="0" borderId="32" applyNumberFormat="0" applyFill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4" fillId="0" borderId="33" applyNumberFormat="0" applyFill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9" fillId="50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" fillId="50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33" applyNumberFormat="0" applyFill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1" fillId="0" borderId="0" applyNumberFormat="0" applyFill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3" fillId="0" borderId="32" applyNumberFormat="0" applyFill="0" applyAlignment="0" applyProtection="0"/>
    <xf numFmtId="0" fontId="89" fillId="61" borderId="0" applyNumberFormat="0" applyBorder="0" applyAlignment="0" applyProtection="0"/>
    <xf numFmtId="0" fontId="94" fillId="0" borderId="0" applyNumberFormat="0" applyFill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9" fillId="63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62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9" fillId="5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63" borderId="0" applyNumberFormat="0" applyBorder="0" applyAlignment="0" applyProtection="0"/>
    <xf numFmtId="0" fontId="133" fillId="44" borderId="35" applyNumberFormat="0" applyAlignment="0" applyProtection="0"/>
    <xf numFmtId="0" fontId="94" fillId="0" borderId="0" applyNumberFormat="0" applyFill="0" applyBorder="0" applyAlignment="0" applyProtection="0"/>
    <xf numFmtId="0" fontId="9" fillId="60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1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9" fillId="59" borderId="0" applyNumberFormat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136" fillId="45" borderId="37" applyNumberFormat="0" applyAlignment="0" applyProtection="0"/>
    <xf numFmtId="0" fontId="9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9" fillId="59" borderId="0" applyNumberFormat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94" fillId="0" borderId="33" applyNumberFormat="0" applyFill="0" applyAlignment="0" applyProtection="0"/>
    <xf numFmtId="0" fontId="84" fillId="0" borderId="0" applyNumberFormat="0" applyFill="0" applyBorder="0" applyAlignment="0" applyProtection="0"/>
    <xf numFmtId="0" fontId="9" fillId="57" borderId="0" applyNumberFormat="0" applyBorder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91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9" fillId="60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" fillId="60" borderId="0" applyNumberFormat="0" applyBorder="0" applyAlignment="0" applyProtection="0"/>
    <xf numFmtId="0" fontId="135" fillId="0" borderId="36" applyNumberFormat="0" applyFill="0" applyAlignment="0" applyProtection="0"/>
    <xf numFmtId="0" fontId="94" fillId="0" borderId="33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9" fillId="56" borderId="0" applyNumberFormat="0" applyBorder="0" applyAlignment="0" applyProtection="0"/>
    <xf numFmtId="0" fontId="89" fillId="61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89" fillId="58" borderId="0" applyNumberFormat="0" applyBorder="0" applyAlignment="0" applyProtection="0"/>
    <xf numFmtId="0" fontId="9" fillId="6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93" fillId="0" borderId="32" applyNumberFormat="0" applyFill="0" applyAlignment="0" applyProtection="0"/>
    <xf numFmtId="0" fontId="133" fillId="44" borderId="35" applyNumberFormat="0" applyAlignment="0" applyProtection="0"/>
    <xf numFmtId="0" fontId="9" fillId="5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9" fillId="56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3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9" fillId="54" borderId="0" applyNumberFormat="0" applyBorder="0" applyAlignment="0" applyProtection="0"/>
    <xf numFmtId="0" fontId="89" fillId="64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7" borderId="0" applyNumberFormat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9" fillId="5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9" fillId="47" borderId="0" applyNumberFormat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130" fillId="41" borderId="0" applyNumberFormat="0" applyBorder="0" applyAlignment="0" applyProtection="0"/>
    <xf numFmtId="0" fontId="94" fillId="0" borderId="33" applyNumberFormat="0" applyFill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9" fillId="47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136" fillId="45" borderId="37" applyNumberFormat="0" applyAlignment="0" applyProtection="0"/>
    <xf numFmtId="0" fontId="9" fillId="48" borderId="0" applyNumberFormat="0" applyBorder="0" applyAlignment="0" applyProtection="0"/>
    <xf numFmtId="0" fontId="92" fillId="0" borderId="31" applyNumberFormat="0" applyFill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92" fillId="0" borderId="31" applyNumberFormat="0" applyFill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2" fillId="0" borderId="31" applyNumberFormat="0" applyFill="0" applyAlignment="0" applyProtection="0"/>
    <xf numFmtId="0" fontId="9" fillId="54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" fillId="54" borderId="0" applyNumberFormat="0" applyBorder="0" applyAlignment="0" applyProtection="0"/>
    <xf numFmtId="0" fontId="135" fillId="0" borderId="36" applyNumberFormat="0" applyFill="0" applyAlignment="0" applyProtection="0"/>
    <xf numFmtId="0" fontId="93" fillId="0" borderId="32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33" applyNumberFormat="0" applyFill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" fillId="56" borderId="0" applyNumberFormat="0" applyBorder="0" applyAlignment="0" applyProtection="0"/>
    <xf numFmtId="0" fontId="136" fillId="45" borderId="37" applyNumberFormat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89" fillId="58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89" fillId="61" borderId="0" applyNumberFormat="0" applyBorder="0" applyAlignment="0" applyProtection="0"/>
    <xf numFmtId="0" fontId="9" fillId="62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9" fillId="53" borderId="0" applyNumberFormat="0" applyBorder="0" applyAlignment="0" applyProtection="0"/>
    <xf numFmtId="0" fontId="94" fillId="0" borderId="33" applyNumberFormat="0" applyFill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48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9" fillId="47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60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57" borderId="0" applyNumberFormat="0" applyBorder="0" applyAlignment="0" applyProtection="0"/>
    <xf numFmtId="0" fontId="9" fillId="53" borderId="0" applyNumberFormat="0" applyBorder="0" applyAlignment="0" applyProtection="0"/>
    <xf numFmtId="0" fontId="9" fillId="51" borderId="0" applyNumberFormat="0" applyBorder="0" applyAlignment="0" applyProtection="0"/>
    <xf numFmtId="0" fontId="9" fillId="63" borderId="0" applyNumberFormat="0" applyBorder="0" applyAlignment="0" applyProtection="0"/>
    <xf numFmtId="0" fontId="9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" fillId="0" borderId="0"/>
    <xf numFmtId="0" fontId="8" fillId="0" borderId="0" applyNumberFormat="0" applyFont="0" applyFill="0" applyBorder="0" applyProtection="0">
      <alignment horizontal="left" vertical="center"/>
    </xf>
    <xf numFmtId="191" fontId="19" fillId="0" borderId="55" applyFill="0" applyProtection="0">
      <alignment horizontal="right" vertical="center" wrapText="1"/>
    </xf>
    <xf numFmtId="0" fontId="19" fillId="0" borderId="0" applyNumberFormat="0" applyFill="0" applyBorder="0" applyProtection="0">
      <alignment horizontal="left" vertical="center" wrapText="1"/>
    </xf>
    <xf numFmtId="0" fontId="19" fillId="0" borderId="0" applyNumberFormat="0" applyFill="0" applyBorder="0" applyProtection="0">
      <alignment horizontal="left" vertical="center" wrapText="1"/>
    </xf>
    <xf numFmtId="191" fontId="19" fillId="0" borderId="0" applyFill="0" applyBorder="0" applyProtection="0">
      <alignment horizontal="right" vertical="center" wrapText="1"/>
    </xf>
    <xf numFmtId="192" fontId="19" fillId="0" borderId="0" applyFill="0" applyBorder="0" applyProtection="0">
      <alignment horizontal="right" vertical="center" wrapText="1"/>
    </xf>
    <xf numFmtId="0" fontId="19" fillId="0" borderId="21" applyNumberFormat="0" applyFill="0" applyProtection="0">
      <alignment horizontal="left" vertical="center" wrapText="1"/>
    </xf>
    <xf numFmtId="0" fontId="19" fillId="0" borderId="21" applyNumberFormat="0" applyFill="0" applyProtection="0">
      <alignment horizontal="left" vertical="center" wrapText="1"/>
    </xf>
    <xf numFmtId="192" fontId="19" fillId="0" borderId="21" applyFill="0" applyProtection="0">
      <alignment horizontal="right" vertical="center" wrapText="1"/>
    </xf>
    <xf numFmtId="0" fontId="19" fillId="0" borderId="56" applyNumberFormat="0" applyFill="0" applyProtection="0">
      <alignment horizontal="left" vertical="center" wrapText="1"/>
    </xf>
    <xf numFmtId="0" fontId="19" fillId="0" borderId="56" applyNumberFormat="0" applyFill="0" applyProtection="0">
      <alignment horizontal="left" vertical="center" wrapText="1"/>
    </xf>
    <xf numFmtId="0" fontId="19" fillId="0" borderId="0" applyNumberFormat="0" applyFill="0" applyBorder="0" applyAlignment="0" applyProtection="0"/>
    <xf numFmtId="191" fontId="19" fillId="0" borderId="56" applyFill="0" applyProtection="0">
      <alignment horizontal="right" vertical="center" wrapText="1"/>
    </xf>
    <xf numFmtId="0" fontId="48" fillId="0" borderId="0" applyNumberFormat="0" applyFill="0" applyBorder="0" applyProtection="0">
      <alignment horizontal="left" vertical="center" wrapText="1"/>
    </xf>
    <xf numFmtId="0" fontId="50" fillId="0" borderId="0" applyNumberFormat="0" applyFill="0" applyBorder="0" applyProtection="0">
      <alignment vertical="center" wrapText="1"/>
    </xf>
    <xf numFmtId="0" fontId="8" fillId="0" borderId="57" applyNumberFormat="0" applyFont="0" applyFill="0" applyProtection="0">
      <alignment horizontal="center" vertical="center" wrapText="1"/>
    </xf>
    <xf numFmtId="0" fontId="154" fillId="0" borderId="57" applyNumberFormat="0" applyFill="0" applyProtection="0">
      <alignment horizontal="center" vertical="center" wrapText="1"/>
    </xf>
    <xf numFmtId="0" fontId="154" fillId="0" borderId="57" applyNumberFormat="0" applyFill="0" applyProtection="0">
      <alignment horizontal="center" vertical="center" wrapText="1"/>
    </xf>
    <xf numFmtId="0" fontId="19" fillId="0" borderId="55" applyNumberFormat="0" applyFill="0" applyProtection="0">
      <alignment horizontal="left" vertical="center" wrapText="1"/>
    </xf>
    <xf numFmtId="0" fontId="19" fillId="0" borderId="55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3" borderId="0" applyNumberFormat="0" applyBorder="0" applyAlignment="0" applyProtection="0"/>
    <xf numFmtId="0" fontId="7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130" fillId="41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135" fillId="0" borderId="36" applyNumberFormat="0" applyFill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53" borderId="0" applyNumberFormat="0" applyBorder="0" applyAlignment="0" applyProtection="0"/>
    <xf numFmtId="0" fontId="89" fillId="55" borderId="0" applyNumberFormat="0" applyBorder="0" applyAlignment="0" applyProtection="0"/>
    <xf numFmtId="0" fontId="7" fillId="51" borderId="0" applyNumberFormat="0" applyBorder="0" applyAlignment="0" applyProtection="0"/>
    <xf numFmtId="0" fontId="89" fillId="52" borderId="0" applyNumberFormat="0" applyBorder="0" applyAlignment="0" applyProtection="0"/>
    <xf numFmtId="0" fontId="7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5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93" fillId="0" borderId="32" applyNumberFormat="0" applyFill="0" applyAlignment="0" applyProtection="0"/>
    <xf numFmtId="0" fontId="107" fillId="46" borderId="38" applyNumberFormat="0" applyFont="0" applyAlignment="0" applyProtection="0"/>
    <xf numFmtId="0" fontId="92" fillId="0" borderId="31" applyNumberFormat="0" applyFill="0" applyAlignment="0" applyProtection="0"/>
    <xf numFmtId="0" fontId="136" fillId="45" borderId="37" applyNumberFormat="0" applyAlignment="0" applyProtection="0"/>
    <xf numFmtId="0" fontId="94" fillId="0" borderId="33" applyNumberFormat="0" applyFill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7" fillId="0" borderId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94" fillId="0" borderId="33" applyNumberFormat="0" applyFill="0" applyAlignment="0" applyProtection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63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91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92" fillId="0" borderId="31" applyNumberFormat="0" applyFill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64" borderId="0" applyNumberFormat="0" applyBorder="0" applyAlignment="0" applyProtection="0"/>
    <xf numFmtId="0" fontId="7" fillId="0" borderId="0"/>
    <xf numFmtId="0" fontId="131" fillId="4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64" borderId="0" applyNumberFormat="0" applyBorder="0" applyAlignment="0" applyProtection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3" borderId="0" applyNumberFormat="0" applyBorder="0" applyAlignment="0" applyProtection="0"/>
    <xf numFmtId="0" fontId="7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130" fillId="41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135" fillId="0" borderId="36" applyNumberFormat="0" applyFill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53" borderId="0" applyNumberFormat="0" applyBorder="0" applyAlignment="0" applyProtection="0"/>
    <xf numFmtId="0" fontId="89" fillId="55" borderId="0" applyNumberFormat="0" applyBorder="0" applyAlignment="0" applyProtection="0"/>
    <xf numFmtId="0" fontId="7" fillId="51" borderId="0" applyNumberFormat="0" applyBorder="0" applyAlignment="0" applyProtection="0"/>
    <xf numFmtId="0" fontId="89" fillId="52" borderId="0" applyNumberFormat="0" applyBorder="0" applyAlignment="0" applyProtection="0"/>
    <xf numFmtId="0" fontId="7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50" borderId="0" applyNumberFormat="0" applyBorder="0" applyAlignment="0" applyProtection="0"/>
    <xf numFmtId="0" fontId="93" fillId="0" borderId="3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3" borderId="0" applyNumberFormat="0" applyBorder="0" applyAlignment="0" applyProtection="0"/>
    <xf numFmtId="0" fontId="7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130" fillId="41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135" fillId="0" borderId="36" applyNumberFormat="0" applyFill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53" borderId="0" applyNumberFormat="0" applyBorder="0" applyAlignment="0" applyProtection="0"/>
    <xf numFmtId="0" fontId="89" fillId="55" borderId="0" applyNumberFormat="0" applyBorder="0" applyAlignment="0" applyProtection="0"/>
    <xf numFmtId="0" fontId="7" fillId="51" borderId="0" applyNumberFormat="0" applyBorder="0" applyAlignment="0" applyProtection="0"/>
    <xf numFmtId="0" fontId="89" fillId="52" borderId="0" applyNumberFormat="0" applyBorder="0" applyAlignment="0" applyProtection="0"/>
    <xf numFmtId="0" fontId="7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5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3" borderId="0" applyNumberFormat="0" applyBorder="0" applyAlignment="0" applyProtection="0"/>
    <xf numFmtId="0" fontId="7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130" fillId="41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135" fillId="0" borderId="36" applyNumberFormat="0" applyFill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53" borderId="0" applyNumberFormat="0" applyBorder="0" applyAlignment="0" applyProtection="0"/>
    <xf numFmtId="0" fontId="89" fillId="55" borderId="0" applyNumberFormat="0" applyBorder="0" applyAlignment="0" applyProtection="0"/>
    <xf numFmtId="0" fontId="7" fillId="51" borderId="0" applyNumberFormat="0" applyBorder="0" applyAlignment="0" applyProtection="0"/>
    <xf numFmtId="0" fontId="89" fillId="52" borderId="0" applyNumberFormat="0" applyBorder="0" applyAlignment="0" applyProtection="0"/>
    <xf numFmtId="0" fontId="7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5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48" borderId="0" applyNumberFormat="0" applyBorder="0" applyAlignment="0" applyProtection="0"/>
    <xf numFmtId="0" fontId="9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7" fillId="56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7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52" borderId="0" applyNumberFormat="0" applyBorder="0" applyAlignment="0" applyProtection="0"/>
    <xf numFmtId="0" fontId="93" fillId="0" borderId="32" applyNumberFormat="0" applyFill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4" fillId="0" borderId="33" applyNumberFormat="0" applyFill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7" fillId="50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33" applyNumberFormat="0" applyFill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1" fillId="0" borderId="0" applyNumberFormat="0" applyFill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3" fillId="0" borderId="32" applyNumberFormat="0" applyFill="0" applyAlignment="0" applyProtection="0"/>
    <xf numFmtId="0" fontId="89" fillId="61" borderId="0" applyNumberFormat="0" applyBorder="0" applyAlignment="0" applyProtection="0"/>
    <xf numFmtId="0" fontId="94" fillId="0" borderId="0" applyNumberFormat="0" applyFill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7" fillId="63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62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7" fillId="5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63" borderId="0" applyNumberFormat="0" applyBorder="0" applyAlignment="0" applyProtection="0"/>
    <xf numFmtId="0" fontId="133" fillId="44" borderId="35" applyNumberFormat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1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7" fillId="59" borderId="0" applyNumberFormat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136" fillId="45" borderId="37" applyNumberFormat="0" applyAlignment="0" applyProtection="0"/>
    <xf numFmtId="0" fontId="7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7" fillId="59" borderId="0" applyNumberFormat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94" fillId="0" borderId="33" applyNumberFormat="0" applyFill="0" applyAlignment="0" applyProtection="0"/>
    <xf numFmtId="0" fontId="84" fillId="0" borderId="0" applyNumberFormat="0" applyFill="0" applyBorder="0" applyAlignment="0" applyProtection="0"/>
    <xf numFmtId="0" fontId="7" fillId="57" borderId="0" applyNumberFormat="0" applyBorder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91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7" fillId="60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135" fillId="0" borderId="36" applyNumberFormat="0" applyFill="0" applyAlignment="0" applyProtection="0"/>
    <xf numFmtId="0" fontId="94" fillId="0" borderId="33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7" fillId="56" borderId="0" applyNumberFormat="0" applyBorder="0" applyAlignment="0" applyProtection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89" fillId="58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93" fillId="0" borderId="32" applyNumberFormat="0" applyFill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7" fillId="56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3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7" fillId="54" borderId="0" applyNumberFormat="0" applyBorder="0" applyAlignment="0" applyProtection="0"/>
    <xf numFmtId="0" fontId="89" fillId="64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7" borderId="0" applyNumberFormat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7" fillId="5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7" fillId="47" borderId="0" applyNumberFormat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130" fillId="41" borderId="0" applyNumberFormat="0" applyBorder="0" applyAlignment="0" applyProtection="0"/>
    <xf numFmtId="0" fontId="94" fillId="0" borderId="33" applyNumberFormat="0" applyFill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7" fillId="47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136" fillId="45" borderId="37" applyNumberFormat="0" applyAlignment="0" applyProtection="0"/>
    <xf numFmtId="0" fontId="7" fillId="48" borderId="0" applyNumberFormat="0" applyBorder="0" applyAlignment="0" applyProtection="0"/>
    <xf numFmtId="0" fontId="92" fillId="0" borderId="31" applyNumberFormat="0" applyFill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92" fillId="0" borderId="31" applyNumberFormat="0" applyFill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2" fillId="0" borderId="31" applyNumberFormat="0" applyFill="0" applyAlignment="0" applyProtection="0"/>
    <xf numFmtId="0" fontId="7" fillId="54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4" borderId="0" applyNumberFormat="0" applyBorder="0" applyAlignment="0" applyProtection="0"/>
    <xf numFmtId="0" fontId="135" fillId="0" borderId="36" applyNumberFormat="0" applyFill="0" applyAlignment="0" applyProtection="0"/>
    <xf numFmtId="0" fontId="93" fillId="0" borderId="32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33" applyNumberFormat="0" applyFill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7" fillId="56" borderId="0" applyNumberFormat="0" applyBorder="0" applyAlignment="0" applyProtection="0"/>
    <xf numFmtId="0" fontId="136" fillId="45" borderId="37" applyNumberForma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89" fillId="58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89" fillId="61" borderId="0" applyNumberFormat="0" applyBorder="0" applyAlignment="0" applyProtection="0"/>
    <xf numFmtId="0" fontId="7" fillId="62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7" fillId="53" borderId="0" applyNumberFormat="0" applyBorder="0" applyAlignment="0" applyProtection="0"/>
    <xf numFmtId="0" fontId="94" fillId="0" borderId="33" applyNumberFormat="0" applyFill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48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7" fillId="47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46" borderId="38" applyNumberFormat="0" applyFont="0" applyAlignment="0" applyProtection="0"/>
    <xf numFmtId="0" fontId="7" fillId="46" borderId="3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3" borderId="0" applyNumberFormat="0" applyBorder="0" applyAlignment="0" applyProtection="0"/>
    <xf numFmtId="0" fontId="7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130" fillId="41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135" fillId="0" borderId="36" applyNumberFormat="0" applyFill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53" borderId="0" applyNumberFormat="0" applyBorder="0" applyAlignment="0" applyProtection="0"/>
    <xf numFmtId="0" fontId="89" fillId="55" borderId="0" applyNumberFormat="0" applyBorder="0" applyAlignment="0" applyProtection="0"/>
    <xf numFmtId="0" fontId="7" fillId="51" borderId="0" applyNumberFormat="0" applyBorder="0" applyAlignment="0" applyProtection="0"/>
    <xf numFmtId="0" fontId="89" fillId="52" borderId="0" applyNumberFormat="0" applyBorder="0" applyAlignment="0" applyProtection="0"/>
    <xf numFmtId="0" fontId="7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5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93" fillId="0" borderId="32" applyNumberFormat="0" applyFill="0" applyAlignment="0" applyProtection="0"/>
    <xf numFmtId="0" fontId="107" fillId="46" borderId="38" applyNumberFormat="0" applyFont="0" applyAlignment="0" applyProtection="0"/>
    <xf numFmtId="0" fontId="92" fillId="0" borderId="31" applyNumberFormat="0" applyFill="0" applyAlignment="0" applyProtection="0"/>
    <xf numFmtId="0" fontId="136" fillId="45" borderId="37" applyNumberFormat="0" applyAlignment="0" applyProtection="0"/>
    <xf numFmtId="0" fontId="94" fillId="0" borderId="33" applyNumberFormat="0" applyFill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7" fillId="0" borderId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94" fillId="0" borderId="33" applyNumberFormat="0" applyFill="0" applyAlignment="0" applyProtection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63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91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92" fillId="0" borderId="31" applyNumberFormat="0" applyFill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64" borderId="0" applyNumberFormat="0" applyBorder="0" applyAlignment="0" applyProtection="0"/>
    <xf numFmtId="0" fontId="7" fillId="0" borderId="0"/>
    <xf numFmtId="0" fontId="131" fillId="4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64" borderId="0" applyNumberFormat="0" applyBorder="0" applyAlignment="0" applyProtection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3" borderId="0" applyNumberFormat="0" applyBorder="0" applyAlignment="0" applyProtection="0"/>
    <xf numFmtId="0" fontId="7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130" fillId="41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135" fillId="0" borderId="36" applyNumberFormat="0" applyFill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53" borderId="0" applyNumberFormat="0" applyBorder="0" applyAlignment="0" applyProtection="0"/>
    <xf numFmtId="0" fontId="89" fillId="55" borderId="0" applyNumberFormat="0" applyBorder="0" applyAlignment="0" applyProtection="0"/>
    <xf numFmtId="0" fontId="7" fillId="51" borderId="0" applyNumberFormat="0" applyBorder="0" applyAlignment="0" applyProtection="0"/>
    <xf numFmtId="0" fontId="89" fillId="52" borderId="0" applyNumberFormat="0" applyBorder="0" applyAlignment="0" applyProtection="0"/>
    <xf numFmtId="0" fontId="7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50" borderId="0" applyNumberFormat="0" applyBorder="0" applyAlignment="0" applyProtection="0"/>
    <xf numFmtId="0" fontId="93" fillId="0" borderId="3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3" borderId="0" applyNumberFormat="0" applyBorder="0" applyAlignment="0" applyProtection="0"/>
    <xf numFmtId="0" fontId="7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130" fillId="41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135" fillId="0" borderId="36" applyNumberFormat="0" applyFill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53" borderId="0" applyNumberFormat="0" applyBorder="0" applyAlignment="0" applyProtection="0"/>
    <xf numFmtId="0" fontId="89" fillId="55" borderId="0" applyNumberFormat="0" applyBorder="0" applyAlignment="0" applyProtection="0"/>
    <xf numFmtId="0" fontId="7" fillId="51" borderId="0" applyNumberFormat="0" applyBorder="0" applyAlignment="0" applyProtection="0"/>
    <xf numFmtId="0" fontId="89" fillId="52" borderId="0" applyNumberFormat="0" applyBorder="0" applyAlignment="0" applyProtection="0"/>
    <xf numFmtId="0" fontId="7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5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3" borderId="0" applyNumberFormat="0" applyBorder="0" applyAlignment="0" applyProtection="0"/>
    <xf numFmtId="0" fontId="7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130" fillId="41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135" fillId="0" borderId="36" applyNumberFormat="0" applyFill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53" borderId="0" applyNumberFormat="0" applyBorder="0" applyAlignment="0" applyProtection="0"/>
    <xf numFmtId="0" fontId="89" fillId="55" borderId="0" applyNumberFormat="0" applyBorder="0" applyAlignment="0" applyProtection="0"/>
    <xf numFmtId="0" fontId="7" fillId="51" borderId="0" applyNumberFormat="0" applyBorder="0" applyAlignment="0" applyProtection="0"/>
    <xf numFmtId="0" fontId="89" fillId="52" borderId="0" applyNumberFormat="0" applyBorder="0" applyAlignment="0" applyProtection="0"/>
    <xf numFmtId="0" fontId="7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5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48" borderId="0" applyNumberFormat="0" applyBorder="0" applyAlignment="0" applyProtection="0"/>
    <xf numFmtId="0" fontId="9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7" fillId="56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7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52" borderId="0" applyNumberFormat="0" applyBorder="0" applyAlignment="0" applyProtection="0"/>
    <xf numFmtId="0" fontId="93" fillId="0" borderId="32" applyNumberFormat="0" applyFill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4" fillId="0" borderId="33" applyNumberFormat="0" applyFill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7" fillId="50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33" applyNumberFormat="0" applyFill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1" fillId="0" borderId="0" applyNumberFormat="0" applyFill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3" fillId="0" borderId="32" applyNumberFormat="0" applyFill="0" applyAlignment="0" applyProtection="0"/>
    <xf numFmtId="0" fontId="89" fillId="61" borderId="0" applyNumberFormat="0" applyBorder="0" applyAlignment="0" applyProtection="0"/>
    <xf numFmtId="0" fontId="94" fillId="0" borderId="0" applyNumberFormat="0" applyFill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7" fillId="63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62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7" fillId="5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63" borderId="0" applyNumberFormat="0" applyBorder="0" applyAlignment="0" applyProtection="0"/>
    <xf numFmtId="0" fontId="133" fillId="44" borderId="35" applyNumberFormat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1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7" fillId="59" borderId="0" applyNumberFormat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136" fillId="45" borderId="37" applyNumberFormat="0" applyAlignment="0" applyProtection="0"/>
    <xf numFmtId="0" fontId="7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7" fillId="59" borderId="0" applyNumberFormat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94" fillId="0" borderId="33" applyNumberFormat="0" applyFill="0" applyAlignment="0" applyProtection="0"/>
    <xf numFmtId="0" fontId="84" fillId="0" borderId="0" applyNumberFormat="0" applyFill="0" applyBorder="0" applyAlignment="0" applyProtection="0"/>
    <xf numFmtId="0" fontId="7" fillId="57" borderId="0" applyNumberFormat="0" applyBorder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91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7" fillId="60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135" fillId="0" borderId="36" applyNumberFormat="0" applyFill="0" applyAlignment="0" applyProtection="0"/>
    <xf numFmtId="0" fontId="94" fillId="0" borderId="33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7" fillId="56" borderId="0" applyNumberFormat="0" applyBorder="0" applyAlignment="0" applyProtection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89" fillId="58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93" fillId="0" borderId="32" applyNumberFormat="0" applyFill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7" fillId="56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3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7" fillId="54" borderId="0" applyNumberFormat="0" applyBorder="0" applyAlignment="0" applyProtection="0"/>
    <xf numFmtId="0" fontId="89" fillId="64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7" borderId="0" applyNumberFormat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7" fillId="5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7" fillId="47" borderId="0" applyNumberFormat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130" fillId="41" borderId="0" applyNumberFormat="0" applyBorder="0" applyAlignment="0" applyProtection="0"/>
    <xf numFmtId="0" fontId="94" fillId="0" borderId="33" applyNumberFormat="0" applyFill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7" fillId="47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136" fillId="45" borderId="37" applyNumberFormat="0" applyAlignment="0" applyProtection="0"/>
    <xf numFmtId="0" fontId="7" fillId="48" borderId="0" applyNumberFormat="0" applyBorder="0" applyAlignment="0" applyProtection="0"/>
    <xf numFmtId="0" fontId="92" fillId="0" borderId="31" applyNumberFormat="0" applyFill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92" fillId="0" borderId="31" applyNumberFormat="0" applyFill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2" fillId="0" borderId="31" applyNumberFormat="0" applyFill="0" applyAlignment="0" applyProtection="0"/>
    <xf numFmtId="0" fontId="7" fillId="54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4" borderId="0" applyNumberFormat="0" applyBorder="0" applyAlignment="0" applyProtection="0"/>
    <xf numFmtId="0" fontId="135" fillId="0" borderId="36" applyNumberFormat="0" applyFill="0" applyAlignment="0" applyProtection="0"/>
    <xf numFmtId="0" fontId="93" fillId="0" borderId="32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33" applyNumberFormat="0" applyFill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7" fillId="56" borderId="0" applyNumberFormat="0" applyBorder="0" applyAlignment="0" applyProtection="0"/>
    <xf numFmtId="0" fontId="136" fillId="45" borderId="37" applyNumberForma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89" fillId="58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89" fillId="61" borderId="0" applyNumberFormat="0" applyBorder="0" applyAlignment="0" applyProtection="0"/>
    <xf numFmtId="0" fontId="7" fillId="62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7" fillId="53" borderId="0" applyNumberFormat="0" applyBorder="0" applyAlignment="0" applyProtection="0"/>
    <xf numFmtId="0" fontId="94" fillId="0" borderId="33" applyNumberFormat="0" applyFill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48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7" fillId="47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 applyNumberFormat="0" applyFont="0" applyFill="0" applyBorder="0" applyProtection="0">
      <alignment horizontal="left" vertical="center"/>
    </xf>
    <xf numFmtId="0" fontId="7" fillId="0" borderId="57" applyNumberFormat="0" applyFont="0" applyFill="0" applyProtection="0">
      <alignment horizontal="center" vertical="center" wrapText="1"/>
    </xf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46" borderId="38" applyNumberFormat="0" applyFont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5" fillId="40" borderId="0" applyNumberFormat="0" applyBorder="0" applyAlignment="0" applyProtection="0"/>
    <xf numFmtId="0" fontId="96" fillId="41" borderId="0" applyNumberFormat="0" applyBorder="0" applyAlignment="0" applyProtection="0"/>
    <xf numFmtId="0" fontId="97" fillId="42" borderId="0" applyNumberFormat="0" applyBorder="0" applyAlignment="0" applyProtection="0"/>
    <xf numFmtId="0" fontId="98" fillId="43" borderId="34" applyNumberFormat="0" applyAlignment="0" applyProtection="0"/>
    <xf numFmtId="0" fontId="99" fillId="44" borderId="35" applyNumberFormat="0" applyAlignment="0" applyProtection="0"/>
    <xf numFmtId="0" fontId="100" fillId="44" borderId="34" applyNumberFormat="0" applyAlignment="0" applyProtection="0"/>
    <xf numFmtId="0" fontId="101" fillId="0" borderId="36" applyNumberFormat="0" applyFill="0" applyAlignment="0" applyProtection="0"/>
    <xf numFmtId="0" fontId="102" fillId="45" borderId="37" applyNumberFormat="0" applyAlignment="0" applyProtection="0"/>
    <xf numFmtId="0" fontId="4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46" fillId="0" borderId="30" applyNumberFormat="0" applyFill="0" applyAlignment="0" applyProtection="0"/>
    <xf numFmtId="0" fontId="104" fillId="34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104" fillId="49" borderId="0" applyNumberFormat="0" applyBorder="0" applyAlignment="0" applyProtection="0"/>
    <xf numFmtId="0" fontId="104" fillId="35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104" fillId="52" borderId="0" applyNumberFormat="0" applyBorder="0" applyAlignment="0" applyProtection="0"/>
    <xf numFmtId="0" fontId="104" fillId="36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104" fillId="55" borderId="0" applyNumberFormat="0" applyBorder="0" applyAlignment="0" applyProtection="0"/>
    <xf numFmtId="0" fontId="104" fillId="37" borderId="0" applyNumberFormat="0" applyBorder="0" applyAlignment="0" applyProtection="0"/>
    <xf numFmtId="0" fontId="39" fillId="56" borderId="0" applyNumberFormat="0" applyBorder="0" applyAlignment="0" applyProtection="0"/>
    <xf numFmtId="0" fontId="39" fillId="57" borderId="0" applyNumberFormat="0" applyBorder="0" applyAlignment="0" applyProtection="0"/>
    <xf numFmtId="0" fontId="104" fillId="58" borderId="0" applyNumberFormat="0" applyBorder="0" applyAlignment="0" applyProtection="0"/>
    <xf numFmtId="0" fontId="104" fillId="38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04" fillId="61" borderId="0" applyNumberFormat="0" applyBorder="0" applyAlignment="0" applyProtection="0"/>
    <xf numFmtId="0" fontId="104" fillId="39" borderId="0" applyNumberFormat="0" applyBorder="0" applyAlignment="0" applyProtection="0"/>
    <xf numFmtId="0" fontId="39" fillId="62" borderId="0" applyNumberFormat="0" applyBorder="0" applyAlignment="0" applyProtection="0"/>
    <xf numFmtId="0" fontId="39" fillId="63" borderId="0" applyNumberFormat="0" applyBorder="0" applyAlignment="0" applyProtection="0"/>
    <xf numFmtId="0" fontId="104" fillId="64" borderId="0" applyNumberFormat="0" applyBorder="0" applyAlignment="0" applyProtection="0"/>
    <xf numFmtId="0" fontId="39" fillId="46" borderId="38" applyNumberFormat="0" applyFont="0" applyAlignment="0" applyProtection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3" borderId="0" applyNumberFormat="0" applyBorder="0" applyAlignment="0" applyProtection="0"/>
    <xf numFmtId="0" fontId="7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130" fillId="41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135" fillId="0" borderId="36" applyNumberFormat="0" applyFill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53" borderId="0" applyNumberFormat="0" applyBorder="0" applyAlignment="0" applyProtection="0"/>
    <xf numFmtId="0" fontId="89" fillId="55" borderId="0" applyNumberFormat="0" applyBorder="0" applyAlignment="0" applyProtection="0"/>
    <xf numFmtId="0" fontId="7" fillId="51" borderId="0" applyNumberFormat="0" applyBorder="0" applyAlignment="0" applyProtection="0"/>
    <xf numFmtId="0" fontId="89" fillId="52" borderId="0" applyNumberFormat="0" applyBorder="0" applyAlignment="0" applyProtection="0"/>
    <xf numFmtId="0" fontId="7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5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93" fillId="0" borderId="32" applyNumberFormat="0" applyFill="0" applyAlignment="0" applyProtection="0"/>
    <xf numFmtId="0" fontId="107" fillId="46" borderId="38" applyNumberFormat="0" applyFont="0" applyAlignment="0" applyProtection="0"/>
    <xf numFmtId="0" fontId="92" fillId="0" borderId="31" applyNumberFormat="0" applyFill="0" applyAlignment="0" applyProtection="0"/>
    <xf numFmtId="0" fontId="136" fillId="45" borderId="37" applyNumberFormat="0" applyAlignment="0" applyProtection="0"/>
    <xf numFmtId="0" fontId="94" fillId="0" borderId="33" applyNumberFormat="0" applyFill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7" fillId="0" borderId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94" fillId="0" borderId="33" applyNumberFormat="0" applyFill="0" applyAlignment="0" applyProtection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63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91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92" fillId="0" borderId="31" applyNumberFormat="0" applyFill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64" borderId="0" applyNumberFormat="0" applyBorder="0" applyAlignment="0" applyProtection="0"/>
    <xf numFmtId="0" fontId="7" fillId="0" borderId="0"/>
    <xf numFmtId="0" fontId="131" fillId="4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64" borderId="0" applyNumberFormat="0" applyBorder="0" applyAlignment="0" applyProtection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3" borderId="0" applyNumberFormat="0" applyBorder="0" applyAlignment="0" applyProtection="0"/>
    <xf numFmtId="0" fontId="7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130" fillId="41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135" fillId="0" borderId="36" applyNumberFormat="0" applyFill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53" borderId="0" applyNumberFormat="0" applyBorder="0" applyAlignment="0" applyProtection="0"/>
    <xf numFmtId="0" fontId="89" fillId="55" borderId="0" applyNumberFormat="0" applyBorder="0" applyAlignment="0" applyProtection="0"/>
    <xf numFmtId="0" fontId="7" fillId="51" borderId="0" applyNumberFormat="0" applyBorder="0" applyAlignment="0" applyProtection="0"/>
    <xf numFmtId="0" fontId="89" fillId="52" borderId="0" applyNumberFormat="0" applyBorder="0" applyAlignment="0" applyProtection="0"/>
    <xf numFmtId="0" fontId="7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50" borderId="0" applyNumberFormat="0" applyBorder="0" applyAlignment="0" applyProtection="0"/>
    <xf numFmtId="0" fontId="93" fillId="0" borderId="3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3" borderId="0" applyNumberFormat="0" applyBorder="0" applyAlignment="0" applyProtection="0"/>
    <xf numFmtId="0" fontId="7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130" fillId="41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135" fillId="0" borderId="36" applyNumberFormat="0" applyFill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53" borderId="0" applyNumberFormat="0" applyBorder="0" applyAlignment="0" applyProtection="0"/>
    <xf numFmtId="0" fontId="89" fillId="55" borderId="0" applyNumberFormat="0" applyBorder="0" applyAlignment="0" applyProtection="0"/>
    <xf numFmtId="0" fontId="7" fillId="51" borderId="0" applyNumberFormat="0" applyBorder="0" applyAlignment="0" applyProtection="0"/>
    <xf numFmtId="0" fontId="89" fillId="52" borderId="0" applyNumberFormat="0" applyBorder="0" applyAlignment="0" applyProtection="0"/>
    <xf numFmtId="0" fontId="7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5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3" borderId="0" applyNumberFormat="0" applyBorder="0" applyAlignment="0" applyProtection="0"/>
    <xf numFmtId="0" fontId="7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130" fillId="41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135" fillId="0" borderId="36" applyNumberFormat="0" applyFill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53" borderId="0" applyNumberFormat="0" applyBorder="0" applyAlignment="0" applyProtection="0"/>
    <xf numFmtId="0" fontId="89" fillId="55" borderId="0" applyNumberFormat="0" applyBorder="0" applyAlignment="0" applyProtection="0"/>
    <xf numFmtId="0" fontId="7" fillId="51" borderId="0" applyNumberFormat="0" applyBorder="0" applyAlignment="0" applyProtection="0"/>
    <xf numFmtId="0" fontId="89" fillId="52" borderId="0" applyNumberFormat="0" applyBorder="0" applyAlignment="0" applyProtection="0"/>
    <xf numFmtId="0" fontId="7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5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48" borderId="0" applyNumberFormat="0" applyBorder="0" applyAlignment="0" applyProtection="0"/>
    <xf numFmtId="0" fontId="9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7" fillId="56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7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52" borderId="0" applyNumberFormat="0" applyBorder="0" applyAlignment="0" applyProtection="0"/>
    <xf numFmtId="0" fontId="93" fillId="0" borderId="32" applyNumberFormat="0" applyFill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4" fillId="0" borderId="33" applyNumberFormat="0" applyFill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7" fillId="50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33" applyNumberFormat="0" applyFill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1" fillId="0" borderId="0" applyNumberFormat="0" applyFill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3" fillId="0" borderId="32" applyNumberFormat="0" applyFill="0" applyAlignment="0" applyProtection="0"/>
    <xf numFmtId="0" fontId="89" fillId="61" borderId="0" applyNumberFormat="0" applyBorder="0" applyAlignment="0" applyProtection="0"/>
    <xf numFmtId="0" fontId="94" fillId="0" borderId="0" applyNumberFormat="0" applyFill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7" fillId="63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62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7" fillId="5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63" borderId="0" applyNumberFormat="0" applyBorder="0" applyAlignment="0" applyProtection="0"/>
    <xf numFmtId="0" fontId="133" fillId="44" borderId="35" applyNumberFormat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1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7" fillId="59" borderId="0" applyNumberFormat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136" fillId="45" borderId="37" applyNumberFormat="0" applyAlignment="0" applyProtection="0"/>
    <xf numFmtId="0" fontId="7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7" fillId="59" borderId="0" applyNumberFormat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94" fillId="0" borderId="33" applyNumberFormat="0" applyFill="0" applyAlignment="0" applyProtection="0"/>
    <xf numFmtId="0" fontId="84" fillId="0" borderId="0" applyNumberFormat="0" applyFill="0" applyBorder="0" applyAlignment="0" applyProtection="0"/>
    <xf numFmtId="0" fontId="7" fillId="57" borderId="0" applyNumberFormat="0" applyBorder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91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7" fillId="60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135" fillId="0" borderId="36" applyNumberFormat="0" applyFill="0" applyAlignment="0" applyProtection="0"/>
    <xf numFmtId="0" fontId="94" fillId="0" borderId="33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7" fillId="56" borderId="0" applyNumberFormat="0" applyBorder="0" applyAlignment="0" applyProtection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89" fillId="58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93" fillId="0" borderId="32" applyNumberFormat="0" applyFill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7" fillId="56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3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7" fillId="54" borderId="0" applyNumberFormat="0" applyBorder="0" applyAlignment="0" applyProtection="0"/>
    <xf numFmtId="0" fontId="89" fillId="64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7" borderId="0" applyNumberFormat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7" fillId="5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7" fillId="47" borderId="0" applyNumberFormat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130" fillId="41" borderId="0" applyNumberFormat="0" applyBorder="0" applyAlignment="0" applyProtection="0"/>
    <xf numFmtId="0" fontId="94" fillId="0" borderId="33" applyNumberFormat="0" applyFill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7" fillId="47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136" fillId="45" borderId="37" applyNumberFormat="0" applyAlignment="0" applyProtection="0"/>
    <xf numFmtId="0" fontId="7" fillId="48" borderId="0" applyNumberFormat="0" applyBorder="0" applyAlignment="0" applyProtection="0"/>
    <xf numFmtId="0" fontId="92" fillId="0" borderId="31" applyNumberFormat="0" applyFill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92" fillId="0" borderId="31" applyNumberFormat="0" applyFill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2" fillId="0" borderId="31" applyNumberFormat="0" applyFill="0" applyAlignment="0" applyProtection="0"/>
    <xf numFmtId="0" fontId="7" fillId="54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4" borderId="0" applyNumberFormat="0" applyBorder="0" applyAlignment="0" applyProtection="0"/>
    <xf numFmtId="0" fontId="135" fillId="0" borderId="36" applyNumberFormat="0" applyFill="0" applyAlignment="0" applyProtection="0"/>
    <xf numFmtId="0" fontId="93" fillId="0" borderId="32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33" applyNumberFormat="0" applyFill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7" fillId="56" borderId="0" applyNumberFormat="0" applyBorder="0" applyAlignment="0" applyProtection="0"/>
    <xf numFmtId="0" fontId="136" fillId="45" borderId="37" applyNumberForma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89" fillId="58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89" fillId="61" borderId="0" applyNumberFormat="0" applyBorder="0" applyAlignment="0" applyProtection="0"/>
    <xf numFmtId="0" fontId="7" fillId="62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7" fillId="53" borderId="0" applyNumberFormat="0" applyBorder="0" applyAlignment="0" applyProtection="0"/>
    <xf numFmtId="0" fontId="94" fillId="0" borderId="33" applyNumberFormat="0" applyFill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48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7" fillId="47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46" borderId="38" applyNumberFormat="0" applyFont="0" applyAlignment="0" applyProtection="0"/>
    <xf numFmtId="0" fontId="7" fillId="46" borderId="3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3" borderId="0" applyNumberFormat="0" applyBorder="0" applyAlignment="0" applyProtection="0"/>
    <xf numFmtId="0" fontId="7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130" fillId="41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135" fillId="0" borderId="36" applyNumberFormat="0" applyFill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53" borderId="0" applyNumberFormat="0" applyBorder="0" applyAlignment="0" applyProtection="0"/>
    <xf numFmtId="0" fontId="89" fillId="55" borderId="0" applyNumberFormat="0" applyBorder="0" applyAlignment="0" applyProtection="0"/>
    <xf numFmtId="0" fontId="7" fillId="51" borderId="0" applyNumberFormat="0" applyBorder="0" applyAlignment="0" applyProtection="0"/>
    <xf numFmtId="0" fontId="89" fillId="52" borderId="0" applyNumberFormat="0" applyBorder="0" applyAlignment="0" applyProtection="0"/>
    <xf numFmtId="0" fontId="7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5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93" fillId="0" borderId="32" applyNumberFormat="0" applyFill="0" applyAlignment="0" applyProtection="0"/>
    <xf numFmtId="0" fontId="107" fillId="46" borderId="38" applyNumberFormat="0" applyFont="0" applyAlignment="0" applyProtection="0"/>
    <xf numFmtId="0" fontId="92" fillId="0" borderId="31" applyNumberFormat="0" applyFill="0" applyAlignment="0" applyProtection="0"/>
    <xf numFmtId="0" fontId="136" fillId="45" borderId="37" applyNumberFormat="0" applyAlignment="0" applyProtection="0"/>
    <xf numFmtId="0" fontId="94" fillId="0" borderId="33" applyNumberFormat="0" applyFill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7" fillId="0" borderId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94" fillId="0" borderId="33" applyNumberFormat="0" applyFill="0" applyAlignment="0" applyProtection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63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91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92" fillId="0" borderId="31" applyNumberFormat="0" applyFill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64" borderId="0" applyNumberFormat="0" applyBorder="0" applyAlignment="0" applyProtection="0"/>
    <xf numFmtId="0" fontId="7" fillId="0" borderId="0"/>
    <xf numFmtId="0" fontId="131" fillId="4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64" borderId="0" applyNumberFormat="0" applyBorder="0" applyAlignment="0" applyProtection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3" borderId="0" applyNumberFormat="0" applyBorder="0" applyAlignment="0" applyProtection="0"/>
    <xf numFmtId="0" fontId="7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130" fillId="41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135" fillId="0" borderId="36" applyNumberFormat="0" applyFill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53" borderId="0" applyNumberFormat="0" applyBorder="0" applyAlignment="0" applyProtection="0"/>
    <xf numFmtId="0" fontId="89" fillId="55" borderId="0" applyNumberFormat="0" applyBorder="0" applyAlignment="0" applyProtection="0"/>
    <xf numFmtId="0" fontId="7" fillId="51" borderId="0" applyNumberFormat="0" applyBorder="0" applyAlignment="0" applyProtection="0"/>
    <xf numFmtId="0" fontId="89" fillId="52" borderId="0" applyNumberFormat="0" applyBorder="0" applyAlignment="0" applyProtection="0"/>
    <xf numFmtId="0" fontId="7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50" borderId="0" applyNumberFormat="0" applyBorder="0" applyAlignment="0" applyProtection="0"/>
    <xf numFmtId="0" fontId="93" fillId="0" borderId="3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3" borderId="0" applyNumberFormat="0" applyBorder="0" applyAlignment="0" applyProtection="0"/>
    <xf numFmtId="0" fontId="7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130" fillId="41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135" fillId="0" borderId="36" applyNumberFormat="0" applyFill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53" borderId="0" applyNumberFormat="0" applyBorder="0" applyAlignment="0" applyProtection="0"/>
    <xf numFmtId="0" fontId="89" fillId="55" borderId="0" applyNumberFormat="0" applyBorder="0" applyAlignment="0" applyProtection="0"/>
    <xf numFmtId="0" fontId="7" fillId="51" borderId="0" applyNumberFormat="0" applyBorder="0" applyAlignment="0" applyProtection="0"/>
    <xf numFmtId="0" fontId="89" fillId="52" borderId="0" applyNumberFormat="0" applyBorder="0" applyAlignment="0" applyProtection="0"/>
    <xf numFmtId="0" fontId="7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5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7" fillId="0" borderId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3" borderId="0" applyNumberFormat="0" applyBorder="0" applyAlignment="0" applyProtection="0"/>
    <xf numFmtId="0" fontId="7" fillId="56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7" fillId="0" borderId="0"/>
    <xf numFmtId="0" fontId="135" fillId="0" borderId="3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130" fillId="41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135" fillId="0" borderId="36" applyNumberFormat="0" applyFill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53" borderId="0" applyNumberFormat="0" applyBorder="0" applyAlignment="0" applyProtection="0"/>
    <xf numFmtId="0" fontId="89" fillId="55" borderId="0" applyNumberFormat="0" applyBorder="0" applyAlignment="0" applyProtection="0"/>
    <xf numFmtId="0" fontId="7" fillId="51" borderId="0" applyNumberFormat="0" applyBorder="0" applyAlignment="0" applyProtection="0"/>
    <xf numFmtId="0" fontId="89" fillId="52" borderId="0" applyNumberFormat="0" applyBorder="0" applyAlignment="0" applyProtection="0"/>
    <xf numFmtId="0" fontId="7" fillId="63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46" borderId="38" applyNumberFormat="0" applyFon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7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7" fillId="50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48" borderId="0" applyNumberFormat="0" applyBorder="0" applyAlignment="0" applyProtection="0"/>
    <xf numFmtId="0" fontId="9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7" fillId="56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7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7" fillId="56" borderId="0" applyNumberFormat="0" applyBorder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52" borderId="0" applyNumberFormat="0" applyBorder="0" applyAlignment="0" applyProtection="0"/>
    <xf numFmtId="0" fontId="93" fillId="0" borderId="32" applyNumberFormat="0" applyFill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4" fillId="0" borderId="33" applyNumberFormat="0" applyFill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7" fillId="50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0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33" applyNumberFormat="0" applyFill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1" fillId="0" borderId="0" applyNumberFormat="0" applyFill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3" fillId="0" borderId="32" applyNumberFormat="0" applyFill="0" applyAlignment="0" applyProtection="0"/>
    <xf numFmtId="0" fontId="89" fillId="61" borderId="0" applyNumberFormat="0" applyBorder="0" applyAlignment="0" applyProtection="0"/>
    <xf numFmtId="0" fontId="94" fillId="0" borderId="0" applyNumberFormat="0" applyFill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7" fillId="63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62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7" fillId="5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63" borderId="0" applyNumberFormat="0" applyBorder="0" applyAlignment="0" applyProtection="0"/>
    <xf numFmtId="0" fontId="133" fillId="44" borderId="35" applyNumberFormat="0" applyAlignment="0" applyProtection="0"/>
    <xf numFmtId="0" fontId="9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1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7" fillId="59" borderId="0" applyNumberFormat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136" fillId="45" borderId="37" applyNumberFormat="0" applyAlignment="0" applyProtection="0"/>
    <xf numFmtId="0" fontId="7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7" fillId="59" borderId="0" applyNumberFormat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94" fillId="0" borderId="33" applyNumberFormat="0" applyFill="0" applyAlignment="0" applyProtection="0"/>
    <xf numFmtId="0" fontId="84" fillId="0" borderId="0" applyNumberFormat="0" applyFill="0" applyBorder="0" applyAlignment="0" applyProtection="0"/>
    <xf numFmtId="0" fontId="7" fillId="57" borderId="0" applyNumberFormat="0" applyBorder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91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7" fillId="60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60" borderId="0" applyNumberFormat="0" applyBorder="0" applyAlignment="0" applyProtection="0"/>
    <xf numFmtId="0" fontId="135" fillId="0" borderId="36" applyNumberFormat="0" applyFill="0" applyAlignment="0" applyProtection="0"/>
    <xf numFmtId="0" fontId="94" fillId="0" borderId="33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7" fillId="56" borderId="0" applyNumberFormat="0" applyBorder="0" applyAlignment="0" applyProtection="0"/>
    <xf numFmtId="0" fontId="89" fillId="61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89" fillId="58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93" fillId="0" borderId="32" applyNumberFormat="0" applyFill="0" applyAlignment="0" applyProtection="0"/>
    <xf numFmtId="0" fontId="133" fillId="44" borderId="35" applyNumberFormat="0" applyAlignment="0" applyProtection="0"/>
    <xf numFmtId="0" fontId="7" fillId="5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7" fillId="56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3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7" fillId="54" borderId="0" applyNumberFormat="0" applyBorder="0" applyAlignment="0" applyProtection="0"/>
    <xf numFmtId="0" fontId="89" fillId="64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7" borderId="0" applyNumberFormat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7" fillId="5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7" fillId="47" borderId="0" applyNumberFormat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130" fillId="41" borderId="0" applyNumberFormat="0" applyBorder="0" applyAlignment="0" applyProtection="0"/>
    <xf numFmtId="0" fontId="94" fillId="0" borderId="33" applyNumberFormat="0" applyFill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7" fillId="47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136" fillId="45" borderId="37" applyNumberFormat="0" applyAlignment="0" applyProtection="0"/>
    <xf numFmtId="0" fontId="7" fillId="48" borderId="0" applyNumberFormat="0" applyBorder="0" applyAlignment="0" applyProtection="0"/>
    <xf numFmtId="0" fontId="92" fillId="0" borderId="31" applyNumberFormat="0" applyFill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92" fillId="0" borderId="31" applyNumberFormat="0" applyFill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2" fillId="0" borderId="31" applyNumberFormat="0" applyFill="0" applyAlignment="0" applyProtection="0"/>
    <xf numFmtId="0" fontId="7" fillId="54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54" borderId="0" applyNumberFormat="0" applyBorder="0" applyAlignment="0" applyProtection="0"/>
    <xf numFmtId="0" fontId="135" fillId="0" borderId="36" applyNumberFormat="0" applyFill="0" applyAlignment="0" applyProtection="0"/>
    <xf numFmtId="0" fontId="93" fillId="0" borderId="32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33" applyNumberFormat="0" applyFill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7" fillId="56" borderId="0" applyNumberFormat="0" applyBorder="0" applyAlignment="0" applyProtection="0"/>
    <xf numFmtId="0" fontId="136" fillId="45" borderId="37" applyNumberFormat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89" fillId="58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89" fillId="61" borderId="0" applyNumberFormat="0" applyBorder="0" applyAlignment="0" applyProtection="0"/>
    <xf numFmtId="0" fontId="7" fillId="62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7" fillId="53" borderId="0" applyNumberFormat="0" applyBorder="0" applyAlignment="0" applyProtection="0"/>
    <xf numFmtId="0" fontId="94" fillId="0" borderId="33" applyNumberFormat="0" applyFill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48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7" fillId="47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0" borderId="0"/>
    <xf numFmtId="0" fontId="7" fillId="0" borderId="0" applyNumberFormat="0" applyFont="0" applyFill="0" applyBorder="0" applyProtection="0">
      <alignment horizontal="left" vertical="center"/>
    </xf>
    <xf numFmtId="0" fontId="7" fillId="0" borderId="57" applyNumberFormat="0" applyFont="0" applyFill="0" applyProtection="0">
      <alignment horizontal="center" vertical="center" wrapText="1"/>
    </xf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3" fillId="0" borderId="32" applyNumberFormat="0" applyFill="0" applyAlignment="0" applyProtection="0"/>
    <xf numFmtId="0" fontId="107" fillId="46" borderId="38" applyNumberFormat="0" applyFont="0" applyAlignment="0" applyProtection="0"/>
    <xf numFmtId="0" fontId="92" fillId="0" borderId="31" applyNumberFormat="0" applyFill="0" applyAlignment="0" applyProtection="0"/>
    <xf numFmtId="0" fontId="136" fillId="45" borderId="37" applyNumberFormat="0" applyAlignment="0" applyProtection="0"/>
    <xf numFmtId="0" fontId="94" fillId="0" borderId="33" applyNumberFormat="0" applyFill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94" fillId="0" borderId="33" applyNumberFormat="0" applyFill="0" applyAlignment="0" applyProtection="0"/>
    <xf numFmtId="0" fontId="91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92" fillId="0" borderId="31" applyNumberFormat="0" applyFill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3" fillId="0" borderId="3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52" borderId="0" applyNumberFormat="0" applyBorder="0" applyAlignment="0" applyProtection="0"/>
    <xf numFmtId="0" fontId="93" fillId="0" borderId="32" applyNumberFormat="0" applyFill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4" fillId="0" borderId="33" applyNumberFormat="0" applyFill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33" applyNumberFormat="0" applyFill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1" fillId="0" borderId="0" applyNumberFormat="0" applyFill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3" fillId="0" borderId="32" applyNumberFormat="0" applyFill="0" applyAlignment="0" applyProtection="0"/>
    <xf numFmtId="0" fontId="89" fillId="61" borderId="0" applyNumberFormat="0" applyBorder="0" applyAlignment="0" applyProtection="0"/>
    <xf numFmtId="0" fontId="94" fillId="0" borderId="0" applyNumberFormat="0" applyFill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9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94" fillId="0" borderId="33" applyNumberFormat="0" applyFill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91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94" fillId="0" borderId="33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93" fillId="0" borderId="32" applyNumberFormat="0" applyFill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130" fillId="41" borderId="0" applyNumberFormat="0" applyBorder="0" applyAlignment="0" applyProtection="0"/>
    <xf numFmtId="0" fontId="94" fillId="0" borderId="33" applyNumberFormat="0" applyFill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136" fillId="45" borderId="37" applyNumberFormat="0" applyAlignment="0" applyProtection="0"/>
    <xf numFmtId="0" fontId="92" fillId="0" borderId="31" applyNumberFormat="0" applyFill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92" fillId="0" borderId="31" applyNumberFormat="0" applyFill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93" fillId="0" borderId="32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33" applyNumberFormat="0" applyFill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3" fillId="0" borderId="32" applyNumberFormat="0" applyFill="0" applyAlignment="0" applyProtection="0"/>
    <xf numFmtId="0" fontId="107" fillId="46" borderId="38" applyNumberFormat="0" applyFont="0" applyAlignment="0" applyProtection="0"/>
    <xf numFmtId="0" fontId="92" fillId="0" borderId="31" applyNumberFormat="0" applyFill="0" applyAlignment="0" applyProtection="0"/>
    <xf numFmtId="0" fontId="136" fillId="45" borderId="37" applyNumberFormat="0" applyAlignment="0" applyProtection="0"/>
    <xf numFmtId="0" fontId="94" fillId="0" borderId="33" applyNumberFormat="0" applyFill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94" fillId="0" borderId="33" applyNumberFormat="0" applyFill="0" applyAlignment="0" applyProtection="0"/>
    <xf numFmtId="0" fontId="91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92" fillId="0" borderId="31" applyNumberFormat="0" applyFill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3" fillId="0" borderId="3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7" fillId="56" borderId="0" applyNumberFormat="0" applyBorder="0" applyAlignment="0" applyProtection="0"/>
    <xf numFmtId="0" fontId="7" fillId="47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60" borderId="0" applyNumberFormat="0" applyBorder="0" applyAlignment="0" applyProtection="0"/>
    <xf numFmtId="0" fontId="7" fillId="50" borderId="0" applyNumberFormat="0" applyBorder="0" applyAlignment="0" applyProtection="0"/>
    <xf numFmtId="0" fontId="7" fillId="48" borderId="0" applyNumberFormat="0" applyBorder="0" applyAlignment="0" applyProtection="0"/>
    <xf numFmtId="0" fontId="7" fillId="57" borderId="0" applyNumberFormat="0" applyBorder="0" applyAlignment="0" applyProtection="0"/>
    <xf numFmtId="0" fontId="7" fillId="53" borderId="0" applyNumberFormat="0" applyBorder="0" applyAlignment="0" applyProtection="0"/>
    <xf numFmtId="0" fontId="7" fillId="51" borderId="0" applyNumberFormat="0" applyBorder="0" applyAlignment="0" applyProtection="0"/>
    <xf numFmtId="0" fontId="7" fillId="63" borderId="0" applyNumberFormat="0" applyBorder="0" applyAlignment="0" applyProtection="0"/>
    <xf numFmtId="0" fontId="7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52" borderId="0" applyNumberFormat="0" applyBorder="0" applyAlignment="0" applyProtection="0"/>
    <xf numFmtId="0" fontId="93" fillId="0" borderId="32" applyNumberFormat="0" applyFill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4" fillId="0" borderId="33" applyNumberFormat="0" applyFill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33" applyNumberFormat="0" applyFill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1" fillId="0" borderId="0" applyNumberFormat="0" applyFill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93" fillId="0" borderId="32" applyNumberFormat="0" applyFill="0" applyAlignment="0" applyProtection="0"/>
    <xf numFmtId="0" fontId="89" fillId="61" borderId="0" applyNumberFormat="0" applyBorder="0" applyAlignment="0" applyProtection="0"/>
    <xf numFmtId="0" fontId="94" fillId="0" borderId="0" applyNumberFormat="0" applyFill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9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94" fillId="0" borderId="33" applyNumberFormat="0" applyFill="0" applyAlignment="0" applyProtection="0"/>
    <xf numFmtId="0" fontId="8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91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94" fillId="0" borderId="33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93" fillId="0" borderId="32" applyNumberFormat="0" applyFill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130" fillId="41" borderId="0" applyNumberFormat="0" applyBorder="0" applyAlignment="0" applyProtection="0"/>
    <xf numFmtId="0" fontId="94" fillId="0" borderId="33" applyNumberFormat="0" applyFill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93" fillId="0" borderId="32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136" fillId="45" borderId="37" applyNumberFormat="0" applyAlignment="0" applyProtection="0"/>
    <xf numFmtId="0" fontId="92" fillId="0" borderId="31" applyNumberFormat="0" applyFill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92" fillId="0" borderId="31" applyNumberFormat="0" applyFill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93" fillId="0" borderId="32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94" fillId="0" borderId="33" applyNumberFormat="0" applyFill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9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89" fillId="61" borderId="0" applyNumberFormat="0" applyBorder="0" applyAlignment="0" applyProtection="0"/>
    <xf numFmtId="0" fontId="93" fillId="0" borderId="32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92" fillId="0" borderId="31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1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9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92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1" applyNumberFormat="0" applyFill="0" applyAlignment="0" applyProtection="0"/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93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7" fillId="0" borderId="0"/>
    <xf numFmtId="43" fontId="107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39" fillId="0" borderId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9" fontId="39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4" fillId="60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4" fillId="0" borderId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95" fillId="40" borderId="0" applyNumberFormat="0" applyBorder="0" applyAlignment="0" applyProtection="0"/>
    <xf numFmtId="0" fontId="96" fillId="41" borderId="0" applyNumberFormat="0" applyBorder="0" applyAlignment="0" applyProtection="0"/>
    <xf numFmtId="0" fontId="97" fillId="42" borderId="0" applyNumberFormat="0" applyBorder="0" applyAlignment="0" applyProtection="0"/>
    <xf numFmtId="0" fontId="98" fillId="43" borderId="34" applyNumberFormat="0" applyAlignment="0" applyProtection="0"/>
    <xf numFmtId="0" fontId="99" fillId="44" borderId="35" applyNumberFormat="0" applyAlignment="0" applyProtection="0"/>
    <xf numFmtId="0" fontId="100" fillId="44" borderId="34" applyNumberFormat="0" applyAlignment="0" applyProtection="0"/>
    <xf numFmtId="0" fontId="101" fillId="0" borderId="36" applyNumberFormat="0" applyFill="0" applyAlignment="0" applyProtection="0"/>
    <xf numFmtId="0" fontId="102" fillId="45" borderId="37" applyNumberFormat="0" applyAlignment="0" applyProtection="0"/>
    <xf numFmtId="0" fontId="45" fillId="0" borderId="0" applyNumberFormat="0" applyFill="0" applyBorder="0" applyAlignment="0" applyProtection="0"/>
    <xf numFmtId="0" fontId="39" fillId="46" borderId="38" applyNumberFormat="0" applyFont="0" applyAlignment="0" applyProtection="0"/>
    <xf numFmtId="0" fontId="103" fillId="0" borderId="0" applyNumberFormat="0" applyFill="0" applyBorder="0" applyAlignment="0" applyProtection="0"/>
    <xf numFmtId="0" fontId="46" fillId="0" borderId="30" applyNumberFormat="0" applyFill="0" applyAlignment="0" applyProtection="0"/>
    <xf numFmtId="0" fontId="104" fillId="34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104" fillId="49" borderId="0" applyNumberFormat="0" applyBorder="0" applyAlignment="0" applyProtection="0"/>
    <xf numFmtId="0" fontId="104" fillId="35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104" fillId="52" borderId="0" applyNumberFormat="0" applyBorder="0" applyAlignment="0" applyProtection="0"/>
    <xf numFmtId="0" fontId="104" fillId="36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104" fillId="55" borderId="0" applyNumberFormat="0" applyBorder="0" applyAlignment="0" applyProtection="0"/>
    <xf numFmtId="0" fontId="104" fillId="37" borderId="0" applyNumberFormat="0" applyBorder="0" applyAlignment="0" applyProtection="0"/>
    <xf numFmtId="0" fontId="39" fillId="56" borderId="0" applyNumberFormat="0" applyBorder="0" applyAlignment="0" applyProtection="0"/>
    <xf numFmtId="0" fontId="39" fillId="57" borderId="0" applyNumberFormat="0" applyBorder="0" applyAlignment="0" applyProtection="0"/>
    <xf numFmtId="0" fontId="104" fillId="58" borderId="0" applyNumberFormat="0" applyBorder="0" applyAlignment="0" applyProtection="0"/>
    <xf numFmtId="0" fontId="104" fillId="38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04" fillId="61" borderId="0" applyNumberFormat="0" applyBorder="0" applyAlignment="0" applyProtection="0"/>
    <xf numFmtId="0" fontId="104" fillId="39" borderId="0" applyNumberFormat="0" applyBorder="0" applyAlignment="0" applyProtection="0"/>
    <xf numFmtId="0" fontId="39" fillId="62" borderId="0" applyNumberFormat="0" applyBorder="0" applyAlignment="0" applyProtection="0"/>
    <xf numFmtId="0" fontId="39" fillId="63" borderId="0" applyNumberFormat="0" applyBorder="0" applyAlignment="0" applyProtection="0"/>
    <xf numFmtId="0" fontId="104" fillId="64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4" fillId="56" borderId="0" applyNumberFormat="0" applyBorder="0" applyAlignment="0" applyProtection="0"/>
    <xf numFmtId="0" fontId="89" fillId="55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4" fillId="0" borderId="0"/>
    <xf numFmtId="0" fontId="4" fillId="60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89" fillId="49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4" fillId="53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51" borderId="0" applyNumberFormat="0" applyBorder="0" applyAlignment="0" applyProtection="0"/>
    <xf numFmtId="0" fontId="89" fillId="64" borderId="0" applyNumberFormat="0" applyBorder="0" applyAlignment="0" applyProtection="0"/>
    <xf numFmtId="0" fontId="4" fillId="63" borderId="0" applyNumberFormat="0" applyBorder="0" applyAlignment="0" applyProtection="0"/>
    <xf numFmtId="0" fontId="135" fillId="0" borderId="36" applyNumberFormat="0" applyFill="0" applyAlignment="0" applyProtection="0"/>
    <xf numFmtId="0" fontId="4" fillId="0" borderId="0"/>
    <xf numFmtId="0" fontId="130" fillId="41" borderId="0" applyNumberFormat="0" applyBorder="0" applyAlignment="0" applyProtection="0"/>
    <xf numFmtId="0" fontId="4" fillId="0" borderId="0"/>
    <xf numFmtId="0" fontId="129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4" fillId="62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4" fillId="0" borderId="0"/>
    <xf numFmtId="0" fontId="130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36" fillId="45" borderId="37" applyNumberFormat="0" applyAlignment="0" applyProtection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4" fillId="0" borderId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3" borderId="0" applyNumberFormat="0" applyBorder="0" applyAlignment="0" applyProtection="0"/>
    <xf numFmtId="0" fontId="89" fillId="61" borderId="0" applyNumberFormat="0" applyBorder="0" applyAlignment="0" applyProtection="0"/>
    <xf numFmtId="0" fontId="4" fillId="56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4" fillId="60" borderId="0" applyNumberFormat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0" fillId="41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135" fillId="0" borderId="36" applyNumberFormat="0" applyFill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53" borderId="0" applyNumberFormat="0" applyBorder="0" applyAlignment="0" applyProtection="0"/>
    <xf numFmtId="0" fontId="89" fillId="55" borderId="0" applyNumberFormat="0" applyBorder="0" applyAlignment="0" applyProtection="0"/>
    <xf numFmtId="0" fontId="4" fillId="51" borderId="0" applyNumberFormat="0" applyBorder="0" applyAlignment="0" applyProtection="0"/>
    <xf numFmtId="0" fontId="89" fillId="52" borderId="0" applyNumberFormat="0" applyBorder="0" applyAlignment="0" applyProtection="0"/>
    <xf numFmtId="0" fontId="4" fillId="63" borderId="0" applyNumberFormat="0" applyBorder="0" applyAlignment="0" applyProtection="0"/>
    <xf numFmtId="0" fontId="89" fillId="4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4" fillId="50" borderId="0" applyNumberFormat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4" fillId="0" borderId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4" fillId="0" borderId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7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9" fillId="64" borderId="0" applyNumberFormat="0" applyBorder="0" applyAlignment="0" applyProtection="0"/>
    <xf numFmtId="0" fontId="4" fillId="0" borderId="0"/>
    <xf numFmtId="0" fontId="131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9" fillId="64" borderId="0" applyNumberFormat="0" applyBorder="0" applyAlignment="0" applyProtection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5" fillId="0" borderId="36" applyNumberFormat="0" applyFill="0" applyAlignment="0" applyProtection="0"/>
    <xf numFmtId="0" fontId="4" fillId="0" borderId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3" borderId="0" applyNumberFormat="0" applyBorder="0" applyAlignment="0" applyProtection="0"/>
    <xf numFmtId="0" fontId="4" fillId="56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4" fillId="60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0" fillId="41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135" fillId="0" borderId="36" applyNumberFormat="0" applyFill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53" borderId="0" applyNumberFormat="0" applyBorder="0" applyAlignment="0" applyProtection="0"/>
    <xf numFmtId="0" fontId="89" fillId="55" borderId="0" applyNumberFormat="0" applyBorder="0" applyAlignment="0" applyProtection="0"/>
    <xf numFmtId="0" fontId="4" fillId="51" borderId="0" applyNumberFormat="0" applyBorder="0" applyAlignment="0" applyProtection="0"/>
    <xf numFmtId="0" fontId="89" fillId="52" borderId="0" applyNumberFormat="0" applyBorder="0" applyAlignment="0" applyProtection="0"/>
    <xf numFmtId="0" fontId="4" fillId="63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50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9" fillId="40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0" borderId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3" borderId="0" applyNumberFormat="0" applyBorder="0" applyAlignment="0" applyProtection="0"/>
    <xf numFmtId="0" fontId="4" fillId="56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1" fillId="42" borderId="0" applyNumberFormat="0" applyBorder="0" applyAlignment="0" applyProtection="0"/>
    <xf numFmtId="0" fontId="4" fillId="60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0" fillId="41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135" fillId="0" borderId="36" applyNumberFormat="0" applyFill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53" borderId="0" applyNumberFormat="0" applyBorder="0" applyAlignment="0" applyProtection="0"/>
    <xf numFmtId="0" fontId="89" fillId="55" borderId="0" applyNumberFormat="0" applyBorder="0" applyAlignment="0" applyProtection="0"/>
    <xf numFmtId="0" fontId="4" fillId="51" borderId="0" applyNumberFormat="0" applyBorder="0" applyAlignment="0" applyProtection="0"/>
    <xf numFmtId="0" fontId="89" fillId="52" borderId="0" applyNumberFormat="0" applyBorder="0" applyAlignment="0" applyProtection="0"/>
    <xf numFmtId="0" fontId="4" fillId="63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50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4" fillId="0" borderId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3" borderId="0" applyNumberFormat="0" applyBorder="0" applyAlignment="0" applyProtection="0"/>
    <xf numFmtId="0" fontId="4" fillId="56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4" fillId="60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0" fillId="41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135" fillId="0" borderId="36" applyNumberFormat="0" applyFill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53" borderId="0" applyNumberFormat="0" applyBorder="0" applyAlignment="0" applyProtection="0"/>
    <xf numFmtId="0" fontId="89" fillId="55" borderId="0" applyNumberFormat="0" applyBorder="0" applyAlignment="0" applyProtection="0"/>
    <xf numFmtId="0" fontId="4" fillId="51" borderId="0" applyNumberFormat="0" applyBorder="0" applyAlignment="0" applyProtection="0"/>
    <xf numFmtId="0" fontId="89" fillId="52" borderId="0" applyNumberFormat="0" applyBorder="0" applyAlignment="0" applyProtection="0"/>
    <xf numFmtId="0" fontId="4" fillId="63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50" borderId="0" applyNumberFormat="0" applyBorder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4" fillId="56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4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4" fillId="50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4" fillId="63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62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4" fillId="5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107" fillId="46" borderId="38" applyNumberFormat="0" applyFon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63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4" fillId="60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1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4" fillId="59" borderId="0" applyNumberFormat="0" applyBorder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4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4" fillId="59" borderId="0" applyNumberFormat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4" fillId="57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4" fillId="60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60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4" fillId="56" borderId="0" applyNumberFormat="0" applyBorder="0" applyAlignment="0" applyProtection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58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56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3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4" fillId="54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7" borderId="0" applyNumberFormat="0" applyBorder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4" fillId="5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47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4" fillId="47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4" fillId="48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4" fillId="54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4" fillId="56" borderId="0" applyNumberFormat="0" applyBorder="0" applyAlignment="0" applyProtection="0"/>
    <xf numFmtId="0" fontId="136" fillId="45" borderId="37" applyNumberForma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89" fillId="58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61" borderId="0" applyNumberFormat="0" applyBorder="0" applyAlignment="0" applyProtection="0"/>
    <xf numFmtId="0" fontId="4" fillId="62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53" borderId="0" applyNumberFormat="0" applyBorder="0" applyAlignment="0" applyProtection="0"/>
    <xf numFmtId="0" fontId="107" fillId="46" borderId="38" applyNumberFormat="0" applyFont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107" fillId="46" borderId="38" applyNumberFormat="0" applyFon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48" borderId="0" applyNumberFormat="0" applyBorder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4" fillId="47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9" fillId="0" borderId="0"/>
    <xf numFmtId="0" fontId="19" fillId="0" borderId="0"/>
    <xf numFmtId="0" fontId="89" fillId="55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33" fillId="44" borderId="35" applyNumberFormat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46" borderId="38" applyNumberFormat="0" applyFont="0" applyAlignment="0" applyProtection="0"/>
    <xf numFmtId="0" fontId="19" fillId="0" borderId="0"/>
    <xf numFmtId="0" fontId="4" fillId="46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4" fillId="0" borderId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3" borderId="0" applyNumberFormat="0" applyBorder="0" applyAlignment="0" applyProtection="0"/>
    <xf numFmtId="0" fontId="4" fillId="56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4" fillId="60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0" fillId="41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135" fillId="0" borderId="36" applyNumberFormat="0" applyFill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53" borderId="0" applyNumberFormat="0" applyBorder="0" applyAlignment="0" applyProtection="0"/>
    <xf numFmtId="0" fontId="89" fillId="55" borderId="0" applyNumberFormat="0" applyBorder="0" applyAlignment="0" applyProtection="0"/>
    <xf numFmtId="0" fontId="4" fillId="51" borderId="0" applyNumberFormat="0" applyBorder="0" applyAlignment="0" applyProtection="0"/>
    <xf numFmtId="0" fontId="89" fillId="52" borderId="0" applyNumberFormat="0" applyBorder="0" applyAlignment="0" applyProtection="0"/>
    <xf numFmtId="0" fontId="4" fillId="63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4" fillId="56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50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4" fillId="0" borderId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4" fillId="0" borderId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7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9" fillId="64" borderId="0" applyNumberFormat="0" applyBorder="0" applyAlignment="0" applyProtection="0"/>
    <xf numFmtId="0" fontId="4" fillId="0" borderId="0"/>
    <xf numFmtId="0" fontId="131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9" fillId="64" borderId="0" applyNumberFormat="0" applyBorder="0" applyAlignment="0" applyProtection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4" fillId="0" borderId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3" borderId="0" applyNumberFormat="0" applyBorder="0" applyAlignment="0" applyProtection="0"/>
    <xf numFmtId="0" fontId="4" fillId="56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4" fillId="60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0" fillId="41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135" fillId="0" borderId="36" applyNumberFormat="0" applyFill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53" borderId="0" applyNumberFormat="0" applyBorder="0" applyAlignment="0" applyProtection="0"/>
    <xf numFmtId="0" fontId="89" fillId="55" borderId="0" applyNumberFormat="0" applyBorder="0" applyAlignment="0" applyProtection="0"/>
    <xf numFmtId="0" fontId="4" fillId="51" borderId="0" applyNumberFormat="0" applyBorder="0" applyAlignment="0" applyProtection="0"/>
    <xf numFmtId="0" fontId="89" fillId="52" borderId="0" applyNumberFormat="0" applyBorder="0" applyAlignment="0" applyProtection="0"/>
    <xf numFmtId="0" fontId="4" fillId="63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50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0" borderId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3" borderId="0" applyNumberFormat="0" applyBorder="0" applyAlignment="0" applyProtection="0"/>
    <xf numFmtId="0" fontId="4" fillId="56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4" fillId="60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0" fillId="41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135" fillId="0" borderId="36" applyNumberFormat="0" applyFill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53" borderId="0" applyNumberFormat="0" applyBorder="0" applyAlignment="0" applyProtection="0"/>
    <xf numFmtId="0" fontId="89" fillId="55" borderId="0" applyNumberFormat="0" applyBorder="0" applyAlignment="0" applyProtection="0"/>
    <xf numFmtId="0" fontId="4" fillId="51" borderId="0" applyNumberFormat="0" applyBorder="0" applyAlignment="0" applyProtection="0"/>
    <xf numFmtId="0" fontId="89" fillId="52" borderId="0" applyNumberFormat="0" applyBorder="0" applyAlignment="0" applyProtection="0"/>
    <xf numFmtId="0" fontId="4" fillId="63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2" fillId="43" borderId="34" applyNumberFormat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50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107" fillId="46" borderId="38" applyNumberFormat="0" applyFon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4" fillId="0" borderId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3" borderId="0" applyNumberFormat="0" applyBorder="0" applyAlignment="0" applyProtection="0"/>
    <xf numFmtId="0" fontId="4" fillId="56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4" fillId="60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0" fillId="41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135" fillId="0" borderId="36" applyNumberFormat="0" applyFill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53" borderId="0" applyNumberFormat="0" applyBorder="0" applyAlignment="0" applyProtection="0"/>
    <xf numFmtId="0" fontId="89" fillId="55" borderId="0" applyNumberFormat="0" applyBorder="0" applyAlignment="0" applyProtection="0"/>
    <xf numFmtId="0" fontId="4" fillId="51" borderId="0" applyNumberFormat="0" applyBorder="0" applyAlignment="0" applyProtection="0"/>
    <xf numFmtId="0" fontId="89" fillId="52" borderId="0" applyNumberFormat="0" applyBorder="0" applyAlignment="0" applyProtection="0"/>
    <xf numFmtId="0" fontId="4" fillId="63" borderId="0" applyNumberFormat="0" applyBorder="0" applyAlignment="0" applyProtection="0"/>
    <xf numFmtId="0" fontId="89" fillId="4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50" borderId="0" applyNumberFormat="0" applyBorder="0" applyAlignment="0" applyProtection="0"/>
    <xf numFmtId="0" fontId="89" fillId="61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4" fillId="56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4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4" fillId="50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4" fillId="63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62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4" fillId="5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63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4" fillId="60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1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4" fillId="59" borderId="0" applyNumberFormat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4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4" fillId="5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4" fillId="57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4" fillId="60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60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4" fillId="56" borderId="0" applyNumberFormat="0" applyBorder="0" applyAlignment="0" applyProtection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58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56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3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4" fillId="54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7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4" fillId="5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47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4" fillId="47" borderId="0" applyNumberFormat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4" fillId="4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4" fillId="54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57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4" fillId="56" borderId="0" applyNumberFormat="0" applyBorder="0" applyAlignment="0" applyProtection="0"/>
    <xf numFmtId="0" fontId="136" fillId="45" borderId="37" applyNumberForma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89" fillId="58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61" borderId="0" applyNumberFormat="0" applyBorder="0" applyAlignment="0" applyProtection="0"/>
    <xf numFmtId="0" fontId="4" fillId="62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53" borderId="0" applyNumberFormat="0" applyBorder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48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4" fillId="47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07" fillId="46" borderId="38" applyNumberFormat="0" applyFont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 applyNumberFormat="0" applyFont="0" applyFill="0" applyBorder="0" applyProtection="0">
      <alignment horizontal="left" vertical="center"/>
    </xf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89" fillId="55" borderId="0" applyNumberFormat="0" applyBorder="0" applyAlignment="0" applyProtection="0"/>
    <xf numFmtId="0" fontId="4" fillId="0" borderId="57" applyNumberFormat="0" applyFont="0" applyFill="0" applyProtection="0">
      <alignment horizontal="center" vertical="center" wrapText="1"/>
    </xf>
    <xf numFmtId="0" fontId="133" fillId="44" borderId="35" applyNumberFormat="0" applyAlignment="0" applyProtection="0"/>
    <xf numFmtId="0" fontId="134" fillId="44" borderId="34" applyNumberFormat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46" borderId="38" applyNumberFormat="0" applyFont="0" applyAlignment="0" applyProtection="0"/>
    <xf numFmtId="0" fontId="89" fillId="5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9" fillId="40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0" borderId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3" borderId="0" applyNumberFormat="0" applyBorder="0" applyAlignment="0" applyProtection="0"/>
    <xf numFmtId="0" fontId="4" fillId="56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4" fillId="60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0" fillId="41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135" fillId="0" borderId="36" applyNumberFormat="0" applyFill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53" borderId="0" applyNumberFormat="0" applyBorder="0" applyAlignment="0" applyProtection="0"/>
    <xf numFmtId="0" fontId="89" fillId="55" borderId="0" applyNumberFormat="0" applyBorder="0" applyAlignment="0" applyProtection="0"/>
    <xf numFmtId="0" fontId="4" fillId="51" borderId="0" applyNumberFormat="0" applyBorder="0" applyAlignment="0" applyProtection="0"/>
    <xf numFmtId="0" fontId="89" fillId="52" borderId="0" applyNumberFormat="0" applyBorder="0" applyAlignment="0" applyProtection="0"/>
    <xf numFmtId="0" fontId="4" fillId="63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50" borderId="0" applyNumberFormat="0" applyBorder="0" applyAlignment="0" applyProtection="0"/>
    <xf numFmtId="0" fontId="89" fillId="49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4" fillId="0" borderId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4" fillId="0" borderId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7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9" fillId="64" borderId="0" applyNumberFormat="0" applyBorder="0" applyAlignment="0" applyProtection="0"/>
    <xf numFmtId="0" fontId="4" fillId="0" borderId="0"/>
    <xf numFmtId="0" fontId="131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9" fillId="64" borderId="0" applyNumberFormat="0" applyBorder="0" applyAlignment="0" applyProtection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3" fillId="44" borderId="35" applyNumberFormat="0" applyAlignment="0" applyProtection="0"/>
    <xf numFmtId="0" fontId="4" fillId="0" borderId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3" borderId="0" applyNumberFormat="0" applyBorder="0" applyAlignment="0" applyProtection="0"/>
    <xf numFmtId="0" fontId="4" fillId="56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4" fillId="60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0" fillId="41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135" fillId="0" borderId="36" applyNumberFormat="0" applyFill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53" borderId="0" applyNumberFormat="0" applyBorder="0" applyAlignment="0" applyProtection="0"/>
    <xf numFmtId="0" fontId="89" fillId="55" borderId="0" applyNumberFormat="0" applyBorder="0" applyAlignment="0" applyProtection="0"/>
    <xf numFmtId="0" fontId="4" fillId="51" borderId="0" applyNumberFormat="0" applyBorder="0" applyAlignment="0" applyProtection="0"/>
    <xf numFmtId="0" fontId="89" fillId="52" borderId="0" applyNumberFormat="0" applyBorder="0" applyAlignment="0" applyProtection="0"/>
    <xf numFmtId="0" fontId="4" fillId="63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50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9" fillId="40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4" fillId="0" borderId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3" borderId="0" applyNumberFormat="0" applyBorder="0" applyAlignment="0" applyProtection="0"/>
    <xf numFmtId="0" fontId="4" fillId="56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4" fillId="60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0" fillId="41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135" fillId="0" borderId="36" applyNumberFormat="0" applyFill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53" borderId="0" applyNumberFormat="0" applyBorder="0" applyAlignment="0" applyProtection="0"/>
    <xf numFmtId="0" fontId="89" fillId="55" borderId="0" applyNumberFormat="0" applyBorder="0" applyAlignment="0" applyProtection="0"/>
    <xf numFmtId="0" fontId="4" fillId="51" borderId="0" applyNumberFormat="0" applyBorder="0" applyAlignment="0" applyProtection="0"/>
    <xf numFmtId="0" fontId="89" fillId="52" borderId="0" applyNumberFormat="0" applyBorder="0" applyAlignment="0" applyProtection="0"/>
    <xf numFmtId="0" fontId="4" fillId="63" borderId="0" applyNumberFormat="0" applyBorder="0" applyAlignment="0" applyProtection="0"/>
    <xf numFmtId="0" fontId="89" fillId="4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50" borderId="0" applyNumberFormat="0" applyBorder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4" fillId="0" borderId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3" borderId="0" applyNumberFormat="0" applyBorder="0" applyAlignment="0" applyProtection="0"/>
    <xf numFmtId="0" fontId="4" fillId="56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4" fillId="60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0" fillId="41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135" fillId="0" borderId="36" applyNumberFormat="0" applyFill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53" borderId="0" applyNumberFormat="0" applyBorder="0" applyAlignment="0" applyProtection="0"/>
    <xf numFmtId="0" fontId="89" fillId="55" borderId="0" applyNumberFormat="0" applyBorder="0" applyAlignment="0" applyProtection="0"/>
    <xf numFmtId="0" fontId="4" fillId="51" borderId="0" applyNumberFormat="0" applyBorder="0" applyAlignment="0" applyProtection="0"/>
    <xf numFmtId="0" fontId="89" fillId="52" borderId="0" applyNumberFormat="0" applyBorder="0" applyAlignment="0" applyProtection="0"/>
    <xf numFmtId="0" fontId="4" fillId="63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50" borderId="0" applyNumberFormat="0" applyBorder="0" applyAlignment="0" applyProtection="0"/>
    <xf numFmtId="0" fontId="132" fillId="43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4" fillId="56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4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4" fillId="50" borderId="0" applyNumberFormat="0" applyBorder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4" fillId="63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62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4" fillId="5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63" borderId="0" applyNumberFormat="0" applyBorder="0" applyAlignment="0" applyProtection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4" fillId="60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1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4" fillId="5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4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4" fillId="59" borderId="0" applyNumberFormat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4" fillId="57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4" fillId="60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60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4" fillId="56" borderId="0" applyNumberFormat="0" applyBorder="0" applyAlignment="0" applyProtection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58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56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3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4" fillId="54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7" borderId="0" applyNumberFormat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4" fillId="5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47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4" fillId="47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4" fillId="4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4" fillId="54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4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136" fillId="45" borderId="37" applyNumberForma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89" fillId="58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61" borderId="0" applyNumberFormat="0" applyBorder="0" applyAlignment="0" applyProtection="0"/>
    <xf numFmtId="0" fontId="4" fillId="62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53" borderId="0" applyNumberFormat="0" applyBorder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48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4" fillId="47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46" borderId="38" applyNumberFormat="0" applyFont="0" applyAlignment="0" applyProtection="0"/>
    <xf numFmtId="0" fontId="4" fillId="46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4" fillId="0" borderId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3" borderId="0" applyNumberFormat="0" applyBorder="0" applyAlignment="0" applyProtection="0"/>
    <xf numFmtId="0" fontId="4" fillId="56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4" fillId="60" borderId="0" applyNumberFormat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0" fillId="41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135" fillId="0" borderId="36" applyNumberFormat="0" applyFill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53" borderId="0" applyNumberFormat="0" applyBorder="0" applyAlignment="0" applyProtection="0"/>
    <xf numFmtId="0" fontId="89" fillId="55" borderId="0" applyNumberFormat="0" applyBorder="0" applyAlignment="0" applyProtection="0"/>
    <xf numFmtId="0" fontId="4" fillId="51" borderId="0" applyNumberFormat="0" applyBorder="0" applyAlignment="0" applyProtection="0"/>
    <xf numFmtId="0" fontId="89" fillId="52" borderId="0" applyNumberFormat="0" applyBorder="0" applyAlignment="0" applyProtection="0"/>
    <xf numFmtId="0" fontId="4" fillId="63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50" borderId="0" applyNumberFormat="0" applyBorder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4" fillId="0" borderId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4" fillId="0" borderId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7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63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9" fillId="64" borderId="0" applyNumberFormat="0" applyBorder="0" applyAlignment="0" applyProtection="0"/>
    <xf numFmtId="0" fontId="4" fillId="0" borderId="0"/>
    <xf numFmtId="0" fontId="131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9" fillId="64" borderId="0" applyNumberFormat="0" applyBorder="0" applyAlignment="0" applyProtection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107" fillId="46" borderId="38" applyNumberFormat="0" applyFont="0" applyAlignment="0" applyProtection="0"/>
    <xf numFmtId="0" fontId="4" fillId="0" borderId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3" borderId="0" applyNumberFormat="0" applyBorder="0" applyAlignment="0" applyProtection="0"/>
    <xf numFmtId="0" fontId="4" fillId="56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29" fillId="40" borderId="0" applyNumberFormat="0" applyBorder="0" applyAlignment="0" applyProtection="0"/>
    <xf numFmtId="0" fontId="4" fillId="60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0" fillId="41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135" fillId="0" borderId="36" applyNumberFormat="0" applyFill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53" borderId="0" applyNumberFormat="0" applyBorder="0" applyAlignment="0" applyProtection="0"/>
    <xf numFmtId="0" fontId="89" fillId="55" borderId="0" applyNumberFormat="0" applyBorder="0" applyAlignment="0" applyProtection="0"/>
    <xf numFmtId="0" fontId="4" fillId="51" borderId="0" applyNumberFormat="0" applyBorder="0" applyAlignment="0" applyProtection="0"/>
    <xf numFmtId="0" fontId="89" fillId="52" borderId="0" applyNumberFormat="0" applyBorder="0" applyAlignment="0" applyProtection="0"/>
    <xf numFmtId="0" fontId="4" fillId="63" borderId="0" applyNumberFormat="0" applyBorder="0" applyAlignment="0" applyProtection="0"/>
    <xf numFmtId="0" fontId="89" fillId="4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50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9" fillId="40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30" fillId="41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3" borderId="0" applyNumberFormat="0" applyBorder="0" applyAlignment="0" applyProtection="0"/>
    <xf numFmtId="0" fontId="4" fillId="56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4" fillId="60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0" fillId="41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135" fillId="0" borderId="36" applyNumberFormat="0" applyFill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53" borderId="0" applyNumberFormat="0" applyBorder="0" applyAlignment="0" applyProtection="0"/>
    <xf numFmtId="0" fontId="89" fillId="55" borderId="0" applyNumberFormat="0" applyBorder="0" applyAlignment="0" applyProtection="0"/>
    <xf numFmtId="0" fontId="4" fillId="51" borderId="0" applyNumberFormat="0" applyBorder="0" applyAlignment="0" applyProtection="0"/>
    <xf numFmtId="0" fontId="89" fillId="52" borderId="0" applyNumberFormat="0" applyBorder="0" applyAlignment="0" applyProtection="0"/>
    <xf numFmtId="0" fontId="4" fillId="63" borderId="0" applyNumberFormat="0" applyBorder="0" applyAlignment="0" applyProtection="0"/>
    <xf numFmtId="0" fontId="89" fillId="4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50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9" fillId="40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4" fillId="0" borderId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3" borderId="0" applyNumberFormat="0" applyBorder="0" applyAlignment="0" applyProtection="0"/>
    <xf numFmtId="0" fontId="4" fillId="56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4" fillId="0" borderId="0"/>
    <xf numFmtId="0" fontId="135" fillId="0" borderId="3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4" fillId="60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0" fillId="41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135" fillId="0" borderId="36" applyNumberFormat="0" applyFill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53" borderId="0" applyNumberFormat="0" applyBorder="0" applyAlignment="0" applyProtection="0"/>
    <xf numFmtId="0" fontId="89" fillId="55" borderId="0" applyNumberFormat="0" applyBorder="0" applyAlignment="0" applyProtection="0"/>
    <xf numFmtId="0" fontId="4" fillId="51" borderId="0" applyNumberFormat="0" applyBorder="0" applyAlignment="0" applyProtection="0"/>
    <xf numFmtId="0" fontId="89" fillId="52" borderId="0" applyNumberFormat="0" applyBorder="0" applyAlignment="0" applyProtection="0"/>
    <xf numFmtId="0" fontId="4" fillId="63" borderId="0" applyNumberFormat="0" applyBorder="0" applyAlignment="0" applyProtection="0"/>
    <xf numFmtId="0" fontId="89" fillId="4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0" applyNumberFormat="0" applyBorder="0" applyAlignment="0" applyProtection="0"/>
    <xf numFmtId="0" fontId="4" fillId="46" borderId="38" applyNumberFormat="0" applyFon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4" fillId="6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4" fillId="50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4" fillId="56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4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4" fillId="50" borderId="0" applyNumberFormat="0" applyBorder="0" applyAlignment="0" applyProtection="0"/>
    <xf numFmtId="0" fontId="107" fillId="46" borderId="38" applyNumberFormat="0" applyFon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07" fillId="46" borderId="38" applyNumberFormat="0" applyFon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4" fillId="63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62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4" fillId="5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63" borderId="0" applyNumberFormat="0" applyBorder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4" fillId="60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1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4" fillId="59" borderId="0" applyNumberFormat="0" applyBorder="0" applyAlignment="0" applyProtection="0"/>
    <xf numFmtId="0" fontId="136" fillId="45" borderId="37" applyNumberFormat="0" applyAlignment="0" applyProtection="0"/>
    <xf numFmtId="0" fontId="4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4" fillId="59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4" fillId="57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4" fillId="60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60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4" fillId="56" borderId="0" applyNumberFormat="0" applyBorder="0" applyAlignment="0" applyProtection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58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56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3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4" fillId="54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7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4" fillId="5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4" fillId="53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47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4" fillId="47" borderId="0" applyNumberFormat="0" applyBorder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4" fillId="4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4" fillId="54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4" fillId="57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4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4" fillId="56" borderId="0" applyNumberFormat="0" applyBorder="0" applyAlignment="0" applyProtection="0"/>
    <xf numFmtId="0" fontId="136" fillId="45" borderId="37" applyNumberForma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89" fillId="58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61" borderId="0" applyNumberFormat="0" applyBorder="0" applyAlignment="0" applyProtection="0"/>
    <xf numFmtId="0" fontId="4" fillId="62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53" borderId="0" applyNumberFormat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48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4" fillId="47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0" borderId="0"/>
    <xf numFmtId="0" fontId="4" fillId="0" borderId="0" applyNumberFormat="0" applyFont="0" applyFill="0" applyBorder="0" applyProtection="0">
      <alignment horizontal="left" vertical="center"/>
    </xf>
    <xf numFmtId="0" fontId="4" fillId="0" borderId="57" applyNumberFormat="0" applyFont="0" applyFill="0" applyProtection="0">
      <alignment horizontal="center" vertical="center" wrapText="1"/>
    </xf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07" fillId="46" borderId="38" applyNumberFormat="0" applyFon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07" fillId="46" borderId="38" applyNumberFormat="0" applyFon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4" fillId="63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07" fillId="46" borderId="38" applyNumberFormat="0" applyFont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4" fillId="0" borderId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4" fillId="62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4" fillId="51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4" fillId="63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107" fillId="46" borderId="38" applyNumberFormat="0" applyFont="0" applyAlignment="0" applyProtection="0"/>
    <xf numFmtId="0" fontId="89" fillId="58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4" fillId="53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07" fillId="46" borderId="38" applyNumberFormat="0" applyFon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4" fillId="53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136" fillId="45" borderId="37" applyNumberFormat="0" applyAlignment="0" applyProtection="0"/>
    <xf numFmtId="0" fontId="107" fillId="46" borderId="38" applyNumberFormat="0" applyFont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89" fillId="55" borderId="0" applyNumberFormat="0" applyBorder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4" fillId="57" borderId="0" applyNumberFormat="0" applyBorder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107" fillId="46" borderId="38" applyNumberFormat="0" applyFon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07" fillId="46" borderId="38" applyNumberFormat="0" applyFont="0" applyAlignment="0" applyProtection="0"/>
    <xf numFmtId="0" fontId="135" fillId="0" borderId="36" applyNumberFormat="0" applyFill="0" applyAlignment="0" applyProtection="0"/>
    <xf numFmtId="0" fontId="107" fillId="46" borderId="38" applyNumberFormat="0" applyFon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4" fillId="60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4" fillId="59" borderId="0" applyNumberFormat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4" fillId="56" borderId="0" applyNumberFormat="0" applyBorder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4" fillId="53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4" fillId="62" borderId="0" applyNumberFormat="0" applyBorder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07" fillId="46" borderId="38" applyNumberFormat="0" applyFon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4" fillId="51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07" fillId="46" borderId="38" applyNumberFormat="0" applyFont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89" fillId="49" borderId="0" applyNumberFormat="0" applyBorder="0" applyAlignment="0" applyProtection="0"/>
    <xf numFmtId="0" fontId="107" fillId="46" borderId="38" applyNumberFormat="0" applyFon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4" fillId="53" borderId="0" applyNumberFormat="0" applyBorder="0" applyAlignment="0" applyProtection="0"/>
    <xf numFmtId="0" fontId="4" fillId="57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4" fillId="63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4" fillId="51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107" fillId="46" borderId="38" applyNumberFormat="0" applyFont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4" fillId="63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4" fillId="56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4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4" fillId="50" borderId="0" applyNumberFormat="0" applyBorder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4" fillId="63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62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4" fillId="5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63" borderId="0" applyNumberFormat="0" applyBorder="0" applyAlignment="0" applyProtection="0"/>
    <xf numFmtId="0" fontId="133" fillId="44" borderId="35" applyNumberFormat="0" applyAlignment="0" applyProtection="0"/>
    <xf numFmtId="0" fontId="4" fillId="60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1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4" fillId="5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4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4" fillId="5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4" fillId="57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4" fillId="60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60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4" fillId="56" borderId="0" applyNumberFormat="0" applyBorder="0" applyAlignment="0" applyProtection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58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56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3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4" fillId="54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7" borderId="0" applyNumberFormat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4" fillId="5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47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4" fillId="47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4" fillId="4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4" fillId="54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4" fillId="56" borderId="0" applyNumberFormat="0" applyBorder="0" applyAlignment="0" applyProtection="0"/>
    <xf numFmtId="0" fontId="136" fillId="45" borderId="37" applyNumberForma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89" fillId="58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61" borderId="0" applyNumberFormat="0" applyBorder="0" applyAlignment="0" applyProtection="0"/>
    <xf numFmtId="0" fontId="4" fillId="6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53" borderId="0" applyNumberFormat="0" applyBorder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48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4" fillId="47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07" fillId="46" borderId="38" applyNumberFormat="0" applyFont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89" fillId="61" borderId="0" applyNumberFormat="0" applyBorder="0" applyAlignment="0" applyProtection="0"/>
    <xf numFmtId="0" fontId="107" fillId="46" borderId="38" applyNumberFormat="0" applyFont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4" fillId="54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07" fillId="46" borderId="38" applyNumberFormat="0" applyFont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07" fillId="46" borderId="38" applyNumberFormat="0" applyFont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4" fillId="48" borderId="0" applyNumberFormat="0" applyBorder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4" fillId="48" borderId="0" applyNumberFormat="0" applyBorder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6" fillId="45" borderId="37" applyNumberFormat="0" applyAlignment="0" applyProtection="0"/>
    <xf numFmtId="0" fontId="107" fillId="46" borderId="38" applyNumberFormat="0" applyFont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4" fillId="59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07" fillId="46" borderId="38" applyNumberFormat="0" applyFon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07" fillId="46" borderId="38" applyNumberFormat="0" applyFont="0" applyAlignment="0" applyProtection="0"/>
    <xf numFmtId="0" fontId="131" fillId="42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07" fillId="46" borderId="38" applyNumberFormat="0" applyFont="0" applyAlignment="0" applyProtection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4" fillId="54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07" fillId="46" borderId="38" applyNumberFormat="0" applyFont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4" fillId="63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4" fillId="47" borderId="0" applyNumberFormat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07" fillId="46" borderId="38" applyNumberFormat="0" applyFon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4" fillId="57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89" fillId="61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4" fillId="50" borderId="0" applyNumberFormat="0" applyBorder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4" fillId="0" borderId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4" fillId="56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4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4" fillId="50" borderId="0" applyNumberFormat="0" applyBorder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4" fillId="63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62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4" fillId="5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63" borderId="0" applyNumberFormat="0" applyBorder="0" applyAlignment="0" applyProtection="0"/>
    <xf numFmtId="0" fontId="133" fillId="44" borderId="35" applyNumberFormat="0" applyAlignment="0" applyProtection="0"/>
    <xf numFmtId="0" fontId="4" fillId="60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1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4" fillId="5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4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4" fillId="5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4" fillId="57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4" fillId="60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60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4" fillId="56" borderId="0" applyNumberFormat="0" applyBorder="0" applyAlignment="0" applyProtection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58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56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3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4" fillId="54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7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4" fillId="5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47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4" fillId="47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4" fillId="4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4" fillId="54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4" fillId="56" borderId="0" applyNumberFormat="0" applyBorder="0" applyAlignment="0" applyProtection="0"/>
    <xf numFmtId="0" fontId="136" fillId="45" borderId="37" applyNumberForma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89" fillId="58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61" borderId="0" applyNumberFormat="0" applyBorder="0" applyAlignment="0" applyProtection="0"/>
    <xf numFmtId="0" fontId="4" fillId="6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53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48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4" fillId="47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07" fillId="46" borderId="38" applyNumberFormat="0" applyFont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4" fillId="56" borderId="0" applyNumberFormat="0" applyBorder="0" applyAlignment="0" applyProtection="0"/>
    <xf numFmtId="0" fontId="132" fillId="43" borderId="34" applyNumberForma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129" fillId="40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134" fillId="44" borderId="34" applyNumberFormat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89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4" fillId="62" borderId="0" applyNumberFormat="0" applyBorder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107" fillId="46" borderId="38" applyNumberFormat="0" applyFont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4" fillId="47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07" fillId="46" borderId="38" applyNumberFormat="0" applyFon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4" fillId="51" borderId="0" applyNumberFormat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6" fillId="45" borderId="37" applyNumberFormat="0" applyAlignment="0" applyProtection="0"/>
    <xf numFmtId="0" fontId="131" fillId="42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07" fillId="46" borderId="38" applyNumberFormat="0" applyFon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07" fillId="46" borderId="38" applyNumberFormat="0" applyFont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4" fillId="50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89" fillId="55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132" fillId="43" borderId="34" applyNumberFormat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64" borderId="0" applyNumberFormat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134" fillId="44" borderId="34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9" fillId="55" borderId="0" applyNumberFormat="0" applyBorder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6" fillId="45" borderId="37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61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5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31" fillId="42" borderId="0" applyNumberFormat="0" applyBorder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07" fillId="46" borderId="38" applyNumberFormat="0" applyFont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58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2" fillId="43" borderId="34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31" fillId="4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6" fillId="45" borderId="37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3" fillId="44" borderId="35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3" fillId="44" borderId="35" applyNumberFormat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30" fillId="41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4" fillId="0" borderId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4" fillId="56" borderId="0" applyNumberFormat="0" applyBorder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4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4" fillId="56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4" fillId="50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0" borderId="0" applyNumberFormat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4" fillId="63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62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4" fillId="50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63" borderId="0" applyNumberFormat="0" applyBorder="0" applyAlignment="0" applyProtection="0"/>
    <xf numFmtId="0" fontId="133" fillId="44" borderId="35" applyNumberFormat="0" applyAlignment="0" applyProtection="0"/>
    <xf numFmtId="0" fontId="4" fillId="60" borderId="0" applyNumberFormat="0" applyBorder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1" borderId="0" applyNumberFormat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4" fillId="59" borderId="0" applyNumberFormat="0" applyBorder="0" applyAlignment="0" applyProtection="0"/>
    <xf numFmtId="0" fontId="136" fillId="45" borderId="37" applyNumberFormat="0" applyAlignment="0" applyProtection="0"/>
    <xf numFmtId="0" fontId="4" fillId="62" borderId="0" applyNumberFormat="0" applyBorder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4" fillId="5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4" fillId="57" borderId="0" applyNumberFormat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4" fillId="60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60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4" fillId="56" borderId="0" applyNumberFormat="0" applyBorder="0" applyAlignment="0" applyProtection="0"/>
    <xf numFmtId="0" fontId="89" fillId="61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58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4" fillId="5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56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3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4" fillId="54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7" borderId="0" applyNumberFormat="0" applyBorder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4" fillId="59" borderId="0" applyNumberFormat="0" applyBorder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47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4" fillId="47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4" fillId="48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4" fillId="54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5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4" fillId="56" borderId="0" applyNumberFormat="0" applyBorder="0" applyAlignment="0" applyProtection="0"/>
    <xf numFmtId="0" fontId="136" fillId="45" borderId="37" applyNumberFormat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89" fillId="58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89" fillId="61" borderId="0" applyNumberFormat="0" applyBorder="0" applyAlignment="0" applyProtection="0"/>
    <xf numFmtId="0" fontId="4" fillId="6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4" fillId="53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48" borderId="0" applyNumberFormat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4" fillId="47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89" fillId="5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89" fillId="52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35" fillId="0" borderId="36" applyNumberFormat="0" applyFill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130" fillId="41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07" fillId="46" borderId="38" applyNumberFormat="0" applyFont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4" fillId="56" borderId="0" applyNumberFormat="0" applyBorder="0" applyAlignment="0" applyProtection="0"/>
    <xf numFmtId="0" fontId="4" fillId="47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60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57" borderId="0" applyNumberFormat="0" applyBorder="0" applyAlignment="0" applyProtection="0"/>
    <xf numFmtId="0" fontId="4" fillId="53" borderId="0" applyNumberFormat="0" applyBorder="0" applyAlignment="0" applyProtection="0"/>
    <xf numFmtId="0" fontId="4" fillId="51" borderId="0" applyNumberFormat="0" applyBorder="0" applyAlignment="0" applyProtection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2" fillId="43" borderId="34" applyNumberForma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9" fillId="52" borderId="0" applyNumberFormat="0" applyBorder="0" applyAlignment="0" applyProtection="0"/>
    <xf numFmtId="0" fontId="132" fillId="43" borderId="34" applyNumberFormat="0" applyAlignment="0" applyProtection="0"/>
    <xf numFmtId="0" fontId="89" fillId="49" borderId="0" applyNumberFormat="0" applyBorder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130" fillId="41" borderId="0" applyNumberFormat="0" applyBorder="0" applyAlignment="0" applyProtection="0"/>
    <xf numFmtId="0" fontId="84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3" fillId="44" borderId="35" applyNumberFormat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136" fillId="45" borderId="37" applyNumberFormat="0" applyAlignment="0" applyProtection="0"/>
    <xf numFmtId="0" fontId="134" fillId="44" borderId="34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49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2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6" fillId="45" borderId="37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29" fillId="40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7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5" fillId="0" borderId="36" applyNumberFormat="0" applyFill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84" fillId="0" borderId="0" applyNumberFormat="0" applyFill="0" applyBorder="0" applyAlignment="0" applyProtection="0"/>
    <xf numFmtId="0" fontId="132" fillId="43" borderId="34" applyNumberFormat="0" applyAlignment="0" applyProtection="0"/>
    <xf numFmtId="0" fontId="89" fillId="55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7" fillId="0" borderId="0" applyNumberFormat="0" applyFill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55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132" fillId="43" borderId="34" applyNumberFormat="0" applyAlignment="0" applyProtection="0"/>
    <xf numFmtId="0" fontId="89" fillId="5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49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30" fillId="41" borderId="0" applyNumberFormat="0" applyBorder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89" fillId="64" borderId="0" applyNumberFormat="0" applyBorder="0" applyAlignment="0" applyProtection="0"/>
    <xf numFmtId="0" fontId="131" fillId="42" borderId="0" applyNumberFormat="0" applyBorder="0" applyAlignment="0" applyProtection="0"/>
    <xf numFmtId="0" fontId="89" fillId="55" borderId="0" applyNumberFormat="0" applyBorder="0" applyAlignment="0" applyProtection="0"/>
    <xf numFmtId="0" fontId="135" fillId="0" borderId="36" applyNumberFormat="0" applyFill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9" fillId="55" borderId="0" applyNumberFormat="0" applyBorder="0" applyAlignment="0" applyProtection="0"/>
    <xf numFmtId="0" fontId="129" fillId="40" borderId="0" applyNumberFormat="0" applyBorder="0" applyAlignment="0" applyProtection="0"/>
    <xf numFmtId="0" fontId="134" fillId="44" borderId="34" applyNumberFormat="0" applyAlignment="0" applyProtection="0"/>
    <xf numFmtId="0" fontId="132" fillId="43" borderId="34" applyNumberFormat="0" applyAlignment="0" applyProtection="0"/>
    <xf numFmtId="0" fontId="135" fillId="0" borderId="36" applyNumberFormat="0" applyFill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8" borderId="0" applyNumberFormat="0" applyBorder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133" fillId="44" borderId="35" applyNumberFormat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131" fillId="42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89" fillId="61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58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61" borderId="0" applyNumberFormat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89" fillId="64" borderId="0" applyNumberFormat="0" applyBorder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3" fillId="44" borderId="35" applyNumberFormat="0" applyAlignment="0" applyProtection="0"/>
    <xf numFmtId="0" fontId="89" fillId="49" borderId="0" applyNumberFormat="0" applyBorder="0" applyAlignment="0" applyProtection="0"/>
    <xf numFmtId="0" fontId="89" fillId="64" borderId="0" applyNumberFormat="0" applyBorder="0" applyAlignment="0" applyProtection="0"/>
    <xf numFmtId="0" fontId="135" fillId="0" borderId="36" applyNumberFormat="0" applyFill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29" fillId="40" borderId="0" applyNumberFormat="0" applyBorder="0" applyAlignment="0" applyProtection="0"/>
    <xf numFmtId="0" fontId="130" fillId="41" borderId="0" applyNumberFormat="0" applyBorder="0" applyAlignment="0" applyProtection="0"/>
    <xf numFmtId="0" fontId="89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52" borderId="0" applyNumberFormat="0" applyBorder="0" applyAlignment="0" applyProtection="0"/>
    <xf numFmtId="0" fontId="135" fillId="0" borderId="36" applyNumberFormat="0" applyFill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36" fillId="45" borderId="37" applyNumberFormat="0" applyAlignment="0" applyProtection="0"/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1" fillId="42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132" fillId="43" borderId="34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9" fillId="58" borderId="0" applyNumberFormat="0" applyBorder="0" applyAlignment="0" applyProtection="0"/>
    <xf numFmtId="0" fontId="107" fillId="46" borderId="38" applyNumberFormat="0" applyFont="0" applyAlignment="0" applyProtection="0"/>
    <xf numFmtId="0" fontId="89" fillId="49" borderId="0" applyNumberFormat="0" applyBorder="0" applyAlignment="0" applyProtection="0"/>
    <xf numFmtId="0" fontId="89" fillId="55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4" fillId="44" borderId="34" applyNumberFormat="0" applyAlignment="0" applyProtection="0"/>
    <xf numFmtId="0" fontId="107" fillId="46" borderId="38" applyNumberFormat="0" applyFont="0" applyAlignment="0" applyProtection="0"/>
    <xf numFmtId="0" fontId="130" fillId="41" borderId="0" applyNumberFormat="0" applyBorder="0" applyAlignment="0" applyProtection="0"/>
    <xf numFmtId="0" fontId="137" fillId="0" borderId="0" applyNumberFormat="0" applyFill="0" applyBorder="0" applyAlignment="0" applyProtection="0"/>
    <xf numFmtId="0" fontId="89" fillId="58" borderId="0" applyNumberFormat="0" applyBorder="0" applyAlignment="0" applyProtection="0"/>
    <xf numFmtId="0" fontId="133" fillId="44" borderId="35" applyNumberFormat="0" applyAlignment="0" applyProtection="0"/>
    <xf numFmtId="0" fontId="130" fillId="41" borderId="0" applyNumberFormat="0" applyBorder="0" applyAlignment="0" applyProtection="0"/>
    <xf numFmtId="0" fontId="129" fillId="40" borderId="0" applyNumberFormat="0" applyBorder="0" applyAlignment="0" applyProtection="0"/>
    <xf numFmtId="0" fontId="133" fillId="44" borderId="35" applyNumberFormat="0" applyAlignment="0" applyProtection="0"/>
    <xf numFmtId="0" fontId="89" fillId="61" borderId="0" applyNumberFormat="0" applyBorder="0" applyAlignment="0" applyProtection="0"/>
    <xf numFmtId="0" fontId="89" fillId="58" borderId="0" applyNumberFormat="0" applyBorder="0" applyAlignment="0" applyProtection="0"/>
    <xf numFmtId="0" fontId="136" fillId="45" borderId="37" applyNumberFormat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84" fillId="0" borderId="0" applyNumberFormat="0" applyFill="0" applyBorder="0" applyAlignment="0" applyProtection="0"/>
    <xf numFmtId="0" fontId="136" fillId="45" borderId="37" applyNumberFormat="0" applyAlignment="0" applyProtection="0"/>
    <xf numFmtId="0" fontId="89" fillId="61" borderId="0" applyNumberFormat="0" applyBorder="0" applyAlignment="0" applyProtection="0"/>
    <xf numFmtId="0" fontId="129" fillId="40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135" fillId="0" borderId="36" applyNumberFormat="0" applyFill="0" applyAlignment="0" applyProtection="0"/>
    <xf numFmtId="0" fontId="131" fillId="42" borderId="0" applyNumberFormat="0" applyBorder="0" applyAlignment="0" applyProtection="0"/>
    <xf numFmtId="0" fontId="89" fillId="64" borderId="0" applyNumberFormat="0" applyBorder="0" applyAlignment="0" applyProtection="0"/>
    <xf numFmtId="0" fontId="89" fillId="55" borderId="0" applyNumberFormat="0" applyBorder="0" applyAlignment="0" applyProtection="0"/>
    <xf numFmtId="0" fontId="89" fillId="52" borderId="0" applyNumberFormat="0" applyBorder="0" applyAlignment="0" applyProtection="0"/>
    <xf numFmtId="0" fontId="89" fillId="49" borderId="0" applyNumberFormat="0" applyBorder="0" applyAlignment="0" applyProtection="0"/>
    <xf numFmtId="0" fontId="132" fillId="43" borderId="34" applyNumberFormat="0" applyAlignment="0" applyProtection="0"/>
    <xf numFmtId="0" fontId="134" fillId="44" borderId="34" applyNumberFormat="0" applyAlignment="0" applyProtection="0"/>
    <xf numFmtId="0" fontId="3" fillId="0" borderId="0"/>
    <xf numFmtId="0" fontId="3" fillId="0" borderId="0"/>
    <xf numFmtId="0" fontId="3" fillId="46" borderId="38" applyNumberFormat="0" applyFont="0" applyAlignment="0" applyProtection="0"/>
    <xf numFmtId="0" fontId="156" fillId="0" borderId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0" borderId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9" fillId="0" borderId="0"/>
    <xf numFmtId="0" fontId="53" fillId="0" borderId="0" applyNumberFormat="0" applyFill="0" applyBorder="0">
      <protection locked="0"/>
    </xf>
  </cellStyleXfs>
  <cellXfs count="959">
    <xf numFmtId="0" fontId="0" fillId="0" borderId="0" xfId="0"/>
    <xf numFmtId="0" fontId="41" fillId="0" borderId="0" xfId="0" applyFont="1" applyFill="1" applyBorder="1" applyAlignment="1">
      <alignment horizontal="left" vertical="center"/>
    </xf>
    <xf numFmtId="164" fontId="20" fillId="0" borderId="0" xfId="43" applyNumberFormat="1" applyFont="1" applyFill="1" applyBorder="1" applyAlignment="1">
      <alignment horizontal="left" vertical="center"/>
    </xf>
    <xf numFmtId="165" fontId="20" fillId="0" borderId="0" xfId="1" applyNumberFormat="1" applyFont="1" applyFill="1" applyBorder="1" applyAlignment="1">
      <alignment horizontal="left" vertical="center"/>
    </xf>
    <xf numFmtId="0" fontId="40" fillId="0" borderId="0" xfId="0" applyNumberFormat="1" applyFont="1" applyFill="1" applyBorder="1" applyAlignment="1" applyProtection="1"/>
    <xf numFmtId="0" fontId="49" fillId="0" borderId="0" xfId="0" applyFont="1" applyFill="1" applyBorder="1"/>
    <xf numFmtId="0" fontId="118" fillId="0" borderId="0" xfId="0" applyFont="1" applyFill="1" applyAlignment="1">
      <alignment horizontal="left" wrapText="1"/>
    </xf>
    <xf numFmtId="0" fontId="19" fillId="0" borderId="0" xfId="1" applyFont="1" applyFill="1"/>
    <xf numFmtId="0" fontId="119" fillId="0" borderId="0" xfId="0" applyFont="1" applyFill="1" applyAlignment="1">
      <alignment horizontal="left" vertical="center" wrapText="1"/>
    </xf>
    <xf numFmtId="0" fontId="0" fillId="0" borderId="0" xfId="0" applyBorder="1"/>
    <xf numFmtId="0" fontId="121" fillId="0" borderId="0" xfId="0" applyFont="1" applyFill="1" applyBorder="1"/>
    <xf numFmtId="0" fontId="122" fillId="0" borderId="0" xfId="51" applyFont="1" applyFill="1" applyBorder="1" applyAlignment="1" applyProtection="1"/>
    <xf numFmtId="0" fontId="121" fillId="0" borderId="0" xfId="0" applyFont="1" applyFill="1"/>
    <xf numFmtId="0" fontId="121" fillId="0" borderId="0" xfId="0" applyFont="1" applyFill="1" applyBorder="1" applyAlignment="1">
      <alignment horizontal="left" wrapText="1"/>
    </xf>
    <xf numFmtId="0" fontId="42" fillId="24" borderId="10" xfId="1" applyFont="1" applyFill="1" applyBorder="1" applyAlignment="1" applyProtection="1">
      <alignment horizontal="left" vertical="center"/>
      <protection locked="0"/>
    </xf>
    <xf numFmtId="0" fontId="42" fillId="24" borderId="17" xfId="1" applyFont="1" applyFill="1" applyBorder="1" applyAlignment="1" applyProtection="1">
      <alignment horizontal="left" vertical="center"/>
      <protection locked="0"/>
    </xf>
    <xf numFmtId="0" fontId="16" fillId="0" borderId="0" xfId="0" applyFont="1" applyFill="1" applyBorder="1"/>
    <xf numFmtId="0" fontId="127" fillId="0" borderId="0" xfId="0" applyFont="1" applyFill="1" applyBorder="1" applyAlignment="1">
      <alignment horizontal="left" wrapText="1"/>
    </xf>
    <xf numFmtId="0" fontId="53" fillId="0" borderId="0" xfId="51" applyFill="1" applyBorder="1" applyAlignment="1" applyProtection="1">
      <alignment horizontal="left" wrapText="1"/>
    </xf>
    <xf numFmtId="0" fontId="128" fillId="0" borderId="0" xfId="0" applyFont="1" applyFill="1" applyBorder="1" applyAlignment="1">
      <alignment horizontal="left" wrapText="1"/>
    </xf>
    <xf numFmtId="0" fontId="128" fillId="0" borderId="0" xfId="0" applyFont="1" applyFill="1" applyBorder="1" applyAlignment="1">
      <alignment horizontal="right" vertical="center" wrapText="1"/>
    </xf>
    <xf numFmtId="0" fontId="139" fillId="0" borderId="0" xfId="237" applyFont="1" applyFill="1"/>
    <xf numFmtId="0" fontId="140" fillId="0" borderId="0" xfId="0" applyFont="1" applyFill="1"/>
    <xf numFmtId="49" fontId="140" fillId="0" borderId="0" xfId="0" applyNumberFormat="1" applyFont="1" applyFill="1"/>
    <xf numFmtId="0" fontId="139" fillId="0" borderId="0" xfId="0" applyFont="1" applyFill="1"/>
    <xf numFmtId="0" fontId="141" fillId="0" borderId="0" xfId="51" applyFont="1" applyFill="1" applyAlignment="1" applyProtection="1"/>
    <xf numFmtId="0" fontId="41" fillId="0" borderId="0" xfId="0" applyFont="1" applyFill="1" applyBorder="1" applyAlignment="1">
      <alignment horizontal="left" vertical="center"/>
    </xf>
    <xf numFmtId="164" fontId="20" fillId="0" borderId="0" xfId="43" applyNumberFormat="1" applyFont="1" applyBorder="1" applyAlignment="1">
      <alignment horizontal="left" vertical="center"/>
    </xf>
    <xf numFmtId="164" fontId="20" fillId="0" borderId="0" xfId="43" applyNumberFormat="1" applyFont="1" applyFill="1" applyBorder="1" applyAlignment="1">
      <alignment horizontal="left" vertical="center"/>
    </xf>
    <xf numFmtId="165" fontId="20" fillId="0" borderId="0" xfId="1" applyNumberFormat="1" applyFont="1" applyFill="1" applyBorder="1" applyAlignment="1">
      <alignment horizontal="left" vertical="center"/>
    </xf>
    <xf numFmtId="3" fontId="20" fillId="0" borderId="0" xfId="1" applyNumberFormat="1" applyFont="1" applyFill="1" applyBorder="1" applyAlignment="1">
      <alignment horizontal="left" vertical="center"/>
    </xf>
    <xf numFmtId="0" fontId="0" fillId="65" borderId="0" xfId="0" applyFill="1"/>
    <xf numFmtId="0" fontId="0" fillId="65" borderId="0" xfId="0" applyFill="1" applyAlignment="1" applyProtection="1">
      <alignment vertical="center"/>
      <protection locked="0"/>
    </xf>
    <xf numFmtId="0" fontId="0" fillId="65" borderId="0" xfId="0" applyFill="1" applyAlignment="1" applyProtection="1">
      <alignment horizontal="left" vertical="center"/>
      <protection locked="0"/>
    </xf>
    <xf numFmtId="0" fontId="18" fillId="65" borderId="0" xfId="0" applyFont="1" applyFill="1" applyAlignment="1" applyProtection="1">
      <alignment vertical="center"/>
      <protection locked="0"/>
    </xf>
    <xf numFmtId="0" fontId="110" fillId="65" borderId="0" xfId="0" applyFont="1" applyFill="1" applyAlignment="1" applyProtection="1">
      <alignment vertical="center"/>
      <protection locked="0"/>
    </xf>
    <xf numFmtId="0" fontId="113" fillId="65" borderId="0" xfId="0" applyFont="1" applyFill="1" applyAlignment="1" applyProtection="1">
      <alignment vertical="center"/>
      <protection locked="0"/>
    </xf>
    <xf numFmtId="0" fontId="110" fillId="65" borderId="0" xfId="0" applyFont="1" applyFill="1" applyBorder="1" applyAlignment="1" applyProtection="1">
      <alignment vertical="center"/>
      <protection locked="0"/>
    </xf>
    <xf numFmtId="0" fontId="110" fillId="65" borderId="0" xfId="0" applyFont="1" applyFill="1" applyAlignment="1" applyProtection="1">
      <alignment horizontal="right" vertical="center"/>
      <protection locked="0"/>
    </xf>
    <xf numFmtId="0" fontId="0" fillId="65" borderId="0" xfId="0" applyFill="1" applyBorder="1" applyAlignment="1" applyProtection="1">
      <alignment vertical="center"/>
      <protection locked="0"/>
    </xf>
    <xf numFmtId="0" fontId="114" fillId="65" borderId="0" xfId="0" applyFont="1" applyFill="1" applyAlignment="1" applyProtection="1">
      <alignment vertical="center"/>
      <protection locked="0"/>
    </xf>
    <xf numFmtId="0" fontId="116" fillId="65" borderId="0" xfId="0" applyFont="1" applyFill="1" applyAlignment="1" applyProtection="1">
      <protection locked="0"/>
    </xf>
    <xf numFmtId="0" fontId="18" fillId="65" borderId="0" xfId="0" applyFont="1" applyFill="1" applyAlignment="1" applyProtection="1">
      <alignment horizontal="left" vertical="center"/>
      <protection locked="0"/>
    </xf>
    <xf numFmtId="0" fontId="113" fillId="65" borderId="0" xfId="0" applyFont="1" applyFill="1" applyBorder="1" applyAlignment="1" applyProtection="1">
      <alignment vertical="center"/>
      <protection locked="0"/>
    </xf>
    <xf numFmtId="0" fontId="18" fillId="65" borderId="0" xfId="0" applyFont="1" applyFill="1" applyBorder="1" applyAlignment="1" applyProtection="1">
      <alignment vertical="center"/>
      <protection locked="0"/>
    </xf>
    <xf numFmtId="0" fontId="20" fillId="65" borderId="16" xfId="1" applyFont="1" applyFill="1" applyBorder="1" applyAlignment="1" applyProtection="1">
      <alignment vertical="center"/>
      <protection locked="0"/>
    </xf>
    <xf numFmtId="0" fontId="51" fillId="65" borderId="10" xfId="1" applyFont="1" applyFill="1" applyBorder="1" applyAlignment="1" applyProtection="1">
      <alignment horizontal="left" vertical="center" wrapText="1"/>
      <protection locked="0"/>
    </xf>
    <xf numFmtId="0" fontId="20" fillId="65" borderId="16" xfId="1" applyFont="1" applyFill="1" applyBorder="1" applyAlignment="1" applyProtection="1">
      <alignment horizontal="left" vertical="center"/>
      <protection locked="0"/>
    </xf>
    <xf numFmtId="0" fontId="20" fillId="65" borderId="20" xfId="1" applyFont="1" applyFill="1" applyBorder="1" applyAlignment="1" applyProtection="1">
      <alignment horizontal="left" vertical="center"/>
      <protection locked="0"/>
    </xf>
    <xf numFmtId="0" fontId="109" fillId="65" borderId="0" xfId="1" applyFont="1" applyFill="1" applyBorder="1" applyAlignment="1" applyProtection="1">
      <alignment vertical="center"/>
      <protection locked="0"/>
    </xf>
    <xf numFmtId="0" fontId="109" fillId="65" borderId="0" xfId="1" applyFont="1" applyFill="1" applyBorder="1" applyAlignment="1" applyProtection="1">
      <alignment horizontal="left" vertical="center"/>
      <protection locked="0"/>
    </xf>
    <xf numFmtId="0" fontId="112" fillId="65" borderId="0" xfId="1" applyFont="1" applyFill="1" applyBorder="1" applyAlignment="1" applyProtection="1">
      <alignment vertical="center"/>
      <protection locked="0"/>
    </xf>
    <xf numFmtId="0" fontId="87" fillId="65" borderId="0" xfId="1" applyFont="1" applyFill="1" applyBorder="1" applyAlignment="1" applyProtection="1">
      <alignment vertical="center"/>
      <protection locked="0"/>
    </xf>
    <xf numFmtId="0" fontId="111" fillId="65" borderId="0" xfId="1" applyFont="1" applyFill="1" applyBorder="1" applyAlignment="1" applyProtection="1">
      <alignment vertical="center"/>
      <protection locked="0"/>
    </xf>
    <xf numFmtId="0" fontId="86" fillId="65" borderId="0" xfId="1" applyFont="1" applyFill="1" applyBorder="1" applyAlignment="1" applyProtection="1">
      <alignment vertical="center"/>
      <protection locked="0"/>
    </xf>
    <xf numFmtId="0" fontId="88" fillId="65" borderId="0" xfId="1" applyFont="1" applyFill="1" applyBorder="1" applyAlignment="1" applyProtection="1">
      <alignment vertical="center"/>
      <protection locked="0"/>
    </xf>
    <xf numFmtId="0" fontId="41" fillId="65" borderId="41" xfId="0" applyFont="1" applyFill="1" applyBorder="1" applyAlignment="1" applyProtection="1">
      <alignment horizontal="right" vertical="center"/>
    </xf>
    <xf numFmtId="0" fontId="115" fillId="65" borderId="0" xfId="0" applyFont="1" applyFill="1" applyBorder="1" applyAlignment="1" applyProtection="1">
      <alignment vertical="center"/>
      <protection locked="0"/>
    </xf>
    <xf numFmtId="0" fontId="115" fillId="65" borderId="0" xfId="0" applyFont="1" applyFill="1" applyAlignment="1" applyProtection="1">
      <alignment vertical="center"/>
      <protection locked="0"/>
    </xf>
    <xf numFmtId="0" fontId="41" fillId="65" borderId="0" xfId="0" applyFont="1" applyFill="1" applyAlignment="1" applyProtection="1">
      <alignment horizontal="left" vertical="center"/>
      <protection locked="0"/>
    </xf>
    <xf numFmtId="3" fontId="51" fillId="65" borderId="0" xfId="1" applyNumberFormat="1" applyFont="1" applyFill="1" applyBorder="1" applyAlignment="1" applyProtection="1">
      <alignment horizontal="right" vertical="center"/>
      <protection locked="0"/>
    </xf>
    <xf numFmtId="3" fontId="20" fillId="65" borderId="0" xfId="1" applyNumberFormat="1" applyFont="1" applyFill="1" applyBorder="1" applyAlignment="1" applyProtection="1">
      <alignment horizontal="left"/>
      <protection locked="0"/>
    </xf>
    <xf numFmtId="3" fontId="20" fillId="65" borderId="0" xfId="1" applyNumberFormat="1" applyFont="1" applyFill="1" applyBorder="1" applyAlignment="1" applyProtection="1">
      <alignment vertical="center" wrapText="1"/>
      <protection locked="0"/>
    </xf>
    <xf numFmtId="3" fontId="20" fillId="65" borderId="0" xfId="1" applyNumberFormat="1" applyFont="1" applyFill="1" applyBorder="1" applyAlignment="1" applyProtection="1">
      <alignment vertical="center"/>
      <protection locked="0"/>
    </xf>
    <xf numFmtId="0" fontId="109" fillId="65" borderId="0" xfId="1" applyFont="1" applyFill="1" applyBorder="1" applyAlignment="1" applyProtection="1">
      <alignment vertical="center" wrapText="1"/>
      <protection locked="0"/>
    </xf>
    <xf numFmtId="0" fontId="109" fillId="65" borderId="0" xfId="1" applyFont="1" applyFill="1" applyBorder="1" applyAlignment="1" applyProtection="1">
      <alignment horizontal="left" vertical="center" wrapText="1"/>
      <protection locked="0"/>
    </xf>
    <xf numFmtId="0" fontId="112" fillId="65" borderId="0" xfId="1" applyFont="1" applyFill="1" applyBorder="1" applyAlignment="1" applyProtection="1">
      <alignment vertical="center" wrapText="1"/>
      <protection locked="0"/>
    </xf>
    <xf numFmtId="3" fontId="86" fillId="65" borderId="0" xfId="1" applyNumberFormat="1" applyFont="1" applyFill="1" applyBorder="1" applyAlignment="1" applyProtection="1">
      <alignment vertical="center"/>
      <protection locked="0"/>
    </xf>
    <xf numFmtId="3" fontId="88" fillId="65" borderId="0" xfId="1" applyNumberFormat="1" applyFont="1" applyFill="1" applyBorder="1" applyAlignment="1" applyProtection="1">
      <alignment vertical="center"/>
      <protection locked="0"/>
    </xf>
    <xf numFmtId="3" fontId="111" fillId="65" borderId="0" xfId="1" applyNumberFormat="1" applyFont="1" applyFill="1" applyBorder="1" applyAlignment="1" applyProtection="1">
      <alignment vertical="center"/>
      <protection locked="0"/>
    </xf>
    <xf numFmtId="0" fontId="17" fillId="65" borderId="0" xfId="0" applyFont="1" applyFill="1" applyBorder="1" applyAlignment="1" applyProtection="1">
      <alignment vertical="center"/>
      <protection locked="0"/>
    </xf>
    <xf numFmtId="0" fontId="17" fillId="65" borderId="0" xfId="0" applyFont="1" applyFill="1" applyAlignment="1" applyProtection="1">
      <alignment vertical="center"/>
      <protection locked="0"/>
    </xf>
    <xf numFmtId="0" fontId="51" fillId="65" borderId="43" xfId="1" applyFont="1" applyFill="1" applyBorder="1" applyAlignment="1" applyProtection="1">
      <alignment horizontal="left" vertical="center" wrapText="1"/>
      <protection locked="0"/>
    </xf>
    <xf numFmtId="0" fontId="41" fillId="65" borderId="20" xfId="0" applyFont="1" applyFill="1" applyBorder="1" applyAlignment="1" applyProtection="1">
      <alignment vertical="center"/>
      <protection locked="0"/>
    </xf>
    <xf numFmtId="0" fontId="126" fillId="65" borderId="19" xfId="0" applyFont="1" applyFill="1" applyBorder="1" applyAlignment="1" applyProtection="1">
      <alignment horizontal="left" vertical="center"/>
      <protection locked="0"/>
    </xf>
    <xf numFmtId="0" fontId="20" fillId="65" borderId="0" xfId="0" applyFont="1" applyFill="1" applyBorder="1" applyAlignment="1" applyProtection="1">
      <alignment horizontal="right" vertical="center"/>
    </xf>
    <xf numFmtId="0" fontId="20" fillId="65" borderId="20" xfId="1" applyFont="1" applyFill="1" applyBorder="1" applyAlignment="1" applyProtection="1">
      <alignment vertical="center" wrapText="1"/>
      <protection locked="0"/>
    </xf>
    <xf numFmtId="0" fontId="20" fillId="65" borderId="49" xfId="1" applyFont="1" applyFill="1" applyBorder="1" applyAlignment="1" applyProtection="1">
      <alignment vertical="center" wrapText="1"/>
      <protection locked="0"/>
    </xf>
    <xf numFmtId="0" fontId="126" fillId="65" borderId="48" xfId="0" applyFont="1" applyFill="1" applyBorder="1" applyAlignment="1" applyProtection="1">
      <alignment horizontal="left" vertical="center"/>
      <protection locked="0"/>
    </xf>
    <xf numFmtId="0" fontId="51" fillId="65" borderId="19" xfId="1" applyFont="1" applyFill="1" applyBorder="1" applyAlignment="1" applyProtection="1">
      <alignment horizontal="left" vertical="center" wrapText="1"/>
      <protection locked="0"/>
    </xf>
    <xf numFmtId="0" fontId="42" fillId="65" borderId="39" xfId="1" applyFont="1" applyFill="1" applyBorder="1" applyAlignment="1" applyProtection="1">
      <alignment horizontal="left" vertical="center"/>
    </xf>
    <xf numFmtId="0" fontId="42" fillId="65" borderId="41" xfId="1" applyFont="1" applyFill="1" applyBorder="1" applyAlignment="1" applyProtection="1">
      <alignment horizontal="left" vertical="center"/>
    </xf>
    <xf numFmtId="0" fontId="42" fillId="65" borderId="41" xfId="1" applyFont="1" applyFill="1" applyBorder="1" applyAlignment="1" applyProtection="1">
      <alignment horizontal="center" vertical="center"/>
    </xf>
    <xf numFmtId="0" fontId="51" fillId="65" borderId="48" xfId="1" applyFont="1" applyFill="1" applyBorder="1" applyAlignment="1" applyProtection="1">
      <alignment horizontal="left" vertical="center" wrapText="1"/>
      <protection locked="0"/>
    </xf>
    <xf numFmtId="0" fontId="20" fillId="65" borderId="42" xfId="0" applyFont="1" applyFill="1" applyBorder="1" applyAlignment="1" applyProtection="1">
      <alignment vertical="center"/>
      <protection locked="0"/>
    </xf>
    <xf numFmtId="0" fontId="88" fillId="65" borderId="43" xfId="0" applyFont="1" applyFill="1" applyBorder="1" applyAlignment="1" applyProtection="1">
      <alignment horizontal="left" vertical="center"/>
      <protection locked="0"/>
    </xf>
    <xf numFmtId="0" fontId="41" fillId="65" borderId="42" xfId="0" applyFont="1" applyFill="1" applyBorder="1" applyAlignment="1" applyProtection="1">
      <alignment horizontal="right" vertical="center"/>
    </xf>
    <xf numFmtId="0" fontId="108" fillId="65" borderId="43" xfId="0" applyFont="1" applyFill="1" applyBorder="1" applyAlignment="1" applyProtection="1">
      <alignment horizontal="left" vertical="center"/>
      <protection locked="0"/>
    </xf>
    <xf numFmtId="0" fontId="20" fillId="65" borderId="49" xfId="0" applyFont="1" applyFill="1" applyBorder="1" applyAlignment="1" applyProtection="1">
      <alignment vertical="center"/>
      <protection locked="0"/>
    </xf>
    <xf numFmtId="0" fontId="17" fillId="65" borderId="0" xfId="0" quotePrefix="1" applyFont="1" applyFill="1" applyBorder="1" applyAlignment="1" applyProtection="1">
      <protection locked="0"/>
    </xf>
    <xf numFmtId="165" fontId="111" fillId="65" borderId="0" xfId="1" applyNumberFormat="1" applyFont="1" applyFill="1" applyBorder="1" applyAlignment="1" applyProtection="1">
      <alignment horizontal="right" vertical="center"/>
      <protection locked="0"/>
    </xf>
    <xf numFmtId="0" fontId="20" fillId="65" borderId="23" xfId="1" applyFont="1" applyFill="1" applyBorder="1" applyAlignment="1" applyProtection="1">
      <alignment horizontal="right" vertical="center" wrapText="1"/>
    </xf>
    <xf numFmtId="0" fontId="41" fillId="65" borderId="49" xfId="0" applyFont="1" applyFill="1" applyBorder="1" applyAlignment="1" applyProtection="1">
      <alignment horizontal="right" vertical="center"/>
    </xf>
    <xf numFmtId="0" fontId="41" fillId="65" borderId="0" xfId="0" applyFont="1" applyFill="1" applyBorder="1" applyAlignment="1" applyProtection="1">
      <alignment horizontal="left" vertical="center"/>
      <protection locked="0"/>
    </xf>
    <xf numFmtId="0" fontId="41" fillId="65" borderId="0" xfId="0" applyFont="1" applyFill="1" applyBorder="1" applyAlignment="1" applyProtection="1">
      <alignment horizontal="right" vertical="center"/>
    </xf>
    <xf numFmtId="0" fontId="41" fillId="65" borderId="0" xfId="0" applyFont="1" applyFill="1" applyBorder="1" applyAlignment="1" applyProtection="1">
      <alignment vertical="center"/>
    </xf>
    <xf numFmtId="3" fontId="20" fillId="65" borderId="0" xfId="1" applyNumberFormat="1" applyFont="1" applyFill="1" applyBorder="1" applyAlignment="1" applyProtection="1">
      <alignment horizontal="left" vertical="center"/>
    </xf>
    <xf numFmtId="0" fontId="125" fillId="65" borderId="0" xfId="0" applyFont="1" applyFill="1" applyBorder="1" applyAlignment="1" applyProtection="1">
      <alignment vertical="center"/>
      <protection locked="0"/>
    </xf>
    <xf numFmtId="0" fontId="18" fillId="65" borderId="0" xfId="0" applyFont="1" applyFill="1" applyBorder="1" applyAlignment="1" applyProtection="1">
      <alignment horizontal="left" vertical="center"/>
      <protection locked="0"/>
    </xf>
    <xf numFmtId="0" fontId="88" fillId="65" borderId="0" xfId="1" applyFont="1" applyFill="1" applyBorder="1" applyAlignment="1" applyProtection="1">
      <alignment horizontal="left" vertical="center" wrapText="1"/>
      <protection locked="0"/>
    </xf>
    <xf numFmtId="3" fontId="86" fillId="65" borderId="0" xfId="1" applyNumberFormat="1" applyFont="1" applyFill="1" applyBorder="1" applyAlignment="1" applyProtection="1">
      <alignment horizontal="left" vertical="center"/>
      <protection locked="0"/>
    </xf>
    <xf numFmtId="3" fontId="17" fillId="65" borderId="0" xfId="0" applyNumberFormat="1" applyFont="1" applyFill="1" applyBorder="1" applyAlignment="1" applyProtection="1">
      <alignment horizontal="right" vertical="center"/>
      <protection locked="0"/>
    </xf>
    <xf numFmtId="0" fontId="17" fillId="65" borderId="0" xfId="0" applyFont="1" applyFill="1" applyBorder="1" applyAlignment="1" applyProtection="1">
      <alignment horizontal="left" vertical="center"/>
      <protection locked="0"/>
    </xf>
    <xf numFmtId="0" fontId="53" fillId="65" borderId="0" xfId="51" applyFill="1" applyBorder="1" applyAlignment="1" applyProtection="1">
      <alignment vertical="center"/>
      <protection locked="0"/>
    </xf>
    <xf numFmtId="2" fontId="113" fillId="65" borderId="0" xfId="0" applyNumberFormat="1" applyFont="1" applyFill="1" applyBorder="1" applyAlignment="1" applyProtection="1">
      <alignment horizontal="right" vertical="center"/>
      <protection locked="0"/>
    </xf>
    <xf numFmtId="2" fontId="17" fillId="65" borderId="0" xfId="0" applyNumberFormat="1" applyFont="1" applyFill="1" applyBorder="1" applyAlignment="1" applyProtection="1">
      <alignment horizontal="right" vertical="center"/>
      <protection locked="0"/>
    </xf>
    <xf numFmtId="0" fontId="113" fillId="65" borderId="0" xfId="0" applyFont="1" applyFill="1" applyBorder="1" applyAlignment="1" applyProtection="1">
      <alignment horizontal="left" vertical="center"/>
      <protection locked="0"/>
    </xf>
    <xf numFmtId="0" fontId="117" fillId="65" borderId="0" xfId="51" applyFont="1" applyFill="1" applyBorder="1" applyAlignment="1" applyProtection="1">
      <alignment vertical="center"/>
      <protection locked="0"/>
    </xf>
    <xf numFmtId="0" fontId="113" fillId="65" borderId="0" xfId="0" applyFont="1" applyFill="1" applyBorder="1" applyAlignment="1" applyProtection="1">
      <alignment horizontal="right" vertical="center"/>
      <protection locked="0"/>
    </xf>
    <xf numFmtId="0" fontId="42" fillId="66" borderId="41" xfId="1" applyFont="1" applyFill="1" applyBorder="1" applyAlignment="1" applyProtection="1">
      <alignment vertical="center" wrapText="1"/>
      <protection locked="0"/>
    </xf>
    <xf numFmtId="0" fontId="51" fillId="66" borderId="40" xfId="1" applyFont="1" applyFill="1" applyBorder="1" applyAlignment="1" applyProtection="1">
      <alignment horizontal="left" vertical="center" wrapText="1"/>
      <protection locked="0"/>
    </xf>
    <xf numFmtId="0" fontId="42" fillId="66" borderId="45" xfId="1" applyFont="1" applyFill="1" applyBorder="1" applyAlignment="1" applyProtection="1">
      <alignment vertical="center" wrapText="1"/>
      <protection locked="0"/>
    </xf>
    <xf numFmtId="0" fontId="51" fillId="66" borderId="46" xfId="1" applyFont="1" applyFill="1" applyBorder="1" applyAlignment="1" applyProtection="1">
      <alignment horizontal="left" vertical="center" wrapText="1"/>
      <protection locked="0"/>
    </xf>
    <xf numFmtId="0" fontId="42" fillId="66" borderId="41" xfId="1" applyFont="1" applyFill="1" applyBorder="1" applyAlignment="1" applyProtection="1">
      <alignment vertical="center"/>
    </xf>
    <xf numFmtId="0" fontId="51" fillId="66" borderId="14" xfId="1" applyFont="1" applyFill="1" applyBorder="1" applyAlignment="1" applyProtection="1">
      <alignment horizontal="left" vertical="center"/>
    </xf>
    <xf numFmtId="0" fontId="42" fillId="66" borderId="15" xfId="1" applyFont="1" applyFill="1" applyBorder="1" applyAlignment="1" applyProtection="1">
      <alignment horizontal="left" vertical="center"/>
    </xf>
    <xf numFmtId="0" fontId="138" fillId="66" borderId="15" xfId="0" applyFont="1" applyFill="1" applyBorder="1" applyAlignment="1" applyProtection="1">
      <alignment vertical="center"/>
    </xf>
    <xf numFmtId="49" fontId="121" fillId="0" borderId="0" xfId="0" applyNumberFormat="1" applyFont="1" applyFill="1"/>
    <xf numFmtId="165" fontId="121" fillId="0" borderId="0" xfId="0" applyNumberFormat="1" applyFont="1" applyFill="1"/>
    <xf numFmtId="1" fontId="121" fillId="0" borderId="0" xfId="0" applyNumberFormat="1" applyFont="1" applyFill="1"/>
    <xf numFmtId="0" fontId="122" fillId="0" borderId="0" xfId="51" applyFont="1" applyFill="1" applyAlignment="1" applyProtection="1"/>
    <xf numFmtId="0" fontId="121" fillId="0" borderId="0" xfId="0" applyFont="1" applyFill="1" applyBorder="1" applyAlignment="1">
      <alignment wrapText="1"/>
    </xf>
    <xf numFmtId="166" fontId="121" fillId="0" borderId="0" xfId="0" applyNumberFormat="1" applyFont="1" applyFill="1"/>
    <xf numFmtId="0" fontId="142" fillId="0" borderId="0" xfId="0" applyFont="1" applyFill="1"/>
    <xf numFmtId="17" fontId="121" fillId="0" borderId="0" xfId="0" applyNumberFormat="1" applyFont="1" applyFill="1" applyBorder="1"/>
    <xf numFmtId="0" fontId="143" fillId="0" borderId="0" xfId="0" applyFont="1" applyFill="1"/>
    <xf numFmtId="2" fontId="121" fillId="0" borderId="0" xfId="0" applyNumberFormat="1" applyFont="1" applyFill="1"/>
    <xf numFmtId="0" fontId="143" fillId="0" borderId="0" xfId="0" applyFont="1" applyFill="1" applyBorder="1"/>
    <xf numFmtId="3" fontId="121" fillId="0" borderId="0" xfId="0" applyNumberFormat="1" applyFont="1" applyFill="1" applyBorder="1"/>
    <xf numFmtId="0" fontId="122" fillId="0" borderId="0" xfId="51" applyFont="1" applyFill="1" applyAlignment="1" applyProtection="1">
      <alignment vertical="center"/>
    </xf>
    <xf numFmtId="4" fontId="121" fillId="0" borderId="0" xfId="0" applyNumberFormat="1" applyFont="1" applyFill="1" applyBorder="1"/>
    <xf numFmtId="0" fontId="146" fillId="0" borderId="0" xfId="51" applyFont="1" applyFill="1" applyBorder="1" applyAlignment="1" applyProtection="1"/>
    <xf numFmtId="164" fontId="147" fillId="0" borderId="0" xfId="43" applyNumberFormat="1" applyFont="1" applyFill="1" applyBorder="1" applyAlignment="1">
      <alignment horizontal="left" vertical="center"/>
    </xf>
    <xf numFmtId="0" fontId="148" fillId="0" borderId="0" xfId="0" applyFont="1" applyFill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1" fontId="143" fillId="0" borderId="0" xfId="162" applyNumberFormat="1" applyFont="1" applyFill="1"/>
    <xf numFmtId="1" fontId="49" fillId="0" borderId="0" xfId="162" applyNumberFormat="1" applyFont="1" applyFill="1"/>
    <xf numFmtId="0" fontId="147" fillId="0" borderId="0" xfId="0" applyFont="1" applyFill="1"/>
    <xf numFmtId="0" fontId="75" fillId="0" borderId="0" xfId="0" applyFont="1" applyFill="1"/>
    <xf numFmtId="0" fontId="143" fillId="0" borderId="0" xfId="0" applyFont="1" applyFill="1" applyAlignment="1">
      <alignment horizontal="left"/>
    </xf>
    <xf numFmtId="1" fontId="143" fillId="0" borderId="0" xfId="162" applyNumberFormat="1" applyFont="1" applyFill="1" applyAlignment="1">
      <alignment horizontal="left" vertical="center"/>
    </xf>
    <xf numFmtId="0" fontId="143" fillId="0" borderId="0" xfId="0" applyFont="1" applyFill="1" applyAlignment="1">
      <alignment horizontal="center"/>
    </xf>
    <xf numFmtId="1" fontId="143" fillId="0" borderId="0" xfId="162" applyNumberFormat="1" applyFont="1" applyFill="1" applyBorder="1" applyAlignment="1" applyProtection="1">
      <alignment horizontal="left" vertical="center" indent="1"/>
    </xf>
    <xf numFmtId="185" fontId="143" fillId="0" borderId="0" xfId="163" applyFont="1" applyFill="1" applyBorder="1" applyAlignment="1" applyProtection="1">
      <alignment horizontal="right" vertical="center" indent="1"/>
    </xf>
    <xf numFmtId="166" fontId="143" fillId="0" borderId="0" xfId="162" applyNumberFormat="1" applyFont="1" applyFill="1"/>
    <xf numFmtId="1" fontId="143" fillId="0" borderId="0" xfId="164" applyNumberFormat="1" applyFont="1" applyFill="1" applyBorder="1" applyAlignment="1" applyProtection="1">
      <alignment vertical="center"/>
    </xf>
    <xf numFmtId="166" fontId="143" fillId="0" borderId="0" xfId="162" quotePrefix="1" applyNumberFormat="1" applyFont="1" applyFill="1"/>
    <xf numFmtId="0" fontId="49" fillId="0" borderId="0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left" vertical="center"/>
    </xf>
    <xf numFmtId="9" fontId="121" fillId="0" borderId="0" xfId="43" applyFont="1" applyFill="1" applyBorder="1"/>
    <xf numFmtId="165" fontId="121" fillId="0" borderId="0" xfId="1" applyNumberFormat="1" applyFont="1" applyFill="1" applyBorder="1" applyAlignment="1">
      <alignment horizontal="left" vertical="center"/>
    </xf>
    <xf numFmtId="2" fontId="121" fillId="0" borderId="0" xfId="0" applyNumberFormat="1" applyFont="1" applyFill="1" applyBorder="1" applyAlignment="1" applyProtection="1"/>
    <xf numFmtId="164" fontId="121" fillId="0" borderId="0" xfId="43" quotePrefix="1" applyNumberFormat="1" applyFont="1" applyFill="1" applyBorder="1"/>
    <xf numFmtId="164" fontId="121" fillId="0" borderId="0" xfId="43" applyNumberFormat="1" applyFont="1" applyFill="1"/>
    <xf numFmtId="0" fontId="49" fillId="0" borderId="0" xfId="1" applyFont="1" applyFill="1" applyBorder="1" applyAlignment="1">
      <alignment horizontal="left" vertical="center"/>
    </xf>
    <xf numFmtId="0" fontId="49" fillId="0" borderId="0" xfId="0" applyFont="1" applyFill="1" applyBorder="1" applyAlignment="1">
      <alignment vertical="center"/>
    </xf>
    <xf numFmtId="0" fontId="149" fillId="0" borderId="0" xfId="0" applyNumberFormat="1" applyFont="1" applyFill="1" applyBorder="1" applyAlignment="1" applyProtection="1"/>
    <xf numFmtId="0" fontId="121" fillId="0" borderId="0" xfId="0" applyFont="1" applyFill="1"/>
    <xf numFmtId="0" fontId="41" fillId="65" borderId="0" xfId="0" applyFont="1" applyFill="1" applyAlignment="1" applyProtection="1">
      <alignment vertical="center"/>
      <protection locked="0"/>
    </xf>
    <xf numFmtId="0" fontId="41" fillId="65" borderId="0" xfId="0" applyFont="1" applyFill="1" applyBorder="1" applyAlignment="1" applyProtection="1">
      <alignment vertical="center"/>
      <protection locked="0"/>
    </xf>
    <xf numFmtId="0" fontId="20" fillId="65" borderId="42" xfId="1" applyFont="1" applyFill="1" applyBorder="1" applyAlignment="1" applyProtection="1">
      <alignment vertical="center" wrapText="1"/>
      <protection locked="0"/>
    </xf>
    <xf numFmtId="0" fontId="126" fillId="65" borderId="43" xfId="0" applyFont="1" applyFill="1" applyBorder="1" applyAlignment="1" applyProtection="1">
      <alignment horizontal="left" vertical="center"/>
      <protection locked="0"/>
    </xf>
    <xf numFmtId="0" fontId="20" fillId="65" borderId="46" xfId="1" applyFont="1" applyFill="1" applyBorder="1" applyAlignment="1" applyProtection="1">
      <alignment horizontal="left" vertical="center" wrapText="1"/>
      <protection locked="0"/>
    </xf>
    <xf numFmtId="166" fontId="121" fillId="0" borderId="0" xfId="0" applyNumberFormat="1" applyFont="1" applyFill="1" applyBorder="1"/>
    <xf numFmtId="1" fontId="143" fillId="0" borderId="0" xfId="162" applyNumberFormat="1" applyFont="1" applyFill="1"/>
    <xf numFmtId="1" fontId="143" fillId="0" borderId="0" xfId="162" applyNumberFormat="1" applyFont="1" applyFill="1" applyBorder="1" applyAlignment="1"/>
    <xf numFmtId="3" fontId="121" fillId="0" borderId="0" xfId="1" applyNumberFormat="1" applyFont="1" applyFill="1" applyBorder="1" applyAlignment="1">
      <alignment horizontal="left" vertical="center"/>
    </xf>
    <xf numFmtId="164" fontId="121" fillId="0" borderId="0" xfId="43" applyNumberFormat="1" applyFont="1" applyFill="1" applyBorder="1" applyAlignment="1">
      <alignment horizontal="left" vertical="center"/>
    </xf>
    <xf numFmtId="0" fontId="0" fillId="0" borderId="0" xfId="0" applyFill="1" applyBorder="1"/>
    <xf numFmtId="0" fontId="41" fillId="0" borderId="0" xfId="0" applyFont="1" applyFill="1" applyBorder="1" applyAlignment="1">
      <alignment vertical="center"/>
    </xf>
    <xf numFmtId="0" fontId="41" fillId="0" borderId="0" xfId="0" applyFont="1" applyFill="1"/>
    <xf numFmtId="0" fontId="41" fillId="0" borderId="0" xfId="0" applyFont="1" applyFill="1" applyBorder="1" applyAlignment="1">
      <alignment horizontal="left" vertical="center"/>
    </xf>
    <xf numFmtId="164" fontId="20" fillId="0" borderId="0" xfId="43" applyNumberFormat="1" applyFont="1" applyFill="1" applyBorder="1" applyAlignment="1">
      <alignment horizontal="left" vertical="center"/>
    </xf>
    <xf numFmtId="165" fontId="20" fillId="0" borderId="0" xfId="1" applyNumberFormat="1" applyFont="1" applyFill="1" applyBorder="1" applyAlignment="1">
      <alignment horizontal="left" vertical="center"/>
    </xf>
    <xf numFmtId="3" fontId="20" fillId="0" borderId="0" xfId="1" applyNumberFormat="1" applyFont="1" applyFill="1" applyBorder="1" applyAlignment="1">
      <alignment horizontal="left" vertical="center"/>
    </xf>
    <xf numFmtId="0" fontId="0" fillId="0" borderId="0" xfId="0" applyBorder="1"/>
    <xf numFmtId="0" fontId="121" fillId="0" borderId="0" xfId="0" applyFont="1"/>
    <xf numFmtId="0" fontId="121" fillId="0" borderId="0" xfId="0" applyFont="1" applyFill="1" applyBorder="1"/>
    <xf numFmtId="0" fontId="121" fillId="0" borderId="0" xfId="0" applyFont="1" applyFill="1"/>
    <xf numFmtId="0" fontId="0" fillId="0" borderId="0" xfId="0" applyFill="1"/>
    <xf numFmtId="0" fontId="143" fillId="0" borderId="0" xfId="0" applyNumberFormat="1" applyFont="1" applyFill="1" applyBorder="1" applyAlignment="1" applyProtection="1"/>
    <xf numFmtId="3" fontId="121" fillId="0" borderId="0" xfId="0" applyNumberFormat="1" applyFont="1" applyFill="1"/>
    <xf numFmtId="0" fontId="121" fillId="0" borderId="0" xfId="0" applyNumberFormat="1" applyFont="1" applyFill="1" applyBorder="1" applyAlignment="1" applyProtection="1"/>
    <xf numFmtId="3" fontId="143" fillId="0" borderId="0" xfId="1" applyNumberFormat="1" applyFont="1" applyFill="1" applyBorder="1" applyAlignment="1">
      <alignment horizontal="left" vertical="center"/>
    </xf>
    <xf numFmtId="2" fontId="121" fillId="0" borderId="0" xfId="0" quotePrefix="1" applyNumberFormat="1" applyFont="1" applyFill="1" applyBorder="1"/>
    <xf numFmtId="164" fontId="143" fillId="0" borderId="0" xfId="43" applyNumberFormat="1" applyFont="1" applyFill="1" applyBorder="1" applyAlignment="1">
      <alignment horizontal="left" vertical="center"/>
    </xf>
    <xf numFmtId="0" fontId="121" fillId="0" borderId="0" xfId="0" applyFont="1" applyFill="1" applyBorder="1" applyAlignment="1">
      <alignment horizontal="left" vertical="center"/>
    </xf>
    <xf numFmtId="165" fontId="143" fillId="0" borderId="0" xfId="1" applyNumberFormat="1" applyFont="1" applyFill="1" applyBorder="1" applyAlignment="1">
      <alignment horizontal="left" vertical="center"/>
    </xf>
    <xf numFmtId="1" fontId="143" fillId="0" borderId="0" xfId="162" applyNumberFormat="1" applyFont="1" applyFill="1"/>
    <xf numFmtId="166" fontId="143" fillId="0" borderId="0" xfId="165" quotePrefix="1" applyNumberFormat="1" applyFont="1" applyFill="1" applyBorder="1" applyAlignment="1" applyProtection="1">
      <alignment vertical="center"/>
    </xf>
    <xf numFmtId="166" fontId="143" fillId="0" borderId="0" xfId="165" applyNumberFormat="1" applyFont="1" applyFill="1" applyBorder="1" applyAlignment="1" applyProtection="1">
      <alignment vertical="center"/>
    </xf>
    <xf numFmtId="1" fontId="143" fillId="0" borderId="0" xfId="164" applyNumberFormat="1" applyFont="1" applyFill="1" applyBorder="1" applyAlignment="1" applyProtection="1">
      <alignment vertical="center" wrapText="1"/>
    </xf>
    <xf numFmtId="0" fontId="121" fillId="0" borderId="0" xfId="0" applyFont="1" applyFill="1" applyBorder="1" applyAlignment="1"/>
    <xf numFmtId="0" fontId="121" fillId="0" borderId="0" xfId="0" applyFont="1" applyFill="1" applyBorder="1" applyAlignment="1">
      <alignment horizontal="left"/>
    </xf>
    <xf numFmtId="0" fontId="121" fillId="0" borderId="0" xfId="0" applyNumberFormat="1" applyFont="1" applyFill="1" applyBorder="1"/>
    <xf numFmtId="0" fontId="121" fillId="0" borderId="0" xfId="0" quotePrefix="1" applyFont="1" applyFill="1"/>
    <xf numFmtId="164" fontId="121" fillId="0" borderId="0" xfId="43" applyNumberFormat="1" applyFont="1" applyFill="1" applyBorder="1"/>
    <xf numFmtId="3" fontId="121" fillId="0" borderId="0" xfId="0" quotePrefix="1" applyNumberFormat="1" applyFont="1" applyFill="1" applyBorder="1" applyAlignment="1" applyProtection="1"/>
    <xf numFmtId="0" fontId="143" fillId="0" borderId="0" xfId="0" quotePrefix="1" applyNumberFormat="1" applyFont="1" applyFill="1" applyBorder="1" applyAlignment="1" applyProtection="1"/>
    <xf numFmtId="0" fontId="41" fillId="65" borderId="0" xfId="0" applyFont="1" applyFill="1" applyBorder="1" applyAlignment="1" applyProtection="1">
      <alignment horizontal="center" vertical="center"/>
    </xf>
    <xf numFmtId="0" fontId="123" fillId="65" borderId="0" xfId="0" applyFont="1" applyFill="1" applyBorder="1" applyAlignment="1" applyProtection="1">
      <alignment horizontal="center" vertical="center"/>
    </xf>
    <xf numFmtId="0" fontId="41" fillId="65" borderId="0" xfId="0" applyFont="1" applyFill="1" applyBorder="1" applyAlignment="1" applyProtection="1">
      <alignment horizontal="left" vertical="center"/>
    </xf>
    <xf numFmtId="1" fontId="121" fillId="0" borderId="0" xfId="0" applyNumberFormat="1" applyFont="1" applyFill="1" applyBorder="1"/>
    <xf numFmtId="1" fontId="121" fillId="0" borderId="0" xfId="0" quotePrefix="1" applyNumberFormat="1" applyFont="1" applyFill="1" applyBorder="1"/>
    <xf numFmtId="1" fontId="152" fillId="0" borderId="21" xfId="676" applyNumberFormat="1" applyFont="1" applyBorder="1" applyAlignment="1" applyProtection="1">
      <alignment horizontal="right"/>
    </xf>
    <xf numFmtId="1" fontId="152" fillId="0" borderId="21" xfId="676" applyNumberFormat="1" applyFont="1" applyBorder="1" applyAlignment="1" applyProtection="1">
      <alignment horizontal="left"/>
    </xf>
    <xf numFmtId="0" fontId="120" fillId="65" borderId="0" xfId="51" applyFont="1" applyFill="1" applyBorder="1" applyAlignment="1" applyProtection="1">
      <alignment horizontal="left" vertical="center"/>
      <protection locked="0"/>
    </xf>
    <xf numFmtId="0" fontId="0" fillId="0" borderId="0" xfId="0"/>
    <xf numFmtId="0" fontId="121" fillId="0" borderId="0" xfId="0" applyFont="1" applyFill="1" applyBorder="1"/>
    <xf numFmtId="0" fontId="121" fillId="0" borderId="0" xfId="0" applyFont="1" applyFill="1"/>
    <xf numFmtId="2" fontId="121" fillId="0" borderId="0" xfId="0" applyNumberFormat="1" applyFont="1" applyFill="1" applyBorder="1"/>
    <xf numFmtId="0" fontId="121" fillId="0" borderId="0" xfId="0" quotePrefix="1" applyFont="1" applyFill="1" applyBorder="1"/>
    <xf numFmtId="0" fontId="142" fillId="0" borderId="0" xfId="1" applyFont="1" applyFill="1" applyBorder="1" applyAlignment="1">
      <alignment horizontal="left" vertical="center"/>
    </xf>
    <xf numFmtId="10" fontId="121" fillId="0" borderId="0" xfId="43" applyNumberFormat="1" applyFont="1" applyFill="1" applyBorder="1"/>
    <xf numFmtId="0" fontId="121" fillId="0" borderId="0" xfId="0" applyFont="1" applyFill="1" applyAlignment="1">
      <alignment horizontal="left" wrapText="1"/>
    </xf>
    <xf numFmtId="0" fontId="155" fillId="0" borderId="0" xfId="0" applyFont="1" applyFill="1" applyBorder="1" applyAlignment="1">
      <alignment horizontal="left" wrapText="1"/>
    </xf>
    <xf numFmtId="166" fontId="143" fillId="0" borderId="0" xfId="0" applyNumberFormat="1" applyFont="1" applyFill="1" applyBorder="1"/>
    <xf numFmtId="166" fontId="143" fillId="0" borderId="0" xfId="0" applyNumberFormat="1" applyFont="1" applyFill="1" applyBorder="1" applyAlignment="1" applyProtection="1"/>
    <xf numFmtId="0" fontId="20" fillId="65" borderId="0" xfId="0" applyFont="1" applyFill="1" applyBorder="1" applyAlignment="1" applyProtection="1">
      <alignment vertical="center"/>
      <protection locked="0"/>
    </xf>
    <xf numFmtId="0" fontId="108" fillId="65" borderId="0" xfId="0" applyFont="1" applyFill="1" applyBorder="1" applyAlignment="1" applyProtection="1">
      <alignment horizontal="left" vertical="center"/>
      <protection locked="0"/>
    </xf>
    <xf numFmtId="187" fontId="41" fillId="65" borderId="0" xfId="0" applyNumberFormat="1" applyFont="1" applyFill="1" applyBorder="1" applyAlignment="1" applyProtection="1">
      <alignment horizontal="right" vertical="center"/>
    </xf>
    <xf numFmtId="0" fontId="143" fillId="0" borderId="0" xfId="5903" applyFont="1" applyFill="1" applyBorder="1" applyAlignment="1">
      <alignment horizontal="left" vertical="center" wrapText="1"/>
    </xf>
    <xf numFmtId="191" fontId="143" fillId="0" borderId="0" xfId="5885" applyNumberFormat="1" applyFont="1" applyFill="1" applyBorder="1" applyAlignment="1">
      <alignment horizontal="right" vertical="center" wrapText="1"/>
    </xf>
    <xf numFmtId="0" fontId="121" fillId="0" borderId="0" xfId="51604" applyFont="1" applyFill="1" applyBorder="1"/>
    <xf numFmtId="0" fontId="143" fillId="0" borderId="0" xfId="5887" applyFont="1" applyFill="1" applyBorder="1" applyAlignment="1">
      <alignment horizontal="left" vertical="center" wrapText="1"/>
    </xf>
    <xf numFmtId="191" fontId="143" fillId="0" borderId="0" xfId="5888" applyNumberFormat="1" applyFont="1" applyFill="1" applyBorder="1" applyAlignment="1">
      <alignment horizontal="right" vertical="center" wrapText="1"/>
    </xf>
    <xf numFmtId="192" fontId="143" fillId="0" borderId="0" xfId="5889" applyNumberFormat="1" applyFont="1" applyFill="1" applyBorder="1" applyAlignment="1">
      <alignment horizontal="right" vertical="center" wrapText="1"/>
    </xf>
    <xf numFmtId="0" fontId="143" fillId="0" borderId="0" xfId="5891" applyFont="1" applyFill="1" applyBorder="1" applyAlignment="1">
      <alignment horizontal="left" vertical="center" wrapText="1"/>
    </xf>
    <xf numFmtId="192" fontId="143" fillId="0" borderId="0" xfId="5892" applyNumberFormat="1" applyFont="1" applyFill="1" applyBorder="1" applyAlignment="1">
      <alignment horizontal="right" vertical="center" wrapText="1"/>
    </xf>
    <xf numFmtId="2" fontId="143" fillId="0" borderId="0" xfId="162" applyNumberFormat="1" applyFont="1" applyFill="1"/>
    <xf numFmtId="0" fontId="121" fillId="0" borderId="0" xfId="396" applyFont="1" applyFill="1"/>
    <xf numFmtId="0" fontId="127" fillId="0" borderId="0" xfId="0" applyFont="1" applyFill="1" applyAlignment="1">
      <alignment horizontal="left" vertical="center" wrapText="1"/>
    </xf>
    <xf numFmtId="0" fontId="16" fillId="0" borderId="0" xfId="0" applyFont="1" applyFill="1"/>
    <xf numFmtId="49" fontId="121" fillId="0" borderId="0" xfId="0" applyNumberFormat="1" applyFont="1" applyFill="1" applyBorder="1"/>
    <xf numFmtId="0" fontId="53" fillId="0" borderId="0" xfId="51" applyAlignment="1" applyProtection="1">
      <alignment vertical="center"/>
    </xf>
    <xf numFmtId="0" fontId="143" fillId="0" borderId="0" xfId="19804" applyFont="1" applyFill="1" applyBorder="1"/>
    <xf numFmtId="0" fontId="143" fillId="0" borderId="0" xfId="19804" applyNumberFormat="1" applyFont="1" applyFill="1" applyBorder="1" applyAlignment="1">
      <alignment horizontal="center"/>
    </xf>
    <xf numFmtId="0" fontId="53" fillId="0" borderId="0" xfId="51" applyFill="1" applyAlignment="1" applyProtection="1"/>
    <xf numFmtId="3" fontId="143" fillId="0" borderId="0" xfId="44" applyNumberFormat="1" applyFont="1" applyFill="1" applyBorder="1" applyAlignment="1" applyProtection="1">
      <alignment horizontal="right"/>
    </xf>
    <xf numFmtId="3" fontId="143" fillId="0" borderId="0" xfId="46" applyNumberFormat="1" applyFont="1" applyFill="1" applyBorder="1" applyAlignment="1">
      <alignment horizontal="right"/>
    </xf>
    <xf numFmtId="0" fontId="143" fillId="0" borderId="0" xfId="45" applyFont="1" applyFill="1" applyBorder="1" applyAlignment="1">
      <alignment horizontal="right"/>
    </xf>
    <xf numFmtId="0" fontId="121" fillId="0" borderId="0" xfId="0" applyFont="1" applyFill="1" applyBorder="1" applyAlignment="1">
      <alignment horizontal="right"/>
    </xf>
    <xf numFmtId="0" fontId="121" fillId="0" borderId="0" xfId="0" applyFont="1" applyFill="1" applyAlignment="1">
      <alignment horizontal="right"/>
    </xf>
    <xf numFmtId="3" fontId="121" fillId="0" borderId="0" xfId="0" applyNumberFormat="1" applyFont="1" applyFill="1" applyBorder="1" applyAlignment="1">
      <alignment horizontal="right"/>
    </xf>
    <xf numFmtId="2" fontId="143" fillId="0" borderId="0" xfId="45" applyNumberFormat="1" applyFont="1" applyFill="1" applyBorder="1" applyAlignment="1">
      <alignment horizontal="right"/>
    </xf>
    <xf numFmtId="3" fontId="143" fillId="0" borderId="0" xfId="45" applyNumberFormat="1" applyFont="1" applyFill="1" applyBorder="1" applyAlignment="1">
      <alignment horizontal="right"/>
    </xf>
    <xf numFmtId="166" fontId="143" fillId="0" borderId="0" xfId="0" applyNumberFormat="1" applyFont="1" applyFill="1" applyBorder="1" applyAlignment="1">
      <alignment horizontal="right"/>
    </xf>
    <xf numFmtId="0" fontId="143" fillId="0" borderId="0" xfId="44" quotePrefix="1" applyFont="1" applyFill="1" applyBorder="1" applyAlignment="1">
      <alignment horizontal="right"/>
    </xf>
    <xf numFmtId="0" fontId="2" fillId="65" borderId="0" xfId="0" applyFont="1" applyFill="1" applyAlignment="1" applyProtection="1">
      <alignment vertical="center"/>
      <protection locked="0"/>
    </xf>
    <xf numFmtId="14" fontId="0" fillId="0" borderId="0" xfId="0" applyNumberFormat="1"/>
    <xf numFmtId="0" fontId="53" fillId="0" borderId="0" xfId="51" applyAlignment="1" applyProtection="1"/>
    <xf numFmtId="0" fontId="39" fillId="0" borderId="0" xfId="0" applyFont="1" applyAlignment="1">
      <alignment vertical="center"/>
    </xf>
    <xf numFmtId="0" fontId="121" fillId="0" borderId="0" xfId="33339" applyFont="1" applyFill="1"/>
    <xf numFmtId="2" fontId="121" fillId="0" borderId="0" xfId="33339" applyNumberFormat="1" applyFont="1" applyFill="1"/>
    <xf numFmtId="0" fontId="121" fillId="0" borderId="0" xfId="47496" applyFont="1" applyFill="1"/>
    <xf numFmtId="166" fontId="121" fillId="0" borderId="0" xfId="47496" applyNumberFormat="1" applyFont="1" applyFill="1"/>
    <xf numFmtId="0" fontId="121" fillId="0" borderId="0" xfId="47496" applyFont="1" applyFill="1" applyBorder="1"/>
    <xf numFmtId="166" fontId="143" fillId="0" borderId="0" xfId="3144" applyNumberFormat="1" applyFont="1" applyFill="1"/>
    <xf numFmtId="0" fontId="143" fillId="0" borderId="0" xfId="3144" applyFont="1" applyFill="1"/>
    <xf numFmtId="0" fontId="144" fillId="0" borderId="0" xfId="54" applyNumberFormat="1" applyFont="1" applyFill="1" applyBorder="1" applyAlignment="1" applyProtection="1"/>
    <xf numFmtId="0" fontId="144" fillId="0" borderId="0" xfId="49" applyFont="1" applyFill="1"/>
    <xf numFmtId="0" fontId="143" fillId="0" borderId="0" xfId="239" applyFont="1" applyFill="1" applyBorder="1" applyAlignment="1">
      <alignment horizontal="left"/>
    </xf>
    <xf numFmtId="0" fontId="143" fillId="0" borderId="0" xfId="3069" applyFont="1" applyFill="1"/>
    <xf numFmtId="2" fontId="143" fillId="0" borderId="0" xfId="3069" applyNumberFormat="1" applyFont="1" applyFill="1"/>
    <xf numFmtId="166" fontId="143" fillId="0" borderId="0" xfId="3069" applyNumberFormat="1" applyFont="1" applyFill="1"/>
    <xf numFmtId="3" fontId="143" fillId="0" borderId="0" xfId="0" applyNumberFormat="1" applyFont="1" applyFill="1"/>
    <xf numFmtId="0" fontId="158" fillId="0" borderId="0" xfId="0" applyFont="1"/>
    <xf numFmtId="3" fontId="16" fillId="0" borderId="0" xfId="0" applyNumberFormat="1" applyFont="1" applyFill="1"/>
    <xf numFmtId="0" fontId="119" fillId="0" borderId="0" xfId="0" applyFont="1" applyFill="1" applyAlignment="1">
      <alignment wrapText="1"/>
    </xf>
    <xf numFmtId="0" fontId="16" fillId="0" borderId="0" xfId="0" applyFont="1" applyFill="1" applyAlignment="1">
      <alignment horizontal="right" wrapText="1"/>
    </xf>
    <xf numFmtId="0" fontId="68" fillId="0" borderId="0" xfId="155" applyFont="1" applyFill="1" applyAlignment="1" applyProtection="1"/>
    <xf numFmtId="0" fontId="53" fillId="0" borderId="0" xfId="51" applyFont="1" applyFill="1" applyAlignment="1" applyProtection="1">
      <alignment horizontal="left" vertical="center" wrapText="1"/>
    </xf>
    <xf numFmtId="0" fontId="157" fillId="0" borderId="0" xfId="0" applyFont="1" applyFill="1" applyAlignment="1">
      <alignment horizontal="left" vertical="center" wrapText="1"/>
    </xf>
    <xf numFmtId="17" fontId="140" fillId="0" borderId="0" xfId="0" applyNumberFormat="1" applyFont="1" applyFill="1"/>
    <xf numFmtId="17" fontId="121" fillId="0" borderId="0" xfId="0" applyNumberFormat="1" applyFont="1" applyFill="1"/>
    <xf numFmtId="0" fontId="143" fillId="0" borderId="0" xfId="54" applyFont="1" applyFill="1" applyBorder="1" applyAlignment="1" applyProtection="1">
      <alignment horizontal="left"/>
    </xf>
    <xf numFmtId="0" fontId="143" fillId="0" borderId="0" xfId="54" applyFont="1" applyFill="1" applyBorder="1" applyAlignment="1">
      <alignment horizontal="center" vertical="top" wrapText="1"/>
    </xf>
    <xf numFmtId="49" fontId="143" fillId="0" borderId="0" xfId="54" applyNumberFormat="1" applyFont="1" applyFill="1" applyBorder="1" applyAlignment="1">
      <alignment horizontal="right" vertical="top" wrapText="1"/>
    </xf>
    <xf numFmtId="166" fontId="143" fillId="0" borderId="0" xfId="0" applyNumberFormat="1" applyFont="1" applyFill="1" applyBorder="1" applyAlignment="1">
      <alignment horizontal="left"/>
    </xf>
    <xf numFmtId="0" fontId="121" fillId="0" borderId="0" xfId="239" applyFont="1" applyFill="1" applyBorder="1" applyAlignment="1">
      <alignment horizontal="left"/>
    </xf>
    <xf numFmtId="166" fontId="121" fillId="0" borderId="0" xfId="0" applyNumberFormat="1" applyFont="1" applyFill="1" applyBorder="1" applyAlignment="1">
      <alignment horizontal="left"/>
    </xf>
    <xf numFmtId="49" fontId="121" fillId="0" borderId="0" xfId="0" applyNumberFormat="1" applyFont="1" applyFill="1" applyBorder="1" applyAlignment="1">
      <alignment horizontal="left"/>
    </xf>
    <xf numFmtId="0" fontId="121" fillId="0" borderId="0" xfId="0" applyFont="1" applyFill="1" applyAlignment="1">
      <alignment horizontal="left"/>
    </xf>
    <xf numFmtId="166" fontId="121" fillId="0" borderId="0" xfId="0" applyNumberFormat="1" applyFont="1" applyFill="1" applyAlignment="1">
      <alignment horizontal="left"/>
    </xf>
    <xf numFmtId="0" fontId="121" fillId="0" borderId="0" xfId="49" applyFont="1" applyFill="1" applyAlignment="1">
      <alignment horizontal="left"/>
    </xf>
    <xf numFmtId="166" fontId="121" fillId="0" borderId="0" xfId="49" applyNumberFormat="1" applyFont="1" applyFill="1" applyAlignment="1">
      <alignment horizontal="left"/>
    </xf>
    <xf numFmtId="49" fontId="121" fillId="0" borderId="0" xfId="0" applyNumberFormat="1" applyFont="1" applyFill="1" applyBorder="1" applyAlignment="1">
      <alignment horizontal="right"/>
    </xf>
    <xf numFmtId="0" fontId="121" fillId="0" borderId="0" xfId="54" applyNumberFormat="1" applyFont="1" applyFill="1" applyBorder="1" applyAlignment="1" applyProtection="1">
      <alignment horizontal="left"/>
    </xf>
    <xf numFmtId="166" fontId="121" fillId="0" borderId="0" xfId="54" applyNumberFormat="1" applyFont="1" applyFill="1" applyBorder="1" applyAlignment="1" applyProtection="1">
      <alignment horizontal="left"/>
    </xf>
    <xf numFmtId="166" fontId="121" fillId="0" borderId="0" xfId="0" applyNumberFormat="1" applyFont="1" applyFill="1" applyAlignment="1">
      <alignment horizontal="right"/>
    </xf>
    <xf numFmtId="0" fontId="143" fillId="0" borderId="0" xfId="44" applyNumberFormat="1" applyFont="1" applyFill="1" applyBorder="1" applyAlignment="1" applyProtection="1">
      <alignment horizontal="right"/>
    </xf>
    <xf numFmtId="0" fontId="143" fillId="0" borderId="0" xfId="159" applyFont="1" applyFill="1" applyBorder="1"/>
    <xf numFmtId="0" fontId="147" fillId="0" borderId="0" xfId="159" applyFont="1" applyFill="1" applyBorder="1" applyAlignment="1">
      <alignment vertical="top"/>
    </xf>
    <xf numFmtId="0" fontId="143" fillId="0" borderId="0" xfId="159" applyFont="1" applyFill="1" applyBorder="1" applyAlignment="1">
      <alignment horizontal="center"/>
    </xf>
    <xf numFmtId="0" fontId="143" fillId="0" borderId="0" xfId="159" applyNumberFormat="1" applyFont="1" applyFill="1" applyBorder="1" applyAlignment="1">
      <alignment horizontal="center"/>
    </xf>
    <xf numFmtId="0" fontId="147" fillId="0" borderId="0" xfId="44" applyFont="1" applyFill="1" applyBorder="1"/>
    <xf numFmtId="0" fontId="147" fillId="0" borderId="0" xfId="44" applyFont="1" applyFill="1" applyBorder="1" applyAlignment="1">
      <alignment horizontal="center"/>
    </xf>
    <xf numFmtId="0" fontId="143" fillId="0" borderId="0" xfId="44" applyFont="1" applyFill="1" applyBorder="1" applyAlignment="1">
      <alignment wrapText="1"/>
    </xf>
    <xf numFmtId="0" fontId="147" fillId="0" borderId="0" xfId="44" applyFont="1" applyFill="1" applyBorder="1" applyAlignment="1" applyProtection="1"/>
    <xf numFmtId="166" fontId="143" fillId="0" borderId="0" xfId="44" applyNumberFormat="1" applyFont="1" applyFill="1" applyBorder="1"/>
    <xf numFmtId="1" fontId="143" fillId="0" borderId="0" xfId="44" applyNumberFormat="1" applyFont="1" applyFill="1" applyBorder="1" applyAlignment="1">
      <alignment horizontal="center" vertical="center" wrapText="1"/>
    </xf>
    <xf numFmtId="0" fontId="143" fillId="0" borderId="0" xfId="44" applyFont="1" applyFill="1" applyBorder="1"/>
    <xf numFmtId="1" fontId="143" fillId="0" borderId="0" xfId="44" applyNumberFormat="1" applyFont="1" applyFill="1" applyBorder="1" applyAlignment="1">
      <alignment horizontal="centerContinuous" vertical="center" wrapText="1"/>
    </xf>
    <xf numFmtId="0" fontId="143" fillId="0" borderId="0" xfId="44" applyNumberFormat="1" applyFont="1" applyFill="1" applyBorder="1" applyAlignment="1">
      <alignment horizontal="center" vertical="top" wrapText="1"/>
    </xf>
    <xf numFmtId="0" fontId="121" fillId="0" borderId="0" xfId="0" applyFont="1" applyFill="1" applyBorder="1" applyAlignment="1">
      <alignment vertical="top"/>
    </xf>
    <xf numFmtId="0" fontId="143" fillId="0" borderId="0" xfId="45" applyFont="1" applyFill="1" applyBorder="1" applyAlignment="1">
      <alignment horizontal="left"/>
    </xf>
    <xf numFmtId="2" fontId="143" fillId="0" borderId="0" xfId="45" applyNumberFormat="1" applyFont="1" applyFill="1" applyBorder="1" applyAlignment="1">
      <alignment horizontal="center"/>
    </xf>
    <xf numFmtId="0" fontId="143" fillId="0" borderId="0" xfId="44" applyNumberFormat="1" applyFont="1" applyFill="1" applyBorder="1" applyAlignment="1" applyProtection="1">
      <alignment horizontal="center" wrapText="1"/>
    </xf>
    <xf numFmtId="0" fontId="143" fillId="0" borderId="0" xfId="44" applyNumberFormat="1" applyFont="1" applyFill="1" applyBorder="1" applyAlignment="1" applyProtection="1">
      <alignment horizontal="center"/>
    </xf>
    <xf numFmtId="0" fontId="121" fillId="0" borderId="0" xfId="0" applyFont="1" applyFill="1" applyBorder="1" applyAlignment="1">
      <alignment horizontal="center"/>
    </xf>
    <xf numFmtId="0" fontId="143" fillId="0" borderId="0" xfId="44" quotePrefix="1" applyFont="1" applyFill="1" applyBorder="1" applyAlignment="1">
      <alignment horizontal="left"/>
    </xf>
    <xf numFmtId="0" fontId="143" fillId="0" borderId="0" xfId="45" applyFont="1" applyFill="1" applyBorder="1" applyAlignment="1">
      <alignment horizontal="center"/>
    </xf>
    <xf numFmtId="3" fontId="159" fillId="0" borderId="0" xfId="46" applyNumberFormat="1" applyFont="1" applyFill="1" applyBorder="1" applyAlignment="1">
      <alignment horizontal="right"/>
    </xf>
    <xf numFmtId="3" fontId="143" fillId="0" borderId="0" xfId="44" applyNumberFormat="1" applyFont="1" applyFill="1" applyBorder="1" applyAlignment="1" applyProtection="1">
      <alignment horizontal="center"/>
    </xf>
    <xf numFmtId="3" fontId="143" fillId="0" borderId="0" xfId="46" applyNumberFormat="1" applyFont="1" applyFill="1" applyBorder="1" applyAlignment="1">
      <alignment horizontal="center"/>
    </xf>
    <xf numFmtId="3" fontId="159" fillId="0" borderId="0" xfId="44" applyNumberFormat="1" applyFont="1" applyFill="1" applyBorder="1" applyAlignment="1" applyProtection="1">
      <alignment horizontal="right"/>
    </xf>
    <xf numFmtId="0" fontId="121" fillId="0" borderId="0" xfId="0" applyNumberFormat="1" applyFont="1" applyFill="1" applyBorder="1" applyAlignment="1">
      <alignment horizontal="center"/>
    </xf>
    <xf numFmtId="168" fontId="121" fillId="0" borderId="0" xfId="43" applyNumberFormat="1" applyFont="1" applyFill="1" applyBorder="1"/>
    <xf numFmtId="0" fontId="121" fillId="0" borderId="0" xfId="51621" quotePrefix="1" applyFont="1" applyFill="1" applyBorder="1"/>
    <xf numFmtId="0" fontId="121" fillId="0" borderId="0" xfId="51621" applyFont="1" applyFill="1" applyBorder="1"/>
    <xf numFmtId="167" fontId="143" fillId="0" borderId="0" xfId="43" quotePrefix="1" applyNumberFormat="1" applyFont="1" applyFill="1" applyBorder="1"/>
    <xf numFmtId="168" fontId="143" fillId="0" borderId="0" xfId="43" applyNumberFormat="1" applyFont="1" applyFill="1" applyBorder="1"/>
    <xf numFmtId="167" fontId="143" fillId="0" borderId="0" xfId="43" applyNumberFormat="1" applyFont="1" applyFill="1" applyBorder="1"/>
    <xf numFmtId="10" fontId="143" fillId="0" borderId="0" xfId="43" applyNumberFormat="1" applyFont="1" applyFill="1" applyBorder="1"/>
    <xf numFmtId="164" fontId="143" fillId="0" borderId="0" xfId="43" applyNumberFormat="1" applyFont="1" applyFill="1" applyBorder="1"/>
    <xf numFmtId="0" fontId="121" fillId="0" borderId="0" xfId="51607" applyFont="1" applyFill="1"/>
    <xf numFmtId="169" fontId="121" fillId="0" borderId="0" xfId="51607" applyNumberFormat="1" applyFont="1" applyFill="1"/>
    <xf numFmtId="0" fontId="121" fillId="0" borderId="0" xfId="51614" applyFont="1" applyFill="1"/>
    <xf numFmtId="0" fontId="160" fillId="0" borderId="0" xfId="0" applyFont="1" applyFill="1" applyBorder="1"/>
    <xf numFmtId="164" fontId="160" fillId="0" borderId="0" xfId="43" applyNumberFormat="1" applyFont="1" applyFill="1" applyBorder="1"/>
    <xf numFmtId="0" fontId="121" fillId="0" borderId="0" xfId="51605" applyFont="1" applyFill="1"/>
    <xf numFmtId="0" fontId="121" fillId="0" borderId="0" xfId="51604" applyFont="1" applyFill="1" applyAlignment="1">
      <alignment horizontal="left"/>
    </xf>
    <xf numFmtId="1" fontId="121" fillId="0" borderId="0" xfId="51605" applyNumberFormat="1" applyFont="1" applyFill="1"/>
    <xf numFmtId="1" fontId="161" fillId="0" borderId="0" xfId="0" applyNumberFormat="1" applyFont="1" applyFill="1" applyBorder="1"/>
    <xf numFmtId="0" fontId="121" fillId="0" borderId="0" xfId="19806" applyFont="1" applyFill="1"/>
    <xf numFmtId="0" fontId="121" fillId="0" borderId="0" xfId="19807" applyFont="1" applyFill="1"/>
    <xf numFmtId="0" fontId="121" fillId="0" borderId="0" xfId="0" applyNumberFormat="1" applyFont="1" applyFill="1"/>
    <xf numFmtId="9" fontId="121" fillId="0" borderId="0" xfId="43" applyFont="1" applyFill="1"/>
    <xf numFmtId="0" fontId="121" fillId="0" borderId="0" xfId="19808" applyFont="1" applyFill="1"/>
    <xf numFmtId="164" fontId="121" fillId="0" borderId="0" xfId="19809" applyNumberFormat="1" applyFont="1" applyFill="1"/>
    <xf numFmtId="2" fontId="121" fillId="0" borderId="0" xfId="19808" applyNumberFormat="1" applyFont="1" applyFill="1"/>
    <xf numFmtId="10" fontId="121" fillId="0" borderId="0" xfId="43" applyNumberFormat="1" applyFont="1" applyFill="1"/>
    <xf numFmtId="0" fontId="143" fillId="0" borderId="0" xfId="0" applyFont="1" applyFill="1" applyAlignment="1">
      <alignment wrapText="1"/>
    </xf>
    <xf numFmtId="0" fontId="150" fillId="0" borderId="0" xfId="0" applyNumberFormat="1" applyFont="1" applyFill="1" applyBorder="1" applyAlignment="1" applyProtection="1"/>
    <xf numFmtId="2" fontId="121" fillId="0" borderId="0" xfId="0" applyNumberFormat="1" applyFont="1" applyFill="1" applyBorder="1" applyAlignment="1">
      <alignment horizontal="center"/>
    </xf>
    <xf numFmtId="0" fontId="121" fillId="0" borderId="0" xfId="0" applyFont="1" applyFill="1" applyBorder="1" applyAlignment="1">
      <alignment vertical="center" wrapText="1"/>
    </xf>
    <xf numFmtId="0" fontId="140" fillId="0" borderId="0" xfId="19804" applyFont="1" applyFill="1"/>
    <xf numFmtId="0" fontId="1" fillId="0" borderId="0" xfId="0" applyFont="1" applyFill="1"/>
    <xf numFmtId="169" fontId="121" fillId="0" borderId="0" xfId="0" applyNumberFormat="1" applyFont="1" applyFill="1" applyBorder="1"/>
    <xf numFmtId="0" fontId="53" fillId="0" borderId="0" xfId="51" applyFill="1" applyBorder="1" applyAlignment="1" applyProtection="1"/>
    <xf numFmtId="14" fontId="0" fillId="0" borderId="0" xfId="0" applyNumberFormat="1" applyAlignment="1">
      <alignment horizontal="right"/>
    </xf>
    <xf numFmtId="0" fontId="143" fillId="0" borderId="58" xfId="19804" applyFont="1" applyFill="1" applyBorder="1"/>
    <xf numFmtId="166" fontId="143" fillId="0" borderId="0" xfId="54" applyNumberFormat="1" applyFont="1" applyFill="1" applyBorder="1" applyAlignment="1">
      <alignment horizontal="center" vertical="top" wrapText="1"/>
    </xf>
    <xf numFmtId="0" fontId="121" fillId="0" borderId="0" xfId="0" applyFont="1" applyFill="1" applyBorder="1" applyAlignment="1">
      <alignment horizontal="left" vertical="top"/>
    </xf>
    <xf numFmtId="166" fontId="121" fillId="0" borderId="0" xfId="0" applyNumberFormat="1" applyFont="1" applyFill="1" applyBorder="1" applyAlignment="1">
      <alignment horizontal="left" vertical="top"/>
    </xf>
    <xf numFmtId="49" fontId="121" fillId="0" borderId="0" xfId="0" applyNumberFormat="1" applyFont="1" applyFill="1" applyBorder="1" applyAlignment="1">
      <alignment horizontal="left" vertical="top"/>
    </xf>
    <xf numFmtId="0" fontId="40" fillId="0" borderId="0" xfId="51" applyFont="1" applyFill="1" applyAlignment="1" applyProtection="1"/>
    <xf numFmtId="0" fontId="40" fillId="0" borderId="0" xfId="158" applyFont="1" applyFill="1" applyBorder="1"/>
    <xf numFmtId="17" fontId="1" fillId="0" borderId="0" xfId="0" applyNumberFormat="1" applyFont="1" applyFill="1"/>
    <xf numFmtId="3" fontId="143" fillId="0" borderId="0" xfId="3097" applyNumberFormat="1" applyFont="1" applyFill="1"/>
    <xf numFmtId="0" fontId="143" fillId="0" borderId="0" xfId="3097" applyFont="1" applyFill="1"/>
    <xf numFmtId="0" fontId="53" fillId="0" borderId="0" xfId="51" applyFont="1" applyFill="1" applyBorder="1" applyAlignment="1" applyProtection="1"/>
    <xf numFmtId="0" fontId="121" fillId="0" borderId="0" xfId="0" applyFont="1" applyFill="1" applyBorder="1" applyAlignment="1">
      <alignment horizontal="left" vertical="center"/>
    </xf>
    <xf numFmtId="1" fontId="121" fillId="0" borderId="0" xfId="51607" applyNumberFormat="1" applyFont="1" applyFill="1"/>
    <xf numFmtId="0" fontId="121" fillId="0" borderId="0" xfId="0" applyFont="1" applyFill="1" applyBorder="1" applyAlignment="1">
      <alignment horizontal="left" vertical="center"/>
    </xf>
    <xf numFmtId="164" fontId="143" fillId="0" borderId="0" xfId="43" applyNumberFormat="1" applyFont="1" applyFill="1"/>
    <xf numFmtId="2" fontId="143" fillId="0" borderId="0" xfId="0" applyNumberFormat="1" applyFont="1" applyFill="1"/>
    <xf numFmtId="2" fontId="143" fillId="0" borderId="0" xfId="0" quotePrefix="1" applyNumberFormat="1" applyFont="1" applyFill="1"/>
    <xf numFmtId="1" fontId="53" fillId="0" borderId="0" xfId="51" applyNumberFormat="1" applyFill="1" applyAlignment="1" applyProtection="1"/>
    <xf numFmtId="9" fontId="143" fillId="0" borderId="0" xfId="43" applyFont="1" applyFill="1"/>
    <xf numFmtId="0" fontId="53" fillId="0" borderId="0" xfId="51" applyFill="1" applyAlignment="1" applyProtection="1">
      <alignment horizontal="left" vertical="center" readingOrder="1"/>
    </xf>
    <xf numFmtId="0" fontId="121" fillId="65" borderId="0" xfId="0" applyFont="1" applyFill="1"/>
    <xf numFmtId="0" fontId="86" fillId="65" borderId="0" xfId="0" applyFont="1" applyFill="1" applyAlignment="1" applyProtection="1">
      <alignment vertical="center"/>
      <protection locked="0"/>
    </xf>
    <xf numFmtId="0" fontId="86" fillId="65" borderId="0" xfId="0" applyFont="1" applyFill="1" applyBorder="1" applyAlignment="1" applyProtection="1">
      <alignment horizontal="right" vertical="center"/>
    </xf>
    <xf numFmtId="3" fontId="86" fillId="65" borderId="0" xfId="1" applyNumberFormat="1" applyFont="1" applyFill="1" applyBorder="1" applyAlignment="1" applyProtection="1">
      <alignment horizontal="right" vertical="center"/>
      <protection locked="0"/>
    </xf>
    <xf numFmtId="0" fontId="87" fillId="65" borderId="0" xfId="1" applyFont="1" applyFill="1" applyBorder="1" applyAlignment="1" applyProtection="1">
      <alignment vertical="center" wrapText="1"/>
      <protection locked="0"/>
    </xf>
    <xf numFmtId="0" fontId="86" fillId="65" borderId="0" xfId="0" applyFont="1" applyFill="1" applyBorder="1" applyAlignment="1" applyProtection="1">
      <alignment vertical="center"/>
    </xf>
    <xf numFmtId="0" fontId="86" fillId="65" borderId="0" xfId="51" applyFont="1" applyFill="1" applyBorder="1" applyAlignment="1" applyProtection="1">
      <alignment horizontal="left" vertical="center"/>
      <protection locked="0"/>
    </xf>
    <xf numFmtId="0" fontId="86" fillId="65" borderId="0" xfId="0" applyFont="1" applyFill="1" applyBorder="1" applyAlignment="1" applyProtection="1">
      <alignment vertical="center"/>
      <protection locked="0"/>
    </xf>
    <xf numFmtId="165" fontId="86" fillId="65" borderId="0" xfId="1" applyNumberFormat="1" applyFont="1" applyFill="1" applyBorder="1" applyAlignment="1" applyProtection="1">
      <alignment horizontal="right" vertical="center"/>
      <protection locked="0"/>
    </xf>
    <xf numFmtId="0" fontId="86" fillId="65" borderId="0" xfId="51" applyFont="1" applyFill="1" applyBorder="1" applyAlignment="1" applyProtection="1">
      <alignment vertical="center"/>
      <protection locked="0"/>
    </xf>
    <xf numFmtId="0" fontId="111" fillId="65" borderId="0" xfId="0" applyFont="1" applyFill="1" applyAlignment="1" applyProtection="1">
      <alignment vertical="center"/>
      <protection locked="0"/>
    </xf>
    <xf numFmtId="0" fontId="111" fillId="65" borderId="0" xfId="0" applyFont="1" applyFill="1" applyBorder="1" applyAlignment="1" applyProtection="1">
      <alignment horizontal="left" vertical="center"/>
    </xf>
    <xf numFmtId="3" fontId="111" fillId="65" borderId="0" xfId="1" applyNumberFormat="1" applyFont="1" applyFill="1" applyBorder="1" applyAlignment="1" applyProtection="1">
      <alignment horizontal="left"/>
      <protection locked="0"/>
    </xf>
    <xf numFmtId="0" fontId="111" fillId="65" borderId="0" xfId="0" quotePrefix="1" applyFont="1" applyFill="1" applyBorder="1" applyAlignment="1" applyProtection="1">
      <protection locked="0"/>
    </xf>
    <xf numFmtId="0" fontId="111" fillId="65" borderId="0" xfId="0" applyFont="1" applyFill="1" applyBorder="1" applyAlignment="1" applyProtection="1">
      <alignment vertical="center"/>
    </xf>
    <xf numFmtId="0" fontId="111" fillId="65" borderId="0" xfId="0" applyFont="1" applyFill="1" applyBorder="1" applyAlignment="1" applyProtection="1">
      <alignment vertical="center"/>
      <protection locked="0"/>
    </xf>
    <xf numFmtId="3" fontId="111" fillId="65" borderId="0" xfId="1" applyNumberFormat="1" applyFont="1" applyFill="1" applyBorder="1" applyAlignment="1" applyProtection="1">
      <alignment horizontal="left" vertical="center"/>
      <protection locked="0"/>
    </xf>
    <xf numFmtId="2" fontId="111" fillId="65" borderId="0" xfId="0" applyNumberFormat="1" applyFont="1" applyFill="1" applyBorder="1" applyAlignment="1" applyProtection="1">
      <alignment vertical="center"/>
      <protection locked="0"/>
    </xf>
    <xf numFmtId="0" fontId="111" fillId="65" borderId="0" xfId="0" applyFont="1" applyFill="1" applyBorder="1" applyAlignment="1" applyProtection="1">
      <alignment horizontal="right" vertical="center"/>
      <protection locked="0"/>
    </xf>
    <xf numFmtId="3" fontId="0" fillId="0" borderId="0" xfId="0" applyNumberFormat="1"/>
    <xf numFmtId="49" fontId="16" fillId="0" borderId="0" xfId="0" applyNumberFormat="1" applyFont="1" applyFill="1"/>
    <xf numFmtId="49" fontId="0" fillId="0" borderId="0" xfId="0" applyNumberFormat="1"/>
    <xf numFmtId="49" fontId="16" fillId="0" borderId="0" xfId="0" applyNumberFormat="1" applyFont="1" applyFill="1" applyBorder="1"/>
    <xf numFmtId="3" fontId="140" fillId="0" borderId="0" xfId="0" applyNumberFormat="1" applyFont="1" applyFill="1"/>
    <xf numFmtId="0" fontId="146" fillId="0" borderId="0" xfId="51" applyFont="1" applyFill="1" applyAlignment="1" applyProtection="1"/>
    <xf numFmtId="0" fontId="146" fillId="0" borderId="0" xfId="51" applyFont="1" applyFill="1" applyBorder="1" applyAlignment="1" applyProtection="1">
      <alignment wrapText="1"/>
    </xf>
    <xf numFmtId="0" fontId="155" fillId="0" borderId="0" xfId="54" applyFont="1" applyFill="1" applyBorder="1" applyAlignment="1" applyProtection="1">
      <alignment horizontal="left" vertical="top"/>
    </xf>
    <xf numFmtId="0" fontId="121" fillId="0" borderId="0" xfId="54" applyFont="1" applyFill="1" applyBorder="1" applyAlignment="1">
      <alignment vertical="center" wrapText="1"/>
    </xf>
    <xf numFmtId="0" fontId="121" fillId="0" borderId="0" xfId="54" applyFont="1" applyFill="1" applyBorder="1" applyAlignment="1" applyProtection="1">
      <alignment horizontal="left"/>
    </xf>
    <xf numFmtId="0" fontId="121" fillId="0" borderId="0" xfId="53" applyFont="1" applyFill="1" applyBorder="1"/>
    <xf numFmtId="0" fontId="121" fillId="0" borderId="0" xfId="53" applyFont="1" applyFill="1" applyBorder="1" applyAlignment="1">
      <alignment horizontal="left"/>
    </xf>
    <xf numFmtId="0" fontId="155" fillId="0" borderId="0" xfId="53" applyFont="1" applyFill="1" applyBorder="1" applyAlignment="1">
      <alignment horizontal="left"/>
    </xf>
    <xf numFmtId="49" fontId="121" fillId="0" borderId="0" xfId="53" applyNumberFormat="1" applyFont="1" applyFill="1" applyBorder="1" applyAlignment="1">
      <alignment horizontal="right"/>
    </xf>
    <xf numFmtId="0" fontId="121" fillId="0" borderId="0" xfId="53" applyFont="1" applyFill="1" applyBorder="1" applyAlignment="1">
      <alignment horizontal="centerContinuous"/>
    </xf>
    <xf numFmtId="0" fontId="121" fillId="0" borderId="0" xfId="54" applyFont="1" applyFill="1" applyBorder="1" applyAlignment="1">
      <alignment horizontal="center" vertical="top" wrapText="1"/>
    </xf>
    <xf numFmtId="0" fontId="121" fillId="0" borderId="0" xfId="53" applyFont="1" applyFill="1" applyBorder="1" applyAlignment="1">
      <alignment horizontal="center"/>
    </xf>
    <xf numFmtId="0" fontId="121" fillId="0" borderId="0" xfId="0" applyFont="1" applyFill="1" applyAlignment="1"/>
    <xf numFmtId="166" fontId="121" fillId="0" borderId="0" xfId="0" applyNumberFormat="1" applyFont="1" applyFill="1" applyBorder="1" applyAlignment="1">
      <alignment horizontal="left" wrapText="1"/>
    </xf>
    <xf numFmtId="0" fontId="121" fillId="0" borderId="0" xfId="54" applyFont="1" applyFill="1" applyBorder="1"/>
    <xf numFmtId="49" fontId="121" fillId="0" borderId="0" xfId="54" applyNumberFormat="1" applyFont="1" applyFill="1" applyBorder="1" applyAlignment="1">
      <alignment horizontal="right" vertical="top" wrapText="1"/>
    </xf>
    <xf numFmtId="0" fontId="121" fillId="0" borderId="0" xfId="54" applyFont="1" applyFill="1" applyBorder="1" applyAlignment="1">
      <alignment vertical="top" wrapText="1"/>
    </xf>
    <xf numFmtId="0" fontId="121" fillId="0" borderId="0" xfId="158" applyFont="1" applyFill="1" applyBorder="1"/>
    <xf numFmtId="0" fontId="121" fillId="0" borderId="0" xfId="54" applyFont="1" applyFill="1" applyBorder="1" applyAlignment="1"/>
    <xf numFmtId="164" fontId="121" fillId="0" borderId="0" xfId="43" applyNumberFormat="1" applyFont="1" applyFill="1" applyBorder="1" applyAlignment="1">
      <alignment horizontal="left"/>
    </xf>
    <xf numFmtId="0" fontId="121" fillId="0" borderId="0" xfId="54" applyFont="1" applyFill="1" applyBorder="1" applyAlignment="1" applyProtection="1">
      <alignment wrapText="1"/>
    </xf>
    <xf numFmtId="181" fontId="121" fillId="0" borderId="0" xfId="49" applyNumberFormat="1" applyFont="1" applyFill="1" applyBorder="1" applyAlignment="1" applyProtection="1"/>
    <xf numFmtId="0" fontId="155" fillId="0" borderId="0" xfId="54" applyFont="1" applyFill="1" applyBorder="1"/>
    <xf numFmtId="182" fontId="121" fillId="0" borderId="0" xfId="49" applyNumberFormat="1" applyFont="1" applyFill="1" applyBorder="1" applyAlignment="1" applyProtection="1">
      <alignment horizontal="right"/>
    </xf>
    <xf numFmtId="0" fontId="121" fillId="0" borderId="0" xfId="54" applyNumberFormat="1" applyFont="1" applyFill="1" applyBorder="1" applyAlignment="1" applyProtection="1"/>
    <xf numFmtId="166" fontId="121" fillId="0" borderId="0" xfId="54" applyNumberFormat="1" applyFont="1" applyFill="1" applyBorder="1" applyAlignment="1" applyProtection="1"/>
    <xf numFmtId="0" fontId="121" fillId="0" borderId="0" xfId="49" applyFont="1" applyFill="1"/>
    <xf numFmtId="166" fontId="121" fillId="0" borderId="0" xfId="49" applyNumberFormat="1" applyFont="1" applyFill="1"/>
    <xf numFmtId="183" fontId="121" fillId="0" borderId="0" xfId="49" applyNumberFormat="1" applyFont="1" applyFill="1" applyBorder="1" applyAlignment="1" applyProtection="1">
      <alignment horizontal="right"/>
    </xf>
    <xf numFmtId="0" fontId="121" fillId="0" borderId="0" xfId="49" applyFont="1" applyFill="1" applyAlignment="1"/>
    <xf numFmtId="182" fontId="121" fillId="0" borderId="0" xfId="50" applyNumberFormat="1" applyFont="1" applyFill="1" applyBorder="1" applyAlignment="1" applyProtection="1">
      <alignment horizontal="right"/>
    </xf>
    <xf numFmtId="166" fontId="121" fillId="0" borderId="0" xfId="48" applyNumberFormat="1" applyFont="1" applyFill="1" applyBorder="1" applyAlignment="1">
      <alignment horizontal="left" wrapText="1"/>
    </xf>
    <xf numFmtId="166" fontId="121" fillId="0" borderId="0" xfId="49" applyNumberFormat="1" applyFont="1" applyFill="1" applyBorder="1" applyAlignment="1" applyProtection="1">
      <alignment horizontal="right"/>
    </xf>
    <xf numFmtId="49" fontId="121" fillId="0" borderId="0" xfId="50" applyNumberFormat="1" applyFont="1" applyFill="1" applyBorder="1" applyAlignment="1" applyProtection="1">
      <alignment horizontal="right"/>
    </xf>
    <xf numFmtId="166" fontId="121" fillId="0" borderId="0" xfId="239" applyNumberFormat="1" applyFont="1" applyFill="1" applyBorder="1" applyAlignment="1">
      <alignment horizontal="left"/>
    </xf>
    <xf numFmtId="166" fontId="121" fillId="0" borderId="0" xfId="156" applyNumberFormat="1" applyFont="1" applyFill="1" applyBorder="1" applyAlignment="1" applyProtection="1">
      <alignment horizontal="right"/>
      <protection locked="0"/>
    </xf>
    <xf numFmtId="181" fontId="121" fillId="0" borderId="0" xfId="156" applyNumberFormat="1" applyFont="1" applyFill="1" applyBorder="1" applyAlignment="1" applyProtection="1">
      <alignment horizontal="right"/>
      <protection locked="0"/>
    </xf>
    <xf numFmtId="181" fontId="121" fillId="0" borderId="0" xfId="49" applyNumberFormat="1" applyFont="1" applyFill="1" applyBorder="1" applyAlignment="1" applyProtection="1">
      <alignment horizontal="right"/>
    </xf>
    <xf numFmtId="0" fontId="121" fillId="0" borderId="0" xfId="0" applyFont="1" applyFill="1" applyBorder="1" applyAlignment="1">
      <alignment horizontal="center" wrapText="1"/>
    </xf>
    <xf numFmtId="0" fontId="111" fillId="65" borderId="22" xfId="1" applyFont="1" applyFill="1" applyBorder="1" applyAlignment="1" applyProtection="1">
      <alignment vertical="center"/>
      <protection locked="0"/>
    </xf>
    <xf numFmtId="0" fontId="123" fillId="65" borderId="22" xfId="0" applyFont="1" applyFill="1" applyBorder="1" applyAlignment="1" applyProtection="1">
      <alignment horizontal="center" vertical="center"/>
    </xf>
    <xf numFmtId="4" fontId="121" fillId="0" borderId="0" xfId="0" applyNumberFormat="1" applyFont="1" applyFill="1" applyBorder="1" applyAlignment="1" applyProtection="1"/>
    <xf numFmtId="166" fontId="121" fillId="0" borderId="0" xfId="51621" applyNumberFormat="1" applyFont="1" applyFill="1" applyBorder="1"/>
    <xf numFmtId="164" fontId="143" fillId="0" borderId="0" xfId="0" applyNumberFormat="1" applyFont="1" applyFill="1" applyBorder="1" applyAlignment="1">
      <alignment horizontal="right"/>
    </xf>
    <xf numFmtId="164" fontId="143" fillId="0" borderId="0" xfId="43" quotePrefix="1" applyNumberFormat="1" applyFont="1" applyFill="1" applyBorder="1"/>
    <xf numFmtId="0" fontId="0" fillId="0" borderId="0" xfId="0" applyFont="1" applyFill="1" applyBorder="1"/>
    <xf numFmtId="0" fontId="162" fillId="0" borderId="0" xfId="51" applyFont="1" applyFill="1" applyBorder="1" applyAlignment="1" applyProtection="1"/>
    <xf numFmtId="0" fontId="121" fillId="0" borderId="58" xfId="0" applyFont="1" applyFill="1" applyBorder="1"/>
    <xf numFmtId="0" fontId="122" fillId="0" borderId="0" xfId="51" applyFont="1" applyAlignment="1" applyProtection="1">
      <alignment horizontal="left" vertical="center" readingOrder="1"/>
    </xf>
    <xf numFmtId="0" fontId="122" fillId="0" borderId="0" xfId="51" applyFont="1" applyAlignment="1" applyProtection="1"/>
    <xf numFmtId="1" fontId="122" fillId="0" borderId="0" xfId="51" applyNumberFormat="1" applyFont="1" applyAlignment="1" applyProtection="1"/>
    <xf numFmtId="164" fontId="88" fillId="65" borderId="0" xfId="43" applyNumberFormat="1" applyFont="1" applyFill="1" applyBorder="1" applyAlignment="1" applyProtection="1">
      <alignment vertical="center"/>
      <protection locked="0"/>
    </xf>
    <xf numFmtId="164" fontId="110" fillId="65" borderId="0" xfId="43" applyNumberFormat="1" applyFont="1" applyFill="1" applyBorder="1" applyAlignment="1" applyProtection="1">
      <alignment vertical="center"/>
      <protection locked="0"/>
    </xf>
    <xf numFmtId="0" fontId="20" fillId="65" borderId="0" xfId="1" applyFont="1" applyFill="1" applyBorder="1" applyAlignment="1" applyProtection="1">
      <alignment vertical="center" wrapText="1"/>
      <protection locked="0"/>
    </xf>
    <xf numFmtId="0" fontId="51" fillId="65" borderId="0" xfId="1" applyFont="1" applyFill="1" applyBorder="1" applyAlignment="1" applyProtection="1">
      <alignment horizontal="left" vertical="center" wrapText="1"/>
      <protection locked="0"/>
    </xf>
    <xf numFmtId="0" fontId="20" fillId="65" borderId="45" xfId="1" applyFont="1" applyFill="1" applyBorder="1" applyAlignment="1" applyProtection="1">
      <alignment vertical="center" wrapText="1"/>
      <protection locked="0"/>
    </xf>
    <xf numFmtId="0" fontId="51" fillId="65" borderId="46" xfId="1" applyFont="1" applyFill="1" applyBorder="1" applyAlignment="1" applyProtection="1">
      <alignment horizontal="left" vertical="center" wrapText="1"/>
      <protection locked="0"/>
    </xf>
    <xf numFmtId="0" fontId="53" fillId="0" borderId="0" xfId="51" applyFill="1" applyAlignment="1" applyProtection="1">
      <alignment vertical="center"/>
    </xf>
    <xf numFmtId="0" fontId="1" fillId="0" borderId="0" xfId="0" applyFont="1"/>
    <xf numFmtId="3" fontId="0" fillId="0" borderId="0" xfId="0" applyNumberFormat="1" applyFill="1"/>
    <xf numFmtId="3" fontId="20" fillId="65" borderId="39" xfId="1" applyNumberFormat="1" applyFont="1" applyFill="1" applyBorder="1" applyAlignment="1" applyProtection="1">
      <alignment horizontal="left" vertical="center"/>
    </xf>
    <xf numFmtId="3" fontId="111" fillId="65" borderId="40" xfId="1" applyNumberFormat="1" applyFont="1" applyFill="1" applyBorder="1" applyAlignment="1" applyProtection="1">
      <alignment horizontal="left" vertical="center"/>
    </xf>
    <xf numFmtId="3" fontId="111" fillId="65" borderId="39" xfId="1" applyNumberFormat="1" applyFont="1" applyFill="1" applyBorder="1" applyAlignment="1" applyProtection="1">
      <alignment horizontal="left" vertical="center"/>
    </xf>
    <xf numFmtId="0" fontId="88" fillId="65" borderId="48" xfId="0" applyFont="1" applyFill="1" applyBorder="1" applyAlignment="1" applyProtection="1">
      <alignment horizontal="left" vertical="center"/>
      <protection locked="0"/>
    </xf>
    <xf numFmtId="0" fontId="115" fillId="65" borderId="42" xfId="1" applyFont="1" applyFill="1" applyBorder="1" applyAlignment="1" applyProtection="1">
      <alignment vertical="center" wrapText="1"/>
      <protection locked="0"/>
    </xf>
    <xf numFmtId="0" fontId="115" fillId="65" borderId="20" xfId="1" applyFont="1" applyFill="1" applyBorder="1" applyAlignment="1" applyProtection="1">
      <alignment vertical="center" wrapText="1"/>
      <protection locked="0"/>
    </xf>
    <xf numFmtId="0" fontId="41" fillId="65" borderId="42" xfId="1" applyFont="1" applyFill="1" applyBorder="1" applyAlignment="1" applyProtection="1">
      <alignment vertical="center" wrapText="1"/>
      <protection locked="0"/>
    </xf>
    <xf numFmtId="0" fontId="41" fillId="65" borderId="43" xfId="1" applyFont="1" applyFill="1" applyBorder="1" applyAlignment="1" applyProtection="1">
      <alignment horizontal="left" vertical="center" wrapText="1"/>
      <protection locked="0"/>
    </xf>
    <xf numFmtId="0" fontId="41" fillId="65" borderId="19" xfId="1" applyFont="1" applyFill="1" applyBorder="1" applyAlignment="1" applyProtection="1">
      <alignment horizontal="left" vertical="center" wrapText="1"/>
      <protection locked="0"/>
    </xf>
    <xf numFmtId="0" fontId="110" fillId="65" borderId="22" xfId="0" applyFont="1" applyFill="1" applyBorder="1" applyAlignment="1" applyProtection="1">
      <alignment horizontal="left" vertical="center"/>
      <protection locked="0"/>
    </xf>
    <xf numFmtId="0" fontId="110" fillId="65" borderId="23" xfId="0" applyFont="1" applyFill="1" applyBorder="1" applyAlignment="1" applyProtection="1">
      <alignment horizontal="right" vertical="center"/>
      <protection locked="0"/>
    </xf>
    <xf numFmtId="0" fontId="111" fillId="65" borderId="23" xfId="1" applyFont="1" applyFill="1" applyBorder="1" applyAlignment="1" applyProtection="1">
      <alignment vertical="center" wrapText="1"/>
      <protection locked="0"/>
    </xf>
    <xf numFmtId="0" fontId="111" fillId="65" borderId="22" xfId="1" applyFont="1" applyFill="1" applyBorder="1" applyAlignment="1" applyProtection="1">
      <alignment horizontal="left" vertical="center" wrapText="1"/>
      <protection locked="0"/>
    </xf>
    <xf numFmtId="0" fontId="111" fillId="65" borderId="20" xfId="1" applyFont="1" applyFill="1" applyBorder="1" applyAlignment="1" applyProtection="1">
      <alignment vertical="center" wrapText="1"/>
      <protection locked="0"/>
    </xf>
    <xf numFmtId="0" fontId="111" fillId="65" borderId="19" xfId="1" applyFont="1" applyFill="1" applyBorder="1" applyAlignment="1" applyProtection="1">
      <alignment horizontal="left" vertical="center" wrapText="1"/>
      <protection locked="0"/>
    </xf>
    <xf numFmtId="0" fontId="42" fillId="24" borderId="16" xfId="1" applyFont="1" applyFill="1" applyBorder="1" applyAlignment="1" applyProtection="1">
      <alignment horizontal="center" vertical="center"/>
      <protection locked="0"/>
    </xf>
    <xf numFmtId="0" fontId="0" fillId="67" borderId="0" xfId="0" applyFill="1"/>
    <xf numFmtId="0" fontId="51" fillId="65" borderId="22" xfId="1" applyFont="1" applyFill="1" applyBorder="1" applyAlignment="1" applyProtection="1">
      <alignment horizontal="left" vertical="center" wrapText="1"/>
      <protection locked="0"/>
    </xf>
    <xf numFmtId="0" fontId="20" fillId="65" borderId="22" xfId="1" applyFont="1" applyFill="1" applyBorder="1" applyAlignment="1" applyProtection="1">
      <alignment horizontal="left" vertical="center" wrapText="1"/>
    </xf>
    <xf numFmtId="0" fontId="86" fillId="65" borderId="23" xfId="1" applyFont="1" applyFill="1" applyBorder="1" applyAlignment="1" applyProtection="1">
      <alignment vertical="center" wrapText="1"/>
      <protection locked="0"/>
    </xf>
    <xf numFmtId="0" fontId="20" fillId="65" borderId="53" xfId="1" applyFont="1" applyFill="1" applyBorder="1" applyAlignment="1" applyProtection="1">
      <alignment vertical="center" wrapText="1"/>
      <protection locked="0"/>
    </xf>
    <xf numFmtId="0" fontId="51" fillId="65" borderId="54" xfId="1" applyFont="1" applyFill="1" applyBorder="1" applyAlignment="1" applyProtection="1">
      <alignment horizontal="left" vertical="center" wrapText="1"/>
      <protection locked="0"/>
    </xf>
    <xf numFmtId="0" fontId="20" fillId="65" borderId="54" xfId="1" applyFont="1" applyFill="1" applyBorder="1" applyAlignment="1" applyProtection="1">
      <alignment horizontal="left" vertical="center" wrapText="1"/>
    </xf>
    <xf numFmtId="0" fontId="20" fillId="65" borderId="46" xfId="1" applyFont="1" applyFill="1" applyBorder="1" applyAlignment="1" applyProtection="1">
      <alignment horizontal="left" vertical="center" wrapText="1"/>
    </xf>
    <xf numFmtId="0" fontId="111" fillId="65" borderId="0" xfId="0" applyFont="1" applyFill="1" applyBorder="1" applyAlignment="1" applyProtection="1">
      <alignment horizontal="center" vertical="center"/>
    </xf>
    <xf numFmtId="0" fontId="51" fillId="66" borderId="18" xfId="1" applyFont="1" applyFill="1" applyBorder="1" applyAlignment="1" applyProtection="1">
      <alignment horizontal="left" vertical="center" wrapText="1"/>
      <protection locked="0"/>
    </xf>
    <xf numFmtId="0" fontId="110" fillId="65" borderId="22" xfId="0" applyFont="1" applyFill="1" applyBorder="1" applyAlignment="1" applyProtection="1">
      <alignment horizontal="right" vertical="center"/>
      <protection locked="0"/>
    </xf>
    <xf numFmtId="0" fontId="20" fillId="65" borderId="22" xfId="1" applyFont="1" applyFill="1" applyBorder="1" applyAlignment="1" applyProtection="1">
      <alignment horizontal="right" vertical="center" wrapText="1"/>
    </xf>
    <xf numFmtId="0" fontId="41" fillId="65" borderId="22" xfId="0" applyFont="1" applyFill="1" applyBorder="1" applyAlignment="1" applyProtection="1">
      <alignment horizontal="right" vertical="center"/>
      <protection locked="0"/>
    </xf>
    <xf numFmtId="0" fontId="41" fillId="65" borderId="23" xfId="0" applyFont="1" applyFill="1" applyBorder="1" applyAlignment="1" applyProtection="1">
      <alignment horizontal="right" vertical="center"/>
      <protection locked="0"/>
    </xf>
    <xf numFmtId="0" fontId="41" fillId="65" borderId="22" xfId="0" applyFont="1" applyFill="1" applyBorder="1" applyAlignment="1" applyProtection="1">
      <alignment horizontal="left" vertical="center"/>
      <protection locked="0"/>
    </xf>
    <xf numFmtId="0" fontId="20" fillId="65" borderId="19" xfId="1" applyFont="1" applyFill="1" applyBorder="1" applyAlignment="1" applyProtection="1">
      <alignment horizontal="left" vertical="center" wrapText="1"/>
      <protection locked="0"/>
    </xf>
    <xf numFmtId="0" fontId="51" fillId="65" borderId="17" xfId="1" applyFont="1" applyFill="1" applyBorder="1" applyAlignment="1" applyProtection="1">
      <alignment horizontal="left" vertical="center" wrapText="1"/>
      <protection locked="0"/>
    </xf>
    <xf numFmtId="0" fontId="51" fillId="65" borderId="19" xfId="1" applyFont="1" applyFill="1" applyBorder="1" applyAlignment="1" applyProtection="1">
      <alignment horizontal="left" vertical="center"/>
      <protection locked="0"/>
    </xf>
    <xf numFmtId="0" fontId="88" fillId="65" borderId="23" xfId="1" applyFont="1" applyFill="1" applyBorder="1" applyAlignment="1" applyProtection="1">
      <alignment vertical="center" wrapText="1"/>
      <protection locked="0"/>
    </xf>
    <xf numFmtId="0" fontId="51" fillId="65" borderId="44" xfId="1" applyFont="1" applyFill="1" applyBorder="1" applyAlignment="1" applyProtection="1">
      <alignment horizontal="left" vertical="center" wrapText="1"/>
      <protection locked="0"/>
    </xf>
    <xf numFmtId="0" fontId="51" fillId="65" borderId="50" xfId="1" applyFont="1" applyFill="1" applyBorder="1" applyAlignment="1" applyProtection="1">
      <alignment horizontal="left" vertical="center" wrapText="1"/>
      <protection locked="0"/>
    </xf>
    <xf numFmtId="0" fontId="17" fillId="65" borderId="15" xfId="0" applyFont="1" applyFill="1" applyBorder="1" applyAlignment="1" applyProtection="1">
      <alignment vertical="center"/>
      <protection locked="0"/>
    </xf>
    <xf numFmtId="0" fontId="41" fillId="65" borderId="23" xfId="0" applyFont="1" applyFill="1" applyBorder="1" applyAlignment="1" applyProtection="1">
      <alignment vertical="center"/>
      <protection locked="0"/>
    </xf>
    <xf numFmtId="0" fontId="41" fillId="65" borderId="22" xfId="0" applyFont="1" applyFill="1" applyBorder="1" applyAlignment="1" applyProtection="1">
      <alignment vertical="center"/>
      <protection locked="0"/>
    </xf>
    <xf numFmtId="0" fontId="41" fillId="65" borderId="53" xfId="0" applyFont="1" applyFill="1" applyBorder="1" applyAlignment="1" applyProtection="1">
      <alignment horizontal="right" vertical="center"/>
    </xf>
    <xf numFmtId="0" fontId="20" fillId="65" borderId="22" xfId="0" applyFont="1" applyFill="1" applyBorder="1" applyAlignment="1" applyProtection="1">
      <alignment horizontal="right" vertical="center"/>
      <protection locked="0"/>
    </xf>
    <xf numFmtId="0" fontId="20" fillId="65" borderId="23" xfId="0" applyFont="1" applyFill="1" applyBorder="1" applyAlignment="1" applyProtection="1">
      <alignment horizontal="right" vertical="center"/>
      <protection locked="0"/>
    </xf>
    <xf numFmtId="0" fontId="20" fillId="65" borderId="22" xfId="0" applyFont="1" applyFill="1" applyBorder="1" applyAlignment="1" applyProtection="1">
      <alignment horizontal="left" vertical="center"/>
      <protection locked="0"/>
    </xf>
    <xf numFmtId="3" fontId="20" fillId="65" borderId="42" xfId="1" applyNumberFormat="1" applyFont="1" applyFill="1" applyBorder="1" applyAlignment="1" applyProtection="1">
      <alignment horizontal="right" vertical="center"/>
    </xf>
    <xf numFmtId="3" fontId="20" fillId="65" borderId="44" xfId="1" applyNumberFormat="1" applyFont="1" applyFill="1" applyBorder="1" applyAlignment="1" applyProtection="1">
      <alignment horizontal="right" vertical="center"/>
    </xf>
    <xf numFmtId="3" fontId="20" fillId="65" borderId="50" xfId="1" applyNumberFormat="1" applyFont="1" applyFill="1" applyBorder="1" applyAlignment="1" applyProtection="1">
      <alignment horizontal="right" vertical="center"/>
    </xf>
    <xf numFmtId="3" fontId="20" fillId="65" borderId="16" xfId="1" applyNumberFormat="1" applyFont="1" applyFill="1" applyBorder="1" applyAlignment="1" applyProtection="1">
      <alignment horizontal="right" vertical="center"/>
    </xf>
    <xf numFmtId="3" fontId="20" fillId="65" borderId="10" xfId="1" applyNumberFormat="1" applyFont="1" applyFill="1" applyBorder="1" applyAlignment="1" applyProtection="1">
      <alignment horizontal="right" vertical="center"/>
    </xf>
    <xf numFmtId="3" fontId="20" fillId="65" borderId="20" xfId="1" applyNumberFormat="1" applyFont="1" applyFill="1" applyBorder="1" applyAlignment="1" applyProtection="1">
      <alignment horizontal="right" vertical="center"/>
    </xf>
    <xf numFmtId="3" fontId="20" fillId="65" borderId="21" xfId="1" applyNumberFormat="1" applyFont="1" applyFill="1" applyBorder="1" applyAlignment="1" applyProtection="1">
      <alignment horizontal="right" vertical="center"/>
    </xf>
    <xf numFmtId="3" fontId="20" fillId="65" borderId="16" xfId="1" applyNumberFormat="1" applyFont="1" applyFill="1" applyBorder="1" applyAlignment="1" applyProtection="1">
      <alignment vertical="center"/>
    </xf>
    <xf numFmtId="3" fontId="20" fillId="65" borderId="10" xfId="1" applyNumberFormat="1" applyFont="1" applyFill="1" applyBorder="1" applyAlignment="1" applyProtection="1">
      <alignment vertical="center"/>
    </xf>
    <xf numFmtId="0" fontId="51" fillId="65" borderId="16" xfId="1" applyFont="1" applyFill="1" applyBorder="1" applyAlignment="1" applyProtection="1">
      <alignment horizontal="left" vertical="center" wrapText="1"/>
      <protection locked="0"/>
    </xf>
    <xf numFmtId="3" fontId="20" fillId="65" borderId="17" xfId="1" applyNumberFormat="1" applyFont="1" applyFill="1" applyBorder="1" applyAlignment="1" applyProtection="1">
      <alignment vertical="center"/>
    </xf>
    <xf numFmtId="0" fontId="51" fillId="65" borderId="20" xfId="1" applyFont="1" applyFill="1" applyBorder="1" applyAlignment="1" applyProtection="1">
      <alignment horizontal="left" vertical="center" wrapText="1"/>
      <protection locked="0"/>
    </xf>
    <xf numFmtId="3" fontId="20" fillId="65" borderId="21" xfId="1" applyNumberFormat="1" applyFont="1" applyFill="1" applyBorder="1" applyAlignment="1" applyProtection="1">
      <alignment vertical="center"/>
    </xf>
    <xf numFmtId="3" fontId="20" fillId="65" borderId="19" xfId="1" applyNumberFormat="1" applyFont="1" applyFill="1" applyBorder="1" applyAlignment="1" applyProtection="1">
      <alignment vertical="center"/>
    </xf>
    <xf numFmtId="4" fontId="20" fillId="65" borderId="21" xfId="1" applyNumberFormat="1" applyFont="1" applyFill="1" applyBorder="1" applyAlignment="1" applyProtection="1">
      <alignment horizontal="right" vertical="center"/>
    </xf>
    <xf numFmtId="3" fontId="20" fillId="65" borderId="19" xfId="1" applyNumberFormat="1" applyFont="1" applyFill="1" applyBorder="1" applyAlignment="1" applyProtection="1">
      <alignment horizontal="center" vertical="center"/>
    </xf>
    <xf numFmtId="4" fontId="20" fillId="65" borderId="20" xfId="1" applyNumberFormat="1" applyFont="1" applyFill="1" applyBorder="1" applyAlignment="1" applyProtection="1">
      <alignment horizontal="right" vertical="center"/>
    </xf>
    <xf numFmtId="0" fontId="20" fillId="65" borderId="19" xfId="0" applyFont="1" applyFill="1" applyBorder="1" applyAlignment="1" applyProtection="1">
      <alignment horizontal="center" vertical="center"/>
    </xf>
    <xf numFmtId="0" fontId="51" fillId="65" borderId="16" xfId="1" applyFont="1" applyFill="1" applyBorder="1" applyAlignment="1" applyProtection="1">
      <alignment horizontal="left" vertical="center"/>
      <protection locked="0"/>
    </xf>
    <xf numFmtId="186" fontId="20" fillId="65" borderId="21" xfId="43" applyNumberFormat="1" applyFont="1" applyFill="1" applyBorder="1" applyAlignment="1" applyProtection="1">
      <alignment horizontal="right" vertical="center"/>
    </xf>
    <xf numFmtId="186" fontId="20" fillId="65" borderId="20" xfId="43" applyNumberFormat="1" applyFont="1" applyFill="1" applyBorder="1" applyAlignment="1" applyProtection="1">
      <alignment horizontal="right" vertical="center"/>
    </xf>
    <xf numFmtId="0" fontId="126" fillId="65" borderId="42" xfId="0" applyFont="1" applyFill="1" applyBorder="1" applyAlignment="1" applyProtection="1">
      <alignment horizontal="left" vertical="center"/>
      <protection locked="0"/>
    </xf>
    <xf numFmtId="164" fontId="20" fillId="65" borderId="44" xfId="43" applyNumberFormat="1" applyFont="1" applyFill="1" applyBorder="1" applyAlignment="1" applyProtection="1">
      <alignment horizontal="right" vertical="center"/>
    </xf>
    <xf numFmtId="3" fontId="20" fillId="65" borderId="44" xfId="1" applyNumberFormat="1" applyFont="1" applyFill="1" applyBorder="1" applyAlignment="1" applyProtection="1">
      <alignment horizontal="center" vertical="center"/>
    </xf>
    <xf numFmtId="0" fontId="20" fillId="65" borderId="23" xfId="0" applyFont="1" applyFill="1" applyBorder="1" applyAlignment="1" applyProtection="1">
      <alignment horizontal="right" vertical="center"/>
    </xf>
    <xf numFmtId="0" fontId="20" fillId="65" borderId="22" xfId="0" applyFont="1" applyFill="1" applyBorder="1" applyAlignment="1" applyProtection="1">
      <alignment horizontal="right" vertical="center"/>
    </xf>
    <xf numFmtId="164" fontId="20" fillId="65" borderId="42" xfId="43" applyNumberFormat="1" applyFont="1" applyFill="1" applyBorder="1" applyAlignment="1" applyProtection="1">
      <alignment horizontal="right" vertical="center"/>
    </xf>
    <xf numFmtId="3" fontId="20" fillId="65" borderId="43" xfId="1" applyNumberFormat="1" applyFont="1" applyFill="1" applyBorder="1" applyAlignment="1" applyProtection="1">
      <alignment horizontal="center" vertical="top"/>
    </xf>
    <xf numFmtId="164" fontId="20" fillId="65" borderId="44" xfId="43" applyNumberFormat="1" applyFont="1" applyFill="1" applyBorder="1" applyAlignment="1" applyProtection="1">
      <alignment horizontal="center" vertical="center"/>
    </xf>
    <xf numFmtId="49" fontId="20" fillId="65" borderId="44" xfId="0" applyNumberFormat="1" applyFont="1" applyFill="1" applyBorder="1" applyAlignment="1" applyProtection="1">
      <alignment horizontal="center" vertical="center"/>
    </xf>
    <xf numFmtId="49" fontId="20" fillId="65" borderId="42" xfId="0" applyNumberFormat="1" applyFont="1" applyFill="1" applyBorder="1" applyAlignment="1" applyProtection="1">
      <alignment horizontal="center" vertical="center"/>
    </xf>
    <xf numFmtId="164" fontId="20" fillId="65" borderId="44" xfId="43" applyNumberFormat="1" applyFont="1" applyFill="1" applyBorder="1" applyAlignment="1" applyProtection="1">
      <alignment vertical="center"/>
    </xf>
    <xf numFmtId="49" fontId="20" fillId="65" borderId="43" xfId="0" applyNumberFormat="1" applyFont="1" applyFill="1" applyBorder="1" applyAlignment="1" applyProtection="1">
      <alignment horizontal="center" vertical="center"/>
    </xf>
    <xf numFmtId="164" fontId="20" fillId="65" borderId="43" xfId="43" applyNumberFormat="1" applyFont="1" applyFill="1" applyBorder="1" applyAlignment="1" applyProtection="1">
      <alignment horizontal="center" vertical="center"/>
    </xf>
    <xf numFmtId="0" fontId="126" fillId="65" borderId="49" xfId="0" applyFont="1" applyFill="1" applyBorder="1" applyAlignment="1" applyProtection="1">
      <alignment horizontal="left" vertical="center"/>
      <protection locked="0"/>
    </xf>
    <xf numFmtId="164" fontId="20" fillId="65" borderId="21" xfId="43" applyNumberFormat="1" applyFont="1" applyFill="1" applyBorder="1" applyAlignment="1" applyProtection="1">
      <alignment horizontal="right" vertical="center"/>
    </xf>
    <xf numFmtId="164" fontId="20" fillId="65" borderId="21" xfId="43" applyNumberFormat="1" applyFont="1" applyFill="1" applyBorder="1" applyAlignment="1" applyProtection="1">
      <alignment vertical="center"/>
    </xf>
    <xf numFmtId="49" fontId="20" fillId="65" borderId="21" xfId="0" applyNumberFormat="1" applyFont="1" applyFill="1" applyBorder="1" applyAlignment="1" applyProtection="1">
      <alignment horizontal="center" vertical="center"/>
    </xf>
    <xf numFmtId="49" fontId="20" fillId="65" borderId="20" xfId="0" applyNumberFormat="1" applyFont="1" applyFill="1" applyBorder="1" applyAlignment="1" applyProtection="1">
      <alignment horizontal="center" vertical="center"/>
    </xf>
    <xf numFmtId="164" fontId="20" fillId="65" borderId="21" xfId="43" applyNumberFormat="1" applyFont="1" applyFill="1" applyBorder="1" applyAlignment="1" applyProtection="1">
      <alignment horizontal="center" vertical="center"/>
    </xf>
    <xf numFmtId="49" fontId="20" fillId="65" borderId="19" xfId="0" applyNumberFormat="1" applyFont="1" applyFill="1" applyBorder="1" applyAlignment="1" applyProtection="1">
      <alignment horizontal="center" vertical="center"/>
    </xf>
    <xf numFmtId="164" fontId="20" fillId="65" borderId="20" xfId="43" applyNumberFormat="1" applyFont="1" applyFill="1" applyBorder="1" applyAlignment="1" applyProtection="1">
      <alignment horizontal="right" vertical="center"/>
    </xf>
    <xf numFmtId="164" fontId="20" fillId="65" borderId="19" xfId="43" applyNumberFormat="1" applyFont="1" applyFill="1" applyBorder="1" applyAlignment="1" applyProtection="1">
      <alignment horizontal="center" vertical="center"/>
    </xf>
    <xf numFmtId="0" fontId="51" fillId="65" borderId="41" xfId="1" applyFont="1" applyFill="1" applyBorder="1" applyAlignment="1" applyProtection="1">
      <alignment horizontal="left" vertical="center" wrapText="1"/>
      <protection locked="0"/>
    </xf>
    <xf numFmtId="0" fontId="42" fillId="65" borderId="39" xfId="1" applyFont="1" applyFill="1" applyBorder="1" applyAlignment="1" applyProtection="1">
      <alignment vertical="center" wrapText="1"/>
    </xf>
    <xf numFmtId="0" fontId="20" fillId="65" borderId="39" xfId="1" applyFont="1" applyFill="1" applyBorder="1" applyAlignment="1" applyProtection="1">
      <alignment horizontal="center" vertical="center" wrapText="1"/>
    </xf>
    <xf numFmtId="0" fontId="20" fillId="65" borderId="41" xfId="1" applyFont="1" applyFill="1" applyBorder="1" applyAlignment="1" applyProtection="1">
      <alignment horizontal="center" vertical="center" wrapText="1"/>
    </xf>
    <xf numFmtId="0" fontId="41" fillId="65" borderId="14" xfId="0" applyFont="1" applyFill="1" applyBorder="1" applyAlignment="1" applyProtection="1">
      <alignment vertical="center"/>
      <protection locked="0"/>
    </xf>
    <xf numFmtId="0" fontId="20" fillId="65" borderId="40" xfId="0" applyFont="1" applyFill="1" applyBorder="1" applyAlignment="1" applyProtection="1">
      <alignment horizontal="center" vertical="center"/>
    </xf>
    <xf numFmtId="0" fontId="41" fillId="65" borderId="15" xfId="0" applyFont="1" applyFill="1" applyBorder="1" applyAlignment="1" applyProtection="1">
      <alignment vertical="center"/>
      <protection locked="0"/>
    </xf>
    <xf numFmtId="0" fontId="20" fillId="65" borderId="40" xfId="1" applyFont="1" applyFill="1" applyBorder="1" applyAlignment="1" applyProtection="1">
      <alignment horizontal="center" vertical="center" wrapText="1"/>
    </xf>
    <xf numFmtId="0" fontId="20" fillId="65" borderId="22" xfId="0" applyFont="1" applyFill="1" applyBorder="1" applyAlignment="1" applyProtection="1">
      <alignment horizontal="center" vertical="center"/>
    </xf>
    <xf numFmtId="164" fontId="20" fillId="65" borderId="42" xfId="43" applyNumberFormat="1" applyFont="1" applyFill="1" applyBorder="1" applyAlignment="1" applyProtection="1">
      <alignment horizontal="center" vertical="center"/>
    </xf>
    <xf numFmtId="0" fontId="126" fillId="65" borderId="20" xfId="0" applyFont="1" applyFill="1" applyBorder="1" applyAlignment="1" applyProtection="1">
      <alignment horizontal="left" vertical="center"/>
      <protection locked="0"/>
    </xf>
    <xf numFmtId="164" fontId="20" fillId="65" borderId="20" xfId="43" applyNumberFormat="1" applyFont="1" applyFill="1" applyBorder="1" applyAlignment="1" applyProtection="1">
      <alignment horizontal="center" vertical="center"/>
    </xf>
    <xf numFmtId="0" fontId="20" fillId="65" borderId="39" xfId="0" applyFont="1" applyFill="1" applyBorder="1" applyAlignment="1" applyProtection="1">
      <alignment horizontal="center" vertical="center"/>
    </xf>
    <xf numFmtId="0" fontId="20" fillId="65" borderId="41" xfId="0" applyFont="1" applyFill="1" applyBorder="1" applyAlignment="1" applyProtection="1">
      <alignment horizontal="center" vertical="center"/>
    </xf>
    <xf numFmtId="0" fontId="20" fillId="65" borderId="44" xfId="0" applyFont="1" applyFill="1" applyBorder="1" applyAlignment="1" applyProtection="1">
      <alignment vertical="center"/>
    </xf>
    <xf numFmtId="0" fontId="20" fillId="65" borderId="0" xfId="0" applyFont="1" applyFill="1" applyBorder="1" applyAlignment="1" applyProtection="1">
      <alignment vertical="center"/>
    </xf>
    <xf numFmtId="0" fontId="20" fillId="65" borderId="23" xfId="0" applyFont="1" applyFill="1" applyBorder="1" applyAlignment="1" applyProtection="1">
      <alignment vertical="center"/>
    </xf>
    <xf numFmtId="0" fontId="20" fillId="65" borderId="22" xfId="0" applyFont="1" applyFill="1" applyBorder="1" applyAlignment="1" applyProtection="1">
      <alignment vertical="center"/>
    </xf>
    <xf numFmtId="164" fontId="20" fillId="65" borderId="42" xfId="43" applyNumberFormat="1" applyFont="1" applyFill="1" applyBorder="1" applyAlignment="1" applyProtection="1">
      <alignment vertical="center"/>
    </xf>
    <xf numFmtId="164" fontId="20" fillId="65" borderId="43" xfId="43" applyNumberFormat="1" applyFont="1" applyFill="1" applyBorder="1" applyAlignment="1" applyProtection="1">
      <alignment vertical="center"/>
    </xf>
    <xf numFmtId="0" fontId="20" fillId="65" borderId="21" xfId="0" applyFont="1" applyFill="1" applyBorder="1" applyAlignment="1" applyProtection="1">
      <alignment vertical="center"/>
    </xf>
    <xf numFmtId="164" fontId="20" fillId="65" borderId="20" xfId="43" applyNumberFormat="1" applyFont="1" applyFill="1" applyBorder="1" applyAlignment="1" applyProtection="1">
      <alignment vertical="center"/>
    </xf>
    <xf numFmtId="164" fontId="20" fillId="65" borderId="19" xfId="43" applyNumberFormat="1" applyFont="1" applyFill="1" applyBorder="1" applyAlignment="1" applyProtection="1">
      <alignment vertical="center"/>
    </xf>
    <xf numFmtId="0" fontId="20" fillId="65" borderId="45" xfId="1" applyFont="1" applyFill="1" applyBorder="1" applyAlignment="1" applyProtection="1">
      <alignment horizontal="left" vertical="center" wrapText="1"/>
      <protection locked="0"/>
    </xf>
    <xf numFmtId="3" fontId="20" fillId="65" borderId="47" xfId="1" applyNumberFormat="1" applyFont="1" applyFill="1" applyBorder="1" applyAlignment="1" applyProtection="1">
      <alignment horizontal="right" vertical="center"/>
    </xf>
    <xf numFmtId="0" fontId="20" fillId="65" borderId="44" xfId="0" applyFont="1" applyFill="1" applyBorder="1" applyAlignment="1" applyProtection="1">
      <alignment horizontal="center" vertical="center"/>
    </xf>
    <xf numFmtId="0" fontId="20" fillId="65" borderId="46" xfId="1" applyFont="1" applyFill="1" applyBorder="1" applyAlignment="1" applyProtection="1">
      <alignment horizontal="center" vertical="center" wrapText="1"/>
    </xf>
    <xf numFmtId="0" fontId="41" fillId="65" borderId="42" xfId="1" applyFont="1" applyFill="1" applyBorder="1" applyAlignment="1" applyProtection="1">
      <alignment horizontal="left" vertical="center" wrapText="1"/>
      <protection locked="0"/>
    </xf>
    <xf numFmtId="0" fontId="20" fillId="65" borderId="43" xfId="0" applyFont="1" applyFill="1" applyBorder="1" applyAlignment="1" applyProtection="1">
      <alignment horizontal="center" vertical="center"/>
    </xf>
    <xf numFmtId="0" fontId="20" fillId="65" borderId="42" xfId="0" applyFont="1" applyFill="1" applyBorder="1" applyAlignment="1" applyProtection="1">
      <alignment horizontal="center" vertical="center"/>
    </xf>
    <xf numFmtId="0" fontId="41" fillId="65" borderId="20" xfId="1" applyFont="1" applyFill="1" applyBorder="1" applyAlignment="1" applyProtection="1">
      <alignment horizontal="left" vertical="center" wrapText="1"/>
      <protection locked="0"/>
    </xf>
    <xf numFmtId="0" fontId="20" fillId="65" borderId="21" xfId="0" applyFont="1" applyFill="1" applyBorder="1" applyAlignment="1" applyProtection="1">
      <alignment horizontal="center" vertical="center"/>
    </xf>
    <xf numFmtId="0" fontId="20" fillId="65" borderId="20" xfId="0" applyFont="1" applyFill="1" applyBorder="1" applyAlignment="1" applyProtection="1">
      <alignment horizontal="center" vertical="center"/>
    </xf>
    <xf numFmtId="0" fontId="126" fillId="65" borderId="47" xfId="0" applyFont="1" applyFill="1" applyBorder="1" applyAlignment="1" applyProtection="1">
      <alignment horizontal="left" vertical="center"/>
      <protection locked="0"/>
    </xf>
    <xf numFmtId="3" fontId="20" fillId="65" borderId="47" xfId="0" applyNumberFormat="1" applyFont="1" applyFill="1" applyBorder="1" applyAlignment="1" applyProtection="1">
      <alignment horizontal="right" vertical="center"/>
    </xf>
    <xf numFmtId="3" fontId="20" fillId="65" borderId="47" xfId="0" applyNumberFormat="1" applyFont="1" applyFill="1" applyBorder="1" applyAlignment="1" applyProtection="1">
      <alignment vertical="center"/>
    </xf>
    <xf numFmtId="0" fontId="20" fillId="65" borderId="62" xfId="0" applyFont="1" applyFill="1" applyBorder="1" applyAlignment="1" applyProtection="1">
      <alignment horizontal="center" vertical="center"/>
    </xf>
    <xf numFmtId="0" fontId="51" fillId="65" borderId="47" xfId="1" applyFont="1" applyFill="1" applyBorder="1" applyAlignment="1" applyProtection="1">
      <alignment horizontal="left" vertical="center" wrapText="1"/>
      <protection locked="0"/>
    </xf>
    <xf numFmtId="0" fontId="20" fillId="65" borderId="59" xfId="0" applyFont="1" applyFill="1" applyBorder="1" applyAlignment="1" applyProtection="1">
      <alignment horizontal="center" vertical="center"/>
    </xf>
    <xf numFmtId="3" fontId="20" fillId="65" borderId="64" xfId="0" applyNumberFormat="1" applyFont="1" applyFill="1" applyBorder="1" applyAlignment="1" applyProtection="1">
      <alignment vertical="center"/>
    </xf>
    <xf numFmtId="0" fontId="20" fillId="65" borderId="65" xfId="0" applyFont="1" applyFill="1" applyBorder="1" applyAlignment="1" applyProtection="1">
      <alignment horizontal="center" vertical="center"/>
    </xf>
    <xf numFmtId="164" fontId="20" fillId="65" borderId="50" xfId="43" applyNumberFormat="1" applyFont="1" applyFill="1" applyBorder="1" applyAlignment="1" applyProtection="1">
      <alignment horizontal="right" vertical="center"/>
    </xf>
    <xf numFmtId="164" fontId="20" fillId="65" borderId="50" xfId="43" applyNumberFormat="1" applyFont="1" applyFill="1" applyBorder="1" applyAlignment="1" applyProtection="1">
      <alignment vertical="center"/>
    </xf>
    <xf numFmtId="0" fontId="20" fillId="65" borderId="61" xfId="0" applyFont="1" applyFill="1" applyBorder="1" applyAlignment="1" applyProtection="1">
      <alignment horizontal="center" vertical="center"/>
    </xf>
    <xf numFmtId="0" fontId="51" fillId="65" borderId="39" xfId="1" applyFont="1" applyFill="1" applyBorder="1" applyAlignment="1" applyProtection="1">
      <alignment horizontal="left" vertical="center" wrapText="1"/>
      <protection locked="0"/>
    </xf>
    <xf numFmtId="0" fontId="20" fillId="65" borderId="39" xfId="1" applyFont="1" applyFill="1" applyBorder="1" applyAlignment="1" applyProtection="1">
      <alignment vertical="center" wrapText="1"/>
    </xf>
    <xf numFmtId="0" fontId="51" fillId="65" borderId="15" xfId="1" applyFont="1" applyFill="1" applyBorder="1" applyAlignment="1" applyProtection="1">
      <alignment horizontal="left" vertical="center" wrapText="1"/>
      <protection locked="0"/>
    </xf>
    <xf numFmtId="0" fontId="20" fillId="65" borderId="14" xfId="1" applyFont="1" applyFill="1" applyBorder="1" applyAlignment="1" applyProtection="1">
      <alignment horizontal="center" vertical="center" wrapText="1"/>
    </xf>
    <xf numFmtId="0" fontId="17" fillId="65" borderId="14" xfId="0" applyFont="1" applyFill="1" applyBorder="1" applyAlignment="1" applyProtection="1">
      <alignment vertical="center"/>
      <protection locked="0"/>
    </xf>
    <xf numFmtId="0" fontId="20" fillId="65" borderId="18" xfId="0" applyFont="1" applyFill="1" applyBorder="1" applyAlignment="1" applyProtection="1">
      <alignment horizontal="center" vertical="center"/>
    </xf>
    <xf numFmtId="0" fontId="51" fillId="65" borderId="42" xfId="1" applyFont="1" applyFill="1" applyBorder="1" applyAlignment="1" applyProtection="1">
      <alignment horizontal="left" vertical="center" wrapText="1"/>
      <protection locked="0"/>
    </xf>
    <xf numFmtId="10" fontId="20" fillId="65" borderId="44" xfId="43" applyNumberFormat="1" applyFont="1" applyFill="1" applyBorder="1" applyAlignment="1" applyProtection="1">
      <alignment horizontal="right" vertical="center"/>
    </xf>
    <xf numFmtId="0" fontId="20" fillId="65" borderId="44" xfId="0" applyFont="1" applyFill="1" applyBorder="1" applyAlignment="1" applyProtection="1">
      <alignment horizontal="right" vertical="center"/>
    </xf>
    <xf numFmtId="0" fontId="20" fillId="65" borderId="59" xfId="0" applyFont="1" applyFill="1" applyBorder="1" applyAlignment="1" applyProtection="1">
      <alignment horizontal="right" vertical="center"/>
    </xf>
    <xf numFmtId="10" fontId="20" fillId="65" borderId="42" xfId="43" applyNumberFormat="1" applyFont="1" applyFill="1" applyBorder="1" applyAlignment="1" applyProtection="1">
      <alignment horizontal="right" vertical="center"/>
    </xf>
    <xf numFmtId="188" fontId="20" fillId="65" borderId="44" xfId="43" applyNumberFormat="1" applyFont="1" applyFill="1" applyBorder="1" applyAlignment="1" applyProtection="1">
      <alignment horizontal="right" vertical="center"/>
    </xf>
    <xf numFmtId="188" fontId="20" fillId="65" borderId="42" xfId="43" applyNumberFormat="1" applyFont="1" applyFill="1" applyBorder="1" applyAlignment="1" applyProtection="1">
      <alignment horizontal="right" vertical="center"/>
    </xf>
    <xf numFmtId="190" fontId="20" fillId="65" borderId="21" xfId="0" applyNumberFormat="1" applyFont="1" applyFill="1" applyBorder="1" applyAlignment="1" applyProtection="1">
      <alignment horizontal="right" vertical="center"/>
    </xf>
    <xf numFmtId="0" fontId="20" fillId="65" borderId="21" xfId="0" applyFont="1" applyFill="1" applyBorder="1" applyAlignment="1" applyProtection="1">
      <alignment horizontal="right" vertical="center"/>
    </xf>
    <xf numFmtId="0" fontId="20" fillId="65" borderId="61" xfId="0" applyFont="1" applyFill="1" applyBorder="1" applyAlignment="1" applyProtection="1">
      <alignment horizontal="right" vertical="center"/>
    </xf>
    <xf numFmtId="190" fontId="20" fillId="65" borderId="20" xfId="0" applyNumberFormat="1" applyFont="1" applyFill="1" applyBorder="1" applyAlignment="1" applyProtection="1">
      <alignment horizontal="right" vertical="center"/>
    </xf>
    <xf numFmtId="186" fontId="20" fillId="65" borderId="44" xfId="43" applyNumberFormat="1" applyFont="1" applyFill="1" applyBorder="1" applyAlignment="1" applyProtection="1">
      <alignment horizontal="right" vertical="center"/>
    </xf>
    <xf numFmtId="186" fontId="20" fillId="65" borderId="42" xfId="43" applyNumberFormat="1" applyFont="1" applyFill="1" applyBorder="1" applyAlignment="1" applyProtection="1">
      <alignment horizontal="right" vertical="center"/>
    </xf>
    <xf numFmtId="0" fontId="20" fillId="65" borderId="19" xfId="0" applyFont="1" applyFill="1" applyBorder="1" applyAlignment="1" applyProtection="1">
      <alignment horizontal="right" vertical="center"/>
    </xf>
    <xf numFmtId="3" fontId="20" fillId="65" borderId="44" xfId="0" applyNumberFormat="1" applyFont="1" applyFill="1" applyBorder="1" applyAlignment="1" applyProtection="1">
      <alignment horizontal="right" vertical="center"/>
    </xf>
    <xf numFmtId="3" fontId="20" fillId="65" borderId="42" xfId="0" applyNumberFormat="1" applyFont="1" applyFill="1" applyBorder="1" applyAlignment="1" applyProtection="1">
      <alignment horizontal="right" vertical="center"/>
    </xf>
    <xf numFmtId="0" fontId="51" fillId="65" borderId="49" xfId="1" applyFont="1" applyFill="1" applyBorder="1" applyAlignment="1" applyProtection="1">
      <alignment horizontal="left" vertical="center" wrapText="1"/>
      <protection locked="0"/>
    </xf>
    <xf numFmtId="187" fontId="20" fillId="65" borderId="50" xfId="0" applyNumberFormat="1" applyFont="1" applyFill="1" applyBorder="1" applyAlignment="1" applyProtection="1">
      <alignment horizontal="right" vertical="center"/>
    </xf>
    <xf numFmtId="187" fontId="20" fillId="65" borderId="49" xfId="0" applyNumberFormat="1" applyFont="1" applyFill="1" applyBorder="1" applyAlignment="1" applyProtection="1">
      <alignment horizontal="right" vertical="center"/>
    </xf>
    <xf numFmtId="0" fontId="20" fillId="65" borderId="48" xfId="0" applyFont="1" applyFill="1" applyBorder="1" applyAlignment="1" applyProtection="1">
      <alignment horizontal="center" vertical="center"/>
    </xf>
    <xf numFmtId="0" fontId="20" fillId="65" borderId="43" xfId="0" applyFont="1" applyFill="1" applyBorder="1" applyAlignment="1" applyProtection="1">
      <alignment vertical="center"/>
    </xf>
    <xf numFmtId="189" fontId="20" fillId="65" borderId="44" xfId="43" applyNumberFormat="1" applyFont="1" applyFill="1" applyBorder="1" applyAlignment="1" applyProtection="1">
      <alignment horizontal="right" vertical="center"/>
    </xf>
    <xf numFmtId="189" fontId="20" fillId="65" borderId="42" xfId="43" applyNumberFormat="1" applyFont="1" applyFill="1" applyBorder="1" applyAlignment="1" applyProtection="1">
      <alignment horizontal="right" vertical="center"/>
    </xf>
    <xf numFmtId="0" fontId="51" fillId="65" borderId="53" xfId="1" applyFont="1" applyFill="1" applyBorder="1" applyAlignment="1" applyProtection="1">
      <alignment horizontal="left" vertical="center" wrapText="1"/>
      <protection locked="0"/>
    </xf>
    <xf numFmtId="1" fontId="20" fillId="65" borderId="63" xfId="0" applyNumberFormat="1" applyFont="1" applyFill="1" applyBorder="1" applyAlignment="1" applyProtection="1">
      <alignment horizontal="right" vertical="center"/>
    </xf>
    <xf numFmtId="0" fontId="20" fillId="65" borderId="54" xfId="0" applyFont="1" applyFill="1" applyBorder="1" applyAlignment="1" applyProtection="1">
      <alignment horizontal="right" vertical="center"/>
    </xf>
    <xf numFmtId="0" fontId="20" fillId="65" borderId="53" xfId="0" applyFont="1" applyFill="1" applyBorder="1" applyAlignment="1" applyProtection="1">
      <alignment horizontal="right" vertical="center"/>
    </xf>
    <xf numFmtId="0" fontId="20" fillId="65" borderId="53" xfId="1" applyFont="1" applyFill="1" applyBorder="1" applyAlignment="1" applyProtection="1">
      <alignment horizontal="right" vertical="center" wrapText="1"/>
    </xf>
    <xf numFmtId="0" fontId="51" fillId="65" borderId="23" xfId="1" applyFont="1" applyFill="1" applyBorder="1" applyAlignment="1" applyProtection="1">
      <alignment horizontal="left" vertical="center" wrapText="1"/>
      <protection locked="0"/>
    </xf>
    <xf numFmtId="1" fontId="20" fillId="65" borderId="0" xfId="0" applyNumberFormat="1" applyFont="1" applyFill="1" applyBorder="1" applyAlignment="1" applyProtection="1">
      <alignment horizontal="right" vertical="center"/>
    </xf>
    <xf numFmtId="0" fontId="51" fillId="65" borderId="45" xfId="1" applyFont="1" applyFill="1" applyBorder="1" applyAlignment="1" applyProtection="1">
      <alignment horizontal="left" vertical="center" wrapText="1"/>
      <protection locked="0"/>
    </xf>
    <xf numFmtId="1" fontId="20" fillId="65" borderId="47" xfId="0" applyNumberFormat="1" applyFont="1" applyFill="1" applyBorder="1" applyAlignment="1" applyProtection="1">
      <alignment horizontal="right" vertical="center"/>
    </xf>
    <xf numFmtId="0" fontId="20" fillId="65" borderId="46" xfId="0" applyFont="1" applyFill="1" applyBorder="1" applyAlignment="1" applyProtection="1">
      <alignment horizontal="right" vertical="center"/>
    </xf>
    <xf numFmtId="0" fontId="20" fillId="65" borderId="45" xfId="0" applyFont="1" applyFill="1" applyBorder="1" applyAlignment="1" applyProtection="1">
      <alignment horizontal="right" vertical="center"/>
    </xf>
    <xf numFmtId="0" fontId="20" fillId="65" borderId="45" xfId="1" applyFont="1" applyFill="1" applyBorder="1" applyAlignment="1" applyProtection="1">
      <alignment horizontal="right" vertical="center" wrapText="1"/>
    </xf>
    <xf numFmtId="1" fontId="20" fillId="65" borderId="21" xfId="0" applyNumberFormat="1" applyFont="1" applyFill="1" applyBorder="1" applyAlignment="1" applyProtection="1">
      <alignment horizontal="right" vertical="center"/>
    </xf>
    <xf numFmtId="0" fontId="17" fillId="65" borderId="19" xfId="0" applyFont="1" applyFill="1" applyBorder="1" applyAlignment="1" applyProtection="1">
      <alignment vertical="center"/>
      <protection locked="0"/>
    </xf>
    <xf numFmtId="0" fontId="17" fillId="65" borderId="20" xfId="0" applyFont="1" applyFill="1" applyBorder="1" applyAlignment="1" applyProtection="1">
      <alignment vertical="center"/>
      <protection locked="0"/>
    </xf>
    <xf numFmtId="0" fontId="20" fillId="65" borderId="20" xfId="1" applyFont="1" applyFill="1" applyBorder="1" applyAlignment="1" applyProtection="1">
      <alignment horizontal="right" vertical="center" wrapText="1"/>
    </xf>
    <xf numFmtId="0" fontId="20" fillId="65" borderId="19" xfId="1" applyFont="1" applyFill="1" applyBorder="1" applyAlignment="1" applyProtection="1">
      <alignment horizontal="left" vertical="center" wrapText="1"/>
    </xf>
    <xf numFmtId="0" fontId="20" fillId="65" borderId="39" xfId="0" applyFont="1" applyFill="1" applyBorder="1" applyAlignment="1" applyProtection="1">
      <alignment vertical="center"/>
    </xf>
    <xf numFmtId="0" fontId="20" fillId="65" borderId="51" xfId="0" applyFont="1" applyFill="1" applyBorder="1" applyAlignment="1" applyProtection="1">
      <alignment horizontal="right" vertical="center"/>
    </xf>
    <xf numFmtId="0" fontId="20" fillId="65" borderId="52" xfId="0" applyFont="1" applyFill="1" applyBorder="1" applyAlignment="1" applyProtection="1">
      <alignment horizontal="right" vertical="center"/>
    </xf>
    <xf numFmtId="165" fontId="20" fillId="65" borderId="19" xfId="0" applyNumberFormat="1" applyFont="1" applyFill="1" applyBorder="1" applyAlignment="1" applyProtection="1">
      <alignment horizontal="right" vertical="center"/>
    </xf>
    <xf numFmtId="165" fontId="20" fillId="65" borderId="49" xfId="0" applyNumberFormat="1" applyFont="1" applyFill="1" applyBorder="1" applyAlignment="1" applyProtection="1">
      <alignment horizontal="right" vertical="center"/>
    </xf>
    <xf numFmtId="0" fontId="20" fillId="65" borderId="42" xfId="0" applyFont="1" applyFill="1" applyBorder="1" applyAlignment="1" applyProtection="1">
      <alignment horizontal="right" vertical="center"/>
    </xf>
    <xf numFmtId="0" fontId="20" fillId="65" borderId="42" xfId="0" quotePrefix="1" applyFont="1" applyFill="1" applyBorder="1" applyAlignment="1" applyProtection="1">
      <alignment horizontal="right" vertical="center"/>
    </xf>
    <xf numFmtId="193" fontId="20" fillId="65" borderId="44" xfId="0" applyNumberFormat="1" applyFont="1" applyFill="1" applyBorder="1" applyAlignment="1" applyProtection="1">
      <alignment horizontal="right" vertical="center"/>
    </xf>
    <xf numFmtId="0" fontId="20" fillId="65" borderId="49" xfId="0" applyFont="1" applyFill="1" applyBorder="1" applyAlignment="1" applyProtection="1">
      <alignment horizontal="right" vertical="center"/>
    </xf>
    <xf numFmtId="193" fontId="20" fillId="65" borderId="50" xfId="0" applyNumberFormat="1" applyFont="1" applyFill="1" applyBorder="1" applyAlignment="1" applyProtection="1">
      <alignment horizontal="right" vertical="center"/>
    </xf>
    <xf numFmtId="0" fontId="20" fillId="65" borderId="50" xfId="0" applyFont="1" applyFill="1" applyBorder="1" applyAlignment="1" applyProtection="1">
      <alignment horizontal="right" vertical="center"/>
    </xf>
    <xf numFmtId="0" fontId="42" fillId="65" borderId="40" xfId="1" applyFont="1" applyFill="1" applyBorder="1" applyAlignment="1" applyProtection="1">
      <alignment horizontal="left" vertical="center"/>
    </xf>
    <xf numFmtId="0" fontId="42" fillId="65" borderId="40" xfId="1" applyFont="1" applyFill="1" applyBorder="1" applyAlignment="1" applyProtection="1">
      <alignment horizontal="center" vertical="center"/>
    </xf>
    <xf numFmtId="0" fontId="42" fillId="65" borderId="14" xfId="1" applyFont="1" applyFill="1" applyBorder="1" applyAlignment="1" applyProtection="1">
      <alignment horizontal="center" vertical="center"/>
    </xf>
    <xf numFmtId="0" fontId="42" fillId="65" borderId="18" xfId="1" applyFont="1" applyFill="1" applyBorder="1" applyAlignment="1" applyProtection="1">
      <alignment horizontal="center" vertical="center"/>
    </xf>
    <xf numFmtId="0" fontId="42" fillId="65" borderId="15" xfId="1" applyFont="1" applyFill="1" applyBorder="1" applyAlignment="1" applyProtection="1">
      <alignment horizontal="center" vertical="center"/>
    </xf>
    <xf numFmtId="0" fontId="88" fillId="65" borderId="42" xfId="0" applyFont="1" applyFill="1" applyBorder="1" applyAlignment="1" applyProtection="1">
      <alignment horizontal="left" vertical="center"/>
      <protection locked="0"/>
    </xf>
    <xf numFmtId="2" fontId="20" fillId="65" borderId="43" xfId="0" applyNumberFormat="1" applyFont="1" applyFill="1" applyBorder="1" applyAlignment="1" applyProtection="1">
      <alignment horizontal="center" vertical="center"/>
    </xf>
    <xf numFmtId="2" fontId="20" fillId="65" borderId="42" xfId="0" applyNumberFormat="1" applyFont="1" applyFill="1" applyBorder="1" applyAlignment="1" applyProtection="1">
      <alignment horizontal="center" vertical="center"/>
    </xf>
    <xf numFmtId="0" fontId="163" fillId="65" borderId="42" xfId="0" applyFont="1" applyFill="1" applyBorder="1" applyAlignment="1" applyProtection="1">
      <alignment horizontal="right" vertical="center"/>
    </xf>
    <xf numFmtId="0" fontId="163" fillId="65" borderId="43" xfId="0" applyFont="1" applyFill="1" applyBorder="1" applyAlignment="1" applyProtection="1">
      <alignment horizontal="left" vertical="center"/>
    </xf>
    <xf numFmtId="0" fontId="108" fillId="65" borderId="42" xfId="0" applyFont="1" applyFill="1" applyBorder="1" applyAlignment="1" applyProtection="1">
      <alignment horizontal="left" vertical="center"/>
      <protection locked="0"/>
    </xf>
    <xf numFmtId="0" fontId="88" fillId="65" borderId="49" xfId="0" applyFont="1" applyFill="1" applyBorder="1" applyAlignment="1" applyProtection="1">
      <alignment horizontal="left" vertical="center"/>
      <protection locked="0"/>
    </xf>
    <xf numFmtId="0" fontId="20" fillId="65" borderId="49" xfId="0" applyFont="1" applyFill="1" applyBorder="1" applyAlignment="1" applyProtection="1">
      <alignment horizontal="center" vertical="center"/>
    </xf>
    <xf numFmtId="0" fontId="163" fillId="65" borderId="49" xfId="0" applyFont="1" applyFill="1" applyBorder="1" applyAlignment="1" applyProtection="1">
      <alignment horizontal="right" vertical="center"/>
    </xf>
    <xf numFmtId="0" fontId="163" fillId="65" borderId="48" xfId="0" applyFont="1" applyFill="1" applyBorder="1" applyAlignment="1" applyProtection="1">
      <alignment horizontal="left" vertical="center"/>
    </xf>
    <xf numFmtId="3" fontId="20" fillId="65" borderId="39" xfId="1" applyNumberFormat="1" applyFont="1" applyFill="1" applyBorder="1" applyAlignment="1" applyProtection="1">
      <alignment vertical="center"/>
    </xf>
    <xf numFmtId="3" fontId="20" fillId="65" borderId="39" xfId="1" applyNumberFormat="1" applyFont="1" applyFill="1" applyBorder="1" applyAlignment="1" applyProtection="1">
      <alignment horizontal="right" vertical="center"/>
    </xf>
    <xf numFmtId="0" fontId="41" fillId="65" borderId="44" xfId="0" applyFont="1" applyFill="1" applyBorder="1" applyAlignment="1" applyProtection="1">
      <alignment horizontal="right" vertical="center"/>
    </xf>
    <xf numFmtId="0" fontId="41" fillId="65" borderId="63" xfId="0" applyFont="1" applyFill="1" applyBorder="1" applyAlignment="1" applyProtection="1">
      <alignment horizontal="right" vertical="center"/>
    </xf>
    <xf numFmtId="0" fontId="20" fillId="65" borderId="23" xfId="1" applyFont="1" applyFill="1" applyBorder="1" applyAlignment="1" applyProtection="1">
      <alignment horizontal="left" vertical="center" wrapText="1"/>
      <protection locked="0"/>
    </xf>
    <xf numFmtId="0" fontId="41" fillId="65" borderId="50" xfId="0" applyFont="1" applyFill="1" applyBorder="1" applyAlignment="1" applyProtection="1">
      <alignment horizontal="right" vertical="center"/>
    </xf>
    <xf numFmtId="3" fontId="20" fillId="65" borderId="63" xfId="1" applyNumberFormat="1" applyFont="1" applyFill="1" applyBorder="1" applyAlignment="1" applyProtection="1">
      <alignment horizontal="right" vertical="center"/>
    </xf>
    <xf numFmtId="0" fontId="20" fillId="65" borderId="20" xfId="1" applyFont="1" applyFill="1" applyBorder="1" applyAlignment="1" applyProtection="1">
      <alignment horizontal="left" vertical="center" wrapText="1"/>
      <protection locked="0"/>
    </xf>
    <xf numFmtId="0" fontId="20" fillId="65" borderId="49" xfId="1" applyFont="1" applyFill="1" applyBorder="1" applyAlignment="1" applyProtection="1">
      <alignment horizontal="left" vertical="center" wrapText="1"/>
      <protection locked="0"/>
    </xf>
    <xf numFmtId="0" fontId="42" fillId="65" borderId="41" xfId="1" applyFont="1" applyFill="1" applyBorder="1" applyAlignment="1" applyProtection="1">
      <alignment vertical="center" wrapText="1"/>
    </xf>
    <xf numFmtId="0" fontId="20" fillId="65" borderId="41" xfId="1" applyFont="1" applyFill="1" applyBorder="1" applyAlignment="1" applyProtection="1">
      <alignment horizontal="right" vertical="center" wrapText="1"/>
    </xf>
    <xf numFmtId="0" fontId="41" fillId="65" borderId="0" xfId="0" applyFont="1" applyFill="1" applyAlignment="1" applyProtection="1">
      <alignment horizontal="center" vertical="center"/>
      <protection locked="0"/>
    </xf>
    <xf numFmtId="3" fontId="20" fillId="65" borderId="45" xfId="1" applyNumberFormat="1" applyFont="1" applyFill="1" applyBorder="1" applyAlignment="1" applyProtection="1">
      <alignment horizontal="right" vertical="center"/>
    </xf>
    <xf numFmtId="0" fontId="20" fillId="65" borderId="15" xfId="1" applyFont="1" applyFill="1" applyBorder="1" applyAlignment="1" applyProtection="1">
      <alignment horizontal="center" vertical="center" wrapText="1"/>
    </xf>
    <xf numFmtId="0" fontId="20" fillId="65" borderId="19" xfId="0" applyFont="1" applyFill="1" applyBorder="1" applyAlignment="1" applyProtection="1">
      <alignment vertical="center"/>
    </xf>
    <xf numFmtId="1" fontId="20" fillId="65" borderId="53" xfId="0" applyNumberFormat="1" applyFont="1" applyFill="1" applyBorder="1" applyAlignment="1" applyProtection="1">
      <alignment horizontal="right" vertical="center"/>
    </xf>
    <xf numFmtId="0" fontId="20" fillId="65" borderId="54" xfId="1" applyFont="1" applyFill="1" applyBorder="1" applyAlignment="1" applyProtection="1">
      <alignment horizontal="center" vertical="center" wrapText="1"/>
    </xf>
    <xf numFmtId="1" fontId="20" fillId="65" borderId="23" xfId="0" applyNumberFormat="1" applyFont="1" applyFill="1" applyBorder="1" applyAlignment="1" applyProtection="1">
      <alignment horizontal="right" vertical="center"/>
    </xf>
    <xf numFmtId="0" fontId="20" fillId="65" borderId="22" xfId="1" applyFont="1" applyFill="1" applyBorder="1" applyAlignment="1" applyProtection="1">
      <alignment horizontal="center" vertical="center" wrapText="1"/>
    </xf>
    <xf numFmtId="1" fontId="20" fillId="65" borderId="45" xfId="0" applyNumberFormat="1" applyFont="1" applyFill="1" applyBorder="1" applyAlignment="1" applyProtection="1">
      <alignment horizontal="right" vertical="center"/>
    </xf>
    <xf numFmtId="1" fontId="20" fillId="65" borderId="20" xfId="0" applyNumberFormat="1" applyFont="1" applyFill="1" applyBorder="1" applyAlignment="1" applyProtection="1">
      <alignment horizontal="right" vertical="center"/>
    </xf>
    <xf numFmtId="0" fontId="20" fillId="65" borderId="41" xfId="0" applyFont="1" applyFill="1" applyBorder="1" applyAlignment="1" applyProtection="1">
      <alignment vertical="center"/>
    </xf>
    <xf numFmtId="165" fontId="20" fillId="65" borderId="19" xfId="0" applyNumberFormat="1" applyFont="1" applyFill="1" applyBorder="1" applyAlignment="1" applyProtection="1">
      <alignment horizontal="center" vertical="center"/>
    </xf>
    <xf numFmtId="0" fontId="86" fillId="65" borderId="43" xfId="0" applyFont="1" applyFill="1" applyBorder="1" applyAlignment="1" applyProtection="1">
      <alignment horizontal="center" vertical="center"/>
    </xf>
    <xf numFmtId="193" fontId="20" fillId="65" borderId="42" xfId="0" applyNumberFormat="1" applyFont="1" applyFill="1" applyBorder="1" applyAlignment="1" applyProtection="1">
      <alignment horizontal="right" vertical="center"/>
    </xf>
    <xf numFmtId="193" fontId="20" fillId="65" borderId="49" xfId="0" applyNumberFormat="1" applyFont="1" applyFill="1" applyBorder="1" applyAlignment="1" applyProtection="1">
      <alignment horizontal="right" vertical="center"/>
    </xf>
    <xf numFmtId="3" fontId="20" fillId="65" borderId="40" xfId="1" applyNumberFormat="1" applyFont="1" applyFill="1" applyBorder="1" applyAlignment="1" applyProtection="1">
      <alignment vertical="center"/>
    </xf>
    <xf numFmtId="0" fontId="20" fillId="65" borderId="0" xfId="0" applyFont="1" applyFill="1" applyBorder="1" applyAlignment="1" applyProtection="1">
      <alignment horizontal="center" vertical="center"/>
    </xf>
    <xf numFmtId="0" fontId="20" fillId="65" borderId="67" xfId="0" applyFont="1" applyFill="1" applyBorder="1" applyAlignment="1" applyProtection="1">
      <alignment horizontal="center" vertical="center"/>
    </xf>
    <xf numFmtId="0" fontId="86" fillId="65" borderId="21" xfId="0" applyFont="1" applyFill="1" applyBorder="1" applyAlignment="1" applyProtection="1">
      <alignment vertical="center"/>
      <protection locked="0"/>
    </xf>
    <xf numFmtId="0" fontId="51" fillId="65" borderId="63" xfId="1" applyFont="1" applyFill="1" applyBorder="1" applyAlignment="1" applyProtection="1">
      <alignment horizontal="left" vertical="center" wrapText="1"/>
      <protection locked="0"/>
    </xf>
    <xf numFmtId="164" fontId="20" fillId="65" borderId="63" xfId="43" applyNumberFormat="1" applyFont="1" applyFill="1" applyBorder="1" applyAlignment="1" applyProtection="1">
      <alignment horizontal="right" vertical="center"/>
    </xf>
    <xf numFmtId="190" fontId="20" fillId="65" borderId="0" xfId="0" applyNumberFormat="1" applyFont="1" applyFill="1" applyBorder="1" applyAlignment="1" applyProtection="1">
      <alignment horizontal="right" vertical="center"/>
    </xf>
    <xf numFmtId="3" fontId="20" fillId="65" borderId="21" xfId="0" applyNumberFormat="1" applyFont="1" applyFill="1" applyBorder="1" applyAlignment="1" applyProtection="1">
      <alignment horizontal="right" vertical="center"/>
    </xf>
    <xf numFmtId="3" fontId="20" fillId="65" borderId="21" xfId="0" applyNumberFormat="1" applyFont="1" applyFill="1" applyBorder="1" applyAlignment="1" applyProtection="1">
      <alignment vertical="center"/>
    </xf>
    <xf numFmtId="3" fontId="20" fillId="65" borderId="70" xfId="0" applyNumberFormat="1" applyFont="1" applyFill="1" applyBorder="1" applyAlignment="1" applyProtection="1">
      <alignment vertical="center"/>
    </xf>
    <xf numFmtId="3" fontId="20" fillId="65" borderId="70" xfId="0" applyNumberFormat="1" applyFont="1" applyFill="1" applyBorder="1" applyAlignment="1" applyProtection="1">
      <alignment horizontal="right" vertical="center"/>
    </xf>
    <xf numFmtId="3" fontId="20" fillId="65" borderId="15" xfId="0" applyNumberFormat="1" applyFont="1" applyFill="1" applyBorder="1" applyAlignment="1" applyProtection="1">
      <alignment horizontal="right" vertical="center"/>
    </xf>
    <xf numFmtId="3" fontId="20" fillId="65" borderId="14" xfId="0" applyNumberFormat="1" applyFont="1" applyFill="1" applyBorder="1" applyAlignment="1" applyProtection="1">
      <alignment horizontal="right" vertical="center"/>
    </xf>
    <xf numFmtId="3" fontId="20" fillId="65" borderId="18" xfId="0" applyNumberFormat="1" applyFont="1" applyFill="1" applyBorder="1" applyAlignment="1" applyProtection="1">
      <alignment horizontal="right" vertical="center"/>
    </xf>
    <xf numFmtId="0" fontId="20" fillId="65" borderId="72" xfId="0" applyFont="1" applyFill="1" applyBorder="1" applyAlignment="1" applyProtection="1">
      <alignment horizontal="center" vertical="center"/>
    </xf>
    <xf numFmtId="164" fontId="20" fillId="65" borderId="63" xfId="43" applyNumberFormat="1" applyFont="1" applyFill="1" applyBorder="1" applyAlignment="1" applyProtection="1">
      <alignment vertical="center"/>
    </xf>
    <xf numFmtId="0" fontId="20" fillId="65" borderId="16" xfId="1" applyFont="1" applyFill="1" applyBorder="1" applyAlignment="1" applyProtection="1">
      <alignment vertical="center" wrapText="1"/>
      <protection locked="0"/>
    </xf>
    <xf numFmtId="164" fontId="20" fillId="65" borderId="10" xfId="43" applyNumberFormat="1" applyFont="1" applyFill="1" applyBorder="1" applyAlignment="1" applyProtection="1">
      <alignment horizontal="right" vertical="center"/>
    </xf>
    <xf numFmtId="3" fontId="20" fillId="65" borderId="10" xfId="0" applyNumberFormat="1" applyFont="1" applyFill="1" applyBorder="1" applyAlignment="1" applyProtection="1">
      <alignment vertical="center"/>
    </xf>
    <xf numFmtId="3" fontId="20" fillId="65" borderId="10" xfId="0" applyNumberFormat="1" applyFont="1" applyFill="1" applyBorder="1" applyAlignment="1" applyProtection="1">
      <alignment horizontal="right" vertical="center"/>
    </xf>
    <xf numFmtId="3" fontId="20" fillId="65" borderId="39" xfId="0" applyNumberFormat="1" applyFont="1" applyFill="1" applyBorder="1" applyAlignment="1" applyProtection="1">
      <alignment horizontal="right" vertical="center"/>
    </xf>
    <xf numFmtId="0" fontId="51" fillId="65" borderId="72" xfId="1" applyFont="1" applyFill="1" applyBorder="1" applyAlignment="1" applyProtection="1">
      <alignment horizontal="left" vertical="center" wrapText="1"/>
      <protection locked="0"/>
    </xf>
    <xf numFmtId="0" fontId="20" fillId="65" borderId="60" xfId="0" applyFont="1" applyFill="1" applyBorder="1" applyAlignment="1" applyProtection="1">
      <alignment horizontal="center" vertical="center"/>
    </xf>
    <xf numFmtId="1" fontId="0" fillId="0" borderId="0" xfId="0" applyNumberFormat="1" applyFill="1"/>
    <xf numFmtId="3" fontId="20" fillId="65" borderId="71" xfId="0" applyNumberFormat="1" applyFont="1" applyFill="1" applyBorder="1" applyAlignment="1" applyProtection="1">
      <alignment horizontal="right" vertical="center"/>
    </xf>
    <xf numFmtId="3" fontId="20" fillId="65" borderId="20" xfId="0" applyNumberFormat="1" applyFont="1" applyFill="1" applyBorder="1" applyAlignment="1" applyProtection="1">
      <alignment horizontal="right" vertical="center"/>
    </xf>
    <xf numFmtId="3" fontId="20" fillId="65" borderId="66" xfId="0" applyNumberFormat="1" applyFont="1" applyFill="1" applyBorder="1" applyAlignment="1" applyProtection="1">
      <alignment horizontal="right" vertical="center"/>
    </xf>
    <xf numFmtId="3" fontId="20" fillId="65" borderId="65" xfId="0" applyNumberFormat="1" applyFont="1" applyFill="1" applyBorder="1" applyAlignment="1" applyProtection="1">
      <alignment vertical="center"/>
    </xf>
    <xf numFmtId="3" fontId="20" fillId="65" borderId="19" xfId="0" applyNumberFormat="1" applyFont="1" applyFill="1" applyBorder="1" applyAlignment="1" applyProtection="1">
      <alignment vertical="center"/>
    </xf>
    <xf numFmtId="3" fontId="20" fillId="65" borderId="72" xfId="0" applyNumberFormat="1" applyFont="1" applyFill="1" applyBorder="1" applyAlignment="1" applyProtection="1">
      <alignment vertical="center"/>
    </xf>
    <xf numFmtId="3" fontId="20" fillId="65" borderId="73" xfId="0" applyNumberFormat="1" applyFont="1" applyFill="1" applyBorder="1" applyAlignment="1" applyProtection="1">
      <alignment vertical="center"/>
    </xf>
    <xf numFmtId="3" fontId="20" fillId="65" borderId="66" xfId="0" applyNumberFormat="1" applyFont="1" applyFill="1" applyBorder="1" applyAlignment="1" applyProtection="1">
      <alignment vertical="center"/>
    </xf>
    <xf numFmtId="3" fontId="20" fillId="65" borderId="20" xfId="0" applyNumberFormat="1" applyFont="1" applyFill="1" applyBorder="1" applyAlignment="1" applyProtection="1">
      <alignment vertical="center"/>
    </xf>
    <xf numFmtId="0" fontId="51" fillId="65" borderId="71" xfId="1" applyFont="1" applyFill="1" applyBorder="1" applyAlignment="1" applyProtection="1">
      <alignment horizontal="left" vertical="center" wrapText="1"/>
      <protection locked="0"/>
    </xf>
    <xf numFmtId="0" fontId="86" fillId="65" borderId="20" xfId="0" applyFont="1" applyFill="1" applyBorder="1" applyAlignment="1" applyProtection="1">
      <alignment vertical="center"/>
      <protection locked="0"/>
    </xf>
    <xf numFmtId="164" fontId="20" fillId="65" borderId="49" xfId="43" applyNumberFormat="1" applyFont="1" applyFill="1" applyBorder="1" applyAlignment="1" applyProtection="1">
      <alignment horizontal="right" vertical="center"/>
    </xf>
    <xf numFmtId="3" fontId="20" fillId="65" borderId="41" xfId="0" applyNumberFormat="1" applyFont="1" applyFill="1" applyBorder="1" applyAlignment="1" applyProtection="1">
      <alignment horizontal="right" vertical="center"/>
    </xf>
    <xf numFmtId="0" fontId="110" fillId="65" borderId="0" xfId="0" quotePrefix="1" applyFont="1" applyFill="1" applyBorder="1" applyAlignment="1" applyProtection="1">
      <protection locked="0"/>
    </xf>
    <xf numFmtId="0" fontId="150" fillId="0" borderId="0" xfId="0" applyFont="1" applyFill="1" applyBorder="1"/>
    <xf numFmtId="166" fontId="150" fillId="0" borderId="0" xfId="47496" applyNumberFormat="1" applyFont="1" applyFill="1"/>
    <xf numFmtId="166" fontId="150" fillId="0" borderId="0" xfId="3144" applyNumberFormat="1" applyFont="1" applyFill="1"/>
    <xf numFmtId="0" fontId="165" fillId="0" borderId="0" xfId="0" applyNumberFormat="1" applyFont="1" applyFill="1" applyBorder="1" applyAlignment="1" applyProtection="1"/>
    <xf numFmtId="0" fontId="165" fillId="0" borderId="0" xfId="0" applyFont="1" applyFill="1" applyBorder="1"/>
    <xf numFmtId="166" fontId="165" fillId="0" borderId="0" xfId="47496" applyNumberFormat="1" applyFont="1" applyFill="1"/>
    <xf numFmtId="0" fontId="165" fillId="0" borderId="0" xfId="3144" applyFont="1" applyFill="1"/>
    <xf numFmtId="0" fontId="165" fillId="0" borderId="0" xfId="47496" applyFont="1" applyFill="1"/>
    <xf numFmtId="0" fontId="165" fillId="0" borderId="0" xfId="0" applyFont="1" applyFill="1"/>
    <xf numFmtId="0" fontId="150" fillId="0" borderId="0" xfId="3144" applyFont="1" applyFill="1"/>
    <xf numFmtId="0" fontId="150" fillId="0" borderId="0" xfId="47496" applyFont="1" applyFill="1"/>
    <xf numFmtId="0" fontId="150" fillId="0" borderId="0" xfId="0" applyFont="1" applyFill="1"/>
    <xf numFmtId="0" fontId="20" fillId="0" borderId="42" xfId="1" applyFont="1" applyFill="1" applyBorder="1" applyAlignment="1" applyProtection="1">
      <alignment vertical="center" wrapText="1"/>
      <protection locked="0"/>
    </xf>
    <xf numFmtId="0" fontId="20" fillId="0" borderId="20" xfId="1" applyFont="1" applyFill="1" applyBorder="1" applyAlignment="1" applyProtection="1">
      <alignment vertical="center" wrapText="1"/>
      <protection locked="0"/>
    </xf>
    <xf numFmtId="3" fontId="86" fillId="65" borderId="0" xfId="1" applyNumberFormat="1" applyFont="1" applyFill="1" applyBorder="1" applyAlignment="1" applyProtection="1">
      <alignment horizontal="left"/>
      <protection locked="0"/>
    </xf>
    <xf numFmtId="0" fontId="143" fillId="0" borderId="0" xfId="19804" applyNumberFormat="1" applyFont="1" applyFill="1" applyBorder="1" applyAlignment="1">
      <alignment horizontal="left"/>
    </xf>
    <xf numFmtId="0" fontId="143" fillId="0" borderId="0" xfId="0" applyNumberFormat="1" applyFont="1" applyFill="1" applyBorder="1" applyAlignment="1" applyProtection="1">
      <alignment horizontal="left"/>
    </xf>
    <xf numFmtId="0" fontId="121" fillId="0" borderId="0" xfId="0" quotePrefix="1" applyFont="1" applyFill="1" applyBorder="1" applyAlignment="1">
      <alignment horizontal="left"/>
    </xf>
    <xf numFmtId="0" fontId="140" fillId="0" borderId="0" xfId="19804" applyFont="1" applyFill="1" applyAlignment="1">
      <alignment horizontal="left"/>
    </xf>
    <xf numFmtId="49" fontId="121" fillId="0" borderId="0" xfId="0" applyNumberFormat="1" applyFont="1" applyFill="1" applyAlignment="1">
      <alignment horizontal="right"/>
    </xf>
    <xf numFmtId="166" fontId="121" fillId="0" borderId="0" xfId="0" applyNumberFormat="1" applyFont="1" applyFill="1" applyBorder="1" applyAlignment="1">
      <alignment horizontal="right"/>
    </xf>
    <xf numFmtId="2" fontId="121" fillId="0" borderId="0" xfId="0" applyNumberFormat="1" applyFont="1" applyFill="1" applyAlignment="1">
      <alignment horizontal="right"/>
    </xf>
    <xf numFmtId="0" fontId="143" fillId="0" borderId="0" xfId="44" applyFont="1" applyFill="1" applyBorder="1" applyAlignment="1" applyProtection="1">
      <alignment vertical="top" wrapText="1"/>
    </xf>
    <xf numFmtId="164" fontId="121" fillId="0" borderId="0" xfId="43" applyNumberFormat="1" applyFont="1"/>
    <xf numFmtId="0" fontId="0" fillId="68" borderId="0" xfId="0" applyFill="1" applyBorder="1" applyAlignment="1">
      <alignment horizontal="left" vertical="top"/>
    </xf>
    <xf numFmtId="17" fontId="0" fillId="0" borderId="0" xfId="0" applyNumberFormat="1"/>
    <xf numFmtId="0" fontId="53" fillId="0" borderId="0" xfId="51" applyAlignment="1" applyProtection="1">
      <alignment horizontal="left" vertical="center" readingOrder="1"/>
    </xf>
    <xf numFmtId="0" fontId="142" fillId="0" borderId="0" xfId="0" applyFont="1" applyFill="1" applyBorder="1" applyAlignment="1">
      <alignment horizontal="left" wrapText="1"/>
    </xf>
    <xf numFmtId="3" fontId="20" fillId="65" borderId="50" xfId="0" applyNumberFormat="1" applyFont="1" applyFill="1" applyBorder="1" applyAlignment="1" applyProtection="1">
      <alignment horizontal="right" vertical="center"/>
    </xf>
    <xf numFmtId="3" fontId="20" fillId="65" borderId="49" xfId="0" applyNumberFormat="1" applyFont="1" applyFill="1" applyBorder="1" applyAlignment="1" applyProtection="1">
      <alignment horizontal="right" vertical="center"/>
    </xf>
    <xf numFmtId="0" fontId="122" fillId="0" borderId="0" xfId="51" applyFont="1" applyFill="1" applyBorder="1" applyAlignment="1" applyProtection="1">
      <alignment wrapText="1"/>
    </xf>
    <xf numFmtId="0" fontId="20" fillId="65" borderId="39" xfId="1" applyFont="1" applyFill="1" applyBorder="1" applyAlignment="1" applyProtection="1">
      <alignment horizontal="center" vertical="center" wrapText="1"/>
    </xf>
    <xf numFmtId="4" fontId="0" fillId="0" borderId="0" xfId="0" applyNumberFormat="1"/>
    <xf numFmtId="3" fontId="20" fillId="65" borderId="43" xfId="1" applyNumberFormat="1" applyFont="1" applyFill="1" applyBorder="1" applyAlignment="1" applyProtection="1">
      <alignment horizontal="center" vertical="center"/>
    </xf>
    <xf numFmtId="3" fontId="0" fillId="0" borderId="0" xfId="0" applyNumberFormat="1" applyFont="1" applyFill="1"/>
    <xf numFmtId="3" fontId="167" fillId="0" borderId="0" xfId="0" applyNumberFormat="1" applyFont="1" applyFill="1"/>
    <xf numFmtId="3" fontId="168" fillId="0" borderId="0" xfId="0" applyNumberFormat="1" applyFont="1" applyFill="1"/>
    <xf numFmtId="3" fontId="169" fillId="0" borderId="0" xfId="0" applyNumberFormat="1" applyFont="1" applyFill="1"/>
    <xf numFmtId="0" fontId="0" fillId="0" borderId="0" xfId="0" applyFont="1" applyFill="1"/>
    <xf numFmtId="2" fontId="0" fillId="0" borderId="0" xfId="0" applyNumberFormat="1" applyFont="1" applyFill="1"/>
    <xf numFmtId="166" fontId="150" fillId="0" borderId="0" xfId="54" applyNumberFormat="1" applyFont="1" applyFill="1" applyBorder="1" applyAlignment="1">
      <alignment horizontal="center" vertical="top" wrapText="1"/>
    </xf>
    <xf numFmtId="0" fontId="170" fillId="0" borderId="0" xfId="54" applyFont="1" applyFill="1" applyBorder="1" applyAlignment="1">
      <alignment horizontal="center" vertical="top" wrapText="1"/>
    </xf>
    <xf numFmtId="0" fontId="165" fillId="0" borderId="0" xfId="54" applyFont="1" applyFill="1" applyBorder="1" applyAlignment="1">
      <alignment horizontal="center" vertical="top" wrapText="1"/>
    </xf>
    <xf numFmtId="166" fontId="167" fillId="0" borderId="0" xfId="0" applyNumberFormat="1" applyFont="1" applyFill="1"/>
    <xf numFmtId="166" fontId="168" fillId="0" borderId="0" xfId="0" applyNumberFormat="1" applyFont="1" applyFill="1"/>
    <xf numFmtId="166" fontId="169" fillId="0" borderId="0" xfId="0" applyNumberFormat="1" applyFont="1" applyFill="1"/>
    <xf numFmtId="0" fontId="159" fillId="0" borderId="0" xfId="0" applyFont="1" applyFill="1"/>
    <xf numFmtId="0" fontId="155" fillId="0" borderId="0" xfId="0" applyFont="1" applyFill="1"/>
    <xf numFmtId="164" fontId="150" fillId="0" borderId="0" xfId="43" applyNumberFormat="1" applyFont="1" applyFill="1" applyBorder="1" applyAlignment="1">
      <alignment horizontal="left"/>
    </xf>
    <xf numFmtId="164" fontId="170" fillId="0" borderId="0" xfId="43" applyNumberFormat="1" applyFont="1" applyFill="1" applyBorder="1" applyAlignment="1">
      <alignment horizontal="left"/>
    </xf>
    <xf numFmtId="0" fontId="39" fillId="0" borderId="0" xfId="0" applyFont="1"/>
    <xf numFmtId="3" fontId="121" fillId="0" borderId="0" xfId="0" applyNumberFormat="1" applyFont="1"/>
    <xf numFmtId="0" fontId="49" fillId="0" borderId="0" xfId="0" applyFont="1" applyFill="1"/>
    <xf numFmtId="0" fontId="143" fillId="0" borderId="0" xfId="1" applyFont="1" applyFill="1"/>
    <xf numFmtId="49" fontId="121" fillId="0" borderId="0" xfId="0" applyNumberFormat="1" applyFont="1"/>
    <xf numFmtId="0" fontId="171" fillId="0" borderId="0" xfId="0" applyFont="1" applyFill="1" applyAlignment="1">
      <alignment horizontal="left" vertical="center" wrapText="1"/>
    </xf>
    <xf numFmtId="0" fontId="172" fillId="0" borderId="0" xfId="0" applyFont="1"/>
    <xf numFmtId="3" fontId="172" fillId="0" borderId="0" xfId="0" applyNumberFormat="1" applyFont="1"/>
    <xf numFmtId="0" fontId="173" fillId="0" borderId="0" xfId="0" applyFont="1" applyFill="1" applyAlignment="1">
      <alignment horizontal="left" wrapText="1"/>
    </xf>
    <xf numFmtId="3" fontId="173" fillId="0" borderId="0" xfId="0" applyNumberFormat="1" applyFont="1" applyFill="1" applyAlignment="1">
      <alignment horizontal="right" vertical="center" wrapText="1"/>
    </xf>
    <xf numFmtId="0" fontId="121" fillId="0" borderId="0" xfId="0" applyFont="1" applyAlignment="1">
      <alignment horizontal="left"/>
    </xf>
    <xf numFmtId="3" fontId="159" fillId="0" borderId="0" xfId="0" applyNumberFormat="1" applyFont="1" applyFill="1"/>
    <xf numFmtId="3" fontId="174" fillId="0" borderId="0" xfId="0" applyNumberFormat="1" applyFont="1" applyFill="1"/>
    <xf numFmtId="3" fontId="142" fillId="0" borderId="0" xfId="0" applyNumberFormat="1" applyFont="1" applyFill="1"/>
    <xf numFmtId="165" fontId="142" fillId="0" borderId="0" xfId="0" applyNumberFormat="1" applyFont="1" applyFill="1"/>
    <xf numFmtId="166" fontId="150" fillId="0" borderId="0" xfId="0" applyNumberFormat="1" applyFont="1" applyFill="1" applyAlignment="1">
      <alignment horizontal="right"/>
    </xf>
    <xf numFmtId="166" fontId="170" fillId="0" borderId="0" xfId="0" applyNumberFormat="1" applyFont="1" applyFill="1" applyAlignment="1">
      <alignment horizontal="right"/>
    </xf>
    <xf numFmtId="166" fontId="165" fillId="0" borderId="0" xfId="0" applyNumberFormat="1" applyFont="1" applyFill="1" applyAlignment="1">
      <alignment horizontal="right"/>
    </xf>
    <xf numFmtId="0" fontId="170" fillId="0" borderId="0" xfId="0" applyFont="1" applyFill="1"/>
    <xf numFmtId="0" fontId="143" fillId="0" borderId="0" xfId="54" applyFont="1" applyFill="1" applyBorder="1" applyAlignment="1">
      <alignment horizontal="right" vertical="top" wrapText="1"/>
    </xf>
    <xf numFmtId="0" fontId="53" fillId="0" borderId="0" xfId="51" applyFont="1" applyFill="1" applyAlignment="1" applyProtection="1"/>
    <xf numFmtId="0" fontId="1" fillId="0" borderId="0" xfId="0" applyFont="1" applyFill="1" applyAlignment="1">
      <alignment horizontal="right"/>
    </xf>
    <xf numFmtId="0" fontId="1" fillId="0" borderId="0" xfId="0" applyFont="1" applyFill="1" applyBorder="1"/>
    <xf numFmtId="0" fontId="21" fillId="0" borderId="0" xfId="0" applyFont="1" applyFill="1"/>
    <xf numFmtId="0" fontId="47" fillId="0" borderId="0" xfId="0" applyFont="1" applyFill="1" applyAlignment="1"/>
    <xf numFmtId="0" fontId="19" fillId="0" borderId="0" xfId="54" applyFont="1" applyFill="1" applyBorder="1" applyAlignment="1">
      <alignment wrapText="1"/>
    </xf>
    <xf numFmtId="0" fontId="50" fillId="0" borderId="0" xfId="0" applyFont="1" applyFill="1"/>
    <xf numFmtId="0" fontId="19" fillId="0" borderId="0" xfId="54" applyFont="1" applyFill="1" applyBorder="1" applyAlignment="1" applyProtection="1">
      <alignment horizontal="left"/>
    </xf>
    <xf numFmtId="0" fontId="19" fillId="0" borderId="0" xfId="157" applyFont="1" applyFill="1" applyBorder="1" applyAlignment="1">
      <alignment horizontal="right"/>
    </xf>
    <xf numFmtId="0" fontId="175" fillId="0" borderId="0" xfId="0" applyFont="1" applyFill="1"/>
    <xf numFmtId="0" fontId="19" fillId="0" borderId="0" xfId="157" applyFont="1" applyFill="1" applyBorder="1"/>
    <xf numFmtId="0" fontId="19" fillId="0" borderId="0" xfId="54" applyFont="1" applyFill="1" applyBorder="1" applyAlignment="1" applyProtection="1">
      <alignment vertical="top" wrapText="1"/>
    </xf>
    <xf numFmtId="0" fontId="19" fillId="0" borderId="0" xfId="53" applyFont="1" applyFill="1" applyBorder="1" applyAlignment="1">
      <alignment horizontal="center" wrapText="1"/>
    </xf>
    <xf numFmtId="0" fontId="19" fillId="0" borderId="0" xfId="53" applyFont="1" applyFill="1" applyBorder="1" applyAlignment="1">
      <alignment horizontal="center"/>
    </xf>
    <xf numFmtId="0" fontId="19" fillId="0" borderId="0" xfId="53" applyFont="1" applyFill="1" applyBorder="1" applyAlignment="1">
      <alignment horizontal="right" wrapText="1"/>
    </xf>
    <xf numFmtId="0" fontId="19" fillId="0" borderId="0" xfId="53" applyFont="1" applyFill="1" applyBorder="1"/>
    <xf numFmtId="0" fontId="21" fillId="0" borderId="0" xfId="54" applyFont="1" applyFill="1" applyAlignment="1" applyProtection="1">
      <alignment vertical="top" wrapText="1"/>
    </xf>
    <xf numFmtId="0" fontId="19" fillId="0" borderId="0" xfId="54" applyFont="1" applyFill="1" applyBorder="1" applyAlignment="1">
      <alignment horizontal="left" vertical="top"/>
    </xf>
    <xf numFmtId="0" fontId="167" fillId="0" borderId="0" xfId="54" applyFont="1" applyFill="1" applyBorder="1" applyAlignment="1">
      <alignment horizontal="left" vertical="top" wrapText="1"/>
    </xf>
    <xf numFmtId="0" fontId="168" fillId="0" borderId="0" xfId="54" applyFont="1" applyFill="1" applyBorder="1" applyAlignment="1">
      <alignment horizontal="left" vertical="top" wrapText="1"/>
    </xf>
    <xf numFmtId="0" fontId="169" fillId="0" borderId="0" xfId="54" applyFont="1" applyFill="1" applyBorder="1" applyAlignment="1">
      <alignment horizontal="left" vertical="top" wrapText="1"/>
    </xf>
    <xf numFmtId="0" fontId="19" fillId="0" borderId="0" xfId="54" applyFont="1" applyFill="1" applyBorder="1" applyAlignment="1">
      <alignment horizontal="right" vertical="top" wrapText="1"/>
    </xf>
    <xf numFmtId="0" fontId="19" fillId="0" borderId="0" xfId="44" applyFont="1" applyFill="1" applyBorder="1" applyAlignment="1">
      <alignment horizontal="left" vertical="top" textRotation="180"/>
    </xf>
    <xf numFmtId="0" fontId="19" fillId="0" borderId="0" xfId="54" applyFont="1" applyFill="1" applyBorder="1" applyAlignment="1">
      <alignment horizontal="left" vertical="top" wrapText="1"/>
    </xf>
    <xf numFmtId="0" fontId="19" fillId="0" borderId="0" xfId="44" quotePrefix="1" applyNumberFormat="1" applyFont="1" applyFill="1" applyBorder="1" applyAlignment="1">
      <alignment horizontal="left" vertical="top" wrapText="1"/>
    </xf>
    <xf numFmtId="0" fontId="19" fillId="0" borderId="0" xfId="44" quotePrefix="1" applyNumberFormat="1" applyFont="1" applyFill="1" applyBorder="1" applyAlignment="1">
      <alignment horizontal="right" vertical="top" wrapText="1"/>
    </xf>
    <xf numFmtId="0" fontId="50" fillId="0" borderId="0" xfId="54" applyFont="1" applyFill="1" applyBorder="1" applyAlignment="1" applyProtection="1">
      <alignment horizontal="left"/>
    </xf>
    <xf numFmtId="169" fontId="50" fillId="0" borderId="0" xfId="54" applyNumberFormat="1" applyFont="1" applyFill="1" applyBorder="1" applyAlignment="1" applyProtection="1">
      <alignment horizontal="left"/>
    </xf>
    <xf numFmtId="0" fontId="50" fillId="0" borderId="0" xfId="54" applyFont="1" applyFill="1" applyBorder="1" applyAlignment="1" applyProtection="1">
      <alignment wrapText="1"/>
    </xf>
    <xf numFmtId="166" fontId="19" fillId="0" borderId="0" xfId="242" applyNumberFormat="1" applyFont="1" applyFill="1" applyBorder="1" applyAlignment="1">
      <alignment horizontal="left" vertical="top"/>
    </xf>
    <xf numFmtId="184" fontId="19" fillId="0" borderId="0" xfId="44" quotePrefix="1" applyNumberFormat="1" applyFont="1" applyFill="1" applyBorder="1" applyAlignment="1">
      <alignment horizontal="left" vertical="top" wrapText="1"/>
    </xf>
    <xf numFmtId="183" fontId="19" fillId="0" borderId="0" xfId="49" applyNumberFormat="1" applyFont="1" applyFill="1" applyBorder="1" applyAlignment="1" applyProtection="1">
      <alignment horizontal="right" vertical="top"/>
    </xf>
    <xf numFmtId="183" fontId="19" fillId="0" borderId="0" xfId="49" applyNumberFormat="1" applyFont="1" applyFill="1" applyBorder="1" applyAlignment="1" applyProtection="1">
      <alignment horizontal="left" vertical="top"/>
    </xf>
    <xf numFmtId="0" fontId="1" fillId="0" borderId="0" xfId="0" applyFont="1" applyFill="1" applyAlignment="1">
      <alignment horizontal="left" vertical="top"/>
    </xf>
    <xf numFmtId="2" fontId="1" fillId="0" borderId="0" xfId="0" applyNumberFormat="1" applyFont="1" applyFill="1" applyAlignment="1">
      <alignment horizontal="right" vertical="top"/>
    </xf>
    <xf numFmtId="166" fontId="1" fillId="0" borderId="0" xfId="0" applyNumberFormat="1" applyFont="1" applyFill="1" applyAlignment="1">
      <alignment horizontal="left" vertical="top"/>
    </xf>
    <xf numFmtId="181" fontId="19" fillId="0" borderId="0" xfId="50" applyNumberFormat="1" applyFont="1" applyFill="1" applyBorder="1" applyAlignment="1" applyProtection="1">
      <alignment horizontal="right"/>
    </xf>
    <xf numFmtId="2" fontId="1" fillId="0" borderId="0" xfId="0" applyNumberFormat="1" applyFont="1" applyFill="1" applyAlignment="1">
      <alignment horizontal="right"/>
    </xf>
    <xf numFmtId="0" fontId="19" fillId="0" borderId="0" xfId="288" applyFont="1" applyFill="1" applyBorder="1" applyAlignment="1">
      <alignment horizontal="left" vertical="top"/>
    </xf>
    <xf numFmtId="2" fontId="19" fillId="0" borderId="0" xfId="288" applyNumberFormat="1" applyFont="1" applyFill="1" applyBorder="1" applyAlignment="1">
      <alignment horizontal="right" vertical="top"/>
    </xf>
    <xf numFmtId="166" fontId="19" fillId="0" borderId="0" xfId="288" applyNumberFormat="1" applyFont="1" applyFill="1" applyBorder="1" applyAlignment="1">
      <alignment horizontal="left" vertical="top"/>
    </xf>
    <xf numFmtId="2" fontId="1" fillId="0" borderId="0" xfId="0" applyNumberFormat="1" applyFont="1" applyFill="1" applyBorder="1" applyAlignment="1">
      <alignment horizontal="right"/>
    </xf>
    <xf numFmtId="2" fontId="19" fillId="0" borderId="0" xfId="288" applyNumberFormat="1" applyFont="1" applyFill="1" applyBorder="1" applyAlignment="1">
      <alignment horizontal="right"/>
    </xf>
    <xf numFmtId="49" fontId="19" fillId="0" borderId="0" xfId="288" applyNumberFormat="1" applyFont="1" applyFill="1" applyBorder="1" applyAlignment="1">
      <alignment horizontal="right"/>
    </xf>
    <xf numFmtId="166" fontId="19" fillId="0" borderId="0" xfId="288" applyNumberFormat="1" applyFont="1" applyFill="1" applyBorder="1"/>
    <xf numFmtId="0" fontId="19" fillId="0" borderId="0" xfId="288" applyFont="1" applyFill="1" applyBorder="1"/>
    <xf numFmtId="166" fontId="1" fillId="0" borderId="0" xfId="0" applyNumberFormat="1" applyFont="1" applyFill="1"/>
    <xf numFmtId="2" fontId="1" fillId="0" borderId="0" xfId="0" applyNumberFormat="1" applyFont="1" applyFill="1"/>
    <xf numFmtId="0" fontId="19" fillId="0" borderId="0" xfId="288" applyFont="1" applyFill="1" applyBorder="1" applyAlignment="1">
      <alignment horizontal="right" vertical="top"/>
    </xf>
    <xf numFmtId="164" fontId="1" fillId="0" borderId="0" xfId="43" applyNumberFormat="1" applyFont="1" applyFill="1" applyBorder="1" applyAlignment="1">
      <alignment horizontal="left"/>
    </xf>
    <xf numFmtId="3" fontId="1" fillId="0" borderId="0" xfId="0" applyNumberFormat="1" applyFont="1" applyFill="1"/>
    <xf numFmtId="0" fontId="1" fillId="0" borderId="0" xfId="0" applyFont="1" applyFill="1" applyAlignment="1">
      <alignment horizontal="right" vertical="top"/>
    </xf>
    <xf numFmtId="166" fontId="1" fillId="0" borderId="0" xfId="0" applyNumberFormat="1" applyFont="1" applyFill="1" applyAlignment="1">
      <alignment horizontal="right" vertical="top"/>
    </xf>
    <xf numFmtId="166" fontId="19" fillId="0" borderId="0" xfId="288" applyNumberFormat="1" applyFont="1" applyFill="1" applyBorder="1" applyAlignment="1">
      <alignment horizontal="right" vertical="top"/>
    </xf>
    <xf numFmtId="0" fontId="19" fillId="0" borderId="0" xfId="288" applyFont="1" applyFill="1" applyBorder="1" applyAlignment="1">
      <alignment horizontal="right"/>
    </xf>
    <xf numFmtId="166" fontId="19" fillId="0" borderId="0" xfId="288" applyNumberFormat="1" applyFont="1" applyFill="1" applyBorder="1" applyAlignment="1">
      <alignment horizontal="right"/>
    </xf>
    <xf numFmtId="166" fontId="1" fillId="0" borderId="0" xfId="0" applyNumberFormat="1" applyFont="1" applyFill="1" applyAlignment="1">
      <alignment horizontal="right"/>
    </xf>
    <xf numFmtId="0" fontId="1" fillId="0" borderId="0" xfId="0" applyFont="1" applyFill="1" applyBorder="1" applyAlignment="1">
      <alignment horizontal="right"/>
    </xf>
    <xf numFmtId="0" fontId="53" fillId="0" borderId="0" xfId="51622" applyFont="1" applyFill="1">
      <protection locked="0"/>
    </xf>
    <xf numFmtId="0" fontId="84" fillId="0" borderId="0" xfId="0" applyFont="1" applyFill="1" applyBorder="1"/>
    <xf numFmtId="0" fontId="176" fillId="0" borderId="0" xfId="0" applyFont="1" applyFill="1" applyAlignment="1"/>
    <xf numFmtId="2" fontId="1" fillId="0" borderId="0" xfId="0" applyNumberFormat="1" applyFont="1" applyFill="1" applyBorder="1"/>
    <xf numFmtId="0" fontId="19" fillId="0" borderId="0" xfId="160" applyFont="1" applyFill="1" applyBorder="1"/>
    <xf numFmtId="0" fontId="84" fillId="0" borderId="0" xfId="160" applyFont="1" applyFill="1" applyBorder="1"/>
    <xf numFmtId="170" fontId="84" fillId="0" borderId="0" xfId="47" applyNumberFormat="1" applyFont="1" applyFill="1" applyBorder="1"/>
    <xf numFmtId="0" fontId="19" fillId="0" borderId="0" xfId="52" applyFont="1" applyFill="1" applyBorder="1" applyAlignment="1" applyProtection="1">
      <alignment horizontal="left" vertical="top" wrapText="1"/>
    </xf>
    <xf numFmtId="0" fontId="19" fillId="0" borderId="0" xfId="160" applyFont="1" applyFill="1" applyBorder="1" applyAlignment="1">
      <alignment vertical="top"/>
    </xf>
    <xf numFmtId="0" fontId="50" fillId="0" borderId="0" xfId="52" applyFont="1" applyFill="1" applyBorder="1" applyAlignment="1" applyProtection="1">
      <alignment vertical="top" wrapText="1"/>
    </xf>
    <xf numFmtId="0" fontId="50" fillId="0" borderId="0" xfId="160" applyFont="1" applyFill="1" applyBorder="1" applyAlignment="1">
      <alignment wrapText="1"/>
    </xf>
    <xf numFmtId="170" fontId="19" fillId="0" borderId="0" xfId="47" applyNumberFormat="1" applyFont="1" applyFill="1" applyBorder="1" applyAlignment="1" applyProtection="1">
      <alignment horizontal="left"/>
    </xf>
    <xf numFmtId="170" fontId="19" fillId="0" borderId="0" xfId="47" applyNumberFormat="1" applyFont="1" applyFill="1" applyBorder="1" applyAlignment="1" applyProtection="1">
      <alignment horizontal="right"/>
    </xf>
    <xf numFmtId="49" fontId="19" fillId="0" borderId="0" xfId="47" applyNumberFormat="1" applyFont="1" applyFill="1" applyBorder="1" applyAlignment="1" applyProtection="1">
      <alignment horizontal="left"/>
    </xf>
    <xf numFmtId="170" fontId="19" fillId="0" borderId="0" xfId="47" applyNumberFormat="1" applyFont="1" applyFill="1" applyBorder="1"/>
    <xf numFmtId="166" fontId="167" fillId="0" borderId="0" xfId="54" applyNumberFormat="1" applyFont="1" applyFill="1" applyBorder="1" applyAlignment="1">
      <alignment horizontal="center" vertical="top" wrapText="1"/>
    </xf>
    <xf numFmtId="0" fontId="168" fillId="0" borderId="0" xfId="54" applyFont="1" applyFill="1" applyBorder="1" applyAlignment="1">
      <alignment horizontal="center" vertical="top" wrapText="1"/>
    </xf>
    <xf numFmtId="0" fontId="169" fillId="0" borderId="0" xfId="54" applyFont="1" applyFill="1" applyBorder="1" applyAlignment="1">
      <alignment horizontal="center" vertical="top" wrapText="1"/>
    </xf>
    <xf numFmtId="49" fontId="19" fillId="0" borderId="0" xfId="54" applyNumberFormat="1" applyFont="1" applyFill="1" applyBorder="1" applyAlignment="1">
      <alignment horizontal="right" vertical="top" wrapText="1"/>
    </xf>
    <xf numFmtId="49" fontId="19" fillId="0" borderId="0" xfId="47" applyNumberFormat="1" applyFont="1" applyFill="1" applyBorder="1" applyAlignment="1">
      <alignment horizontal="center" vertical="top" wrapText="1"/>
    </xf>
    <xf numFmtId="0" fontId="19" fillId="0" borderId="0" xfId="47" applyFont="1" applyFill="1" applyBorder="1" applyAlignment="1">
      <alignment horizontal="center" vertical="top" wrapText="1"/>
    </xf>
    <xf numFmtId="0" fontId="19" fillId="0" borderId="0" xfId="44" applyFont="1" applyFill="1" applyBorder="1" applyAlignment="1">
      <alignment textRotation="180"/>
    </xf>
    <xf numFmtId="0" fontId="1" fillId="0" borderId="0" xfId="0" applyFont="1" applyFill="1" applyBorder="1" applyAlignment="1">
      <alignment horizontal="left" vertical="top"/>
    </xf>
    <xf numFmtId="166" fontId="1" fillId="0" borderId="0" xfId="0" applyNumberFormat="1" applyFont="1" applyFill="1" applyBorder="1" applyAlignment="1">
      <alignment horizontal="left" vertical="top"/>
    </xf>
    <xf numFmtId="166" fontId="1" fillId="0" borderId="0" xfId="0" applyNumberFormat="1" applyFont="1" applyFill="1" applyBorder="1" applyAlignment="1">
      <alignment horizontal="right" vertical="top"/>
    </xf>
    <xf numFmtId="166" fontId="19" fillId="0" borderId="0" xfId="49" applyNumberFormat="1" applyFont="1" applyFill="1" applyBorder="1" applyAlignment="1" applyProtection="1">
      <alignment horizontal="right"/>
    </xf>
    <xf numFmtId="166" fontId="1" fillId="0" borderId="0" xfId="0" applyNumberFormat="1" applyFont="1" applyFill="1" applyBorder="1"/>
    <xf numFmtId="166" fontId="19" fillId="0" borderId="0" xfId="48" applyNumberFormat="1" applyFont="1" applyFill="1" applyBorder="1" applyAlignment="1">
      <alignment horizontal="left" vertical="top"/>
    </xf>
    <xf numFmtId="49" fontId="19" fillId="0" borderId="0" xfId="50" applyNumberFormat="1" applyFont="1" applyFill="1" applyBorder="1" applyAlignment="1" applyProtection="1">
      <alignment horizontal="left" vertical="top"/>
    </xf>
    <xf numFmtId="1" fontId="19" fillId="0" borderId="0" xfId="48" applyNumberFormat="1" applyFont="1" applyFill="1" applyBorder="1" applyAlignment="1">
      <alignment horizontal="left" vertical="top"/>
    </xf>
    <xf numFmtId="166" fontId="19" fillId="0" borderId="0" xfId="50" applyNumberFormat="1" applyFont="1" applyFill="1" applyBorder="1" applyAlignment="1" applyProtection="1">
      <alignment horizontal="left" vertical="top"/>
    </xf>
    <xf numFmtId="166" fontId="19" fillId="0" borderId="0" xfId="46" applyNumberFormat="1" applyFont="1" applyFill="1" applyBorder="1" applyAlignment="1">
      <alignment horizontal="left" vertical="top"/>
    </xf>
    <xf numFmtId="166" fontId="19" fillId="0" borderId="0" xfId="50" applyNumberFormat="1" applyFont="1" applyFill="1" applyBorder="1" applyAlignment="1" applyProtection="1">
      <alignment horizontal="right"/>
    </xf>
    <xf numFmtId="166" fontId="19" fillId="0" borderId="0" xfId="169" applyNumberFormat="1" applyFont="1" applyFill="1" applyBorder="1" applyAlignment="1">
      <alignment horizontal="left"/>
    </xf>
    <xf numFmtId="49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/>
    <xf numFmtId="1" fontId="19" fillId="0" borderId="0" xfId="48" applyNumberFormat="1" applyFont="1" applyFill="1" applyBorder="1" applyAlignment="1">
      <alignment horizontal="left"/>
    </xf>
    <xf numFmtId="166" fontId="19" fillId="0" borderId="0" xfId="0" applyNumberFormat="1" applyFont="1" applyFill="1" applyBorder="1" applyAlignment="1">
      <alignment horizontal="left" vertical="top"/>
    </xf>
    <xf numFmtId="49" fontId="19" fillId="0" borderId="0" xfId="50" applyNumberFormat="1" applyFont="1" applyFill="1" applyBorder="1" applyAlignment="1" applyProtection="1">
      <alignment horizontal="right"/>
    </xf>
    <xf numFmtId="166" fontId="1" fillId="0" borderId="0" xfId="0" applyNumberFormat="1" applyFont="1" applyFill="1" applyBorder="1" applyAlignment="1">
      <alignment horizontal="right"/>
    </xf>
    <xf numFmtId="1" fontId="19" fillId="0" borderId="0" xfId="45" applyNumberFormat="1" applyFont="1" applyFill="1" applyBorder="1" applyAlignment="1">
      <alignment horizontal="left" vertical="top"/>
    </xf>
    <xf numFmtId="166" fontId="21" fillId="0" borderId="0" xfId="48" applyNumberFormat="1" applyFont="1" applyFill="1" applyBorder="1" applyAlignment="1">
      <alignment horizontal="left" vertical="top"/>
    </xf>
    <xf numFmtId="0" fontId="21" fillId="0" borderId="0" xfId="45" applyFont="1" applyFill="1" applyBorder="1" applyAlignment="1">
      <alignment horizontal="left" vertical="top"/>
    </xf>
    <xf numFmtId="166" fontId="2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horizontal="right"/>
    </xf>
    <xf numFmtId="166" fontId="19" fillId="0" borderId="0" xfId="48" applyNumberFormat="1" applyFont="1" applyFill="1" applyBorder="1" applyAlignment="1">
      <alignment horizontal="left"/>
    </xf>
    <xf numFmtId="0" fontId="143" fillId="0" borderId="0" xfId="44" applyFont="1" applyFill="1" applyBorder="1" applyAlignment="1" applyProtection="1">
      <alignment horizontal="right" vertical="top" wrapText="1"/>
    </xf>
    <xf numFmtId="0" fontId="143" fillId="0" borderId="0" xfId="159" applyFont="1" applyFill="1" applyBorder="1" applyAlignment="1">
      <alignment horizontal="right"/>
    </xf>
    <xf numFmtId="1" fontId="143" fillId="0" borderId="0" xfId="44" applyNumberFormat="1" applyFont="1" applyFill="1" applyBorder="1" applyAlignment="1">
      <alignment horizontal="right" vertical="center" wrapText="1"/>
    </xf>
    <xf numFmtId="0" fontId="0" fillId="0" borderId="0" xfId="0" applyFont="1" applyFill="1" applyAlignment="1">
      <alignment horizontal="right"/>
    </xf>
    <xf numFmtId="3" fontId="121" fillId="0" borderId="0" xfId="0" applyNumberFormat="1" applyFont="1" applyFill="1" applyAlignment="1">
      <alignment horizontal="right"/>
    </xf>
    <xf numFmtId="0" fontId="121" fillId="0" borderId="0" xfId="0" applyFont="1" applyFill="1" applyBorder="1" applyAlignment="1">
      <alignment horizontal="right" vertical="top"/>
    </xf>
    <xf numFmtId="49" fontId="121" fillId="0" borderId="0" xfId="0" applyNumberFormat="1" applyFont="1" applyFill="1" applyBorder="1" applyAlignment="1">
      <alignment horizontal="right" vertical="top"/>
    </xf>
    <xf numFmtId="0" fontId="147" fillId="0" borderId="0" xfId="44" applyFont="1" applyFill="1" applyBorder="1" applyAlignment="1">
      <alignment horizontal="right"/>
    </xf>
    <xf numFmtId="166" fontId="143" fillId="0" borderId="0" xfId="54" applyNumberFormat="1" applyFont="1" applyFill="1" applyBorder="1" applyAlignment="1">
      <alignment horizontal="right" vertical="top" wrapText="1"/>
    </xf>
    <xf numFmtId="1" fontId="121" fillId="0" borderId="0" xfId="0" applyNumberFormat="1" applyFont="1"/>
    <xf numFmtId="164" fontId="121" fillId="0" borderId="0" xfId="0" applyNumberFormat="1" applyFont="1" applyFill="1"/>
    <xf numFmtId="0" fontId="121" fillId="69" borderId="0" xfId="0" applyFont="1" applyFill="1" applyBorder="1"/>
    <xf numFmtId="0" fontId="121" fillId="67" borderId="0" xfId="0" applyFont="1" applyFill="1" applyBorder="1"/>
    <xf numFmtId="0" fontId="121" fillId="69" borderId="0" xfId="0" applyFont="1" applyFill="1"/>
    <xf numFmtId="194" fontId="20" fillId="65" borderId="44" xfId="43" applyNumberFormat="1" applyFont="1" applyFill="1" applyBorder="1" applyAlignment="1" applyProtection="1">
      <alignment horizontal="right" vertical="center"/>
    </xf>
    <xf numFmtId="195" fontId="20" fillId="65" borderId="44" xfId="43" applyNumberFormat="1" applyFont="1" applyFill="1" applyBorder="1" applyAlignment="1" applyProtection="1">
      <alignment horizontal="right" vertical="center"/>
    </xf>
    <xf numFmtId="194" fontId="20" fillId="65" borderId="42" xfId="43" applyNumberFormat="1" applyFont="1" applyFill="1" applyBorder="1" applyAlignment="1" applyProtection="1">
      <alignment horizontal="right" vertical="center"/>
    </xf>
    <xf numFmtId="9" fontId="121" fillId="0" borderId="0" xfId="43" applyNumberFormat="1" applyFont="1"/>
    <xf numFmtId="9" fontId="121" fillId="0" borderId="0" xfId="0" applyNumberFormat="1" applyFont="1"/>
    <xf numFmtId="3" fontId="121" fillId="0" borderId="0" xfId="0" applyNumberFormat="1" applyFont="1" applyAlignment="1">
      <alignment horizontal="right"/>
    </xf>
    <xf numFmtId="3" fontId="0" fillId="68" borderId="0" xfId="0" applyNumberFormat="1" applyFill="1" applyBorder="1" applyAlignment="1">
      <alignment horizontal="left" vertical="top"/>
    </xf>
    <xf numFmtId="1" fontId="0" fillId="0" borderId="0" xfId="0" applyNumberFormat="1"/>
    <xf numFmtId="3" fontId="121" fillId="0" borderId="0" xfId="33339" applyNumberFormat="1" applyFont="1" applyFill="1"/>
    <xf numFmtId="3" fontId="143" fillId="0" borderId="0" xfId="3069" applyNumberFormat="1" applyFont="1" applyFill="1"/>
    <xf numFmtId="2" fontId="121" fillId="0" borderId="0" xfId="0" applyNumberFormat="1" applyFont="1"/>
    <xf numFmtId="0" fontId="19" fillId="0" borderId="0" xfId="0" applyFont="1" applyFill="1"/>
    <xf numFmtId="0" fontId="142" fillId="0" borderId="0" xfId="0" applyFont="1" applyFill="1" applyBorder="1"/>
    <xf numFmtId="0" fontId="142" fillId="0" borderId="0" xfId="0" applyFont="1" applyFill="1" applyBorder="1" applyAlignment="1">
      <alignment horizontal="right"/>
    </xf>
    <xf numFmtId="0" fontId="143" fillId="0" borderId="0" xfId="44" applyFont="1" applyFill="1" applyBorder="1" applyAlignment="1" applyProtection="1">
      <alignment horizontal="left" vertical="top" wrapText="1"/>
    </xf>
    <xf numFmtId="3" fontId="20" fillId="65" borderId="44" xfId="1" applyNumberFormat="1" applyFont="1" applyFill="1" applyBorder="1" applyAlignment="1" applyProtection="1">
      <alignment horizontal="left" vertical="center"/>
    </xf>
    <xf numFmtId="3" fontId="20" fillId="65" borderId="43" xfId="1" applyNumberFormat="1" applyFont="1" applyFill="1" applyBorder="1" applyAlignment="1" applyProtection="1">
      <alignment horizontal="left" vertical="center"/>
    </xf>
    <xf numFmtId="3" fontId="20" fillId="65" borderId="50" xfId="1" applyNumberFormat="1" applyFont="1" applyFill="1" applyBorder="1" applyAlignment="1" applyProtection="1">
      <alignment horizontal="left" vertical="center"/>
    </xf>
    <xf numFmtId="3" fontId="20" fillId="65" borderId="48" xfId="1" applyNumberFormat="1" applyFont="1" applyFill="1" applyBorder="1" applyAlignment="1" applyProtection="1">
      <alignment horizontal="left" vertical="center"/>
    </xf>
    <xf numFmtId="3" fontId="20" fillId="65" borderId="44" xfId="1" applyNumberFormat="1" applyFont="1" applyFill="1" applyBorder="1" applyAlignment="1" applyProtection="1">
      <alignment vertical="center"/>
    </xf>
    <xf numFmtId="3" fontId="20" fillId="65" borderId="43" xfId="1" applyNumberFormat="1" applyFont="1" applyFill="1" applyBorder="1" applyAlignment="1" applyProtection="1">
      <alignment vertical="center"/>
    </xf>
    <xf numFmtId="0" fontId="42" fillId="24" borderId="16" xfId="1" applyFont="1" applyFill="1" applyBorder="1" applyAlignment="1" applyProtection="1">
      <alignment horizontal="center" vertical="center"/>
      <protection locked="0"/>
    </xf>
    <xf numFmtId="0" fontId="42" fillId="24" borderId="10" xfId="1" applyFont="1" applyFill="1" applyBorder="1" applyAlignment="1" applyProtection="1">
      <alignment horizontal="center" vertical="center"/>
      <protection locked="0"/>
    </xf>
    <xf numFmtId="0" fontId="42" fillId="24" borderId="17" xfId="1" applyFont="1" applyFill="1" applyBorder="1" applyAlignment="1" applyProtection="1">
      <alignment horizontal="center" vertical="center"/>
      <protection locked="0"/>
    </xf>
    <xf numFmtId="0" fontId="20" fillId="65" borderId="71" xfId="1" applyFont="1" applyFill="1" applyBorder="1" applyAlignment="1" applyProtection="1">
      <alignment horizontal="left" vertical="center" wrapText="1"/>
      <protection locked="0"/>
    </xf>
    <xf numFmtId="0" fontId="20" fillId="65" borderId="70" xfId="1" applyFont="1" applyFill="1" applyBorder="1" applyAlignment="1" applyProtection="1">
      <alignment horizontal="left" vertical="center" wrapText="1"/>
      <protection locked="0"/>
    </xf>
    <xf numFmtId="0" fontId="20" fillId="65" borderId="49" xfId="1" applyFont="1" applyFill="1" applyBorder="1" applyAlignment="1" applyProtection="1">
      <alignment horizontal="left" vertical="center" wrapText="1"/>
      <protection locked="0"/>
    </xf>
    <xf numFmtId="0" fontId="20" fillId="65" borderId="50" xfId="1" applyFont="1" applyFill="1" applyBorder="1" applyAlignment="1" applyProtection="1">
      <alignment horizontal="left" vertical="center" wrapText="1"/>
      <protection locked="0"/>
    </xf>
    <xf numFmtId="4" fontId="42" fillId="24" borderId="16" xfId="1" applyNumberFormat="1" applyFont="1" applyFill="1" applyBorder="1" applyAlignment="1" applyProtection="1">
      <alignment horizontal="center" vertical="center"/>
      <protection locked="0"/>
    </xf>
    <xf numFmtId="4" fontId="42" fillId="24" borderId="10" xfId="1" applyNumberFormat="1" applyFont="1" applyFill="1" applyBorder="1" applyAlignment="1" applyProtection="1">
      <alignment horizontal="center" vertical="center"/>
      <protection locked="0"/>
    </xf>
    <xf numFmtId="4" fontId="42" fillId="24" borderId="17" xfId="1" applyNumberFormat="1" applyFont="1" applyFill="1" applyBorder="1" applyAlignment="1" applyProtection="1">
      <alignment horizontal="center" vertical="center"/>
      <protection locked="0"/>
    </xf>
    <xf numFmtId="0" fontId="41" fillId="65" borderId="68" xfId="0" applyFont="1" applyFill="1" applyBorder="1" applyAlignment="1" applyProtection="1">
      <alignment horizontal="left" vertical="center"/>
      <protection locked="0"/>
    </xf>
    <xf numFmtId="0" fontId="41" fillId="65" borderId="69" xfId="0" applyFont="1" applyFill="1" applyBorder="1" applyAlignment="1" applyProtection="1">
      <alignment horizontal="left" vertical="center"/>
      <protection locked="0"/>
    </xf>
    <xf numFmtId="0" fontId="42" fillId="24" borderId="16" xfId="1" applyFont="1" applyFill="1" applyBorder="1" applyAlignment="1" applyProtection="1">
      <alignment horizontal="center" vertical="center"/>
    </xf>
    <xf numFmtId="0" fontId="42" fillId="24" borderId="17" xfId="1" applyFont="1" applyFill="1" applyBorder="1" applyAlignment="1" applyProtection="1">
      <alignment horizontal="center" vertical="center"/>
    </xf>
    <xf numFmtId="0" fontId="20" fillId="65" borderId="53" xfId="0" applyFont="1" applyFill="1" applyBorder="1" applyAlignment="1" applyProtection="1">
      <alignment horizontal="left" vertical="center" wrapText="1"/>
      <protection locked="0"/>
    </xf>
    <xf numFmtId="0" fontId="20" fillId="65" borderId="54" xfId="0" applyFont="1" applyFill="1" applyBorder="1" applyAlignment="1" applyProtection="1">
      <alignment horizontal="left" vertical="center"/>
      <protection locked="0"/>
    </xf>
    <xf numFmtId="0" fontId="20" fillId="65" borderId="23" xfId="0" applyFont="1" applyFill="1" applyBorder="1" applyAlignment="1" applyProtection="1">
      <alignment horizontal="left" vertical="center"/>
      <protection locked="0"/>
    </xf>
    <xf numFmtId="0" fontId="20" fillId="65" borderId="22" xfId="0" applyFont="1" applyFill="1" applyBorder="1" applyAlignment="1" applyProtection="1">
      <alignment horizontal="left" vertical="center"/>
      <protection locked="0"/>
    </xf>
    <xf numFmtId="0" fontId="42" fillId="24" borderId="16" xfId="1" applyFont="1" applyFill="1" applyBorder="1" applyAlignment="1" applyProtection="1">
      <alignment horizontal="center" vertical="center" wrapText="1"/>
      <protection locked="0"/>
    </xf>
    <xf numFmtId="0" fontId="20" fillId="65" borderId="39" xfId="1" applyFont="1" applyFill="1" applyBorder="1" applyAlignment="1" applyProtection="1">
      <alignment horizontal="center" vertical="center" wrapText="1"/>
    </xf>
    <xf numFmtId="0" fontId="20" fillId="65" borderId="40" xfId="1" applyFont="1" applyFill="1" applyBorder="1" applyAlignment="1" applyProtection="1">
      <alignment horizontal="center" vertical="center" wrapText="1"/>
    </xf>
    <xf numFmtId="3" fontId="20" fillId="65" borderId="50" xfId="1" applyNumberFormat="1" applyFont="1" applyFill="1" applyBorder="1" applyAlignment="1" applyProtection="1">
      <alignment vertical="center"/>
    </xf>
    <xf numFmtId="3" fontId="20" fillId="65" borderId="48" xfId="1" applyNumberFormat="1" applyFont="1" applyFill="1" applyBorder="1" applyAlignment="1" applyProtection="1">
      <alignment vertical="center"/>
    </xf>
    <xf numFmtId="3" fontId="20" fillId="65" borderId="71" xfId="0" applyNumberFormat="1" applyFont="1" applyFill="1" applyBorder="1" applyAlignment="1" applyProtection="1">
      <alignment horizontal="left" vertical="center"/>
    </xf>
    <xf numFmtId="3" fontId="20" fillId="65" borderId="70" xfId="0" applyNumberFormat="1" applyFont="1" applyFill="1" applyBorder="1" applyAlignment="1" applyProtection="1">
      <alignment horizontal="left" vertical="center"/>
    </xf>
    <xf numFmtId="0" fontId="20" fillId="65" borderId="20" xfId="1" applyFont="1" applyFill="1" applyBorder="1" applyAlignment="1" applyProtection="1">
      <alignment horizontal="left" vertical="center" wrapText="1"/>
      <protection locked="0"/>
    </xf>
    <xf numFmtId="0" fontId="20" fillId="65" borderId="21" xfId="1" applyFont="1" applyFill="1" applyBorder="1" applyAlignment="1" applyProtection="1">
      <alignment horizontal="left" vertical="center" wrapText="1"/>
      <protection locked="0"/>
    </xf>
    <xf numFmtId="0" fontId="142" fillId="0" borderId="0" xfId="0" applyFont="1" applyFill="1" applyBorder="1" applyAlignment="1">
      <alignment horizontal="left" wrapText="1"/>
    </xf>
  </cellXfs>
  <cellStyles count="51623">
    <cellStyle name="20 % - Accent1" xfId="204" builtinId="30" customBuiltin="1"/>
    <cellStyle name="20 % - Accent1 10" xfId="51608"/>
    <cellStyle name="20 % - Accent1 2" xfId="309"/>
    <cellStyle name="20 % - Accent1 2 2" xfId="3168"/>
    <cellStyle name="20 % - Accent1 2 3" xfId="3084"/>
    <cellStyle name="20 % - Accent1 2 3 2" xfId="14190"/>
    <cellStyle name="20 % - Accent1 2 3 2 2" xfId="28129"/>
    <cellStyle name="20 % - Accent1 2 3 3" xfId="8648"/>
    <cellStyle name="20 % - Accent1 2 3 4" xfId="22738"/>
    <cellStyle name="20 % - Accent1 3" xfId="257"/>
    <cellStyle name="20 % - Accent1 3 10" xfId="5911"/>
    <cellStyle name="20 % - Accent1 3 11" xfId="20003"/>
    <cellStyle name="20 % - Accent1 3 2" xfId="360"/>
    <cellStyle name="20 % - Accent1 3 2 10" xfId="20095"/>
    <cellStyle name="20 % - Accent1 3 2 2" xfId="569" hidden="1"/>
    <cellStyle name="20 % - Accent1 3 2 2" xfId="660" hidden="1"/>
    <cellStyle name="20 % - Accent1 3 2 2" xfId="714" hidden="1"/>
    <cellStyle name="20 % - Accent1 3 2 2" xfId="734"/>
    <cellStyle name="20 % - Accent1 3 2 2 10" xfId="1199" hidden="1"/>
    <cellStyle name="20 % - Accent1 3 2 2 10" xfId="4015" hidden="1"/>
    <cellStyle name="20 % - Accent1 3 2 2 10" xfId="3390"/>
    <cellStyle name="20 % - Accent1 3 2 2 10 10" xfId="23027" hidden="1"/>
    <cellStyle name="20 % - Accent1 3 2 2 10 2" xfId="12309" hidden="1"/>
    <cellStyle name="20 % - Accent1 3 2 2 10 2" xfId="17205"/>
    <cellStyle name="20 % - Accent1 3 2 2 10 2 2" xfId="26335" hidden="1"/>
    <cellStyle name="20 % - Accent1 3 2 2 10 2 2" xfId="36790" hidden="1"/>
    <cellStyle name="20 % - Accent1 3 2 2 10 2 2" xfId="39734" hidden="1"/>
    <cellStyle name="20 % - Accent1 3 2 2 10 2 2" xfId="43887"/>
    <cellStyle name="20 % - Accent1 3 2 2 10 2 3" xfId="31014" hidden="1"/>
    <cellStyle name="20 % - Accent1 3 2 2 10 2 3" xfId="40516" hidden="1"/>
    <cellStyle name="20 % - Accent1 3 2 2 10 2 3" xfId="45476" hidden="1"/>
    <cellStyle name="20 % - Accent1 3 2 2 10 2 3" xfId="49589"/>
    <cellStyle name="20 % - Accent1 3 2 2 10 3" xfId="15067" hidden="1"/>
    <cellStyle name="20 % - Accent1 3 2 2 10 3" xfId="18620"/>
    <cellStyle name="20 % - Accent1 3 2 2 10 3 2" xfId="28988" hidden="1"/>
    <cellStyle name="20 % - Accent1 3 2 2 10 3 2" xfId="38859" hidden="1"/>
    <cellStyle name="20 % - Accent1 3 2 2 10 3 2" xfId="44037" hidden="1"/>
    <cellStyle name="20 % - Accent1 3 2 2 10 3 2" xfId="48499"/>
    <cellStyle name="20 % - Accent1 3 2 2 10 3 3" xfId="32309" hidden="1"/>
    <cellStyle name="20 % - Accent1 3 2 2 10 3 3" xfId="41761" hidden="1"/>
    <cellStyle name="20 % - Accent1 3 2 2 10 3 3" xfId="46602" hidden="1"/>
    <cellStyle name="20 % - Accent1 3 2 2 10 3 3" xfId="50679"/>
    <cellStyle name="20 % - Accent1 3 2 2 10 4" xfId="14442" hidden="1"/>
    <cellStyle name="20 % - Accent1 3 2 2 10 4" xfId="18392"/>
    <cellStyle name="20 % - Accent1 3 2 2 10 4 2" xfId="28378" hidden="1"/>
    <cellStyle name="20 % - Accent1 3 2 2 10 4 2" xfId="43692" hidden="1"/>
    <cellStyle name="20 % - Accent1 3 2 2 10 4 2" xfId="50503"/>
    <cellStyle name="20 % - Accent1 3 2 2 10 4 3" xfId="32101" hidden="1"/>
    <cellStyle name="20 % - Accent1 3 2 2 10 4 3" xfId="46426" hidden="1"/>
    <cellStyle name="20 % - Accent1 3 2 2 10 5" xfId="6767"/>
    <cellStyle name="20 % - Accent1 3 2 2 10 6" xfId="9525"/>
    <cellStyle name="20 % - Accent1 3 2 2 10 7" xfId="8900"/>
    <cellStyle name="20 % - Accent1 3 2 2 10 8" xfId="20914"/>
    <cellStyle name="20 % - Accent1 3 2 2 10 9" xfId="23641"/>
    <cellStyle name="20 % - Accent1 3 2 2 11" xfId="3481"/>
    <cellStyle name="20 % - Accent1 3 2 2 11 2" xfId="14533"/>
    <cellStyle name="20 % - Accent1 3 2 2 11 2 2" xfId="28469"/>
    <cellStyle name="20 % - Accent1 3 2 2 11 3" xfId="8991"/>
    <cellStyle name="20 % - Accent1 3 2 2 11 4" xfId="23118"/>
    <cellStyle name="20 % - Accent1 3 2 2 12" xfId="3530"/>
    <cellStyle name="20 % - Accent1 3 2 2 12 2" xfId="14582"/>
    <cellStyle name="20 % - Accent1 3 2 2 12 2 2" xfId="28517"/>
    <cellStyle name="20 % - Accent1 3 2 2 12 3" xfId="9040"/>
    <cellStyle name="20 % - Accent1 3 2 2 12 4" xfId="23162"/>
    <cellStyle name="20 % - Accent1 3 2 2 13" xfId="3550"/>
    <cellStyle name="20 % - Accent1 3 2 2 13 2" xfId="14602"/>
    <cellStyle name="20 % - Accent1 3 2 2 13 2 2" xfId="28537"/>
    <cellStyle name="20 % - Accent1 3 2 2 13 3" xfId="9060"/>
    <cellStyle name="20 % - Accent1 3 2 2 13 4" xfId="23182"/>
    <cellStyle name="20 % - Accent1 3 2 2 14" xfId="11684"/>
    <cellStyle name="20 % - Accent1 3 2 2 14 2" xfId="25728"/>
    <cellStyle name="20 % - Accent1 3 2 2 15" xfId="11775"/>
    <cellStyle name="20 % - Accent1 3 2 2 15 2" xfId="25819"/>
    <cellStyle name="20 % - Accent1 3 2 2 16" xfId="11824"/>
    <cellStyle name="20 % - Accent1 3 2 2 16 2" xfId="25866"/>
    <cellStyle name="20 % - Accent1 3 2 2 17" xfId="11844"/>
    <cellStyle name="20 % - Accent1 3 2 2 17 2" xfId="25886"/>
    <cellStyle name="20 % - Accent1 3 2 2 18" xfId="6142"/>
    <cellStyle name="20 % - Accent1 3 2 2 19" xfId="6233"/>
    <cellStyle name="20 % - Accent1 3 2 2 2" xfId="1448" hidden="1"/>
    <cellStyle name="20 % - Accent1 3 2 2 2" xfId="1964" hidden="1"/>
    <cellStyle name="20 % - Accent1 3 2 2 2" xfId="2417" hidden="1"/>
    <cellStyle name="20 % - Accent1 3 2 2 2" xfId="2732" hidden="1"/>
    <cellStyle name="20 % - Accent1 3 2 2 2" xfId="2840" hidden="1"/>
    <cellStyle name="20 % - Accent1 3 2 2 2" xfId="2975"/>
    <cellStyle name="20 % - Accent1 3 2 2 2 10" xfId="13527" hidden="1"/>
    <cellStyle name="20 % - Accent1 3 2 2 2 10" xfId="7016"/>
    <cellStyle name="20 % - Accent1 3 2 2 2 10 2" xfId="27513" hidden="1"/>
    <cellStyle name="20 % - Accent1 3 2 2 2 10 2" xfId="37690" hidden="1"/>
    <cellStyle name="20 % - Accent1 3 2 2 2 10 2" xfId="43017" hidden="1"/>
    <cellStyle name="20 % - Accent1 3 2 2 2 10 2" xfId="47780"/>
    <cellStyle name="20 % - Accent1 3 2 2 2 11" xfId="13842" hidden="1"/>
    <cellStyle name="20 % - Accent1 3 2 2 2 11" xfId="7532"/>
    <cellStyle name="20 % - Accent1 3 2 2 2 11 2" xfId="27798" hidden="1"/>
    <cellStyle name="20 % - Accent1 3 2 2 2 11 2" xfId="37960" hidden="1"/>
    <cellStyle name="20 % - Accent1 3 2 2 2 11 2" xfId="43265" hidden="1"/>
    <cellStyle name="20 % - Accent1 3 2 2 2 11 2" xfId="48028"/>
    <cellStyle name="20 % - Accent1 3 2 2 2 12" xfId="13950" hidden="1"/>
    <cellStyle name="20 % - Accent1 3 2 2 2 12" xfId="7985"/>
    <cellStyle name="20 % - Accent1 3 2 2 2 12 2" xfId="27899" hidden="1"/>
    <cellStyle name="20 % - Accent1 3 2 2 2 12 2" xfId="38052" hidden="1"/>
    <cellStyle name="20 % - Accent1 3 2 2 2 12 2" xfId="43350" hidden="1"/>
    <cellStyle name="20 % - Accent1 3 2 2 2 12 2" xfId="48110"/>
    <cellStyle name="20 % - Accent1 3 2 2 2 13" xfId="14085" hidden="1"/>
    <cellStyle name="20 % - Accent1 3 2 2 2 13" xfId="8300"/>
    <cellStyle name="20 % - Accent1 3 2 2 2 13 2" xfId="28026" hidden="1"/>
    <cellStyle name="20 % - Accent1 3 2 2 2 13 2" xfId="38178" hidden="1"/>
    <cellStyle name="20 % - Accent1 3 2 2 2 13 2" xfId="43469" hidden="1"/>
    <cellStyle name="20 % - Accent1 3 2 2 2 13 2" xfId="48217"/>
    <cellStyle name="20 % - Accent1 3 2 2 2 14" xfId="8408"/>
    <cellStyle name="20 % - Accent1 3 2 2 2 15" xfId="8543"/>
    <cellStyle name="20 % - Accent1 3 2 2 2 16" xfId="21158" hidden="1"/>
    <cellStyle name="20 % - Accent1 3 2 2 2 17" xfId="21662" hidden="1"/>
    <cellStyle name="20 % - Accent1 3 2 2 2 18" xfId="22082" hidden="1"/>
    <cellStyle name="20 % - Accent1 3 2 2 2 19" xfId="22387"/>
    <cellStyle name="20 % - Accent1 3 2 2 2 2" xfId="4264"/>
    <cellStyle name="20 % - Accent1 3 2 2 2 2 2" xfId="15316" hidden="1"/>
    <cellStyle name="20 % - Accent1 3 2 2 2 2 2" xfId="18682"/>
    <cellStyle name="20 % - Accent1 3 2 2 2 2 2 2" xfId="29230" hidden="1"/>
    <cellStyle name="20 % - Accent1 3 2 2 2 2 2 2" xfId="46650" hidden="1"/>
    <cellStyle name="20 % - Accent1 3 2 2 2 2 2 2" xfId="50727"/>
    <cellStyle name="20 % - Accent1 3 2 2 2 2 2 3" xfId="32364" hidden="1"/>
    <cellStyle name="20 % - Accent1 3 2 2 2 2 3" xfId="9774"/>
    <cellStyle name="20 % - Accent1 3 2 2 2 2 4" xfId="23888"/>
    <cellStyle name="20 % - Accent1 3 2 2 2 20" xfId="22495"/>
    <cellStyle name="20 % - Accent1 3 2 2 2 21" xfId="22630"/>
    <cellStyle name="20 % - Accent1 3 2 2 2 3" xfId="4780"/>
    <cellStyle name="20 % - Accent1 3 2 2 2 3 2" xfId="15832"/>
    <cellStyle name="20 % - Accent1 3 2 2 2 3 2 2" xfId="29723"/>
    <cellStyle name="20 % - Accent1 3 2 2 2 3 3" xfId="10290"/>
    <cellStyle name="20 % - Accent1 3 2 2 2 3 4" xfId="24390"/>
    <cellStyle name="20 % - Accent1 3 2 2 2 4" xfId="5233"/>
    <cellStyle name="20 % - Accent1 3 2 2 2 4 2" xfId="16285"/>
    <cellStyle name="20 % - Accent1 3 2 2 2 4 2 2" xfId="30154"/>
    <cellStyle name="20 % - Accent1 3 2 2 2 4 3" xfId="10743"/>
    <cellStyle name="20 % - Accent1 3 2 2 2 4 4" xfId="24817"/>
    <cellStyle name="20 % - Accent1 3 2 2 2 5" xfId="5548"/>
    <cellStyle name="20 % - Accent1 3 2 2 2 5 2" xfId="16600"/>
    <cellStyle name="20 % - Accent1 3 2 2 2 5 2 2" xfId="30454"/>
    <cellStyle name="20 % - Accent1 3 2 2 2 5 3" xfId="11058"/>
    <cellStyle name="20 % - Accent1 3 2 2 2 5 4" xfId="25120"/>
    <cellStyle name="20 % - Accent1 3 2 2 2 6" xfId="5656"/>
    <cellStyle name="20 % - Accent1 3 2 2 2 6 2" xfId="16708"/>
    <cellStyle name="20 % - Accent1 3 2 2 2 6 2 2" xfId="30561"/>
    <cellStyle name="20 % - Accent1 3 2 2 2 6 3" xfId="11166"/>
    <cellStyle name="20 % - Accent1 3 2 2 2 6 4" xfId="25222"/>
    <cellStyle name="20 % - Accent1 3 2 2 2 7" xfId="5791"/>
    <cellStyle name="20 % - Accent1 3 2 2 2 7 2" xfId="16843"/>
    <cellStyle name="20 % - Accent1 3 2 2 2 7 2 2" xfId="30682"/>
    <cellStyle name="20 % - Accent1 3 2 2 2 7 3" xfId="11301"/>
    <cellStyle name="20 % - Accent1 3 2 2 2 7 4" xfId="25348"/>
    <cellStyle name="20 % - Accent1 3 2 2 2 8" xfId="12558"/>
    <cellStyle name="20 % - Accent1 3 2 2 2 8 2" xfId="26578"/>
    <cellStyle name="20 % - Accent1 3 2 2 2 9" xfId="13074"/>
    <cellStyle name="20 % - Accent1 3 2 2 2 9 2" xfId="27080"/>
    <cellStyle name="20 % - Accent1 3 2 2 20" xfId="6282"/>
    <cellStyle name="20 % - Accent1 3 2 2 21" xfId="6302"/>
    <cellStyle name="20 % - Accent1 3 2 2 22" xfId="20297"/>
    <cellStyle name="20 % - Accent1 3 2 2 23" xfId="20388"/>
    <cellStyle name="20 % - Accent1 3 2 2 24" xfId="20438"/>
    <cellStyle name="20 % - Accent1 3 2 2 25" xfId="20458"/>
    <cellStyle name="20 % - Accent1 3 2 2 3" xfId="1539" hidden="1"/>
    <cellStyle name="20 % - Accent1 3 2 2 3" xfId="2055" hidden="1"/>
    <cellStyle name="20 % - Accent1 3 2 2 3" xfId="2455" hidden="1"/>
    <cellStyle name="20 % - Accent1 3 2 2 3" xfId="2768" hidden="1"/>
    <cellStyle name="20 % - Accent1 3 2 2 3" xfId="2644" hidden="1"/>
    <cellStyle name="20 % - Accent1 3 2 2 3" xfId="3000"/>
    <cellStyle name="20 % - Accent1 3 2 2 3 10" xfId="13565" hidden="1"/>
    <cellStyle name="20 % - Accent1 3 2 2 3 10" xfId="7107"/>
    <cellStyle name="20 % - Accent1 3 2 2 3 10 2" xfId="27550" hidden="1"/>
    <cellStyle name="20 % - Accent1 3 2 2 3 10 2" xfId="37726" hidden="1"/>
    <cellStyle name="20 % - Accent1 3 2 2 3 10 2" xfId="43053" hidden="1"/>
    <cellStyle name="20 % - Accent1 3 2 2 3 10 2" xfId="47816"/>
    <cellStyle name="20 % - Accent1 3 2 2 3 11" xfId="13878" hidden="1"/>
    <cellStyle name="20 % - Accent1 3 2 2 3 11" xfId="7623"/>
    <cellStyle name="20 % - Accent1 3 2 2 3 11 2" xfId="27834" hidden="1"/>
    <cellStyle name="20 % - Accent1 3 2 2 3 11 2" xfId="37994" hidden="1"/>
    <cellStyle name="20 % - Accent1 3 2 2 3 11 2" xfId="43298" hidden="1"/>
    <cellStyle name="20 % - Accent1 3 2 2 3 11 2" xfId="48061"/>
    <cellStyle name="20 % - Accent1 3 2 2 3 12" xfId="13754" hidden="1"/>
    <cellStyle name="20 % - Accent1 3 2 2 3 12" xfId="8023"/>
    <cellStyle name="20 % - Accent1 3 2 2 3 12 2" xfId="27719" hidden="1"/>
    <cellStyle name="20 % - Accent1 3 2 2 3 12 2" xfId="37887" hidden="1"/>
    <cellStyle name="20 % - Accent1 3 2 2 3 12 2" xfId="43202" hidden="1"/>
    <cellStyle name="20 % - Accent1 3 2 2 3 12 2" xfId="47965"/>
    <cellStyle name="20 % - Accent1 3 2 2 3 13" xfId="14110" hidden="1"/>
    <cellStyle name="20 % - Accent1 3 2 2 3 13" xfId="8336"/>
    <cellStyle name="20 % - Accent1 3 2 2 3 13 2" xfId="28051" hidden="1"/>
    <cellStyle name="20 % - Accent1 3 2 2 3 13 2" xfId="38203" hidden="1"/>
    <cellStyle name="20 % - Accent1 3 2 2 3 13 2" xfId="43494" hidden="1"/>
    <cellStyle name="20 % - Accent1 3 2 2 3 13 2" xfId="48241"/>
    <cellStyle name="20 % - Accent1 3 2 2 3 14" xfId="8212"/>
    <cellStyle name="20 % - Accent1 3 2 2 3 15" xfId="8568"/>
    <cellStyle name="20 % - Accent1 3 2 2 3 16" xfId="21249" hidden="1"/>
    <cellStyle name="20 % - Accent1 3 2 2 3 17" xfId="21752" hidden="1"/>
    <cellStyle name="20 % - Accent1 3 2 2 3 18" xfId="22119" hidden="1"/>
    <cellStyle name="20 % - Accent1 3 2 2 3 19" xfId="22423"/>
    <cellStyle name="20 % - Accent1 3 2 2 3 2" xfId="4355"/>
    <cellStyle name="20 % - Accent1 3 2 2 3 2 2" xfId="15407" hidden="1"/>
    <cellStyle name="20 % - Accent1 3 2 2 3 2 2" xfId="18707"/>
    <cellStyle name="20 % - Accent1 3 2 2 3 2 2 2" xfId="29321" hidden="1"/>
    <cellStyle name="20 % - Accent1 3 2 2 3 2 2 2" xfId="46674" hidden="1"/>
    <cellStyle name="20 % - Accent1 3 2 2 3 2 2 2" xfId="50751"/>
    <cellStyle name="20 % - Accent1 3 2 2 3 2 2 3" xfId="32389" hidden="1"/>
    <cellStyle name="20 % - Accent1 3 2 2 3 2 3" xfId="9865"/>
    <cellStyle name="20 % - Accent1 3 2 2 3 2 4" xfId="23979"/>
    <cellStyle name="20 % - Accent1 3 2 2 3 20" xfId="22302"/>
    <cellStyle name="20 % - Accent1 3 2 2 3 21" xfId="22655"/>
    <cellStyle name="20 % - Accent1 3 2 2 3 3" xfId="4871"/>
    <cellStyle name="20 % - Accent1 3 2 2 3 3 2" xfId="15923"/>
    <cellStyle name="20 % - Accent1 3 2 2 3 3 2 2" xfId="29814"/>
    <cellStyle name="20 % - Accent1 3 2 2 3 3 3" xfId="10381"/>
    <cellStyle name="20 % - Accent1 3 2 2 3 3 4" xfId="24481"/>
    <cellStyle name="20 % - Accent1 3 2 2 3 4" xfId="5271"/>
    <cellStyle name="20 % - Accent1 3 2 2 3 4 2" xfId="16323"/>
    <cellStyle name="20 % - Accent1 3 2 2 3 4 2 2" xfId="30191"/>
    <cellStyle name="20 % - Accent1 3 2 2 3 4 3" xfId="10781"/>
    <cellStyle name="20 % - Accent1 3 2 2 3 4 4" xfId="24855"/>
    <cellStyle name="20 % - Accent1 3 2 2 3 5" xfId="5584"/>
    <cellStyle name="20 % - Accent1 3 2 2 3 5 2" xfId="16636"/>
    <cellStyle name="20 % - Accent1 3 2 2 3 5 2 2" xfId="30490"/>
    <cellStyle name="20 % - Accent1 3 2 2 3 5 3" xfId="11094"/>
    <cellStyle name="20 % - Accent1 3 2 2 3 5 4" xfId="25156"/>
    <cellStyle name="20 % - Accent1 3 2 2 3 6" xfId="5460"/>
    <cellStyle name="20 % - Accent1 3 2 2 3 6 2" xfId="16512"/>
    <cellStyle name="20 % - Accent1 3 2 2 3 6 2 2" xfId="30371"/>
    <cellStyle name="20 % - Accent1 3 2 2 3 6 3" xfId="10970"/>
    <cellStyle name="20 % - Accent1 3 2 2 3 6 4" xfId="25037"/>
    <cellStyle name="20 % - Accent1 3 2 2 3 7" xfId="5816"/>
    <cellStyle name="20 % - Accent1 3 2 2 3 7 2" xfId="16868"/>
    <cellStyle name="20 % - Accent1 3 2 2 3 7 2 2" xfId="30706"/>
    <cellStyle name="20 % - Accent1 3 2 2 3 7 3" xfId="11326"/>
    <cellStyle name="20 % - Accent1 3 2 2 3 7 4" xfId="25373"/>
    <cellStyle name="20 % - Accent1 3 2 2 3 8" xfId="12649"/>
    <cellStyle name="20 % - Accent1 3 2 2 3 8 2" xfId="26669"/>
    <cellStyle name="20 % - Accent1 3 2 2 3 9" xfId="13165"/>
    <cellStyle name="20 % - Accent1 3 2 2 3 9 2" xfId="27171"/>
    <cellStyle name="20 % - Accent1 3 2 2 4" xfId="1588" hidden="1"/>
    <cellStyle name="20 % - Accent1 3 2 2 4" xfId="2104" hidden="1"/>
    <cellStyle name="20 % - Accent1 3 2 2 4" xfId="2817" hidden="1"/>
    <cellStyle name="20 % - Accent1 3 2 2 4" xfId="2636" hidden="1"/>
    <cellStyle name="20 % - Accent1 3 2 2 4" xfId="3048"/>
    <cellStyle name="20 % - Accent1 3 2 2 4 10" xfId="13746" hidden="1"/>
    <cellStyle name="20 % - Accent1 3 2 2 4 10" xfId="7156"/>
    <cellStyle name="20 % - Accent1 3 2 2 4 10 2" xfId="27713" hidden="1"/>
    <cellStyle name="20 % - Accent1 3 2 2 4 10 2" xfId="37882" hidden="1"/>
    <cellStyle name="20 % - Accent1 3 2 2 4 10 2" xfId="43197" hidden="1"/>
    <cellStyle name="20 % - Accent1 3 2 2 4 10 2" xfId="47960"/>
    <cellStyle name="20 % - Accent1 3 2 2 4 11" xfId="14158" hidden="1"/>
    <cellStyle name="20 % - Accent1 3 2 2 4 11" xfId="7672"/>
    <cellStyle name="20 % - Accent1 3 2 2 4 11 2" xfId="28097" hidden="1"/>
    <cellStyle name="20 % - Accent1 3 2 2 4 11 2" xfId="38248" hidden="1"/>
    <cellStyle name="20 % - Accent1 3 2 2 4 11 2" xfId="43535" hidden="1"/>
    <cellStyle name="20 % - Accent1 3 2 2 4 11 2" xfId="48279"/>
    <cellStyle name="20 % - Accent1 3 2 2 4 12" xfId="8385"/>
    <cellStyle name="20 % - Accent1 3 2 2 4 13" xfId="8204"/>
    <cellStyle name="20 % - Accent1 3 2 2 4 14" xfId="8616"/>
    <cellStyle name="20 % - Accent1 3 2 2 4 15" xfId="21294" hidden="1"/>
    <cellStyle name="20 % - Accent1 3 2 2 4 16" xfId="21796" hidden="1"/>
    <cellStyle name="20 % - Accent1 3 2 2 4 17" xfId="22472" hidden="1"/>
    <cellStyle name="20 % - Accent1 3 2 2 4 18" xfId="22294" hidden="1"/>
    <cellStyle name="20 % - Accent1 3 2 2 4 19" xfId="22702" hidden="1"/>
    <cellStyle name="20 % - Accent1 3 2 2 4 2" xfId="4404"/>
    <cellStyle name="20 % - Accent1 3 2 2 4 2 2" xfId="15456" hidden="1"/>
    <cellStyle name="20 % - Accent1 3 2 2 4 2 2" xfId="18755"/>
    <cellStyle name="20 % - Accent1 3 2 2 4 2 2 2" xfId="29369" hidden="1"/>
    <cellStyle name="20 % - Accent1 3 2 2 4 2 2 2" xfId="46712" hidden="1"/>
    <cellStyle name="20 % - Accent1 3 2 2 4 2 2 2" xfId="48585"/>
    <cellStyle name="20 % - Accent1 3 2 2 4 2 2 3" xfId="32433" hidden="1"/>
    <cellStyle name="20 % - Accent1 3 2 2 4 2 2 3" xfId="50789"/>
    <cellStyle name="20 % - Accent1 3 2 2 4 2 3" xfId="9914"/>
    <cellStyle name="20 % - Accent1 3 2 2 4 2 4" xfId="24026"/>
    <cellStyle name="20 % - Accent1 3 2 2 4 3" xfId="4920"/>
    <cellStyle name="20 % - Accent1 3 2 2 4 3 2" xfId="15972" hidden="1"/>
    <cellStyle name="20 % - Accent1 3 2 2 4 3 2" xfId="18981"/>
    <cellStyle name="20 % - Accent1 3 2 2 4 3 2 2" xfId="29858" hidden="1"/>
    <cellStyle name="20 % - Accent1 3 2 2 4 3 2 2" xfId="46888" hidden="1"/>
    <cellStyle name="20 % - Accent1 3 2 2 4 3 2 2" xfId="50965"/>
    <cellStyle name="20 % - Accent1 3 2 2 4 3 2 3" xfId="32642" hidden="1"/>
    <cellStyle name="20 % - Accent1 3 2 2 4 3 3" xfId="10430"/>
    <cellStyle name="20 % - Accent1 3 2 2 4 3 4" xfId="24526"/>
    <cellStyle name="20 % - Accent1 3 2 2 4 4" xfId="5633"/>
    <cellStyle name="20 % - Accent1 3 2 2 4 4 2" xfId="16685"/>
    <cellStyle name="20 % - Accent1 3 2 2 4 4 2 2" xfId="30538"/>
    <cellStyle name="20 % - Accent1 3 2 2 4 4 3" xfId="11143"/>
    <cellStyle name="20 % - Accent1 3 2 2 4 4 4" xfId="25200"/>
    <cellStyle name="20 % - Accent1 3 2 2 4 5" xfId="5452"/>
    <cellStyle name="20 % - Accent1 3 2 2 4 5 2" xfId="16504"/>
    <cellStyle name="20 % - Accent1 3 2 2 4 5 2 2" xfId="30363"/>
    <cellStyle name="20 % - Accent1 3 2 2 4 5 3" xfId="10962"/>
    <cellStyle name="20 % - Accent1 3 2 2 4 5 4" xfId="25029"/>
    <cellStyle name="20 % - Accent1 3 2 2 4 6" xfId="5864"/>
    <cellStyle name="20 % - Accent1 3 2 2 4 6 2" xfId="16916"/>
    <cellStyle name="20 % - Accent1 3 2 2 4 6 2 2" xfId="30753"/>
    <cellStyle name="20 % - Accent1 3 2 2 4 6 3" xfId="11374"/>
    <cellStyle name="20 % - Accent1 3 2 2 4 6 4" xfId="25420"/>
    <cellStyle name="20 % - Accent1 3 2 2 4 7" xfId="12698"/>
    <cellStyle name="20 % - Accent1 3 2 2 4 7 2" xfId="26714"/>
    <cellStyle name="20 % - Accent1 3 2 2 4 8" xfId="13214"/>
    <cellStyle name="20 % - Accent1 3 2 2 4 8 2" xfId="27219"/>
    <cellStyle name="20 % - Accent1 3 2 2 4 9" xfId="13927"/>
    <cellStyle name="20 % - Accent1 3 2 2 4 9 2" xfId="27877"/>
    <cellStyle name="20 % - Accent1 3 2 2 5" xfId="1608"/>
    <cellStyle name="20 % - Accent1 3 2 2 5 2" xfId="4424"/>
    <cellStyle name="20 % - Accent1 3 2 2 5 2 2" xfId="15476"/>
    <cellStyle name="20 % - Accent1 3 2 2 5 2 2 2" xfId="29389"/>
    <cellStyle name="20 % - Accent1 3 2 2 5 2 3" xfId="9934"/>
    <cellStyle name="20 % - Accent1 3 2 2 5 2 4" xfId="24046"/>
    <cellStyle name="20 % - Accent1 3 2 2 5 3" xfId="12718"/>
    <cellStyle name="20 % - Accent1 3 2 2 5 3 2" xfId="26734"/>
    <cellStyle name="20 % - Accent1 3 2 2 5 4" xfId="7176"/>
    <cellStyle name="20 % - Accent1 3 2 2 5 5" xfId="21314"/>
    <cellStyle name="20 % - Accent1 3 2 2 6" xfId="2124"/>
    <cellStyle name="20 % - Accent1 3 2 2 6 2" xfId="4940"/>
    <cellStyle name="20 % - Accent1 3 2 2 6 2 2" xfId="15992"/>
    <cellStyle name="20 % - Accent1 3 2 2 6 2 2 2" xfId="29878"/>
    <cellStyle name="20 % - Accent1 3 2 2 6 2 3" xfId="10450"/>
    <cellStyle name="20 % - Accent1 3 2 2 6 2 4" xfId="24546"/>
    <cellStyle name="20 % - Accent1 3 2 2 6 3" xfId="13234"/>
    <cellStyle name="20 % - Accent1 3 2 2 6 3 2" xfId="27239"/>
    <cellStyle name="20 % - Accent1 3 2 2 6 4" xfId="7692"/>
    <cellStyle name="20 % - Accent1 3 2 2 6 5" xfId="21816"/>
    <cellStyle name="20 % - Accent1 3 2 2 7" xfId="1037"/>
    <cellStyle name="20 % - Accent1 3 2 2 7 2" xfId="3853"/>
    <cellStyle name="20 % - Accent1 3 2 2 7 2 2" xfId="14905"/>
    <cellStyle name="20 % - Accent1 3 2 2 7 2 2 2" xfId="28831"/>
    <cellStyle name="20 % - Accent1 3 2 2 7 2 3" xfId="9363"/>
    <cellStyle name="20 % - Accent1 3 2 2 7 2 4" xfId="23479"/>
    <cellStyle name="20 % - Accent1 3 2 2 7 3" xfId="12147"/>
    <cellStyle name="20 % - Accent1 3 2 2 7 3 2" xfId="26177"/>
    <cellStyle name="20 % - Accent1 3 2 2 7 4" xfId="6605"/>
    <cellStyle name="20 % - Accent1 3 2 2 7 5" xfId="20754"/>
    <cellStyle name="20 % - Accent1 3 2 2 8" xfId="1128"/>
    <cellStyle name="20 % - Accent1 3 2 2 8 2" xfId="3944"/>
    <cellStyle name="20 % - Accent1 3 2 2 8 2 2" xfId="14996"/>
    <cellStyle name="20 % - Accent1 3 2 2 8 2 2 2" xfId="28921"/>
    <cellStyle name="20 % - Accent1 3 2 2 8 2 3" xfId="9454"/>
    <cellStyle name="20 % - Accent1 3 2 2 8 2 4" xfId="23570"/>
    <cellStyle name="20 % - Accent1 3 2 2 8 3" xfId="12238"/>
    <cellStyle name="20 % - Accent1 3 2 2 8 3 2" xfId="26268"/>
    <cellStyle name="20 % - Accent1 3 2 2 8 4" xfId="6696"/>
    <cellStyle name="20 % - Accent1 3 2 2 8 5" xfId="20845"/>
    <cellStyle name="20 % - Accent1 3 2 2 9" xfId="1179"/>
    <cellStyle name="20 % - Accent1 3 2 2 9 2" xfId="3995"/>
    <cellStyle name="20 % - Accent1 3 2 2 9 2 2" xfId="15047"/>
    <cellStyle name="20 % - Accent1 3 2 2 9 2 2 2" xfId="28968"/>
    <cellStyle name="20 % - Accent1 3 2 2 9 2 3" xfId="9505"/>
    <cellStyle name="20 % - Accent1 3 2 2 9 2 4" xfId="23621"/>
    <cellStyle name="20 % - Accent1 3 2 2 9 3" xfId="12289"/>
    <cellStyle name="20 % - Accent1 3 2 2 9 3 2" xfId="26315"/>
    <cellStyle name="20 % - Accent1 3 2 2 9 4" xfId="6747"/>
    <cellStyle name="20 % - Accent1 3 2 2 9 5" xfId="20894"/>
    <cellStyle name="20 % - Accent1 3 2 3" xfId="464"/>
    <cellStyle name="20 % - Accent1 3 2 3 2" xfId="1352"/>
    <cellStyle name="20 % - Accent1 3 2 3 2 2" xfId="4168"/>
    <cellStyle name="20 % - Accent1 3 2 3 2 2 2" xfId="15220"/>
    <cellStyle name="20 % - Accent1 3 2 3 2 2 2 2" xfId="29138"/>
    <cellStyle name="20 % - Accent1 3 2 3 2 2 3" xfId="9678"/>
    <cellStyle name="20 % - Accent1 3 2 3 2 2 4" xfId="23794"/>
    <cellStyle name="20 % - Accent1 3 2 3 2 3" xfId="12462"/>
    <cellStyle name="20 % - Accent1 3 2 3 2 3 2" xfId="26486"/>
    <cellStyle name="20 % - Accent1 3 2 3 2 4" xfId="6920"/>
    <cellStyle name="20 % - Accent1 3 2 3 2 5" xfId="21066"/>
    <cellStyle name="20 % - Accent1 3 2 3 3" xfId="1868"/>
    <cellStyle name="20 % - Accent1 3 2 3 3 2" xfId="4684"/>
    <cellStyle name="20 % - Accent1 3 2 3 3 2 2" xfId="15736"/>
    <cellStyle name="20 % - Accent1 3 2 3 3 2 2 2" xfId="29631"/>
    <cellStyle name="20 % - Accent1 3 2 3 3 2 3" xfId="10194"/>
    <cellStyle name="20 % - Accent1 3 2 3 3 2 4" xfId="24299"/>
    <cellStyle name="20 % - Accent1 3 2 3 3 3" xfId="12978"/>
    <cellStyle name="20 % - Accent1 3 2 3 3 3 2" xfId="26987"/>
    <cellStyle name="20 % - Accent1 3 2 3 3 4" xfId="7436"/>
    <cellStyle name="20 % - Accent1 3 2 3 3 5" xfId="21568"/>
    <cellStyle name="20 % - Accent1 3 2 3 4" xfId="940"/>
    <cellStyle name="20 % - Accent1 3 2 3 4 2" xfId="3756"/>
    <cellStyle name="20 % - Accent1 3 2 3 4 2 2" xfId="14808"/>
    <cellStyle name="20 % - Accent1 3 2 3 4 2 2 2" xfId="28737"/>
    <cellStyle name="20 % - Accent1 3 2 3 4 2 3" xfId="9266"/>
    <cellStyle name="20 % - Accent1 3 2 3 4 2 4" xfId="23384"/>
    <cellStyle name="20 % - Accent1 3 2 3 4 3" xfId="12050"/>
    <cellStyle name="20 % - Accent1 3 2 3 4 3 2" xfId="26084"/>
    <cellStyle name="20 % - Accent1 3 2 3 4 4" xfId="6508"/>
    <cellStyle name="20 % - Accent1 3 2 3 4 5" xfId="20659"/>
    <cellStyle name="20 % - Accent1 3 2 3 5" xfId="3294"/>
    <cellStyle name="20 % - Accent1 3 2 3 5 2" xfId="14346"/>
    <cellStyle name="20 % - Accent1 3 2 3 5 2 2" xfId="28285"/>
    <cellStyle name="20 % - Accent1 3 2 3 5 3" xfId="8804"/>
    <cellStyle name="20 % - Accent1 3 2 3 5 4" xfId="22935"/>
    <cellStyle name="20 % - Accent1 3 2 3 6" xfId="11588"/>
    <cellStyle name="20 % - Accent1 3 2 3 6 2" xfId="25638"/>
    <cellStyle name="20 % - Accent1 3 2 3 7" xfId="6046"/>
    <cellStyle name="20 % - Accent1 3 2 3 8" xfId="20196"/>
    <cellStyle name="20 % - Accent1 3 2 4" xfId="1257"/>
    <cellStyle name="20 % - Accent1 3 2 4 2" xfId="4073"/>
    <cellStyle name="20 % - Accent1 3 2 4 2 2" xfId="15125"/>
    <cellStyle name="20 % - Accent1 3 2 4 2 2 2" xfId="29046"/>
    <cellStyle name="20 % - Accent1 3 2 4 2 3" xfId="9583"/>
    <cellStyle name="20 % - Accent1 3 2 4 2 4" xfId="23699"/>
    <cellStyle name="20 % - Accent1 3 2 4 3" xfId="12367"/>
    <cellStyle name="20 % - Accent1 3 2 4 3 2" xfId="26393"/>
    <cellStyle name="20 % - Accent1 3 2 4 4" xfId="6825"/>
    <cellStyle name="20 % - Accent1 3 2 4 5" xfId="20972"/>
    <cellStyle name="20 % - Accent1 3 2 5" xfId="1773"/>
    <cellStyle name="20 % - Accent1 3 2 5 2" xfId="4589"/>
    <cellStyle name="20 % - Accent1 3 2 5 2 2" xfId="15641"/>
    <cellStyle name="20 % - Accent1 3 2 5 2 2 2" xfId="29539"/>
    <cellStyle name="20 % - Accent1 3 2 5 2 3" xfId="10099"/>
    <cellStyle name="20 % - Accent1 3 2 5 2 4" xfId="24206"/>
    <cellStyle name="20 % - Accent1 3 2 5 3" xfId="12883"/>
    <cellStyle name="20 % - Accent1 3 2 5 3 2" xfId="26892"/>
    <cellStyle name="20 % - Accent1 3 2 5 4" xfId="7341"/>
    <cellStyle name="20 % - Accent1 3 2 5 5" xfId="21474"/>
    <cellStyle name="20 % - Accent1 3 2 6" xfId="843"/>
    <cellStyle name="20 % - Accent1 3 2 6 2" xfId="3659"/>
    <cellStyle name="20 % - Accent1 3 2 6 2 2" xfId="14711"/>
    <cellStyle name="20 % - Accent1 3 2 6 2 2 2" xfId="28641"/>
    <cellStyle name="20 % - Accent1 3 2 6 2 3" xfId="9169"/>
    <cellStyle name="20 % - Accent1 3 2 6 2 4" xfId="23290"/>
    <cellStyle name="20 % - Accent1 3 2 6 3" xfId="11953"/>
    <cellStyle name="20 % - Accent1 3 2 6 3 2" xfId="25988"/>
    <cellStyle name="20 % - Accent1 3 2 6 4" xfId="6411"/>
    <cellStyle name="20 % - Accent1 3 2 6 5" xfId="20563"/>
    <cellStyle name="20 % - Accent1 3 2 7" xfId="3199"/>
    <cellStyle name="20 % - Accent1 3 2 7 2" xfId="14251"/>
    <cellStyle name="20 % - Accent1 3 2 7 2 2" xfId="28190"/>
    <cellStyle name="20 % - Accent1 3 2 7 3" xfId="8709"/>
    <cellStyle name="20 % - Accent1 3 2 7 4" xfId="22841"/>
    <cellStyle name="20 % - Accent1 3 2 8" xfId="11493"/>
    <cellStyle name="20 % - Accent1 3 2 8 2" xfId="25544"/>
    <cellStyle name="20 % - Accent1 3 2 9" xfId="5951"/>
    <cellStyle name="20 % - Accent1 3 3" xfId="404"/>
    <cellStyle name="20 % - Accent1 3 3 2" xfId="610"/>
    <cellStyle name="20 % - Accent1 3 3 2 2" xfId="1489"/>
    <cellStyle name="20 % - Accent1 3 3 2 2 2" xfId="4305"/>
    <cellStyle name="20 % - Accent1 3 3 2 2 2 2" xfId="15357"/>
    <cellStyle name="20 % - Accent1 3 3 2 2 2 2 2" xfId="29271"/>
    <cellStyle name="20 % - Accent1 3 3 2 2 2 3" xfId="9815"/>
    <cellStyle name="20 % - Accent1 3 3 2 2 2 4" xfId="23929"/>
    <cellStyle name="20 % - Accent1 3 3 2 2 3" xfId="12599"/>
    <cellStyle name="20 % - Accent1 3 3 2 2 3 2" xfId="26619"/>
    <cellStyle name="20 % - Accent1 3 3 2 2 4" xfId="7057"/>
    <cellStyle name="20 % - Accent1 3 3 2 2 5" xfId="21199"/>
    <cellStyle name="20 % - Accent1 3 3 2 3" xfId="2005"/>
    <cellStyle name="20 % - Accent1 3 3 2 3 2" xfId="4821"/>
    <cellStyle name="20 % - Accent1 3 3 2 3 2 2" xfId="15873"/>
    <cellStyle name="20 % - Accent1 3 3 2 3 2 2 2" xfId="29764"/>
    <cellStyle name="20 % - Accent1 3 3 2 3 2 3" xfId="10331"/>
    <cellStyle name="20 % - Accent1 3 3 2 3 2 4" xfId="24431"/>
    <cellStyle name="20 % - Accent1 3 3 2 3 3" xfId="13115"/>
    <cellStyle name="20 % - Accent1 3 3 2 3 3 2" xfId="27121"/>
    <cellStyle name="20 % - Accent1 3 3 2 3 4" xfId="7573"/>
    <cellStyle name="20 % - Accent1 3 3 2 3 5" xfId="21703"/>
    <cellStyle name="20 % - Accent1 3 3 2 4" xfId="1078"/>
    <cellStyle name="20 % - Accent1 3 3 2 4 2" xfId="3894"/>
    <cellStyle name="20 % - Accent1 3 3 2 4 2 2" xfId="14946"/>
    <cellStyle name="20 % - Accent1 3 3 2 4 2 2 2" xfId="28872"/>
    <cellStyle name="20 % - Accent1 3 3 2 4 2 3" xfId="9404"/>
    <cellStyle name="20 % - Accent1 3 3 2 4 2 4" xfId="23520"/>
    <cellStyle name="20 % - Accent1 3 3 2 4 3" xfId="12188"/>
    <cellStyle name="20 % - Accent1 3 3 2 4 3 2" xfId="26218"/>
    <cellStyle name="20 % - Accent1 3 3 2 4 4" xfId="6646"/>
    <cellStyle name="20 % - Accent1 3 3 2 4 5" xfId="20795"/>
    <cellStyle name="20 % - Accent1 3 3 2 5" xfId="3431"/>
    <cellStyle name="20 % - Accent1 3 3 2 5 2" xfId="14483"/>
    <cellStyle name="20 % - Accent1 3 3 2 5 2 2" xfId="28419"/>
    <cellStyle name="20 % - Accent1 3 3 2 5 3" xfId="8941"/>
    <cellStyle name="20 % - Accent1 3 3 2 5 4" xfId="23068"/>
    <cellStyle name="20 % - Accent1 3 3 2 6" xfId="11725"/>
    <cellStyle name="20 % - Accent1 3 3 2 6 2" xfId="25769"/>
    <cellStyle name="20 % - Accent1 3 3 2 7" xfId="6183"/>
    <cellStyle name="20 % - Accent1 3 3 2 8" xfId="20338"/>
    <cellStyle name="20 % - Accent1 3 3 3" xfId="1298"/>
    <cellStyle name="20 % - Accent1 3 3 3 2" xfId="4114"/>
    <cellStyle name="20 % - Accent1 3 3 3 2 2" xfId="15166"/>
    <cellStyle name="20 % - Accent1 3 3 3 2 2 2" xfId="29087"/>
    <cellStyle name="20 % - Accent1 3 3 3 2 3" xfId="9624"/>
    <cellStyle name="20 % - Accent1 3 3 3 2 4" xfId="23740"/>
    <cellStyle name="20 % - Accent1 3 3 3 3" xfId="12408"/>
    <cellStyle name="20 % - Accent1 3 3 3 3 2" xfId="26434"/>
    <cellStyle name="20 % - Accent1 3 3 3 4" xfId="6866"/>
    <cellStyle name="20 % - Accent1 3 3 3 5" xfId="21013"/>
    <cellStyle name="20 % - Accent1 3 3 4" xfId="1814"/>
    <cellStyle name="20 % - Accent1 3 3 4 2" xfId="4630"/>
    <cellStyle name="20 % - Accent1 3 3 4 2 2" xfId="15682"/>
    <cellStyle name="20 % - Accent1 3 3 4 2 2 2" xfId="29580"/>
    <cellStyle name="20 % - Accent1 3 3 4 2 3" xfId="10140"/>
    <cellStyle name="20 % - Accent1 3 3 4 2 4" xfId="24247"/>
    <cellStyle name="20 % - Accent1 3 3 4 3" xfId="12924"/>
    <cellStyle name="20 % - Accent1 3 3 4 3 2" xfId="26933"/>
    <cellStyle name="20 % - Accent1 3 3 4 4" xfId="7382"/>
    <cellStyle name="20 % - Accent1 3 3 4 5" xfId="21515"/>
    <cellStyle name="20 % - Accent1 3 3 5" xfId="884"/>
    <cellStyle name="20 % - Accent1 3 3 5 2" xfId="3700"/>
    <cellStyle name="20 % - Accent1 3 3 5 2 2" xfId="14752"/>
    <cellStyle name="20 % - Accent1 3 3 5 2 2 2" xfId="28682"/>
    <cellStyle name="20 % - Accent1 3 3 5 2 3" xfId="9210"/>
    <cellStyle name="20 % - Accent1 3 3 5 2 4" xfId="23331"/>
    <cellStyle name="20 % - Accent1 3 3 5 3" xfId="11994"/>
    <cellStyle name="20 % - Accent1 3 3 5 3 2" xfId="26029"/>
    <cellStyle name="20 % - Accent1 3 3 5 4" xfId="6452"/>
    <cellStyle name="20 % - Accent1 3 3 5 5" xfId="20604"/>
    <cellStyle name="20 % - Accent1 3 3 6" xfId="3240"/>
    <cellStyle name="20 % - Accent1 3 3 6 2" xfId="14292"/>
    <cellStyle name="20 % - Accent1 3 3 6 2 2" xfId="28231"/>
    <cellStyle name="20 % - Accent1 3 3 6 3" xfId="8750"/>
    <cellStyle name="20 % - Accent1 3 3 6 4" xfId="22882"/>
    <cellStyle name="20 % - Accent1 3 3 7" xfId="11534"/>
    <cellStyle name="20 % - Accent1 3 3 7 2" xfId="25585"/>
    <cellStyle name="20 % - Accent1 3 3 8" xfId="5992"/>
    <cellStyle name="20 % - Accent1 3 3 9" xfId="20139"/>
    <cellStyle name="20 % - Accent1 3 4" xfId="505"/>
    <cellStyle name="20 % - Accent1 3 4 2" xfId="1384"/>
    <cellStyle name="20 % - Accent1 3 4 2 2" xfId="4200"/>
    <cellStyle name="20 % - Accent1 3 4 2 2 2" xfId="15252"/>
    <cellStyle name="20 % - Accent1 3 4 2 2 2 2" xfId="29169"/>
    <cellStyle name="20 % - Accent1 3 4 2 2 3" xfId="9710"/>
    <cellStyle name="20 % - Accent1 3 4 2 2 4" xfId="23824"/>
    <cellStyle name="20 % - Accent1 3 4 2 3" xfId="12494"/>
    <cellStyle name="20 % - Accent1 3 4 2 3 2" xfId="26516"/>
    <cellStyle name="20 % - Accent1 3 4 2 4" xfId="6952"/>
    <cellStyle name="20 % - Accent1 3 4 2 5" xfId="21095"/>
    <cellStyle name="20 % - Accent1 3 4 3" xfId="1900"/>
    <cellStyle name="20 % - Accent1 3 4 3 2" xfId="4716"/>
    <cellStyle name="20 % - Accent1 3 4 3 2 2" xfId="15768"/>
    <cellStyle name="20 % - Accent1 3 4 3 2 2 2" xfId="29661"/>
    <cellStyle name="20 % - Accent1 3 4 3 2 3" xfId="10226"/>
    <cellStyle name="20 % - Accent1 3 4 3 2 4" xfId="24327"/>
    <cellStyle name="20 % - Accent1 3 4 3 3" xfId="13010"/>
    <cellStyle name="20 % - Accent1 3 4 3 3 2" xfId="27018"/>
    <cellStyle name="20 % - Accent1 3 4 3 4" xfId="7468"/>
    <cellStyle name="20 % - Accent1 3 4 3 5" xfId="21598"/>
    <cellStyle name="20 % - Accent1 3 4 4" xfId="973"/>
    <cellStyle name="20 % - Accent1 3 4 4 2" xfId="3789"/>
    <cellStyle name="20 % - Accent1 3 4 4 2 2" xfId="14841"/>
    <cellStyle name="20 % - Accent1 3 4 4 2 2 2" xfId="28768"/>
    <cellStyle name="20 % - Accent1 3 4 4 2 3" xfId="9299"/>
    <cellStyle name="20 % - Accent1 3 4 4 2 4" xfId="23416"/>
    <cellStyle name="20 % - Accent1 3 4 4 3" xfId="12083"/>
    <cellStyle name="20 % - Accent1 3 4 4 3 2" xfId="26114"/>
    <cellStyle name="20 % - Accent1 3 4 4 4" xfId="6541"/>
    <cellStyle name="20 % - Accent1 3 4 4 5" xfId="20690"/>
    <cellStyle name="20 % - Accent1 3 4 5" xfId="3326"/>
    <cellStyle name="20 % - Accent1 3 4 5 2" xfId="14378"/>
    <cellStyle name="20 % - Accent1 3 4 5 2 2" xfId="28315"/>
    <cellStyle name="20 % - Accent1 3 4 5 3" xfId="8836"/>
    <cellStyle name="20 % - Accent1 3 4 5 4" xfId="22964"/>
    <cellStyle name="20 % - Accent1 3 4 6" xfId="11620"/>
    <cellStyle name="20 % - Accent1 3 4 6 2" xfId="25665"/>
    <cellStyle name="20 % - Accent1 3 4 7" xfId="6078"/>
    <cellStyle name="20 % - Accent1 3 4 8" xfId="20234"/>
    <cellStyle name="20 % - Accent1 3 5" xfId="1217"/>
    <cellStyle name="20 % - Accent1 3 5 2" xfId="4033"/>
    <cellStyle name="20 % - Accent1 3 5 2 2" xfId="15085"/>
    <cellStyle name="20 % - Accent1 3 5 2 2 2" xfId="29006"/>
    <cellStyle name="20 % - Accent1 3 5 2 3" xfId="9543"/>
    <cellStyle name="20 % - Accent1 3 5 2 4" xfId="23659"/>
    <cellStyle name="20 % - Accent1 3 5 3" xfId="12327"/>
    <cellStyle name="20 % - Accent1 3 5 3 2" xfId="26353"/>
    <cellStyle name="20 % - Accent1 3 5 4" xfId="6785"/>
    <cellStyle name="20 % - Accent1 3 5 5" xfId="20932"/>
    <cellStyle name="20 % - Accent1 3 6" xfId="1733"/>
    <cellStyle name="20 % - Accent1 3 6 2" xfId="4549"/>
    <cellStyle name="20 % - Accent1 3 6 2 2" xfId="15601"/>
    <cellStyle name="20 % - Accent1 3 6 2 2 2" xfId="29499"/>
    <cellStyle name="20 % - Accent1 3 6 2 3" xfId="10059"/>
    <cellStyle name="20 % - Accent1 3 6 2 4" xfId="24166"/>
    <cellStyle name="20 % - Accent1 3 6 3" xfId="12843"/>
    <cellStyle name="20 % - Accent1 3 6 3 2" xfId="26852"/>
    <cellStyle name="20 % - Accent1 3 6 4" xfId="7301"/>
    <cellStyle name="20 % - Accent1 3 6 5" xfId="21434"/>
    <cellStyle name="20 % - Accent1 3 7" xfId="786"/>
    <cellStyle name="20 % - Accent1 3 7 2" xfId="3602"/>
    <cellStyle name="20 % - Accent1 3 7 2 2" xfId="14654"/>
    <cellStyle name="20 % - Accent1 3 7 2 2 2" xfId="28585"/>
    <cellStyle name="20 % - Accent1 3 7 2 3" xfId="9112"/>
    <cellStyle name="20 % - Accent1 3 7 2 4" xfId="23234"/>
    <cellStyle name="20 % - Accent1 3 7 3" xfId="11896"/>
    <cellStyle name="20 % - Accent1 3 7 3 2" xfId="25933"/>
    <cellStyle name="20 % - Accent1 3 7 4" xfId="6354"/>
    <cellStyle name="20 % - Accent1 3 7 5" xfId="20506"/>
    <cellStyle name="20 % - Accent1 3 8" xfId="3146"/>
    <cellStyle name="20 % - Accent1 3 8 2" xfId="14211"/>
    <cellStyle name="20 % - Accent1 3 8 2 2" xfId="28150"/>
    <cellStyle name="20 % - Accent1 3 8 3" xfId="8669"/>
    <cellStyle name="20 % - Accent1 3 8 4" xfId="22790"/>
    <cellStyle name="20 % - Accent1 3 9" xfId="11453"/>
    <cellStyle name="20 % - Accent1 3 9 2" xfId="25504"/>
    <cellStyle name="20 % - Accent1 4" xfId="441"/>
    <cellStyle name="20 % - Accent1 4 2" xfId="1333"/>
    <cellStyle name="20 % - Accent1 4 2 2" xfId="4149"/>
    <cellStyle name="20 % - Accent1 4 2 2 2" xfId="15201"/>
    <cellStyle name="20 % - Accent1 4 2 2 2 2" xfId="29121"/>
    <cellStyle name="20 % - Accent1 4 2 2 3" xfId="9659"/>
    <cellStyle name="20 % - Accent1 4 2 2 4" xfId="23775"/>
    <cellStyle name="20 % - Accent1 4 2 3" xfId="12443"/>
    <cellStyle name="20 % - Accent1 4 2 3 2" xfId="26468"/>
    <cellStyle name="20 % - Accent1 4 2 4" xfId="6901"/>
    <cellStyle name="20 % - Accent1 4 2 5" xfId="21047"/>
    <cellStyle name="20 % - Accent1 4 3" xfId="1849"/>
    <cellStyle name="20 % - Accent1 4 3 2" xfId="4665"/>
    <cellStyle name="20 % - Accent1 4 3 2 2" xfId="15717"/>
    <cellStyle name="20 % - Accent1 4 3 2 2 2" xfId="29614"/>
    <cellStyle name="20 % - Accent1 4 3 2 3" xfId="10175"/>
    <cellStyle name="20 % - Accent1 4 3 2 4" xfId="24282"/>
    <cellStyle name="20 % - Accent1 4 3 3" xfId="12959"/>
    <cellStyle name="20 % - Accent1 4 3 3 2" xfId="26968"/>
    <cellStyle name="20 % - Accent1 4 3 4" xfId="7417"/>
    <cellStyle name="20 % - Accent1 4 3 5" xfId="21550"/>
    <cellStyle name="20 % - Accent1 4 4" xfId="920"/>
    <cellStyle name="20 % - Accent1 4 4 2" xfId="3736"/>
    <cellStyle name="20 % - Accent1 4 4 2 2" xfId="14788"/>
    <cellStyle name="20 % - Accent1 4 4 2 2 2" xfId="28718"/>
    <cellStyle name="20 % - Accent1 4 4 2 3" xfId="9246"/>
    <cellStyle name="20 % - Accent1 4 4 2 4" xfId="23366"/>
    <cellStyle name="20 % - Accent1 4 4 3" xfId="12030"/>
    <cellStyle name="20 % - Accent1 4 4 3 2" xfId="26065"/>
    <cellStyle name="20 % - Accent1 4 4 4" xfId="6488"/>
    <cellStyle name="20 % - Accent1 4 4 5" xfId="20640"/>
    <cellStyle name="20 % - Accent1 4 5" xfId="3275"/>
    <cellStyle name="20 % - Accent1 4 5 2" xfId="14327"/>
    <cellStyle name="20 % - Accent1 4 5 2 2" xfId="28266"/>
    <cellStyle name="20 % - Accent1 4 5 3" xfId="8785"/>
    <cellStyle name="20 % - Accent1 4 5 4" xfId="22917"/>
    <cellStyle name="20 % - Accent1 4 6" xfId="11569"/>
    <cellStyle name="20 % - Accent1 4 6 2" xfId="25619"/>
    <cellStyle name="20 % - Accent1 4 7" xfId="6027"/>
    <cellStyle name="20 % - Accent1 4 8" xfId="20176"/>
    <cellStyle name="20 % - Accent1 5" xfId="3119"/>
    <cellStyle name="20 % - Accent1 6" xfId="3071"/>
    <cellStyle name="20 % - Accent1 6 2" xfId="14178"/>
    <cellStyle name="20 % - Accent1 6 2 2" xfId="28117"/>
    <cellStyle name="20 % - Accent1 6 3" xfId="8636"/>
    <cellStyle name="20 % - Accent1 6 4" xfId="22725"/>
    <cellStyle name="20 % - Accent1 7" xfId="11427"/>
    <cellStyle name="20 % - Accent1 8" xfId="11396"/>
    <cellStyle name="20 % - Accent1 8 2" xfId="25452"/>
    <cellStyle name="20 % - Accent1 9" xfId="19954"/>
    <cellStyle name="20 % - Accent2" xfId="208" builtinId="34" customBuiltin="1"/>
    <cellStyle name="20 % - Accent2 10" xfId="51610"/>
    <cellStyle name="20 % - Accent2 2" xfId="313"/>
    <cellStyle name="20 % - Accent2 2 2" xfId="3170"/>
    <cellStyle name="20 % - Accent2 2 3" xfId="3086"/>
    <cellStyle name="20 % - Accent2 2 3 2" xfId="14192"/>
    <cellStyle name="20 % - Accent2 2 3 2 2" xfId="28131"/>
    <cellStyle name="20 % - Accent2 2 3 3" xfId="8650"/>
    <cellStyle name="20 % - Accent2 2 3 4" xfId="22740"/>
    <cellStyle name="20 % - Accent2 3" xfId="269"/>
    <cellStyle name="20 % - Accent2 3 10" xfId="5916"/>
    <cellStyle name="20 % - Accent2 3 11" xfId="20014"/>
    <cellStyle name="20 % - Accent2 3 2" xfId="365"/>
    <cellStyle name="20 % - Accent2 3 2 10" xfId="20100"/>
    <cellStyle name="20 % - Accent2 3 2 2" xfId="574" hidden="1"/>
    <cellStyle name="20 % - Accent2 3 2 2" xfId="664" hidden="1"/>
    <cellStyle name="20 % - Accent2 3 2 2" xfId="718" hidden="1"/>
    <cellStyle name="20 % - Accent2 3 2 2" xfId="738"/>
    <cellStyle name="20 % - Accent2 3 2 2 10" xfId="1203" hidden="1"/>
    <cellStyle name="20 % - Accent2 3 2 2 10" xfId="4019" hidden="1"/>
    <cellStyle name="20 % - Accent2 3 2 2 10" xfId="3395"/>
    <cellStyle name="20 % - Accent2 3 2 2 10 10" xfId="23032" hidden="1"/>
    <cellStyle name="20 % - Accent2 3 2 2 10 2" xfId="12313" hidden="1"/>
    <cellStyle name="20 % - Accent2 3 2 2 10 2" xfId="17209"/>
    <cellStyle name="20 % - Accent2 3 2 2 10 2 2" xfId="26339" hidden="1"/>
    <cellStyle name="20 % - Accent2 3 2 2 10 2 2" xfId="36794" hidden="1"/>
    <cellStyle name="20 % - Accent2 3 2 2 10 2 2" xfId="41814" hidden="1"/>
    <cellStyle name="20 % - Accent2 3 2 2 10 2 2" xfId="44387"/>
    <cellStyle name="20 % - Accent2 3 2 2 10 2 3" xfId="31018" hidden="1"/>
    <cellStyle name="20 % - Accent2 3 2 2 10 2 3" xfId="40520" hidden="1"/>
    <cellStyle name="20 % - Accent2 3 2 2 10 2 3" xfId="45480" hidden="1"/>
    <cellStyle name="20 % - Accent2 3 2 2 10 2 3" xfId="49593"/>
    <cellStyle name="20 % - Accent2 3 2 2 10 3" xfId="15071" hidden="1"/>
    <cellStyle name="20 % - Accent2 3 2 2 10 3" xfId="18624"/>
    <cellStyle name="20 % - Accent2 3 2 2 10 3 2" xfId="28992" hidden="1"/>
    <cellStyle name="20 % - Accent2 3 2 2 10 3 2" xfId="38863" hidden="1"/>
    <cellStyle name="20 % - Accent2 3 2 2 10 3 2" xfId="44041" hidden="1"/>
    <cellStyle name="20 % - Accent2 3 2 2 10 3 2" xfId="48503"/>
    <cellStyle name="20 % - Accent2 3 2 2 10 3 3" xfId="32313" hidden="1"/>
    <cellStyle name="20 % - Accent2 3 2 2 10 3 3" xfId="41765" hidden="1"/>
    <cellStyle name="20 % - Accent2 3 2 2 10 3 3" xfId="46606" hidden="1"/>
    <cellStyle name="20 % - Accent2 3 2 2 10 3 3" xfId="50683"/>
    <cellStyle name="20 % - Accent2 3 2 2 10 4" xfId="14447" hidden="1"/>
    <cellStyle name="20 % - Accent2 3 2 2 10 4" xfId="18396"/>
    <cellStyle name="20 % - Accent2 3 2 2 10 4 2" xfId="28383" hidden="1"/>
    <cellStyle name="20 % - Accent2 3 2 2 10 4 2" xfId="43697" hidden="1"/>
    <cellStyle name="20 % - Accent2 3 2 2 10 4 2" xfId="50507"/>
    <cellStyle name="20 % - Accent2 3 2 2 10 4 3" xfId="32105" hidden="1"/>
    <cellStyle name="20 % - Accent2 3 2 2 10 4 3" xfId="46430" hidden="1"/>
    <cellStyle name="20 % - Accent2 3 2 2 10 5" xfId="6771"/>
    <cellStyle name="20 % - Accent2 3 2 2 10 6" xfId="9529"/>
    <cellStyle name="20 % - Accent2 3 2 2 10 7" xfId="8905"/>
    <cellStyle name="20 % - Accent2 3 2 2 10 8" xfId="20918"/>
    <cellStyle name="20 % - Accent2 3 2 2 10 9" xfId="23645"/>
    <cellStyle name="20 % - Accent2 3 2 2 11" xfId="3485"/>
    <cellStyle name="20 % - Accent2 3 2 2 11 2" xfId="14537"/>
    <cellStyle name="20 % - Accent2 3 2 2 11 2 2" xfId="28473"/>
    <cellStyle name="20 % - Accent2 3 2 2 11 3" xfId="8995"/>
    <cellStyle name="20 % - Accent2 3 2 2 11 4" xfId="23122"/>
    <cellStyle name="20 % - Accent2 3 2 2 12" xfId="3534"/>
    <cellStyle name="20 % - Accent2 3 2 2 12 2" xfId="14586"/>
    <cellStyle name="20 % - Accent2 3 2 2 12 2 2" xfId="28521"/>
    <cellStyle name="20 % - Accent2 3 2 2 12 3" xfId="9044"/>
    <cellStyle name="20 % - Accent2 3 2 2 12 4" xfId="23166"/>
    <cellStyle name="20 % - Accent2 3 2 2 13" xfId="3554"/>
    <cellStyle name="20 % - Accent2 3 2 2 13 2" xfId="14606"/>
    <cellStyle name="20 % - Accent2 3 2 2 13 2 2" xfId="28541"/>
    <cellStyle name="20 % - Accent2 3 2 2 13 3" xfId="9064"/>
    <cellStyle name="20 % - Accent2 3 2 2 13 4" xfId="23186"/>
    <cellStyle name="20 % - Accent2 3 2 2 14" xfId="11689"/>
    <cellStyle name="20 % - Accent2 3 2 2 14 2" xfId="25733"/>
    <cellStyle name="20 % - Accent2 3 2 2 15" xfId="11779"/>
    <cellStyle name="20 % - Accent2 3 2 2 15 2" xfId="25823"/>
    <cellStyle name="20 % - Accent2 3 2 2 16" xfId="11828"/>
    <cellStyle name="20 % - Accent2 3 2 2 16 2" xfId="25870"/>
    <cellStyle name="20 % - Accent2 3 2 2 17" xfId="11848"/>
    <cellStyle name="20 % - Accent2 3 2 2 17 2" xfId="25890"/>
    <cellStyle name="20 % - Accent2 3 2 2 18" xfId="6147"/>
    <cellStyle name="20 % - Accent2 3 2 2 19" xfId="6237"/>
    <cellStyle name="20 % - Accent2 3 2 2 2" xfId="1453" hidden="1"/>
    <cellStyle name="20 % - Accent2 3 2 2 2" xfId="1969" hidden="1"/>
    <cellStyle name="20 % - Accent2 3 2 2 2" xfId="2421" hidden="1"/>
    <cellStyle name="20 % - Accent2 3 2 2 2" xfId="2736" hidden="1"/>
    <cellStyle name="20 % - Accent2 3 2 2 2" xfId="2261" hidden="1"/>
    <cellStyle name="20 % - Accent2 3 2 2 2" xfId="2979"/>
    <cellStyle name="20 % - Accent2 3 2 2 2 10" xfId="13531" hidden="1"/>
    <cellStyle name="20 % - Accent2 3 2 2 2 10" xfId="7021"/>
    <cellStyle name="20 % - Accent2 3 2 2 2 10 2" xfId="27517" hidden="1"/>
    <cellStyle name="20 % - Accent2 3 2 2 2 10 2" xfId="37694" hidden="1"/>
    <cellStyle name="20 % - Accent2 3 2 2 2 10 2" xfId="43021" hidden="1"/>
    <cellStyle name="20 % - Accent2 3 2 2 2 10 2" xfId="47784"/>
    <cellStyle name="20 % - Accent2 3 2 2 2 11" xfId="13846" hidden="1"/>
    <cellStyle name="20 % - Accent2 3 2 2 2 11" xfId="7537"/>
    <cellStyle name="20 % - Accent2 3 2 2 2 11 2" xfId="27802" hidden="1"/>
    <cellStyle name="20 % - Accent2 3 2 2 2 11 2" xfId="37964" hidden="1"/>
    <cellStyle name="20 % - Accent2 3 2 2 2 11 2" xfId="43269" hidden="1"/>
    <cellStyle name="20 % - Accent2 3 2 2 2 11 2" xfId="48032"/>
    <cellStyle name="20 % - Accent2 3 2 2 2 12" xfId="13371" hidden="1"/>
    <cellStyle name="20 % - Accent2 3 2 2 2 12" xfId="7989"/>
    <cellStyle name="20 % - Accent2 3 2 2 2 12 2" xfId="27370" hidden="1"/>
    <cellStyle name="20 % - Accent2 3 2 2 2 12 2" xfId="37554" hidden="1"/>
    <cellStyle name="20 % - Accent2 3 2 2 2 12 2" xfId="42885" hidden="1"/>
    <cellStyle name="20 % - Accent2 3 2 2 2 12 2" xfId="47660"/>
    <cellStyle name="20 % - Accent2 3 2 2 2 13" xfId="14089" hidden="1"/>
    <cellStyle name="20 % - Accent2 3 2 2 2 13" xfId="8304"/>
    <cellStyle name="20 % - Accent2 3 2 2 2 13 2" xfId="28030" hidden="1"/>
    <cellStyle name="20 % - Accent2 3 2 2 2 13 2" xfId="38182" hidden="1"/>
    <cellStyle name="20 % - Accent2 3 2 2 2 13 2" xfId="43473" hidden="1"/>
    <cellStyle name="20 % - Accent2 3 2 2 2 13 2" xfId="48221"/>
    <cellStyle name="20 % - Accent2 3 2 2 2 14" xfId="7829"/>
    <cellStyle name="20 % - Accent2 3 2 2 2 15" xfId="8547"/>
    <cellStyle name="20 % - Accent2 3 2 2 2 16" xfId="21163" hidden="1"/>
    <cellStyle name="20 % - Accent2 3 2 2 2 17" xfId="21667" hidden="1"/>
    <cellStyle name="20 % - Accent2 3 2 2 2 18" xfId="22086" hidden="1"/>
    <cellStyle name="20 % - Accent2 3 2 2 2 19" xfId="22391"/>
    <cellStyle name="20 % - Accent2 3 2 2 2 2" xfId="4269"/>
    <cellStyle name="20 % - Accent2 3 2 2 2 2 2" xfId="15321" hidden="1"/>
    <cellStyle name="20 % - Accent2 3 2 2 2 2 2" xfId="18686"/>
    <cellStyle name="20 % - Accent2 3 2 2 2 2 2 2" xfId="29235" hidden="1"/>
    <cellStyle name="20 % - Accent2 3 2 2 2 2 2 2" xfId="46654" hidden="1"/>
    <cellStyle name="20 % - Accent2 3 2 2 2 2 2 2" xfId="50731"/>
    <cellStyle name="20 % - Accent2 3 2 2 2 2 2 3" xfId="32368" hidden="1"/>
    <cellStyle name="20 % - Accent2 3 2 2 2 2 3" xfId="9779"/>
    <cellStyle name="20 % - Accent2 3 2 2 2 2 4" xfId="23893"/>
    <cellStyle name="20 % - Accent2 3 2 2 2 20" xfId="21944"/>
    <cellStyle name="20 % - Accent2 3 2 2 2 21" xfId="22634"/>
    <cellStyle name="20 % - Accent2 3 2 2 2 3" xfId="4785"/>
    <cellStyle name="20 % - Accent2 3 2 2 2 3 2" xfId="15837"/>
    <cellStyle name="20 % - Accent2 3 2 2 2 3 2 2" xfId="29728"/>
    <cellStyle name="20 % - Accent2 3 2 2 2 3 3" xfId="10295"/>
    <cellStyle name="20 % - Accent2 3 2 2 2 3 4" xfId="24395"/>
    <cellStyle name="20 % - Accent2 3 2 2 2 4" xfId="5237"/>
    <cellStyle name="20 % - Accent2 3 2 2 2 4 2" xfId="16289"/>
    <cellStyle name="20 % - Accent2 3 2 2 2 4 2 2" xfId="30158"/>
    <cellStyle name="20 % - Accent2 3 2 2 2 4 3" xfId="10747"/>
    <cellStyle name="20 % - Accent2 3 2 2 2 4 4" xfId="24821"/>
    <cellStyle name="20 % - Accent2 3 2 2 2 5" xfId="5552"/>
    <cellStyle name="20 % - Accent2 3 2 2 2 5 2" xfId="16604"/>
    <cellStyle name="20 % - Accent2 3 2 2 2 5 2 2" xfId="30458"/>
    <cellStyle name="20 % - Accent2 3 2 2 2 5 3" xfId="11062"/>
    <cellStyle name="20 % - Accent2 3 2 2 2 5 4" xfId="25124"/>
    <cellStyle name="20 % - Accent2 3 2 2 2 6" xfId="5077"/>
    <cellStyle name="20 % - Accent2 3 2 2 2 6 2" xfId="16129"/>
    <cellStyle name="20 % - Accent2 3 2 2 2 6 2 2" xfId="30009"/>
    <cellStyle name="20 % - Accent2 3 2 2 2 6 3" xfId="10587"/>
    <cellStyle name="20 % - Accent2 3 2 2 2 6 4" xfId="24674"/>
    <cellStyle name="20 % - Accent2 3 2 2 2 7" xfId="5795"/>
    <cellStyle name="20 % - Accent2 3 2 2 2 7 2" xfId="16847"/>
    <cellStyle name="20 % - Accent2 3 2 2 2 7 2 2" xfId="30686"/>
    <cellStyle name="20 % - Accent2 3 2 2 2 7 3" xfId="11305"/>
    <cellStyle name="20 % - Accent2 3 2 2 2 7 4" xfId="25352"/>
    <cellStyle name="20 % - Accent2 3 2 2 2 8" xfId="12563"/>
    <cellStyle name="20 % - Accent2 3 2 2 2 8 2" xfId="26583"/>
    <cellStyle name="20 % - Accent2 3 2 2 2 9" xfId="13079"/>
    <cellStyle name="20 % - Accent2 3 2 2 2 9 2" xfId="27085"/>
    <cellStyle name="20 % - Accent2 3 2 2 20" xfId="6286"/>
    <cellStyle name="20 % - Accent2 3 2 2 21" xfId="6306"/>
    <cellStyle name="20 % - Accent2 3 2 2 22" xfId="20302"/>
    <cellStyle name="20 % - Accent2 3 2 2 23" xfId="20392"/>
    <cellStyle name="20 % - Accent2 3 2 2 24" xfId="20442"/>
    <cellStyle name="20 % - Accent2 3 2 2 25" xfId="20462"/>
    <cellStyle name="20 % - Accent2 3 2 2 3" xfId="1543" hidden="1"/>
    <cellStyle name="20 % - Accent2 3 2 2 3" xfId="2059" hidden="1"/>
    <cellStyle name="20 % - Accent2 3 2 2 3" xfId="2459" hidden="1"/>
    <cellStyle name="20 % - Accent2 3 2 2 3" xfId="2772" hidden="1"/>
    <cellStyle name="20 % - Accent2 3 2 2 3" xfId="2173" hidden="1"/>
    <cellStyle name="20 % - Accent2 3 2 2 3" xfId="3004"/>
    <cellStyle name="20 % - Accent2 3 2 2 3 10" xfId="13569" hidden="1"/>
    <cellStyle name="20 % - Accent2 3 2 2 3 10" xfId="7111"/>
    <cellStyle name="20 % - Accent2 3 2 2 3 10 2" xfId="27554" hidden="1"/>
    <cellStyle name="20 % - Accent2 3 2 2 3 10 2" xfId="37730" hidden="1"/>
    <cellStyle name="20 % - Accent2 3 2 2 3 10 2" xfId="43057" hidden="1"/>
    <cellStyle name="20 % - Accent2 3 2 2 3 10 2" xfId="47820"/>
    <cellStyle name="20 % - Accent2 3 2 2 3 11" xfId="13882" hidden="1"/>
    <cellStyle name="20 % - Accent2 3 2 2 3 11" xfId="7627"/>
    <cellStyle name="20 % - Accent2 3 2 2 3 11 2" xfId="27838" hidden="1"/>
    <cellStyle name="20 % - Accent2 3 2 2 3 11 2" xfId="37998" hidden="1"/>
    <cellStyle name="20 % - Accent2 3 2 2 3 11 2" xfId="43302" hidden="1"/>
    <cellStyle name="20 % - Accent2 3 2 2 3 11 2" xfId="48065"/>
    <cellStyle name="20 % - Accent2 3 2 2 3 12" xfId="13283" hidden="1"/>
    <cellStyle name="20 % - Accent2 3 2 2 3 12" xfId="8027"/>
    <cellStyle name="20 % - Accent2 3 2 2 3 12 2" xfId="27288" hidden="1"/>
    <cellStyle name="20 % - Accent2 3 2 2 3 12 2" xfId="37473" hidden="1"/>
    <cellStyle name="20 % - Accent2 3 2 2 3 12 2" xfId="42809" hidden="1"/>
    <cellStyle name="20 % - Accent2 3 2 2 3 12 2" xfId="47590"/>
    <cellStyle name="20 % - Accent2 3 2 2 3 13" xfId="14114" hidden="1"/>
    <cellStyle name="20 % - Accent2 3 2 2 3 13" xfId="8340"/>
    <cellStyle name="20 % - Accent2 3 2 2 3 13 2" xfId="28055" hidden="1"/>
    <cellStyle name="20 % - Accent2 3 2 2 3 13 2" xfId="38207" hidden="1"/>
    <cellStyle name="20 % - Accent2 3 2 2 3 13 2" xfId="43498" hidden="1"/>
    <cellStyle name="20 % - Accent2 3 2 2 3 13 2" xfId="48245"/>
    <cellStyle name="20 % - Accent2 3 2 2 3 14" xfId="7741"/>
    <cellStyle name="20 % - Accent2 3 2 2 3 15" xfId="8572"/>
    <cellStyle name="20 % - Accent2 3 2 2 3 16" xfId="21253" hidden="1"/>
    <cellStyle name="20 % - Accent2 3 2 2 3 17" xfId="21756" hidden="1"/>
    <cellStyle name="20 % - Accent2 3 2 2 3 18" xfId="22123" hidden="1"/>
    <cellStyle name="20 % - Accent2 3 2 2 3 19" xfId="22427"/>
    <cellStyle name="20 % - Accent2 3 2 2 3 2" xfId="4359"/>
    <cellStyle name="20 % - Accent2 3 2 2 3 2 2" xfId="15411" hidden="1"/>
    <cellStyle name="20 % - Accent2 3 2 2 3 2 2" xfId="18711"/>
    <cellStyle name="20 % - Accent2 3 2 2 3 2 2 2" xfId="29325" hidden="1"/>
    <cellStyle name="20 % - Accent2 3 2 2 3 2 2 2" xfId="46678" hidden="1"/>
    <cellStyle name="20 % - Accent2 3 2 2 3 2 2 2" xfId="50755"/>
    <cellStyle name="20 % - Accent2 3 2 2 3 2 2 3" xfId="32393" hidden="1"/>
    <cellStyle name="20 % - Accent2 3 2 2 3 2 3" xfId="9869"/>
    <cellStyle name="20 % - Accent2 3 2 2 3 2 4" xfId="23983"/>
    <cellStyle name="20 % - Accent2 3 2 2 3 20" xfId="21862"/>
    <cellStyle name="20 % - Accent2 3 2 2 3 21" xfId="22659"/>
    <cellStyle name="20 % - Accent2 3 2 2 3 3" xfId="4875"/>
    <cellStyle name="20 % - Accent2 3 2 2 3 3 2" xfId="15927"/>
    <cellStyle name="20 % - Accent2 3 2 2 3 3 2 2" xfId="29818"/>
    <cellStyle name="20 % - Accent2 3 2 2 3 3 3" xfId="10385"/>
    <cellStyle name="20 % - Accent2 3 2 2 3 3 4" xfId="24485"/>
    <cellStyle name="20 % - Accent2 3 2 2 3 4" xfId="5275"/>
    <cellStyle name="20 % - Accent2 3 2 2 3 4 2" xfId="16327"/>
    <cellStyle name="20 % - Accent2 3 2 2 3 4 2 2" xfId="30195"/>
    <cellStyle name="20 % - Accent2 3 2 2 3 4 3" xfId="10785"/>
    <cellStyle name="20 % - Accent2 3 2 2 3 4 4" xfId="24859"/>
    <cellStyle name="20 % - Accent2 3 2 2 3 5" xfId="5588"/>
    <cellStyle name="20 % - Accent2 3 2 2 3 5 2" xfId="16640"/>
    <cellStyle name="20 % - Accent2 3 2 2 3 5 2 2" xfId="30494"/>
    <cellStyle name="20 % - Accent2 3 2 2 3 5 3" xfId="11098"/>
    <cellStyle name="20 % - Accent2 3 2 2 3 5 4" xfId="25160"/>
    <cellStyle name="20 % - Accent2 3 2 2 3 6" xfId="4989"/>
    <cellStyle name="20 % - Accent2 3 2 2 3 6 2" xfId="16041"/>
    <cellStyle name="20 % - Accent2 3 2 2 3 6 2 2" xfId="29925"/>
    <cellStyle name="20 % - Accent2 3 2 2 3 6 3" xfId="10499"/>
    <cellStyle name="20 % - Accent2 3 2 2 3 6 4" xfId="24590"/>
    <cellStyle name="20 % - Accent2 3 2 2 3 7" xfId="5820"/>
    <cellStyle name="20 % - Accent2 3 2 2 3 7 2" xfId="16872"/>
    <cellStyle name="20 % - Accent2 3 2 2 3 7 2 2" xfId="30710"/>
    <cellStyle name="20 % - Accent2 3 2 2 3 7 3" xfId="11330"/>
    <cellStyle name="20 % - Accent2 3 2 2 3 7 4" xfId="25377"/>
    <cellStyle name="20 % - Accent2 3 2 2 3 8" xfId="12653"/>
    <cellStyle name="20 % - Accent2 3 2 2 3 8 2" xfId="26673"/>
    <cellStyle name="20 % - Accent2 3 2 2 3 9" xfId="13169"/>
    <cellStyle name="20 % - Accent2 3 2 2 3 9 2" xfId="27175"/>
    <cellStyle name="20 % - Accent2 3 2 2 4" xfId="1592" hidden="1"/>
    <cellStyle name="20 % - Accent2 3 2 2 4" xfId="2108" hidden="1"/>
    <cellStyle name="20 % - Accent2 3 2 2 4" xfId="2821" hidden="1"/>
    <cellStyle name="20 % - Accent2 3 2 2 4" xfId="2204" hidden="1"/>
    <cellStyle name="20 % - Accent2 3 2 2 4" xfId="3052"/>
    <cellStyle name="20 % - Accent2 3 2 2 4 10" xfId="13314" hidden="1"/>
    <cellStyle name="20 % - Accent2 3 2 2 4 10" xfId="7160"/>
    <cellStyle name="20 % - Accent2 3 2 2 4 10 2" xfId="27316" hidden="1"/>
    <cellStyle name="20 % - Accent2 3 2 2 4 10 2" xfId="37502" hidden="1"/>
    <cellStyle name="20 % - Accent2 3 2 2 4 10 2" xfId="42835" hidden="1"/>
    <cellStyle name="20 % - Accent2 3 2 2 4 10 2" xfId="47613"/>
    <cellStyle name="20 % - Accent2 3 2 2 4 11" xfId="14162" hidden="1"/>
    <cellStyle name="20 % - Accent2 3 2 2 4 11" xfId="7676"/>
    <cellStyle name="20 % - Accent2 3 2 2 4 11 2" xfId="28101" hidden="1"/>
    <cellStyle name="20 % - Accent2 3 2 2 4 11 2" xfId="38252" hidden="1"/>
    <cellStyle name="20 % - Accent2 3 2 2 4 11 2" xfId="43539" hidden="1"/>
    <cellStyle name="20 % - Accent2 3 2 2 4 11 2" xfId="48283"/>
    <cellStyle name="20 % - Accent2 3 2 2 4 12" xfId="8389"/>
    <cellStyle name="20 % - Accent2 3 2 2 4 13" xfId="7772"/>
    <cellStyle name="20 % - Accent2 3 2 2 4 14" xfId="8620"/>
    <cellStyle name="20 % - Accent2 3 2 2 4 15" xfId="21298" hidden="1"/>
    <cellStyle name="20 % - Accent2 3 2 2 4 16" xfId="21800" hidden="1"/>
    <cellStyle name="20 % - Accent2 3 2 2 4 17" xfId="22476" hidden="1"/>
    <cellStyle name="20 % - Accent2 3 2 2 4 18" xfId="21891" hidden="1"/>
    <cellStyle name="20 % - Accent2 3 2 2 4 19" xfId="22706" hidden="1"/>
    <cellStyle name="20 % - Accent2 3 2 2 4 2" xfId="4408"/>
    <cellStyle name="20 % - Accent2 3 2 2 4 2 2" xfId="15460" hidden="1"/>
    <cellStyle name="20 % - Accent2 3 2 2 4 2 2" xfId="18759"/>
    <cellStyle name="20 % - Accent2 3 2 2 4 2 2 2" xfId="29373" hidden="1"/>
    <cellStyle name="20 % - Accent2 3 2 2 4 2 2 2" xfId="46716" hidden="1"/>
    <cellStyle name="20 % - Accent2 3 2 2 4 2 2 2" xfId="48589"/>
    <cellStyle name="20 % - Accent2 3 2 2 4 2 2 3" xfId="32437" hidden="1"/>
    <cellStyle name="20 % - Accent2 3 2 2 4 2 2 3" xfId="50793"/>
    <cellStyle name="20 % - Accent2 3 2 2 4 2 3" xfId="9918"/>
    <cellStyle name="20 % - Accent2 3 2 2 4 2 4" xfId="24030"/>
    <cellStyle name="20 % - Accent2 3 2 2 4 3" xfId="4924"/>
    <cellStyle name="20 % - Accent2 3 2 2 4 3 2" xfId="15976" hidden="1"/>
    <cellStyle name="20 % - Accent2 3 2 2 4 3 2" xfId="18985"/>
    <cellStyle name="20 % - Accent2 3 2 2 4 3 2 2" xfId="29862" hidden="1"/>
    <cellStyle name="20 % - Accent2 3 2 2 4 3 2 2" xfId="46892" hidden="1"/>
    <cellStyle name="20 % - Accent2 3 2 2 4 3 2 2" xfId="50969"/>
    <cellStyle name="20 % - Accent2 3 2 2 4 3 2 3" xfId="32646" hidden="1"/>
    <cellStyle name="20 % - Accent2 3 2 2 4 3 3" xfId="10434"/>
    <cellStyle name="20 % - Accent2 3 2 2 4 3 4" xfId="24530"/>
    <cellStyle name="20 % - Accent2 3 2 2 4 4" xfId="5637"/>
    <cellStyle name="20 % - Accent2 3 2 2 4 4 2" xfId="16689"/>
    <cellStyle name="20 % - Accent2 3 2 2 4 4 2 2" xfId="30542"/>
    <cellStyle name="20 % - Accent2 3 2 2 4 4 3" xfId="11147"/>
    <cellStyle name="20 % - Accent2 3 2 2 4 4 4" xfId="25204"/>
    <cellStyle name="20 % - Accent2 3 2 2 4 5" xfId="5020"/>
    <cellStyle name="20 % - Accent2 3 2 2 4 5 2" xfId="16072"/>
    <cellStyle name="20 % - Accent2 3 2 2 4 5 2 2" xfId="29954"/>
    <cellStyle name="20 % - Accent2 3 2 2 4 5 3" xfId="10530"/>
    <cellStyle name="20 % - Accent2 3 2 2 4 5 4" xfId="24618"/>
    <cellStyle name="20 % - Accent2 3 2 2 4 6" xfId="5868"/>
    <cellStyle name="20 % - Accent2 3 2 2 4 6 2" xfId="16920"/>
    <cellStyle name="20 % - Accent2 3 2 2 4 6 2 2" xfId="30757"/>
    <cellStyle name="20 % - Accent2 3 2 2 4 6 3" xfId="11378"/>
    <cellStyle name="20 % - Accent2 3 2 2 4 6 4" xfId="25424"/>
    <cellStyle name="20 % - Accent2 3 2 2 4 7" xfId="12702"/>
    <cellStyle name="20 % - Accent2 3 2 2 4 7 2" xfId="26718"/>
    <cellStyle name="20 % - Accent2 3 2 2 4 8" xfId="13218"/>
    <cellStyle name="20 % - Accent2 3 2 2 4 8 2" xfId="27223"/>
    <cellStyle name="20 % - Accent2 3 2 2 4 9" xfId="13931"/>
    <cellStyle name="20 % - Accent2 3 2 2 4 9 2" xfId="27881"/>
    <cellStyle name="20 % - Accent2 3 2 2 5" xfId="1612"/>
    <cellStyle name="20 % - Accent2 3 2 2 5 2" xfId="4428"/>
    <cellStyle name="20 % - Accent2 3 2 2 5 2 2" xfId="15480"/>
    <cellStyle name="20 % - Accent2 3 2 2 5 2 2 2" xfId="29393"/>
    <cellStyle name="20 % - Accent2 3 2 2 5 2 3" xfId="9938"/>
    <cellStyle name="20 % - Accent2 3 2 2 5 2 4" xfId="24050"/>
    <cellStyle name="20 % - Accent2 3 2 2 5 3" xfId="12722"/>
    <cellStyle name="20 % - Accent2 3 2 2 5 3 2" xfId="26738"/>
    <cellStyle name="20 % - Accent2 3 2 2 5 4" xfId="7180"/>
    <cellStyle name="20 % - Accent2 3 2 2 5 5" xfId="21318"/>
    <cellStyle name="20 % - Accent2 3 2 2 6" xfId="2128"/>
    <cellStyle name="20 % - Accent2 3 2 2 6 2" xfId="4944"/>
    <cellStyle name="20 % - Accent2 3 2 2 6 2 2" xfId="15996"/>
    <cellStyle name="20 % - Accent2 3 2 2 6 2 2 2" xfId="29882"/>
    <cellStyle name="20 % - Accent2 3 2 2 6 2 3" xfId="10454"/>
    <cellStyle name="20 % - Accent2 3 2 2 6 2 4" xfId="24550"/>
    <cellStyle name="20 % - Accent2 3 2 2 6 3" xfId="13238"/>
    <cellStyle name="20 % - Accent2 3 2 2 6 3 2" xfId="27243"/>
    <cellStyle name="20 % - Accent2 3 2 2 6 4" xfId="7696"/>
    <cellStyle name="20 % - Accent2 3 2 2 6 5" xfId="21820"/>
    <cellStyle name="20 % - Accent2 3 2 2 7" xfId="1042"/>
    <cellStyle name="20 % - Accent2 3 2 2 7 2" xfId="3858"/>
    <cellStyle name="20 % - Accent2 3 2 2 7 2 2" xfId="14910"/>
    <cellStyle name="20 % - Accent2 3 2 2 7 2 2 2" xfId="28836"/>
    <cellStyle name="20 % - Accent2 3 2 2 7 2 3" xfId="9368"/>
    <cellStyle name="20 % - Accent2 3 2 2 7 2 4" xfId="23484"/>
    <cellStyle name="20 % - Accent2 3 2 2 7 3" xfId="12152"/>
    <cellStyle name="20 % - Accent2 3 2 2 7 3 2" xfId="26182"/>
    <cellStyle name="20 % - Accent2 3 2 2 7 4" xfId="6610"/>
    <cellStyle name="20 % - Accent2 3 2 2 7 5" xfId="20759"/>
    <cellStyle name="20 % - Accent2 3 2 2 8" xfId="1132"/>
    <cellStyle name="20 % - Accent2 3 2 2 8 2" xfId="3948"/>
    <cellStyle name="20 % - Accent2 3 2 2 8 2 2" xfId="15000"/>
    <cellStyle name="20 % - Accent2 3 2 2 8 2 2 2" xfId="28925"/>
    <cellStyle name="20 % - Accent2 3 2 2 8 2 3" xfId="9458"/>
    <cellStyle name="20 % - Accent2 3 2 2 8 2 4" xfId="23574"/>
    <cellStyle name="20 % - Accent2 3 2 2 8 3" xfId="12242"/>
    <cellStyle name="20 % - Accent2 3 2 2 8 3 2" xfId="26272"/>
    <cellStyle name="20 % - Accent2 3 2 2 8 4" xfId="6700"/>
    <cellStyle name="20 % - Accent2 3 2 2 8 5" xfId="20849"/>
    <cellStyle name="20 % - Accent2 3 2 2 9" xfId="1183"/>
    <cellStyle name="20 % - Accent2 3 2 2 9 2" xfId="3999"/>
    <cellStyle name="20 % - Accent2 3 2 2 9 2 2" xfId="15051"/>
    <cellStyle name="20 % - Accent2 3 2 2 9 2 2 2" xfId="28972"/>
    <cellStyle name="20 % - Accent2 3 2 2 9 2 3" xfId="9509"/>
    <cellStyle name="20 % - Accent2 3 2 2 9 2 4" xfId="23625"/>
    <cellStyle name="20 % - Accent2 3 2 2 9 3" xfId="12293"/>
    <cellStyle name="20 % - Accent2 3 2 2 9 3 2" xfId="26319"/>
    <cellStyle name="20 % - Accent2 3 2 2 9 4" xfId="6751"/>
    <cellStyle name="20 % - Accent2 3 2 2 9 5" xfId="20898"/>
    <cellStyle name="20 % - Accent2 3 2 3" xfId="673"/>
    <cellStyle name="20 % - Accent2 3 2 3 2" xfId="1551"/>
    <cellStyle name="20 % - Accent2 3 2 3 2 2" xfId="4367"/>
    <cellStyle name="20 % - Accent2 3 2 3 2 2 2" xfId="15419"/>
    <cellStyle name="20 % - Accent2 3 2 3 2 2 2 2" xfId="29333"/>
    <cellStyle name="20 % - Accent2 3 2 3 2 2 3" xfId="9877"/>
    <cellStyle name="20 % - Accent2 3 2 3 2 2 4" xfId="23991"/>
    <cellStyle name="20 % - Accent2 3 2 3 2 3" xfId="12661"/>
    <cellStyle name="20 % - Accent2 3 2 3 2 3 2" xfId="26681"/>
    <cellStyle name="20 % - Accent2 3 2 3 2 4" xfId="7119"/>
    <cellStyle name="20 % - Accent2 3 2 3 2 5" xfId="21261"/>
    <cellStyle name="20 % - Accent2 3 2 3 3" xfId="2067"/>
    <cellStyle name="20 % - Accent2 3 2 3 3 2" xfId="4883"/>
    <cellStyle name="20 % - Accent2 3 2 3 3 2 2" xfId="15935"/>
    <cellStyle name="20 % - Accent2 3 2 3 3 2 2 2" xfId="29826"/>
    <cellStyle name="20 % - Accent2 3 2 3 3 2 3" xfId="10393"/>
    <cellStyle name="20 % - Accent2 3 2 3 3 2 4" xfId="24493"/>
    <cellStyle name="20 % - Accent2 3 2 3 3 3" xfId="13177"/>
    <cellStyle name="20 % - Accent2 3 2 3 3 3 2" xfId="27183"/>
    <cellStyle name="20 % - Accent2 3 2 3 3 4" xfId="7635"/>
    <cellStyle name="20 % - Accent2 3 2 3 3 5" xfId="21764"/>
    <cellStyle name="20 % - Accent2 3 2 3 4" xfId="1140"/>
    <cellStyle name="20 % - Accent2 3 2 3 4 2" xfId="3956"/>
    <cellStyle name="20 % - Accent2 3 2 3 4 2 2" xfId="15008"/>
    <cellStyle name="20 % - Accent2 3 2 3 4 2 2 2" xfId="28933"/>
    <cellStyle name="20 % - Accent2 3 2 3 4 2 3" xfId="9466"/>
    <cellStyle name="20 % - Accent2 3 2 3 4 2 4" xfId="23582"/>
    <cellStyle name="20 % - Accent2 3 2 3 4 3" xfId="12250"/>
    <cellStyle name="20 % - Accent2 3 2 3 4 3 2" xfId="26280"/>
    <cellStyle name="20 % - Accent2 3 2 3 4 4" xfId="6708"/>
    <cellStyle name="20 % - Accent2 3 2 3 4 5" xfId="20857"/>
    <cellStyle name="20 % - Accent2 3 2 3 5" xfId="3493"/>
    <cellStyle name="20 % - Accent2 3 2 3 5 2" xfId="14545"/>
    <cellStyle name="20 % - Accent2 3 2 3 5 2 2" xfId="28481"/>
    <cellStyle name="20 % - Accent2 3 2 3 5 3" xfId="9003"/>
    <cellStyle name="20 % - Accent2 3 2 3 5 4" xfId="23130"/>
    <cellStyle name="20 % - Accent2 3 2 3 6" xfId="11787"/>
    <cellStyle name="20 % - Accent2 3 2 3 6 2" xfId="25831"/>
    <cellStyle name="20 % - Accent2 3 2 3 7" xfId="6245"/>
    <cellStyle name="20 % - Accent2 3 2 3 8" xfId="20401"/>
    <cellStyle name="20 % - Accent2 3 2 4" xfId="1262"/>
    <cellStyle name="20 % - Accent2 3 2 4 2" xfId="4078"/>
    <cellStyle name="20 % - Accent2 3 2 4 2 2" xfId="15130"/>
    <cellStyle name="20 % - Accent2 3 2 4 2 2 2" xfId="29051"/>
    <cellStyle name="20 % - Accent2 3 2 4 2 3" xfId="9588"/>
    <cellStyle name="20 % - Accent2 3 2 4 2 4" xfId="23704"/>
    <cellStyle name="20 % - Accent2 3 2 4 3" xfId="12372"/>
    <cellStyle name="20 % - Accent2 3 2 4 3 2" xfId="26398"/>
    <cellStyle name="20 % - Accent2 3 2 4 4" xfId="6830"/>
    <cellStyle name="20 % - Accent2 3 2 4 5" xfId="20977"/>
    <cellStyle name="20 % - Accent2 3 2 5" xfId="1778"/>
    <cellStyle name="20 % - Accent2 3 2 5 2" xfId="4594"/>
    <cellStyle name="20 % - Accent2 3 2 5 2 2" xfId="15646"/>
    <cellStyle name="20 % - Accent2 3 2 5 2 2 2" xfId="29544"/>
    <cellStyle name="20 % - Accent2 3 2 5 2 3" xfId="10104"/>
    <cellStyle name="20 % - Accent2 3 2 5 2 4" xfId="24211"/>
    <cellStyle name="20 % - Accent2 3 2 5 3" xfId="12888"/>
    <cellStyle name="20 % - Accent2 3 2 5 3 2" xfId="26897"/>
    <cellStyle name="20 % - Accent2 3 2 5 4" xfId="7346"/>
    <cellStyle name="20 % - Accent2 3 2 5 5" xfId="21479"/>
    <cellStyle name="20 % - Accent2 3 2 6" xfId="848"/>
    <cellStyle name="20 % - Accent2 3 2 6 2" xfId="3664"/>
    <cellStyle name="20 % - Accent2 3 2 6 2 2" xfId="14716"/>
    <cellStyle name="20 % - Accent2 3 2 6 2 2 2" xfId="28646"/>
    <cellStyle name="20 % - Accent2 3 2 6 2 3" xfId="9174"/>
    <cellStyle name="20 % - Accent2 3 2 6 2 4" xfId="23295"/>
    <cellStyle name="20 % - Accent2 3 2 6 3" xfId="11958"/>
    <cellStyle name="20 % - Accent2 3 2 6 3 2" xfId="25993"/>
    <cellStyle name="20 % - Accent2 3 2 6 4" xfId="6416"/>
    <cellStyle name="20 % - Accent2 3 2 6 5" xfId="20568"/>
    <cellStyle name="20 % - Accent2 3 2 7" xfId="3204"/>
    <cellStyle name="20 % - Accent2 3 2 7 2" xfId="14256"/>
    <cellStyle name="20 % - Accent2 3 2 7 2 2" xfId="28195"/>
    <cellStyle name="20 % - Accent2 3 2 7 3" xfId="8714"/>
    <cellStyle name="20 % - Accent2 3 2 7 4" xfId="22846"/>
    <cellStyle name="20 % - Accent2 3 2 8" xfId="11498"/>
    <cellStyle name="20 % - Accent2 3 2 8 2" xfId="25549"/>
    <cellStyle name="20 % - Accent2 3 2 9" xfId="5956"/>
    <cellStyle name="20 % - Accent2 3 3" xfId="409"/>
    <cellStyle name="20 % - Accent2 3 3 2" xfId="615"/>
    <cellStyle name="20 % - Accent2 3 3 2 2" xfId="1494"/>
    <cellStyle name="20 % - Accent2 3 3 2 2 2" xfId="4310"/>
    <cellStyle name="20 % - Accent2 3 3 2 2 2 2" xfId="15362"/>
    <cellStyle name="20 % - Accent2 3 3 2 2 2 2 2" xfId="29276"/>
    <cellStyle name="20 % - Accent2 3 3 2 2 2 3" xfId="9820"/>
    <cellStyle name="20 % - Accent2 3 3 2 2 2 4" xfId="23934"/>
    <cellStyle name="20 % - Accent2 3 3 2 2 3" xfId="12604"/>
    <cellStyle name="20 % - Accent2 3 3 2 2 3 2" xfId="26624"/>
    <cellStyle name="20 % - Accent2 3 3 2 2 4" xfId="7062"/>
    <cellStyle name="20 % - Accent2 3 3 2 2 5" xfId="21204"/>
    <cellStyle name="20 % - Accent2 3 3 2 3" xfId="2010"/>
    <cellStyle name="20 % - Accent2 3 3 2 3 2" xfId="4826"/>
    <cellStyle name="20 % - Accent2 3 3 2 3 2 2" xfId="15878"/>
    <cellStyle name="20 % - Accent2 3 3 2 3 2 2 2" xfId="29769"/>
    <cellStyle name="20 % - Accent2 3 3 2 3 2 3" xfId="10336"/>
    <cellStyle name="20 % - Accent2 3 3 2 3 2 4" xfId="24436"/>
    <cellStyle name="20 % - Accent2 3 3 2 3 3" xfId="13120"/>
    <cellStyle name="20 % - Accent2 3 3 2 3 3 2" xfId="27126"/>
    <cellStyle name="20 % - Accent2 3 3 2 3 4" xfId="7578"/>
    <cellStyle name="20 % - Accent2 3 3 2 3 5" xfId="21708"/>
    <cellStyle name="20 % - Accent2 3 3 2 4" xfId="1083"/>
    <cellStyle name="20 % - Accent2 3 3 2 4 2" xfId="3899"/>
    <cellStyle name="20 % - Accent2 3 3 2 4 2 2" xfId="14951"/>
    <cellStyle name="20 % - Accent2 3 3 2 4 2 2 2" xfId="28877"/>
    <cellStyle name="20 % - Accent2 3 3 2 4 2 3" xfId="9409"/>
    <cellStyle name="20 % - Accent2 3 3 2 4 2 4" xfId="23525"/>
    <cellStyle name="20 % - Accent2 3 3 2 4 3" xfId="12193"/>
    <cellStyle name="20 % - Accent2 3 3 2 4 3 2" xfId="26223"/>
    <cellStyle name="20 % - Accent2 3 3 2 4 4" xfId="6651"/>
    <cellStyle name="20 % - Accent2 3 3 2 4 5" xfId="20800"/>
    <cellStyle name="20 % - Accent2 3 3 2 5" xfId="3436"/>
    <cellStyle name="20 % - Accent2 3 3 2 5 2" xfId="14488"/>
    <cellStyle name="20 % - Accent2 3 3 2 5 2 2" xfId="28424"/>
    <cellStyle name="20 % - Accent2 3 3 2 5 3" xfId="8946"/>
    <cellStyle name="20 % - Accent2 3 3 2 5 4" xfId="23073"/>
    <cellStyle name="20 % - Accent2 3 3 2 6" xfId="11730"/>
    <cellStyle name="20 % - Accent2 3 3 2 6 2" xfId="25774"/>
    <cellStyle name="20 % - Accent2 3 3 2 7" xfId="6188"/>
    <cellStyle name="20 % - Accent2 3 3 2 8" xfId="20343"/>
    <cellStyle name="20 % - Accent2 3 3 3" xfId="1303"/>
    <cellStyle name="20 % - Accent2 3 3 3 2" xfId="4119"/>
    <cellStyle name="20 % - Accent2 3 3 3 2 2" xfId="15171"/>
    <cellStyle name="20 % - Accent2 3 3 3 2 2 2" xfId="29092"/>
    <cellStyle name="20 % - Accent2 3 3 3 2 3" xfId="9629"/>
    <cellStyle name="20 % - Accent2 3 3 3 2 4" xfId="23745"/>
    <cellStyle name="20 % - Accent2 3 3 3 3" xfId="12413"/>
    <cellStyle name="20 % - Accent2 3 3 3 3 2" xfId="26439"/>
    <cellStyle name="20 % - Accent2 3 3 3 4" xfId="6871"/>
    <cellStyle name="20 % - Accent2 3 3 3 5" xfId="21018"/>
    <cellStyle name="20 % - Accent2 3 3 4" xfId="1819"/>
    <cellStyle name="20 % - Accent2 3 3 4 2" xfId="4635"/>
    <cellStyle name="20 % - Accent2 3 3 4 2 2" xfId="15687"/>
    <cellStyle name="20 % - Accent2 3 3 4 2 2 2" xfId="29585"/>
    <cellStyle name="20 % - Accent2 3 3 4 2 3" xfId="10145"/>
    <cellStyle name="20 % - Accent2 3 3 4 2 4" xfId="24252"/>
    <cellStyle name="20 % - Accent2 3 3 4 3" xfId="12929"/>
    <cellStyle name="20 % - Accent2 3 3 4 3 2" xfId="26938"/>
    <cellStyle name="20 % - Accent2 3 3 4 4" xfId="7387"/>
    <cellStyle name="20 % - Accent2 3 3 4 5" xfId="21520"/>
    <cellStyle name="20 % - Accent2 3 3 5" xfId="889"/>
    <cellStyle name="20 % - Accent2 3 3 5 2" xfId="3705"/>
    <cellStyle name="20 % - Accent2 3 3 5 2 2" xfId="14757"/>
    <cellStyle name="20 % - Accent2 3 3 5 2 2 2" xfId="28687"/>
    <cellStyle name="20 % - Accent2 3 3 5 2 3" xfId="9215"/>
    <cellStyle name="20 % - Accent2 3 3 5 2 4" xfId="23336"/>
    <cellStyle name="20 % - Accent2 3 3 5 3" xfId="11999"/>
    <cellStyle name="20 % - Accent2 3 3 5 3 2" xfId="26034"/>
    <cellStyle name="20 % - Accent2 3 3 5 4" xfId="6457"/>
    <cellStyle name="20 % - Accent2 3 3 5 5" xfId="20609"/>
    <cellStyle name="20 % - Accent2 3 3 6" xfId="3245"/>
    <cellStyle name="20 % - Accent2 3 3 6 2" xfId="14297"/>
    <cellStyle name="20 % - Accent2 3 3 6 2 2" xfId="28236"/>
    <cellStyle name="20 % - Accent2 3 3 6 3" xfId="8755"/>
    <cellStyle name="20 % - Accent2 3 3 6 4" xfId="22887"/>
    <cellStyle name="20 % - Accent2 3 3 7" xfId="11539"/>
    <cellStyle name="20 % - Accent2 3 3 7 2" xfId="25590"/>
    <cellStyle name="20 % - Accent2 3 3 8" xfId="5997"/>
    <cellStyle name="20 % - Accent2 3 3 9" xfId="20144"/>
    <cellStyle name="20 % - Accent2 3 4" xfId="517"/>
    <cellStyle name="20 % - Accent2 3 4 2" xfId="1396"/>
    <cellStyle name="20 % - Accent2 3 4 2 2" xfId="4212"/>
    <cellStyle name="20 % - Accent2 3 4 2 2 2" xfId="15264"/>
    <cellStyle name="20 % - Accent2 3 4 2 2 2 2" xfId="29181"/>
    <cellStyle name="20 % - Accent2 3 4 2 2 3" xfId="9722"/>
    <cellStyle name="20 % - Accent2 3 4 2 2 4" xfId="23836"/>
    <cellStyle name="20 % - Accent2 3 4 2 3" xfId="12506"/>
    <cellStyle name="20 % - Accent2 3 4 2 3 2" xfId="26528"/>
    <cellStyle name="20 % - Accent2 3 4 2 4" xfId="6964"/>
    <cellStyle name="20 % - Accent2 3 4 2 5" xfId="21107"/>
    <cellStyle name="20 % - Accent2 3 4 3" xfId="1912"/>
    <cellStyle name="20 % - Accent2 3 4 3 2" xfId="4728"/>
    <cellStyle name="20 % - Accent2 3 4 3 2 2" xfId="15780"/>
    <cellStyle name="20 % - Accent2 3 4 3 2 2 2" xfId="29673"/>
    <cellStyle name="20 % - Accent2 3 4 3 2 3" xfId="10238"/>
    <cellStyle name="20 % - Accent2 3 4 3 2 4" xfId="24339"/>
    <cellStyle name="20 % - Accent2 3 4 3 3" xfId="13022"/>
    <cellStyle name="20 % - Accent2 3 4 3 3 2" xfId="27030"/>
    <cellStyle name="20 % - Accent2 3 4 3 4" xfId="7480"/>
    <cellStyle name="20 % - Accent2 3 4 3 5" xfId="21610"/>
    <cellStyle name="20 % - Accent2 3 4 4" xfId="985"/>
    <cellStyle name="20 % - Accent2 3 4 4 2" xfId="3801"/>
    <cellStyle name="20 % - Accent2 3 4 4 2 2" xfId="14853"/>
    <cellStyle name="20 % - Accent2 3 4 4 2 2 2" xfId="28780"/>
    <cellStyle name="20 % - Accent2 3 4 4 2 3" xfId="9311"/>
    <cellStyle name="20 % - Accent2 3 4 4 2 4" xfId="23428"/>
    <cellStyle name="20 % - Accent2 3 4 4 3" xfId="12095"/>
    <cellStyle name="20 % - Accent2 3 4 4 3 2" xfId="26126"/>
    <cellStyle name="20 % - Accent2 3 4 4 4" xfId="6553"/>
    <cellStyle name="20 % - Accent2 3 4 4 5" xfId="20702"/>
    <cellStyle name="20 % - Accent2 3 4 5" xfId="3338"/>
    <cellStyle name="20 % - Accent2 3 4 5 2" xfId="14390"/>
    <cellStyle name="20 % - Accent2 3 4 5 2 2" xfId="28327"/>
    <cellStyle name="20 % - Accent2 3 4 5 3" xfId="8848"/>
    <cellStyle name="20 % - Accent2 3 4 5 4" xfId="22976"/>
    <cellStyle name="20 % - Accent2 3 4 6" xfId="11632"/>
    <cellStyle name="20 % - Accent2 3 4 6 2" xfId="25677"/>
    <cellStyle name="20 % - Accent2 3 4 7" xfId="6090"/>
    <cellStyle name="20 % - Accent2 3 4 8" xfId="20246"/>
    <cellStyle name="20 % - Accent2 3 5" xfId="1222"/>
    <cellStyle name="20 % - Accent2 3 5 2" xfId="4038"/>
    <cellStyle name="20 % - Accent2 3 5 2 2" xfId="15090"/>
    <cellStyle name="20 % - Accent2 3 5 2 2 2" xfId="29011"/>
    <cellStyle name="20 % - Accent2 3 5 2 3" xfId="9548"/>
    <cellStyle name="20 % - Accent2 3 5 2 4" xfId="23664"/>
    <cellStyle name="20 % - Accent2 3 5 3" xfId="12332"/>
    <cellStyle name="20 % - Accent2 3 5 3 2" xfId="26358"/>
    <cellStyle name="20 % - Accent2 3 5 4" xfId="6790"/>
    <cellStyle name="20 % - Accent2 3 5 5" xfId="20937"/>
    <cellStyle name="20 % - Accent2 3 6" xfId="1738"/>
    <cellStyle name="20 % - Accent2 3 6 2" xfId="4554"/>
    <cellStyle name="20 % - Accent2 3 6 2 2" xfId="15606"/>
    <cellStyle name="20 % - Accent2 3 6 2 2 2" xfId="29504"/>
    <cellStyle name="20 % - Accent2 3 6 2 3" xfId="10064"/>
    <cellStyle name="20 % - Accent2 3 6 2 4" xfId="24171"/>
    <cellStyle name="20 % - Accent2 3 6 3" xfId="12848"/>
    <cellStyle name="20 % - Accent2 3 6 3 2" xfId="26857"/>
    <cellStyle name="20 % - Accent2 3 6 4" xfId="7306"/>
    <cellStyle name="20 % - Accent2 3 6 5" xfId="21439"/>
    <cellStyle name="20 % - Accent2 3 7" xfId="792"/>
    <cellStyle name="20 % - Accent2 3 7 2" xfId="3608"/>
    <cellStyle name="20 % - Accent2 3 7 2 2" xfId="14660"/>
    <cellStyle name="20 % - Accent2 3 7 2 2 2" xfId="28591"/>
    <cellStyle name="20 % - Accent2 3 7 2 3" xfId="9118"/>
    <cellStyle name="20 % - Accent2 3 7 2 4" xfId="23240"/>
    <cellStyle name="20 % - Accent2 3 7 3" xfId="11902"/>
    <cellStyle name="20 % - Accent2 3 7 3 2" xfId="25939"/>
    <cellStyle name="20 % - Accent2 3 7 4" xfId="6360"/>
    <cellStyle name="20 % - Accent2 3 7 5" xfId="20512"/>
    <cellStyle name="20 % - Accent2 3 8" xfId="3151"/>
    <cellStyle name="20 % - Accent2 3 8 2" xfId="14216"/>
    <cellStyle name="20 % - Accent2 3 8 2 2" xfId="28155"/>
    <cellStyle name="20 % - Accent2 3 8 3" xfId="8674"/>
    <cellStyle name="20 % - Accent2 3 8 4" xfId="22795"/>
    <cellStyle name="20 % - Accent2 3 9" xfId="11458"/>
    <cellStyle name="20 % - Accent2 3 9 2" xfId="25509"/>
    <cellStyle name="20 % - Accent2 4" xfId="443"/>
    <cellStyle name="20 % - Accent2 4 2" xfId="1335"/>
    <cellStyle name="20 % - Accent2 4 2 2" xfId="4151"/>
    <cellStyle name="20 % - Accent2 4 2 2 2" xfId="15203"/>
    <cellStyle name="20 % - Accent2 4 2 2 2 2" xfId="29123"/>
    <cellStyle name="20 % - Accent2 4 2 2 3" xfId="9661"/>
    <cellStyle name="20 % - Accent2 4 2 2 4" xfId="23777"/>
    <cellStyle name="20 % - Accent2 4 2 3" xfId="12445"/>
    <cellStyle name="20 % - Accent2 4 2 3 2" xfId="26470"/>
    <cellStyle name="20 % - Accent2 4 2 4" xfId="6903"/>
    <cellStyle name="20 % - Accent2 4 2 5" xfId="21049"/>
    <cellStyle name="20 % - Accent2 4 3" xfId="1851"/>
    <cellStyle name="20 % - Accent2 4 3 2" xfId="4667"/>
    <cellStyle name="20 % - Accent2 4 3 2 2" xfId="15719"/>
    <cellStyle name="20 % - Accent2 4 3 2 2 2" xfId="29616"/>
    <cellStyle name="20 % - Accent2 4 3 2 3" xfId="10177"/>
    <cellStyle name="20 % - Accent2 4 3 2 4" xfId="24284"/>
    <cellStyle name="20 % - Accent2 4 3 3" xfId="12961"/>
    <cellStyle name="20 % - Accent2 4 3 3 2" xfId="26970"/>
    <cellStyle name="20 % - Accent2 4 3 4" xfId="7419"/>
    <cellStyle name="20 % - Accent2 4 3 5" xfId="21552"/>
    <cellStyle name="20 % - Accent2 4 4" xfId="922"/>
    <cellStyle name="20 % - Accent2 4 4 2" xfId="3738"/>
    <cellStyle name="20 % - Accent2 4 4 2 2" xfId="14790"/>
    <cellStyle name="20 % - Accent2 4 4 2 2 2" xfId="28720"/>
    <cellStyle name="20 % - Accent2 4 4 2 3" xfId="9248"/>
    <cellStyle name="20 % - Accent2 4 4 2 4" xfId="23368"/>
    <cellStyle name="20 % - Accent2 4 4 3" xfId="12032"/>
    <cellStyle name="20 % - Accent2 4 4 3 2" xfId="26067"/>
    <cellStyle name="20 % - Accent2 4 4 4" xfId="6490"/>
    <cellStyle name="20 % - Accent2 4 4 5" xfId="20642"/>
    <cellStyle name="20 % - Accent2 4 5" xfId="3277"/>
    <cellStyle name="20 % - Accent2 4 5 2" xfId="14329"/>
    <cellStyle name="20 % - Accent2 4 5 2 2" xfId="28268"/>
    <cellStyle name="20 % - Accent2 4 5 3" xfId="8787"/>
    <cellStyle name="20 % - Accent2 4 5 4" xfId="22919"/>
    <cellStyle name="20 % - Accent2 4 6" xfId="11571"/>
    <cellStyle name="20 % - Accent2 4 6 2" xfId="25621"/>
    <cellStyle name="20 % - Accent2 4 7" xfId="6029"/>
    <cellStyle name="20 % - Accent2 4 8" xfId="20178"/>
    <cellStyle name="20 % - Accent2 5" xfId="3123"/>
    <cellStyle name="20 % - Accent2 6" xfId="3073"/>
    <cellStyle name="20 % - Accent2 6 2" xfId="14180"/>
    <cellStyle name="20 % - Accent2 6 2 2" xfId="28119"/>
    <cellStyle name="20 % - Accent2 6 3" xfId="8638"/>
    <cellStyle name="20 % - Accent2 6 4" xfId="22727"/>
    <cellStyle name="20 % - Accent2 7" xfId="11431"/>
    <cellStyle name="20 % - Accent2 8" xfId="11398"/>
    <cellStyle name="20 % - Accent2 8 2" xfId="25454"/>
    <cellStyle name="20 % - Accent2 9" xfId="19958"/>
    <cellStyle name="20 % - Accent3" xfId="212" builtinId="38" customBuiltin="1"/>
    <cellStyle name="20 % - Accent3 10" xfId="51612"/>
    <cellStyle name="20 % - Accent3 2" xfId="317"/>
    <cellStyle name="20 % - Accent3 2 2" xfId="3172"/>
    <cellStyle name="20 % - Accent3 2 3" xfId="3088"/>
    <cellStyle name="20 % - Accent3 2 3 2" xfId="14194"/>
    <cellStyle name="20 % - Accent3 2 3 2 2" xfId="28133"/>
    <cellStyle name="20 % - Accent3 2 3 3" xfId="8652"/>
    <cellStyle name="20 % - Accent3 2 3 4" xfId="22742"/>
    <cellStyle name="20 % - Accent3 3" xfId="279"/>
    <cellStyle name="20 % - Accent3 3 10" xfId="5923"/>
    <cellStyle name="20 % - Accent3 3 11" xfId="20024"/>
    <cellStyle name="20 % - Accent3 3 2" xfId="372"/>
    <cellStyle name="20 % - Accent3 3 2 10" xfId="20107"/>
    <cellStyle name="20 % - Accent3 3 2 2" xfId="581" hidden="1"/>
    <cellStyle name="20 % - Accent3 3 2 2" xfId="667" hidden="1"/>
    <cellStyle name="20 % - Accent3 3 2 2" xfId="721" hidden="1"/>
    <cellStyle name="20 % - Accent3 3 2 2" xfId="741"/>
    <cellStyle name="20 % - Accent3 3 2 2 10" xfId="1206" hidden="1"/>
    <cellStyle name="20 % - Accent3 3 2 2 10" xfId="4022" hidden="1"/>
    <cellStyle name="20 % - Accent3 3 2 2 10" xfId="3402"/>
    <cellStyle name="20 % - Accent3 3 2 2 10 10" xfId="23039" hidden="1"/>
    <cellStyle name="20 % - Accent3 3 2 2 10 2" xfId="12316" hidden="1"/>
    <cellStyle name="20 % - Accent3 3 2 2 10 2" xfId="17212"/>
    <cellStyle name="20 % - Accent3 3 2 2 10 2 2" xfId="26342" hidden="1"/>
    <cellStyle name="20 % - Accent3 3 2 2 10 2 2" xfId="36797" hidden="1"/>
    <cellStyle name="20 % - Accent3 3 2 2 10 2 2" xfId="33917" hidden="1"/>
    <cellStyle name="20 % - Accent3 3 2 2 10 2 2" xfId="34131"/>
    <cellStyle name="20 % - Accent3 3 2 2 10 2 3" xfId="31021" hidden="1"/>
    <cellStyle name="20 % - Accent3 3 2 2 10 2 3" xfId="40523" hidden="1"/>
    <cellStyle name="20 % - Accent3 3 2 2 10 2 3" xfId="45483" hidden="1"/>
    <cellStyle name="20 % - Accent3 3 2 2 10 2 3" xfId="49596"/>
    <cellStyle name="20 % - Accent3 3 2 2 10 3" xfId="15074" hidden="1"/>
    <cellStyle name="20 % - Accent3 3 2 2 10 3" xfId="18627"/>
    <cellStyle name="20 % - Accent3 3 2 2 10 3 2" xfId="28995" hidden="1"/>
    <cellStyle name="20 % - Accent3 3 2 2 10 3 2" xfId="38866" hidden="1"/>
    <cellStyle name="20 % - Accent3 3 2 2 10 3 2" xfId="44044" hidden="1"/>
    <cellStyle name="20 % - Accent3 3 2 2 10 3 2" xfId="48506"/>
    <cellStyle name="20 % - Accent3 3 2 2 10 3 3" xfId="32316" hidden="1"/>
    <cellStyle name="20 % - Accent3 3 2 2 10 3 3" xfId="41768" hidden="1"/>
    <cellStyle name="20 % - Accent3 3 2 2 10 3 3" xfId="46609" hidden="1"/>
    <cellStyle name="20 % - Accent3 3 2 2 10 3 3" xfId="50686"/>
    <cellStyle name="20 % - Accent3 3 2 2 10 4" xfId="14454" hidden="1"/>
    <cellStyle name="20 % - Accent3 3 2 2 10 4" xfId="18399"/>
    <cellStyle name="20 % - Accent3 3 2 2 10 4 2" xfId="28390" hidden="1"/>
    <cellStyle name="20 % - Accent3 3 2 2 10 4 2" xfId="43702" hidden="1"/>
    <cellStyle name="20 % - Accent3 3 2 2 10 4 2" xfId="50510"/>
    <cellStyle name="20 % - Accent3 3 2 2 10 4 3" xfId="32108" hidden="1"/>
    <cellStyle name="20 % - Accent3 3 2 2 10 4 3" xfId="46433" hidden="1"/>
    <cellStyle name="20 % - Accent3 3 2 2 10 5" xfId="6774"/>
    <cellStyle name="20 % - Accent3 3 2 2 10 6" xfId="9532"/>
    <cellStyle name="20 % - Accent3 3 2 2 10 7" xfId="8912"/>
    <cellStyle name="20 % - Accent3 3 2 2 10 8" xfId="20921"/>
    <cellStyle name="20 % - Accent3 3 2 2 10 9" xfId="23648"/>
    <cellStyle name="20 % - Accent3 3 2 2 11" xfId="3488"/>
    <cellStyle name="20 % - Accent3 3 2 2 11 2" xfId="14540"/>
    <cellStyle name="20 % - Accent3 3 2 2 11 2 2" xfId="28476"/>
    <cellStyle name="20 % - Accent3 3 2 2 11 3" xfId="8998"/>
    <cellStyle name="20 % - Accent3 3 2 2 11 4" xfId="23125"/>
    <cellStyle name="20 % - Accent3 3 2 2 12" xfId="3537"/>
    <cellStyle name="20 % - Accent3 3 2 2 12 2" xfId="14589"/>
    <cellStyle name="20 % - Accent3 3 2 2 12 2 2" xfId="28524"/>
    <cellStyle name="20 % - Accent3 3 2 2 12 3" xfId="9047"/>
    <cellStyle name="20 % - Accent3 3 2 2 12 4" xfId="23169"/>
    <cellStyle name="20 % - Accent3 3 2 2 13" xfId="3557"/>
    <cellStyle name="20 % - Accent3 3 2 2 13 2" xfId="14609"/>
    <cellStyle name="20 % - Accent3 3 2 2 13 2 2" xfId="28544"/>
    <cellStyle name="20 % - Accent3 3 2 2 13 3" xfId="9067"/>
    <cellStyle name="20 % - Accent3 3 2 2 13 4" xfId="23189"/>
    <cellStyle name="20 % - Accent3 3 2 2 14" xfId="11696"/>
    <cellStyle name="20 % - Accent3 3 2 2 14 2" xfId="25740"/>
    <cellStyle name="20 % - Accent3 3 2 2 15" xfId="11782"/>
    <cellStyle name="20 % - Accent3 3 2 2 15 2" xfId="25826"/>
    <cellStyle name="20 % - Accent3 3 2 2 16" xfId="11831"/>
    <cellStyle name="20 % - Accent3 3 2 2 16 2" xfId="25873"/>
    <cellStyle name="20 % - Accent3 3 2 2 17" xfId="11851"/>
    <cellStyle name="20 % - Accent3 3 2 2 17 2" xfId="25893"/>
    <cellStyle name="20 % - Accent3 3 2 2 18" xfId="6154"/>
    <cellStyle name="20 % - Accent3 3 2 2 19" xfId="6240"/>
    <cellStyle name="20 % - Accent3 3 2 2 2" xfId="1460" hidden="1"/>
    <cellStyle name="20 % - Accent3 3 2 2 2" xfId="1976" hidden="1"/>
    <cellStyle name="20 % - Accent3 3 2 2 2" xfId="2424" hidden="1"/>
    <cellStyle name="20 % - Accent3 3 2 2 2" xfId="2740" hidden="1"/>
    <cellStyle name="20 % - Accent3 3 2 2 2" xfId="775" hidden="1"/>
    <cellStyle name="20 % - Accent3 3 2 2 2" xfId="2982"/>
    <cellStyle name="20 % - Accent3 3 2 2 2 10" xfId="13534" hidden="1"/>
    <cellStyle name="20 % - Accent3 3 2 2 2 10" xfId="7028"/>
    <cellStyle name="20 % - Accent3 3 2 2 2 10 2" xfId="27520" hidden="1"/>
    <cellStyle name="20 % - Accent3 3 2 2 2 10 2" xfId="37697" hidden="1"/>
    <cellStyle name="20 % - Accent3 3 2 2 2 10 2" xfId="43024" hidden="1"/>
    <cellStyle name="20 % - Accent3 3 2 2 2 10 2" xfId="47787"/>
    <cellStyle name="20 % - Accent3 3 2 2 2 11" xfId="13850" hidden="1"/>
    <cellStyle name="20 % - Accent3 3 2 2 2 11" xfId="7544"/>
    <cellStyle name="20 % - Accent3 3 2 2 2 11 2" xfId="27806" hidden="1"/>
    <cellStyle name="20 % - Accent3 3 2 2 2 11 2" xfId="37968" hidden="1"/>
    <cellStyle name="20 % - Accent3 3 2 2 2 11 2" xfId="43273" hidden="1"/>
    <cellStyle name="20 % - Accent3 3 2 2 2 11 2" xfId="48036"/>
    <cellStyle name="20 % - Accent3 3 2 2 2 12" xfId="11885" hidden="1"/>
    <cellStyle name="20 % - Accent3 3 2 2 2 12" xfId="7992"/>
    <cellStyle name="20 % - Accent3 3 2 2 2 12 2" xfId="25923" hidden="1"/>
    <cellStyle name="20 % - Accent3 3 2 2 2 12 2" xfId="36509" hidden="1"/>
    <cellStyle name="20 % - Accent3 3 2 2 2 12 2" xfId="30345" hidden="1"/>
    <cellStyle name="20 % - Accent3 3 2 2 2 12 2" xfId="35991"/>
    <cellStyle name="20 % - Accent3 3 2 2 2 13" xfId="14092" hidden="1"/>
    <cellStyle name="20 % - Accent3 3 2 2 2 13" xfId="8308"/>
    <cellStyle name="20 % - Accent3 3 2 2 2 13 2" xfId="28033" hidden="1"/>
    <cellStyle name="20 % - Accent3 3 2 2 2 13 2" xfId="38185" hidden="1"/>
    <cellStyle name="20 % - Accent3 3 2 2 2 13 2" xfId="43476" hidden="1"/>
    <cellStyle name="20 % - Accent3 3 2 2 2 13 2" xfId="48224"/>
    <cellStyle name="20 % - Accent3 3 2 2 2 14" xfId="6343"/>
    <cellStyle name="20 % - Accent3 3 2 2 2 15" xfId="8550"/>
    <cellStyle name="20 % - Accent3 3 2 2 2 16" xfId="21170" hidden="1"/>
    <cellStyle name="20 % - Accent3 3 2 2 2 17" xfId="21674" hidden="1"/>
    <cellStyle name="20 % - Accent3 3 2 2 2 18" xfId="22089" hidden="1"/>
    <cellStyle name="20 % - Accent3 3 2 2 2 19" xfId="22395"/>
    <cellStyle name="20 % - Accent3 3 2 2 2 2" xfId="4276"/>
    <cellStyle name="20 % - Accent3 3 2 2 2 2 2" xfId="15328" hidden="1"/>
    <cellStyle name="20 % - Accent3 3 2 2 2 2 2" xfId="18689"/>
    <cellStyle name="20 % - Accent3 3 2 2 2 2 2 2" xfId="29242" hidden="1"/>
    <cellStyle name="20 % - Accent3 3 2 2 2 2 2 2" xfId="46657" hidden="1"/>
    <cellStyle name="20 % - Accent3 3 2 2 2 2 2 2" xfId="50734"/>
    <cellStyle name="20 % - Accent3 3 2 2 2 2 2 3" xfId="32371" hidden="1"/>
    <cellStyle name="20 % - Accent3 3 2 2 2 2 3" xfId="9786"/>
    <cellStyle name="20 % - Accent3 3 2 2 2 2 4" xfId="23900"/>
    <cellStyle name="20 % - Accent3 3 2 2 2 20" xfId="20496"/>
    <cellStyle name="20 % - Accent3 3 2 2 2 21" xfId="22637"/>
    <cellStyle name="20 % - Accent3 3 2 2 2 3" xfId="4792"/>
    <cellStyle name="20 % - Accent3 3 2 2 2 3 2" xfId="15844"/>
    <cellStyle name="20 % - Accent3 3 2 2 2 3 2 2" xfId="29735"/>
    <cellStyle name="20 % - Accent3 3 2 2 2 3 3" xfId="10302"/>
    <cellStyle name="20 % - Accent3 3 2 2 2 3 4" xfId="24402"/>
    <cellStyle name="20 % - Accent3 3 2 2 2 4" xfId="5240"/>
    <cellStyle name="20 % - Accent3 3 2 2 2 4 2" xfId="16292"/>
    <cellStyle name="20 % - Accent3 3 2 2 2 4 2 2" xfId="30161"/>
    <cellStyle name="20 % - Accent3 3 2 2 2 4 3" xfId="10750"/>
    <cellStyle name="20 % - Accent3 3 2 2 2 4 4" xfId="24824"/>
    <cellStyle name="20 % - Accent3 3 2 2 2 5" xfId="5556"/>
    <cellStyle name="20 % - Accent3 3 2 2 2 5 2" xfId="16608"/>
    <cellStyle name="20 % - Accent3 3 2 2 2 5 2 2" xfId="30462"/>
    <cellStyle name="20 % - Accent3 3 2 2 2 5 3" xfId="11066"/>
    <cellStyle name="20 % - Accent3 3 2 2 2 5 4" xfId="25128"/>
    <cellStyle name="20 % - Accent3 3 2 2 2 6" xfId="3591"/>
    <cellStyle name="20 % - Accent3 3 2 2 2 6 2" xfId="14643"/>
    <cellStyle name="20 % - Accent3 3 2 2 2 6 2 2" xfId="28574"/>
    <cellStyle name="20 % - Accent3 3 2 2 2 6 3" xfId="9101"/>
    <cellStyle name="20 % - Accent3 3 2 2 2 6 4" xfId="23223"/>
    <cellStyle name="20 % - Accent3 3 2 2 2 7" xfId="5798"/>
    <cellStyle name="20 % - Accent3 3 2 2 2 7 2" xfId="16850"/>
    <cellStyle name="20 % - Accent3 3 2 2 2 7 2 2" xfId="30689"/>
    <cellStyle name="20 % - Accent3 3 2 2 2 7 3" xfId="11308"/>
    <cellStyle name="20 % - Accent3 3 2 2 2 7 4" xfId="25355"/>
    <cellStyle name="20 % - Accent3 3 2 2 2 8" xfId="12570"/>
    <cellStyle name="20 % - Accent3 3 2 2 2 8 2" xfId="26590"/>
    <cellStyle name="20 % - Accent3 3 2 2 2 9" xfId="13086"/>
    <cellStyle name="20 % - Accent3 3 2 2 2 9 2" xfId="27092"/>
    <cellStyle name="20 % - Accent3 3 2 2 20" xfId="6289"/>
    <cellStyle name="20 % - Accent3 3 2 2 21" xfId="6309"/>
    <cellStyle name="20 % - Accent3 3 2 2 22" xfId="20309"/>
    <cellStyle name="20 % - Accent3 3 2 2 23" xfId="20395"/>
    <cellStyle name="20 % - Accent3 3 2 2 24" xfId="20445"/>
    <cellStyle name="20 % - Accent3 3 2 2 25" xfId="20465"/>
    <cellStyle name="20 % - Accent3 3 2 2 3" xfId="1546" hidden="1"/>
    <cellStyle name="20 % - Accent3 3 2 2 3" xfId="2062" hidden="1"/>
    <cellStyle name="20 % - Accent3 3 2 2 3" xfId="2462" hidden="1"/>
    <cellStyle name="20 % - Accent3 3 2 2 3" xfId="2775" hidden="1"/>
    <cellStyle name="20 % - Accent3 3 2 2 3" xfId="2503" hidden="1"/>
    <cellStyle name="20 % - Accent3 3 2 2 3" xfId="3007"/>
    <cellStyle name="20 % - Accent3 3 2 2 3 10" xfId="13572" hidden="1"/>
    <cellStyle name="20 % - Accent3 3 2 2 3 10" xfId="7114"/>
    <cellStyle name="20 % - Accent3 3 2 2 3 10 2" xfId="27557" hidden="1"/>
    <cellStyle name="20 % - Accent3 3 2 2 3 10 2" xfId="37733" hidden="1"/>
    <cellStyle name="20 % - Accent3 3 2 2 3 10 2" xfId="43060" hidden="1"/>
    <cellStyle name="20 % - Accent3 3 2 2 3 10 2" xfId="47823"/>
    <cellStyle name="20 % - Accent3 3 2 2 3 11" xfId="13885" hidden="1"/>
    <cellStyle name="20 % - Accent3 3 2 2 3 11" xfId="7630"/>
    <cellStyle name="20 % - Accent3 3 2 2 3 11 2" xfId="27841" hidden="1"/>
    <cellStyle name="20 % - Accent3 3 2 2 3 11 2" xfId="38001" hidden="1"/>
    <cellStyle name="20 % - Accent3 3 2 2 3 11 2" xfId="43305" hidden="1"/>
    <cellStyle name="20 % - Accent3 3 2 2 3 11 2" xfId="48068"/>
    <cellStyle name="20 % - Accent3 3 2 2 3 12" xfId="13613" hidden="1"/>
    <cellStyle name="20 % - Accent3 3 2 2 3 12" xfId="8030"/>
    <cellStyle name="20 % - Accent3 3 2 2 3 12 2" xfId="27591" hidden="1"/>
    <cellStyle name="20 % - Accent3 3 2 2 3 12 2" xfId="37766" hidden="1"/>
    <cellStyle name="20 % - Accent3 3 2 2 3 12 2" xfId="43091" hidden="1"/>
    <cellStyle name="20 % - Accent3 3 2 2 3 12 2" xfId="47854"/>
    <cellStyle name="20 % - Accent3 3 2 2 3 13" xfId="14117" hidden="1"/>
    <cellStyle name="20 % - Accent3 3 2 2 3 13" xfId="8343"/>
    <cellStyle name="20 % - Accent3 3 2 2 3 13 2" xfId="28058" hidden="1"/>
    <cellStyle name="20 % - Accent3 3 2 2 3 13 2" xfId="38210" hidden="1"/>
    <cellStyle name="20 % - Accent3 3 2 2 3 13 2" xfId="43501" hidden="1"/>
    <cellStyle name="20 % - Accent3 3 2 2 3 13 2" xfId="48248"/>
    <cellStyle name="20 % - Accent3 3 2 2 3 14" xfId="8071"/>
    <cellStyle name="20 % - Accent3 3 2 2 3 15" xfId="8575"/>
    <cellStyle name="20 % - Accent3 3 2 2 3 16" xfId="21256" hidden="1"/>
    <cellStyle name="20 % - Accent3 3 2 2 3 17" xfId="21759" hidden="1"/>
    <cellStyle name="20 % - Accent3 3 2 2 3 18" xfId="22126" hidden="1"/>
    <cellStyle name="20 % - Accent3 3 2 2 3 19" xfId="22430"/>
    <cellStyle name="20 % - Accent3 3 2 2 3 2" xfId="4362"/>
    <cellStyle name="20 % - Accent3 3 2 2 3 2 2" xfId="15414" hidden="1"/>
    <cellStyle name="20 % - Accent3 3 2 2 3 2 2" xfId="18714"/>
    <cellStyle name="20 % - Accent3 3 2 2 3 2 2 2" xfId="29328" hidden="1"/>
    <cellStyle name="20 % - Accent3 3 2 2 3 2 2 2" xfId="46681" hidden="1"/>
    <cellStyle name="20 % - Accent3 3 2 2 3 2 2 2" xfId="50758"/>
    <cellStyle name="20 % - Accent3 3 2 2 3 2 2 3" xfId="32396" hidden="1"/>
    <cellStyle name="20 % - Accent3 3 2 2 3 2 3" xfId="9872"/>
    <cellStyle name="20 % - Accent3 3 2 2 3 2 4" xfId="23986"/>
    <cellStyle name="20 % - Accent3 3 2 2 3 20" xfId="22166"/>
    <cellStyle name="20 % - Accent3 3 2 2 3 21" xfId="22662"/>
    <cellStyle name="20 % - Accent3 3 2 2 3 3" xfId="4878"/>
    <cellStyle name="20 % - Accent3 3 2 2 3 3 2" xfId="15930"/>
    <cellStyle name="20 % - Accent3 3 2 2 3 3 2 2" xfId="29821"/>
    <cellStyle name="20 % - Accent3 3 2 2 3 3 3" xfId="10388"/>
    <cellStyle name="20 % - Accent3 3 2 2 3 3 4" xfId="24488"/>
    <cellStyle name="20 % - Accent3 3 2 2 3 4" xfId="5278"/>
    <cellStyle name="20 % - Accent3 3 2 2 3 4 2" xfId="16330"/>
    <cellStyle name="20 % - Accent3 3 2 2 3 4 2 2" xfId="30198"/>
    <cellStyle name="20 % - Accent3 3 2 2 3 4 3" xfId="10788"/>
    <cellStyle name="20 % - Accent3 3 2 2 3 4 4" xfId="24862"/>
    <cellStyle name="20 % - Accent3 3 2 2 3 5" xfId="5591"/>
    <cellStyle name="20 % - Accent3 3 2 2 3 5 2" xfId="16643"/>
    <cellStyle name="20 % - Accent3 3 2 2 3 5 2 2" xfId="30497"/>
    <cellStyle name="20 % - Accent3 3 2 2 3 5 3" xfId="11101"/>
    <cellStyle name="20 % - Accent3 3 2 2 3 5 4" xfId="25163"/>
    <cellStyle name="20 % - Accent3 3 2 2 3 6" xfId="5319"/>
    <cellStyle name="20 % - Accent3 3 2 2 3 6 2" xfId="16371"/>
    <cellStyle name="20 % - Accent3 3 2 2 3 6 2 2" xfId="30236"/>
    <cellStyle name="20 % - Accent3 3 2 2 3 6 3" xfId="10829"/>
    <cellStyle name="20 % - Accent3 3 2 2 3 6 4" xfId="24901"/>
    <cellStyle name="20 % - Accent3 3 2 2 3 7" xfId="5823"/>
    <cellStyle name="20 % - Accent3 3 2 2 3 7 2" xfId="16875"/>
    <cellStyle name="20 % - Accent3 3 2 2 3 7 2 2" xfId="30713"/>
    <cellStyle name="20 % - Accent3 3 2 2 3 7 3" xfId="11333"/>
    <cellStyle name="20 % - Accent3 3 2 2 3 7 4" xfId="25380"/>
    <cellStyle name="20 % - Accent3 3 2 2 3 8" xfId="12656"/>
    <cellStyle name="20 % - Accent3 3 2 2 3 8 2" xfId="26676"/>
    <cellStyle name="20 % - Accent3 3 2 2 3 9" xfId="13172"/>
    <cellStyle name="20 % - Accent3 3 2 2 3 9 2" xfId="27178"/>
    <cellStyle name="20 % - Accent3 3 2 2 4" xfId="1595" hidden="1"/>
    <cellStyle name="20 % - Accent3 3 2 2 4" xfId="2111" hidden="1"/>
    <cellStyle name="20 % - Accent3 3 2 2 4" xfId="2824" hidden="1"/>
    <cellStyle name="20 % - Accent3 3 2 2 4" xfId="2749" hidden="1"/>
    <cellStyle name="20 % - Accent3 3 2 2 4" xfId="3055"/>
    <cellStyle name="20 % - Accent3 3 2 2 4 10" xfId="13859" hidden="1"/>
    <cellStyle name="20 % - Accent3 3 2 2 4 10" xfId="7163"/>
    <cellStyle name="20 % - Accent3 3 2 2 4 10 2" xfId="27815" hidden="1"/>
    <cellStyle name="20 % - Accent3 3 2 2 4 10 2" xfId="37976" hidden="1"/>
    <cellStyle name="20 % - Accent3 3 2 2 4 10 2" xfId="43281" hidden="1"/>
    <cellStyle name="20 % - Accent3 3 2 2 4 10 2" xfId="48044"/>
    <cellStyle name="20 % - Accent3 3 2 2 4 11" xfId="14165" hidden="1"/>
    <cellStyle name="20 % - Accent3 3 2 2 4 11" xfId="7679"/>
    <cellStyle name="20 % - Accent3 3 2 2 4 11 2" xfId="28104" hidden="1"/>
    <cellStyle name="20 % - Accent3 3 2 2 4 11 2" xfId="38255" hidden="1"/>
    <cellStyle name="20 % - Accent3 3 2 2 4 11 2" xfId="43542" hidden="1"/>
    <cellStyle name="20 % - Accent3 3 2 2 4 11 2" xfId="48286"/>
    <cellStyle name="20 % - Accent3 3 2 2 4 12" xfId="8392"/>
    <cellStyle name="20 % - Accent3 3 2 2 4 13" xfId="8317"/>
    <cellStyle name="20 % - Accent3 3 2 2 4 14" xfId="8623"/>
    <cellStyle name="20 % - Accent3 3 2 2 4 15" xfId="21301" hidden="1"/>
    <cellStyle name="20 % - Accent3 3 2 2 4 16" xfId="21803" hidden="1"/>
    <cellStyle name="20 % - Accent3 3 2 2 4 17" xfId="22479" hidden="1"/>
    <cellStyle name="20 % - Accent3 3 2 2 4 18" xfId="22404" hidden="1"/>
    <cellStyle name="20 % - Accent3 3 2 2 4 19" xfId="22709" hidden="1"/>
    <cellStyle name="20 % - Accent3 3 2 2 4 2" xfId="4411"/>
    <cellStyle name="20 % - Accent3 3 2 2 4 2 2" xfId="15463" hidden="1"/>
    <cellStyle name="20 % - Accent3 3 2 2 4 2 2" xfId="18762"/>
    <cellStyle name="20 % - Accent3 3 2 2 4 2 2 2" xfId="29376" hidden="1"/>
    <cellStyle name="20 % - Accent3 3 2 2 4 2 2 2" xfId="46719" hidden="1"/>
    <cellStyle name="20 % - Accent3 3 2 2 4 2 2 2" xfId="48592"/>
    <cellStyle name="20 % - Accent3 3 2 2 4 2 2 3" xfId="32440" hidden="1"/>
    <cellStyle name="20 % - Accent3 3 2 2 4 2 2 3" xfId="50796"/>
    <cellStyle name="20 % - Accent3 3 2 2 4 2 3" xfId="9921"/>
    <cellStyle name="20 % - Accent3 3 2 2 4 2 4" xfId="24033"/>
    <cellStyle name="20 % - Accent3 3 2 2 4 3" xfId="4927"/>
    <cellStyle name="20 % - Accent3 3 2 2 4 3 2" xfId="15979" hidden="1"/>
    <cellStyle name="20 % - Accent3 3 2 2 4 3 2" xfId="18988"/>
    <cellStyle name="20 % - Accent3 3 2 2 4 3 2 2" xfId="29865" hidden="1"/>
    <cellStyle name="20 % - Accent3 3 2 2 4 3 2 2" xfId="46895" hidden="1"/>
    <cellStyle name="20 % - Accent3 3 2 2 4 3 2 2" xfId="50972"/>
    <cellStyle name="20 % - Accent3 3 2 2 4 3 2 3" xfId="32649" hidden="1"/>
    <cellStyle name="20 % - Accent3 3 2 2 4 3 3" xfId="10437"/>
    <cellStyle name="20 % - Accent3 3 2 2 4 3 4" xfId="24533"/>
    <cellStyle name="20 % - Accent3 3 2 2 4 4" xfId="5640"/>
    <cellStyle name="20 % - Accent3 3 2 2 4 4 2" xfId="16692"/>
    <cellStyle name="20 % - Accent3 3 2 2 4 4 2 2" xfId="30545"/>
    <cellStyle name="20 % - Accent3 3 2 2 4 4 3" xfId="11150"/>
    <cellStyle name="20 % - Accent3 3 2 2 4 4 4" xfId="25207"/>
    <cellStyle name="20 % - Accent3 3 2 2 4 5" xfId="5565"/>
    <cellStyle name="20 % - Accent3 3 2 2 4 5 2" xfId="16617"/>
    <cellStyle name="20 % - Accent3 3 2 2 4 5 2 2" xfId="30471"/>
    <cellStyle name="20 % - Accent3 3 2 2 4 5 3" xfId="11075"/>
    <cellStyle name="20 % - Accent3 3 2 2 4 5 4" xfId="25137"/>
    <cellStyle name="20 % - Accent3 3 2 2 4 6" xfId="5871"/>
    <cellStyle name="20 % - Accent3 3 2 2 4 6 2" xfId="16923"/>
    <cellStyle name="20 % - Accent3 3 2 2 4 6 2 2" xfId="30760"/>
    <cellStyle name="20 % - Accent3 3 2 2 4 6 3" xfId="11381"/>
    <cellStyle name="20 % - Accent3 3 2 2 4 6 4" xfId="25427"/>
    <cellStyle name="20 % - Accent3 3 2 2 4 7" xfId="12705"/>
    <cellStyle name="20 % - Accent3 3 2 2 4 7 2" xfId="26721"/>
    <cellStyle name="20 % - Accent3 3 2 2 4 8" xfId="13221"/>
    <cellStyle name="20 % - Accent3 3 2 2 4 8 2" xfId="27226"/>
    <cellStyle name="20 % - Accent3 3 2 2 4 9" xfId="13934"/>
    <cellStyle name="20 % - Accent3 3 2 2 4 9 2" xfId="27884"/>
    <cellStyle name="20 % - Accent3 3 2 2 5" xfId="1615"/>
    <cellStyle name="20 % - Accent3 3 2 2 5 2" xfId="4431"/>
    <cellStyle name="20 % - Accent3 3 2 2 5 2 2" xfId="15483"/>
    <cellStyle name="20 % - Accent3 3 2 2 5 2 2 2" xfId="29396"/>
    <cellStyle name="20 % - Accent3 3 2 2 5 2 3" xfId="9941"/>
    <cellStyle name="20 % - Accent3 3 2 2 5 2 4" xfId="24053"/>
    <cellStyle name="20 % - Accent3 3 2 2 5 3" xfId="12725"/>
    <cellStyle name="20 % - Accent3 3 2 2 5 3 2" xfId="26741"/>
    <cellStyle name="20 % - Accent3 3 2 2 5 4" xfId="7183"/>
    <cellStyle name="20 % - Accent3 3 2 2 5 5" xfId="21321"/>
    <cellStyle name="20 % - Accent3 3 2 2 6" xfId="2131"/>
    <cellStyle name="20 % - Accent3 3 2 2 6 2" xfId="4947"/>
    <cellStyle name="20 % - Accent3 3 2 2 6 2 2" xfId="15999"/>
    <cellStyle name="20 % - Accent3 3 2 2 6 2 2 2" xfId="29885"/>
    <cellStyle name="20 % - Accent3 3 2 2 6 2 3" xfId="10457"/>
    <cellStyle name="20 % - Accent3 3 2 2 6 2 4" xfId="24553"/>
    <cellStyle name="20 % - Accent3 3 2 2 6 3" xfId="13241"/>
    <cellStyle name="20 % - Accent3 3 2 2 6 3 2" xfId="27246"/>
    <cellStyle name="20 % - Accent3 3 2 2 6 4" xfId="7699"/>
    <cellStyle name="20 % - Accent3 3 2 2 6 5" xfId="21823"/>
    <cellStyle name="20 % - Accent3 3 2 2 7" xfId="1049"/>
    <cellStyle name="20 % - Accent3 3 2 2 7 2" xfId="3865"/>
    <cellStyle name="20 % - Accent3 3 2 2 7 2 2" xfId="14917"/>
    <cellStyle name="20 % - Accent3 3 2 2 7 2 2 2" xfId="28843"/>
    <cellStyle name="20 % - Accent3 3 2 2 7 2 3" xfId="9375"/>
    <cellStyle name="20 % - Accent3 3 2 2 7 2 4" xfId="23491"/>
    <cellStyle name="20 % - Accent3 3 2 2 7 3" xfId="12159"/>
    <cellStyle name="20 % - Accent3 3 2 2 7 3 2" xfId="26189"/>
    <cellStyle name="20 % - Accent3 3 2 2 7 4" xfId="6617"/>
    <cellStyle name="20 % - Accent3 3 2 2 7 5" xfId="20766"/>
    <cellStyle name="20 % - Accent3 3 2 2 8" xfId="1135"/>
    <cellStyle name="20 % - Accent3 3 2 2 8 2" xfId="3951"/>
    <cellStyle name="20 % - Accent3 3 2 2 8 2 2" xfId="15003"/>
    <cellStyle name="20 % - Accent3 3 2 2 8 2 2 2" xfId="28928"/>
    <cellStyle name="20 % - Accent3 3 2 2 8 2 3" xfId="9461"/>
    <cellStyle name="20 % - Accent3 3 2 2 8 2 4" xfId="23577"/>
    <cellStyle name="20 % - Accent3 3 2 2 8 3" xfId="12245"/>
    <cellStyle name="20 % - Accent3 3 2 2 8 3 2" xfId="26275"/>
    <cellStyle name="20 % - Accent3 3 2 2 8 4" xfId="6703"/>
    <cellStyle name="20 % - Accent3 3 2 2 8 5" xfId="20852"/>
    <cellStyle name="20 % - Accent3 3 2 2 9" xfId="1186"/>
    <cellStyle name="20 % - Accent3 3 2 2 9 2" xfId="4002"/>
    <cellStyle name="20 % - Accent3 3 2 2 9 2 2" xfId="15054"/>
    <cellStyle name="20 % - Accent3 3 2 2 9 2 2 2" xfId="28975"/>
    <cellStyle name="20 % - Accent3 3 2 2 9 2 3" xfId="9512"/>
    <cellStyle name="20 % - Accent3 3 2 2 9 2 4" xfId="23628"/>
    <cellStyle name="20 % - Accent3 3 2 2 9 3" xfId="12296"/>
    <cellStyle name="20 % - Accent3 3 2 2 9 3 2" xfId="26322"/>
    <cellStyle name="20 % - Accent3 3 2 2 9 4" xfId="6754"/>
    <cellStyle name="20 % - Accent3 3 2 2 9 5" xfId="20901"/>
    <cellStyle name="20 % - Accent3 3 2 3" xfId="655"/>
    <cellStyle name="20 % - Accent3 3 2 3 2" xfId="1534"/>
    <cellStyle name="20 % - Accent3 3 2 3 2 2" xfId="4350"/>
    <cellStyle name="20 % - Accent3 3 2 3 2 2 2" xfId="15402"/>
    <cellStyle name="20 % - Accent3 3 2 3 2 2 2 2" xfId="29316"/>
    <cellStyle name="20 % - Accent3 3 2 3 2 2 3" xfId="9860"/>
    <cellStyle name="20 % - Accent3 3 2 3 2 2 4" xfId="23974"/>
    <cellStyle name="20 % - Accent3 3 2 3 2 3" xfId="12644"/>
    <cellStyle name="20 % - Accent3 3 2 3 2 3 2" xfId="26664"/>
    <cellStyle name="20 % - Accent3 3 2 3 2 4" xfId="7102"/>
    <cellStyle name="20 % - Accent3 3 2 3 2 5" xfId="21244"/>
    <cellStyle name="20 % - Accent3 3 2 3 3" xfId="2050"/>
    <cellStyle name="20 % - Accent3 3 2 3 3 2" xfId="4866"/>
    <cellStyle name="20 % - Accent3 3 2 3 3 2 2" xfId="15918"/>
    <cellStyle name="20 % - Accent3 3 2 3 3 2 2 2" xfId="29809"/>
    <cellStyle name="20 % - Accent3 3 2 3 3 2 3" xfId="10376"/>
    <cellStyle name="20 % - Accent3 3 2 3 3 2 4" xfId="24476"/>
    <cellStyle name="20 % - Accent3 3 2 3 3 3" xfId="13160"/>
    <cellStyle name="20 % - Accent3 3 2 3 3 3 2" xfId="27166"/>
    <cellStyle name="20 % - Accent3 3 2 3 3 4" xfId="7618"/>
    <cellStyle name="20 % - Accent3 3 2 3 3 5" xfId="21747"/>
    <cellStyle name="20 % - Accent3 3 2 3 4" xfId="1123"/>
    <cellStyle name="20 % - Accent3 3 2 3 4 2" xfId="3939"/>
    <cellStyle name="20 % - Accent3 3 2 3 4 2 2" xfId="14991"/>
    <cellStyle name="20 % - Accent3 3 2 3 4 2 2 2" xfId="28916"/>
    <cellStyle name="20 % - Accent3 3 2 3 4 2 3" xfId="9449"/>
    <cellStyle name="20 % - Accent3 3 2 3 4 2 4" xfId="23565"/>
    <cellStyle name="20 % - Accent3 3 2 3 4 3" xfId="12233"/>
    <cellStyle name="20 % - Accent3 3 2 3 4 3 2" xfId="26263"/>
    <cellStyle name="20 % - Accent3 3 2 3 4 4" xfId="6691"/>
    <cellStyle name="20 % - Accent3 3 2 3 4 5" xfId="20840"/>
    <cellStyle name="20 % - Accent3 3 2 3 5" xfId="3476"/>
    <cellStyle name="20 % - Accent3 3 2 3 5 2" xfId="14528"/>
    <cellStyle name="20 % - Accent3 3 2 3 5 2 2" xfId="28464"/>
    <cellStyle name="20 % - Accent3 3 2 3 5 3" xfId="8986"/>
    <cellStyle name="20 % - Accent3 3 2 3 5 4" xfId="23113"/>
    <cellStyle name="20 % - Accent3 3 2 3 6" xfId="11770"/>
    <cellStyle name="20 % - Accent3 3 2 3 6 2" xfId="25814"/>
    <cellStyle name="20 % - Accent3 3 2 3 7" xfId="6228"/>
    <cellStyle name="20 % - Accent3 3 2 3 8" xfId="20383"/>
    <cellStyle name="20 % - Accent3 3 2 4" xfId="1269"/>
    <cellStyle name="20 % - Accent3 3 2 4 2" xfId="4085"/>
    <cellStyle name="20 % - Accent3 3 2 4 2 2" xfId="15137"/>
    <cellStyle name="20 % - Accent3 3 2 4 2 2 2" xfId="29058"/>
    <cellStyle name="20 % - Accent3 3 2 4 2 3" xfId="9595"/>
    <cellStyle name="20 % - Accent3 3 2 4 2 4" xfId="23711"/>
    <cellStyle name="20 % - Accent3 3 2 4 3" xfId="12379"/>
    <cellStyle name="20 % - Accent3 3 2 4 3 2" xfId="26405"/>
    <cellStyle name="20 % - Accent3 3 2 4 4" xfId="6837"/>
    <cellStyle name="20 % - Accent3 3 2 4 5" xfId="20984"/>
    <cellStyle name="20 % - Accent3 3 2 5" xfId="1785"/>
    <cellStyle name="20 % - Accent3 3 2 5 2" xfId="4601"/>
    <cellStyle name="20 % - Accent3 3 2 5 2 2" xfId="15653"/>
    <cellStyle name="20 % - Accent3 3 2 5 2 2 2" xfId="29551"/>
    <cellStyle name="20 % - Accent3 3 2 5 2 3" xfId="10111"/>
    <cellStyle name="20 % - Accent3 3 2 5 2 4" xfId="24218"/>
    <cellStyle name="20 % - Accent3 3 2 5 3" xfId="12895"/>
    <cellStyle name="20 % - Accent3 3 2 5 3 2" xfId="26904"/>
    <cellStyle name="20 % - Accent3 3 2 5 4" xfId="7353"/>
    <cellStyle name="20 % - Accent3 3 2 5 5" xfId="21486"/>
    <cellStyle name="20 % - Accent3 3 2 6" xfId="855"/>
    <cellStyle name="20 % - Accent3 3 2 6 2" xfId="3671"/>
    <cellStyle name="20 % - Accent3 3 2 6 2 2" xfId="14723"/>
    <cellStyle name="20 % - Accent3 3 2 6 2 2 2" xfId="28653"/>
    <cellStyle name="20 % - Accent3 3 2 6 2 3" xfId="9181"/>
    <cellStyle name="20 % - Accent3 3 2 6 2 4" xfId="23302"/>
    <cellStyle name="20 % - Accent3 3 2 6 3" xfId="11965"/>
    <cellStyle name="20 % - Accent3 3 2 6 3 2" xfId="26000"/>
    <cellStyle name="20 % - Accent3 3 2 6 4" xfId="6423"/>
    <cellStyle name="20 % - Accent3 3 2 6 5" xfId="20575"/>
    <cellStyle name="20 % - Accent3 3 2 7" xfId="3211"/>
    <cellStyle name="20 % - Accent3 3 2 7 2" xfId="14263"/>
    <cellStyle name="20 % - Accent3 3 2 7 2 2" xfId="28202"/>
    <cellStyle name="20 % - Accent3 3 2 7 3" xfId="8721"/>
    <cellStyle name="20 % - Accent3 3 2 7 4" xfId="22853"/>
    <cellStyle name="20 % - Accent3 3 2 8" xfId="11505"/>
    <cellStyle name="20 % - Accent3 3 2 8 2" xfId="25556"/>
    <cellStyle name="20 % - Accent3 3 2 9" xfId="5963"/>
    <cellStyle name="20 % - Accent3 3 3" xfId="416"/>
    <cellStyle name="20 % - Accent3 3 3 2" xfId="622"/>
    <cellStyle name="20 % - Accent3 3 3 2 2" xfId="1501"/>
    <cellStyle name="20 % - Accent3 3 3 2 2 2" xfId="4317"/>
    <cellStyle name="20 % - Accent3 3 3 2 2 2 2" xfId="15369"/>
    <cellStyle name="20 % - Accent3 3 3 2 2 2 2 2" xfId="29283"/>
    <cellStyle name="20 % - Accent3 3 3 2 2 2 3" xfId="9827"/>
    <cellStyle name="20 % - Accent3 3 3 2 2 2 4" xfId="23941"/>
    <cellStyle name="20 % - Accent3 3 3 2 2 3" xfId="12611"/>
    <cellStyle name="20 % - Accent3 3 3 2 2 3 2" xfId="26631"/>
    <cellStyle name="20 % - Accent3 3 3 2 2 4" xfId="7069"/>
    <cellStyle name="20 % - Accent3 3 3 2 2 5" xfId="21211"/>
    <cellStyle name="20 % - Accent3 3 3 2 3" xfId="2017"/>
    <cellStyle name="20 % - Accent3 3 3 2 3 2" xfId="4833"/>
    <cellStyle name="20 % - Accent3 3 3 2 3 2 2" xfId="15885"/>
    <cellStyle name="20 % - Accent3 3 3 2 3 2 2 2" xfId="29776"/>
    <cellStyle name="20 % - Accent3 3 3 2 3 2 3" xfId="10343"/>
    <cellStyle name="20 % - Accent3 3 3 2 3 2 4" xfId="24443"/>
    <cellStyle name="20 % - Accent3 3 3 2 3 3" xfId="13127"/>
    <cellStyle name="20 % - Accent3 3 3 2 3 3 2" xfId="27133"/>
    <cellStyle name="20 % - Accent3 3 3 2 3 4" xfId="7585"/>
    <cellStyle name="20 % - Accent3 3 3 2 3 5" xfId="21715"/>
    <cellStyle name="20 % - Accent3 3 3 2 4" xfId="1090"/>
    <cellStyle name="20 % - Accent3 3 3 2 4 2" xfId="3906"/>
    <cellStyle name="20 % - Accent3 3 3 2 4 2 2" xfId="14958"/>
    <cellStyle name="20 % - Accent3 3 3 2 4 2 2 2" xfId="28884"/>
    <cellStyle name="20 % - Accent3 3 3 2 4 2 3" xfId="9416"/>
    <cellStyle name="20 % - Accent3 3 3 2 4 2 4" xfId="23532"/>
    <cellStyle name="20 % - Accent3 3 3 2 4 3" xfId="12200"/>
    <cellStyle name="20 % - Accent3 3 3 2 4 3 2" xfId="26230"/>
    <cellStyle name="20 % - Accent3 3 3 2 4 4" xfId="6658"/>
    <cellStyle name="20 % - Accent3 3 3 2 4 5" xfId="20807"/>
    <cellStyle name="20 % - Accent3 3 3 2 5" xfId="3443"/>
    <cellStyle name="20 % - Accent3 3 3 2 5 2" xfId="14495"/>
    <cellStyle name="20 % - Accent3 3 3 2 5 2 2" xfId="28431"/>
    <cellStyle name="20 % - Accent3 3 3 2 5 3" xfId="8953"/>
    <cellStyle name="20 % - Accent3 3 3 2 5 4" xfId="23080"/>
    <cellStyle name="20 % - Accent3 3 3 2 6" xfId="11737"/>
    <cellStyle name="20 % - Accent3 3 3 2 6 2" xfId="25781"/>
    <cellStyle name="20 % - Accent3 3 3 2 7" xfId="6195"/>
    <cellStyle name="20 % - Accent3 3 3 2 8" xfId="20350"/>
    <cellStyle name="20 % - Accent3 3 3 3" xfId="1310"/>
    <cellStyle name="20 % - Accent3 3 3 3 2" xfId="4126"/>
    <cellStyle name="20 % - Accent3 3 3 3 2 2" xfId="15178"/>
    <cellStyle name="20 % - Accent3 3 3 3 2 2 2" xfId="29099"/>
    <cellStyle name="20 % - Accent3 3 3 3 2 3" xfId="9636"/>
    <cellStyle name="20 % - Accent3 3 3 3 2 4" xfId="23752"/>
    <cellStyle name="20 % - Accent3 3 3 3 3" xfId="12420"/>
    <cellStyle name="20 % - Accent3 3 3 3 3 2" xfId="26446"/>
    <cellStyle name="20 % - Accent3 3 3 3 4" xfId="6878"/>
    <cellStyle name="20 % - Accent3 3 3 3 5" xfId="21025"/>
    <cellStyle name="20 % - Accent3 3 3 4" xfId="1826"/>
    <cellStyle name="20 % - Accent3 3 3 4 2" xfId="4642"/>
    <cellStyle name="20 % - Accent3 3 3 4 2 2" xfId="15694"/>
    <cellStyle name="20 % - Accent3 3 3 4 2 2 2" xfId="29592"/>
    <cellStyle name="20 % - Accent3 3 3 4 2 3" xfId="10152"/>
    <cellStyle name="20 % - Accent3 3 3 4 2 4" xfId="24259"/>
    <cellStyle name="20 % - Accent3 3 3 4 3" xfId="12936"/>
    <cellStyle name="20 % - Accent3 3 3 4 3 2" xfId="26945"/>
    <cellStyle name="20 % - Accent3 3 3 4 4" xfId="7394"/>
    <cellStyle name="20 % - Accent3 3 3 4 5" xfId="21527"/>
    <cellStyle name="20 % - Accent3 3 3 5" xfId="896"/>
    <cellStyle name="20 % - Accent3 3 3 5 2" xfId="3712"/>
    <cellStyle name="20 % - Accent3 3 3 5 2 2" xfId="14764"/>
    <cellStyle name="20 % - Accent3 3 3 5 2 2 2" xfId="28694"/>
    <cellStyle name="20 % - Accent3 3 3 5 2 3" xfId="9222"/>
    <cellStyle name="20 % - Accent3 3 3 5 2 4" xfId="23343"/>
    <cellStyle name="20 % - Accent3 3 3 5 3" xfId="12006"/>
    <cellStyle name="20 % - Accent3 3 3 5 3 2" xfId="26041"/>
    <cellStyle name="20 % - Accent3 3 3 5 4" xfId="6464"/>
    <cellStyle name="20 % - Accent3 3 3 5 5" xfId="20616"/>
    <cellStyle name="20 % - Accent3 3 3 6" xfId="3252"/>
    <cellStyle name="20 % - Accent3 3 3 6 2" xfId="14304"/>
    <cellStyle name="20 % - Accent3 3 3 6 2 2" xfId="28243"/>
    <cellStyle name="20 % - Accent3 3 3 6 3" xfId="8762"/>
    <cellStyle name="20 % - Accent3 3 3 6 4" xfId="22894"/>
    <cellStyle name="20 % - Accent3 3 3 7" xfId="11546"/>
    <cellStyle name="20 % - Accent3 3 3 7 2" xfId="25597"/>
    <cellStyle name="20 % - Accent3 3 3 8" xfId="6004"/>
    <cellStyle name="20 % - Accent3 3 3 9" xfId="20151"/>
    <cellStyle name="20 % - Accent3 3 4" xfId="527"/>
    <cellStyle name="20 % - Accent3 3 4 2" xfId="1406"/>
    <cellStyle name="20 % - Accent3 3 4 2 2" xfId="4222"/>
    <cellStyle name="20 % - Accent3 3 4 2 2 2" xfId="15274"/>
    <cellStyle name="20 % - Accent3 3 4 2 2 2 2" xfId="29191"/>
    <cellStyle name="20 % - Accent3 3 4 2 2 3" xfId="9732"/>
    <cellStyle name="20 % - Accent3 3 4 2 2 4" xfId="23846"/>
    <cellStyle name="20 % - Accent3 3 4 2 3" xfId="12516"/>
    <cellStyle name="20 % - Accent3 3 4 2 3 2" xfId="26538"/>
    <cellStyle name="20 % - Accent3 3 4 2 4" xfId="6974"/>
    <cellStyle name="20 % - Accent3 3 4 2 5" xfId="21117"/>
    <cellStyle name="20 % - Accent3 3 4 3" xfId="1922"/>
    <cellStyle name="20 % - Accent3 3 4 3 2" xfId="4738"/>
    <cellStyle name="20 % - Accent3 3 4 3 2 2" xfId="15790"/>
    <cellStyle name="20 % - Accent3 3 4 3 2 2 2" xfId="29683"/>
    <cellStyle name="20 % - Accent3 3 4 3 2 3" xfId="10248"/>
    <cellStyle name="20 % - Accent3 3 4 3 2 4" xfId="24349"/>
    <cellStyle name="20 % - Accent3 3 4 3 3" xfId="13032"/>
    <cellStyle name="20 % - Accent3 3 4 3 3 2" xfId="27040"/>
    <cellStyle name="20 % - Accent3 3 4 3 4" xfId="7490"/>
    <cellStyle name="20 % - Accent3 3 4 3 5" xfId="21620"/>
    <cellStyle name="20 % - Accent3 3 4 4" xfId="995"/>
    <cellStyle name="20 % - Accent3 3 4 4 2" xfId="3811"/>
    <cellStyle name="20 % - Accent3 3 4 4 2 2" xfId="14863"/>
    <cellStyle name="20 % - Accent3 3 4 4 2 2 2" xfId="28790"/>
    <cellStyle name="20 % - Accent3 3 4 4 2 3" xfId="9321"/>
    <cellStyle name="20 % - Accent3 3 4 4 2 4" xfId="23438"/>
    <cellStyle name="20 % - Accent3 3 4 4 3" xfId="12105"/>
    <cellStyle name="20 % - Accent3 3 4 4 3 2" xfId="26136"/>
    <cellStyle name="20 % - Accent3 3 4 4 4" xfId="6563"/>
    <cellStyle name="20 % - Accent3 3 4 4 5" xfId="20712"/>
    <cellStyle name="20 % - Accent3 3 4 5" xfId="3348"/>
    <cellStyle name="20 % - Accent3 3 4 5 2" xfId="14400"/>
    <cellStyle name="20 % - Accent3 3 4 5 2 2" xfId="28337"/>
    <cellStyle name="20 % - Accent3 3 4 5 3" xfId="8858"/>
    <cellStyle name="20 % - Accent3 3 4 5 4" xfId="22986"/>
    <cellStyle name="20 % - Accent3 3 4 6" xfId="11642"/>
    <cellStyle name="20 % - Accent3 3 4 6 2" xfId="25687"/>
    <cellStyle name="20 % - Accent3 3 4 7" xfId="6100"/>
    <cellStyle name="20 % - Accent3 3 4 8" xfId="20256"/>
    <cellStyle name="20 % - Accent3 3 5" xfId="1229"/>
    <cellStyle name="20 % - Accent3 3 5 2" xfId="4045"/>
    <cellStyle name="20 % - Accent3 3 5 2 2" xfId="15097"/>
    <cellStyle name="20 % - Accent3 3 5 2 2 2" xfId="29018"/>
    <cellStyle name="20 % - Accent3 3 5 2 3" xfId="9555"/>
    <cellStyle name="20 % - Accent3 3 5 2 4" xfId="23671"/>
    <cellStyle name="20 % - Accent3 3 5 3" xfId="12339"/>
    <cellStyle name="20 % - Accent3 3 5 3 2" xfId="26365"/>
    <cellStyle name="20 % - Accent3 3 5 4" xfId="6797"/>
    <cellStyle name="20 % - Accent3 3 5 5" xfId="20944"/>
    <cellStyle name="20 % - Accent3 3 6" xfId="1745"/>
    <cellStyle name="20 % - Accent3 3 6 2" xfId="4561"/>
    <cellStyle name="20 % - Accent3 3 6 2 2" xfId="15613"/>
    <cellStyle name="20 % - Accent3 3 6 2 2 2" xfId="29511"/>
    <cellStyle name="20 % - Accent3 3 6 2 3" xfId="10071"/>
    <cellStyle name="20 % - Accent3 3 6 2 4" xfId="24178"/>
    <cellStyle name="20 % - Accent3 3 6 3" xfId="12855"/>
    <cellStyle name="20 % - Accent3 3 6 3 2" xfId="26864"/>
    <cellStyle name="20 % - Accent3 3 6 4" xfId="7313"/>
    <cellStyle name="20 % - Accent3 3 6 5" xfId="21446"/>
    <cellStyle name="20 % - Accent3 3 7" xfId="799"/>
    <cellStyle name="20 % - Accent3 3 7 2" xfId="3615"/>
    <cellStyle name="20 % - Accent3 3 7 2 2" xfId="14667"/>
    <cellStyle name="20 % - Accent3 3 7 2 2 2" xfId="28598"/>
    <cellStyle name="20 % - Accent3 3 7 2 3" xfId="9125"/>
    <cellStyle name="20 % - Accent3 3 7 2 4" xfId="23247"/>
    <cellStyle name="20 % - Accent3 3 7 3" xfId="11909"/>
    <cellStyle name="20 % - Accent3 3 7 3 2" xfId="25946"/>
    <cellStyle name="20 % - Accent3 3 7 4" xfId="6367"/>
    <cellStyle name="20 % - Accent3 3 7 5" xfId="20519"/>
    <cellStyle name="20 % - Accent3 3 8" xfId="3158"/>
    <cellStyle name="20 % - Accent3 3 8 2" xfId="14223"/>
    <cellStyle name="20 % - Accent3 3 8 2 2" xfId="28162"/>
    <cellStyle name="20 % - Accent3 3 8 3" xfId="8681"/>
    <cellStyle name="20 % - Accent3 3 8 4" xfId="22802"/>
    <cellStyle name="20 % - Accent3 3 9" xfId="11465"/>
    <cellStyle name="20 % - Accent3 3 9 2" xfId="25516"/>
    <cellStyle name="20 % - Accent3 4" xfId="445"/>
    <cellStyle name="20 % - Accent3 4 2" xfId="1337"/>
    <cellStyle name="20 % - Accent3 4 2 2" xfId="4153"/>
    <cellStyle name="20 % - Accent3 4 2 2 2" xfId="15205"/>
    <cellStyle name="20 % - Accent3 4 2 2 2 2" xfId="29125"/>
    <cellStyle name="20 % - Accent3 4 2 2 3" xfId="9663"/>
    <cellStyle name="20 % - Accent3 4 2 2 4" xfId="23779"/>
    <cellStyle name="20 % - Accent3 4 2 3" xfId="12447"/>
    <cellStyle name="20 % - Accent3 4 2 3 2" xfId="26472"/>
    <cellStyle name="20 % - Accent3 4 2 4" xfId="6905"/>
    <cellStyle name="20 % - Accent3 4 2 5" xfId="21051"/>
    <cellStyle name="20 % - Accent3 4 3" xfId="1853"/>
    <cellStyle name="20 % - Accent3 4 3 2" xfId="4669"/>
    <cellStyle name="20 % - Accent3 4 3 2 2" xfId="15721"/>
    <cellStyle name="20 % - Accent3 4 3 2 2 2" xfId="29618"/>
    <cellStyle name="20 % - Accent3 4 3 2 3" xfId="10179"/>
    <cellStyle name="20 % - Accent3 4 3 2 4" xfId="24286"/>
    <cellStyle name="20 % - Accent3 4 3 3" xfId="12963"/>
    <cellStyle name="20 % - Accent3 4 3 3 2" xfId="26972"/>
    <cellStyle name="20 % - Accent3 4 3 4" xfId="7421"/>
    <cellStyle name="20 % - Accent3 4 3 5" xfId="21554"/>
    <cellStyle name="20 % - Accent3 4 4" xfId="924"/>
    <cellStyle name="20 % - Accent3 4 4 2" xfId="3740"/>
    <cellStyle name="20 % - Accent3 4 4 2 2" xfId="14792"/>
    <cellStyle name="20 % - Accent3 4 4 2 2 2" xfId="28722"/>
    <cellStyle name="20 % - Accent3 4 4 2 3" xfId="9250"/>
    <cellStyle name="20 % - Accent3 4 4 2 4" xfId="23370"/>
    <cellStyle name="20 % - Accent3 4 4 3" xfId="12034"/>
    <cellStyle name="20 % - Accent3 4 4 3 2" xfId="26069"/>
    <cellStyle name="20 % - Accent3 4 4 4" xfId="6492"/>
    <cellStyle name="20 % - Accent3 4 4 5" xfId="20644"/>
    <cellStyle name="20 % - Accent3 4 5" xfId="3279"/>
    <cellStyle name="20 % - Accent3 4 5 2" xfId="14331"/>
    <cellStyle name="20 % - Accent3 4 5 2 2" xfId="28270"/>
    <cellStyle name="20 % - Accent3 4 5 3" xfId="8789"/>
    <cellStyle name="20 % - Accent3 4 5 4" xfId="22921"/>
    <cellStyle name="20 % - Accent3 4 6" xfId="11573"/>
    <cellStyle name="20 % - Accent3 4 6 2" xfId="25623"/>
    <cellStyle name="20 % - Accent3 4 7" xfId="6031"/>
    <cellStyle name="20 % - Accent3 4 8" xfId="20180"/>
    <cellStyle name="20 % - Accent3 5" xfId="3127"/>
    <cellStyle name="20 % - Accent3 6" xfId="3075"/>
    <cellStyle name="20 % - Accent3 6 2" xfId="14182"/>
    <cellStyle name="20 % - Accent3 6 2 2" xfId="28121"/>
    <cellStyle name="20 % - Accent3 6 3" xfId="8640"/>
    <cellStyle name="20 % - Accent3 6 4" xfId="22729"/>
    <cellStyle name="20 % - Accent3 7" xfId="11435"/>
    <cellStyle name="20 % - Accent3 8" xfId="11400"/>
    <cellStyle name="20 % - Accent3 8 2" xfId="25456"/>
    <cellStyle name="20 % - Accent3 9" xfId="19962"/>
    <cellStyle name="20 % - Accent4" xfId="216" builtinId="42" customBuiltin="1"/>
    <cellStyle name="20 % - Accent4 10" xfId="51615"/>
    <cellStyle name="20 % - Accent4 2" xfId="321"/>
    <cellStyle name="20 % - Accent4 2 2" xfId="3174"/>
    <cellStyle name="20 % - Accent4 2 3" xfId="3090"/>
    <cellStyle name="20 % - Accent4 2 3 2" xfId="14196"/>
    <cellStyle name="20 % - Accent4 2 3 2 2" xfId="28135"/>
    <cellStyle name="20 % - Accent4 2 3 3" xfId="8654"/>
    <cellStyle name="20 % - Accent4 2 3 4" xfId="22744"/>
    <cellStyle name="20 % - Accent4 3" xfId="253"/>
    <cellStyle name="20 % - Accent4 3 10" xfId="5909"/>
    <cellStyle name="20 % - Accent4 3 11" xfId="20000"/>
    <cellStyle name="20 % - Accent4 3 2" xfId="358"/>
    <cellStyle name="20 % - Accent4 3 2 10" xfId="20093"/>
    <cellStyle name="20 % - Accent4 3 2 2" xfId="567" hidden="1"/>
    <cellStyle name="20 % - Accent4 3 2 2" xfId="659" hidden="1"/>
    <cellStyle name="20 % - Accent4 3 2 2" xfId="713" hidden="1"/>
    <cellStyle name="20 % - Accent4 3 2 2" xfId="733"/>
    <cellStyle name="20 % - Accent4 3 2 2 10" xfId="1198" hidden="1"/>
    <cellStyle name="20 % - Accent4 3 2 2 10" xfId="4014" hidden="1"/>
    <cellStyle name="20 % - Accent4 3 2 2 10" xfId="3388"/>
    <cellStyle name="20 % - Accent4 3 2 2 10 10" xfId="23025" hidden="1"/>
    <cellStyle name="20 % - Accent4 3 2 2 10 2" xfId="12308" hidden="1"/>
    <cellStyle name="20 % - Accent4 3 2 2 10 2" xfId="17204"/>
    <cellStyle name="20 % - Accent4 3 2 2 10 2 2" xfId="26334" hidden="1"/>
    <cellStyle name="20 % - Accent4 3 2 2 10 2 2" xfId="36789" hidden="1"/>
    <cellStyle name="20 % - Accent4 3 2 2 10 2 2" xfId="35877" hidden="1"/>
    <cellStyle name="20 % - Accent4 3 2 2 10 2 2" xfId="23108"/>
    <cellStyle name="20 % - Accent4 3 2 2 10 2 3" xfId="31013" hidden="1"/>
    <cellStyle name="20 % - Accent4 3 2 2 10 2 3" xfId="40515" hidden="1"/>
    <cellStyle name="20 % - Accent4 3 2 2 10 2 3" xfId="45475" hidden="1"/>
    <cellStyle name="20 % - Accent4 3 2 2 10 2 3" xfId="49588"/>
    <cellStyle name="20 % - Accent4 3 2 2 10 3" xfId="15066" hidden="1"/>
    <cellStyle name="20 % - Accent4 3 2 2 10 3" xfId="18619"/>
    <cellStyle name="20 % - Accent4 3 2 2 10 3 2" xfId="28987" hidden="1"/>
    <cellStyle name="20 % - Accent4 3 2 2 10 3 2" xfId="38858" hidden="1"/>
    <cellStyle name="20 % - Accent4 3 2 2 10 3 2" xfId="44036" hidden="1"/>
    <cellStyle name="20 % - Accent4 3 2 2 10 3 2" xfId="48498"/>
    <cellStyle name="20 % - Accent4 3 2 2 10 3 3" xfId="32308" hidden="1"/>
    <cellStyle name="20 % - Accent4 3 2 2 10 3 3" xfId="41760" hidden="1"/>
    <cellStyle name="20 % - Accent4 3 2 2 10 3 3" xfId="46601" hidden="1"/>
    <cellStyle name="20 % - Accent4 3 2 2 10 3 3" xfId="50678"/>
    <cellStyle name="20 % - Accent4 3 2 2 10 4" xfId="14440" hidden="1"/>
    <cellStyle name="20 % - Accent4 3 2 2 10 4" xfId="18391"/>
    <cellStyle name="20 % - Accent4 3 2 2 10 4 2" xfId="28376" hidden="1"/>
    <cellStyle name="20 % - Accent4 3 2 2 10 4 2" xfId="43690" hidden="1"/>
    <cellStyle name="20 % - Accent4 3 2 2 10 4 2" xfId="50502"/>
    <cellStyle name="20 % - Accent4 3 2 2 10 4 3" xfId="32100" hidden="1"/>
    <cellStyle name="20 % - Accent4 3 2 2 10 4 3" xfId="46425" hidden="1"/>
    <cellStyle name="20 % - Accent4 3 2 2 10 5" xfId="6766"/>
    <cellStyle name="20 % - Accent4 3 2 2 10 6" xfId="9524"/>
    <cellStyle name="20 % - Accent4 3 2 2 10 7" xfId="8898"/>
    <cellStyle name="20 % - Accent4 3 2 2 10 8" xfId="20913"/>
    <cellStyle name="20 % - Accent4 3 2 2 10 9" xfId="23640"/>
    <cellStyle name="20 % - Accent4 3 2 2 11" xfId="3480"/>
    <cellStyle name="20 % - Accent4 3 2 2 11 2" xfId="14532"/>
    <cellStyle name="20 % - Accent4 3 2 2 11 2 2" xfId="28468"/>
    <cellStyle name="20 % - Accent4 3 2 2 11 3" xfId="8990"/>
    <cellStyle name="20 % - Accent4 3 2 2 11 4" xfId="23117"/>
    <cellStyle name="20 % - Accent4 3 2 2 12" xfId="3529"/>
    <cellStyle name="20 % - Accent4 3 2 2 12 2" xfId="14581"/>
    <cellStyle name="20 % - Accent4 3 2 2 12 2 2" xfId="28516"/>
    <cellStyle name="20 % - Accent4 3 2 2 12 3" xfId="9039"/>
    <cellStyle name="20 % - Accent4 3 2 2 12 4" xfId="23161"/>
    <cellStyle name="20 % - Accent4 3 2 2 13" xfId="3549"/>
    <cellStyle name="20 % - Accent4 3 2 2 13 2" xfId="14601"/>
    <cellStyle name="20 % - Accent4 3 2 2 13 2 2" xfId="28536"/>
    <cellStyle name="20 % - Accent4 3 2 2 13 3" xfId="9059"/>
    <cellStyle name="20 % - Accent4 3 2 2 13 4" xfId="23181"/>
    <cellStyle name="20 % - Accent4 3 2 2 14" xfId="11682"/>
    <cellStyle name="20 % - Accent4 3 2 2 14 2" xfId="25726"/>
    <cellStyle name="20 % - Accent4 3 2 2 15" xfId="11774"/>
    <cellStyle name="20 % - Accent4 3 2 2 15 2" xfId="25818"/>
    <cellStyle name="20 % - Accent4 3 2 2 16" xfId="11823"/>
    <cellStyle name="20 % - Accent4 3 2 2 16 2" xfId="25865"/>
    <cellStyle name="20 % - Accent4 3 2 2 17" xfId="11843"/>
    <cellStyle name="20 % - Accent4 3 2 2 17 2" xfId="25885"/>
    <cellStyle name="20 % - Accent4 3 2 2 18" xfId="6140"/>
    <cellStyle name="20 % - Accent4 3 2 2 19" xfId="6232"/>
    <cellStyle name="20 % - Accent4 3 2 2 2" xfId="1446" hidden="1"/>
    <cellStyle name="20 % - Accent4 3 2 2 2" xfId="1962" hidden="1"/>
    <cellStyle name="20 % - Accent4 3 2 2 2" xfId="2415" hidden="1"/>
    <cellStyle name="20 % - Accent4 3 2 2 2" xfId="2730" hidden="1"/>
    <cellStyle name="20 % - Accent4 3 2 2 2" xfId="2451" hidden="1"/>
    <cellStyle name="20 % - Accent4 3 2 2 2" xfId="2974"/>
    <cellStyle name="20 % - Accent4 3 2 2 2 10" xfId="13525" hidden="1"/>
    <cellStyle name="20 % - Accent4 3 2 2 2 10" xfId="7014"/>
    <cellStyle name="20 % - Accent4 3 2 2 2 10 2" xfId="27511" hidden="1"/>
    <cellStyle name="20 % - Accent4 3 2 2 2 10 2" xfId="37688" hidden="1"/>
    <cellStyle name="20 % - Accent4 3 2 2 2 10 2" xfId="43015" hidden="1"/>
    <cellStyle name="20 % - Accent4 3 2 2 2 10 2" xfId="47778"/>
    <cellStyle name="20 % - Accent4 3 2 2 2 11" xfId="13840" hidden="1"/>
    <cellStyle name="20 % - Accent4 3 2 2 2 11" xfId="7530"/>
    <cellStyle name="20 % - Accent4 3 2 2 2 11 2" xfId="27796" hidden="1"/>
    <cellStyle name="20 % - Accent4 3 2 2 2 11 2" xfId="37958" hidden="1"/>
    <cellStyle name="20 % - Accent4 3 2 2 2 11 2" xfId="43263" hidden="1"/>
    <cellStyle name="20 % - Accent4 3 2 2 2 11 2" xfId="48026"/>
    <cellStyle name="20 % - Accent4 3 2 2 2 12" xfId="13561" hidden="1"/>
    <cellStyle name="20 % - Accent4 3 2 2 2 12" xfId="7983"/>
    <cellStyle name="20 % - Accent4 3 2 2 2 12 2" xfId="27546" hidden="1"/>
    <cellStyle name="20 % - Accent4 3 2 2 2 12 2" xfId="37722" hidden="1"/>
    <cellStyle name="20 % - Accent4 3 2 2 2 12 2" xfId="43049" hidden="1"/>
    <cellStyle name="20 % - Accent4 3 2 2 2 12 2" xfId="47812"/>
    <cellStyle name="20 % - Accent4 3 2 2 2 13" xfId="14084" hidden="1"/>
    <cellStyle name="20 % - Accent4 3 2 2 2 13" xfId="8298"/>
    <cellStyle name="20 % - Accent4 3 2 2 2 13 2" xfId="28025" hidden="1"/>
    <cellStyle name="20 % - Accent4 3 2 2 2 13 2" xfId="38177" hidden="1"/>
    <cellStyle name="20 % - Accent4 3 2 2 2 13 2" xfId="43468" hidden="1"/>
    <cellStyle name="20 % - Accent4 3 2 2 2 13 2" xfId="48216"/>
    <cellStyle name="20 % - Accent4 3 2 2 2 14" xfId="8019"/>
    <cellStyle name="20 % - Accent4 3 2 2 2 15" xfId="8542"/>
    <cellStyle name="20 % - Accent4 3 2 2 2 16" xfId="21156" hidden="1"/>
    <cellStyle name="20 % - Accent4 3 2 2 2 17" xfId="21660" hidden="1"/>
    <cellStyle name="20 % - Accent4 3 2 2 2 18" xfId="22080" hidden="1"/>
    <cellStyle name="20 % - Accent4 3 2 2 2 19" xfId="22385"/>
    <cellStyle name="20 % - Accent4 3 2 2 2 2" xfId="4262"/>
    <cellStyle name="20 % - Accent4 3 2 2 2 2 2" xfId="15314" hidden="1"/>
    <cellStyle name="20 % - Accent4 3 2 2 2 2 2" xfId="18681"/>
    <cellStyle name="20 % - Accent4 3 2 2 2 2 2 2" xfId="29228" hidden="1"/>
    <cellStyle name="20 % - Accent4 3 2 2 2 2 2 2" xfId="46649" hidden="1"/>
    <cellStyle name="20 % - Accent4 3 2 2 2 2 2 2" xfId="50726"/>
    <cellStyle name="20 % - Accent4 3 2 2 2 2 2 3" xfId="32363" hidden="1"/>
    <cellStyle name="20 % - Accent4 3 2 2 2 2 3" xfId="9772"/>
    <cellStyle name="20 % - Accent4 3 2 2 2 2 4" xfId="23886"/>
    <cellStyle name="20 % - Accent4 3 2 2 2 20" xfId="22115"/>
    <cellStyle name="20 % - Accent4 3 2 2 2 21" xfId="22629"/>
    <cellStyle name="20 % - Accent4 3 2 2 2 3" xfId="4778"/>
    <cellStyle name="20 % - Accent4 3 2 2 2 3 2" xfId="15830"/>
    <cellStyle name="20 % - Accent4 3 2 2 2 3 2 2" xfId="29721"/>
    <cellStyle name="20 % - Accent4 3 2 2 2 3 3" xfId="10288"/>
    <cellStyle name="20 % - Accent4 3 2 2 2 3 4" xfId="24388"/>
    <cellStyle name="20 % - Accent4 3 2 2 2 4" xfId="5231"/>
    <cellStyle name="20 % - Accent4 3 2 2 2 4 2" xfId="16283"/>
    <cellStyle name="20 % - Accent4 3 2 2 2 4 2 2" xfId="30152"/>
    <cellStyle name="20 % - Accent4 3 2 2 2 4 3" xfId="10741"/>
    <cellStyle name="20 % - Accent4 3 2 2 2 4 4" xfId="24815"/>
    <cellStyle name="20 % - Accent4 3 2 2 2 5" xfId="5546"/>
    <cellStyle name="20 % - Accent4 3 2 2 2 5 2" xfId="16598"/>
    <cellStyle name="20 % - Accent4 3 2 2 2 5 2 2" xfId="30452"/>
    <cellStyle name="20 % - Accent4 3 2 2 2 5 3" xfId="11056"/>
    <cellStyle name="20 % - Accent4 3 2 2 2 5 4" xfId="25118"/>
    <cellStyle name="20 % - Accent4 3 2 2 2 6" xfId="5267"/>
    <cellStyle name="20 % - Accent4 3 2 2 2 6 2" xfId="16319"/>
    <cellStyle name="20 % - Accent4 3 2 2 2 6 2 2" xfId="30187"/>
    <cellStyle name="20 % - Accent4 3 2 2 2 6 3" xfId="10777"/>
    <cellStyle name="20 % - Accent4 3 2 2 2 6 4" xfId="24851"/>
    <cellStyle name="20 % - Accent4 3 2 2 2 7" xfId="5790"/>
    <cellStyle name="20 % - Accent4 3 2 2 2 7 2" xfId="16842"/>
    <cellStyle name="20 % - Accent4 3 2 2 2 7 2 2" xfId="30681"/>
    <cellStyle name="20 % - Accent4 3 2 2 2 7 3" xfId="11300"/>
    <cellStyle name="20 % - Accent4 3 2 2 2 7 4" xfId="25347"/>
    <cellStyle name="20 % - Accent4 3 2 2 2 8" xfId="12556"/>
    <cellStyle name="20 % - Accent4 3 2 2 2 8 2" xfId="26576"/>
    <cellStyle name="20 % - Accent4 3 2 2 2 9" xfId="13072"/>
    <cellStyle name="20 % - Accent4 3 2 2 2 9 2" xfId="27078"/>
    <cellStyle name="20 % - Accent4 3 2 2 20" xfId="6281"/>
    <cellStyle name="20 % - Accent4 3 2 2 21" xfId="6301"/>
    <cellStyle name="20 % - Accent4 3 2 2 22" xfId="20295"/>
    <cellStyle name="20 % - Accent4 3 2 2 23" xfId="20387"/>
    <cellStyle name="20 % - Accent4 3 2 2 24" xfId="20437"/>
    <cellStyle name="20 % - Accent4 3 2 2 25" xfId="20457"/>
    <cellStyle name="20 % - Accent4 3 2 2 3" xfId="1538" hidden="1"/>
    <cellStyle name="20 % - Accent4 3 2 2 3" xfId="2054" hidden="1"/>
    <cellStyle name="20 % - Accent4 3 2 2 3" xfId="2454" hidden="1"/>
    <cellStyle name="20 % - Accent4 3 2 2 3" xfId="2767" hidden="1"/>
    <cellStyle name="20 % - Accent4 3 2 2 3" xfId="2149" hidden="1"/>
    <cellStyle name="20 % - Accent4 3 2 2 3" xfId="2999"/>
    <cellStyle name="20 % - Accent4 3 2 2 3 10" xfId="13564" hidden="1"/>
    <cellStyle name="20 % - Accent4 3 2 2 3 10" xfId="7106"/>
    <cellStyle name="20 % - Accent4 3 2 2 3 10 2" xfId="27549" hidden="1"/>
    <cellStyle name="20 % - Accent4 3 2 2 3 10 2" xfId="37725" hidden="1"/>
    <cellStyle name="20 % - Accent4 3 2 2 3 10 2" xfId="43052" hidden="1"/>
    <cellStyle name="20 % - Accent4 3 2 2 3 10 2" xfId="47815"/>
    <cellStyle name="20 % - Accent4 3 2 2 3 11" xfId="13877" hidden="1"/>
    <cellStyle name="20 % - Accent4 3 2 2 3 11" xfId="7622"/>
    <cellStyle name="20 % - Accent4 3 2 2 3 11 2" xfId="27833" hidden="1"/>
    <cellStyle name="20 % - Accent4 3 2 2 3 11 2" xfId="37993" hidden="1"/>
    <cellStyle name="20 % - Accent4 3 2 2 3 11 2" xfId="43297" hidden="1"/>
    <cellStyle name="20 % - Accent4 3 2 2 3 11 2" xfId="48060"/>
    <cellStyle name="20 % - Accent4 3 2 2 3 12" xfId="13259" hidden="1"/>
    <cellStyle name="20 % - Accent4 3 2 2 3 12" xfId="8022"/>
    <cellStyle name="20 % - Accent4 3 2 2 3 12 2" xfId="27264" hidden="1"/>
    <cellStyle name="20 % - Accent4 3 2 2 3 12 2" xfId="37449" hidden="1"/>
    <cellStyle name="20 % - Accent4 3 2 2 3 12 2" xfId="42785" hidden="1"/>
    <cellStyle name="20 % - Accent4 3 2 2 3 12 2" xfId="47575"/>
    <cellStyle name="20 % - Accent4 3 2 2 3 13" xfId="14109" hidden="1"/>
    <cellStyle name="20 % - Accent4 3 2 2 3 13" xfId="8335"/>
    <cellStyle name="20 % - Accent4 3 2 2 3 13 2" xfId="28050" hidden="1"/>
    <cellStyle name="20 % - Accent4 3 2 2 3 13 2" xfId="38202" hidden="1"/>
    <cellStyle name="20 % - Accent4 3 2 2 3 13 2" xfId="43493" hidden="1"/>
    <cellStyle name="20 % - Accent4 3 2 2 3 13 2" xfId="48240"/>
    <cellStyle name="20 % - Accent4 3 2 2 3 14" xfId="7717"/>
    <cellStyle name="20 % - Accent4 3 2 2 3 15" xfId="8567"/>
    <cellStyle name="20 % - Accent4 3 2 2 3 16" xfId="21248" hidden="1"/>
    <cellStyle name="20 % - Accent4 3 2 2 3 17" xfId="21751" hidden="1"/>
    <cellStyle name="20 % - Accent4 3 2 2 3 18" xfId="22118" hidden="1"/>
    <cellStyle name="20 % - Accent4 3 2 2 3 19" xfId="22422"/>
    <cellStyle name="20 % - Accent4 3 2 2 3 2" xfId="4354"/>
    <cellStyle name="20 % - Accent4 3 2 2 3 2 2" xfId="15406" hidden="1"/>
    <cellStyle name="20 % - Accent4 3 2 2 3 2 2" xfId="18706"/>
    <cellStyle name="20 % - Accent4 3 2 2 3 2 2 2" xfId="29320" hidden="1"/>
    <cellStyle name="20 % - Accent4 3 2 2 3 2 2 2" xfId="46673" hidden="1"/>
    <cellStyle name="20 % - Accent4 3 2 2 3 2 2 2" xfId="50750"/>
    <cellStyle name="20 % - Accent4 3 2 2 3 2 2 3" xfId="32388" hidden="1"/>
    <cellStyle name="20 % - Accent4 3 2 2 3 2 3" xfId="9864"/>
    <cellStyle name="20 % - Accent4 3 2 2 3 2 4" xfId="23978"/>
    <cellStyle name="20 % - Accent4 3 2 2 3 20" xfId="21841"/>
    <cellStyle name="20 % - Accent4 3 2 2 3 21" xfId="22654"/>
    <cellStyle name="20 % - Accent4 3 2 2 3 3" xfId="4870"/>
    <cellStyle name="20 % - Accent4 3 2 2 3 3 2" xfId="15922"/>
    <cellStyle name="20 % - Accent4 3 2 2 3 3 2 2" xfId="29813"/>
    <cellStyle name="20 % - Accent4 3 2 2 3 3 3" xfId="10380"/>
    <cellStyle name="20 % - Accent4 3 2 2 3 3 4" xfId="24480"/>
    <cellStyle name="20 % - Accent4 3 2 2 3 4" xfId="5270"/>
    <cellStyle name="20 % - Accent4 3 2 2 3 4 2" xfId="16322"/>
    <cellStyle name="20 % - Accent4 3 2 2 3 4 2 2" xfId="30190"/>
    <cellStyle name="20 % - Accent4 3 2 2 3 4 3" xfId="10780"/>
    <cellStyle name="20 % - Accent4 3 2 2 3 4 4" xfId="24854"/>
    <cellStyle name="20 % - Accent4 3 2 2 3 5" xfId="5583"/>
    <cellStyle name="20 % - Accent4 3 2 2 3 5 2" xfId="16635"/>
    <cellStyle name="20 % - Accent4 3 2 2 3 5 2 2" xfId="30489"/>
    <cellStyle name="20 % - Accent4 3 2 2 3 5 3" xfId="11093"/>
    <cellStyle name="20 % - Accent4 3 2 2 3 5 4" xfId="25155"/>
    <cellStyle name="20 % - Accent4 3 2 2 3 6" xfId="4965"/>
    <cellStyle name="20 % - Accent4 3 2 2 3 6 2" xfId="16017"/>
    <cellStyle name="20 % - Accent4 3 2 2 3 6 2 2" xfId="29903"/>
    <cellStyle name="20 % - Accent4 3 2 2 3 6 3" xfId="10475"/>
    <cellStyle name="20 % - Accent4 3 2 2 3 6 4" xfId="24570"/>
    <cellStyle name="20 % - Accent4 3 2 2 3 7" xfId="5815"/>
    <cellStyle name="20 % - Accent4 3 2 2 3 7 2" xfId="16867"/>
    <cellStyle name="20 % - Accent4 3 2 2 3 7 2 2" xfId="30705"/>
    <cellStyle name="20 % - Accent4 3 2 2 3 7 3" xfId="11325"/>
    <cellStyle name="20 % - Accent4 3 2 2 3 7 4" xfId="25372"/>
    <cellStyle name="20 % - Accent4 3 2 2 3 8" xfId="12648"/>
    <cellStyle name="20 % - Accent4 3 2 2 3 8 2" xfId="26668"/>
    <cellStyle name="20 % - Accent4 3 2 2 3 9" xfId="13164"/>
    <cellStyle name="20 % - Accent4 3 2 2 3 9 2" xfId="27170"/>
    <cellStyle name="20 % - Accent4 3 2 2 4" xfId="1587" hidden="1"/>
    <cellStyle name="20 % - Accent4 3 2 2 4" xfId="2103" hidden="1"/>
    <cellStyle name="20 % - Accent4 3 2 2 4" xfId="2816" hidden="1"/>
    <cellStyle name="20 % - Accent4 3 2 2 4" xfId="2160" hidden="1"/>
    <cellStyle name="20 % - Accent4 3 2 2 4" xfId="3047"/>
    <cellStyle name="20 % - Accent4 3 2 2 4 10" xfId="13270" hidden="1"/>
    <cellStyle name="20 % - Accent4 3 2 2 4 10" xfId="7155"/>
    <cellStyle name="20 % - Accent4 3 2 2 4 10 2" xfId="27275" hidden="1"/>
    <cellStyle name="20 % - Accent4 3 2 2 4 10 2" xfId="37460" hidden="1"/>
    <cellStyle name="20 % - Accent4 3 2 2 4 10 2" xfId="42796" hidden="1"/>
    <cellStyle name="20 % - Accent4 3 2 2 4 10 2" xfId="47584"/>
    <cellStyle name="20 % - Accent4 3 2 2 4 11" xfId="14157" hidden="1"/>
    <cellStyle name="20 % - Accent4 3 2 2 4 11" xfId="7671"/>
    <cellStyle name="20 % - Accent4 3 2 2 4 11 2" xfId="28096" hidden="1"/>
    <cellStyle name="20 % - Accent4 3 2 2 4 11 2" xfId="38247" hidden="1"/>
    <cellStyle name="20 % - Accent4 3 2 2 4 11 2" xfId="43534" hidden="1"/>
    <cellStyle name="20 % - Accent4 3 2 2 4 11 2" xfId="48278"/>
    <cellStyle name="20 % - Accent4 3 2 2 4 12" xfId="8384"/>
    <cellStyle name="20 % - Accent4 3 2 2 4 13" xfId="7728"/>
    <cellStyle name="20 % - Accent4 3 2 2 4 14" xfId="8615"/>
    <cellStyle name="20 % - Accent4 3 2 2 4 15" xfId="21293" hidden="1"/>
    <cellStyle name="20 % - Accent4 3 2 2 4 16" xfId="21795" hidden="1"/>
    <cellStyle name="20 % - Accent4 3 2 2 4 17" xfId="22471" hidden="1"/>
    <cellStyle name="20 % - Accent4 3 2 2 4 18" xfId="21850" hidden="1"/>
    <cellStyle name="20 % - Accent4 3 2 2 4 19" xfId="22701" hidden="1"/>
    <cellStyle name="20 % - Accent4 3 2 2 4 2" xfId="4403"/>
    <cellStyle name="20 % - Accent4 3 2 2 4 2 2" xfId="15455" hidden="1"/>
    <cellStyle name="20 % - Accent4 3 2 2 4 2 2" xfId="18754"/>
    <cellStyle name="20 % - Accent4 3 2 2 4 2 2 2" xfId="29368" hidden="1"/>
    <cellStyle name="20 % - Accent4 3 2 2 4 2 2 2" xfId="46711" hidden="1"/>
    <cellStyle name="20 % - Accent4 3 2 2 4 2 2 2" xfId="48584"/>
    <cellStyle name="20 % - Accent4 3 2 2 4 2 2 3" xfId="32432" hidden="1"/>
    <cellStyle name="20 % - Accent4 3 2 2 4 2 2 3" xfId="50788"/>
    <cellStyle name="20 % - Accent4 3 2 2 4 2 3" xfId="9913"/>
    <cellStyle name="20 % - Accent4 3 2 2 4 2 4" xfId="24025"/>
    <cellStyle name="20 % - Accent4 3 2 2 4 3" xfId="4919"/>
    <cellStyle name="20 % - Accent4 3 2 2 4 3 2" xfId="15971" hidden="1"/>
    <cellStyle name="20 % - Accent4 3 2 2 4 3 2" xfId="18980"/>
    <cellStyle name="20 % - Accent4 3 2 2 4 3 2 2" xfId="29857" hidden="1"/>
    <cellStyle name="20 % - Accent4 3 2 2 4 3 2 2" xfId="46887" hidden="1"/>
    <cellStyle name="20 % - Accent4 3 2 2 4 3 2 2" xfId="50964"/>
    <cellStyle name="20 % - Accent4 3 2 2 4 3 2 3" xfId="32641" hidden="1"/>
    <cellStyle name="20 % - Accent4 3 2 2 4 3 3" xfId="10429"/>
    <cellStyle name="20 % - Accent4 3 2 2 4 3 4" xfId="24525"/>
    <cellStyle name="20 % - Accent4 3 2 2 4 4" xfId="5632"/>
    <cellStyle name="20 % - Accent4 3 2 2 4 4 2" xfId="16684"/>
    <cellStyle name="20 % - Accent4 3 2 2 4 4 2 2" xfId="30537"/>
    <cellStyle name="20 % - Accent4 3 2 2 4 4 3" xfId="11142"/>
    <cellStyle name="20 % - Accent4 3 2 2 4 4 4" xfId="25199"/>
    <cellStyle name="20 % - Accent4 3 2 2 4 5" xfId="4976"/>
    <cellStyle name="20 % - Accent4 3 2 2 4 5 2" xfId="16028"/>
    <cellStyle name="20 % - Accent4 3 2 2 4 5 2 2" xfId="29914"/>
    <cellStyle name="20 % - Accent4 3 2 2 4 5 3" xfId="10486"/>
    <cellStyle name="20 % - Accent4 3 2 2 4 5 4" xfId="24579"/>
    <cellStyle name="20 % - Accent4 3 2 2 4 6" xfId="5863"/>
    <cellStyle name="20 % - Accent4 3 2 2 4 6 2" xfId="16915"/>
    <cellStyle name="20 % - Accent4 3 2 2 4 6 2 2" xfId="30752"/>
    <cellStyle name="20 % - Accent4 3 2 2 4 6 3" xfId="11373"/>
    <cellStyle name="20 % - Accent4 3 2 2 4 6 4" xfId="25419"/>
    <cellStyle name="20 % - Accent4 3 2 2 4 7" xfId="12697"/>
    <cellStyle name="20 % - Accent4 3 2 2 4 7 2" xfId="26713"/>
    <cellStyle name="20 % - Accent4 3 2 2 4 8" xfId="13213"/>
    <cellStyle name="20 % - Accent4 3 2 2 4 8 2" xfId="27218"/>
    <cellStyle name="20 % - Accent4 3 2 2 4 9" xfId="13926"/>
    <cellStyle name="20 % - Accent4 3 2 2 4 9 2" xfId="27876"/>
    <cellStyle name="20 % - Accent4 3 2 2 5" xfId="1607"/>
    <cellStyle name="20 % - Accent4 3 2 2 5 2" xfId="4423"/>
    <cellStyle name="20 % - Accent4 3 2 2 5 2 2" xfId="15475"/>
    <cellStyle name="20 % - Accent4 3 2 2 5 2 2 2" xfId="29388"/>
    <cellStyle name="20 % - Accent4 3 2 2 5 2 3" xfId="9933"/>
    <cellStyle name="20 % - Accent4 3 2 2 5 2 4" xfId="24045"/>
    <cellStyle name="20 % - Accent4 3 2 2 5 3" xfId="12717"/>
    <cellStyle name="20 % - Accent4 3 2 2 5 3 2" xfId="26733"/>
    <cellStyle name="20 % - Accent4 3 2 2 5 4" xfId="7175"/>
    <cellStyle name="20 % - Accent4 3 2 2 5 5" xfId="21313"/>
    <cellStyle name="20 % - Accent4 3 2 2 6" xfId="2123"/>
    <cellStyle name="20 % - Accent4 3 2 2 6 2" xfId="4939"/>
    <cellStyle name="20 % - Accent4 3 2 2 6 2 2" xfId="15991"/>
    <cellStyle name="20 % - Accent4 3 2 2 6 2 2 2" xfId="29877"/>
    <cellStyle name="20 % - Accent4 3 2 2 6 2 3" xfId="10449"/>
    <cellStyle name="20 % - Accent4 3 2 2 6 2 4" xfId="24545"/>
    <cellStyle name="20 % - Accent4 3 2 2 6 3" xfId="13233"/>
    <cellStyle name="20 % - Accent4 3 2 2 6 3 2" xfId="27238"/>
    <cellStyle name="20 % - Accent4 3 2 2 6 4" xfId="7691"/>
    <cellStyle name="20 % - Accent4 3 2 2 6 5" xfId="21815"/>
    <cellStyle name="20 % - Accent4 3 2 2 7" xfId="1035"/>
    <cellStyle name="20 % - Accent4 3 2 2 7 2" xfId="3851"/>
    <cellStyle name="20 % - Accent4 3 2 2 7 2 2" xfId="14903"/>
    <cellStyle name="20 % - Accent4 3 2 2 7 2 2 2" xfId="28829"/>
    <cellStyle name="20 % - Accent4 3 2 2 7 2 3" xfId="9361"/>
    <cellStyle name="20 % - Accent4 3 2 2 7 2 4" xfId="23477"/>
    <cellStyle name="20 % - Accent4 3 2 2 7 3" xfId="12145"/>
    <cellStyle name="20 % - Accent4 3 2 2 7 3 2" xfId="26175"/>
    <cellStyle name="20 % - Accent4 3 2 2 7 4" xfId="6603"/>
    <cellStyle name="20 % - Accent4 3 2 2 7 5" xfId="20752"/>
    <cellStyle name="20 % - Accent4 3 2 2 8" xfId="1127"/>
    <cellStyle name="20 % - Accent4 3 2 2 8 2" xfId="3943"/>
    <cellStyle name="20 % - Accent4 3 2 2 8 2 2" xfId="14995"/>
    <cellStyle name="20 % - Accent4 3 2 2 8 2 2 2" xfId="28920"/>
    <cellStyle name="20 % - Accent4 3 2 2 8 2 3" xfId="9453"/>
    <cellStyle name="20 % - Accent4 3 2 2 8 2 4" xfId="23569"/>
    <cellStyle name="20 % - Accent4 3 2 2 8 3" xfId="12237"/>
    <cellStyle name="20 % - Accent4 3 2 2 8 3 2" xfId="26267"/>
    <cellStyle name="20 % - Accent4 3 2 2 8 4" xfId="6695"/>
    <cellStyle name="20 % - Accent4 3 2 2 8 5" xfId="20844"/>
    <cellStyle name="20 % - Accent4 3 2 2 9" xfId="1178"/>
    <cellStyle name="20 % - Accent4 3 2 2 9 2" xfId="3994"/>
    <cellStyle name="20 % - Accent4 3 2 2 9 2 2" xfId="15046"/>
    <cellStyle name="20 % - Accent4 3 2 2 9 2 2 2" xfId="28967"/>
    <cellStyle name="20 % - Accent4 3 2 2 9 2 3" xfId="9504"/>
    <cellStyle name="20 % - Accent4 3 2 2 9 2 4" xfId="23620"/>
    <cellStyle name="20 % - Accent4 3 2 2 9 3" xfId="12288"/>
    <cellStyle name="20 % - Accent4 3 2 2 9 3 2" xfId="26314"/>
    <cellStyle name="20 % - Accent4 3 2 2 9 4" xfId="6746"/>
    <cellStyle name="20 % - Accent4 3 2 2 9 5" xfId="20893"/>
    <cellStyle name="20 % - Accent4 3 2 3" xfId="469"/>
    <cellStyle name="20 % - Accent4 3 2 3 2" xfId="1356"/>
    <cellStyle name="20 % - Accent4 3 2 3 2 2" xfId="4172"/>
    <cellStyle name="20 % - Accent4 3 2 3 2 2 2" xfId="15224"/>
    <cellStyle name="20 % - Accent4 3 2 3 2 2 2 2" xfId="29142"/>
    <cellStyle name="20 % - Accent4 3 2 3 2 2 3" xfId="9682"/>
    <cellStyle name="20 % - Accent4 3 2 3 2 2 4" xfId="23798"/>
    <cellStyle name="20 % - Accent4 3 2 3 2 3" xfId="12466"/>
    <cellStyle name="20 % - Accent4 3 2 3 2 3 2" xfId="26490"/>
    <cellStyle name="20 % - Accent4 3 2 3 2 4" xfId="6924"/>
    <cellStyle name="20 % - Accent4 3 2 3 2 5" xfId="21070"/>
    <cellStyle name="20 % - Accent4 3 2 3 3" xfId="1872"/>
    <cellStyle name="20 % - Accent4 3 2 3 3 2" xfId="4688"/>
    <cellStyle name="20 % - Accent4 3 2 3 3 2 2" xfId="15740"/>
    <cellStyle name="20 % - Accent4 3 2 3 3 2 2 2" xfId="29635"/>
    <cellStyle name="20 % - Accent4 3 2 3 3 2 3" xfId="10198"/>
    <cellStyle name="20 % - Accent4 3 2 3 3 2 4" xfId="24303"/>
    <cellStyle name="20 % - Accent4 3 2 3 3 3" xfId="12982"/>
    <cellStyle name="20 % - Accent4 3 2 3 3 3 2" xfId="26991"/>
    <cellStyle name="20 % - Accent4 3 2 3 3 4" xfId="7440"/>
    <cellStyle name="20 % - Accent4 3 2 3 3 5" xfId="21572"/>
    <cellStyle name="20 % - Accent4 3 2 3 4" xfId="944"/>
    <cellStyle name="20 % - Accent4 3 2 3 4 2" xfId="3760"/>
    <cellStyle name="20 % - Accent4 3 2 3 4 2 2" xfId="14812"/>
    <cellStyle name="20 % - Accent4 3 2 3 4 2 2 2" xfId="28741"/>
    <cellStyle name="20 % - Accent4 3 2 3 4 2 3" xfId="9270"/>
    <cellStyle name="20 % - Accent4 3 2 3 4 2 4" xfId="23388"/>
    <cellStyle name="20 % - Accent4 3 2 3 4 3" xfId="12054"/>
    <cellStyle name="20 % - Accent4 3 2 3 4 3 2" xfId="26088"/>
    <cellStyle name="20 % - Accent4 3 2 3 4 4" xfId="6512"/>
    <cellStyle name="20 % - Accent4 3 2 3 4 5" xfId="20663"/>
    <cellStyle name="20 % - Accent4 3 2 3 5" xfId="3298"/>
    <cellStyle name="20 % - Accent4 3 2 3 5 2" xfId="14350"/>
    <cellStyle name="20 % - Accent4 3 2 3 5 2 2" xfId="28289"/>
    <cellStyle name="20 % - Accent4 3 2 3 5 3" xfId="8808"/>
    <cellStyle name="20 % - Accent4 3 2 3 5 4" xfId="22939"/>
    <cellStyle name="20 % - Accent4 3 2 3 6" xfId="11592"/>
    <cellStyle name="20 % - Accent4 3 2 3 6 2" xfId="25642"/>
    <cellStyle name="20 % - Accent4 3 2 3 7" xfId="6050"/>
    <cellStyle name="20 % - Accent4 3 2 3 8" xfId="20201"/>
    <cellStyle name="20 % - Accent4 3 2 4" xfId="1255"/>
    <cellStyle name="20 % - Accent4 3 2 4 2" xfId="4071"/>
    <cellStyle name="20 % - Accent4 3 2 4 2 2" xfId="15123"/>
    <cellStyle name="20 % - Accent4 3 2 4 2 2 2" xfId="29044"/>
    <cellStyle name="20 % - Accent4 3 2 4 2 3" xfId="9581"/>
    <cellStyle name="20 % - Accent4 3 2 4 2 4" xfId="23697"/>
    <cellStyle name="20 % - Accent4 3 2 4 3" xfId="12365"/>
    <cellStyle name="20 % - Accent4 3 2 4 3 2" xfId="26391"/>
    <cellStyle name="20 % - Accent4 3 2 4 4" xfId="6823"/>
    <cellStyle name="20 % - Accent4 3 2 4 5" xfId="20970"/>
    <cellStyle name="20 % - Accent4 3 2 5" xfId="1771"/>
    <cellStyle name="20 % - Accent4 3 2 5 2" xfId="4587"/>
    <cellStyle name="20 % - Accent4 3 2 5 2 2" xfId="15639"/>
    <cellStyle name="20 % - Accent4 3 2 5 2 2 2" xfId="29537"/>
    <cellStyle name="20 % - Accent4 3 2 5 2 3" xfId="10097"/>
    <cellStyle name="20 % - Accent4 3 2 5 2 4" xfId="24204"/>
    <cellStyle name="20 % - Accent4 3 2 5 3" xfId="12881"/>
    <cellStyle name="20 % - Accent4 3 2 5 3 2" xfId="26890"/>
    <cellStyle name="20 % - Accent4 3 2 5 4" xfId="7339"/>
    <cellStyle name="20 % - Accent4 3 2 5 5" xfId="21472"/>
    <cellStyle name="20 % - Accent4 3 2 6" xfId="841"/>
    <cellStyle name="20 % - Accent4 3 2 6 2" xfId="3657"/>
    <cellStyle name="20 % - Accent4 3 2 6 2 2" xfId="14709"/>
    <cellStyle name="20 % - Accent4 3 2 6 2 2 2" xfId="28639"/>
    <cellStyle name="20 % - Accent4 3 2 6 2 3" xfId="9167"/>
    <cellStyle name="20 % - Accent4 3 2 6 2 4" xfId="23288"/>
    <cellStyle name="20 % - Accent4 3 2 6 3" xfId="11951"/>
    <cellStyle name="20 % - Accent4 3 2 6 3 2" xfId="25986"/>
    <cellStyle name="20 % - Accent4 3 2 6 4" xfId="6409"/>
    <cellStyle name="20 % - Accent4 3 2 6 5" xfId="20561"/>
    <cellStyle name="20 % - Accent4 3 2 7" xfId="3197"/>
    <cellStyle name="20 % - Accent4 3 2 7 2" xfId="14249"/>
    <cellStyle name="20 % - Accent4 3 2 7 2 2" xfId="28188"/>
    <cellStyle name="20 % - Accent4 3 2 7 3" xfId="8707"/>
    <cellStyle name="20 % - Accent4 3 2 7 4" xfId="22839"/>
    <cellStyle name="20 % - Accent4 3 2 8" xfId="11491"/>
    <cellStyle name="20 % - Accent4 3 2 8 2" xfId="25542"/>
    <cellStyle name="20 % - Accent4 3 2 9" xfId="5949"/>
    <cellStyle name="20 % - Accent4 3 3" xfId="402"/>
    <cellStyle name="20 % - Accent4 3 3 2" xfId="608"/>
    <cellStyle name="20 % - Accent4 3 3 2 2" xfId="1487"/>
    <cellStyle name="20 % - Accent4 3 3 2 2 2" xfId="4303"/>
    <cellStyle name="20 % - Accent4 3 3 2 2 2 2" xfId="15355"/>
    <cellStyle name="20 % - Accent4 3 3 2 2 2 2 2" xfId="29269"/>
    <cellStyle name="20 % - Accent4 3 3 2 2 2 3" xfId="9813"/>
    <cellStyle name="20 % - Accent4 3 3 2 2 2 4" xfId="23927"/>
    <cellStyle name="20 % - Accent4 3 3 2 2 3" xfId="12597"/>
    <cellStyle name="20 % - Accent4 3 3 2 2 3 2" xfId="26617"/>
    <cellStyle name="20 % - Accent4 3 3 2 2 4" xfId="7055"/>
    <cellStyle name="20 % - Accent4 3 3 2 2 5" xfId="21197"/>
    <cellStyle name="20 % - Accent4 3 3 2 3" xfId="2003"/>
    <cellStyle name="20 % - Accent4 3 3 2 3 2" xfId="4819"/>
    <cellStyle name="20 % - Accent4 3 3 2 3 2 2" xfId="15871"/>
    <cellStyle name="20 % - Accent4 3 3 2 3 2 2 2" xfId="29762"/>
    <cellStyle name="20 % - Accent4 3 3 2 3 2 3" xfId="10329"/>
    <cellStyle name="20 % - Accent4 3 3 2 3 2 4" xfId="24429"/>
    <cellStyle name="20 % - Accent4 3 3 2 3 3" xfId="13113"/>
    <cellStyle name="20 % - Accent4 3 3 2 3 3 2" xfId="27119"/>
    <cellStyle name="20 % - Accent4 3 3 2 3 4" xfId="7571"/>
    <cellStyle name="20 % - Accent4 3 3 2 3 5" xfId="21701"/>
    <cellStyle name="20 % - Accent4 3 3 2 4" xfId="1076"/>
    <cellStyle name="20 % - Accent4 3 3 2 4 2" xfId="3892"/>
    <cellStyle name="20 % - Accent4 3 3 2 4 2 2" xfId="14944"/>
    <cellStyle name="20 % - Accent4 3 3 2 4 2 2 2" xfId="28870"/>
    <cellStyle name="20 % - Accent4 3 3 2 4 2 3" xfId="9402"/>
    <cellStyle name="20 % - Accent4 3 3 2 4 2 4" xfId="23518"/>
    <cellStyle name="20 % - Accent4 3 3 2 4 3" xfId="12186"/>
    <cellStyle name="20 % - Accent4 3 3 2 4 3 2" xfId="26216"/>
    <cellStyle name="20 % - Accent4 3 3 2 4 4" xfId="6644"/>
    <cellStyle name="20 % - Accent4 3 3 2 4 5" xfId="20793"/>
    <cellStyle name="20 % - Accent4 3 3 2 5" xfId="3429"/>
    <cellStyle name="20 % - Accent4 3 3 2 5 2" xfId="14481"/>
    <cellStyle name="20 % - Accent4 3 3 2 5 2 2" xfId="28417"/>
    <cellStyle name="20 % - Accent4 3 3 2 5 3" xfId="8939"/>
    <cellStyle name="20 % - Accent4 3 3 2 5 4" xfId="23066"/>
    <cellStyle name="20 % - Accent4 3 3 2 6" xfId="11723"/>
    <cellStyle name="20 % - Accent4 3 3 2 6 2" xfId="25767"/>
    <cellStyle name="20 % - Accent4 3 3 2 7" xfId="6181"/>
    <cellStyle name="20 % - Accent4 3 3 2 8" xfId="20336"/>
    <cellStyle name="20 % - Accent4 3 3 3" xfId="1296"/>
    <cellStyle name="20 % - Accent4 3 3 3 2" xfId="4112"/>
    <cellStyle name="20 % - Accent4 3 3 3 2 2" xfId="15164"/>
    <cellStyle name="20 % - Accent4 3 3 3 2 2 2" xfId="29085"/>
    <cellStyle name="20 % - Accent4 3 3 3 2 3" xfId="9622"/>
    <cellStyle name="20 % - Accent4 3 3 3 2 4" xfId="23738"/>
    <cellStyle name="20 % - Accent4 3 3 3 3" xfId="12406"/>
    <cellStyle name="20 % - Accent4 3 3 3 3 2" xfId="26432"/>
    <cellStyle name="20 % - Accent4 3 3 3 4" xfId="6864"/>
    <cellStyle name="20 % - Accent4 3 3 3 5" xfId="21011"/>
    <cellStyle name="20 % - Accent4 3 3 4" xfId="1812"/>
    <cellStyle name="20 % - Accent4 3 3 4 2" xfId="4628"/>
    <cellStyle name="20 % - Accent4 3 3 4 2 2" xfId="15680"/>
    <cellStyle name="20 % - Accent4 3 3 4 2 2 2" xfId="29578"/>
    <cellStyle name="20 % - Accent4 3 3 4 2 3" xfId="10138"/>
    <cellStyle name="20 % - Accent4 3 3 4 2 4" xfId="24245"/>
    <cellStyle name="20 % - Accent4 3 3 4 3" xfId="12922"/>
    <cellStyle name="20 % - Accent4 3 3 4 3 2" xfId="26931"/>
    <cellStyle name="20 % - Accent4 3 3 4 4" xfId="7380"/>
    <cellStyle name="20 % - Accent4 3 3 4 5" xfId="21513"/>
    <cellStyle name="20 % - Accent4 3 3 5" xfId="882"/>
    <cellStyle name="20 % - Accent4 3 3 5 2" xfId="3698"/>
    <cellStyle name="20 % - Accent4 3 3 5 2 2" xfId="14750"/>
    <cellStyle name="20 % - Accent4 3 3 5 2 2 2" xfId="28680"/>
    <cellStyle name="20 % - Accent4 3 3 5 2 3" xfId="9208"/>
    <cellStyle name="20 % - Accent4 3 3 5 2 4" xfId="23329"/>
    <cellStyle name="20 % - Accent4 3 3 5 3" xfId="11992"/>
    <cellStyle name="20 % - Accent4 3 3 5 3 2" xfId="26027"/>
    <cellStyle name="20 % - Accent4 3 3 5 4" xfId="6450"/>
    <cellStyle name="20 % - Accent4 3 3 5 5" xfId="20602"/>
    <cellStyle name="20 % - Accent4 3 3 6" xfId="3238"/>
    <cellStyle name="20 % - Accent4 3 3 6 2" xfId="14290"/>
    <cellStyle name="20 % - Accent4 3 3 6 2 2" xfId="28229"/>
    <cellStyle name="20 % - Accent4 3 3 6 3" xfId="8748"/>
    <cellStyle name="20 % - Accent4 3 3 6 4" xfId="22880"/>
    <cellStyle name="20 % - Accent4 3 3 7" xfId="11532"/>
    <cellStyle name="20 % - Accent4 3 3 7 2" xfId="25583"/>
    <cellStyle name="20 % - Accent4 3 3 8" xfId="5990"/>
    <cellStyle name="20 % - Accent4 3 3 9" xfId="20137"/>
    <cellStyle name="20 % - Accent4 3 4" xfId="502"/>
    <cellStyle name="20 % - Accent4 3 4 2" xfId="1381"/>
    <cellStyle name="20 % - Accent4 3 4 2 2" xfId="4197"/>
    <cellStyle name="20 % - Accent4 3 4 2 2 2" xfId="15249"/>
    <cellStyle name="20 % - Accent4 3 4 2 2 2 2" xfId="29166"/>
    <cellStyle name="20 % - Accent4 3 4 2 2 3" xfId="9707"/>
    <cellStyle name="20 % - Accent4 3 4 2 2 4" xfId="23821"/>
    <cellStyle name="20 % - Accent4 3 4 2 3" xfId="12491"/>
    <cellStyle name="20 % - Accent4 3 4 2 3 2" xfId="26513"/>
    <cellStyle name="20 % - Accent4 3 4 2 4" xfId="6949"/>
    <cellStyle name="20 % - Accent4 3 4 2 5" xfId="21092"/>
    <cellStyle name="20 % - Accent4 3 4 3" xfId="1897"/>
    <cellStyle name="20 % - Accent4 3 4 3 2" xfId="4713"/>
    <cellStyle name="20 % - Accent4 3 4 3 2 2" xfId="15765"/>
    <cellStyle name="20 % - Accent4 3 4 3 2 2 2" xfId="29658"/>
    <cellStyle name="20 % - Accent4 3 4 3 2 3" xfId="10223"/>
    <cellStyle name="20 % - Accent4 3 4 3 2 4" xfId="24324"/>
    <cellStyle name="20 % - Accent4 3 4 3 3" xfId="13007"/>
    <cellStyle name="20 % - Accent4 3 4 3 3 2" xfId="27015"/>
    <cellStyle name="20 % - Accent4 3 4 3 4" xfId="7465"/>
    <cellStyle name="20 % - Accent4 3 4 3 5" xfId="21595"/>
    <cellStyle name="20 % - Accent4 3 4 4" xfId="970"/>
    <cellStyle name="20 % - Accent4 3 4 4 2" xfId="3786"/>
    <cellStyle name="20 % - Accent4 3 4 4 2 2" xfId="14838"/>
    <cellStyle name="20 % - Accent4 3 4 4 2 2 2" xfId="28765"/>
    <cellStyle name="20 % - Accent4 3 4 4 2 3" xfId="9296"/>
    <cellStyle name="20 % - Accent4 3 4 4 2 4" xfId="23413"/>
    <cellStyle name="20 % - Accent4 3 4 4 3" xfId="12080"/>
    <cellStyle name="20 % - Accent4 3 4 4 3 2" xfId="26111"/>
    <cellStyle name="20 % - Accent4 3 4 4 4" xfId="6538"/>
    <cellStyle name="20 % - Accent4 3 4 4 5" xfId="20687"/>
    <cellStyle name="20 % - Accent4 3 4 5" xfId="3323"/>
    <cellStyle name="20 % - Accent4 3 4 5 2" xfId="14375"/>
    <cellStyle name="20 % - Accent4 3 4 5 2 2" xfId="28312"/>
    <cellStyle name="20 % - Accent4 3 4 5 3" xfId="8833"/>
    <cellStyle name="20 % - Accent4 3 4 5 4" xfId="22961"/>
    <cellStyle name="20 % - Accent4 3 4 6" xfId="11617"/>
    <cellStyle name="20 % - Accent4 3 4 6 2" xfId="25662"/>
    <cellStyle name="20 % - Accent4 3 4 7" xfId="6075"/>
    <cellStyle name="20 % - Accent4 3 4 8" xfId="20231"/>
    <cellStyle name="20 % - Accent4 3 5" xfId="1215"/>
    <cellStyle name="20 % - Accent4 3 5 2" xfId="4031"/>
    <cellStyle name="20 % - Accent4 3 5 2 2" xfId="15083"/>
    <cellStyle name="20 % - Accent4 3 5 2 2 2" xfId="29004"/>
    <cellStyle name="20 % - Accent4 3 5 2 3" xfId="9541"/>
    <cellStyle name="20 % - Accent4 3 5 2 4" xfId="23657"/>
    <cellStyle name="20 % - Accent4 3 5 3" xfId="12325"/>
    <cellStyle name="20 % - Accent4 3 5 3 2" xfId="26351"/>
    <cellStyle name="20 % - Accent4 3 5 4" xfId="6783"/>
    <cellStyle name="20 % - Accent4 3 5 5" xfId="20930"/>
    <cellStyle name="20 % - Accent4 3 6" xfId="1731"/>
    <cellStyle name="20 % - Accent4 3 6 2" xfId="4547"/>
    <cellStyle name="20 % - Accent4 3 6 2 2" xfId="15599"/>
    <cellStyle name="20 % - Accent4 3 6 2 2 2" xfId="29497"/>
    <cellStyle name="20 % - Accent4 3 6 2 3" xfId="10057"/>
    <cellStyle name="20 % - Accent4 3 6 2 4" xfId="24164"/>
    <cellStyle name="20 % - Accent4 3 6 3" xfId="12841"/>
    <cellStyle name="20 % - Accent4 3 6 3 2" xfId="26850"/>
    <cellStyle name="20 % - Accent4 3 6 4" xfId="7299"/>
    <cellStyle name="20 % - Accent4 3 6 5" xfId="21432"/>
    <cellStyle name="20 % - Accent4 3 7" xfId="784"/>
    <cellStyle name="20 % - Accent4 3 7 2" xfId="3600"/>
    <cellStyle name="20 % - Accent4 3 7 2 2" xfId="14652"/>
    <cellStyle name="20 % - Accent4 3 7 2 2 2" xfId="28583"/>
    <cellStyle name="20 % - Accent4 3 7 2 3" xfId="9110"/>
    <cellStyle name="20 % - Accent4 3 7 2 4" xfId="23232"/>
    <cellStyle name="20 % - Accent4 3 7 3" xfId="11894"/>
    <cellStyle name="20 % - Accent4 3 7 3 2" xfId="25931"/>
    <cellStyle name="20 % - Accent4 3 7 4" xfId="6352"/>
    <cellStyle name="20 % - Accent4 3 7 5" xfId="20504"/>
    <cellStyle name="20 % - Accent4 3 8" xfId="3143"/>
    <cellStyle name="20 % - Accent4 3 8 2" xfId="14209"/>
    <cellStyle name="20 % - Accent4 3 8 2 2" xfId="28148"/>
    <cellStyle name="20 % - Accent4 3 8 3" xfId="8667"/>
    <cellStyle name="20 % - Accent4 3 8 4" xfId="22788"/>
    <cellStyle name="20 % - Accent4 3 9" xfId="11451"/>
    <cellStyle name="20 % - Accent4 3 9 2" xfId="25502"/>
    <cellStyle name="20 % - Accent4 4" xfId="447"/>
    <cellStyle name="20 % - Accent4 4 2" xfId="1339"/>
    <cellStyle name="20 % - Accent4 4 2 2" xfId="4155"/>
    <cellStyle name="20 % - Accent4 4 2 2 2" xfId="15207"/>
    <cellStyle name="20 % - Accent4 4 2 2 2 2" xfId="29127"/>
    <cellStyle name="20 % - Accent4 4 2 2 3" xfId="9665"/>
    <cellStyle name="20 % - Accent4 4 2 2 4" xfId="23781"/>
    <cellStyle name="20 % - Accent4 4 2 3" xfId="12449"/>
    <cellStyle name="20 % - Accent4 4 2 3 2" xfId="26474"/>
    <cellStyle name="20 % - Accent4 4 2 4" xfId="6907"/>
    <cellStyle name="20 % - Accent4 4 2 5" xfId="21053"/>
    <cellStyle name="20 % - Accent4 4 3" xfId="1855"/>
    <cellStyle name="20 % - Accent4 4 3 2" xfId="4671"/>
    <cellStyle name="20 % - Accent4 4 3 2 2" xfId="15723"/>
    <cellStyle name="20 % - Accent4 4 3 2 2 2" xfId="29620"/>
    <cellStyle name="20 % - Accent4 4 3 2 3" xfId="10181"/>
    <cellStyle name="20 % - Accent4 4 3 2 4" xfId="24288"/>
    <cellStyle name="20 % - Accent4 4 3 3" xfId="12965"/>
    <cellStyle name="20 % - Accent4 4 3 3 2" xfId="26974"/>
    <cellStyle name="20 % - Accent4 4 3 4" xfId="7423"/>
    <cellStyle name="20 % - Accent4 4 3 5" xfId="21556"/>
    <cellStyle name="20 % - Accent4 4 4" xfId="926"/>
    <cellStyle name="20 % - Accent4 4 4 2" xfId="3742"/>
    <cellStyle name="20 % - Accent4 4 4 2 2" xfId="14794"/>
    <cellStyle name="20 % - Accent4 4 4 2 2 2" xfId="28724"/>
    <cellStyle name="20 % - Accent4 4 4 2 3" xfId="9252"/>
    <cellStyle name="20 % - Accent4 4 4 2 4" xfId="23372"/>
    <cellStyle name="20 % - Accent4 4 4 3" xfId="12036"/>
    <cellStyle name="20 % - Accent4 4 4 3 2" xfId="26071"/>
    <cellStyle name="20 % - Accent4 4 4 4" xfId="6494"/>
    <cellStyle name="20 % - Accent4 4 4 5" xfId="20646"/>
    <cellStyle name="20 % - Accent4 4 5" xfId="3281"/>
    <cellStyle name="20 % - Accent4 4 5 2" xfId="14333"/>
    <cellStyle name="20 % - Accent4 4 5 2 2" xfId="28272"/>
    <cellStyle name="20 % - Accent4 4 5 3" xfId="8791"/>
    <cellStyle name="20 % - Accent4 4 5 4" xfId="22923"/>
    <cellStyle name="20 % - Accent4 4 6" xfId="11575"/>
    <cellStyle name="20 % - Accent4 4 6 2" xfId="25625"/>
    <cellStyle name="20 % - Accent4 4 7" xfId="6033"/>
    <cellStyle name="20 % - Accent4 4 8" xfId="20182"/>
    <cellStyle name="20 % - Accent4 5" xfId="3131"/>
    <cellStyle name="20 % - Accent4 6" xfId="3077"/>
    <cellStyle name="20 % - Accent4 6 2" xfId="14184"/>
    <cellStyle name="20 % - Accent4 6 2 2" xfId="28123"/>
    <cellStyle name="20 % - Accent4 6 3" xfId="8642"/>
    <cellStyle name="20 % - Accent4 6 4" xfId="22731"/>
    <cellStyle name="20 % - Accent4 7" xfId="11439"/>
    <cellStyle name="20 % - Accent4 8" xfId="11402"/>
    <cellStyle name="20 % - Accent4 8 2" xfId="25458"/>
    <cellStyle name="20 % - Accent4 9" xfId="19966"/>
    <cellStyle name="20 % - Accent5" xfId="220" builtinId="46" customBuiltin="1"/>
    <cellStyle name="20 % - Accent5 10" xfId="51617"/>
    <cellStyle name="20 % - Accent5 2" xfId="325"/>
    <cellStyle name="20 % - Accent5 2 2" xfId="3176"/>
    <cellStyle name="20 % - Accent5 2 3" xfId="3092"/>
    <cellStyle name="20 % - Accent5 2 3 2" xfId="14198"/>
    <cellStyle name="20 % - Accent5 2 3 2 2" xfId="28137"/>
    <cellStyle name="20 % - Accent5 2 3 3" xfId="8656"/>
    <cellStyle name="20 % - Accent5 2 3 4" xfId="22746"/>
    <cellStyle name="20 % - Accent5 3" xfId="258"/>
    <cellStyle name="20 % - Accent5 3 10" xfId="5912"/>
    <cellStyle name="20 % - Accent5 3 11" xfId="20004"/>
    <cellStyle name="20 % - Accent5 3 2" xfId="361"/>
    <cellStyle name="20 % - Accent5 3 2 10" xfId="20096"/>
    <cellStyle name="20 % - Accent5 3 2 2" xfId="570" hidden="1"/>
    <cellStyle name="20 % - Accent5 3 2 2" xfId="661" hidden="1"/>
    <cellStyle name="20 % - Accent5 3 2 2" xfId="715" hidden="1"/>
    <cellStyle name="20 % - Accent5 3 2 2" xfId="735"/>
    <cellStyle name="20 % - Accent5 3 2 2 10" xfId="1200" hidden="1"/>
    <cellStyle name="20 % - Accent5 3 2 2 10" xfId="4016" hidden="1"/>
    <cellStyle name="20 % - Accent5 3 2 2 10" xfId="3391"/>
    <cellStyle name="20 % - Accent5 3 2 2 10 10" xfId="23028" hidden="1"/>
    <cellStyle name="20 % - Accent5 3 2 2 10 2" xfId="12310" hidden="1"/>
    <cellStyle name="20 % - Accent5 3 2 2 10 2" xfId="17206"/>
    <cellStyle name="20 % - Accent5 3 2 2 10 2 2" xfId="26336" hidden="1"/>
    <cellStyle name="20 % - Accent5 3 2 2 10 2 2" xfId="36791" hidden="1"/>
    <cellStyle name="20 % - Accent5 3 2 2 10 2 2" xfId="35584" hidden="1"/>
    <cellStyle name="20 % - Accent5 3 2 2 10 2 2" xfId="39055"/>
    <cellStyle name="20 % - Accent5 3 2 2 10 2 3" xfId="31015" hidden="1"/>
    <cellStyle name="20 % - Accent5 3 2 2 10 2 3" xfId="40517" hidden="1"/>
    <cellStyle name="20 % - Accent5 3 2 2 10 2 3" xfId="45477" hidden="1"/>
    <cellStyle name="20 % - Accent5 3 2 2 10 2 3" xfId="49590"/>
    <cellStyle name="20 % - Accent5 3 2 2 10 3" xfId="15068" hidden="1"/>
    <cellStyle name="20 % - Accent5 3 2 2 10 3" xfId="18621"/>
    <cellStyle name="20 % - Accent5 3 2 2 10 3 2" xfId="28989" hidden="1"/>
    <cellStyle name="20 % - Accent5 3 2 2 10 3 2" xfId="38860" hidden="1"/>
    <cellStyle name="20 % - Accent5 3 2 2 10 3 2" xfId="44038" hidden="1"/>
    <cellStyle name="20 % - Accent5 3 2 2 10 3 2" xfId="48500"/>
    <cellStyle name="20 % - Accent5 3 2 2 10 3 3" xfId="32310" hidden="1"/>
    <cellStyle name="20 % - Accent5 3 2 2 10 3 3" xfId="41762" hidden="1"/>
    <cellStyle name="20 % - Accent5 3 2 2 10 3 3" xfId="46603" hidden="1"/>
    <cellStyle name="20 % - Accent5 3 2 2 10 3 3" xfId="50680"/>
    <cellStyle name="20 % - Accent5 3 2 2 10 4" xfId="14443" hidden="1"/>
    <cellStyle name="20 % - Accent5 3 2 2 10 4" xfId="18393"/>
    <cellStyle name="20 % - Accent5 3 2 2 10 4 2" xfId="28379" hidden="1"/>
    <cellStyle name="20 % - Accent5 3 2 2 10 4 2" xfId="43693" hidden="1"/>
    <cellStyle name="20 % - Accent5 3 2 2 10 4 2" xfId="50504"/>
    <cellStyle name="20 % - Accent5 3 2 2 10 4 3" xfId="32102" hidden="1"/>
    <cellStyle name="20 % - Accent5 3 2 2 10 4 3" xfId="46427" hidden="1"/>
    <cellStyle name="20 % - Accent5 3 2 2 10 5" xfId="6768"/>
    <cellStyle name="20 % - Accent5 3 2 2 10 6" xfId="9526"/>
    <cellStyle name="20 % - Accent5 3 2 2 10 7" xfId="8901"/>
    <cellStyle name="20 % - Accent5 3 2 2 10 8" xfId="20915"/>
    <cellStyle name="20 % - Accent5 3 2 2 10 9" xfId="23642"/>
    <cellStyle name="20 % - Accent5 3 2 2 11" xfId="3482"/>
    <cellStyle name="20 % - Accent5 3 2 2 11 2" xfId="14534"/>
    <cellStyle name="20 % - Accent5 3 2 2 11 2 2" xfId="28470"/>
    <cellStyle name="20 % - Accent5 3 2 2 11 3" xfId="8992"/>
    <cellStyle name="20 % - Accent5 3 2 2 11 4" xfId="23119"/>
    <cellStyle name="20 % - Accent5 3 2 2 12" xfId="3531"/>
    <cellStyle name="20 % - Accent5 3 2 2 12 2" xfId="14583"/>
    <cellStyle name="20 % - Accent5 3 2 2 12 2 2" xfId="28518"/>
    <cellStyle name="20 % - Accent5 3 2 2 12 3" xfId="9041"/>
    <cellStyle name="20 % - Accent5 3 2 2 12 4" xfId="23163"/>
    <cellStyle name="20 % - Accent5 3 2 2 13" xfId="3551"/>
    <cellStyle name="20 % - Accent5 3 2 2 13 2" xfId="14603"/>
    <cellStyle name="20 % - Accent5 3 2 2 13 2 2" xfId="28538"/>
    <cellStyle name="20 % - Accent5 3 2 2 13 3" xfId="9061"/>
    <cellStyle name="20 % - Accent5 3 2 2 13 4" xfId="23183"/>
    <cellStyle name="20 % - Accent5 3 2 2 14" xfId="11685"/>
    <cellStyle name="20 % - Accent5 3 2 2 14 2" xfId="25729"/>
    <cellStyle name="20 % - Accent5 3 2 2 15" xfId="11776"/>
    <cellStyle name="20 % - Accent5 3 2 2 15 2" xfId="25820"/>
    <cellStyle name="20 % - Accent5 3 2 2 16" xfId="11825"/>
    <cellStyle name="20 % - Accent5 3 2 2 16 2" xfId="25867"/>
    <cellStyle name="20 % - Accent5 3 2 2 17" xfId="11845"/>
    <cellStyle name="20 % - Accent5 3 2 2 17 2" xfId="25887"/>
    <cellStyle name="20 % - Accent5 3 2 2 18" xfId="6143"/>
    <cellStyle name="20 % - Accent5 3 2 2 19" xfId="6234"/>
    <cellStyle name="20 % - Accent5 3 2 2 2" xfId="1449" hidden="1"/>
    <cellStyle name="20 % - Accent5 3 2 2 2" xfId="1965" hidden="1"/>
    <cellStyle name="20 % - Accent5 3 2 2 2" xfId="2418" hidden="1"/>
    <cellStyle name="20 % - Accent5 3 2 2 2" xfId="2733" hidden="1"/>
    <cellStyle name="20 % - Accent5 3 2 2 2" xfId="2522" hidden="1"/>
    <cellStyle name="20 % - Accent5 3 2 2 2" xfId="2976"/>
    <cellStyle name="20 % - Accent5 3 2 2 2 10" xfId="13528" hidden="1"/>
    <cellStyle name="20 % - Accent5 3 2 2 2 10" xfId="7017"/>
    <cellStyle name="20 % - Accent5 3 2 2 2 10 2" xfId="27514" hidden="1"/>
    <cellStyle name="20 % - Accent5 3 2 2 2 10 2" xfId="37691" hidden="1"/>
    <cellStyle name="20 % - Accent5 3 2 2 2 10 2" xfId="43018" hidden="1"/>
    <cellStyle name="20 % - Accent5 3 2 2 2 10 2" xfId="47781"/>
    <cellStyle name="20 % - Accent5 3 2 2 2 11" xfId="13843" hidden="1"/>
    <cellStyle name="20 % - Accent5 3 2 2 2 11" xfId="7533"/>
    <cellStyle name="20 % - Accent5 3 2 2 2 11 2" xfId="27799" hidden="1"/>
    <cellStyle name="20 % - Accent5 3 2 2 2 11 2" xfId="37961" hidden="1"/>
    <cellStyle name="20 % - Accent5 3 2 2 2 11 2" xfId="43266" hidden="1"/>
    <cellStyle name="20 % - Accent5 3 2 2 2 11 2" xfId="48029"/>
    <cellStyle name="20 % - Accent5 3 2 2 2 12" xfId="13632" hidden="1"/>
    <cellStyle name="20 % - Accent5 3 2 2 2 12" xfId="7986"/>
    <cellStyle name="20 % - Accent5 3 2 2 2 12 2" xfId="27609" hidden="1"/>
    <cellStyle name="20 % - Accent5 3 2 2 2 12 2" xfId="37784" hidden="1"/>
    <cellStyle name="20 % - Accent5 3 2 2 2 12 2" xfId="43108" hidden="1"/>
    <cellStyle name="20 % - Accent5 3 2 2 2 12 2" xfId="47871"/>
    <cellStyle name="20 % - Accent5 3 2 2 2 13" xfId="14086" hidden="1"/>
    <cellStyle name="20 % - Accent5 3 2 2 2 13" xfId="8301"/>
    <cellStyle name="20 % - Accent5 3 2 2 2 13 2" xfId="28027" hidden="1"/>
    <cellStyle name="20 % - Accent5 3 2 2 2 13 2" xfId="38179" hidden="1"/>
    <cellStyle name="20 % - Accent5 3 2 2 2 13 2" xfId="43470" hidden="1"/>
    <cellStyle name="20 % - Accent5 3 2 2 2 13 2" xfId="48218"/>
    <cellStyle name="20 % - Accent5 3 2 2 2 14" xfId="8090"/>
    <cellStyle name="20 % - Accent5 3 2 2 2 15" xfId="8544"/>
    <cellStyle name="20 % - Accent5 3 2 2 2 16" xfId="21159" hidden="1"/>
    <cellStyle name="20 % - Accent5 3 2 2 2 17" xfId="21663" hidden="1"/>
    <cellStyle name="20 % - Accent5 3 2 2 2 18" xfId="22083" hidden="1"/>
    <cellStyle name="20 % - Accent5 3 2 2 2 19" xfId="22388"/>
    <cellStyle name="20 % - Accent5 3 2 2 2 2" xfId="4265"/>
    <cellStyle name="20 % - Accent5 3 2 2 2 2 2" xfId="15317" hidden="1"/>
    <cellStyle name="20 % - Accent5 3 2 2 2 2 2" xfId="18683"/>
    <cellStyle name="20 % - Accent5 3 2 2 2 2 2 2" xfId="29231" hidden="1"/>
    <cellStyle name="20 % - Accent5 3 2 2 2 2 2 2" xfId="46651" hidden="1"/>
    <cellStyle name="20 % - Accent5 3 2 2 2 2 2 2" xfId="50728"/>
    <cellStyle name="20 % - Accent5 3 2 2 2 2 2 3" xfId="32365" hidden="1"/>
    <cellStyle name="20 % - Accent5 3 2 2 2 2 3" xfId="9775"/>
    <cellStyle name="20 % - Accent5 3 2 2 2 2 4" xfId="23889"/>
    <cellStyle name="20 % - Accent5 3 2 2 2 20" xfId="22184"/>
    <cellStyle name="20 % - Accent5 3 2 2 2 21" xfId="22631"/>
    <cellStyle name="20 % - Accent5 3 2 2 2 3" xfId="4781"/>
    <cellStyle name="20 % - Accent5 3 2 2 2 3 2" xfId="15833"/>
    <cellStyle name="20 % - Accent5 3 2 2 2 3 2 2" xfId="29724"/>
    <cellStyle name="20 % - Accent5 3 2 2 2 3 3" xfId="10291"/>
    <cellStyle name="20 % - Accent5 3 2 2 2 3 4" xfId="24391"/>
    <cellStyle name="20 % - Accent5 3 2 2 2 4" xfId="5234"/>
    <cellStyle name="20 % - Accent5 3 2 2 2 4 2" xfId="16286"/>
    <cellStyle name="20 % - Accent5 3 2 2 2 4 2 2" xfId="30155"/>
    <cellStyle name="20 % - Accent5 3 2 2 2 4 3" xfId="10744"/>
    <cellStyle name="20 % - Accent5 3 2 2 2 4 4" xfId="24818"/>
    <cellStyle name="20 % - Accent5 3 2 2 2 5" xfId="5549"/>
    <cellStyle name="20 % - Accent5 3 2 2 2 5 2" xfId="16601"/>
    <cellStyle name="20 % - Accent5 3 2 2 2 5 2 2" xfId="30455"/>
    <cellStyle name="20 % - Accent5 3 2 2 2 5 3" xfId="11059"/>
    <cellStyle name="20 % - Accent5 3 2 2 2 5 4" xfId="25121"/>
    <cellStyle name="20 % - Accent5 3 2 2 2 6" xfId="5338"/>
    <cellStyle name="20 % - Accent5 3 2 2 2 6 2" xfId="16390"/>
    <cellStyle name="20 % - Accent5 3 2 2 2 6 2 2" xfId="30253"/>
    <cellStyle name="20 % - Accent5 3 2 2 2 6 3" xfId="10848"/>
    <cellStyle name="20 % - Accent5 3 2 2 2 6 4" xfId="24919"/>
    <cellStyle name="20 % - Accent5 3 2 2 2 7" xfId="5792"/>
    <cellStyle name="20 % - Accent5 3 2 2 2 7 2" xfId="16844"/>
    <cellStyle name="20 % - Accent5 3 2 2 2 7 2 2" xfId="30683"/>
    <cellStyle name="20 % - Accent5 3 2 2 2 7 3" xfId="11302"/>
    <cellStyle name="20 % - Accent5 3 2 2 2 7 4" xfId="25349"/>
    <cellStyle name="20 % - Accent5 3 2 2 2 8" xfId="12559"/>
    <cellStyle name="20 % - Accent5 3 2 2 2 8 2" xfId="26579"/>
    <cellStyle name="20 % - Accent5 3 2 2 2 9" xfId="13075"/>
    <cellStyle name="20 % - Accent5 3 2 2 2 9 2" xfId="27081"/>
    <cellStyle name="20 % - Accent5 3 2 2 20" xfId="6283"/>
    <cellStyle name="20 % - Accent5 3 2 2 21" xfId="6303"/>
    <cellStyle name="20 % - Accent5 3 2 2 22" xfId="20298"/>
    <cellStyle name="20 % - Accent5 3 2 2 23" xfId="20389"/>
    <cellStyle name="20 % - Accent5 3 2 2 24" xfId="20439"/>
    <cellStyle name="20 % - Accent5 3 2 2 25" xfId="20459"/>
    <cellStyle name="20 % - Accent5 3 2 2 3" xfId="1540" hidden="1"/>
    <cellStyle name="20 % - Accent5 3 2 2 3" xfId="2056" hidden="1"/>
    <cellStyle name="20 % - Accent5 3 2 2 3" xfId="2456" hidden="1"/>
    <cellStyle name="20 % - Accent5 3 2 2 3" xfId="2769" hidden="1"/>
    <cellStyle name="20 % - Accent5 3 2 2 3" xfId="2333" hidden="1"/>
    <cellStyle name="20 % - Accent5 3 2 2 3" xfId="3001"/>
    <cellStyle name="20 % - Accent5 3 2 2 3 10" xfId="13566" hidden="1"/>
    <cellStyle name="20 % - Accent5 3 2 2 3 10" xfId="7108"/>
    <cellStyle name="20 % - Accent5 3 2 2 3 10 2" xfId="27551" hidden="1"/>
    <cellStyle name="20 % - Accent5 3 2 2 3 10 2" xfId="37727" hidden="1"/>
    <cellStyle name="20 % - Accent5 3 2 2 3 10 2" xfId="43054" hidden="1"/>
    <cellStyle name="20 % - Accent5 3 2 2 3 10 2" xfId="47817"/>
    <cellStyle name="20 % - Accent5 3 2 2 3 11" xfId="13879" hidden="1"/>
    <cellStyle name="20 % - Accent5 3 2 2 3 11" xfId="7624"/>
    <cellStyle name="20 % - Accent5 3 2 2 3 11 2" xfId="27835" hidden="1"/>
    <cellStyle name="20 % - Accent5 3 2 2 3 11 2" xfId="37995" hidden="1"/>
    <cellStyle name="20 % - Accent5 3 2 2 3 11 2" xfId="43299" hidden="1"/>
    <cellStyle name="20 % - Accent5 3 2 2 3 11 2" xfId="48062"/>
    <cellStyle name="20 % - Accent5 3 2 2 3 12" xfId="13443" hidden="1"/>
    <cellStyle name="20 % - Accent5 3 2 2 3 12" xfId="8024"/>
    <cellStyle name="20 % - Accent5 3 2 2 3 12 2" xfId="27437" hidden="1"/>
    <cellStyle name="20 % - Accent5 3 2 2 3 12 2" xfId="37617" hidden="1"/>
    <cellStyle name="20 % - Accent5 3 2 2 3 12 2" xfId="42945" hidden="1"/>
    <cellStyle name="20 % - Accent5 3 2 2 3 12 2" xfId="47718"/>
    <cellStyle name="20 % - Accent5 3 2 2 3 13" xfId="14111" hidden="1"/>
    <cellStyle name="20 % - Accent5 3 2 2 3 13" xfId="8337"/>
    <cellStyle name="20 % - Accent5 3 2 2 3 13 2" xfId="28052" hidden="1"/>
    <cellStyle name="20 % - Accent5 3 2 2 3 13 2" xfId="38204" hidden="1"/>
    <cellStyle name="20 % - Accent5 3 2 2 3 13 2" xfId="43495" hidden="1"/>
    <cellStyle name="20 % - Accent5 3 2 2 3 13 2" xfId="48242"/>
    <cellStyle name="20 % - Accent5 3 2 2 3 14" xfId="7901"/>
    <cellStyle name="20 % - Accent5 3 2 2 3 15" xfId="8569"/>
    <cellStyle name="20 % - Accent5 3 2 2 3 16" xfId="21250" hidden="1"/>
    <cellStyle name="20 % - Accent5 3 2 2 3 17" xfId="21753" hidden="1"/>
    <cellStyle name="20 % - Accent5 3 2 2 3 18" xfId="22120" hidden="1"/>
    <cellStyle name="20 % - Accent5 3 2 2 3 19" xfId="22424"/>
    <cellStyle name="20 % - Accent5 3 2 2 3 2" xfId="4356"/>
    <cellStyle name="20 % - Accent5 3 2 2 3 2 2" xfId="15408" hidden="1"/>
    <cellStyle name="20 % - Accent5 3 2 2 3 2 2" xfId="18708"/>
    <cellStyle name="20 % - Accent5 3 2 2 3 2 2 2" xfId="29322" hidden="1"/>
    <cellStyle name="20 % - Accent5 3 2 2 3 2 2 2" xfId="46675" hidden="1"/>
    <cellStyle name="20 % - Accent5 3 2 2 3 2 2 2" xfId="50752"/>
    <cellStyle name="20 % - Accent5 3 2 2 3 2 2 3" xfId="32390" hidden="1"/>
    <cellStyle name="20 % - Accent5 3 2 2 3 2 3" xfId="9866"/>
    <cellStyle name="20 % - Accent5 3 2 2 3 2 4" xfId="23980"/>
    <cellStyle name="20 % - Accent5 3 2 2 3 20" xfId="22010"/>
    <cellStyle name="20 % - Accent5 3 2 2 3 21" xfId="22656"/>
    <cellStyle name="20 % - Accent5 3 2 2 3 3" xfId="4872"/>
    <cellStyle name="20 % - Accent5 3 2 2 3 3 2" xfId="15924"/>
    <cellStyle name="20 % - Accent5 3 2 2 3 3 2 2" xfId="29815"/>
    <cellStyle name="20 % - Accent5 3 2 2 3 3 3" xfId="10382"/>
    <cellStyle name="20 % - Accent5 3 2 2 3 3 4" xfId="24482"/>
    <cellStyle name="20 % - Accent5 3 2 2 3 4" xfId="5272"/>
    <cellStyle name="20 % - Accent5 3 2 2 3 4 2" xfId="16324"/>
    <cellStyle name="20 % - Accent5 3 2 2 3 4 2 2" xfId="30192"/>
    <cellStyle name="20 % - Accent5 3 2 2 3 4 3" xfId="10782"/>
    <cellStyle name="20 % - Accent5 3 2 2 3 4 4" xfId="24856"/>
    <cellStyle name="20 % - Accent5 3 2 2 3 5" xfId="5585"/>
    <cellStyle name="20 % - Accent5 3 2 2 3 5 2" xfId="16637"/>
    <cellStyle name="20 % - Accent5 3 2 2 3 5 2 2" xfId="30491"/>
    <cellStyle name="20 % - Accent5 3 2 2 3 5 3" xfId="11095"/>
    <cellStyle name="20 % - Accent5 3 2 2 3 5 4" xfId="25157"/>
    <cellStyle name="20 % - Accent5 3 2 2 3 6" xfId="5149"/>
    <cellStyle name="20 % - Accent5 3 2 2 3 6 2" xfId="16201"/>
    <cellStyle name="20 % - Accent5 3 2 2 3 6 2 2" xfId="30076"/>
    <cellStyle name="20 % - Accent5 3 2 2 3 6 3" xfId="10659"/>
    <cellStyle name="20 % - Accent5 3 2 2 3 6 4" xfId="24742"/>
    <cellStyle name="20 % - Accent5 3 2 2 3 7" xfId="5817"/>
    <cellStyle name="20 % - Accent5 3 2 2 3 7 2" xfId="16869"/>
    <cellStyle name="20 % - Accent5 3 2 2 3 7 2 2" xfId="30707"/>
    <cellStyle name="20 % - Accent5 3 2 2 3 7 3" xfId="11327"/>
    <cellStyle name="20 % - Accent5 3 2 2 3 7 4" xfId="25374"/>
    <cellStyle name="20 % - Accent5 3 2 2 3 8" xfId="12650"/>
    <cellStyle name="20 % - Accent5 3 2 2 3 8 2" xfId="26670"/>
    <cellStyle name="20 % - Accent5 3 2 2 3 9" xfId="13166"/>
    <cellStyle name="20 % - Accent5 3 2 2 3 9 2" xfId="27172"/>
    <cellStyle name="20 % - Accent5 3 2 2 4" xfId="1589" hidden="1"/>
    <cellStyle name="20 % - Accent5 3 2 2 4" xfId="2105" hidden="1"/>
    <cellStyle name="20 % - Accent5 3 2 2 4" xfId="2818" hidden="1"/>
    <cellStyle name="20 % - Accent5 3 2 2 4" xfId="2326" hidden="1"/>
    <cellStyle name="20 % - Accent5 3 2 2 4" xfId="3049"/>
    <cellStyle name="20 % - Accent5 3 2 2 4 10" xfId="13436" hidden="1"/>
    <cellStyle name="20 % - Accent5 3 2 2 4 10" xfId="7157"/>
    <cellStyle name="20 % - Accent5 3 2 2 4 10 2" xfId="27430" hidden="1"/>
    <cellStyle name="20 % - Accent5 3 2 2 4 10 2" xfId="37610" hidden="1"/>
    <cellStyle name="20 % - Accent5 3 2 2 4 10 2" xfId="42938" hidden="1"/>
    <cellStyle name="20 % - Accent5 3 2 2 4 10 2" xfId="47713"/>
    <cellStyle name="20 % - Accent5 3 2 2 4 11" xfId="14159" hidden="1"/>
    <cellStyle name="20 % - Accent5 3 2 2 4 11" xfId="7673"/>
    <cellStyle name="20 % - Accent5 3 2 2 4 11 2" xfId="28098" hidden="1"/>
    <cellStyle name="20 % - Accent5 3 2 2 4 11 2" xfId="38249" hidden="1"/>
    <cellStyle name="20 % - Accent5 3 2 2 4 11 2" xfId="43536" hidden="1"/>
    <cellStyle name="20 % - Accent5 3 2 2 4 11 2" xfId="48280"/>
    <cellStyle name="20 % - Accent5 3 2 2 4 12" xfId="8386"/>
    <cellStyle name="20 % - Accent5 3 2 2 4 13" xfId="7894"/>
    <cellStyle name="20 % - Accent5 3 2 2 4 14" xfId="8617"/>
    <cellStyle name="20 % - Accent5 3 2 2 4 15" xfId="21295" hidden="1"/>
    <cellStyle name="20 % - Accent5 3 2 2 4 16" xfId="21797" hidden="1"/>
    <cellStyle name="20 % - Accent5 3 2 2 4 17" xfId="22473" hidden="1"/>
    <cellStyle name="20 % - Accent5 3 2 2 4 18" xfId="22004" hidden="1"/>
    <cellStyle name="20 % - Accent5 3 2 2 4 19" xfId="22703" hidden="1"/>
    <cellStyle name="20 % - Accent5 3 2 2 4 2" xfId="4405"/>
    <cellStyle name="20 % - Accent5 3 2 2 4 2 2" xfId="15457" hidden="1"/>
    <cellStyle name="20 % - Accent5 3 2 2 4 2 2" xfId="18756"/>
    <cellStyle name="20 % - Accent5 3 2 2 4 2 2 2" xfId="29370" hidden="1"/>
    <cellStyle name="20 % - Accent5 3 2 2 4 2 2 2" xfId="46713" hidden="1"/>
    <cellStyle name="20 % - Accent5 3 2 2 4 2 2 2" xfId="48586"/>
    <cellStyle name="20 % - Accent5 3 2 2 4 2 2 3" xfId="32434" hidden="1"/>
    <cellStyle name="20 % - Accent5 3 2 2 4 2 2 3" xfId="50790"/>
    <cellStyle name="20 % - Accent5 3 2 2 4 2 3" xfId="9915"/>
    <cellStyle name="20 % - Accent5 3 2 2 4 2 4" xfId="24027"/>
    <cellStyle name="20 % - Accent5 3 2 2 4 3" xfId="4921"/>
    <cellStyle name="20 % - Accent5 3 2 2 4 3 2" xfId="15973" hidden="1"/>
    <cellStyle name="20 % - Accent5 3 2 2 4 3 2" xfId="18982"/>
    <cellStyle name="20 % - Accent5 3 2 2 4 3 2 2" xfId="29859" hidden="1"/>
    <cellStyle name="20 % - Accent5 3 2 2 4 3 2 2" xfId="46889" hidden="1"/>
    <cellStyle name="20 % - Accent5 3 2 2 4 3 2 2" xfId="50966"/>
    <cellStyle name="20 % - Accent5 3 2 2 4 3 2 3" xfId="32643" hidden="1"/>
    <cellStyle name="20 % - Accent5 3 2 2 4 3 3" xfId="10431"/>
    <cellStyle name="20 % - Accent5 3 2 2 4 3 4" xfId="24527"/>
    <cellStyle name="20 % - Accent5 3 2 2 4 4" xfId="5634"/>
    <cellStyle name="20 % - Accent5 3 2 2 4 4 2" xfId="16686"/>
    <cellStyle name="20 % - Accent5 3 2 2 4 4 2 2" xfId="30539"/>
    <cellStyle name="20 % - Accent5 3 2 2 4 4 3" xfId="11144"/>
    <cellStyle name="20 % - Accent5 3 2 2 4 4 4" xfId="25201"/>
    <cellStyle name="20 % - Accent5 3 2 2 4 5" xfId="5142"/>
    <cellStyle name="20 % - Accent5 3 2 2 4 5 2" xfId="16194"/>
    <cellStyle name="20 % - Accent5 3 2 2 4 5 2 2" xfId="30071"/>
    <cellStyle name="20 % - Accent5 3 2 2 4 5 3" xfId="10652"/>
    <cellStyle name="20 % - Accent5 3 2 2 4 5 4" xfId="24736"/>
    <cellStyle name="20 % - Accent5 3 2 2 4 6" xfId="5865"/>
    <cellStyle name="20 % - Accent5 3 2 2 4 6 2" xfId="16917"/>
    <cellStyle name="20 % - Accent5 3 2 2 4 6 2 2" xfId="30754"/>
    <cellStyle name="20 % - Accent5 3 2 2 4 6 3" xfId="11375"/>
    <cellStyle name="20 % - Accent5 3 2 2 4 6 4" xfId="25421"/>
    <cellStyle name="20 % - Accent5 3 2 2 4 7" xfId="12699"/>
    <cellStyle name="20 % - Accent5 3 2 2 4 7 2" xfId="26715"/>
    <cellStyle name="20 % - Accent5 3 2 2 4 8" xfId="13215"/>
    <cellStyle name="20 % - Accent5 3 2 2 4 8 2" xfId="27220"/>
    <cellStyle name="20 % - Accent5 3 2 2 4 9" xfId="13928"/>
    <cellStyle name="20 % - Accent5 3 2 2 4 9 2" xfId="27878"/>
    <cellStyle name="20 % - Accent5 3 2 2 5" xfId="1609"/>
    <cellStyle name="20 % - Accent5 3 2 2 5 2" xfId="4425"/>
    <cellStyle name="20 % - Accent5 3 2 2 5 2 2" xfId="15477"/>
    <cellStyle name="20 % - Accent5 3 2 2 5 2 2 2" xfId="29390"/>
    <cellStyle name="20 % - Accent5 3 2 2 5 2 3" xfId="9935"/>
    <cellStyle name="20 % - Accent5 3 2 2 5 2 4" xfId="24047"/>
    <cellStyle name="20 % - Accent5 3 2 2 5 3" xfId="12719"/>
    <cellStyle name="20 % - Accent5 3 2 2 5 3 2" xfId="26735"/>
    <cellStyle name="20 % - Accent5 3 2 2 5 4" xfId="7177"/>
    <cellStyle name="20 % - Accent5 3 2 2 5 5" xfId="21315"/>
    <cellStyle name="20 % - Accent5 3 2 2 6" xfId="2125"/>
    <cellStyle name="20 % - Accent5 3 2 2 6 2" xfId="4941"/>
    <cellStyle name="20 % - Accent5 3 2 2 6 2 2" xfId="15993"/>
    <cellStyle name="20 % - Accent5 3 2 2 6 2 2 2" xfId="29879"/>
    <cellStyle name="20 % - Accent5 3 2 2 6 2 3" xfId="10451"/>
    <cellStyle name="20 % - Accent5 3 2 2 6 2 4" xfId="24547"/>
    <cellStyle name="20 % - Accent5 3 2 2 6 3" xfId="13235"/>
    <cellStyle name="20 % - Accent5 3 2 2 6 3 2" xfId="27240"/>
    <cellStyle name="20 % - Accent5 3 2 2 6 4" xfId="7693"/>
    <cellStyle name="20 % - Accent5 3 2 2 6 5" xfId="21817"/>
    <cellStyle name="20 % - Accent5 3 2 2 7" xfId="1038"/>
    <cellStyle name="20 % - Accent5 3 2 2 7 2" xfId="3854"/>
    <cellStyle name="20 % - Accent5 3 2 2 7 2 2" xfId="14906"/>
    <cellStyle name="20 % - Accent5 3 2 2 7 2 2 2" xfId="28832"/>
    <cellStyle name="20 % - Accent5 3 2 2 7 2 3" xfId="9364"/>
    <cellStyle name="20 % - Accent5 3 2 2 7 2 4" xfId="23480"/>
    <cellStyle name="20 % - Accent5 3 2 2 7 3" xfId="12148"/>
    <cellStyle name="20 % - Accent5 3 2 2 7 3 2" xfId="26178"/>
    <cellStyle name="20 % - Accent5 3 2 2 7 4" xfId="6606"/>
    <cellStyle name="20 % - Accent5 3 2 2 7 5" xfId="20755"/>
    <cellStyle name="20 % - Accent5 3 2 2 8" xfId="1129"/>
    <cellStyle name="20 % - Accent5 3 2 2 8 2" xfId="3945"/>
    <cellStyle name="20 % - Accent5 3 2 2 8 2 2" xfId="14997"/>
    <cellStyle name="20 % - Accent5 3 2 2 8 2 2 2" xfId="28922"/>
    <cellStyle name="20 % - Accent5 3 2 2 8 2 3" xfId="9455"/>
    <cellStyle name="20 % - Accent5 3 2 2 8 2 4" xfId="23571"/>
    <cellStyle name="20 % - Accent5 3 2 2 8 3" xfId="12239"/>
    <cellStyle name="20 % - Accent5 3 2 2 8 3 2" xfId="26269"/>
    <cellStyle name="20 % - Accent5 3 2 2 8 4" xfId="6697"/>
    <cellStyle name="20 % - Accent5 3 2 2 8 5" xfId="20846"/>
    <cellStyle name="20 % - Accent5 3 2 2 9" xfId="1180"/>
    <cellStyle name="20 % - Accent5 3 2 2 9 2" xfId="3996"/>
    <cellStyle name="20 % - Accent5 3 2 2 9 2 2" xfId="15048"/>
    <cellStyle name="20 % - Accent5 3 2 2 9 2 2 2" xfId="28969"/>
    <cellStyle name="20 % - Accent5 3 2 2 9 2 3" xfId="9506"/>
    <cellStyle name="20 % - Accent5 3 2 2 9 2 4" xfId="23622"/>
    <cellStyle name="20 % - Accent5 3 2 2 9 3" xfId="12290"/>
    <cellStyle name="20 % - Accent5 3 2 2 9 3 2" xfId="26316"/>
    <cellStyle name="20 % - Accent5 3 2 2 9 4" xfId="6748"/>
    <cellStyle name="20 % - Accent5 3 2 2 9 5" xfId="20895"/>
    <cellStyle name="20 % - Accent5 3 2 3" xfId="465"/>
    <cellStyle name="20 % - Accent5 3 2 3 2" xfId="1353"/>
    <cellStyle name="20 % - Accent5 3 2 3 2 2" xfId="4169"/>
    <cellStyle name="20 % - Accent5 3 2 3 2 2 2" xfId="15221"/>
    <cellStyle name="20 % - Accent5 3 2 3 2 2 2 2" xfId="29139"/>
    <cellStyle name="20 % - Accent5 3 2 3 2 2 3" xfId="9679"/>
    <cellStyle name="20 % - Accent5 3 2 3 2 2 4" xfId="23795"/>
    <cellStyle name="20 % - Accent5 3 2 3 2 3" xfId="12463"/>
    <cellStyle name="20 % - Accent5 3 2 3 2 3 2" xfId="26487"/>
    <cellStyle name="20 % - Accent5 3 2 3 2 4" xfId="6921"/>
    <cellStyle name="20 % - Accent5 3 2 3 2 5" xfId="21067"/>
    <cellStyle name="20 % - Accent5 3 2 3 3" xfId="1869"/>
    <cellStyle name="20 % - Accent5 3 2 3 3 2" xfId="4685"/>
    <cellStyle name="20 % - Accent5 3 2 3 3 2 2" xfId="15737"/>
    <cellStyle name="20 % - Accent5 3 2 3 3 2 2 2" xfId="29632"/>
    <cellStyle name="20 % - Accent5 3 2 3 3 2 3" xfId="10195"/>
    <cellStyle name="20 % - Accent5 3 2 3 3 2 4" xfId="24300"/>
    <cellStyle name="20 % - Accent5 3 2 3 3 3" xfId="12979"/>
    <cellStyle name="20 % - Accent5 3 2 3 3 3 2" xfId="26988"/>
    <cellStyle name="20 % - Accent5 3 2 3 3 4" xfId="7437"/>
    <cellStyle name="20 % - Accent5 3 2 3 3 5" xfId="21569"/>
    <cellStyle name="20 % - Accent5 3 2 3 4" xfId="941"/>
    <cellStyle name="20 % - Accent5 3 2 3 4 2" xfId="3757"/>
    <cellStyle name="20 % - Accent5 3 2 3 4 2 2" xfId="14809"/>
    <cellStyle name="20 % - Accent5 3 2 3 4 2 2 2" xfId="28738"/>
    <cellStyle name="20 % - Accent5 3 2 3 4 2 3" xfId="9267"/>
    <cellStyle name="20 % - Accent5 3 2 3 4 2 4" xfId="23385"/>
    <cellStyle name="20 % - Accent5 3 2 3 4 3" xfId="12051"/>
    <cellStyle name="20 % - Accent5 3 2 3 4 3 2" xfId="26085"/>
    <cellStyle name="20 % - Accent5 3 2 3 4 4" xfId="6509"/>
    <cellStyle name="20 % - Accent5 3 2 3 4 5" xfId="20660"/>
    <cellStyle name="20 % - Accent5 3 2 3 5" xfId="3295"/>
    <cellStyle name="20 % - Accent5 3 2 3 5 2" xfId="14347"/>
    <cellStyle name="20 % - Accent5 3 2 3 5 2 2" xfId="28286"/>
    <cellStyle name="20 % - Accent5 3 2 3 5 3" xfId="8805"/>
    <cellStyle name="20 % - Accent5 3 2 3 5 4" xfId="22936"/>
    <cellStyle name="20 % - Accent5 3 2 3 6" xfId="11589"/>
    <cellStyle name="20 % - Accent5 3 2 3 6 2" xfId="25639"/>
    <cellStyle name="20 % - Accent5 3 2 3 7" xfId="6047"/>
    <cellStyle name="20 % - Accent5 3 2 3 8" xfId="20197"/>
    <cellStyle name="20 % - Accent5 3 2 4" xfId="1258"/>
    <cellStyle name="20 % - Accent5 3 2 4 2" xfId="4074"/>
    <cellStyle name="20 % - Accent5 3 2 4 2 2" xfId="15126"/>
    <cellStyle name="20 % - Accent5 3 2 4 2 2 2" xfId="29047"/>
    <cellStyle name="20 % - Accent5 3 2 4 2 3" xfId="9584"/>
    <cellStyle name="20 % - Accent5 3 2 4 2 4" xfId="23700"/>
    <cellStyle name="20 % - Accent5 3 2 4 3" xfId="12368"/>
    <cellStyle name="20 % - Accent5 3 2 4 3 2" xfId="26394"/>
    <cellStyle name="20 % - Accent5 3 2 4 4" xfId="6826"/>
    <cellStyle name="20 % - Accent5 3 2 4 5" xfId="20973"/>
    <cellStyle name="20 % - Accent5 3 2 5" xfId="1774"/>
    <cellStyle name="20 % - Accent5 3 2 5 2" xfId="4590"/>
    <cellStyle name="20 % - Accent5 3 2 5 2 2" xfId="15642"/>
    <cellStyle name="20 % - Accent5 3 2 5 2 2 2" xfId="29540"/>
    <cellStyle name="20 % - Accent5 3 2 5 2 3" xfId="10100"/>
    <cellStyle name="20 % - Accent5 3 2 5 2 4" xfId="24207"/>
    <cellStyle name="20 % - Accent5 3 2 5 3" xfId="12884"/>
    <cellStyle name="20 % - Accent5 3 2 5 3 2" xfId="26893"/>
    <cellStyle name="20 % - Accent5 3 2 5 4" xfId="7342"/>
    <cellStyle name="20 % - Accent5 3 2 5 5" xfId="21475"/>
    <cellStyle name="20 % - Accent5 3 2 6" xfId="844"/>
    <cellStyle name="20 % - Accent5 3 2 6 2" xfId="3660"/>
    <cellStyle name="20 % - Accent5 3 2 6 2 2" xfId="14712"/>
    <cellStyle name="20 % - Accent5 3 2 6 2 2 2" xfId="28642"/>
    <cellStyle name="20 % - Accent5 3 2 6 2 3" xfId="9170"/>
    <cellStyle name="20 % - Accent5 3 2 6 2 4" xfId="23291"/>
    <cellStyle name="20 % - Accent5 3 2 6 3" xfId="11954"/>
    <cellStyle name="20 % - Accent5 3 2 6 3 2" xfId="25989"/>
    <cellStyle name="20 % - Accent5 3 2 6 4" xfId="6412"/>
    <cellStyle name="20 % - Accent5 3 2 6 5" xfId="20564"/>
    <cellStyle name="20 % - Accent5 3 2 7" xfId="3200"/>
    <cellStyle name="20 % - Accent5 3 2 7 2" xfId="14252"/>
    <cellStyle name="20 % - Accent5 3 2 7 2 2" xfId="28191"/>
    <cellStyle name="20 % - Accent5 3 2 7 3" xfId="8710"/>
    <cellStyle name="20 % - Accent5 3 2 7 4" xfId="22842"/>
    <cellStyle name="20 % - Accent5 3 2 8" xfId="11494"/>
    <cellStyle name="20 % - Accent5 3 2 8 2" xfId="25545"/>
    <cellStyle name="20 % - Accent5 3 2 9" xfId="5952"/>
    <cellStyle name="20 % - Accent5 3 3" xfId="405"/>
    <cellStyle name="20 % - Accent5 3 3 2" xfId="611"/>
    <cellStyle name="20 % - Accent5 3 3 2 2" xfId="1490"/>
    <cellStyle name="20 % - Accent5 3 3 2 2 2" xfId="4306"/>
    <cellStyle name="20 % - Accent5 3 3 2 2 2 2" xfId="15358"/>
    <cellStyle name="20 % - Accent5 3 3 2 2 2 2 2" xfId="29272"/>
    <cellStyle name="20 % - Accent5 3 3 2 2 2 3" xfId="9816"/>
    <cellStyle name="20 % - Accent5 3 3 2 2 2 4" xfId="23930"/>
    <cellStyle name="20 % - Accent5 3 3 2 2 3" xfId="12600"/>
    <cellStyle name="20 % - Accent5 3 3 2 2 3 2" xfId="26620"/>
    <cellStyle name="20 % - Accent5 3 3 2 2 4" xfId="7058"/>
    <cellStyle name="20 % - Accent5 3 3 2 2 5" xfId="21200"/>
    <cellStyle name="20 % - Accent5 3 3 2 3" xfId="2006"/>
    <cellStyle name="20 % - Accent5 3 3 2 3 2" xfId="4822"/>
    <cellStyle name="20 % - Accent5 3 3 2 3 2 2" xfId="15874"/>
    <cellStyle name="20 % - Accent5 3 3 2 3 2 2 2" xfId="29765"/>
    <cellStyle name="20 % - Accent5 3 3 2 3 2 3" xfId="10332"/>
    <cellStyle name="20 % - Accent5 3 3 2 3 2 4" xfId="24432"/>
    <cellStyle name="20 % - Accent5 3 3 2 3 3" xfId="13116"/>
    <cellStyle name="20 % - Accent5 3 3 2 3 3 2" xfId="27122"/>
    <cellStyle name="20 % - Accent5 3 3 2 3 4" xfId="7574"/>
    <cellStyle name="20 % - Accent5 3 3 2 3 5" xfId="21704"/>
    <cellStyle name="20 % - Accent5 3 3 2 4" xfId="1079"/>
    <cellStyle name="20 % - Accent5 3 3 2 4 2" xfId="3895"/>
    <cellStyle name="20 % - Accent5 3 3 2 4 2 2" xfId="14947"/>
    <cellStyle name="20 % - Accent5 3 3 2 4 2 2 2" xfId="28873"/>
    <cellStyle name="20 % - Accent5 3 3 2 4 2 3" xfId="9405"/>
    <cellStyle name="20 % - Accent5 3 3 2 4 2 4" xfId="23521"/>
    <cellStyle name="20 % - Accent5 3 3 2 4 3" xfId="12189"/>
    <cellStyle name="20 % - Accent5 3 3 2 4 3 2" xfId="26219"/>
    <cellStyle name="20 % - Accent5 3 3 2 4 4" xfId="6647"/>
    <cellStyle name="20 % - Accent5 3 3 2 4 5" xfId="20796"/>
    <cellStyle name="20 % - Accent5 3 3 2 5" xfId="3432"/>
    <cellStyle name="20 % - Accent5 3 3 2 5 2" xfId="14484"/>
    <cellStyle name="20 % - Accent5 3 3 2 5 2 2" xfId="28420"/>
    <cellStyle name="20 % - Accent5 3 3 2 5 3" xfId="8942"/>
    <cellStyle name="20 % - Accent5 3 3 2 5 4" xfId="23069"/>
    <cellStyle name="20 % - Accent5 3 3 2 6" xfId="11726"/>
    <cellStyle name="20 % - Accent5 3 3 2 6 2" xfId="25770"/>
    <cellStyle name="20 % - Accent5 3 3 2 7" xfId="6184"/>
    <cellStyle name="20 % - Accent5 3 3 2 8" xfId="20339"/>
    <cellStyle name="20 % - Accent5 3 3 3" xfId="1299"/>
    <cellStyle name="20 % - Accent5 3 3 3 2" xfId="4115"/>
    <cellStyle name="20 % - Accent5 3 3 3 2 2" xfId="15167"/>
    <cellStyle name="20 % - Accent5 3 3 3 2 2 2" xfId="29088"/>
    <cellStyle name="20 % - Accent5 3 3 3 2 3" xfId="9625"/>
    <cellStyle name="20 % - Accent5 3 3 3 2 4" xfId="23741"/>
    <cellStyle name="20 % - Accent5 3 3 3 3" xfId="12409"/>
    <cellStyle name="20 % - Accent5 3 3 3 3 2" xfId="26435"/>
    <cellStyle name="20 % - Accent5 3 3 3 4" xfId="6867"/>
    <cellStyle name="20 % - Accent5 3 3 3 5" xfId="21014"/>
    <cellStyle name="20 % - Accent5 3 3 4" xfId="1815"/>
    <cellStyle name="20 % - Accent5 3 3 4 2" xfId="4631"/>
    <cellStyle name="20 % - Accent5 3 3 4 2 2" xfId="15683"/>
    <cellStyle name="20 % - Accent5 3 3 4 2 2 2" xfId="29581"/>
    <cellStyle name="20 % - Accent5 3 3 4 2 3" xfId="10141"/>
    <cellStyle name="20 % - Accent5 3 3 4 2 4" xfId="24248"/>
    <cellStyle name="20 % - Accent5 3 3 4 3" xfId="12925"/>
    <cellStyle name="20 % - Accent5 3 3 4 3 2" xfId="26934"/>
    <cellStyle name="20 % - Accent5 3 3 4 4" xfId="7383"/>
    <cellStyle name="20 % - Accent5 3 3 4 5" xfId="21516"/>
    <cellStyle name="20 % - Accent5 3 3 5" xfId="885"/>
    <cellStyle name="20 % - Accent5 3 3 5 2" xfId="3701"/>
    <cellStyle name="20 % - Accent5 3 3 5 2 2" xfId="14753"/>
    <cellStyle name="20 % - Accent5 3 3 5 2 2 2" xfId="28683"/>
    <cellStyle name="20 % - Accent5 3 3 5 2 3" xfId="9211"/>
    <cellStyle name="20 % - Accent5 3 3 5 2 4" xfId="23332"/>
    <cellStyle name="20 % - Accent5 3 3 5 3" xfId="11995"/>
    <cellStyle name="20 % - Accent5 3 3 5 3 2" xfId="26030"/>
    <cellStyle name="20 % - Accent5 3 3 5 4" xfId="6453"/>
    <cellStyle name="20 % - Accent5 3 3 5 5" xfId="20605"/>
    <cellStyle name="20 % - Accent5 3 3 6" xfId="3241"/>
    <cellStyle name="20 % - Accent5 3 3 6 2" xfId="14293"/>
    <cellStyle name="20 % - Accent5 3 3 6 2 2" xfId="28232"/>
    <cellStyle name="20 % - Accent5 3 3 6 3" xfId="8751"/>
    <cellStyle name="20 % - Accent5 3 3 6 4" xfId="22883"/>
    <cellStyle name="20 % - Accent5 3 3 7" xfId="11535"/>
    <cellStyle name="20 % - Accent5 3 3 7 2" xfId="25586"/>
    <cellStyle name="20 % - Accent5 3 3 8" xfId="5993"/>
    <cellStyle name="20 % - Accent5 3 3 9" xfId="20140"/>
    <cellStyle name="20 % - Accent5 3 4" xfId="506"/>
    <cellStyle name="20 % - Accent5 3 4 2" xfId="1385"/>
    <cellStyle name="20 % - Accent5 3 4 2 2" xfId="4201"/>
    <cellStyle name="20 % - Accent5 3 4 2 2 2" xfId="15253"/>
    <cellStyle name="20 % - Accent5 3 4 2 2 2 2" xfId="29170"/>
    <cellStyle name="20 % - Accent5 3 4 2 2 3" xfId="9711"/>
    <cellStyle name="20 % - Accent5 3 4 2 2 4" xfId="23825"/>
    <cellStyle name="20 % - Accent5 3 4 2 3" xfId="12495"/>
    <cellStyle name="20 % - Accent5 3 4 2 3 2" xfId="26517"/>
    <cellStyle name="20 % - Accent5 3 4 2 4" xfId="6953"/>
    <cellStyle name="20 % - Accent5 3 4 2 5" xfId="21096"/>
    <cellStyle name="20 % - Accent5 3 4 3" xfId="1901"/>
    <cellStyle name="20 % - Accent5 3 4 3 2" xfId="4717"/>
    <cellStyle name="20 % - Accent5 3 4 3 2 2" xfId="15769"/>
    <cellStyle name="20 % - Accent5 3 4 3 2 2 2" xfId="29662"/>
    <cellStyle name="20 % - Accent5 3 4 3 2 3" xfId="10227"/>
    <cellStyle name="20 % - Accent5 3 4 3 2 4" xfId="24328"/>
    <cellStyle name="20 % - Accent5 3 4 3 3" xfId="13011"/>
    <cellStyle name="20 % - Accent5 3 4 3 3 2" xfId="27019"/>
    <cellStyle name="20 % - Accent5 3 4 3 4" xfId="7469"/>
    <cellStyle name="20 % - Accent5 3 4 3 5" xfId="21599"/>
    <cellStyle name="20 % - Accent5 3 4 4" xfId="974"/>
    <cellStyle name="20 % - Accent5 3 4 4 2" xfId="3790"/>
    <cellStyle name="20 % - Accent5 3 4 4 2 2" xfId="14842"/>
    <cellStyle name="20 % - Accent5 3 4 4 2 2 2" xfId="28769"/>
    <cellStyle name="20 % - Accent5 3 4 4 2 3" xfId="9300"/>
    <cellStyle name="20 % - Accent5 3 4 4 2 4" xfId="23417"/>
    <cellStyle name="20 % - Accent5 3 4 4 3" xfId="12084"/>
    <cellStyle name="20 % - Accent5 3 4 4 3 2" xfId="26115"/>
    <cellStyle name="20 % - Accent5 3 4 4 4" xfId="6542"/>
    <cellStyle name="20 % - Accent5 3 4 4 5" xfId="20691"/>
    <cellStyle name="20 % - Accent5 3 4 5" xfId="3327"/>
    <cellStyle name="20 % - Accent5 3 4 5 2" xfId="14379"/>
    <cellStyle name="20 % - Accent5 3 4 5 2 2" xfId="28316"/>
    <cellStyle name="20 % - Accent5 3 4 5 3" xfId="8837"/>
    <cellStyle name="20 % - Accent5 3 4 5 4" xfId="22965"/>
    <cellStyle name="20 % - Accent5 3 4 6" xfId="11621"/>
    <cellStyle name="20 % - Accent5 3 4 6 2" xfId="25666"/>
    <cellStyle name="20 % - Accent5 3 4 7" xfId="6079"/>
    <cellStyle name="20 % - Accent5 3 4 8" xfId="20235"/>
    <cellStyle name="20 % - Accent5 3 5" xfId="1218"/>
    <cellStyle name="20 % - Accent5 3 5 2" xfId="4034"/>
    <cellStyle name="20 % - Accent5 3 5 2 2" xfId="15086"/>
    <cellStyle name="20 % - Accent5 3 5 2 2 2" xfId="29007"/>
    <cellStyle name="20 % - Accent5 3 5 2 3" xfId="9544"/>
    <cellStyle name="20 % - Accent5 3 5 2 4" xfId="23660"/>
    <cellStyle name="20 % - Accent5 3 5 3" xfId="12328"/>
    <cellStyle name="20 % - Accent5 3 5 3 2" xfId="26354"/>
    <cellStyle name="20 % - Accent5 3 5 4" xfId="6786"/>
    <cellStyle name="20 % - Accent5 3 5 5" xfId="20933"/>
    <cellStyle name="20 % - Accent5 3 6" xfId="1734"/>
    <cellStyle name="20 % - Accent5 3 6 2" xfId="4550"/>
    <cellStyle name="20 % - Accent5 3 6 2 2" xfId="15602"/>
    <cellStyle name="20 % - Accent5 3 6 2 2 2" xfId="29500"/>
    <cellStyle name="20 % - Accent5 3 6 2 3" xfId="10060"/>
    <cellStyle name="20 % - Accent5 3 6 2 4" xfId="24167"/>
    <cellStyle name="20 % - Accent5 3 6 3" xfId="12844"/>
    <cellStyle name="20 % - Accent5 3 6 3 2" xfId="26853"/>
    <cellStyle name="20 % - Accent5 3 6 4" xfId="7302"/>
    <cellStyle name="20 % - Accent5 3 6 5" xfId="21435"/>
    <cellStyle name="20 % - Accent5 3 7" xfId="787"/>
    <cellStyle name="20 % - Accent5 3 7 2" xfId="3603"/>
    <cellStyle name="20 % - Accent5 3 7 2 2" xfId="14655"/>
    <cellStyle name="20 % - Accent5 3 7 2 2 2" xfId="28586"/>
    <cellStyle name="20 % - Accent5 3 7 2 3" xfId="9113"/>
    <cellStyle name="20 % - Accent5 3 7 2 4" xfId="23235"/>
    <cellStyle name="20 % - Accent5 3 7 3" xfId="11897"/>
    <cellStyle name="20 % - Accent5 3 7 3 2" xfId="25934"/>
    <cellStyle name="20 % - Accent5 3 7 4" xfId="6355"/>
    <cellStyle name="20 % - Accent5 3 7 5" xfId="20507"/>
    <cellStyle name="20 % - Accent5 3 8" xfId="3147"/>
    <cellStyle name="20 % - Accent5 3 8 2" xfId="14212"/>
    <cellStyle name="20 % - Accent5 3 8 2 2" xfId="28151"/>
    <cellStyle name="20 % - Accent5 3 8 3" xfId="8670"/>
    <cellStyle name="20 % - Accent5 3 8 4" xfId="22791"/>
    <cellStyle name="20 % - Accent5 3 9" xfId="11454"/>
    <cellStyle name="20 % - Accent5 3 9 2" xfId="25505"/>
    <cellStyle name="20 % - Accent5 4" xfId="450"/>
    <cellStyle name="20 % - Accent5 4 2" xfId="1342"/>
    <cellStyle name="20 % - Accent5 4 2 2" xfId="4158"/>
    <cellStyle name="20 % - Accent5 4 2 2 2" xfId="15210"/>
    <cellStyle name="20 % - Accent5 4 2 2 2 2" xfId="29130"/>
    <cellStyle name="20 % - Accent5 4 2 2 3" xfId="9668"/>
    <cellStyle name="20 % - Accent5 4 2 2 4" xfId="23784"/>
    <cellStyle name="20 % - Accent5 4 2 3" xfId="12452"/>
    <cellStyle name="20 % - Accent5 4 2 3 2" xfId="26477"/>
    <cellStyle name="20 % - Accent5 4 2 4" xfId="6910"/>
    <cellStyle name="20 % - Accent5 4 2 5" xfId="21056"/>
    <cellStyle name="20 % - Accent5 4 3" xfId="1858"/>
    <cellStyle name="20 % - Accent5 4 3 2" xfId="4674"/>
    <cellStyle name="20 % - Accent5 4 3 2 2" xfId="15726"/>
    <cellStyle name="20 % - Accent5 4 3 2 2 2" xfId="29623"/>
    <cellStyle name="20 % - Accent5 4 3 2 3" xfId="10184"/>
    <cellStyle name="20 % - Accent5 4 3 2 4" xfId="24291"/>
    <cellStyle name="20 % - Accent5 4 3 3" xfId="12968"/>
    <cellStyle name="20 % - Accent5 4 3 3 2" xfId="26977"/>
    <cellStyle name="20 % - Accent5 4 3 4" xfId="7426"/>
    <cellStyle name="20 % - Accent5 4 3 5" xfId="21559"/>
    <cellStyle name="20 % - Accent5 4 4" xfId="929"/>
    <cellStyle name="20 % - Accent5 4 4 2" xfId="3745"/>
    <cellStyle name="20 % - Accent5 4 4 2 2" xfId="14797"/>
    <cellStyle name="20 % - Accent5 4 4 2 2 2" xfId="28727"/>
    <cellStyle name="20 % - Accent5 4 4 2 3" xfId="9255"/>
    <cellStyle name="20 % - Accent5 4 4 2 4" xfId="23375"/>
    <cellStyle name="20 % - Accent5 4 4 3" xfId="12039"/>
    <cellStyle name="20 % - Accent5 4 4 3 2" xfId="26074"/>
    <cellStyle name="20 % - Accent5 4 4 4" xfId="6497"/>
    <cellStyle name="20 % - Accent5 4 4 5" xfId="20649"/>
    <cellStyle name="20 % - Accent5 4 5" xfId="3284"/>
    <cellStyle name="20 % - Accent5 4 5 2" xfId="14336"/>
    <cellStyle name="20 % - Accent5 4 5 2 2" xfId="28275"/>
    <cellStyle name="20 % - Accent5 4 5 3" xfId="8794"/>
    <cellStyle name="20 % - Accent5 4 5 4" xfId="22926"/>
    <cellStyle name="20 % - Accent5 4 6" xfId="11578"/>
    <cellStyle name="20 % - Accent5 4 6 2" xfId="25628"/>
    <cellStyle name="20 % - Accent5 4 7" xfId="6036"/>
    <cellStyle name="20 % - Accent5 4 8" xfId="20185"/>
    <cellStyle name="20 % - Accent5 5" xfId="3135"/>
    <cellStyle name="20 % - Accent5 6" xfId="3079"/>
    <cellStyle name="20 % - Accent5 6 2" xfId="14186"/>
    <cellStyle name="20 % - Accent5 6 2 2" xfId="28125"/>
    <cellStyle name="20 % - Accent5 6 3" xfId="8644"/>
    <cellStyle name="20 % - Accent5 6 4" xfId="22733"/>
    <cellStyle name="20 % - Accent5 7" xfId="11443"/>
    <cellStyle name="20 % - Accent5 8" xfId="11404"/>
    <cellStyle name="20 % - Accent5 8 2" xfId="25460"/>
    <cellStyle name="20 % - Accent5 9" xfId="19970"/>
    <cellStyle name="20 % - Accent6" xfId="224" builtinId="50" customBuiltin="1"/>
    <cellStyle name="20 % - Accent6 10" xfId="51619"/>
    <cellStyle name="20 % - Accent6 2" xfId="329"/>
    <cellStyle name="20 % - Accent6 2 2" xfId="3178"/>
    <cellStyle name="20 % - Accent6 2 3" xfId="3094"/>
    <cellStyle name="20 % - Accent6 2 3 2" xfId="14200"/>
    <cellStyle name="20 % - Accent6 2 3 2 2" xfId="28139"/>
    <cellStyle name="20 % - Accent6 2 3 3" xfId="8658"/>
    <cellStyle name="20 % - Accent6 2 3 4" xfId="22748"/>
    <cellStyle name="20 % - Accent6 3" xfId="333"/>
    <cellStyle name="20 % - Accent6 3 10" xfId="5932"/>
    <cellStyle name="20 % - Accent6 3 11" xfId="20069"/>
    <cellStyle name="20 % - Accent6 3 2" xfId="381"/>
    <cellStyle name="20 % - Accent6 3 2 10" xfId="20116"/>
    <cellStyle name="20 % - Accent6 3 2 2" xfId="590" hidden="1"/>
    <cellStyle name="20 % - Accent6 3 2 2" xfId="670" hidden="1"/>
    <cellStyle name="20 % - Accent6 3 2 2" xfId="724" hidden="1"/>
    <cellStyle name="20 % - Accent6 3 2 2" xfId="744"/>
    <cellStyle name="20 % - Accent6 3 2 2 10" xfId="1209" hidden="1"/>
    <cellStyle name="20 % - Accent6 3 2 2 10" xfId="4025" hidden="1"/>
    <cellStyle name="20 % - Accent6 3 2 2 10" xfId="3411"/>
    <cellStyle name="20 % - Accent6 3 2 2 10 10" xfId="23048" hidden="1"/>
    <cellStyle name="20 % - Accent6 3 2 2 10 2" xfId="12319" hidden="1"/>
    <cellStyle name="20 % - Accent6 3 2 2 10 2" xfId="17215"/>
    <cellStyle name="20 % - Accent6 3 2 2 10 2 2" xfId="26345" hidden="1"/>
    <cellStyle name="20 % - Accent6 3 2 2 10 2 2" xfId="36800" hidden="1"/>
    <cellStyle name="20 % - Accent6 3 2 2 10 2 2" xfId="33420" hidden="1"/>
    <cellStyle name="20 % - Accent6 3 2 2 10 2 2" xfId="36012"/>
    <cellStyle name="20 % - Accent6 3 2 2 10 2 3" xfId="31024" hidden="1"/>
    <cellStyle name="20 % - Accent6 3 2 2 10 2 3" xfId="40526" hidden="1"/>
    <cellStyle name="20 % - Accent6 3 2 2 10 2 3" xfId="45486" hidden="1"/>
    <cellStyle name="20 % - Accent6 3 2 2 10 2 3" xfId="49599"/>
    <cellStyle name="20 % - Accent6 3 2 2 10 3" xfId="15077" hidden="1"/>
    <cellStyle name="20 % - Accent6 3 2 2 10 3" xfId="18630"/>
    <cellStyle name="20 % - Accent6 3 2 2 10 3 2" xfId="28998" hidden="1"/>
    <cellStyle name="20 % - Accent6 3 2 2 10 3 2" xfId="38869" hidden="1"/>
    <cellStyle name="20 % - Accent6 3 2 2 10 3 2" xfId="44047" hidden="1"/>
    <cellStyle name="20 % - Accent6 3 2 2 10 3 2" xfId="48509"/>
    <cellStyle name="20 % - Accent6 3 2 2 10 3 3" xfId="32319" hidden="1"/>
    <cellStyle name="20 % - Accent6 3 2 2 10 3 3" xfId="41771" hidden="1"/>
    <cellStyle name="20 % - Accent6 3 2 2 10 3 3" xfId="46612" hidden="1"/>
    <cellStyle name="20 % - Accent6 3 2 2 10 3 3" xfId="50689"/>
    <cellStyle name="20 % - Accent6 3 2 2 10 4" xfId="14463" hidden="1"/>
    <cellStyle name="20 % - Accent6 3 2 2 10 4" xfId="18402"/>
    <cellStyle name="20 % - Accent6 3 2 2 10 4 2" xfId="28399" hidden="1"/>
    <cellStyle name="20 % - Accent6 3 2 2 10 4 2" xfId="43707" hidden="1"/>
    <cellStyle name="20 % - Accent6 3 2 2 10 4 2" xfId="50513"/>
    <cellStyle name="20 % - Accent6 3 2 2 10 4 3" xfId="32111" hidden="1"/>
    <cellStyle name="20 % - Accent6 3 2 2 10 4 3" xfId="46436" hidden="1"/>
    <cellStyle name="20 % - Accent6 3 2 2 10 5" xfId="6777"/>
    <cellStyle name="20 % - Accent6 3 2 2 10 6" xfId="9535"/>
    <cellStyle name="20 % - Accent6 3 2 2 10 7" xfId="8921"/>
    <cellStyle name="20 % - Accent6 3 2 2 10 8" xfId="20924"/>
    <cellStyle name="20 % - Accent6 3 2 2 10 9" xfId="23651"/>
    <cellStyle name="20 % - Accent6 3 2 2 11" xfId="3491"/>
    <cellStyle name="20 % - Accent6 3 2 2 11 2" xfId="14543"/>
    <cellStyle name="20 % - Accent6 3 2 2 11 2 2" xfId="28479"/>
    <cellStyle name="20 % - Accent6 3 2 2 11 3" xfId="9001"/>
    <cellStyle name="20 % - Accent6 3 2 2 11 4" xfId="23128"/>
    <cellStyle name="20 % - Accent6 3 2 2 12" xfId="3540"/>
    <cellStyle name="20 % - Accent6 3 2 2 12 2" xfId="14592"/>
    <cellStyle name="20 % - Accent6 3 2 2 12 2 2" xfId="28527"/>
    <cellStyle name="20 % - Accent6 3 2 2 12 3" xfId="9050"/>
    <cellStyle name="20 % - Accent6 3 2 2 12 4" xfId="23172"/>
    <cellStyle name="20 % - Accent6 3 2 2 13" xfId="3560"/>
    <cellStyle name="20 % - Accent6 3 2 2 13 2" xfId="14612"/>
    <cellStyle name="20 % - Accent6 3 2 2 13 2 2" xfId="28547"/>
    <cellStyle name="20 % - Accent6 3 2 2 13 3" xfId="9070"/>
    <cellStyle name="20 % - Accent6 3 2 2 13 4" xfId="23192"/>
    <cellStyle name="20 % - Accent6 3 2 2 14" xfId="11705"/>
    <cellStyle name="20 % - Accent6 3 2 2 14 2" xfId="25749"/>
    <cellStyle name="20 % - Accent6 3 2 2 15" xfId="11785"/>
    <cellStyle name="20 % - Accent6 3 2 2 15 2" xfId="25829"/>
    <cellStyle name="20 % - Accent6 3 2 2 16" xfId="11834"/>
    <cellStyle name="20 % - Accent6 3 2 2 16 2" xfId="25876"/>
    <cellStyle name="20 % - Accent6 3 2 2 17" xfId="11854"/>
    <cellStyle name="20 % - Accent6 3 2 2 17 2" xfId="25896"/>
    <cellStyle name="20 % - Accent6 3 2 2 18" xfId="6163"/>
    <cellStyle name="20 % - Accent6 3 2 2 19" xfId="6243"/>
    <cellStyle name="20 % - Accent6 3 2 2 2" xfId="1469" hidden="1"/>
    <cellStyle name="20 % - Accent6 3 2 2 2" xfId="1985" hidden="1"/>
    <cellStyle name="20 % - Accent6 3 2 2 2" xfId="2428" hidden="1"/>
    <cellStyle name="20 % - Accent6 3 2 2 2" xfId="2744" hidden="1"/>
    <cellStyle name="20 % - Accent6 3 2 2 2" xfId="2330" hidden="1"/>
    <cellStyle name="20 % - Accent6 3 2 2 2" xfId="2985"/>
    <cellStyle name="20 % - Accent6 3 2 2 2 10" xfId="13538" hidden="1"/>
    <cellStyle name="20 % - Accent6 3 2 2 2 10" xfId="7037"/>
    <cellStyle name="20 % - Accent6 3 2 2 2 10 2" xfId="27524" hidden="1"/>
    <cellStyle name="20 % - Accent6 3 2 2 2 10 2" xfId="37701" hidden="1"/>
    <cellStyle name="20 % - Accent6 3 2 2 2 10 2" xfId="43028" hidden="1"/>
    <cellStyle name="20 % - Accent6 3 2 2 2 10 2" xfId="47791"/>
    <cellStyle name="20 % - Accent6 3 2 2 2 11" xfId="13854" hidden="1"/>
    <cellStyle name="20 % - Accent6 3 2 2 2 11" xfId="7553"/>
    <cellStyle name="20 % - Accent6 3 2 2 2 11 2" xfId="27810" hidden="1"/>
    <cellStyle name="20 % - Accent6 3 2 2 2 11 2" xfId="37972" hidden="1"/>
    <cellStyle name="20 % - Accent6 3 2 2 2 11 2" xfId="43277" hidden="1"/>
    <cellStyle name="20 % - Accent6 3 2 2 2 11 2" xfId="48040"/>
    <cellStyle name="20 % - Accent6 3 2 2 2 12" xfId="13440" hidden="1"/>
    <cellStyle name="20 % - Accent6 3 2 2 2 12" xfId="7996"/>
    <cellStyle name="20 % - Accent6 3 2 2 2 12 2" xfId="27434" hidden="1"/>
    <cellStyle name="20 % - Accent6 3 2 2 2 12 2" xfId="37614" hidden="1"/>
    <cellStyle name="20 % - Accent6 3 2 2 2 12 2" xfId="42942" hidden="1"/>
    <cellStyle name="20 % - Accent6 3 2 2 2 12 2" xfId="47715"/>
    <cellStyle name="20 % - Accent6 3 2 2 2 13" xfId="14095" hidden="1"/>
    <cellStyle name="20 % - Accent6 3 2 2 2 13" xfId="8312"/>
    <cellStyle name="20 % - Accent6 3 2 2 2 13 2" xfId="28036" hidden="1"/>
    <cellStyle name="20 % - Accent6 3 2 2 2 13 2" xfId="38188" hidden="1"/>
    <cellStyle name="20 % - Accent6 3 2 2 2 13 2" xfId="43479" hidden="1"/>
    <cellStyle name="20 % - Accent6 3 2 2 2 13 2" xfId="48227"/>
    <cellStyle name="20 % - Accent6 3 2 2 2 14" xfId="7898"/>
    <cellStyle name="20 % - Accent6 3 2 2 2 15" xfId="8553"/>
    <cellStyle name="20 % - Accent6 3 2 2 2 16" xfId="21179" hidden="1"/>
    <cellStyle name="20 % - Accent6 3 2 2 2 17" xfId="21683" hidden="1"/>
    <cellStyle name="20 % - Accent6 3 2 2 2 18" xfId="22093" hidden="1"/>
    <cellStyle name="20 % - Accent6 3 2 2 2 19" xfId="22399"/>
    <cellStyle name="20 % - Accent6 3 2 2 2 2" xfId="4285"/>
    <cellStyle name="20 % - Accent6 3 2 2 2 2 2" xfId="15337" hidden="1"/>
    <cellStyle name="20 % - Accent6 3 2 2 2 2 2" xfId="18692"/>
    <cellStyle name="20 % - Accent6 3 2 2 2 2 2 2" xfId="29251" hidden="1"/>
    <cellStyle name="20 % - Accent6 3 2 2 2 2 2 2" xfId="46660" hidden="1"/>
    <cellStyle name="20 % - Accent6 3 2 2 2 2 2 2" xfId="50737"/>
    <cellStyle name="20 % - Accent6 3 2 2 2 2 2 3" xfId="32374" hidden="1"/>
    <cellStyle name="20 % - Accent6 3 2 2 2 2 3" xfId="9795"/>
    <cellStyle name="20 % - Accent6 3 2 2 2 2 4" xfId="23909"/>
    <cellStyle name="20 % - Accent6 3 2 2 2 20" xfId="22007"/>
    <cellStyle name="20 % - Accent6 3 2 2 2 21" xfId="22640"/>
    <cellStyle name="20 % - Accent6 3 2 2 2 3" xfId="4801"/>
    <cellStyle name="20 % - Accent6 3 2 2 2 3 2" xfId="15853"/>
    <cellStyle name="20 % - Accent6 3 2 2 2 3 2 2" xfId="29744"/>
    <cellStyle name="20 % - Accent6 3 2 2 2 3 3" xfId="10311"/>
    <cellStyle name="20 % - Accent6 3 2 2 2 3 4" xfId="24411"/>
    <cellStyle name="20 % - Accent6 3 2 2 2 4" xfId="5244"/>
    <cellStyle name="20 % - Accent6 3 2 2 2 4 2" xfId="16296"/>
    <cellStyle name="20 % - Accent6 3 2 2 2 4 2 2" xfId="30165"/>
    <cellStyle name="20 % - Accent6 3 2 2 2 4 3" xfId="10754"/>
    <cellStyle name="20 % - Accent6 3 2 2 2 4 4" xfId="24828"/>
    <cellStyle name="20 % - Accent6 3 2 2 2 5" xfId="5560"/>
    <cellStyle name="20 % - Accent6 3 2 2 2 5 2" xfId="16612"/>
    <cellStyle name="20 % - Accent6 3 2 2 2 5 2 2" xfId="30466"/>
    <cellStyle name="20 % - Accent6 3 2 2 2 5 3" xfId="11070"/>
    <cellStyle name="20 % - Accent6 3 2 2 2 5 4" xfId="25132"/>
    <cellStyle name="20 % - Accent6 3 2 2 2 6" xfId="5146"/>
    <cellStyle name="20 % - Accent6 3 2 2 2 6 2" xfId="16198"/>
    <cellStyle name="20 % - Accent6 3 2 2 2 6 2 2" xfId="30073"/>
    <cellStyle name="20 % - Accent6 3 2 2 2 6 3" xfId="10656"/>
    <cellStyle name="20 % - Accent6 3 2 2 2 6 4" xfId="24739"/>
    <cellStyle name="20 % - Accent6 3 2 2 2 7" xfId="5801"/>
    <cellStyle name="20 % - Accent6 3 2 2 2 7 2" xfId="16853"/>
    <cellStyle name="20 % - Accent6 3 2 2 2 7 2 2" xfId="30692"/>
    <cellStyle name="20 % - Accent6 3 2 2 2 7 3" xfId="11311"/>
    <cellStyle name="20 % - Accent6 3 2 2 2 7 4" xfId="25358"/>
    <cellStyle name="20 % - Accent6 3 2 2 2 8" xfId="12579"/>
    <cellStyle name="20 % - Accent6 3 2 2 2 8 2" xfId="26599"/>
    <cellStyle name="20 % - Accent6 3 2 2 2 9" xfId="13095"/>
    <cellStyle name="20 % - Accent6 3 2 2 2 9 2" xfId="27101"/>
    <cellStyle name="20 % - Accent6 3 2 2 20" xfId="6292"/>
    <cellStyle name="20 % - Accent6 3 2 2 21" xfId="6312"/>
    <cellStyle name="20 % - Accent6 3 2 2 22" xfId="20318"/>
    <cellStyle name="20 % - Accent6 3 2 2 23" xfId="20398"/>
    <cellStyle name="20 % - Accent6 3 2 2 24" xfId="20448"/>
    <cellStyle name="20 % - Accent6 3 2 2 25" xfId="20468"/>
    <cellStyle name="20 % - Accent6 3 2 2 3" xfId="1549" hidden="1"/>
    <cellStyle name="20 % - Accent6 3 2 2 3" xfId="2065" hidden="1"/>
    <cellStyle name="20 % - Accent6 3 2 2 3" xfId="2465" hidden="1"/>
    <cellStyle name="20 % - Accent6 3 2 2 3" xfId="2778" hidden="1"/>
    <cellStyle name="20 % - Accent6 3 2 2 3" xfId="2258" hidden="1"/>
    <cellStyle name="20 % - Accent6 3 2 2 3" xfId="3010"/>
    <cellStyle name="20 % - Accent6 3 2 2 3 10" xfId="13575" hidden="1"/>
    <cellStyle name="20 % - Accent6 3 2 2 3 10" xfId="7117"/>
    <cellStyle name="20 % - Accent6 3 2 2 3 10 2" xfId="27560" hidden="1"/>
    <cellStyle name="20 % - Accent6 3 2 2 3 10 2" xfId="37736" hidden="1"/>
    <cellStyle name="20 % - Accent6 3 2 2 3 10 2" xfId="43063" hidden="1"/>
    <cellStyle name="20 % - Accent6 3 2 2 3 10 2" xfId="47826"/>
    <cellStyle name="20 % - Accent6 3 2 2 3 11" xfId="13888" hidden="1"/>
    <cellStyle name="20 % - Accent6 3 2 2 3 11" xfId="7633"/>
    <cellStyle name="20 % - Accent6 3 2 2 3 11 2" xfId="27844" hidden="1"/>
    <cellStyle name="20 % - Accent6 3 2 2 3 11 2" xfId="38004" hidden="1"/>
    <cellStyle name="20 % - Accent6 3 2 2 3 11 2" xfId="43308" hidden="1"/>
    <cellStyle name="20 % - Accent6 3 2 2 3 11 2" xfId="48071"/>
    <cellStyle name="20 % - Accent6 3 2 2 3 12" xfId="13368" hidden="1"/>
    <cellStyle name="20 % - Accent6 3 2 2 3 12" xfId="8033"/>
    <cellStyle name="20 % - Accent6 3 2 2 3 12 2" xfId="27367" hidden="1"/>
    <cellStyle name="20 % - Accent6 3 2 2 3 12 2" xfId="37551" hidden="1"/>
    <cellStyle name="20 % - Accent6 3 2 2 3 12 2" xfId="42882" hidden="1"/>
    <cellStyle name="20 % - Accent6 3 2 2 3 12 2" xfId="47657"/>
    <cellStyle name="20 % - Accent6 3 2 2 3 13" xfId="14120" hidden="1"/>
    <cellStyle name="20 % - Accent6 3 2 2 3 13" xfId="8346"/>
    <cellStyle name="20 % - Accent6 3 2 2 3 13 2" xfId="28061" hidden="1"/>
    <cellStyle name="20 % - Accent6 3 2 2 3 13 2" xfId="38213" hidden="1"/>
    <cellStyle name="20 % - Accent6 3 2 2 3 13 2" xfId="43504" hidden="1"/>
    <cellStyle name="20 % - Accent6 3 2 2 3 13 2" xfId="48251"/>
    <cellStyle name="20 % - Accent6 3 2 2 3 14" xfId="7826"/>
    <cellStyle name="20 % - Accent6 3 2 2 3 15" xfId="8578"/>
    <cellStyle name="20 % - Accent6 3 2 2 3 16" xfId="21259" hidden="1"/>
    <cellStyle name="20 % - Accent6 3 2 2 3 17" xfId="21762" hidden="1"/>
    <cellStyle name="20 % - Accent6 3 2 2 3 18" xfId="22129" hidden="1"/>
    <cellStyle name="20 % - Accent6 3 2 2 3 19" xfId="22433"/>
    <cellStyle name="20 % - Accent6 3 2 2 3 2" xfId="4365"/>
    <cellStyle name="20 % - Accent6 3 2 2 3 2 2" xfId="15417" hidden="1"/>
    <cellStyle name="20 % - Accent6 3 2 2 3 2 2" xfId="18717"/>
    <cellStyle name="20 % - Accent6 3 2 2 3 2 2 2" xfId="29331" hidden="1"/>
    <cellStyle name="20 % - Accent6 3 2 2 3 2 2 2" xfId="46684" hidden="1"/>
    <cellStyle name="20 % - Accent6 3 2 2 3 2 2 2" xfId="50761"/>
    <cellStyle name="20 % - Accent6 3 2 2 3 2 2 3" xfId="32399" hidden="1"/>
    <cellStyle name="20 % - Accent6 3 2 2 3 2 3" xfId="9875"/>
    <cellStyle name="20 % - Accent6 3 2 2 3 2 4" xfId="23989"/>
    <cellStyle name="20 % - Accent6 3 2 2 3 20" xfId="21941"/>
    <cellStyle name="20 % - Accent6 3 2 2 3 21" xfId="22665"/>
    <cellStyle name="20 % - Accent6 3 2 2 3 3" xfId="4881"/>
    <cellStyle name="20 % - Accent6 3 2 2 3 3 2" xfId="15933"/>
    <cellStyle name="20 % - Accent6 3 2 2 3 3 2 2" xfId="29824"/>
    <cellStyle name="20 % - Accent6 3 2 2 3 3 3" xfId="10391"/>
    <cellStyle name="20 % - Accent6 3 2 2 3 3 4" xfId="24491"/>
    <cellStyle name="20 % - Accent6 3 2 2 3 4" xfId="5281"/>
    <cellStyle name="20 % - Accent6 3 2 2 3 4 2" xfId="16333"/>
    <cellStyle name="20 % - Accent6 3 2 2 3 4 2 2" xfId="30201"/>
    <cellStyle name="20 % - Accent6 3 2 2 3 4 3" xfId="10791"/>
    <cellStyle name="20 % - Accent6 3 2 2 3 4 4" xfId="24865"/>
    <cellStyle name="20 % - Accent6 3 2 2 3 5" xfId="5594"/>
    <cellStyle name="20 % - Accent6 3 2 2 3 5 2" xfId="16646"/>
    <cellStyle name="20 % - Accent6 3 2 2 3 5 2 2" xfId="30500"/>
    <cellStyle name="20 % - Accent6 3 2 2 3 5 3" xfId="11104"/>
    <cellStyle name="20 % - Accent6 3 2 2 3 5 4" xfId="25166"/>
    <cellStyle name="20 % - Accent6 3 2 2 3 6" xfId="5074"/>
    <cellStyle name="20 % - Accent6 3 2 2 3 6 2" xfId="16126"/>
    <cellStyle name="20 % - Accent6 3 2 2 3 6 2 2" xfId="30006"/>
    <cellStyle name="20 % - Accent6 3 2 2 3 6 3" xfId="10584"/>
    <cellStyle name="20 % - Accent6 3 2 2 3 6 4" xfId="24671"/>
    <cellStyle name="20 % - Accent6 3 2 2 3 7" xfId="5826"/>
    <cellStyle name="20 % - Accent6 3 2 2 3 7 2" xfId="16878"/>
    <cellStyle name="20 % - Accent6 3 2 2 3 7 2 2" xfId="30716"/>
    <cellStyle name="20 % - Accent6 3 2 2 3 7 3" xfId="11336"/>
    <cellStyle name="20 % - Accent6 3 2 2 3 7 4" xfId="25383"/>
    <cellStyle name="20 % - Accent6 3 2 2 3 8" xfId="12659"/>
    <cellStyle name="20 % - Accent6 3 2 2 3 8 2" xfId="26679"/>
    <cellStyle name="20 % - Accent6 3 2 2 3 9" xfId="13175"/>
    <cellStyle name="20 % - Accent6 3 2 2 3 9 2" xfId="27181"/>
    <cellStyle name="20 % - Accent6 3 2 2 4" xfId="1598" hidden="1"/>
    <cellStyle name="20 % - Accent6 3 2 2 4" xfId="2114" hidden="1"/>
    <cellStyle name="20 % - Accent6 3 2 2 4" xfId="2827" hidden="1"/>
    <cellStyle name="20 % - Accent6 3 2 2 4" xfId="2153" hidden="1"/>
    <cellStyle name="20 % - Accent6 3 2 2 4" xfId="3058"/>
    <cellStyle name="20 % - Accent6 3 2 2 4 10" xfId="13263" hidden="1"/>
    <cellStyle name="20 % - Accent6 3 2 2 4 10" xfId="7166"/>
    <cellStyle name="20 % - Accent6 3 2 2 4 10 2" xfId="27268" hidden="1"/>
    <cellStyle name="20 % - Accent6 3 2 2 4 10 2" xfId="37453" hidden="1"/>
    <cellStyle name="20 % - Accent6 3 2 2 4 10 2" xfId="42789" hidden="1"/>
    <cellStyle name="20 % - Accent6 3 2 2 4 10 2" xfId="47579"/>
    <cellStyle name="20 % - Accent6 3 2 2 4 11" xfId="14168" hidden="1"/>
    <cellStyle name="20 % - Accent6 3 2 2 4 11" xfId="7682"/>
    <cellStyle name="20 % - Accent6 3 2 2 4 11 2" xfId="28107" hidden="1"/>
    <cellStyle name="20 % - Accent6 3 2 2 4 11 2" xfId="38258" hidden="1"/>
    <cellStyle name="20 % - Accent6 3 2 2 4 11 2" xfId="43545" hidden="1"/>
    <cellStyle name="20 % - Accent6 3 2 2 4 11 2" xfId="48289"/>
    <cellStyle name="20 % - Accent6 3 2 2 4 12" xfId="8395"/>
    <cellStyle name="20 % - Accent6 3 2 2 4 13" xfId="7721"/>
    <cellStyle name="20 % - Accent6 3 2 2 4 14" xfId="8626"/>
    <cellStyle name="20 % - Accent6 3 2 2 4 15" xfId="21304" hidden="1"/>
    <cellStyle name="20 % - Accent6 3 2 2 4 16" xfId="21806" hidden="1"/>
    <cellStyle name="20 % - Accent6 3 2 2 4 17" xfId="22482" hidden="1"/>
    <cellStyle name="20 % - Accent6 3 2 2 4 18" xfId="21845" hidden="1"/>
    <cellStyle name="20 % - Accent6 3 2 2 4 19" xfId="22712" hidden="1"/>
    <cellStyle name="20 % - Accent6 3 2 2 4 2" xfId="4414"/>
    <cellStyle name="20 % - Accent6 3 2 2 4 2 2" xfId="15466" hidden="1"/>
    <cellStyle name="20 % - Accent6 3 2 2 4 2 2" xfId="18765"/>
    <cellStyle name="20 % - Accent6 3 2 2 4 2 2 2" xfId="29379" hidden="1"/>
    <cellStyle name="20 % - Accent6 3 2 2 4 2 2 2" xfId="46722" hidden="1"/>
    <cellStyle name="20 % - Accent6 3 2 2 4 2 2 2" xfId="48595"/>
    <cellStyle name="20 % - Accent6 3 2 2 4 2 2 3" xfId="32443" hidden="1"/>
    <cellStyle name="20 % - Accent6 3 2 2 4 2 2 3" xfId="50799"/>
    <cellStyle name="20 % - Accent6 3 2 2 4 2 3" xfId="9924"/>
    <cellStyle name="20 % - Accent6 3 2 2 4 2 4" xfId="24036"/>
    <cellStyle name="20 % - Accent6 3 2 2 4 3" xfId="4930"/>
    <cellStyle name="20 % - Accent6 3 2 2 4 3 2" xfId="15982" hidden="1"/>
    <cellStyle name="20 % - Accent6 3 2 2 4 3 2" xfId="18991"/>
    <cellStyle name="20 % - Accent6 3 2 2 4 3 2 2" xfId="29868" hidden="1"/>
    <cellStyle name="20 % - Accent6 3 2 2 4 3 2 2" xfId="46898" hidden="1"/>
    <cellStyle name="20 % - Accent6 3 2 2 4 3 2 2" xfId="50975"/>
    <cellStyle name="20 % - Accent6 3 2 2 4 3 2 3" xfId="32652" hidden="1"/>
    <cellStyle name="20 % - Accent6 3 2 2 4 3 3" xfId="10440"/>
    <cellStyle name="20 % - Accent6 3 2 2 4 3 4" xfId="24536"/>
    <cellStyle name="20 % - Accent6 3 2 2 4 4" xfId="5643"/>
    <cellStyle name="20 % - Accent6 3 2 2 4 4 2" xfId="16695"/>
    <cellStyle name="20 % - Accent6 3 2 2 4 4 2 2" xfId="30548"/>
    <cellStyle name="20 % - Accent6 3 2 2 4 4 3" xfId="11153"/>
    <cellStyle name="20 % - Accent6 3 2 2 4 4 4" xfId="25210"/>
    <cellStyle name="20 % - Accent6 3 2 2 4 5" xfId="4969"/>
    <cellStyle name="20 % - Accent6 3 2 2 4 5 2" xfId="16021"/>
    <cellStyle name="20 % - Accent6 3 2 2 4 5 2 2" xfId="29907"/>
    <cellStyle name="20 % - Accent6 3 2 2 4 5 3" xfId="10479"/>
    <cellStyle name="20 % - Accent6 3 2 2 4 5 4" xfId="24574"/>
    <cellStyle name="20 % - Accent6 3 2 2 4 6" xfId="5874"/>
    <cellStyle name="20 % - Accent6 3 2 2 4 6 2" xfId="16926"/>
    <cellStyle name="20 % - Accent6 3 2 2 4 6 2 2" xfId="30763"/>
    <cellStyle name="20 % - Accent6 3 2 2 4 6 3" xfId="11384"/>
    <cellStyle name="20 % - Accent6 3 2 2 4 6 4" xfId="25430"/>
    <cellStyle name="20 % - Accent6 3 2 2 4 7" xfId="12708"/>
    <cellStyle name="20 % - Accent6 3 2 2 4 7 2" xfId="26724"/>
    <cellStyle name="20 % - Accent6 3 2 2 4 8" xfId="13224"/>
    <cellStyle name="20 % - Accent6 3 2 2 4 8 2" xfId="27229"/>
    <cellStyle name="20 % - Accent6 3 2 2 4 9" xfId="13937"/>
    <cellStyle name="20 % - Accent6 3 2 2 4 9 2" xfId="27887"/>
    <cellStyle name="20 % - Accent6 3 2 2 5" xfId="1618"/>
    <cellStyle name="20 % - Accent6 3 2 2 5 2" xfId="4434"/>
    <cellStyle name="20 % - Accent6 3 2 2 5 2 2" xfId="15486"/>
    <cellStyle name="20 % - Accent6 3 2 2 5 2 2 2" xfId="29399"/>
    <cellStyle name="20 % - Accent6 3 2 2 5 2 3" xfId="9944"/>
    <cellStyle name="20 % - Accent6 3 2 2 5 2 4" xfId="24056"/>
    <cellStyle name="20 % - Accent6 3 2 2 5 3" xfId="12728"/>
    <cellStyle name="20 % - Accent6 3 2 2 5 3 2" xfId="26744"/>
    <cellStyle name="20 % - Accent6 3 2 2 5 4" xfId="7186"/>
    <cellStyle name="20 % - Accent6 3 2 2 5 5" xfId="21324"/>
    <cellStyle name="20 % - Accent6 3 2 2 6" xfId="2134"/>
    <cellStyle name="20 % - Accent6 3 2 2 6 2" xfId="4950"/>
    <cellStyle name="20 % - Accent6 3 2 2 6 2 2" xfId="16002"/>
    <cellStyle name="20 % - Accent6 3 2 2 6 2 2 2" xfId="29888"/>
    <cellStyle name="20 % - Accent6 3 2 2 6 2 3" xfId="10460"/>
    <cellStyle name="20 % - Accent6 3 2 2 6 2 4" xfId="24556"/>
    <cellStyle name="20 % - Accent6 3 2 2 6 3" xfId="13244"/>
    <cellStyle name="20 % - Accent6 3 2 2 6 3 2" xfId="27249"/>
    <cellStyle name="20 % - Accent6 3 2 2 6 4" xfId="7702"/>
    <cellStyle name="20 % - Accent6 3 2 2 6 5" xfId="21826"/>
    <cellStyle name="20 % - Accent6 3 2 2 7" xfId="1058"/>
    <cellStyle name="20 % - Accent6 3 2 2 7 2" xfId="3874"/>
    <cellStyle name="20 % - Accent6 3 2 2 7 2 2" xfId="14926"/>
    <cellStyle name="20 % - Accent6 3 2 2 7 2 2 2" xfId="28852"/>
    <cellStyle name="20 % - Accent6 3 2 2 7 2 3" xfId="9384"/>
    <cellStyle name="20 % - Accent6 3 2 2 7 2 4" xfId="23500"/>
    <cellStyle name="20 % - Accent6 3 2 2 7 3" xfId="12168"/>
    <cellStyle name="20 % - Accent6 3 2 2 7 3 2" xfId="26198"/>
    <cellStyle name="20 % - Accent6 3 2 2 7 4" xfId="6626"/>
    <cellStyle name="20 % - Accent6 3 2 2 7 5" xfId="20775"/>
    <cellStyle name="20 % - Accent6 3 2 2 8" xfId="1138"/>
    <cellStyle name="20 % - Accent6 3 2 2 8 2" xfId="3954"/>
    <cellStyle name="20 % - Accent6 3 2 2 8 2 2" xfId="15006"/>
    <cellStyle name="20 % - Accent6 3 2 2 8 2 2 2" xfId="28931"/>
    <cellStyle name="20 % - Accent6 3 2 2 8 2 3" xfId="9464"/>
    <cellStyle name="20 % - Accent6 3 2 2 8 2 4" xfId="23580"/>
    <cellStyle name="20 % - Accent6 3 2 2 8 3" xfId="12248"/>
    <cellStyle name="20 % - Accent6 3 2 2 8 3 2" xfId="26278"/>
    <cellStyle name="20 % - Accent6 3 2 2 8 4" xfId="6706"/>
    <cellStyle name="20 % - Accent6 3 2 2 8 5" xfId="20855"/>
    <cellStyle name="20 % - Accent6 3 2 2 9" xfId="1189"/>
    <cellStyle name="20 % - Accent6 3 2 2 9 2" xfId="4005"/>
    <cellStyle name="20 % - Accent6 3 2 2 9 2 2" xfId="15057"/>
    <cellStyle name="20 % - Accent6 3 2 2 9 2 2 2" xfId="28978"/>
    <cellStyle name="20 % - Accent6 3 2 2 9 2 3" xfId="9515"/>
    <cellStyle name="20 % - Accent6 3 2 2 9 2 4" xfId="23631"/>
    <cellStyle name="20 % - Accent6 3 2 2 9 3" xfId="12299"/>
    <cellStyle name="20 % - Accent6 3 2 2 9 3 2" xfId="26325"/>
    <cellStyle name="20 % - Accent6 3 2 2 9 4" xfId="6757"/>
    <cellStyle name="20 % - Accent6 3 2 2 9 5" xfId="20904"/>
    <cellStyle name="20 % - Accent6 3 2 3" xfId="646"/>
    <cellStyle name="20 % - Accent6 3 2 3 2" xfId="1525"/>
    <cellStyle name="20 % - Accent6 3 2 3 2 2" xfId="4341"/>
    <cellStyle name="20 % - Accent6 3 2 3 2 2 2" xfId="15393"/>
    <cellStyle name="20 % - Accent6 3 2 3 2 2 2 2" xfId="29307"/>
    <cellStyle name="20 % - Accent6 3 2 3 2 2 3" xfId="9851"/>
    <cellStyle name="20 % - Accent6 3 2 3 2 2 4" xfId="23965"/>
    <cellStyle name="20 % - Accent6 3 2 3 2 3" xfId="12635"/>
    <cellStyle name="20 % - Accent6 3 2 3 2 3 2" xfId="26655"/>
    <cellStyle name="20 % - Accent6 3 2 3 2 4" xfId="7093"/>
    <cellStyle name="20 % - Accent6 3 2 3 2 5" xfId="21235"/>
    <cellStyle name="20 % - Accent6 3 2 3 3" xfId="2041"/>
    <cellStyle name="20 % - Accent6 3 2 3 3 2" xfId="4857"/>
    <cellStyle name="20 % - Accent6 3 2 3 3 2 2" xfId="15909"/>
    <cellStyle name="20 % - Accent6 3 2 3 3 2 2 2" xfId="29800"/>
    <cellStyle name="20 % - Accent6 3 2 3 3 2 3" xfId="10367"/>
    <cellStyle name="20 % - Accent6 3 2 3 3 2 4" xfId="24467"/>
    <cellStyle name="20 % - Accent6 3 2 3 3 3" xfId="13151"/>
    <cellStyle name="20 % - Accent6 3 2 3 3 3 2" xfId="27157"/>
    <cellStyle name="20 % - Accent6 3 2 3 3 4" xfId="7609"/>
    <cellStyle name="20 % - Accent6 3 2 3 3 5" xfId="21739"/>
    <cellStyle name="20 % - Accent6 3 2 3 4" xfId="1114"/>
    <cellStyle name="20 % - Accent6 3 2 3 4 2" xfId="3930"/>
    <cellStyle name="20 % - Accent6 3 2 3 4 2 2" xfId="14982"/>
    <cellStyle name="20 % - Accent6 3 2 3 4 2 2 2" xfId="28908"/>
    <cellStyle name="20 % - Accent6 3 2 3 4 2 3" xfId="9440"/>
    <cellStyle name="20 % - Accent6 3 2 3 4 2 4" xfId="23556"/>
    <cellStyle name="20 % - Accent6 3 2 3 4 3" xfId="12224"/>
    <cellStyle name="20 % - Accent6 3 2 3 4 3 2" xfId="26254"/>
    <cellStyle name="20 % - Accent6 3 2 3 4 4" xfId="6682"/>
    <cellStyle name="20 % - Accent6 3 2 3 4 5" xfId="20831"/>
    <cellStyle name="20 % - Accent6 3 2 3 5" xfId="3467"/>
    <cellStyle name="20 % - Accent6 3 2 3 5 2" xfId="14519"/>
    <cellStyle name="20 % - Accent6 3 2 3 5 2 2" xfId="28455"/>
    <cellStyle name="20 % - Accent6 3 2 3 5 3" xfId="8977"/>
    <cellStyle name="20 % - Accent6 3 2 3 5 4" xfId="23104"/>
    <cellStyle name="20 % - Accent6 3 2 3 6" xfId="11761"/>
    <cellStyle name="20 % - Accent6 3 2 3 6 2" xfId="25805"/>
    <cellStyle name="20 % - Accent6 3 2 3 7" xfId="6219"/>
    <cellStyle name="20 % - Accent6 3 2 3 8" xfId="20374"/>
    <cellStyle name="20 % - Accent6 3 2 4" xfId="1278"/>
    <cellStyle name="20 % - Accent6 3 2 4 2" xfId="4094"/>
    <cellStyle name="20 % - Accent6 3 2 4 2 2" xfId="15146"/>
    <cellStyle name="20 % - Accent6 3 2 4 2 2 2" xfId="29067"/>
    <cellStyle name="20 % - Accent6 3 2 4 2 3" xfId="9604"/>
    <cellStyle name="20 % - Accent6 3 2 4 2 4" xfId="23720"/>
    <cellStyle name="20 % - Accent6 3 2 4 3" xfId="12388"/>
    <cellStyle name="20 % - Accent6 3 2 4 3 2" xfId="26414"/>
    <cellStyle name="20 % - Accent6 3 2 4 4" xfId="6846"/>
    <cellStyle name="20 % - Accent6 3 2 4 5" xfId="20993"/>
    <cellStyle name="20 % - Accent6 3 2 5" xfId="1794"/>
    <cellStyle name="20 % - Accent6 3 2 5 2" xfId="4610"/>
    <cellStyle name="20 % - Accent6 3 2 5 2 2" xfId="15662"/>
    <cellStyle name="20 % - Accent6 3 2 5 2 2 2" xfId="29560"/>
    <cellStyle name="20 % - Accent6 3 2 5 2 3" xfId="10120"/>
    <cellStyle name="20 % - Accent6 3 2 5 2 4" xfId="24227"/>
    <cellStyle name="20 % - Accent6 3 2 5 3" xfId="12904"/>
    <cellStyle name="20 % - Accent6 3 2 5 3 2" xfId="26913"/>
    <cellStyle name="20 % - Accent6 3 2 5 4" xfId="7362"/>
    <cellStyle name="20 % - Accent6 3 2 5 5" xfId="21495"/>
    <cellStyle name="20 % - Accent6 3 2 6" xfId="864"/>
    <cellStyle name="20 % - Accent6 3 2 6 2" xfId="3680"/>
    <cellStyle name="20 % - Accent6 3 2 6 2 2" xfId="14732"/>
    <cellStyle name="20 % - Accent6 3 2 6 2 2 2" xfId="28662"/>
    <cellStyle name="20 % - Accent6 3 2 6 2 3" xfId="9190"/>
    <cellStyle name="20 % - Accent6 3 2 6 2 4" xfId="23311"/>
    <cellStyle name="20 % - Accent6 3 2 6 3" xfId="11974"/>
    <cellStyle name="20 % - Accent6 3 2 6 3 2" xfId="26009"/>
    <cellStyle name="20 % - Accent6 3 2 6 4" xfId="6432"/>
    <cellStyle name="20 % - Accent6 3 2 6 5" xfId="20584"/>
    <cellStyle name="20 % - Accent6 3 2 7" xfId="3220"/>
    <cellStyle name="20 % - Accent6 3 2 7 2" xfId="14272"/>
    <cellStyle name="20 % - Accent6 3 2 7 2 2" xfId="28211"/>
    <cellStyle name="20 % - Accent6 3 2 7 3" xfId="8730"/>
    <cellStyle name="20 % - Accent6 3 2 7 4" xfId="22862"/>
    <cellStyle name="20 % - Accent6 3 2 8" xfId="11514"/>
    <cellStyle name="20 % - Accent6 3 2 8 2" xfId="25565"/>
    <cellStyle name="20 % - Accent6 3 2 9" xfId="5972"/>
    <cellStyle name="20 % - Accent6 3 3" xfId="425"/>
    <cellStyle name="20 % - Accent6 3 3 2" xfId="631"/>
    <cellStyle name="20 % - Accent6 3 3 2 2" xfId="1510"/>
    <cellStyle name="20 % - Accent6 3 3 2 2 2" xfId="4326"/>
    <cellStyle name="20 % - Accent6 3 3 2 2 2 2" xfId="15378"/>
    <cellStyle name="20 % - Accent6 3 3 2 2 2 2 2" xfId="29292"/>
    <cellStyle name="20 % - Accent6 3 3 2 2 2 3" xfId="9836"/>
    <cellStyle name="20 % - Accent6 3 3 2 2 2 4" xfId="23950"/>
    <cellStyle name="20 % - Accent6 3 3 2 2 3" xfId="12620"/>
    <cellStyle name="20 % - Accent6 3 3 2 2 3 2" xfId="26640"/>
    <cellStyle name="20 % - Accent6 3 3 2 2 4" xfId="7078"/>
    <cellStyle name="20 % - Accent6 3 3 2 2 5" xfId="21220"/>
    <cellStyle name="20 % - Accent6 3 3 2 3" xfId="2026"/>
    <cellStyle name="20 % - Accent6 3 3 2 3 2" xfId="4842"/>
    <cellStyle name="20 % - Accent6 3 3 2 3 2 2" xfId="15894"/>
    <cellStyle name="20 % - Accent6 3 3 2 3 2 2 2" xfId="29785"/>
    <cellStyle name="20 % - Accent6 3 3 2 3 2 3" xfId="10352"/>
    <cellStyle name="20 % - Accent6 3 3 2 3 2 4" xfId="24452"/>
    <cellStyle name="20 % - Accent6 3 3 2 3 3" xfId="13136"/>
    <cellStyle name="20 % - Accent6 3 3 2 3 3 2" xfId="27142"/>
    <cellStyle name="20 % - Accent6 3 3 2 3 4" xfId="7594"/>
    <cellStyle name="20 % - Accent6 3 3 2 3 5" xfId="21724"/>
    <cellStyle name="20 % - Accent6 3 3 2 4" xfId="1099"/>
    <cellStyle name="20 % - Accent6 3 3 2 4 2" xfId="3915"/>
    <cellStyle name="20 % - Accent6 3 3 2 4 2 2" xfId="14967"/>
    <cellStyle name="20 % - Accent6 3 3 2 4 2 2 2" xfId="28893"/>
    <cellStyle name="20 % - Accent6 3 3 2 4 2 3" xfId="9425"/>
    <cellStyle name="20 % - Accent6 3 3 2 4 2 4" xfId="23541"/>
    <cellStyle name="20 % - Accent6 3 3 2 4 3" xfId="12209"/>
    <cellStyle name="20 % - Accent6 3 3 2 4 3 2" xfId="26239"/>
    <cellStyle name="20 % - Accent6 3 3 2 4 4" xfId="6667"/>
    <cellStyle name="20 % - Accent6 3 3 2 4 5" xfId="20816"/>
    <cellStyle name="20 % - Accent6 3 3 2 5" xfId="3452"/>
    <cellStyle name="20 % - Accent6 3 3 2 5 2" xfId="14504"/>
    <cellStyle name="20 % - Accent6 3 3 2 5 2 2" xfId="28440"/>
    <cellStyle name="20 % - Accent6 3 3 2 5 3" xfId="8962"/>
    <cellStyle name="20 % - Accent6 3 3 2 5 4" xfId="23089"/>
    <cellStyle name="20 % - Accent6 3 3 2 6" xfId="11746"/>
    <cellStyle name="20 % - Accent6 3 3 2 6 2" xfId="25790"/>
    <cellStyle name="20 % - Accent6 3 3 2 7" xfId="6204"/>
    <cellStyle name="20 % - Accent6 3 3 2 8" xfId="20359"/>
    <cellStyle name="20 % - Accent6 3 3 3" xfId="1319"/>
    <cellStyle name="20 % - Accent6 3 3 3 2" xfId="4135"/>
    <cellStyle name="20 % - Accent6 3 3 3 2 2" xfId="15187"/>
    <cellStyle name="20 % - Accent6 3 3 3 2 2 2" xfId="29108"/>
    <cellStyle name="20 % - Accent6 3 3 3 2 3" xfId="9645"/>
    <cellStyle name="20 % - Accent6 3 3 3 2 4" xfId="23761"/>
    <cellStyle name="20 % - Accent6 3 3 3 3" xfId="12429"/>
    <cellStyle name="20 % - Accent6 3 3 3 3 2" xfId="26455"/>
    <cellStyle name="20 % - Accent6 3 3 3 4" xfId="6887"/>
    <cellStyle name="20 % - Accent6 3 3 3 5" xfId="21034"/>
    <cellStyle name="20 % - Accent6 3 3 4" xfId="1835"/>
    <cellStyle name="20 % - Accent6 3 3 4 2" xfId="4651"/>
    <cellStyle name="20 % - Accent6 3 3 4 2 2" xfId="15703"/>
    <cellStyle name="20 % - Accent6 3 3 4 2 2 2" xfId="29601"/>
    <cellStyle name="20 % - Accent6 3 3 4 2 3" xfId="10161"/>
    <cellStyle name="20 % - Accent6 3 3 4 2 4" xfId="24268"/>
    <cellStyle name="20 % - Accent6 3 3 4 3" xfId="12945"/>
    <cellStyle name="20 % - Accent6 3 3 4 3 2" xfId="26954"/>
    <cellStyle name="20 % - Accent6 3 3 4 4" xfId="7403"/>
    <cellStyle name="20 % - Accent6 3 3 4 5" xfId="21536"/>
    <cellStyle name="20 % - Accent6 3 3 5" xfId="905"/>
    <cellStyle name="20 % - Accent6 3 3 5 2" xfId="3721"/>
    <cellStyle name="20 % - Accent6 3 3 5 2 2" xfId="14773"/>
    <cellStyle name="20 % - Accent6 3 3 5 2 2 2" xfId="28703"/>
    <cellStyle name="20 % - Accent6 3 3 5 2 3" xfId="9231"/>
    <cellStyle name="20 % - Accent6 3 3 5 2 4" xfId="23352"/>
    <cellStyle name="20 % - Accent6 3 3 5 3" xfId="12015"/>
    <cellStyle name="20 % - Accent6 3 3 5 3 2" xfId="26050"/>
    <cellStyle name="20 % - Accent6 3 3 5 4" xfId="6473"/>
    <cellStyle name="20 % - Accent6 3 3 5 5" xfId="20625"/>
    <cellStyle name="20 % - Accent6 3 3 6" xfId="3261"/>
    <cellStyle name="20 % - Accent6 3 3 6 2" xfId="14313"/>
    <cellStyle name="20 % - Accent6 3 3 6 2 2" xfId="28252"/>
    <cellStyle name="20 % - Accent6 3 3 6 3" xfId="8771"/>
    <cellStyle name="20 % - Accent6 3 3 6 4" xfId="22903"/>
    <cellStyle name="20 % - Accent6 3 3 7" xfId="11555"/>
    <cellStyle name="20 % - Accent6 3 3 7 2" xfId="25606"/>
    <cellStyle name="20 % - Accent6 3 3 8" xfId="6013"/>
    <cellStyle name="20 % - Accent6 3 3 9" xfId="20160"/>
    <cellStyle name="20 % - Accent6 3 4" xfId="549"/>
    <cellStyle name="20 % - Accent6 3 4 2" xfId="1428"/>
    <cellStyle name="20 % - Accent6 3 4 2 2" xfId="4244"/>
    <cellStyle name="20 % - Accent6 3 4 2 2 2" xfId="15296"/>
    <cellStyle name="20 % - Accent6 3 4 2 2 2 2" xfId="29210"/>
    <cellStyle name="20 % - Accent6 3 4 2 2 3" xfId="9754"/>
    <cellStyle name="20 % - Accent6 3 4 2 2 4" xfId="23868"/>
    <cellStyle name="20 % - Accent6 3 4 2 3" xfId="12538"/>
    <cellStyle name="20 % - Accent6 3 4 2 3 2" xfId="26558"/>
    <cellStyle name="20 % - Accent6 3 4 2 4" xfId="6996"/>
    <cellStyle name="20 % - Accent6 3 4 2 5" xfId="21138"/>
    <cellStyle name="20 % - Accent6 3 4 3" xfId="1944"/>
    <cellStyle name="20 % - Accent6 3 4 3 2" xfId="4760"/>
    <cellStyle name="20 % - Accent6 3 4 3 2 2" xfId="15812"/>
    <cellStyle name="20 % - Accent6 3 4 3 2 2 2" xfId="29703"/>
    <cellStyle name="20 % - Accent6 3 4 3 2 3" xfId="10270"/>
    <cellStyle name="20 % - Accent6 3 4 3 2 4" xfId="24370"/>
    <cellStyle name="20 % - Accent6 3 4 3 3" xfId="13054"/>
    <cellStyle name="20 % - Accent6 3 4 3 3 2" xfId="27060"/>
    <cellStyle name="20 % - Accent6 3 4 3 4" xfId="7512"/>
    <cellStyle name="20 % - Accent6 3 4 3 5" xfId="21642"/>
    <cellStyle name="20 % - Accent6 3 4 4" xfId="1017"/>
    <cellStyle name="20 % - Accent6 3 4 4 2" xfId="3833"/>
    <cellStyle name="20 % - Accent6 3 4 4 2 2" xfId="14885"/>
    <cellStyle name="20 % - Accent6 3 4 4 2 2 2" xfId="28811"/>
    <cellStyle name="20 % - Accent6 3 4 4 2 3" xfId="9343"/>
    <cellStyle name="20 % - Accent6 3 4 4 2 4" xfId="23459"/>
    <cellStyle name="20 % - Accent6 3 4 4 3" xfId="12127"/>
    <cellStyle name="20 % - Accent6 3 4 4 3 2" xfId="26157"/>
    <cellStyle name="20 % - Accent6 3 4 4 4" xfId="6585"/>
    <cellStyle name="20 % - Accent6 3 4 4 5" xfId="20734"/>
    <cellStyle name="20 % - Accent6 3 4 5" xfId="3370"/>
    <cellStyle name="20 % - Accent6 3 4 5 2" xfId="14422"/>
    <cellStyle name="20 % - Accent6 3 4 5 2 2" xfId="28358"/>
    <cellStyle name="20 % - Accent6 3 4 5 3" xfId="8880"/>
    <cellStyle name="20 % - Accent6 3 4 5 4" xfId="23007"/>
    <cellStyle name="20 % - Accent6 3 4 6" xfId="11664"/>
    <cellStyle name="20 % - Accent6 3 4 6 2" xfId="25708"/>
    <cellStyle name="20 % - Accent6 3 4 7" xfId="6122"/>
    <cellStyle name="20 % - Accent6 3 4 8" xfId="20277"/>
    <cellStyle name="20 % - Accent6 3 5" xfId="1238"/>
    <cellStyle name="20 % - Accent6 3 5 2" xfId="4054"/>
    <cellStyle name="20 % - Accent6 3 5 2 2" xfId="15106"/>
    <cellStyle name="20 % - Accent6 3 5 2 2 2" xfId="29027"/>
    <cellStyle name="20 % - Accent6 3 5 2 3" xfId="9564"/>
    <cellStyle name="20 % - Accent6 3 5 2 4" xfId="23680"/>
    <cellStyle name="20 % - Accent6 3 5 3" xfId="12348"/>
    <cellStyle name="20 % - Accent6 3 5 3 2" xfId="26374"/>
    <cellStyle name="20 % - Accent6 3 5 4" xfId="6806"/>
    <cellStyle name="20 % - Accent6 3 5 5" xfId="20953"/>
    <cellStyle name="20 % - Accent6 3 6" xfId="1754"/>
    <cellStyle name="20 % - Accent6 3 6 2" xfId="4570"/>
    <cellStyle name="20 % - Accent6 3 6 2 2" xfId="15622"/>
    <cellStyle name="20 % - Accent6 3 6 2 2 2" xfId="29520"/>
    <cellStyle name="20 % - Accent6 3 6 2 3" xfId="10080"/>
    <cellStyle name="20 % - Accent6 3 6 2 4" xfId="24187"/>
    <cellStyle name="20 % - Accent6 3 6 3" xfId="12864"/>
    <cellStyle name="20 % - Accent6 3 6 3 2" xfId="26873"/>
    <cellStyle name="20 % - Accent6 3 6 4" xfId="7322"/>
    <cellStyle name="20 % - Accent6 3 6 5" xfId="21455"/>
    <cellStyle name="20 % - Accent6 3 7" xfId="821"/>
    <cellStyle name="20 % - Accent6 3 7 2" xfId="3637"/>
    <cellStyle name="20 % - Accent6 3 7 2 2" xfId="14689"/>
    <cellStyle name="20 % - Accent6 3 7 2 2 2" xfId="28619"/>
    <cellStyle name="20 % - Accent6 3 7 2 3" xfId="9147"/>
    <cellStyle name="20 % - Accent6 3 7 2 4" xfId="23268"/>
    <cellStyle name="20 % - Accent6 3 7 3" xfId="11931"/>
    <cellStyle name="20 % - Accent6 3 7 3 2" xfId="25966"/>
    <cellStyle name="20 % - Accent6 3 7 4" xfId="6389"/>
    <cellStyle name="20 % - Accent6 3 7 5" xfId="20541"/>
    <cellStyle name="20 % - Accent6 3 8" xfId="3180"/>
    <cellStyle name="20 % - Accent6 3 8 2" xfId="14232"/>
    <cellStyle name="20 % - Accent6 3 8 2 2" xfId="28171"/>
    <cellStyle name="20 % - Accent6 3 8 3" xfId="8690"/>
    <cellStyle name="20 % - Accent6 3 8 4" xfId="22822"/>
    <cellStyle name="20 % - Accent6 3 9" xfId="11474"/>
    <cellStyle name="20 % - Accent6 3 9 2" xfId="25525"/>
    <cellStyle name="20 % - Accent6 4" xfId="452"/>
    <cellStyle name="20 % - Accent6 4 2" xfId="1344"/>
    <cellStyle name="20 % - Accent6 4 2 2" xfId="4160"/>
    <cellStyle name="20 % - Accent6 4 2 2 2" xfId="15212"/>
    <cellStyle name="20 % - Accent6 4 2 2 2 2" xfId="29132"/>
    <cellStyle name="20 % - Accent6 4 2 2 3" xfId="9670"/>
    <cellStyle name="20 % - Accent6 4 2 2 4" xfId="23786"/>
    <cellStyle name="20 % - Accent6 4 2 3" xfId="12454"/>
    <cellStyle name="20 % - Accent6 4 2 3 2" xfId="26479"/>
    <cellStyle name="20 % - Accent6 4 2 4" xfId="6912"/>
    <cellStyle name="20 % - Accent6 4 2 5" xfId="21058"/>
    <cellStyle name="20 % - Accent6 4 3" xfId="1860"/>
    <cellStyle name="20 % - Accent6 4 3 2" xfId="4676"/>
    <cellStyle name="20 % - Accent6 4 3 2 2" xfId="15728"/>
    <cellStyle name="20 % - Accent6 4 3 2 2 2" xfId="29625"/>
    <cellStyle name="20 % - Accent6 4 3 2 3" xfId="10186"/>
    <cellStyle name="20 % - Accent6 4 3 2 4" xfId="24293"/>
    <cellStyle name="20 % - Accent6 4 3 3" xfId="12970"/>
    <cellStyle name="20 % - Accent6 4 3 3 2" xfId="26979"/>
    <cellStyle name="20 % - Accent6 4 3 4" xfId="7428"/>
    <cellStyle name="20 % - Accent6 4 3 5" xfId="21561"/>
    <cellStyle name="20 % - Accent6 4 4" xfId="931"/>
    <cellStyle name="20 % - Accent6 4 4 2" xfId="3747"/>
    <cellStyle name="20 % - Accent6 4 4 2 2" xfId="14799"/>
    <cellStyle name="20 % - Accent6 4 4 2 2 2" xfId="28729"/>
    <cellStyle name="20 % - Accent6 4 4 2 3" xfId="9257"/>
    <cellStyle name="20 % - Accent6 4 4 2 4" xfId="23377"/>
    <cellStyle name="20 % - Accent6 4 4 3" xfId="12041"/>
    <cellStyle name="20 % - Accent6 4 4 3 2" xfId="26076"/>
    <cellStyle name="20 % - Accent6 4 4 4" xfId="6499"/>
    <cellStyle name="20 % - Accent6 4 4 5" xfId="20651"/>
    <cellStyle name="20 % - Accent6 4 5" xfId="3286"/>
    <cellStyle name="20 % - Accent6 4 5 2" xfId="14338"/>
    <cellStyle name="20 % - Accent6 4 5 2 2" xfId="28277"/>
    <cellStyle name="20 % - Accent6 4 5 3" xfId="8796"/>
    <cellStyle name="20 % - Accent6 4 5 4" xfId="22928"/>
    <cellStyle name="20 % - Accent6 4 6" xfId="11580"/>
    <cellStyle name="20 % - Accent6 4 6 2" xfId="25630"/>
    <cellStyle name="20 % - Accent6 4 7" xfId="6038"/>
    <cellStyle name="20 % - Accent6 4 8" xfId="20187"/>
    <cellStyle name="20 % - Accent6 5" xfId="3139"/>
    <cellStyle name="20 % - Accent6 6" xfId="3081"/>
    <cellStyle name="20 % - Accent6 6 2" xfId="14188"/>
    <cellStyle name="20 % - Accent6 6 2 2" xfId="28127"/>
    <cellStyle name="20 % - Accent6 6 3" xfId="8646"/>
    <cellStyle name="20 % - Accent6 6 4" xfId="22735"/>
    <cellStyle name="20 % - Accent6 7" xfId="11447"/>
    <cellStyle name="20 % - Accent6 8" xfId="11406"/>
    <cellStyle name="20 % - Accent6 8 2" xfId="25462"/>
    <cellStyle name="20 % - Accent6 9" xfId="19974"/>
    <cellStyle name="20% - Accent1" xfId="2"/>
    <cellStyle name="20% - Accent2" xfId="3"/>
    <cellStyle name="20% - Accent3" xfId="4"/>
    <cellStyle name="20% - Accent4" xfId="5"/>
    <cellStyle name="20% - Accent5" xfId="6"/>
    <cellStyle name="20% - Accent6" xfId="7"/>
    <cellStyle name="40 % - Accent1" xfId="205" builtinId="31" customBuiltin="1"/>
    <cellStyle name="40 % - Accent1 10" xfId="51609"/>
    <cellStyle name="40 % - Accent1 2" xfId="310"/>
    <cellStyle name="40 % - Accent1 2 2" xfId="3169"/>
    <cellStyle name="40 % - Accent1 2 3" xfId="3085"/>
    <cellStyle name="40 % - Accent1 2 3 2" xfId="14191"/>
    <cellStyle name="40 % - Accent1 2 3 2 2" xfId="28130"/>
    <cellStyle name="40 % - Accent1 2 3 3" xfId="8649"/>
    <cellStyle name="40 % - Accent1 2 3 4" xfId="22739"/>
    <cellStyle name="40 % - Accent1 3" xfId="271"/>
    <cellStyle name="40 % - Accent1 3 10" xfId="5918"/>
    <cellStyle name="40 % - Accent1 3 11" xfId="20016"/>
    <cellStyle name="40 % - Accent1 3 2" xfId="367"/>
    <cellStyle name="40 % - Accent1 3 2 10" xfId="20102"/>
    <cellStyle name="40 % - Accent1 3 2 2" xfId="576" hidden="1"/>
    <cellStyle name="40 % - Accent1 3 2 2" xfId="665" hidden="1"/>
    <cellStyle name="40 % - Accent1 3 2 2" xfId="719" hidden="1"/>
    <cellStyle name="40 % - Accent1 3 2 2" xfId="739"/>
    <cellStyle name="40 % - Accent1 3 2 2 10" xfId="1204" hidden="1"/>
    <cellStyle name="40 % - Accent1 3 2 2 10" xfId="4020" hidden="1"/>
    <cellStyle name="40 % - Accent1 3 2 2 10" xfId="3397"/>
    <cellStyle name="40 % - Accent1 3 2 2 10 10" xfId="23034" hidden="1"/>
    <cellStyle name="40 % - Accent1 3 2 2 10 2" xfId="12314" hidden="1"/>
    <cellStyle name="40 % - Accent1 3 2 2 10 2" xfId="17210"/>
    <cellStyle name="40 % - Accent1 3 2 2 10 2 2" xfId="26340" hidden="1"/>
    <cellStyle name="40 % - Accent1 3 2 2 10 2 2" xfId="36795" hidden="1"/>
    <cellStyle name="40 % - Accent1 3 2 2 10 2 2" xfId="39014" hidden="1"/>
    <cellStyle name="40 % - Accent1 3 2 2 10 2 2" xfId="39008"/>
    <cellStyle name="40 % - Accent1 3 2 2 10 2 3" xfId="31019" hidden="1"/>
    <cellStyle name="40 % - Accent1 3 2 2 10 2 3" xfId="40521" hidden="1"/>
    <cellStyle name="40 % - Accent1 3 2 2 10 2 3" xfId="45481" hidden="1"/>
    <cellStyle name="40 % - Accent1 3 2 2 10 2 3" xfId="49594"/>
    <cellStyle name="40 % - Accent1 3 2 2 10 3" xfId="15072" hidden="1"/>
    <cellStyle name="40 % - Accent1 3 2 2 10 3" xfId="18625"/>
    <cellStyle name="40 % - Accent1 3 2 2 10 3 2" xfId="28993" hidden="1"/>
    <cellStyle name="40 % - Accent1 3 2 2 10 3 2" xfId="38864" hidden="1"/>
    <cellStyle name="40 % - Accent1 3 2 2 10 3 2" xfId="44042" hidden="1"/>
    <cellStyle name="40 % - Accent1 3 2 2 10 3 2" xfId="48504"/>
    <cellStyle name="40 % - Accent1 3 2 2 10 3 3" xfId="32314" hidden="1"/>
    <cellStyle name="40 % - Accent1 3 2 2 10 3 3" xfId="41766" hidden="1"/>
    <cellStyle name="40 % - Accent1 3 2 2 10 3 3" xfId="46607" hidden="1"/>
    <cellStyle name="40 % - Accent1 3 2 2 10 3 3" xfId="50684"/>
    <cellStyle name="40 % - Accent1 3 2 2 10 4" xfId="14449" hidden="1"/>
    <cellStyle name="40 % - Accent1 3 2 2 10 4" xfId="18397"/>
    <cellStyle name="40 % - Accent1 3 2 2 10 4 2" xfId="28385" hidden="1"/>
    <cellStyle name="40 % - Accent1 3 2 2 10 4 2" xfId="43699" hidden="1"/>
    <cellStyle name="40 % - Accent1 3 2 2 10 4 2" xfId="50508"/>
    <cellStyle name="40 % - Accent1 3 2 2 10 4 3" xfId="32106" hidden="1"/>
    <cellStyle name="40 % - Accent1 3 2 2 10 4 3" xfId="46431" hidden="1"/>
    <cellStyle name="40 % - Accent1 3 2 2 10 5" xfId="6772"/>
    <cellStyle name="40 % - Accent1 3 2 2 10 6" xfId="9530"/>
    <cellStyle name="40 % - Accent1 3 2 2 10 7" xfId="8907"/>
    <cellStyle name="40 % - Accent1 3 2 2 10 8" xfId="20919"/>
    <cellStyle name="40 % - Accent1 3 2 2 10 9" xfId="23646"/>
    <cellStyle name="40 % - Accent1 3 2 2 11" xfId="3486"/>
    <cellStyle name="40 % - Accent1 3 2 2 11 2" xfId="14538"/>
    <cellStyle name="40 % - Accent1 3 2 2 11 2 2" xfId="28474"/>
    <cellStyle name="40 % - Accent1 3 2 2 11 3" xfId="8996"/>
    <cellStyle name="40 % - Accent1 3 2 2 11 4" xfId="23123"/>
    <cellStyle name="40 % - Accent1 3 2 2 12" xfId="3535"/>
    <cellStyle name="40 % - Accent1 3 2 2 12 2" xfId="14587"/>
    <cellStyle name="40 % - Accent1 3 2 2 12 2 2" xfId="28522"/>
    <cellStyle name="40 % - Accent1 3 2 2 12 3" xfId="9045"/>
    <cellStyle name="40 % - Accent1 3 2 2 12 4" xfId="23167"/>
    <cellStyle name="40 % - Accent1 3 2 2 13" xfId="3555"/>
    <cellStyle name="40 % - Accent1 3 2 2 13 2" xfId="14607"/>
    <cellStyle name="40 % - Accent1 3 2 2 13 2 2" xfId="28542"/>
    <cellStyle name="40 % - Accent1 3 2 2 13 3" xfId="9065"/>
    <cellStyle name="40 % - Accent1 3 2 2 13 4" xfId="23187"/>
    <cellStyle name="40 % - Accent1 3 2 2 14" xfId="11691"/>
    <cellStyle name="40 % - Accent1 3 2 2 14 2" xfId="25735"/>
    <cellStyle name="40 % - Accent1 3 2 2 15" xfId="11780"/>
    <cellStyle name="40 % - Accent1 3 2 2 15 2" xfId="25824"/>
    <cellStyle name="40 % - Accent1 3 2 2 16" xfId="11829"/>
    <cellStyle name="40 % - Accent1 3 2 2 16 2" xfId="25871"/>
    <cellStyle name="40 % - Accent1 3 2 2 17" xfId="11849"/>
    <cellStyle name="40 % - Accent1 3 2 2 17 2" xfId="25891"/>
    <cellStyle name="40 % - Accent1 3 2 2 18" xfId="6149"/>
    <cellStyle name="40 % - Accent1 3 2 2 19" xfId="6238"/>
    <cellStyle name="40 % - Accent1 3 2 2 2" xfId="1455" hidden="1"/>
    <cellStyle name="40 % - Accent1 3 2 2 2" xfId="1971" hidden="1"/>
    <cellStyle name="40 % - Accent1 3 2 2 2" xfId="2422" hidden="1"/>
    <cellStyle name="40 % - Accent1 3 2 2 2" xfId="2737" hidden="1"/>
    <cellStyle name="40 % - Accent1 3 2 2 2" xfId="2143" hidden="1"/>
    <cellStyle name="40 % - Accent1 3 2 2 2" xfId="2980"/>
    <cellStyle name="40 % - Accent1 3 2 2 2 10" xfId="13532" hidden="1"/>
    <cellStyle name="40 % - Accent1 3 2 2 2 10" xfId="7023"/>
    <cellStyle name="40 % - Accent1 3 2 2 2 10 2" xfId="27518" hidden="1"/>
    <cellStyle name="40 % - Accent1 3 2 2 2 10 2" xfId="37695" hidden="1"/>
    <cellStyle name="40 % - Accent1 3 2 2 2 10 2" xfId="43022" hidden="1"/>
    <cellStyle name="40 % - Accent1 3 2 2 2 10 2" xfId="47785"/>
    <cellStyle name="40 % - Accent1 3 2 2 2 11" xfId="13847" hidden="1"/>
    <cellStyle name="40 % - Accent1 3 2 2 2 11" xfId="7539"/>
    <cellStyle name="40 % - Accent1 3 2 2 2 11 2" xfId="27803" hidden="1"/>
    <cellStyle name="40 % - Accent1 3 2 2 2 11 2" xfId="37965" hidden="1"/>
    <cellStyle name="40 % - Accent1 3 2 2 2 11 2" xfId="43270" hidden="1"/>
    <cellStyle name="40 % - Accent1 3 2 2 2 11 2" xfId="48033"/>
    <cellStyle name="40 % - Accent1 3 2 2 2 12" xfId="13253" hidden="1"/>
    <cellStyle name="40 % - Accent1 3 2 2 2 12" xfId="7990"/>
    <cellStyle name="40 % - Accent1 3 2 2 2 12 2" xfId="27258" hidden="1"/>
    <cellStyle name="40 % - Accent1 3 2 2 2 12 2" xfId="37443" hidden="1"/>
    <cellStyle name="40 % - Accent1 3 2 2 2 12 2" xfId="42779" hidden="1"/>
    <cellStyle name="40 % - Accent1 3 2 2 2 12 2" xfId="47570"/>
    <cellStyle name="40 % - Accent1 3 2 2 2 13" xfId="14090" hidden="1"/>
    <cellStyle name="40 % - Accent1 3 2 2 2 13" xfId="8305"/>
    <cellStyle name="40 % - Accent1 3 2 2 2 13 2" xfId="28031" hidden="1"/>
    <cellStyle name="40 % - Accent1 3 2 2 2 13 2" xfId="38183" hidden="1"/>
    <cellStyle name="40 % - Accent1 3 2 2 2 13 2" xfId="43474" hidden="1"/>
    <cellStyle name="40 % - Accent1 3 2 2 2 13 2" xfId="48222"/>
    <cellStyle name="40 % - Accent1 3 2 2 2 14" xfId="7711"/>
    <cellStyle name="40 % - Accent1 3 2 2 2 15" xfId="8548"/>
    <cellStyle name="40 % - Accent1 3 2 2 2 16" xfId="21165" hidden="1"/>
    <cellStyle name="40 % - Accent1 3 2 2 2 17" xfId="21669" hidden="1"/>
    <cellStyle name="40 % - Accent1 3 2 2 2 18" xfId="22087" hidden="1"/>
    <cellStyle name="40 % - Accent1 3 2 2 2 19" xfId="22392"/>
    <cellStyle name="40 % - Accent1 3 2 2 2 2" xfId="4271"/>
    <cellStyle name="40 % - Accent1 3 2 2 2 2 2" xfId="15323" hidden="1"/>
    <cellStyle name="40 % - Accent1 3 2 2 2 2 2" xfId="18687"/>
    <cellStyle name="40 % - Accent1 3 2 2 2 2 2 2" xfId="29237" hidden="1"/>
    <cellStyle name="40 % - Accent1 3 2 2 2 2 2 2" xfId="46655" hidden="1"/>
    <cellStyle name="40 % - Accent1 3 2 2 2 2 2 2" xfId="50732"/>
    <cellStyle name="40 % - Accent1 3 2 2 2 2 2 3" xfId="32369" hidden="1"/>
    <cellStyle name="40 % - Accent1 3 2 2 2 2 3" xfId="9781"/>
    <cellStyle name="40 % - Accent1 3 2 2 2 2 4" xfId="23895"/>
    <cellStyle name="40 % - Accent1 3 2 2 2 20" xfId="21835"/>
    <cellStyle name="40 % - Accent1 3 2 2 2 21" xfId="22635"/>
    <cellStyle name="40 % - Accent1 3 2 2 2 3" xfId="4787"/>
    <cellStyle name="40 % - Accent1 3 2 2 2 3 2" xfId="15839"/>
    <cellStyle name="40 % - Accent1 3 2 2 2 3 2 2" xfId="29730"/>
    <cellStyle name="40 % - Accent1 3 2 2 2 3 3" xfId="10297"/>
    <cellStyle name="40 % - Accent1 3 2 2 2 3 4" xfId="24397"/>
    <cellStyle name="40 % - Accent1 3 2 2 2 4" xfId="5238"/>
    <cellStyle name="40 % - Accent1 3 2 2 2 4 2" xfId="16290"/>
    <cellStyle name="40 % - Accent1 3 2 2 2 4 2 2" xfId="30159"/>
    <cellStyle name="40 % - Accent1 3 2 2 2 4 3" xfId="10748"/>
    <cellStyle name="40 % - Accent1 3 2 2 2 4 4" xfId="24822"/>
    <cellStyle name="40 % - Accent1 3 2 2 2 5" xfId="5553"/>
    <cellStyle name="40 % - Accent1 3 2 2 2 5 2" xfId="16605"/>
    <cellStyle name="40 % - Accent1 3 2 2 2 5 2 2" xfId="30459"/>
    <cellStyle name="40 % - Accent1 3 2 2 2 5 3" xfId="11063"/>
    <cellStyle name="40 % - Accent1 3 2 2 2 5 4" xfId="25125"/>
    <cellStyle name="40 % - Accent1 3 2 2 2 6" xfId="4959"/>
    <cellStyle name="40 % - Accent1 3 2 2 2 6 2" xfId="16011"/>
    <cellStyle name="40 % - Accent1 3 2 2 2 6 2 2" xfId="29897"/>
    <cellStyle name="40 % - Accent1 3 2 2 2 6 3" xfId="10469"/>
    <cellStyle name="40 % - Accent1 3 2 2 2 6 4" xfId="24565"/>
    <cellStyle name="40 % - Accent1 3 2 2 2 7" xfId="5796"/>
    <cellStyle name="40 % - Accent1 3 2 2 2 7 2" xfId="16848"/>
    <cellStyle name="40 % - Accent1 3 2 2 2 7 2 2" xfId="30687"/>
    <cellStyle name="40 % - Accent1 3 2 2 2 7 3" xfId="11306"/>
    <cellStyle name="40 % - Accent1 3 2 2 2 7 4" xfId="25353"/>
    <cellStyle name="40 % - Accent1 3 2 2 2 8" xfId="12565"/>
    <cellStyle name="40 % - Accent1 3 2 2 2 8 2" xfId="26585"/>
    <cellStyle name="40 % - Accent1 3 2 2 2 9" xfId="13081"/>
    <cellStyle name="40 % - Accent1 3 2 2 2 9 2" xfId="27087"/>
    <cellStyle name="40 % - Accent1 3 2 2 20" xfId="6287"/>
    <cellStyle name="40 % - Accent1 3 2 2 21" xfId="6307"/>
    <cellStyle name="40 % - Accent1 3 2 2 22" xfId="20304"/>
    <cellStyle name="40 % - Accent1 3 2 2 23" xfId="20393"/>
    <cellStyle name="40 % - Accent1 3 2 2 24" xfId="20443"/>
    <cellStyle name="40 % - Accent1 3 2 2 25" xfId="20463"/>
    <cellStyle name="40 % - Accent1 3 2 2 3" xfId="1544" hidden="1"/>
    <cellStyle name="40 % - Accent1 3 2 2 3" xfId="2060" hidden="1"/>
    <cellStyle name="40 % - Accent1 3 2 2 3" xfId="2460" hidden="1"/>
    <cellStyle name="40 % - Accent1 3 2 2 3" xfId="2773" hidden="1"/>
    <cellStyle name="40 % - Accent1 3 2 2 3" xfId="2836" hidden="1"/>
    <cellStyle name="40 % - Accent1 3 2 2 3" xfId="3005"/>
    <cellStyle name="40 % - Accent1 3 2 2 3 10" xfId="13570" hidden="1"/>
    <cellStyle name="40 % - Accent1 3 2 2 3 10" xfId="7112"/>
    <cellStyle name="40 % - Accent1 3 2 2 3 10 2" xfId="27555" hidden="1"/>
    <cellStyle name="40 % - Accent1 3 2 2 3 10 2" xfId="37731" hidden="1"/>
    <cellStyle name="40 % - Accent1 3 2 2 3 10 2" xfId="43058" hidden="1"/>
    <cellStyle name="40 % - Accent1 3 2 2 3 10 2" xfId="47821"/>
    <cellStyle name="40 % - Accent1 3 2 2 3 11" xfId="13883" hidden="1"/>
    <cellStyle name="40 % - Accent1 3 2 2 3 11" xfId="7628"/>
    <cellStyle name="40 % - Accent1 3 2 2 3 11 2" xfId="27839" hidden="1"/>
    <cellStyle name="40 % - Accent1 3 2 2 3 11 2" xfId="37999" hidden="1"/>
    <cellStyle name="40 % - Accent1 3 2 2 3 11 2" xfId="43303" hidden="1"/>
    <cellStyle name="40 % - Accent1 3 2 2 3 11 2" xfId="48066"/>
    <cellStyle name="40 % - Accent1 3 2 2 3 12" xfId="13946" hidden="1"/>
    <cellStyle name="40 % - Accent1 3 2 2 3 12" xfId="8028"/>
    <cellStyle name="40 % - Accent1 3 2 2 3 12 2" xfId="27896" hidden="1"/>
    <cellStyle name="40 % - Accent1 3 2 2 3 12 2" xfId="38049" hidden="1"/>
    <cellStyle name="40 % - Accent1 3 2 2 3 12 2" xfId="43347" hidden="1"/>
    <cellStyle name="40 % - Accent1 3 2 2 3 12 2" xfId="48107"/>
    <cellStyle name="40 % - Accent1 3 2 2 3 13" xfId="14115" hidden="1"/>
    <cellStyle name="40 % - Accent1 3 2 2 3 13" xfId="8341"/>
    <cellStyle name="40 % - Accent1 3 2 2 3 13 2" xfId="28056" hidden="1"/>
    <cellStyle name="40 % - Accent1 3 2 2 3 13 2" xfId="38208" hidden="1"/>
    <cellStyle name="40 % - Accent1 3 2 2 3 13 2" xfId="43499" hidden="1"/>
    <cellStyle name="40 % - Accent1 3 2 2 3 13 2" xfId="48246"/>
    <cellStyle name="40 % - Accent1 3 2 2 3 14" xfId="8404"/>
    <cellStyle name="40 % - Accent1 3 2 2 3 15" xfId="8573"/>
    <cellStyle name="40 % - Accent1 3 2 2 3 16" xfId="21254" hidden="1"/>
    <cellStyle name="40 % - Accent1 3 2 2 3 17" xfId="21757" hidden="1"/>
    <cellStyle name="40 % - Accent1 3 2 2 3 18" xfId="22124" hidden="1"/>
    <cellStyle name="40 % - Accent1 3 2 2 3 19" xfId="22428"/>
    <cellStyle name="40 % - Accent1 3 2 2 3 2" xfId="4360"/>
    <cellStyle name="40 % - Accent1 3 2 2 3 2 2" xfId="15412" hidden="1"/>
    <cellStyle name="40 % - Accent1 3 2 2 3 2 2" xfId="18712"/>
    <cellStyle name="40 % - Accent1 3 2 2 3 2 2 2" xfId="29326" hidden="1"/>
    <cellStyle name="40 % - Accent1 3 2 2 3 2 2 2" xfId="46679" hidden="1"/>
    <cellStyle name="40 % - Accent1 3 2 2 3 2 2 2" xfId="50756"/>
    <cellStyle name="40 % - Accent1 3 2 2 3 2 2 3" xfId="32394" hidden="1"/>
    <cellStyle name="40 % - Accent1 3 2 2 3 2 3" xfId="9870"/>
    <cellStyle name="40 % - Accent1 3 2 2 3 2 4" xfId="23984"/>
    <cellStyle name="40 % - Accent1 3 2 2 3 20" xfId="22491"/>
    <cellStyle name="40 % - Accent1 3 2 2 3 21" xfId="22660"/>
    <cellStyle name="40 % - Accent1 3 2 2 3 3" xfId="4876"/>
    <cellStyle name="40 % - Accent1 3 2 2 3 3 2" xfId="15928"/>
    <cellStyle name="40 % - Accent1 3 2 2 3 3 2 2" xfId="29819"/>
    <cellStyle name="40 % - Accent1 3 2 2 3 3 3" xfId="10386"/>
    <cellStyle name="40 % - Accent1 3 2 2 3 3 4" xfId="24486"/>
    <cellStyle name="40 % - Accent1 3 2 2 3 4" xfId="5276"/>
    <cellStyle name="40 % - Accent1 3 2 2 3 4 2" xfId="16328"/>
    <cellStyle name="40 % - Accent1 3 2 2 3 4 2 2" xfId="30196"/>
    <cellStyle name="40 % - Accent1 3 2 2 3 4 3" xfId="10786"/>
    <cellStyle name="40 % - Accent1 3 2 2 3 4 4" xfId="24860"/>
    <cellStyle name="40 % - Accent1 3 2 2 3 5" xfId="5589"/>
    <cellStyle name="40 % - Accent1 3 2 2 3 5 2" xfId="16641"/>
    <cellStyle name="40 % - Accent1 3 2 2 3 5 2 2" xfId="30495"/>
    <cellStyle name="40 % - Accent1 3 2 2 3 5 3" xfId="11099"/>
    <cellStyle name="40 % - Accent1 3 2 2 3 5 4" xfId="25161"/>
    <cellStyle name="40 % - Accent1 3 2 2 3 6" xfId="5652"/>
    <cellStyle name="40 % - Accent1 3 2 2 3 6 2" xfId="16704"/>
    <cellStyle name="40 % - Accent1 3 2 2 3 6 2 2" xfId="30557"/>
    <cellStyle name="40 % - Accent1 3 2 2 3 6 3" xfId="11162"/>
    <cellStyle name="40 % - Accent1 3 2 2 3 6 4" xfId="25219"/>
    <cellStyle name="40 % - Accent1 3 2 2 3 7" xfId="5821"/>
    <cellStyle name="40 % - Accent1 3 2 2 3 7 2" xfId="16873"/>
    <cellStyle name="40 % - Accent1 3 2 2 3 7 2 2" xfId="30711"/>
    <cellStyle name="40 % - Accent1 3 2 2 3 7 3" xfId="11331"/>
    <cellStyle name="40 % - Accent1 3 2 2 3 7 4" xfId="25378"/>
    <cellStyle name="40 % - Accent1 3 2 2 3 8" xfId="12654"/>
    <cellStyle name="40 % - Accent1 3 2 2 3 8 2" xfId="26674"/>
    <cellStyle name="40 % - Accent1 3 2 2 3 9" xfId="13170"/>
    <cellStyle name="40 % - Accent1 3 2 2 3 9 2" xfId="27176"/>
    <cellStyle name="40 % - Accent1 3 2 2 4" xfId="1593" hidden="1"/>
    <cellStyle name="40 % - Accent1 3 2 2 4" xfId="2109" hidden="1"/>
    <cellStyle name="40 % - Accent1 3 2 2 4" xfId="2822" hidden="1"/>
    <cellStyle name="40 % - Accent1 3 2 2 4" xfId="2656" hidden="1"/>
    <cellStyle name="40 % - Accent1 3 2 2 4" xfId="3053"/>
    <cellStyle name="40 % - Accent1 3 2 2 4 10" xfId="13766" hidden="1"/>
    <cellStyle name="40 % - Accent1 3 2 2 4 10" xfId="7161"/>
    <cellStyle name="40 % - Accent1 3 2 2 4 10 2" xfId="27730" hidden="1"/>
    <cellStyle name="40 % - Accent1 3 2 2 4 10 2" xfId="37898" hidden="1"/>
    <cellStyle name="40 % - Accent1 3 2 2 4 10 2" xfId="43212" hidden="1"/>
    <cellStyle name="40 % - Accent1 3 2 2 4 10 2" xfId="47975"/>
    <cellStyle name="40 % - Accent1 3 2 2 4 11" xfId="14163" hidden="1"/>
    <cellStyle name="40 % - Accent1 3 2 2 4 11" xfId="7677"/>
    <cellStyle name="40 % - Accent1 3 2 2 4 11 2" xfId="28102" hidden="1"/>
    <cellStyle name="40 % - Accent1 3 2 2 4 11 2" xfId="38253" hidden="1"/>
    <cellStyle name="40 % - Accent1 3 2 2 4 11 2" xfId="43540" hidden="1"/>
    <cellStyle name="40 % - Accent1 3 2 2 4 11 2" xfId="48284"/>
    <cellStyle name="40 % - Accent1 3 2 2 4 12" xfId="8390"/>
    <cellStyle name="40 % - Accent1 3 2 2 4 13" xfId="8224"/>
    <cellStyle name="40 % - Accent1 3 2 2 4 14" xfId="8621"/>
    <cellStyle name="40 % - Accent1 3 2 2 4 15" xfId="21299" hidden="1"/>
    <cellStyle name="40 % - Accent1 3 2 2 4 16" xfId="21801" hidden="1"/>
    <cellStyle name="40 % - Accent1 3 2 2 4 17" xfId="22477" hidden="1"/>
    <cellStyle name="40 % - Accent1 3 2 2 4 18" xfId="22314" hidden="1"/>
    <cellStyle name="40 % - Accent1 3 2 2 4 19" xfId="22707" hidden="1"/>
    <cellStyle name="40 % - Accent1 3 2 2 4 2" xfId="4409"/>
    <cellStyle name="40 % - Accent1 3 2 2 4 2 2" xfId="15461" hidden="1"/>
    <cellStyle name="40 % - Accent1 3 2 2 4 2 2" xfId="18760"/>
    <cellStyle name="40 % - Accent1 3 2 2 4 2 2 2" xfId="29374" hidden="1"/>
    <cellStyle name="40 % - Accent1 3 2 2 4 2 2 2" xfId="46717" hidden="1"/>
    <cellStyle name="40 % - Accent1 3 2 2 4 2 2 2" xfId="48590"/>
    <cellStyle name="40 % - Accent1 3 2 2 4 2 2 3" xfId="32438" hidden="1"/>
    <cellStyle name="40 % - Accent1 3 2 2 4 2 2 3" xfId="50794"/>
    <cellStyle name="40 % - Accent1 3 2 2 4 2 3" xfId="9919"/>
    <cellStyle name="40 % - Accent1 3 2 2 4 2 4" xfId="24031"/>
    <cellStyle name="40 % - Accent1 3 2 2 4 3" xfId="4925"/>
    <cellStyle name="40 % - Accent1 3 2 2 4 3 2" xfId="15977" hidden="1"/>
    <cellStyle name="40 % - Accent1 3 2 2 4 3 2" xfId="18986"/>
    <cellStyle name="40 % - Accent1 3 2 2 4 3 2 2" xfId="29863" hidden="1"/>
    <cellStyle name="40 % - Accent1 3 2 2 4 3 2 2" xfId="46893" hidden="1"/>
    <cellStyle name="40 % - Accent1 3 2 2 4 3 2 2" xfId="50970"/>
    <cellStyle name="40 % - Accent1 3 2 2 4 3 2 3" xfId="32647" hidden="1"/>
    <cellStyle name="40 % - Accent1 3 2 2 4 3 3" xfId="10435"/>
    <cellStyle name="40 % - Accent1 3 2 2 4 3 4" xfId="24531"/>
    <cellStyle name="40 % - Accent1 3 2 2 4 4" xfId="5638"/>
    <cellStyle name="40 % - Accent1 3 2 2 4 4 2" xfId="16690"/>
    <cellStyle name="40 % - Accent1 3 2 2 4 4 2 2" xfId="30543"/>
    <cellStyle name="40 % - Accent1 3 2 2 4 4 3" xfId="11148"/>
    <cellStyle name="40 % - Accent1 3 2 2 4 4 4" xfId="25205"/>
    <cellStyle name="40 % - Accent1 3 2 2 4 5" xfId="5472"/>
    <cellStyle name="40 % - Accent1 3 2 2 4 5 2" xfId="16524"/>
    <cellStyle name="40 % - Accent1 3 2 2 4 5 2 2" xfId="30383"/>
    <cellStyle name="40 % - Accent1 3 2 2 4 5 3" xfId="10982"/>
    <cellStyle name="40 % - Accent1 3 2 2 4 5 4" xfId="25048"/>
    <cellStyle name="40 % - Accent1 3 2 2 4 6" xfId="5869"/>
    <cellStyle name="40 % - Accent1 3 2 2 4 6 2" xfId="16921"/>
    <cellStyle name="40 % - Accent1 3 2 2 4 6 2 2" xfId="30758"/>
    <cellStyle name="40 % - Accent1 3 2 2 4 6 3" xfId="11379"/>
    <cellStyle name="40 % - Accent1 3 2 2 4 6 4" xfId="25425"/>
    <cellStyle name="40 % - Accent1 3 2 2 4 7" xfId="12703"/>
    <cellStyle name="40 % - Accent1 3 2 2 4 7 2" xfId="26719"/>
    <cellStyle name="40 % - Accent1 3 2 2 4 8" xfId="13219"/>
    <cellStyle name="40 % - Accent1 3 2 2 4 8 2" xfId="27224"/>
    <cellStyle name="40 % - Accent1 3 2 2 4 9" xfId="13932"/>
    <cellStyle name="40 % - Accent1 3 2 2 4 9 2" xfId="27882"/>
    <cellStyle name="40 % - Accent1 3 2 2 5" xfId="1613"/>
    <cellStyle name="40 % - Accent1 3 2 2 5 2" xfId="4429"/>
    <cellStyle name="40 % - Accent1 3 2 2 5 2 2" xfId="15481"/>
    <cellStyle name="40 % - Accent1 3 2 2 5 2 2 2" xfId="29394"/>
    <cellStyle name="40 % - Accent1 3 2 2 5 2 3" xfId="9939"/>
    <cellStyle name="40 % - Accent1 3 2 2 5 2 4" xfId="24051"/>
    <cellStyle name="40 % - Accent1 3 2 2 5 3" xfId="12723"/>
    <cellStyle name="40 % - Accent1 3 2 2 5 3 2" xfId="26739"/>
    <cellStyle name="40 % - Accent1 3 2 2 5 4" xfId="7181"/>
    <cellStyle name="40 % - Accent1 3 2 2 5 5" xfId="21319"/>
    <cellStyle name="40 % - Accent1 3 2 2 6" xfId="2129"/>
    <cellStyle name="40 % - Accent1 3 2 2 6 2" xfId="4945"/>
    <cellStyle name="40 % - Accent1 3 2 2 6 2 2" xfId="15997"/>
    <cellStyle name="40 % - Accent1 3 2 2 6 2 2 2" xfId="29883"/>
    <cellStyle name="40 % - Accent1 3 2 2 6 2 3" xfId="10455"/>
    <cellStyle name="40 % - Accent1 3 2 2 6 2 4" xfId="24551"/>
    <cellStyle name="40 % - Accent1 3 2 2 6 3" xfId="13239"/>
    <cellStyle name="40 % - Accent1 3 2 2 6 3 2" xfId="27244"/>
    <cellStyle name="40 % - Accent1 3 2 2 6 4" xfId="7697"/>
    <cellStyle name="40 % - Accent1 3 2 2 6 5" xfId="21821"/>
    <cellStyle name="40 % - Accent1 3 2 2 7" xfId="1044"/>
    <cellStyle name="40 % - Accent1 3 2 2 7 2" xfId="3860"/>
    <cellStyle name="40 % - Accent1 3 2 2 7 2 2" xfId="14912"/>
    <cellStyle name="40 % - Accent1 3 2 2 7 2 2 2" xfId="28838"/>
    <cellStyle name="40 % - Accent1 3 2 2 7 2 3" xfId="9370"/>
    <cellStyle name="40 % - Accent1 3 2 2 7 2 4" xfId="23486"/>
    <cellStyle name="40 % - Accent1 3 2 2 7 3" xfId="12154"/>
    <cellStyle name="40 % - Accent1 3 2 2 7 3 2" xfId="26184"/>
    <cellStyle name="40 % - Accent1 3 2 2 7 4" xfId="6612"/>
    <cellStyle name="40 % - Accent1 3 2 2 7 5" xfId="20761"/>
    <cellStyle name="40 % - Accent1 3 2 2 8" xfId="1133"/>
    <cellStyle name="40 % - Accent1 3 2 2 8 2" xfId="3949"/>
    <cellStyle name="40 % - Accent1 3 2 2 8 2 2" xfId="15001"/>
    <cellStyle name="40 % - Accent1 3 2 2 8 2 2 2" xfId="28926"/>
    <cellStyle name="40 % - Accent1 3 2 2 8 2 3" xfId="9459"/>
    <cellStyle name="40 % - Accent1 3 2 2 8 2 4" xfId="23575"/>
    <cellStyle name="40 % - Accent1 3 2 2 8 3" xfId="12243"/>
    <cellStyle name="40 % - Accent1 3 2 2 8 3 2" xfId="26273"/>
    <cellStyle name="40 % - Accent1 3 2 2 8 4" xfId="6701"/>
    <cellStyle name="40 % - Accent1 3 2 2 8 5" xfId="20850"/>
    <cellStyle name="40 % - Accent1 3 2 2 9" xfId="1184"/>
    <cellStyle name="40 % - Accent1 3 2 2 9 2" xfId="4000"/>
    <cellStyle name="40 % - Accent1 3 2 2 9 2 2" xfId="15052"/>
    <cellStyle name="40 % - Accent1 3 2 2 9 2 2 2" xfId="28973"/>
    <cellStyle name="40 % - Accent1 3 2 2 9 2 3" xfId="9510"/>
    <cellStyle name="40 % - Accent1 3 2 2 9 2 4" xfId="23626"/>
    <cellStyle name="40 % - Accent1 3 2 2 9 3" xfId="12294"/>
    <cellStyle name="40 % - Accent1 3 2 2 9 3 2" xfId="26320"/>
    <cellStyle name="40 % - Accent1 3 2 2 9 4" xfId="6752"/>
    <cellStyle name="40 % - Accent1 3 2 2 9 5" xfId="20899"/>
    <cellStyle name="40 % - Accent1 3 2 3" xfId="656"/>
    <cellStyle name="40 % - Accent1 3 2 3 2" xfId="1535"/>
    <cellStyle name="40 % - Accent1 3 2 3 2 2" xfId="4351"/>
    <cellStyle name="40 % - Accent1 3 2 3 2 2 2" xfId="15403"/>
    <cellStyle name="40 % - Accent1 3 2 3 2 2 2 2" xfId="29317"/>
    <cellStyle name="40 % - Accent1 3 2 3 2 2 3" xfId="9861"/>
    <cellStyle name="40 % - Accent1 3 2 3 2 2 4" xfId="23975"/>
    <cellStyle name="40 % - Accent1 3 2 3 2 3" xfId="12645"/>
    <cellStyle name="40 % - Accent1 3 2 3 2 3 2" xfId="26665"/>
    <cellStyle name="40 % - Accent1 3 2 3 2 4" xfId="7103"/>
    <cellStyle name="40 % - Accent1 3 2 3 2 5" xfId="21245"/>
    <cellStyle name="40 % - Accent1 3 2 3 3" xfId="2051"/>
    <cellStyle name="40 % - Accent1 3 2 3 3 2" xfId="4867"/>
    <cellStyle name="40 % - Accent1 3 2 3 3 2 2" xfId="15919"/>
    <cellStyle name="40 % - Accent1 3 2 3 3 2 2 2" xfId="29810"/>
    <cellStyle name="40 % - Accent1 3 2 3 3 2 3" xfId="10377"/>
    <cellStyle name="40 % - Accent1 3 2 3 3 2 4" xfId="24477"/>
    <cellStyle name="40 % - Accent1 3 2 3 3 3" xfId="13161"/>
    <cellStyle name="40 % - Accent1 3 2 3 3 3 2" xfId="27167"/>
    <cellStyle name="40 % - Accent1 3 2 3 3 4" xfId="7619"/>
    <cellStyle name="40 % - Accent1 3 2 3 3 5" xfId="21748"/>
    <cellStyle name="40 % - Accent1 3 2 3 4" xfId="1124"/>
    <cellStyle name="40 % - Accent1 3 2 3 4 2" xfId="3940"/>
    <cellStyle name="40 % - Accent1 3 2 3 4 2 2" xfId="14992"/>
    <cellStyle name="40 % - Accent1 3 2 3 4 2 2 2" xfId="28917"/>
    <cellStyle name="40 % - Accent1 3 2 3 4 2 3" xfId="9450"/>
    <cellStyle name="40 % - Accent1 3 2 3 4 2 4" xfId="23566"/>
    <cellStyle name="40 % - Accent1 3 2 3 4 3" xfId="12234"/>
    <cellStyle name="40 % - Accent1 3 2 3 4 3 2" xfId="26264"/>
    <cellStyle name="40 % - Accent1 3 2 3 4 4" xfId="6692"/>
    <cellStyle name="40 % - Accent1 3 2 3 4 5" xfId="20841"/>
    <cellStyle name="40 % - Accent1 3 2 3 5" xfId="3477"/>
    <cellStyle name="40 % - Accent1 3 2 3 5 2" xfId="14529"/>
    <cellStyle name="40 % - Accent1 3 2 3 5 2 2" xfId="28465"/>
    <cellStyle name="40 % - Accent1 3 2 3 5 3" xfId="8987"/>
    <cellStyle name="40 % - Accent1 3 2 3 5 4" xfId="23114"/>
    <cellStyle name="40 % - Accent1 3 2 3 6" xfId="11771"/>
    <cellStyle name="40 % - Accent1 3 2 3 6 2" xfId="25815"/>
    <cellStyle name="40 % - Accent1 3 2 3 7" xfId="6229"/>
    <cellStyle name="40 % - Accent1 3 2 3 8" xfId="20384"/>
    <cellStyle name="40 % - Accent1 3 2 4" xfId="1264"/>
    <cellStyle name="40 % - Accent1 3 2 4 2" xfId="4080"/>
    <cellStyle name="40 % - Accent1 3 2 4 2 2" xfId="15132"/>
    <cellStyle name="40 % - Accent1 3 2 4 2 2 2" xfId="29053"/>
    <cellStyle name="40 % - Accent1 3 2 4 2 3" xfId="9590"/>
    <cellStyle name="40 % - Accent1 3 2 4 2 4" xfId="23706"/>
    <cellStyle name="40 % - Accent1 3 2 4 3" xfId="12374"/>
    <cellStyle name="40 % - Accent1 3 2 4 3 2" xfId="26400"/>
    <cellStyle name="40 % - Accent1 3 2 4 4" xfId="6832"/>
    <cellStyle name="40 % - Accent1 3 2 4 5" xfId="20979"/>
    <cellStyle name="40 % - Accent1 3 2 5" xfId="1780"/>
    <cellStyle name="40 % - Accent1 3 2 5 2" xfId="4596"/>
    <cellStyle name="40 % - Accent1 3 2 5 2 2" xfId="15648"/>
    <cellStyle name="40 % - Accent1 3 2 5 2 2 2" xfId="29546"/>
    <cellStyle name="40 % - Accent1 3 2 5 2 3" xfId="10106"/>
    <cellStyle name="40 % - Accent1 3 2 5 2 4" xfId="24213"/>
    <cellStyle name="40 % - Accent1 3 2 5 3" xfId="12890"/>
    <cellStyle name="40 % - Accent1 3 2 5 3 2" xfId="26899"/>
    <cellStyle name="40 % - Accent1 3 2 5 4" xfId="7348"/>
    <cellStyle name="40 % - Accent1 3 2 5 5" xfId="21481"/>
    <cellStyle name="40 % - Accent1 3 2 6" xfId="850"/>
    <cellStyle name="40 % - Accent1 3 2 6 2" xfId="3666"/>
    <cellStyle name="40 % - Accent1 3 2 6 2 2" xfId="14718"/>
    <cellStyle name="40 % - Accent1 3 2 6 2 2 2" xfId="28648"/>
    <cellStyle name="40 % - Accent1 3 2 6 2 3" xfId="9176"/>
    <cellStyle name="40 % - Accent1 3 2 6 2 4" xfId="23297"/>
    <cellStyle name="40 % - Accent1 3 2 6 3" xfId="11960"/>
    <cellStyle name="40 % - Accent1 3 2 6 3 2" xfId="25995"/>
    <cellStyle name="40 % - Accent1 3 2 6 4" xfId="6418"/>
    <cellStyle name="40 % - Accent1 3 2 6 5" xfId="20570"/>
    <cellStyle name="40 % - Accent1 3 2 7" xfId="3206"/>
    <cellStyle name="40 % - Accent1 3 2 7 2" xfId="14258"/>
    <cellStyle name="40 % - Accent1 3 2 7 2 2" xfId="28197"/>
    <cellStyle name="40 % - Accent1 3 2 7 3" xfId="8716"/>
    <cellStyle name="40 % - Accent1 3 2 7 4" xfId="22848"/>
    <cellStyle name="40 % - Accent1 3 2 8" xfId="11500"/>
    <cellStyle name="40 % - Accent1 3 2 8 2" xfId="25551"/>
    <cellStyle name="40 % - Accent1 3 2 9" xfId="5958"/>
    <cellStyle name="40 % - Accent1 3 3" xfId="411"/>
    <cellStyle name="40 % - Accent1 3 3 2" xfId="617"/>
    <cellStyle name="40 % - Accent1 3 3 2 2" xfId="1496"/>
    <cellStyle name="40 % - Accent1 3 3 2 2 2" xfId="4312"/>
    <cellStyle name="40 % - Accent1 3 3 2 2 2 2" xfId="15364"/>
    <cellStyle name="40 % - Accent1 3 3 2 2 2 2 2" xfId="29278"/>
    <cellStyle name="40 % - Accent1 3 3 2 2 2 3" xfId="9822"/>
    <cellStyle name="40 % - Accent1 3 3 2 2 2 4" xfId="23936"/>
    <cellStyle name="40 % - Accent1 3 3 2 2 3" xfId="12606"/>
    <cellStyle name="40 % - Accent1 3 3 2 2 3 2" xfId="26626"/>
    <cellStyle name="40 % - Accent1 3 3 2 2 4" xfId="7064"/>
    <cellStyle name="40 % - Accent1 3 3 2 2 5" xfId="21206"/>
    <cellStyle name="40 % - Accent1 3 3 2 3" xfId="2012"/>
    <cellStyle name="40 % - Accent1 3 3 2 3 2" xfId="4828"/>
    <cellStyle name="40 % - Accent1 3 3 2 3 2 2" xfId="15880"/>
    <cellStyle name="40 % - Accent1 3 3 2 3 2 2 2" xfId="29771"/>
    <cellStyle name="40 % - Accent1 3 3 2 3 2 3" xfId="10338"/>
    <cellStyle name="40 % - Accent1 3 3 2 3 2 4" xfId="24438"/>
    <cellStyle name="40 % - Accent1 3 3 2 3 3" xfId="13122"/>
    <cellStyle name="40 % - Accent1 3 3 2 3 3 2" xfId="27128"/>
    <cellStyle name="40 % - Accent1 3 3 2 3 4" xfId="7580"/>
    <cellStyle name="40 % - Accent1 3 3 2 3 5" xfId="21710"/>
    <cellStyle name="40 % - Accent1 3 3 2 4" xfId="1085"/>
    <cellStyle name="40 % - Accent1 3 3 2 4 2" xfId="3901"/>
    <cellStyle name="40 % - Accent1 3 3 2 4 2 2" xfId="14953"/>
    <cellStyle name="40 % - Accent1 3 3 2 4 2 2 2" xfId="28879"/>
    <cellStyle name="40 % - Accent1 3 3 2 4 2 3" xfId="9411"/>
    <cellStyle name="40 % - Accent1 3 3 2 4 2 4" xfId="23527"/>
    <cellStyle name="40 % - Accent1 3 3 2 4 3" xfId="12195"/>
    <cellStyle name="40 % - Accent1 3 3 2 4 3 2" xfId="26225"/>
    <cellStyle name="40 % - Accent1 3 3 2 4 4" xfId="6653"/>
    <cellStyle name="40 % - Accent1 3 3 2 4 5" xfId="20802"/>
    <cellStyle name="40 % - Accent1 3 3 2 5" xfId="3438"/>
    <cellStyle name="40 % - Accent1 3 3 2 5 2" xfId="14490"/>
    <cellStyle name="40 % - Accent1 3 3 2 5 2 2" xfId="28426"/>
    <cellStyle name="40 % - Accent1 3 3 2 5 3" xfId="8948"/>
    <cellStyle name="40 % - Accent1 3 3 2 5 4" xfId="23075"/>
    <cellStyle name="40 % - Accent1 3 3 2 6" xfId="11732"/>
    <cellStyle name="40 % - Accent1 3 3 2 6 2" xfId="25776"/>
    <cellStyle name="40 % - Accent1 3 3 2 7" xfId="6190"/>
    <cellStyle name="40 % - Accent1 3 3 2 8" xfId="20345"/>
    <cellStyle name="40 % - Accent1 3 3 3" xfId="1305"/>
    <cellStyle name="40 % - Accent1 3 3 3 2" xfId="4121"/>
    <cellStyle name="40 % - Accent1 3 3 3 2 2" xfId="15173"/>
    <cellStyle name="40 % - Accent1 3 3 3 2 2 2" xfId="29094"/>
    <cellStyle name="40 % - Accent1 3 3 3 2 3" xfId="9631"/>
    <cellStyle name="40 % - Accent1 3 3 3 2 4" xfId="23747"/>
    <cellStyle name="40 % - Accent1 3 3 3 3" xfId="12415"/>
    <cellStyle name="40 % - Accent1 3 3 3 3 2" xfId="26441"/>
    <cellStyle name="40 % - Accent1 3 3 3 4" xfId="6873"/>
    <cellStyle name="40 % - Accent1 3 3 3 5" xfId="21020"/>
    <cellStyle name="40 % - Accent1 3 3 4" xfId="1821"/>
    <cellStyle name="40 % - Accent1 3 3 4 2" xfId="4637"/>
    <cellStyle name="40 % - Accent1 3 3 4 2 2" xfId="15689"/>
    <cellStyle name="40 % - Accent1 3 3 4 2 2 2" xfId="29587"/>
    <cellStyle name="40 % - Accent1 3 3 4 2 3" xfId="10147"/>
    <cellStyle name="40 % - Accent1 3 3 4 2 4" xfId="24254"/>
    <cellStyle name="40 % - Accent1 3 3 4 3" xfId="12931"/>
    <cellStyle name="40 % - Accent1 3 3 4 3 2" xfId="26940"/>
    <cellStyle name="40 % - Accent1 3 3 4 4" xfId="7389"/>
    <cellStyle name="40 % - Accent1 3 3 4 5" xfId="21522"/>
    <cellStyle name="40 % - Accent1 3 3 5" xfId="891"/>
    <cellStyle name="40 % - Accent1 3 3 5 2" xfId="3707"/>
    <cellStyle name="40 % - Accent1 3 3 5 2 2" xfId="14759"/>
    <cellStyle name="40 % - Accent1 3 3 5 2 2 2" xfId="28689"/>
    <cellStyle name="40 % - Accent1 3 3 5 2 3" xfId="9217"/>
    <cellStyle name="40 % - Accent1 3 3 5 2 4" xfId="23338"/>
    <cellStyle name="40 % - Accent1 3 3 5 3" xfId="12001"/>
    <cellStyle name="40 % - Accent1 3 3 5 3 2" xfId="26036"/>
    <cellStyle name="40 % - Accent1 3 3 5 4" xfId="6459"/>
    <cellStyle name="40 % - Accent1 3 3 5 5" xfId="20611"/>
    <cellStyle name="40 % - Accent1 3 3 6" xfId="3247"/>
    <cellStyle name="40 % - Accent1 3 3 6 2" xfId="14299"/>
    <cellStyle name="40 % - Accent1 3 3 6 2 2" xfId="28238"/>
    <cellStyle name="40 % - Accent1 3 3 6 3" xfId="8757"/>
    <cellStyle name="40 % - Accent1 3 3 6 4" xfId="22889"/>
    <cellStyle name="40 % - Accent1 3 3 7" xfId="11541"/>
    <cellStyle name="40 % - Accent1 3 3 7 2" xfId="25592"/>
    <cellStyle name="40 % - Accent1 3 3 8" xfId="5999"/>
    <cellStyle name="40 % - Accent1 3 3 9" xfId="20146"/>
    <cellStyle name="40 % - Accent1 3 4" xfId="519"/>
    <cellStyle name="40 % - Accent1 3 4 2" xfId="1398"/>
    <cellStyle name="40 % - Accent1 3 4 2 2" xfId="4214"/>
    <cellStyle name="40 % - Accent1 3 4 2 2 2" xfId="15266"/>
    <cellStyle name="40 % - Accent1 3 4 2 2 2 2" xfId="29183"/>
    <cellStyle name="40 % - Accent1 3 4 2 2 3" xfId="9724"/>
    <cellStyle name="40 % - Accent1 3 4 2 2 4" xfId="23838"/>
    <cellStyle name="40 % - Accent1 3 4 2 3" xfId="12508"/>
    <cellStyle name="40 % - Accent1 3 4 2 3 2" xfId="26530"/>
    <cellStyle name="40 % - Accent1 3 4 2 4" xfId="6966"/>
    <cellStyle name="40 % - Accent1 3 4 2 5" xfId="21109"/>
    <cellStyle name="40 % - Accent1 3 4 3" xfId="1914"/>
    <cellStyle name="40 % - Accent1 3 4 3 2" xfId="4730"/>
    <cellStyle name="40 % - Accent1 3 4 3 2 2" xfId="15782"/>
    <cellStyle name="40 % - Accent1 3 4 3 2 2 2" xfId="29675"/>
    <cellStyle name="40 % - Accent1 3 4 3 2 3" xfId="10240"/>
    <cellStyle name="40 % - Accent1 3 4 3 2 4" xfId="24341"/>
    <cellStyle name="40 % - Accent1 3 4 3 3" xfId="13024"/>
    <cellStyle name="40 % - Accent1 3 4 3 3 2" xfId="27032"/>
    <cellStyle name="40 % - Accent1 3 4 3 4" xfId="7482"/>
    <cellStyle name="40 % - Accent1 3 4 3 5" xfId="21612"/>
    <cellStyle name="40 % - Accent1 3 4 4" xfId="987"/>
    <cellStyle name="40 % - Accent1 3 4 4 2" xfId="3803"/>
    <cellStyle name="40 % - Accent1 3 4 4 2 2" xfId="14855"/>
    <cellStyle name="40 % - Accent1 3 4 4 2 2 2" xfId="28782"/>
    <cellStyle name="40 % - Accent1 3 4 4 2 3" xfId="9313"/>
    <cellStyle name="40 % - Accent1 3 4 4 2 4" xfId="23430"/>
    <cellStyle name="40 % - Accent1 3 4 4 3" xfId="12097"/>
    <cellStyle name="40 % - Accent1 3 4 4 3 2" xfId="26128"/>
    <cellStyle name="40 % - Accent1 3 4 4 4" xfId="6555"/>
    <cellStyle name="40 % - Accent1 3 4 4 5" xfId="20704"/>
    <cellStyle name="40 % - Accent1 3 4 5" xfId="3340"/>
    <cellStyle name="40 % - Accent1 3 4 5 2" xfId="14392"/>
    <cellStyle name="40 % - Accent1 3 4 5 2 2" xfId="28329"/>
    <cellStyle name="40 % - Accent1 3 4 5 3" xfId="8850"/>
    <cellStyle name="40 % - Accent1 3 4 5 4" xfId="22978"/>
    <cellStyle name="40 % - Accent1 3 4 6" xfId="11634"/>
    <cellStyle name="40 % - Accent1 3 4 6 2" xfId="25679"/>
    <cellStyle name="40 % - Accent1 3 4 7" xfId="6092"/>
    <cellStyle name="40 % - Accent1 3 4 8" xfId="20248"/>
    <cellStyle name="40 % - Accent1 3 5" xfId="1224"/>
    <cellStyle name="40 % - Accent1 3 5 2" xfId="4040"/>
    <cellStyle name="40 % - Accent1 3 5 2 2" xfId="15092"/>
    <cellStyle name="40 % - Accent1 3 5 2 2 2" xfId="29013"/>
    <cellStyle name="40 % - Accent1 3 5 2 3" xfId="9550"/>
    <cellStyle name="40 % - Accent1 3 5 2 4" xfId="23666"/>
    <cellStyle name="40 % - Accent1 3 5 3" xfId="12334"/>
    <cellStyle name="40 % - Accent1 3 5 3 2" xfId="26360"/>
    <cellStyle name="40 % - Accent1 3 5 4" xfId="6792"/>
    <cellStyle name="40 % - Accent1 3 5 5" xfId="20939"/>
    <cellStyle name="40 % - Accent1 3 6" xfId="1740"/>
    <cellStyle name="40 % - Accent1 3 6 2" xfId="4556"/>
    <cellStyle name="40 % - Accent1 3 6 2 2" xfId="15608"/>
    <cellStyle name="40 % - Accent1 3 6 2 2 2" xfId="29506"/>
    <cellStyle name="40 % - Accent1 3 6 2 3" xfId="10066"/>
    <cellStyle name="40 % - Accent1 3 6 2 4" xfId="24173"/>
    <cellStyle name="40 % - Accent1 3 6 3" xfId="12850"/>
    <cellStyle name="40 % - Accent1 3 6 3 2" xfId="26859"/>
    <cellStyle name="40 % - Accent1 3 6 4" xfId="7308"/>
    <cellStyle name="40 % - Accent1 3 6 5" xfId="21441"/>
    <cellStyle name="40 % - Accent1 3 7" xfId="794"/>
    <cellStyle name="40 % - Accent1 3 7 2" xfId="3610"/>
    <cellStyle name="40 % - Accent1 3 7 2 2" xfId="14662"/>
    <cellStyle name="40 % - Accent1 3 7 2 2 2" xfId="28593"/>
    <cellStyle name="40 % - Accent1 3 7 2 3" xfId="9120"/>
    <cellStyle name="40 % - Accent1 3 7 2 4" xfId="23242"/>
    <cellStyle name="40 % - Accent1 3 7 3" xfId="11904"/>
    <cellStyle name="40 % - Accent1 3 7 3 2" xfId="25941"/>
    <cellStyle name="40 % - Accent1 3 7 4" xfId="6362"/>
    <cellStyle name="40 % - Accent1 3 7 5" xfId="20514"/>
    <cellStyle name="40 % - Accent1 3 8" xfId="3153"/>
    <cellStyle name="40 % - Accent1 3 8 2" xfId="14218"/>
    <cellStyle name="40 % - Accent1 3 8 2 2" xfId="28157"/>
    <cellStyle name="40 % - Accent1 3 8 3" xfId="8676"/>
    <cellStyle name="40 % - Accent1 3 8 4" xfId="22797"/>
    <cellStyle name="40 % - Accent1 3 9" xfId="11460"/>
    <cellStyle name="40 % - Accent1 3 9 2" xfId="25511"/>
    <cellStyle name="40 % - Accent1 4" xfId="442"/>
    <cellStyle name="40 % - Accent1 4 2" xfId="1334"/>
    <cellStyle name="40 % - Accent1 4 2 2" xfId="4150"/>
    <cellStyle name="40 % - Accent1 4 2 2 2" xfId="15202"/>
    <cellStyle name="40 % - Accent1 4 2 2 2 2" xfId="29122"/>
    <cellStyle name="40 % - Accent1 4 2 2 3" xfId="9660"/>
    <cellStyle name="40 % - Accent1 4 2 2 4" xfId="23776"/>
    <cellStyle name="40 % - Accent1 4 2 3" xfId="12444"/>
    <cellStyle name="40 % - Accent1 4 2 3 2" xfId="26469"/>
    <cellStyle name="40 % - Accent1 4 2 4" xfId="6902"/>
    <cellStyle name="40 % - Accent1 4 2 5" xfId="21048"/>
    <cellStyle name="40 % - Accent1 4 3" xfId="1850"/>
    <cellStyle name="40 % - Accent1 4 3 2" xfId="4666"/>
    <cellStyle name="40 % - Accent1 4 3 2 2" xfId="15718"/>
    <cellStyle name="40 % - Accent1 4 3 2 2 2" xfId="29615"/>
    <cellStyle name="40 % - Accent1 4 3 2 3" xfId="10176"/>
    <cellStyle name="40 % - Accent1 4 3 2 4" xfId="24283"/>
    <cellStyle name="40 % - Accent1 4 3 3" xfId="12960"/>
    <cellStyle name="40 % - Accent1 4 3 3 2" xfId="26969"/>
    <cellStyle name="40 % - Accent1 4 3 4" xfId="7418"/>
    <cellStyle name="40 % - Accent1 4 3 5" xfId="21551"/>
    <cellStyle name="40 % - Accent1 4 4" xfId="921"/>
    <cellStyle name="40 % - Accent1 4 4 2" xfId="3737"/>
    <cellStyle name="40 % - Accent1 4 4 2 2" xfId="14789"/>
    <cellStyle name="40 % - Accent1 4 4 2 2 2" xfId="28719"/>
    <cellStyle name="40 % - Accent1 4 4 2 3" xfId="9247"/>
    <cellStyle name="40 % - Accent1 4 4 2 4" xfId="23367"/>
    <cellStyle name="40 % - Accent1 4 4 3" xfId="12031"/>
    <cellStyle name="40 % - Accent1 4 4 3 2" xfId="26066"/>
    <cellStyle name="40 % - Accent1 4 4 4" xfId="6489"/>
    <cellStyle name="40 % - Accent1 4 4 5" xfId="20641"/>
    <cellStyle name="40 % - Accent1 4 5" xfId="3276"/>
    <cellStyle name="40 % - Accent1 4 5 2" xfId="14328"/>
    <cellStyle name="40 % - Accent1 4 5 2 2" xfId="28267"/>
    <cellStyle name="40 % - Accent1 4 5 3" xfId="8786"/>
    <cellStyle name="40 % - Accent1 4 5 4" xfId="22918"/>
    <cellStyle name="40 % - Accent1 4 6" xfId="11570"/>
    <cellStyle name="40 % - Accent1 4 6 2" xfId="25620"/>
    <cellStyle name="40 % - Accent1 4 7" xfId="6028"/>
    <cellStyle name="40 % - Accent1 4 8" xfId="20177"/>
    <cellStyle name="40 % - Accent1 5" xfId="3120"/>
    <cellStyle name="40 % - Accent1 6" xfId="3072"/>
    <cellStyle name="40 % - Accent1 6 2" xfId="14179"/>
    <cellStyle name="40 % - Accent1 6 2 2" xfId="28118"/>
    <cellStyle name="40 % - Accent1 6 3" xfId="8637"/>
    <cellStyle name="40 % - Accent1 6 4" xfId="22726"/>
    <cellStyle name="40 % - Accent1 7" xfId="11428"/>
    <cellStyle name="40 % - Accent1 8" xfId="11397"/>
    <cellStyle name="40 % - Accent1 8 2" xfId="25453"/>
    <cellStyle name="40 % - Accent1 9" xfId="19955"/>
    <cellStyle name="40 % - Accent2" xfId="209" builtinId="35" customBuiltin="1"/>
    <cellStyle name="40 % - Accent2 10" xfId="51611"/>
    <cellStyle name="40 % - Accent2 2" xfId="314"/>
    <cellStyle name="40 % - Accent2 2 2" xfId="3171"/>
    <cellStyle name="40 % - Accent2 2 3" xfId="3087"/>
    <cellStyle name="40 % - Accent2 2 3 2" xfId="14193"/>
    <cellStyle name="40 % - Accent2 2 3 2 2" xfId="28132"/>
    <cellStyle name="40 % - Accent2 2 3 3" xfId="8651"/>
    <cellStyle name="40 % - Accent2 2 3 4" xfId="22741"/>
    <cellStyle name="40 % - Accent2 3" xfId="281"/>
    <cellStyle name="40 % - Accent2 3 10" xfId="5924"/>
    <cellStyle name="40 % - Accent2 3 11" xfId="20026"/>
    <cellStyle name="40 % - Accent2 3 2" xfId="373"/>
    <cellStyle name="40 % - Accent2 3 2 10" xfId="20108"/>
    <cellStyle name="40 % - Accent2 3 2 2" xfId="582" hidden="1"/>
    <cellStyle name="40 % - Accent2 3 2 2" xfId="668" hidden="1"/>
    <cellStyle name="40 % - Accent2 3 2 2" xfId="722" hidden="1"/>
    <cellStyle name="40 % - Accent2 3 2 2" xfId="742"/>
    <cellStyle name="40 % - Accent2 3 2 2 10" xfId="1207" hidden="1"/>
    <cellStyle name="40 % - Accent2 3 2 2 10" xfId="4023" hidden="1"/>
    <cellStyle name="40 % - Accent2 3 2 2 10" xfId="3403"/>
    <cellStyle name="40 % - Accent2 3 2 2 10 10" xfId="23040" hidden="1"/>
    <cellStyle name="40 % - Accent2 3 2 2 10 2" xfId="12317" hidden="1"/>
    <cellStyle name="40 % - Accent2 3 2 2 10 2" xfId="17213"/>
    <cellStyle name="40 % - Accent2 3 2 2 10 2 2" xfId="26343" hidden="1"/>
    <cellStyle name="40 % - Accent2 3 2 2 10 2 2" xfId="36798" hidden="1"/>
    <cellStyle name="40 % - Accent2 3 2 2 10 2 2" xfId="33506" hidden="1"/>
    <cellStyle name="40 % - Accent2 3 2 2 10 2 2" xfId="44106"/>
    <cellStyle name="40 % - Accent2 3 2 2 10 2 3" xfId="31022" hidden="1"/>
    <cellStyle name="40 % - Accent2 3 2 2 10 2 3" xfId="40524" hidden="1"/>
    <cellStyle name="40 % - Accent2 3 2 2 10 2 3" xfId="45484" hidden="1"/>
    <cellStyle name="40 % - Accent2 3 2 2 10 2 3" xfId="49597"/>
    <cellStyle name="40 % - Accent2 3 2 2 10 3" xfId="15075" hidden="1"/>
    <cellStyle name="40 % - Accent2 3 2 2 10 3" xfId="18628"/>
    <cellStyle name="40 % - Accent2 3 2 2 10 3 2" xfId="28996" hidden="1"/>
    <cellStyle name="40 % - Accent2 3 2 2 10 3 2" xfId="38867" hidden="1"/>
    <cellStyle name="40 % - Accent2 3 2 2 10 3 2" xfId="44045" hidden="1"/>
    <cellStyle name="40 % - Accent2 3 2 2 10 3 2" xfId="48507"/>
    <cellStyle name="40 % - Accent2 3 2 2 10 3 3" xfId="32317" hidden="1"/>
    <cellStyle name="40 % - Accent2 3 2 2 10 3 3" xfId="41769" hidden="1"/>
    <cellStyle name="40 % - Accent2 3 2 2 10 3 3" xfId="46610" hidden="1"/>
    <cellStyle name="40 % - Accent2 3 2 2 10 3 3" xfId="50687"/>
    <cellStyle name="40 % - Accent2 3 2 2 10 4" xfId="14455" hidden="1"/>
    <cellStyle name="40 % - Accent2 3 2 2 10 4" xfId="18400"/>
    <cellStyle name="40 % - Accent2 3 2 2 10 4 2" xfId="28391" hidden="1"/>
    <cellStyle name="40 % - Accent2 3 2 2 10 4 2" xfId="43703" hidden="1"/>
    <cellStyle name="40 % - Accent2 3 2 2 10 4 2" xfId="50511"/>
    <cellStyle name="40 % - Accent2 3 2 2 10 4 3" xfId="32109" hidden="1"/>
    <cellStyle name="40 % - Accent2 3 2 2 10 4 3" xfId="46434" hidden="1"/>
    <cellStyle name="40 % - Accent2 3 2 2 10 5" xfId="6775"/>
    <cellStyle name="40 % - Accent2 3 2 2 10 6" xfId="9533"/>
    <cellStyle name="40 % - Accent2 3 2 2 10 7" xfId="8913"/>
    <cellStyle name="40 % - Accent2 3 2 2 10 8" xfId="20922"/>
    <cellStyle name="40 % - Accent2 3 2 2 10 9" xfId="23649"/>
    <cellStyle name="40 % - Accent2 3 2 2 11" xfId="3489"/>
    <cellStyle name="40 % - Accent2 3 2 2 11 2" xfId="14541"/>
    <cellStyle name="40 % - Accent2 3 2 2 11 2 2" xfId="28477"/>
    <cellStyle name="40 % - Accent2 3 2 2 11 3" xfId="8999"/>
    <cellStyle name="40 % - Accent2 3 2 2 11 4" xfId="23126"/>
    <cellStyle name="40 % - Accent2 3 2 2 12" xfId="3538"/>
    <cellStyle name="40 % - Accent2 3 2 2 12 2" xfId="14590"/>
    <cellStyle name="40 % - Accent2 3 2 2 12 2 2" xfId="28525"/>
    <cellStyle name="40 % - Accent2 3 2 2 12 3" xfId="9048"/>
    <cellStyle name="40 % - Accent2 3 2 2 12 4" xfId="23170"/>
    <cellStyle name="40 % - Accent2 3 2 2 13" xfId="3558"/>
    <cellStyle name="40 % - Accent2 3 2 2 13 2" xfId="14610"/>
    <cellStyle name="40 % - Accent2 3 2 2 13 2 2" xfId="28545"/>
    <cellStyle name="40 % - Accent2 3 2 2 13 3" xfId="9068"/>
    <cellStyle name="40 % - Accent2 3 2 2 13 4" xfId="23190"/>
    <cellStyle name="40 % - Accent2 3 2 2 14" xfId="11697"/>
    <cellStyle name="40 % - Accent2 3 2 2 14 2" xfId="25741"/>
    <cellStyle name="40 % - Accent2 3 2 2 15" xfId="11783"/>
    <cellStyle name="40 % - Accent2 3 2 2 15 2" xfId="25827"/>
    <cellStyle name="40 % - Accent2 3 2 2 16" xfId="11832"/>
    <cellStyle name="40 % - Accent2 3 2 2 16 2" xfId="25874"/>
    <cellStyle name="40 % - Accent2 3 2 2 17" xfId="11852"/>
    <cellStyle name="40 % - Accent2 3 2 2 17 2" xfId="25894"/>
    <cellStyle name="40 % - Accent2 3 2 2 18" xfId="6155"/>
    <cellStyle name="40 % - Accent2 3 2 2 19" xfId="6241"/>
    <cellStyle name="40 % - Accent2 3 2 2 2" xfId="1461" hidden="1"/>
    <cellStyle name="40 % - Accent2 3 2 2 2" xfId="1977" hidden="1"/>
    <cellStyle name="40 % - Accent2 3 2 2 2" xfId="2425" hidden="1"/>
    <cellStyle name="40 % - Accent2 3 2 2 2" xfId="2741" hidden="1"/>
    <cellStyle name="40 % - Accent2 3 2 2 2" xfId="813" hidden="1"/>
    <cellStyle name="40 % - Accent2 3 2 2 2" xfId="2983"/>
    <cellStyle name="40 % - Accent2 3 2 2 2 10" xfId="13535" hidden="1"/>
    <cellStyle name="40 % - Accent2 3 2 2 2 10" xfId="7029"/>
    <cellStyle name="40 % - Accent2 3 2 2 2 10 2" xfId="27521" hidden="1"/>
    <cellStyle name="40 % - Accent2 3 2 2 2 10 2" xfId="37698" hidden="1"/>
    <cellStyle name="40 % - Accent2 3 2 2 2 10 2" xfId="43025" hidden="1"/>
    <cellStyle name="40 % - Accent2 3 2 2 2 10 2" xfId="47788"/>
    <cellStyle name="40 % - Accent2 3 2 2 2 11" xfId="13851" hidden="1"/>
    <cellStyle name="40 % - Accent2 3 2 2 2 11" xfId="7545"/>
    <cellStyle name="40 % - Accent2 3 2 2 2 11 2" xfId="27807" hidden="1"/>
    <cellStyle name="40 % - Accent2 3 2 2 2 11 2" xfId="37969" hidden="1"/>
    <cellStyle name="40 % - Accent2 3 2 2 2 11 2" xfId="43274" hidden="1"/>
    <cellStyle name="40 % - Accent2 3 2 2 2 11 2" xfId="48037"/>
    <cellStyle name="40 % - Accent2 3 2 2 2 12" xfId="11923" hidden="1"/>
    <cellStyle name="40 % - Accent2 3 2 2 2 12" xfId="7993"/>
    <cellStyle name="40 % - Accent2 3 2 2 2 12 2" xfId="25960" hidden="1"/>
    <cellStyle name="40 % - Accent2 3 2 2 2 12 2" xfId="36537" hidden="1"/>
    <cellStyle name="40 % - Accent2 3 2 2 2 12 2" xfId="36212" hidden="1"/>
    <cellStyle name="40 % - Accent2 3 2 2 2 12 2" xfId="29135"/>
    <cellStyle name="40 % - Accent2 3 2 2 2 13" xfId="14093" hidden="1"/>
    <cellStyle name="40 % - Accent2 3 2 2 2 13" xfId="8309"/>
    <cellStyle name="40 % - Accent2 3 2 2 2 13 2" xfId="28034" hidden="1"/>
    <cellStyle name="40 % - Accent2 3 2 2 2 13 2" xfId="38186" hidden="1"/>
    <cellStyle name="40 % - Accent2 3 2 2 2 13 2" xfId="43477" hidden="1"/>
    <cellStyle name="40 % - Accent2 3 2 2 2 13 2" xfId="48225"/>
    <cellStyle name="40 % - Accent2 3 2 2 2 14" xfId="6381"/>
    <cellStyle name="40 % - Accent2 3 2 2 2 15" xfId="8551"/>
    <cellStyle name="40 % - Accent2 3 2 2 2 16" xfId="21171" hidden="1"/>
    <cellStyle name="40 % - Accent2 3 2 2 2 17" xfId="21675" hidden="1"/>
    <cellStyle name="40 % - Accent2 3 2 2 2 18" xfId="22090" hidden="1"/>
    <cellStyle name="40 % - Accent2 3 2 2 2 19" xfId="22396"/>
    <cellStyle name="40 % - Accent2 3 2 2 2 2" xfId="4277"/>
    <cellStyle name="40 % - Accent2 3 2 2 2 2 2" xfId="15329" hidden="1"/>
    <cellStyle name="40 % - Accent2 3 2 2 2 2 2" xfId="18690"/>
    <cellStyle name="40 % - Accent2 3 2 2 2 2 2 2" xfId="29243" hidden="1"/>
    <cellStyle name="40 % - Accent2 3 2 2 2 2 2 2" xfId="46658" hidden="1"/>
    <cellStyle name="40 % - Accent2 3 2 2 2 2 2 2" xfId="50735"/>
    <cellStyle name="40 % - Accent2 3 2 2 2 2 2 3" xfId="32372" hidden="1"/>
    <cellStyle name="40 % - Accent2 3 2 2 2 2 3" xfId="9787"/>
    <cellStyle name="40 % - Accent2 3 2 2 2 2 4" xfId="23901"/>
    <cellStyle name="40 % - Accent2 3 2 2 2 20" xfId="20533"/>
    <cellStyle name="40 % - Accent2 3 2 2 2 21" xfId="22638"/>
    <cellStyle name="40 % - Accent2 3 2 2 2 3" xfId="4793"/>
    <cellStyle name="40 % - Accent2 3 2 2 2 3 2" xfId="15845"/>
    <cellStyle name="40 % - Accent2 3 2 2 2 3 2 2" xfId="29736"/>
    <cellStyle name="40 % - Accent2 3 2 2 2 3 3" xfId="10303"/>
    <cellStyle name="40 % - Accent2 3 2 2 2 3 4" xfId="24403"/>
    <cellStyle name="40 % - Accent2 3 2 2 2 4" xfId="5241"/>
    <cellStyle name="40 % - Accent2 3 2 2 2 4 2" xfId="16293"/>
    <cellStyle name="40 % - Accent2 3 2 2 2 4 2 2" xfId="30162"/>
    <cellStyle name="40 % - Accent2 3 2 2 2 4 3" xfId="10751"/>
    <cellStyle name="40 % - Accent2 3 2 2 2 4 4" xfId="24825"/>
    <cellStyle name="40 % - Accent2 3 2 2 2 5" xfId="5557"/>
    <cellStyle name="40 % - Accent2 3 2 2 2 5 2" xfId="16609"/>
    <cellStyle name="40 % - Accent2 3 2 2 2 5 2 2" xfId="30463"/>
    <cellStyle name="40 % - Accent2 3 2 2 2 5 3" xfId="11067"/>
    <cellStyle name="40 % - Accent2 3 2 2 2 5 4" xfId="25129"/>
    <cellStyle name="40 % - Accent2 3 2 2 2 6" xfId="3629"/>
    <cellStyle name="40 % - Accent2 3 2 2 2 6 2" xfId="14681"/>
    <cellStyle name="40 % - Accent2 3 2 2 2 6 2 2" xfId="28612"/>
    <cellStyle name="40 % - Accent2 3 2 2 2 6 3" xfId="9139"/>
    <cellStyle name="40 % - Accent2 3 2 2 2 6 4" xfId="23261"/>
    <cellStyle name="40 % - Accent2 3 2 2 2 7" xfId="5799"/>
    <cellStyle name="40 % - Accent2 3 2 2 2 7 2" xfId="16851"/>
    <cellStyle name="40 % - Accent2 3 2 2 2 7 2 2" xfId="30690"/>
    <cellStyle name="40 % - Accent2 3 2 2 2 7 3" xfId="11309"/>
    <cellStyle name="40 % - Accent2 3 2 2 2 7 4" xfId="25356"/>
    <cellStyle name="40 % - Accent2 3 2 2 2 8" xfId="12571"/>
    <cellStyle name="40 % - Accent2 3 2 2 2 8 2" xfId="26591"/>
    <cellStyle name="40 % - Accent2 3 2 2 2 9" xfId="13087"/>
    <cellStyle name="40 % - Accent2 3 2 2 2 9 2" xfId="27093"/>
    <cellStyle name="40 % - Accent2 3 2 2 20" xfId="6290"/>
    <cellStyle name="40 % - Accent2 3 2 2 21" xfId="6310"/>
    <cellStyle name="40 % - Accent2 3 2 2 22" xfId="20310"/>
    <cellStyle name="40 % - Accent2 3 2 2 23" xfId="20396"/>
    <cellStyle name="40 % - Accent2 3 2 2 24" xfId="20446"/>
    <cellStyle name="40 % - Accent2 3 2 2 25" xfId="20466"/>
    <cellStyle name="40 % - Accent2 3 2 2 3" xfId="1547" hidden="1"/>
    <cellStyle name="40 % - Accent2 3 2 2 3" xfId="2063" hidden="1"/>
    <cellStyle name="40 % - Accent2 3 2 2 3" xfId="2463" hidden="1"/>
    <cellStyle name="40 % - Accent2 3 2 2 3" xfId="2776" hidden="1"/>
    <cellStyle name="40 % - Accent2 3 2 2 3" xfId="2316" hidden="1"/>
    <cellStyle name="40 % - Accent2 3 2 2 3" xfId="3008"/>
    <cellStyle name="40 % - Accent2 3 2 2 3 10" xfId="13573" hidden="1"/>
    <cellStyle name="40 % - Accent2 3 2 2 3 10" xfId="7115"/>
    <cellStyle name="40 % - Accent2 3 2 2 3 10 2" xfId="27558" hidden="1"/>
    <cellStyle name="40 % - Accent2 3 2 2 3 10 2" xfId="37734" hidden="1"/>
    <cellStyle name="40 % - Accent2 3 2 2 3 10 2" xfId="43061" hidden="1"/>
    <cellStyle name="40 % - Accent2 3 2 2 3 10 2" xfId="47824"/>
    <cellStyle name="40 % - Accent2 3 2 2 3 11" xfId="13886" hidden="1"/>
    <cellStyle name="40 % - Accent2 3 2 2 3 11" xfId="7631"/>
    <cellStyle name="40 % - Accent2 3 2 2 3 11 2" xfId="27842" hidden="1"/>
    <cellStyle name="40 % - Accent2 3 2 2 3 11 2" xfId="38002" hidden="1"/>
    <cellStyle name="40 % - Accent2 3 2 2 3 11 2" xfId="43306" hidden="1"/>
    <cellStyle name="40 % - Accent2 3 2 2 3 11 2" xfId="48069"/>
    <cellStyle name="40 % - Accent2 3 2 2 3 12" xfId="13426" hidden="1"/>
    <cellStyle name="40 % - Accent2 3 2 2 3 12" xfId="8031"/>
    <cellStyle name="40 % - Accent2 3 2 2 3 12 2" xfId="27421" hidden="1"/>
    <cellStyle name="40 % - Accent2 3 2 2 3 12 2" xfId="37601" hidden="1"/>
    <cellStyle name="40 % - Accent2 3 2 2 3 12 2" xfId="42929" hidden="1"/>
    <cellStyle name="40 % - Accent2 3 2 2 3 12 2" xfId="47704"/>
    <cellStyle name="40 % - Accent2 3 2 2 3 13" xfId="14118" hidden="1"/>
    <cellStyle name="40 % - Accent2 3 2 2 3 13" xfId="8344"/>
    <cellStyle name="40 % - Accent2 3 2 2 3 13 2" xfId="28059" hidden="1"/>
    <cellStyle name="40 % - Accent2 3 2 2 3 13 2" xfId="38211" hidden="1"/>
    <cellStyle name="40 % - Accent2 3 2 2 3 13 2" xfId="43502" hidden="1"/>
    <cellStyle name="40 % - Accent2 3 2 2 3 13 2" xfId="48249"/>
    <cellStyle name="40 % - Accent2 3 2 2 3 14" xfId="7884"/>
    <cellStyle name="40 % - Accent2 3 2 2 3 15" xfId="8576"/>
    <cellStyle name="40 % - Accent2 3 2 2 3 16" xfId="21257" hidden="1"/>
    <cellStyle name="40 % - Accent2 3 2 2 3 17" xfId="21760" hidden="1"/>
    <cellStyle name="40 % - Accent2 3 2 2 3 18" xfId="22127" hidden="1"/>
    <cellStyle name="40 % - Accent2 3 2 2 3 19" xfId="22431"/>
    <cellStyle name="40 % - Accent2 3 2 2 3 2" xfId="4363"/>
    <cellStyle name="40 % - Accent2 3 2 2 3 2 2" xfId="15415" hidden="1"/>
    <cellStyle name="40 % - Accent2 3 2 2 3 2 2" xfId="18715"/>
    <cellStyle name="40 % - Accent2 3 2 2 3 2 2 2" xfId="29329" hidden="1"/>
    <cellStyle name="40 % - Accent2 3 2 2 3 2 2 2" xfId="46682" hidden="1"/>
    <cellStyle name="40 % - Accent2 3 2 2 3 2 2 2" xfId="50759"/>
    <cellStyle name="40 % - Accent2 3 2 2 3 2 2 3" xfId="32397" hidden="1"/>
    <cellStyle name="40 % - Accent2 3 2 2 3 2 3" xfId="9873"/>
    <cellStyle name="40 % - Accent2 3 2 2 3 2 4" xfId="23987"/>
    <cellStyle name="40 % - Accent2 3 2 2 3 20" xfId="21995"/>
    <cellStyle name="40 % - Accent2 3 2 2 3 21" xfId="22663"/>
    <cellStyle name="40 % - Accent2 3 2 2 3 3" xfId="4879"/>
    <cellStyle name="40 % - Accent2 3 2 2 3 3 2" xfId="15931"/>
    <cellStyle name="40 % - Accent2 3 2 2 3 3 2 2" xfId="29822"/>
    <cellStyle name="40 % - Accent2 3 2 2 3 3 3" xfId="10389"/>
    <cellStyle name="40 % - Accent2 3 2 2 3 3 4" xfId="24489"/>
    <cellStyle name="40 % - Accent2 3 2 2 3 4" xfId="5279"/>
    <cellStyle name="40 % - Accent2 3 2 2 3 4 2" xfId="16331"/>
    <cellStyle name="40 % - Accent2 3 2 2 3 4 2 2" xfId="30199"/>
    <cellStyle name="40 % - Accent2 3 2 2 3 4 3" xfId="10789"/>
    <cellStyle name="40 % - Accent2 3 2 2 3 4 4" xfId="24863"/>
    <cellStyle name="40 % - Accent2 3 2 2 3 5" xfId="5592"/>
    <cellStyle name="40 % - Accent2 3 2 2 3 5 2" xfId="16644"/>
    <cellStyle name="40 % - Accent2 3 2 2 3 5 2 2" xfId="30498"/>
    <cellStyle name="40 % - Accent2 3 2 2 3 5 3" xfId="11102"/>
    <cellStyle name="40 % - Accent2 3 2 2 3 5 4" xfId="25164"/>
    <cellStyle name="40 % - Accent2 3 2 2 3 6" xfId="5132"/>
    <cellStyle name="40 % - Accent2 3 2 2 3 6 2" xfId="16184"/>
    <cellStyle name="40 % - Accent2 3 2 2 3 6 2 2" xfId="30062"/>
    <cellStyle name="40 % - Accent2 3 2 2 3 6 3" xfId="10642"/>
    <cellStyle name="40 % - Accent2 3 2 2 3 6 4" xfId="24726"/>
    <cellStyle name="40 % - Accent2 3 2 2 3 7" xfId="5824"/>
    <cellStyle name="40 % - Accent2 3 2 2 3 7 2" xfId="16876"/>
    <cellStyle name="40 % - Accent2 3 2 2 3 7 2 2" xfId="30714"/>
    <cellStyle name="40 % - Accent2 3 2 2 3 7 3" xfId="11334"/>
    <cellStyle name="40 % - Accent2 3 2 2 3 7 4" xfId="25381"/>
    <cellStyle name="40 % - Accent2 3 2 2 3 8" xfId="12657"/>
    <cellStyle name="40 % - Accent2 3 2 2 3 8 2" xfId="26677"/>
    <cellStyle name="40 % - Accent2 3 2 2 3 9" xfId="13173"/>
    <cellStyle name="40 % - Accent2 3 2 2 3 9 2" xfId="27179"/>
    <cellStyle name="40 % - Accent2 3 2 2 4" xfId="1596" hidden="1"/>
    <cellStyle name="40 % - Accent2 3 2 2 4" xfId="2112" hidden="1"/>
    <cellStyle name="40 % - Accent2 3 2 2 4" xfId="2825" hidden="1"/>
    <cellStyle name="40 % - Accent2 3 2 2 4" xfId="2437" hidden="1"/>
    <cellStyle name="40 % - Accent2 3 2 2 4" xfId="3056"/>
    <cellStyle name="40 % - Accent2 3 2 2 4 10" xfId="13547" hidden="1"/>
    <cellStyle name="40 % - Accent2 3 2 2 4 10" xfId="7164"/>
    <cellStyle name="40 % - Accent2 3 2 2 4 10 2" xfId="27532" hidden="1"/>
    <cellStyle name="40 % - Accent2 3 2 2 4 10 2" xfId="37709" hidden="1"/>
    <cellStyle name="40 % - Accent2 3 2 2 4 10 2" xfId="43036" hidden="1"/>
    <cellStyle name="40 % - Accent2 3 2 2 4 10 2" xfId="47799"/>
    <cellStyle name="40 % - Accent2 3 2 2 4 11" xfId="14166" hidden="1"/>
    <cellStyle name="40 % - Accent2 3 2 2 4 11" xfId="7680"/>
    <cellStyle name="40 % - Accent2 3 2 2 4 11 2" xfId="28105" hidden="1"/>
    <cellStyle name="40 % - Accent2 3 2 2 4 11 2" xfId="38256" hidden="1"/>
    <cellStyle name="40 % - Accent2 3 2 2 4 11 2" xfId="43543" hidden="1"/>
    <cellStyle name="40 % - Accent2 3 2 2 4 11 2" xfId="48287"/>
    <cellStyle name="40 % - Accent2 3 2 2 4 12" xfId="8393"/>
    <cellStyle name="40 % - Accent2 3 2 2 4 13" xfId="8005"/>
    <cellStyle name="40 % - Accent2 3 2 2 4 14" xfId="8624"/>
    <cellStyle name="40 % - Accent2 3 2 2 4 15" xfId="21302" hidden="1"/>
    <cellStyle name="40 % - Accent2 3 2 2 4 16" xfId="21804" hidden="1"/>
    <cellStyle name="40 % - Accent2 3 2 2 4 17" xfId="22480" hidden="1"/>
    <cellStyle name="40 % - Accent2 3 2 2 4 18" xfId="22101" hidden="1"/>
    <cellStyle name="40 % - Accent2 3 2 2 4 19" xfId="22710" hidden="1"/>
    <cellStyle name="40 % - Accent2 3 2 2 4 2" xfId="4412"/>
    <cellStyle name="40 % - Accent2 3 2 2 4 2 2" xfId="15464" hidden="1"/>
    <cellStyle name="40 % - Accent2 3 2 2 4 2 2" xfId="18763"/>
    <cellStyle name="40 % - Accent2 3 2 2 4 2 2 2" xfId="29377" hidden="1"/>
    <cellStyle name="40 % - Accent2 3 2 2 4 2 2 2" xfId="46720" hidden="1"/>
    <cellStyle name="40 % - Accent2 3 2 2 4 2 2 2" xfId="48593"/>
    <cellStyle name="40 % - Accent2 3 2 2 4 2 2 3" xfId="32441" hidden="1"/>
    <cellStyle name="40 % - Accent2 3 2 2 4 2 2 3" xfId="50797"/>
    <cellStyle name="40 % - Accent2 3 2 2 4 2 3" xfId="9922"/>
    <cellStyle name="40 % - Accent2 3 2 2 4 2 4" xfId="24034"/>
    <cellStyle name="40 % - Accent2 3 2 2 4 3" xfId="4928"/>
    <cellStyle name="40 % - Accent2 3 2 2 4 3 2" xfId="15980" hidden="1"/>
    <cellStyle name="40 % - Accent2 3 2 2 4 3 2" xfId="18989"/>
    <cellStyle name="40 % - Accent2 3 2 2 4 3 2 2" xfId="29866" hidden="1"/>
    <cellStyle name="40 % - Accent2 3 2 2 4 3 2 2" xfId="46896" hidden="1"/>
    <cellStyle name="40 % - Accent2 3 2 2 4 3 2 2" xfId="50973"/>
    <cellStyle name="40 % - Accent2 3 2 2 4 3 2 3" xfId="32650" hidden="1"/>
    <cellStyle name="40 % - Accent2 3 2 2 4 3 3" xfId="10438"/>
    <cellStyle name="40 % - Accent2 3 2 2 4 3 4" xfId="24534"/>
    <cellStyle name="40 % - Accent2 3 2 2 4 4" xfId="5641"/>
    <cellStyle name="40 % - Accent2 3 2 2 4 4 2" xfId="16693"/>
    <cellStyle name="40 % - Accent2 3 2 2 4 4 2 2" xfId="30546"/>
    <cellStyle name="40 % - Accent2 3 2 2 4 4 3" xfId="11151"/>
    <cellStyle name="40 % - Accent2 3 2 2 4 4 4" xfId="25208"/>
    <cellStyle name="40 % - Accent2 3 2 2 4 5" xfId="5253"/>
    <cellStyle name="40 % - Accent2 3 2 2 4 5 2" xfId="16305"/>
    <cellStyle name="40 % - Accent2 3 2 2 4 5 2 2" xfId="30174"/>
    <cellStyle name="40 % - Accent2 3 2 2 4 5 3" xfId="10763"/>
    <cellStyle name="40 % - Accent2 3 2 2 4 5 4" xfId="24837"/>
    <cellStyle name="40 % - Accent2 3 2 2 4 6" xfId="5872"/>
    <cellStyle name="40 % - Accent2 3 2 2 4 6 2" xfId="16924"/>
    <cellStyle name="40 % - Accent2 3 2 2 4 6 2 2" xfId="30761"/>
    <cellStyle name="40 % - Accent2 3 2 2 4 6 3" xfId="11382"/>
    <cellStyle name="40 % - Accent2 3 2 2 4 6 4" xfId="25428"/>
    <cellStyle name="40 % - Accent2 3 2 2 4 7" xfId="12706"/>
    <cellStyle name="40 % - Accent2 3 2 2 4 7 2" xfId="26722"/>
    <cellStyle name="40 % - Accent2 3 2 2 4 8" xfId="13222"/>
    <cellStyle name="40 % - Accent2 3 2 2 4 8 2" xfId="27227"/>
    <cellStyle name="40 % - Accent2 3 2 2 4 9" xfId="13935"/>
    <cellStyle name="40 % - Accent2 3 2 2 4 9 2" xfId="27885"/>
    <cellStyle name="40 % - Accent2 3 2 2 5" xfId="1616"/>
    <cellStyle name="40 % - Accent2 3 2 2 5 2" xfId="4432"/>
    <cellStyle name="40 % - Accent2 3 2 2 5 2 2" xfId="15484"/>
    <cellStyle name="40 % - Accent2 3 2 2 5 2 2 2" xfId="29397"/>
    <cellStyle name="40 % - Accent2 3 2 2 5 2 3" xfId="9942"/>
    <cellStyle name="40 % - Accent2 3 2 2 5 2 4" xfId="24054"/>
    <cellStyle name="40 % - Accent2 3 2 2 5 3" xfId="12726"/>
    <cellStyle name="40 % - Accent2 3 2 2 5 3 2" xfId="26742"/>
    <cellStyle name="40 % - Accent2 3 2 2 5 4" xfId="7184"/>
    <cellStyle name="40 % - Accent2 3 2 2 5 5" xfId="21322"/>
    <cellStyle name="40 % - Accent2 3 2 2 6" xfId="2132"/>
    <cellStyle name="40 % - Accent2 3 2 2 6 2" xfId="4948"/>
    <cellStyle name="40 % - Accent2 3 2 2 6 2 2" xfId="16000"/>
    <cellStyle name="40 % - Accent2 3 2 2 6 2 2 2" xfId="29886"/>
    <cellStyle name="40 % - Accent2 3 2 2 6 2 3" xfId="10458"/>
    <cellStyle name="40 % - Accent2 3 2 2 6 2 4" xfId="24554"/>
    <cellStyle name="40 % - Accent2 3 2 2 6 3" xfId="13242"/>
    <cellStyle name="40 % - Accent2 3 2 2 6 3 2" xfId="27247"/>
    <cellStyle name="40 % - Accent2 3 2 2 6 4" xfId="7700"/>
    <cellStyle name="40 % - Accent2 3 2 2 6 5" xfId="21824"/>
    <cellStyle name="40 % - Accent2 3 2 2 7" xfId="1050"/>
    <cellStyle name="40 % - Accent2 3 2 2 7 2" xfId="3866"/>
    <cellStyle name="40 % - Accent2 3 2 2 7 2 2" xfId="14918"/>
    <cellStyle name="40 % - Accent2 3 2 2 7 2 2 2" xfId="28844"/>
    <cellStyle name="40 % - Accent2 3 2 2 7 2 3" xfId="9376"/>
    <cellStyle name="40 % - Accent2 3 2 2 7 2 4" xfId="23492"/>
    <cellStyle name="40 % - Accent2 3 2 2 7 3" xfId="12160"/>
    <cellStyle name="40 % - Accent2 3 2 2 7 3 2" xfId="26190"/>
    <cellStyle name="40 % - Accent2 3 2 2 7 4" xfId="6618"/>
    <cellStyle name="40 % - Accent2 3 2 2 7 5" xfId="20767"/>
    <cellStyle name="40 % - Accent2 3 2 2 8" xfId="1136"/>
    <cellStyle name="40 % - Accent2 3 2 2 8 2" xfId="3952"/>
    <cellStyle name="40 % - Accent2 3 2 2 8 2 2" xfId="15004"/>
    <cellStyle name="40 % - Accent2 3 2 2 8 2 2 2" xfId="28929"/>
    <cellStyle name="40 % - Accent2 3 2 2 8 2 3" xfId="9462"/>
    <cellStyle name="40 % - Accent2 3 2 2 8 2 4" xfId="23578"/>
    <cellStyle name="40 % - Accent2 3 2 2 8 3" xfId="12246"/>
    <cellStyle name="40 % - Accent2 3 2 2 8 3 2" xfId="26276"/>
    <cellStyle name="40 % - Accent2 3 2 2 8 4" xfId="6704"/>
    <cellStyle name="40 % - Accent2 3 2 2 8 5" xfId="20853"/>
    <cellStyle name="40 % - Accent2 3 2 2 9" xfId="1187"/>
    <cellStyle name="40 % - Accent2 3 2 2 9 2" xfId="4003"/>
    <cellStyle name="40 % - Accent2 3 2 2 9 2 2" xfId="15055"/>
    <cellStyle name="40 % - Accent2 3 2 2 9 2 2 2" xfId="28976"/>
    <cellStyle name="40 % - Accent2 3 2 2 9 2 3" xfId="9513"/>
    <cellStyle name="40 % - Accent2 3 2 2 9 2 4" xfId="23629"/>
    <cellStyle name="40 % - Accent2 3 2 2 9 3" xfId="12297"/>
    <cellStyle name="40 % - Accent2 3 2 2 9 3 2" xfId="26323"/>
    <cellStyle name="40 % - Accent2 3 2 2 9 4" xfId="6755"/>
    <cellStyle name="40 % - Accent2 3 2 2 9 5" xfId="20902"/>
    <cellStyle name="40 % - Accent2 3 2 3" xfId="495"/>
    <cellStyle name="40 % - Accent2 3 2 3 2" xfId="1375"/>
    <cellStyle name="40 % - Accent2 3 2 3 2 2" xfId="4191"/>
    <cellStyle name="40 % - Accent2 3 2 3 2 2 2" xfId="15243"/>
    <cellStyle name="40 % - Accent2 3 2 3 2 2 2 2" xfId="29160"/>
    <cellStyle name="40 % - Accent2 3 2 3 2 2 3" xfId="9701"/>
    <cellStyle name="40 % - Accent2 3 2 3 2 2 4" xfId="23815"/>
    <cellStyle name="40 % - Accent2 3 2 3 2 3" xfId="12485"/>
    <cellStyle name="40 % - Accent2 3 2 3 2 3 2" xfId="26507"/>
    <cellStyle name="40 % - Accent2 3 2 3 2 4" xfId="6943"/>
    <cellStyle name="40 % - Accent2 3 2 3 2 5" xfId="21086"/>
    <cellStyle name="40 % - Accent2 3 2 3 3" xfId="1891"/>
    <cellStyle name="40 % - Accent2 3 2 3 3 2" xfId="4707"/>
    <cellStyle name="40 % - Accent2 3 2 3 3 2 2" xfId="15759"/>
    <cellStyle name="40 % - Accent2 3 2 3 3 2 2 2" xfId="29652"/>
    <cellStyle name="40 % - Accent2 3 2 3 3 2 3" xfId="10217"/>
    <cellStyle name="40 % - Accent2 3 2 3 3 2 4" xfId="24318"/>
    <cellStyle name="40 % - Accent2 3 2 3 3 3" xfId="13001"/>
    <cellStyle name="40 % - Accent2 3 2 3 3 3 2" xfId="27009"/>
    <cellStyle name="40 % - Accent2 3 2 3 3 4" xfId="7459"/>
    <cellStyle name="40 % - Accent2 3 2 3 3 5" xfId="21589"/>
    <cellStyle name="40 % - Accent2 3 2 3 4" xfId="964"/>
    <cellStyle name="40 % - Accent2 3 2 3 4 2" xfId="3780"/>
    <cellStyle name="40 % - Accent2 3 2 3 4 2 2" xfId="14832"/>
    <cellStyle name="40 % - Accent2 3 2 3 4 2 2 2" xfId="28759"/>
    <cellStyle name="40 % - Accent2 3 2 3 4 2 3" xfId="9290"/>
    <cellStyle name="40 % - Accent2 3 2 3 4 2 4" xfId="23407"/>
    <cellStyle name="40 % - Accent2 3 2 3 4 3" xfId="12074"/>
    <cellStyle name="40 % - Accent2 3 2 3 4 3 2" xfId="26105"/>
    <cellStyle name="40 % - Accent2 3 2 3 4 4" xfId="6532"/>
    <cellStyle name="40 % - Accent2 3 2 3 4 5" xfId="20681"/>
    <cellStyle name="40 % - Accent2 3 2 3 5" xfId="3317"/>
    <cellStyle name="40 % - Accent2 3 2 3 5 2" xfId="14369"/>
    <cellStyle name="40 % - Accent2 3 2 3 5 2 2" xfId="28306"/>
    <cellStyle name="40 % - Accent2 3 2 3 5 3" xfId="8827"/>
    <cellStyle name="40 % - Accent2 3 2 3 5 4" xfId="22955"/>
    <cellStyle name="40 % - Accent2 3 2 3 6" xfId="11611"/>
    <cellStyle name="40 % - Accent2 3 2 3 6 2" xfId="25656"/>
    <cellStyle name="40 % - Accent2 3 2 3 7" xfId="6069"/>
    <cellStyle name="40 % - Accent2 3 2 3 8" xfId="20224"/>
    <cellStyle name="40 % - Accent2 3 2 4" xfId="1270"/>
    <cellStyle name="40 % - Accent2 3 2 4 2" xfId="4086"/>
    <cellStyle name="40 % - Accent2 3 2 4 2 2" xfId="15138"/>
    <cellStyle name="40 % - Accent2 3 2 4 2 2 2" xfId="29059"/>
    <cellStyle name="40 % - Accent2 3 2 4 2 3" xfId="9596"/>
    <cellStyle name="40 % - Accent2 3 2 4 2 4" xfId="23712"/>
    <cellStyle name="40 % - Accent2 3 2 4 3" xfId="12380"/>
    <cellStyle name="40 % - Accent2 3 2 4 3 2" xfId="26406"/>
    <cellStyle name="40 % - Accent2 3 2 4 4" xfId="6838"/>
    <cellStyle name="40 % - Accent2 3 2 4 5" xfId="20985"/>
    <cellStyle name="40 % - Accent2 3 2 5" xfId="1786"/>
    <cellStyle name="40 % - Accent2 3 2 5 2" xfId="4602"/>
    <cellStyle name="40 % - Accent2 3 2 5 2 2" xfId="15654"/>
    <cellStyle name="40 % - Accent2 3 2 5 2 2 2" xfId="29552"/>
    <cellStyle name="40 % - Accent2 3 2 5 2 3" xfId="10112"/>
    <cellStyle name="40 % - Accent2 3 2 5 2 4" xfId="24219"/>
    <cellStyle name="40 % - Accent2 3 2 5 3" xfId="12896"/>
    <cellStyle name="40 % - Accent2 3 2 5 3 2" xfId="26905"/>
    <cellStyle name="40 % - Accent2 3 2 5 4" xfId="7354"/>
    <cellStyle name="40 % - Accent2 3 2 5 5" xfId="21487"/>
    <cellStyle name="40 % - Accent2 3 2 6" xfId="856"/>
    <cellStyle name="40 % - Accent2 3 2 6 2" xfId="3672"/>
    <cellStyle name="40 % - Accent2 3 2 6 2 2" xfId="14724"/>
    <cellStyle name="40 % - Accent2 3 2 6 2 2 2" xfId="28654"/>
    <cellStyle name="40 % - Accent2 3 2 6 2 3" xfId="9182"/>
    <cellStyle name="40 % - Accent2 3 2 6 2 4" xfId="23303"/>
    <cellStyle name="40 % - Accent2 3 2 6 3" xfId="11966"/>
    <cellStyle name="40 % - Accent2 3 2 6 3 2" xfId="26001"/>
    <cellStyle name="40 % - Accent2 3 2 6 4" xfId="6424"/>
    <cellStyle name="40 % - Accent2 3 2 6 5" xfId="20576"/>
    <cellStyle name="40 % - Accent2 3 2 7" xfId="3212"/>
    <cellStyle name="40 % - Accent2 3 2 7 2" xfId="14264"/>
    <cellStyle name="40 % - Accent2 3 2 7 2 2" xfId="28203"/>
    <cellStyle name="40 % - Accent2 3 2 7 3" xfId="8722"/>
    <cellStyle name="40 % - Accent2 3 2 7 4" xfId="22854"/>
    <cellStyle name="40 % - Accent2 3 2 8" xfId="11506"/>
    <cellStyle name="40 % - Accent2 3 2 8 2" xfId="25557"/>
    <cellStyle name="40 % - Accent2 3 2 9" xfId="5964"/>
    <cellStyle name="40 % - Accent2 3 3" xfId="417"/>
    <cellStyle name="40 % - Accent2 3 3 2" xfId="623"/>
    <cellStyle name="40 % - Accent2 3 3 2 2" xfId="1502"/>
    <cellStyle name="40 % - Accent2 3 3 2 2 2" xfId="4318"/>
    <cellStyle name="40 % - Accent2 3 3 2 2 2 2" xfId="15370"/>
    <cellStyle name="40 % - Accent2 3 3 2 2 2 2 2" xfId="29284"/>
    <cellStyle name="40 % - Accent2 3 3 2 2 2 3" xfId="9828"/>
    <cellStyle name="40 % - Accent2 3 3 2 2 2 4" xfId="23942"/>
    <cellStyle name="40 % - Accent2 3 3 2 2 3" xfId="12612"/>
    <cellStyle name="40 % - Accent2 3 3 2 2 3 2" xfId="26632"/>
    <cellStyle name="40 % - Accent2 3 3 2 2 4" xfId="7070"/>
    <cellStyle name="40 % - Accent2 3 3 2 2 5" xfId="21212"/>
    <cellStyle name="40 % - Accent2 3 3 2 3" xfId="2018"/>
    <cellStyle name="40 % - Accent2 3 3 2 3 2" xfId="4834"/>
    <cellStyle name="40 % - Accent2 3 3 2 3 2 2" xfId="15886"/>
    <cellStyle name="40 % - Accent2 3 3 2 3 2 2 2" xfId="29777"/>
    <cellStyle name="40 % - Accent2 3 3 2 3 2 3" xfId="10344"/>
    <cellStyle name="40 % - Accent2 3 3 2 3 2 4" xfId="24444"/>
    <cellStyle name="40 % - Accent2 3 3 2 3 3" xfId="13128"/>
    <cellStyle name="40 % - Accent2 3 3 2 3 3 2" xfId="27134"/>
    <cellStyle name="40 % - Accent2 3 3 2 3 4" xfId="7586"/>
    <cellStyle name="40 % - Accent2 3 3 2 3 5" xfId="21716"/>
    <cellStyle name="40 % - Accent2 3 3 2 4" xfId="1091"/>
    <cellStyle name="40 % - Accent2 3 3 2 4 2" xfId="3907"/>
    <cellStyle name="40 % - Accent2 3 3 2 4 2 2" xfId="14959"/>
    <cellStyle name="40 % - Accent2 3 3 2 4 2 2 2" xfId="28885"/>
    <cellStyle name="40 % - Accent2 3 3 2 4 2 3" xfId="9417"/>
    <cellStyle name="40 % - Accent2 3 3 2 4 2 4" xfId="23533"/>
    <cellStyle name="40 % - Accent2 3 3 2 4 3" xfId="12201"/>
    <cellStyle name="40 % - Accent2 3 3 2 4 3 2" xfId="26231"/>
    <cellStyle name="40 % - Accent2 3 3 2 4 4" xfId="6659"/>
    <cellStyle name="40 % - Accent2 3 3 2 4 5" xfId="20808"/>
    <cellStyle name="40 % - Accent2 3 3 2 5" xfId="3444"/>
    <cellStyle name="40 % - Accent2 3 3 2 5 2" xfId="14496"/>
    <cellStyle name="40 % - Accent2 3 3 2 5 2 2" xfId="28432"/>
    <cellStyle name="40 % - Accent2 3 3 2 5 3" xfId="8954"/>
    <cellStyle name="40 % - Accent2 3 3 2 5 4" xfId="23081"/>
    <cellStyle name="40 % - Accent2 3 3 2 6" xfId="11738"/>
    <cellStyle name="40 % - Accent2 3 3 2 6 2" xfId="25782"/>
    <cellStyle name="40 % - Accent2 3 3 2 7" xfId="6196"/>
    <cellStyle name="40 % - Accent2 3 3 2 8" xfId="20351"/>
    <cellStyle name="40 % - Accent2 3 3 3" xfId="1311"/>
    <cellStyle name="40 % - Accent2 3 3 3 2" xfId="4127"/>
    <cellStyle name="40 % - Accent2 3 3 3 2 2" xfId="15179"/>
    <cellStyle name="40 % - Accent2 3 3 3 2 2 2" xfId="29100"/>
    <cellStyle name="40 % - Accent2 3 3 3 2 3" xfId="9637"/>
    <cellStyle name="40 % - Accent2 3 3 3 2 4" xfId="23753"/>
    <cellStyle name="40 % - Accent2 3 3 3 3" xfId="12421"/>
    <cellStyle name="40 % - Accent2 3 3 3 3 2" xfId="26447"/>
    <cellStyle name="40 % - Accent2 3 3 3 4" xfId="6879"/>
    <cellStyle name="40 % - Accent2 3 3 3 5" xfId="21026"/>
    <cellStyle name="40 % - Accent2 3 3 4" xfId="1827"/>
    <cellStyle name="40 % - Accent2 3 3 4 2" xfId="4643"/>
    <cellStyle name="40 % - Accent2 3 3 4 2 2" xfId="15695"/>
    <cellStyle name="40 % - Accent2 3 3 4 2 2 2" xfId="29593"/>
    <cellStyle name="40 % - Accent2 3 3 4 2 3" xfId="10153"/>
    <cellStyle name="40 % - Accent2 3 3 4 2 4" xfId="24260"/>
    <cellStyle name="40 % - Accent2 3 3 4 3" xfId="12937"/>
    <cellStyle name="40 % - Accent2 3 3 4 3 2" xfId="26946"/>
    <cellStyle name="40 % - Accent2 3 3 4 4" xfId="7395"/>
    <cellStyle name="40 % - Accent2 3 3 4 5" xfId="21528"/>
    <cellStyle name="40 % - Accent2 3 3 5" xfId="897"/>
    <cellStyle name="40 % - Accent2 3 3 5 2" xfId="3713"/>
    <cellStyle name="40 % - Accent2 3 3 5 2 2" xfId="14765"/>
    <cellStyle name="40 % - Accent2 3 3 5 2 2 2" xfId="28695"/>
    <cellStyle name="40 % - Accent2 3 3 5 2 3" xfId="9223"/>
    <cellStyle name="40 % - Accent2 3 3 5 2 4" xfId="23344"/>
    <cellStyle name="40 % - Accent2 3 3 5 3" xfId="12007"/>
    <cellStyle name="40 % - Accent2 3 3 5 3 2" xfId="26042"/>
    <cellStyle name="40 % - Accent2 3 3 5 4" xfId="6465"/>
    <cellStyle name="40 % - Accent2 3 3 5 5" xfId="20617"/>
    <cellStyle name="40 % - Accent2 3 3 6" xfId="3253"/>
    <cellStyle name="40 % - Accent2 3 3 6 2" xfId="14305"/>
    <cellStyle name="40 % - Accent2 3 3 6 2 2" xfId="28244"/>
    <cellStyle name="40 % - Accent2 3 3 6 3" xfId="8763"/>
    <cellStyle name="40 % - Accent2 3 3 6 4" xfId="22895"/>
    <cellStyle name="40 % - Accent2 3 3 7" xfId="11547"/>
    <cellStyle name="40 % - Accent2 3 3 7 2" xfId="25598"/>
    <cellStyle name="40 % - Accent2 3 3 8" xfId="6005"/>
    <cellStyle name="40 % - Accent2 3 3 9" xfId="20152"/>
    <cellStyle name="40 % - Accent2 3 4" xfId="529"/>
    <cellStyle name="40 % - Accent2 3 4 2" xfId="1408"/>
    <cellStyle name="40 % - Accent2 3 4 2 2" xfId="4224"/>
    <cellStyle name="40 % - Accent2 3 4 2 2 2" xfId="15276"/>
    <cellStyle name="40 % - Accent2 3 4 2 2 2 2" xfId="29193"/>
    <cellStyle name="40 % - Accent2 3 4 2 2 3" xfId="9734"/>
    <cellStyle name="40 % - Accent2 3 4 2 2 4" xfId="23848"/>
    <cellStyle name="40 % - Accent2 3 4 2 3" xfId="12518"/>
    <cellStyle name="40 % - Accent2 3 4 2 3 2" xfId="26540"/>
    <cellStyle name="40 % - Accent2 3 4 2 4" xfId="6976"/>
    <cellStyle name="40 % - Accent2 3 4 2 5" xfId="21119"/>
    <cellStyle name="40 % - Accent2 3 4 3" xfId="1924"/>
    <cellStyle name="40 % - Accent2 3 4 3 2" xfId="4740"/>
    <cellStyle name="40 % - Accent2 3 4 3 2 2" xfId="15792"/>
    <cellStyle name="40 % - Accent2 3 4 3 2 2 2" xfId="29685"/>
    <cellStyle name="40 % - Accent2 3 4 3 2 3" xfId="10250"/>
    <cellStyle name="40 % - Accent2 3 4 3 2 4" xfId="24351"/>
    <cellStyle name="40 % - Accent2 3 4 3 3" xfId="13034"/>
    <cellStyle name="40 % - Accent2 3 4 3 3 2" xfId="27042"/>
    <cellStyle name="40 % - Accent2 3 4 3 4" xfId="7492"/>
    <cellStyle name="40 % - Accent2 3 4 3 5" xfId="21622"/>
    <cellStyle name="40 % - Accent2 3 4 4" xfId="997"/>
    <cellStyle name="40 % - Accent2 3 4 4 2" xfId="3813"/>
    <cellStyle name="40 % - Accent2 3 4 4 2 2" xfId="14865"/>
    <cellStyle name="40 % - Accent2 3 4 4 2 2 2" xfId="28792"/>
    <cellStyle name="40 % - Accent2 3 4 4 2 3" xfId="9323"/>
    <cellStyle name="40 % - Accent2 3 4 4 2 4" xfId="23440"/>
    <cellStyle name="40 % - Accent2 3 4 4 3" xfId="12107"/>
    <cellStyle name="40 % - Accent2 3 4 4 3 2" xfId="26138"/>
    <cellStyle name="40 % - Accent2 3 4 4 4" xfId="6565"/>
    <cellStyle name="40 % - Accent2 3 4 4 5" xfId="20714"/>
    <cellStyle name="40 % - Accent2 3 4 5" xfId="3350"/>
    <cellStyle name="40 % - Accent2 3 4 5 2" xfId="14402"/>
    <cellStyle name="40 % - Accent2 3 4 5 2 2" xfId="28339"/>
    <cellStyle name="40 % - Accent2 3 4 5 3" xfId="8860"/>
    <cellStyle name="40 % - Accent2 3 4 5 4" xfId="22988"/>
    <cellStyle name="40 % - Accent2 3 4 6" xfId="11644"/>
    <cellStyle name="40 % - Accent2 3 4 6 2" xfId="25689"/>
    <cellStyle name="40 % - Accent2 3 4 7" xfId="6102"/>
    <cellStyle name="40 % - Accent2 3 4 8" xfId="20258"/>
    <cellStyle name="40 % - Accent2 3 5" xfId="1230"/>
    <cellStyle name="40 % - Accent2 3 5 2" xfId="4046"/>
    <cellStyle name="40 % - Accent2 3 5 2 2" xfId="15098"/>
    <cellStyle name="40 % - Accent2 3 5 2 2 2" xfId="29019"/>
    <cellStyle name="40 % - Accent2 3 5 2 3" xfId="9556"/>
    <cellStyle name="40 % - Accent2 3 5 2 4" xfId="23672"/>
    <cellStyle name="40 % - Accent2 3 5 3" xfId="12340"/>
    <cellStyle name="40 % - Accent2 3 5 3 2" xfId="26366"/>
    <cellStyle name="40 % - Accent2 3 5 4" xfId="6798"/>
    <cellStyle name="40 % - Accent2 3 5 5" xfId="20945"/>
    <cellStyle name="40 % - Accent2 3 6" xfId="1746"/>
    <cellStyle name="40 % - Accent2 3 6 2" xfId="4562"/>
    <cellStyle name="40 % - Accent2 3 6 2 2" xfId="15614"/>
    <cellStyle name="40 % - Accent2 3 6 2 2 2" xfId="29512"/>
    <cellStyle name="40 % - Accent2 3 6 2 3" xfId="10072"/>
    <cellStyle name="40 % - Accent2 3 6 2 4" xfId="24179"/>
    <cellStyle name="40 % - Accent2 3 6 3" xfId="12856"/>
    <cellStyle name="40 % - Accent2 3 6 3 2" xfId="26865"/>
    <cellStyle name="40 % - Accent2 3 6 4" xfId="7314"/>
    <cellStyle name="40 % - Accent2 3 6 5" xfId="21447"/>
    <cellStyle name="40 % - Accent2 3 7" xfId="800"/>
    <cellStyle name="40 % - Accent2 3 7 2" xfId="3616"/>
    <cellStyle name="40 % - Accent2 3 7 2 2" xfId="14668"/>
    <cellStyle name="40 % - Accent2 3 7 2 2 2" xfId="28599"/>
    <cellStyle name="40 % - Accent2 3 7 2 3" xfId="9126"/>
    <cellStyle name="40 % - Accent2 3 7 2 4" xfId="23248"/>
    <cellStyle name="40 % - Accent2 3 7 3" xfId="11910"/>
    <cellStyle name="40 % - Accent2 3 7 3 2" xfId="25947"/>
    <cellStyle name="40 % - Accent2 3 7 4" xfId="6368"/>
    <cellStyle name="40 % - Accent2 3 7 5" xfId="20520"/>
    <cellStyle name="40 % - Accent2 3 8" xfId="3159"/>
    <cellStyle name="40 % - Accent2 3 8 2" xfId="14224"/>
    <cellStyle name="40 % - Accent2 3 8 2 2" xfId="28163"/>
    <cellStyle name="40 % - Accent2 3 8 3" xfId="8682"/>
    <cellStyle name="40 % - Accent2 3 8 4" xfId="22803"/>
    <cellStyle name="40 % - Accent2 3 9" xfId="11466"/>
    <cellStyle name="40 % - Accent2 3 9 2" xfId="25517"/>
    <cellStyle name="40 % - Accent2 4" xfId="444"/>
    <cellStyle name="40 % - Accent2 4 2" xfId="1336"/>
    <cellStyle name="40 % - Accent2 4 2 2" xfId="4152"/>
    <cellStyle name="40 % - Accent2 4 2 2 2" xfId="15204"/>
    <cellStyle name="40 % - Accent2 4 2 2 2 2" xfId="29124"/>
    <cellStyle name="40 % - Accent2 4 2 2 3" xfId="9662"/>
    <cellStyle name="40 % - Accent2 4 2 2 4" xfId="23778"/>
    <cellStyle name="40 % - Accent2 4 2 3" xfId="12446"/>
    <cellStyle name="40 % - Accent2 4 2 3 2" xfId="26471"/>
    <cellStyle name="40 % - Accent2 4 2 4" xfId="6904"/>
    <cellStyle name="40 % - Accent2 4 2 5" xfId="21050"/>
    <cellStyle name="40 % - Accent2 4 3" xfId="1852"/>
    <cellStyle name="40 % - Accent2 4 3 2" xfId="4668"/>
    <cellStyle name="40 % - Accent2 4 3 2 2" xfId="15720"/>
    <cellStyle name="40 % - Accent2 4 3 2 2 2" xfId="29617"/>
    <cellStyle name="40 % - Accent2 4 3 2 3" xfId="10178"/>
    <cellStyle name="40 % - Accent2 4 3 2 4" xfId="24285"/>
    <cellStyle name="40 % - Accent2 4 3 3" xfId="12962"/>
    <cellStyle name="40 % - Accent2 4 3 3 2" xfId="26971"/>
    <cellStyle name="40 % - Accent2 4 3 4" xfId="7420"/>
    <cellStyle name="40 % - Accent2 4 3 5" xfId="21553"/>
    <cellStyle name="40 % - Accent2 4 4" xfId="923"/>
    <cellStyle name="40 % - Accent2 4 4 2" xfId="3739"/>
    <cellStyle name="40 % - Accent2 4 4 2 2" xfId="14791"/>
    <cellStyle name="40 % - Accent2 4 4 2 2 2" xfId="28721"/>
    <cellStyle name="40 % - Accent2 4 4 2 3" xfId="9249"/>
    <cellStyle name="40 % - Accent2 4 4 2 4" xfId="23369"/>
    <cellStyle name="40 % - Accent2 4 4 3" xfId="12033"/>
    <cellStyle name="40 % - Accent2 4 4 3 2" xfId="26068"/>
    <cellStyle name="40 % - Accent2 4 4 4" xfId="6491"/>
    <cellStyle name="40 % - Accent2 4 4 5" xfId="20643"/>
    <cellStyle name="40 % - Accent2 4 5" xfId="3278"/>
    <cellStyle name="40 % - Accent2 4 5 2" xfId="14330"/>
    <cellStyle name="40 % - Accent2 4 5 2 2" xfId="28269"/>
    <cellStyle name="40 % - Accent2 4 5 3" xfId="8788"/>
    <cellStyle name="40 % - Accent2 4 5 4" xfId="22920"/>
    <cellStyle name="40 % - Accent2 4 6" xfId="11572"/>
    <cellStyle name="40 % - Accent2 4 6 2" xfId="25622"/>
    <cellStyle name="40 % - Accent2 4 7" xfId="6030"/>
    <cellStyle name="40 % - Accent2 4 8" xfId="20179"/>
    <cellStyle name="40 % - Accent2 5" xfId="3124"/>
    <cellStyle name="40 % - Accent2 6" xfId="3074"/>
    <cellStyle name="40 % - Accent2 6 2" xfId="14181"/>
    <cellStyle name="40 % - Accent2 6 2 2" xfId="28120"/>
    <cellStyle name="40 % - Accent2 6 3" xfId="8639"/>
    <cellStyle name="40 % - Accent2 6 4" xfId="22728"/>
    <cellStyle name="40 % - Accent2 7" xfId="11432"/>
    <cellStyle name="40 % - Accent2 8" xfId="11399"/>
    <cellStyle name="40 % - Accent2 8 2" xfId="25455"/>
    <cellStyle name="40 % - Accent2 9" xfId="19959"/>
    <cellStyle name="40 % - Accent3" xfId="213" builtinId="39" customBuiltin="1"/>
    <cellStyle name="40 % - Accent3 10" xfId="51613"/>
    <cellStyle name="40 % - Accent3 2" xfId="318"/>
    <cellStyle name="40 % - Accent3 2 2" xfId="3173"/>
    <cellStyle name="40 % - Accent3 2 3" xfId="3089"/>
    <cellStyle name="40 % - Accent3 2 3 2" xfId="14195"/>
    <cellStyle name="40 % - Accent3 2 3 2 2" xfId="28134"/>
    <cellStyle name="40 % - Accent3 2 3 3" xfId="8653"/>
    <cellStyle name="40 % - Accent3 2 3 4" xfId="22743"/>
    <cellStyle name="40 % - Accent3 3" xfId="259"/>
    <cellStyle name="40 % - Accent3 3 10" xfId="5913"/>
    <cellStyle name="40 % - Accent3 3 11" xfId="20005"/>
    <cellStyle name="40 % - Accent3 3 2" xfId="362"/>
    <cellStyle name="40 % - Accent3 3 2 10" xfId="20097"/>
    <cellStyle name="40 % - Accent3 3 2 2" xfId="571" hidden="1"/>
    <cellStyle name="40 % - Accent3 3 2 2" xfId="662" hidden="1"/>
    <cellStyle name="40 % - Accent3 3 2 2" xfId="716" hidden="1"/>
    <cellStyle name="40 % - Accent3 3 2 2" xfId="736"/>
    <cellStyle name="40 % - Accent3 3 2 2 10" xfId="1201" hidden="1"/>
    <cellStyle name="40 % - Accent3 3 2 2 10" xfId="4017" hidden="1"/>
    <cellStyle name="40 % - Accent3 3 2 2 10" xfId="3392"/>
    <cellStyle name="40 % - Accent3 3 2 2 10 10" xfId="23029" hidden="1"/>
    <cellStyle name="40 % - Accent3 3 2 2 10 2" xfId="12311" hidden="1"/>
    <cellStyle name="40 % - Accent3 3 2 2 10 2" xfId="17207"/>
    <cellStyle name="40 % - Accent3 3 2 2 10 2 2" xfId="26337" hidden="1"/>
    <cellStyle name="40 % - Accent3 3 2 2 10 2 2" xfId="36792" hidden="1"/>
    <cellStyle name="40 % - Accent3 3 2 2 10 2 2" xfId="39375" hidden="1"/>
    <cellStyle name="40 % - Accent3 3 2 2 10 2 2" xfId="38813"/>
    <cellStyle name="40 % - Accent3 3 2 2 10 2 3" xfId="31016" hidden="1"/>
    <cellStyle name="40 % - Accent3 3 2 2 10 2 3" xfId="40518" hidden="1"/>
    <cellStyle name="40 % - Accent3 3 2 2 10 2 3" xfId="45478" hidden="1"/>
    <cellStyle name="40 % - Accent3 3 2 2 10 2 3" xfId="49591"/>
    <cellStyle name="40 % - Accent3 3 2 2 10 3" xfId="15069" hidden="1"/>
    <cellStyle name="40 % - Accent3 3 2 2 10 3" xfId="18622"/>
    <cellStyle name="40 % - Accent3 3 2 2 10 3 2" xfId="28990" hidden="1"/>
    <cellStyle name="40 % - Accent3 3 2 2 10 3 2" xfId="38861" hidden="1"/>
    <cellStyle name="40 % - Accent3 3 2 2 10 3 2" xfId="44039" hidden="1"/>
    <cellStyle name="40 % - Accent3 3 2 2 10 3 2" xfId="48501"/>
    <cellStyle name="40 % - Accent3 3 2 2 10 3 3" xfId="32311" hidden="1"/>
    <cellStyle name="40 % - Accent3 3 2 2 10 3 3" xfId="41763" hidden="1"/>
    <cellStyle name="40 % - Accent3 3 2 2 10 3 3" xfId="46604" hidden="1"/>
    <cellStyle name="40 % - Accent3 3 2 2 10 3 3" xfId="50681"/>
    <cellStyle name="40 % - Accent3 3 2 2 10 4" xfId="14444" hidden="1"/>
    <cellStyle name="40 % - Accent3 3 2 2 10 4" xfId="18394"/>
    <cellStyle name="40 % - Accent3 3 2 2 10 4 2" xfId="28380" hidden="1"/>
    <cellStyle name="40 % - Accent3 3 2 2 10 4 2" xfId="43694" hidden="1"/>
    <cellStyle name="40 % - Accent3 3 2 2 10 4 2" xfId="50505"/>
    <cellStyle name="40 % - Accent3 3 2 2 10 4 3" xfId="32103" hidden="1"/>
    <cellStyle name="40 % - Accent3 3 2 2 10 4 3" xfId="46428" hidden="1"/>
    <cellStyle name="40 % - Accent3 3 2 2 10 5" xfId="6769"/>
    <cellStyle name="40 % - Accent3 3 2 2 10 6" xfId="9527"/>
    <cellStyle name="40 % - Accent3 3 2 2 10 7" xfId="8902"/>
    <cellStyle name="40 % - Accent3 3 2 2 10 8" xfId="20916"/>
    <cellStyle name="40 % - Accent3 3 2 2 10 9" xfId="23643"/>
    <cellStyle name="40 % - Accent3 3 2 2 11" xfId="3483"/>
    <cellStyle name="40 % - Accent3 3 2 2 11 2" xfId="14535"/>
    <cellStyle name="40 % - Accent3 3 2 2 11 2 2" xfId="28471"/>
    <cellStyle name="40 % - Accent3 3 2 2 11 3" xfId="8993"/>
    <cellStyle name="40 % - Accent3 3 2 2 11 4" xfId="23120"/>
    <cellStyle name="40 % - Accent3 3 2 2 12" xfId="3532"/>
    <cellStyle name="40 % - Accent3 3 2 2 12 2" xfId="14584"/>
    <cellStyle name="40 % - Accent3 3 2 2 12 2 2" xfId="28519"/>
    <cellStyle name="40 % - Accent3 3 2 2 12 3" xfId="9042"/>
    <cellStyle name="40 % - Accent3 3 2 2 12 4" xfId="23164"/>
    <cellStyle name="40 % - Accent3 3 2 2 13" xfId="3552"/>
    <cellStyle name="40 % - Accent3 3 2 2 13 2" xfId="14604"/>
    <cellStyle name="40 % - Accent3 3 2 2 13 2 2" xfId="28539"/>
    <cellStyle name="40 % - Accent3 3 2 2 13 3" xfId="9062"/>
    <cellStyle name="40 % - Accent3 3 2 2 13 4" xfId="23184"/>
    <cellStyle name="40 % - Accent3 3 2 2 14" xfId="11686"/>
    <cellStyle name="40 % - Accent3 3 2 2 14 2" xfId="25730"/>
    <cellStyle name="40 % - Accent3 3 2 2 15" xfId="11777"/>
    <cellStyle name="40 % - Accent3 3 2 2 15 2" xfId="25821"/>
    <cellStyle name="40 % - Accent3 3 2 2 16" xfId="11826"/>
    <cellStyle name="40 % - Accent3 3 2 2 16 2" xfId="25868"/>
    <cellStyle name="40 % - Accent3 3 2 2 17" xfId="11846"/>
    <cellStyle name="40 % - Accent3 3 2 2 17 2" xfId="25888"/>
    <cellStyle name="40 % - Accent3 3 2 2 18" xfId="6144"/>
    <cellStyle name="40 % - Accent3 3 2 2 19" xfId="6235"/>
    <cellStyle name="40 % - Accent3 3 2 2 2" xfId="1450" hidden="1"/>
    <cellStyle name="40 % - Accent3 3 2 2 2" xfId="1966" hidden="1"/>
    <cellStyle name="40 % - Accent3 3 2 2 2" xfId="2419" hidden="1"/>
    <cellStyle name="40 % - Accent3 3 2 2 2" xfId="2734" hidden="1"/>
    <cellStyle name="40 % - Accent3 3 2 2 2" xfId="2507" hidden="1"/>
    <cellStyle name="40 % - Accent3 3 2 2 2" xfId="2977"/>
    <cellStyle name="40 % - Accent3 3 2 2 2 10" xfId="13529" hidden="1"/>
    <cellStyle name="40 % - Accent3 3 2 2 2 10" xfId="7018"/>
    <cellStyle name="40 % - Accent3 3 2 2 2 10 2" xfId="27515" hidden="1"/>
    <cellStyle name="40 % - Accent3 3 2 2 2 10 2" xfId="37692" hidden="1"/>
    <cellStyle name="40 % - Accent3 3 2 2 2 10 2" xfId="43019" hidden="1"/>
    <cellStyle name="40 % - Accent3 3 2 2 2 10 2" xfId="47782"/>
    <cellStyle name="40 % - Accent3 3 2 2 2 11" xfId="13844" hidden="1"/>
    <cellStyle name="40 % - Accent3 3 2 2 2 11" xfId="7534"/>
    <cellStyle name="40 % - Accent3 3 2 2 2 11 2" xfId="27800" hidden="1"/>
    <cellStyle name="40 % - Accent3 3 2 2 2 11 2" xfId="37962" hidden="1"/>
    <cellStyle name="40 % - Accent3 3 2 2 2 11 2" xfId="43267" hidden="1"/>
    <cellStyle name="40 % - Accent3 3 2 2 2 11 2" xfId="48030"/>
    <cellStyle name="40 % - Accent3 3 2 2 2 12" xfId="13617" hidden="1"/>
    <cellStyle name="40 % - Accent3 3 2 2 2 12" xfId="7987"/>
    <cellStyle name="40 % - Accent3 3 2 2 2 12 2" xfId="27595" hidden="1"/>
    <cellStyle name="40 % - Accent3 3 2 2 2 12 2" xfId="37770" hidden="1"/>
    <cellStyle name="40 % - Accent3 3 2 2 2 12 2" xfId="43095" hidden="1"/>
    <cellStyle name="40 % - Accent3 3 2 2 2 12 2" xfId="47858"/>
    <cellStyle name="40 % - Accent3 3 2 2 2 13" xfId="14087" hidden="1"/>
    <cellStyle name="40 % - Accent3 3 2 2 2 13" xfId="8302"/>
    <cellStyle name="40 % - Accent3 3 2 2 2 13 2" xfId="28028" hidden="1"/>
    <cellStyle name="40 % - Accent3 3 2 2 2 13 2" xfId="38180" hidden="1"/>
    <cellStyle name="40 % - Accent3 3 2 2 2 13 2" xfId="43471" hidden="1"/>
    <cellStyle name="40 % - Accent3 3 2 2 2 13 2" xfId="48219"/>
    <cellStyle name="40 % - Accent3 3 2 2 2 14" xfId="8075"/>
    <cellStyle name="40 % - Accent3 3 2 2 2 15" xfId="8545"/>
    <cellStyle name="40 % - Accent3 3 2 2 2 16" xfId="21160" hidden="1"/>
    <cellStyle name="40 % - Accent3 3 2 2 2 17" xfId="21664" hidden="1"/>
    <cellStyle name="40 % - Accent3 3 2 2 2 18" xfId="22084" hidden="1"/>
    <cellStyle name="40 % - Accent3 3 2 2 2 19" xfId="22389"/>
    <cellStyle name="40 % - Accent3 3 2 2 2 2" xfId="4266"/>
    <cellStyle name="40 % - Accent3 3 2 2 2 2 2" xfId="15318" hidden="1"/>
    <cellStyle name="40 % - Accent3 3 2 2 2 2 2" xfId="18684"/>
    <cellStyle name="40 % - Accent3 3 2 2 2 2 2 2" xfId="29232" hidden="1"/>
    <cellStyle name="40 % - Accent3 3 2 2 2 2 2 2" xfId="46652" hidden="1"/>
    <cellStyle name="40 % - Accent3 3 2 2 2 2 2 2" xfId="50729"/>
    <cellStyle name="40 % - Accent3 3 2 2 2 2 2 3" xfId="32366" hidden="1"/>
    <cellStyle name="40 % - Accent3 3 2 2 2 2 3" xfId="9776"/>
    <cellStyle name="40 % - Accent3 3 2 2 2 2 4" xfId="23890"/>
    <cellStyle name="40 % - Accent3 3 2 2 2 20" xfId="22170"/>
    <cellStyle name="40 % - Accent3 3 2 2 2 21" xfId="22632"/>
    <cellStyle name="40 % - Accent3 3 2 2 2 3" xfId="4782"/>
    <cellStyle name="40 % - Accent3 3 2 2 2 3 2" xfId="15834"/>
    <cellStyle name="40 % - Accent3 3 2 2 2 3 2 2" xfId="29725"/>
    <cellStyle name="40 % - Accent3 3 2 2 2 3 3" xfId="10292"/>
    <cellStyle name="40 % - Accent3 3 2 2 2 3 4" xfId="24392"/>
    <cellStyle name="40 % - Accent3 3 2 2 2 4" xfId="5235"/>
    <cellStyle name="40 % - Accent3 3 2 2 2 4 2" xfId="16287"/>
    <cellStyle name="40 % - Accent3 3 2 2 2 4 2 2" xfId="30156"/>
    <cellStyle name="40 % - Accent3 3 2 2 2 4 3" xfId="10745"/>
    <cellStyle name="40 % - Accent3 3 2 2 2 4 4" xfId="24819"/>
    <cellStyle name="40 % - Accent3 3 2 2 2 5" xfId="5550"/>
    <cellStyle name="40 % - Accent3 3 2 2 2 5 2" xfId="16602"/>
    <cellStyle name="40 % - Accent3 3 2 2 2 5 2 2" xfId="30456"/>
    <cellStyle name="40 % - Accent3 3 2 2 2 5 3" xfId="11060"/>
    <cellStyle name="40 % - Accent3 3 2 2 2 5 4" xfId="25122"/>
    <cellStyle name="40 % - Accent3 3 2 2 2 6" xfId="5323"/>
    <cellStyle name="40 % - Accent3 3 2 2 2 6 2" xfId="16375"/>
    <cellStyle name="40 % - Accent3 3 2 2 2 6 2 2" xfId="30240"/>
    <cellStyle name="40 % - Accent3 3 2 2 2 6 3" xfId="10833"/>
    <cellStyle name="40 % - Accent3 3 2 2 2 6 4" xfId="24905"/>
    <cellStyle name="40 % - Accent3 3 2 2 2 7" xfId="5793"/>
    <cellStyle name="40 % - Accent3 3 2 2 2 7 2" xfId="16845"/>
    <cellStyle name="40 % - Accent3 3 2 2 2 7 2 2" xfId="30684"/>
    <cellStyle name="40 % - Accent3 3 2 2 2 7 3" xfId="11303"/>
    <cellStyle name="40 % - Accent3 3 2 2 2 7 4" xfId="25350"/>
    <cellStyle name="40 % - Accent3 3 2 2 2 8" xfId="12560"/>
    <cellStyle name="40 % - Accent3 3 2 2 2 8 2" xfId="26580"/>
    <cellStyle name="40 % - Accent3 3 2 2 2 9" xfId="13076"/>
    <cellStyle name="40 % - Accent3 3 2 2 2 9 2" xfId="27082"/>
    <cellStyle name="40 % - Accent3 3 2 2 20" xfId="6284"/>
    <cellStyle name="40 % - Accent3 3 2 2 21" xfId="6304"/>
    <cellStyle name="40 % - Accent3 3 2 2 22" xfId="20299"/>
    <cellStyle name="40 % - Accent3 3 2 2 23" xfId="20390"/>
    <cellStyle name="40 % - Accent3 3 2 2 24" xfId="20440"/>
    <cellStyle name="40 % - Accent3 3 2 2 25" xfId="20460"/>
    <cellStyle name="40 % - Accent3 3 2 2 3" xfId="1541" hidden="1"/>
    <cellStyle name="40 % - Accent3 3 2 2 3" xfId="2057" hidden="1"/>
    <cellStyle name="40 % - Accent3 3 2 2 3" xfId="2457" hidden="1"/>
    <cellStyle name="40 % - Accent3 3 2 2 3" xfId="2770" hidden="1"/>
    <cellStyle name="40 % - Accent3 3 2 2 3" xfId="2673" hidden="1"/>
    <cellStyle name="40 % - Accent3 3 2 2 3" xfId="3002"/>
    <cellStyle name="40 % - Accent3 3 2 2 3 10" xfId="13567" hidden="1"/>
    <cellStyle name="40 % - Accent3 3 2 2 3 10" xfId="7109"/>
    <cellStyle name="40 % - Accent3 3 2 2 3 10 2" xfId="27552" hidden="1"/>
    <cellStyle name="40 % - Accent3 3 2 2 3 10 2" xfId="37728" hidden="1"/>
    <cellStyle name="40 % - Accent3 3 2 2 3 10 2" xfId="43055" hidden="1"/>
    <cellStyle name="40 % - Accent3 3 2 2 3 10 2" xfId="47818"/>
    <cellStyle name="40 % - Accent3 3 2 2 3 11" xfId="13880" hidden="1"/>
    <cellStyle name="40 % - Accent3 3 2 2 3 11" xfId="7625"/>
    <cellStyle name="40 % - Accent3 3 2 2 3 11 2" xfId="27836" hidden="1"/>
    <cellStyle name="40 % - Accent3 3 2 2 3 11 2" xfId="37996" hidden="1"/>
    <cellStyle name="40 % - Accent3 3 2 2 3 11 2" xfId="43300" hidden="1"/>
    <cellStyle name="40 % - Accent3 3 2 2 3 11 2" xfId="48063"/>
    <cellStyle name="40 % - Accent3 3 2 2 3 12" xfId="13783" hidden="1"/>
    <cellStyle name="40 % - Accent3 3 2 2 3 12" xfId="8025"/>
    <cellStyle name="40 % - Accent3 3 2 2 3 12 2" xfId="27744" hidden="1"/>
    <cellStyle name="40 % - Accent3 3 2 2 3 12 2" xfId="37909" hidden="1"/>
    <cellStyle name="40 % - Accent3 3 2 2 3 12 2" xfId="43221" hidden="1"/>
    <cellStyle name="40 % - Accent3 3 2 2 3 12 2" xfId="47984"/>
    <cellStyle name="40 % - Accent3 3 2 2 3 13" xfId="14112" hidden="1"/>
    <cellStyle name="40 % - Accent3 3 2 2 3 13" xfId="8338"/>
    <cellStyle name="40 % - Accent3 3 2 2 3 13 2" xfId="28053" hidden="1"/>
    <cellStyle name="40 % - Accent3 3 2 2 3 13 2" xfId="38205" hidden="1"/>
    <cellStyle name="40 % - Accent3 3 2 2 3 13 2" xfId="43496" hidden="1"/>
    <cellStyle name="40 % - Accent3 3 2 2 3 13 2" xfId="48243"/>
    <cellStyle name="40 % - Accent3 3 2 2 3 14" xfId="8241"/>
    <cellStyle name="40 % - Accent3 3 2 2 3 15" xfId="8570"/>
    <cellStyle name="40 % - Accent3 3 2 2 3 16" xfId="21251" hidden="1"/>
    <cellStyle name="40 % - Accent3 3 2 2 3 17" xfId="21754" hidden="1"/>
    <cellStyle name="40 % - Accent3 3 2 2 3 18" xfId="22121" hidden="1"/>
    <cellStyle name="40 % - Accent3 3 2 2 3 19" xfId="22425"/>
    <cellStyle name="40 % - Accent3 3 2 2 3 2" xfId="4357"/>
    <cellStyle name="40 % - Accent3 3 2 2 3 2 2" xfId="15409" hidden="1"/>
    <cellStyle name="40 % - Accent3 3 2 2 3 2 2" xfId="18709"/>
    <cellStyle name="40 % - Accent3 3 2 2 3 2 2 2" xfId="29323" hidden="1"/>
    <cellStyle name="40 % - Accent3 3 2 2 3 2 2 2" xfId="46676" hidden="1"/>
    <cellStyle name="40 % - Accent3 3 2 2 3 2 2 2" xfId="50753"/>
    <cellStyle name="40 % - Accent3 3 2 2 3 2 2 3" xfId="32391" hidden="1"/>
    <cellStyle name="40 % - Accent3 3 2 2 3 2 3" xfId="9867"/>
    <cellStyle name="40 % - Accent3 3 2 2 3 2 4" xfId="23981"/>
    <cellStyle name="40 % - Accent3 3 2 2 3 20" xfId="22331"/>
    <cellStyle name="40 % - Accent3 3 2 2 3 21" xfId="22657"/>
    <cellStyle name="40 % - Accent3 3 2 2 3 3" xfId="4873"/>
    <cellStyle name="40 % - Accent3 3 2 2 3 3 2" xfId="15925"/>
    <cellStyle name="40 % - Accent3 3 2 2 3 3 2 2" xfId="29816"/>
    <cellStyle name="40 % - Accent3 3 2 2 3 3 3" xfId="10383"/>
    <cellStyle name="40 % - Accent3 3 2 2 3 3 4" xfId="24483"/>
    <cellStyle name="40 % - Accent3 3 2 2 3 4" xfId="5273"/>
    <cellStyle name="40 % - Accent3 3 2 2 3 4 2" xfId="16325"/>
    <cellStyle name="40 % - Accent3 3 2 2 3 4 2 2" xfId="30193"/>
    <cellStyle name="40 % - Accent3 3 2 2 3 4 3" xfId="10783"/>
    <cellStyle name="40 % - Accent3 3 2 2 3 4 4" xfId="24857"/>
    <cellStyle name="40 % - Accent3 3 2 2 3 5" xfId="5586"/>
    <cellStyle name="40 % - Accent3 3 2 2 3 5 2" xfId="16638"/>
    <cellStyle name="40 % - Accent3 3 2 2 3 5 2 2" xfId="30492"/>
    <cellStyle name="40 % - Accent3 3 2 2 3 5 3" xfId="11096"/>
    <cellStyle name="40 % - Accent3 3 2 2 3 5 4" xfId="25158"/>
    <cellStyle name="40 % - Accent3 3 2 2 3 6" xfId="5489"/>
    <cellStyle name="40 % - Accent3 3 2 2 3 6 2" xfId="16541"/>
    <cellStyle name="40 % - Accent3 3 2 2 3 6 2 2" xfId="30399"/>
    <cellStyle name="40 % - Accent3 3 2 2 3 6 3" xfId="10999"/>
    <cellStyle name="40 % - Accent3 3 2 2 3 6 4" xfId="25063"/>
    <cellStyle name="40 % - Accent3 3 2 2 3 7" xfId="5818"/>
    <cellStyle name="40 % - Accent3 3 2 2 3 7 2" xfId="16870"/>
    <cellStyle name="40 % - Accent3 3 2 2 3 7 2 2" xfId="30708"/>
    <cellStyle name="40 % - Accent3 3 2 2 3 7 3" xfId="11328"/>
    <cellStyle name="40 % - Accent3 3 2 2 3 7 4" xfId="25375"/>
    <cellStyle name="40 % - Accent3 3 2 2 3 8" xfId="12651"/>
    <cellStyle name="40 % - Accent3 3 2 2 3 8 2" xfId="26671"/>
    <cellStyle name="40 % - Accent3 3 2 2 3 9" xfId="13167"/>
    <cellStyle name="40 % - Accent3 3 2 2 3 9 2" xfId="27173"/>
    <cellStyle name="40 % - Accent3 3 2 2 4" xfId="1590" hidden="1"/>
    <cellStyle name="40 % - Accent3 3 2 2 4" xfId="2106" hidden="1"/>
    <cellStyle name="40 % - Accent3 3 2 2 4" xfId="2819" hidden="1"/>
    <cellStyle name="40 % - Accent3 3 2 2 4" xfId="2704" hidden="1"/>
    <cellStyle name="40 % - Accent3 3 2 2 4" xfId="3050"/>
    <cellStyle name="40 % - Accent3 3 2 2 4 10" xfId="13814" hidden="1"/>
    <cellStyle name="40 % - Accent3 3 2 2 4 10" xfId="7158"/>
    <cellStyle name="40 % - Accent3 3 2 2 4 10 2" xfId="27772" hidden="1"/>
    <cellStyle name="40 % - Accent3 3 2 2 4 10 2" xfId="37937" hidden="1"/>
    <cellStyle name="40 % - Accent3 3 2 2 4 10 2" xfId="43244" hidden="1"/>
    <cellStyle name="40 % - Accent3 3 2 2 4 10 2" xfId="48007"/>
    <cellStyle name="40 % - Accent3 3 2 2 4 11" xfId="14160" hidden="1"/>
    <cellStyle name="40 % - Accent3 3 2 2 4 11" xfId="7674"/>
    <cellStyle name="40 % - Accent3 3 2 2 4 11 2" xfId="28099" hidden="1"/>
    <cellStyle name="40 % - Accent3 3 2 2 4 11 2" xfId="38250" hidden="1"/>
    <cellStyle name="40 % - Accent3 3 2 2 4 11 2" xfId="43537" hidden="1"/>
    <cellStyle name="40 % - Accent3 3 2 2 4 11 2" xfId="48281"/>
    <cellStyle name="40 % - Accent3 3 2 2 4 12" xfId="8387"/>
    <cellStyle name="40 % - Accent3 3 2 2 4 13" xfId="8272"/>
    <cellStyle name="40 % - Accent3 3 2 2 4 14" xfId="8618"/>
    <cellStyle name="40 % - Accent3 3 2 2 4 15" xfId="21296" hidden="1"/>
    <cellStyle name="40 % - Accent3 3 2 2 4 16" xfId="21798" hidden="1"/>
    <cellStyle name="40 % - Accent3 3 2 2 4 17" xfId="22474" hidden="1"/>
    <cellStyle name="40 % - Accent3 3 2 2 4 18" xfId="22362" hidden="1"/>
    <cellStyle name="40 % - Accent3 3 2 2 4 19" xfId="22704" hidden="1"/>
    <cellStyle name="40 % - Accent3 3 2 2 4 2" xfId="4406"/>
    <cellStyle name="40 % - Accent3 3 2 2 4 2 2" xfId="15458" hidden="1"/>
    <cellStyle name="40 % - Accent3 3 2 2 4 2 2" xfId="18757"/>
    <cellStyle name="40 % - Accent3 3 2 2 4 2 2 2" xfId="29371" hidden="1"/>
    <cellStyle name="40 % - Accent3 3 2 2 4 2 2 2" xfId="46714" hidden="1"/>
    <cellStyle name="40 % - Accent3 3 2 2 4 2 2 2" xfId="48587"/>
    <cellStyle name="40 % - Accent3 3 2 2 4 2 2 3" xfId="32435" hidden="1"/>
    <cellStyle name="40 % - Accent3 3 2 2 4 2 2 3" xfId="50791"/>
    <cellStyle name="40 % - Accent3 3 2 2 4 2 3" xfId="9916"/>
    <cellStyle name="40 % - Accent3 3 2 2 4 2 4" xfId="24028"/>
    <cellStyle name="40 % - Accent3 3 2 2 4 3" xfId="4922"/>
    <cellStyle name="40 % - Accent3 3 2 2 4 3 2" xfId="15974" hidden="1"/>
    <cellStyle name="40 % - Accent3 3 2 2 4 3 2" xfId="18983"/>
    <cellStyle name="40 % - Accent3 3 2 2 4 3 2 2" xfId="29860" hidden="1"/>
    <cellStyle name="40 % - Accent3 3 2 2 4 3 2 2" xfId="46890" hidden="1"/>
    <cellStyle name="40 % - Accent3 3 2 2 4 3 2 2" xfId="50967"/>
    <cellStyle name="40 % - Accent3 3 2 2 4 3 2 3" xfId="32644" hidden="1"/>
    <cellStyle name="40 % - Accent3 3 2 2 4 3 3" xfId="10432"/>
    <cellStyle name="40 % - Accent3 3 2 2 4 3 4" xfId="24528"/>
    <cellStyle name="40 % - Accent3 3 2 2 4 4" xfId="5635"/>
    <cellStyle name="40 % - Accent3 3 2 2 4 4 2" xfId="16687"/>
    <cellStyle name="40 % - Accent3 3 2 2 4 4 2 2" xfId="30540"/>
    <cellStyle name="40 % - Accent3 3 2 2 4 4 3" xfId="11145"/>
    <cellStyle name="40 % - Accent3 3 2 2 4 4 4" xfId="25202"/>
    <cellStyle name="40 % - Accent3 3 2 2 4 5" xfId="5520"/>
    <cellStyle name="40 % - Accent3 3 2 2 4 5 2" xfId="16572"/>
    <cellStyle name="40 % - Accent3 3 2 2 4 5 2 2" xfId="30426"/>
    <cellStyle name="40 % - Accent3 3 2 2 4 5 3" xfId="11030"/>
    <cellStyle name="40 % - Accent3 3 2 2 4 5 4" xfId="25093"/>
    <cellStyle name="40 % - Accent3 3 2 2 4 6" xfId="5866"/>
    <cellStyle name="40 % - Accent3 3 2 2 4 6 2" xfId="16918"/>
    <cellStyle name="40 % - Accent3 3 2 2 4 6 2 2" xfId="30755"/>
    <cellStyle name="40 % - Accent3 3 2 2 4 6 3" xfId="11376"/>
    <cellStyle name="40 % - Accent3 3 2 2 4 6 4" xfId="25422"/>
    <cellStyle name="40 % - Accent3 3 2 2 4 7" xfId="12700"/>
    <cellStyle name="40 % - Accent3 3 2 2 4 7 2" xfId="26716"/>
    <cellStyle name="40 % - Accent3 3 2 2 4 8" xfId="13216"/>
    <cellStyle name="40 % - Accent3 3 2 2 4 8 2" xfId="27221"/>
    <cellStyle name="40 % - Accent3 3 2 2 4 9" xfId="13929"/>
    <cellStyle name="40 % - Accent3 3 2 2 4 9 2" xfId="27879"/>
    <cellStyle name="40 % - Accent3 3 2 2 5" xfId="1610"/>
    <cellStyle name="40 % - Accent3 3 2 2 5 2" xfId="4426"/>
    <cellStyle name="40 % - Accent3 3 2 2 5 2 2" xfId="15478"/>
    <cellStyle name="40 % - Accent3 3 2 2 5 2 2 2" xfId="29391"/>
    <cellStyle name="40 % - Accent3 3 2 2 5 2 3" xfId="9936"/>
    <cellStyle name="40 % - Accent3 3 2 2 5 2 4" xfId="24048"/>
    <cellStyle name="40 % - Accent3 3 2 2 5 3" xfId="12720"/>
    <cellStyle name="40 % - Accent3 3 2 2 5 3 2" xfId="26736"/>
    <cellStyle name="40 % - Accent3 3 2 2 5 4" xfId="7178"/>
    <cellStyle name="40 % - Accent3 3 2 2 5 5" xfId="21316"/>
    <cellStyle name="40 % - Accent3 3 2 2 6" xfId="2126"/>
    <cellStyle name="40 % - Accent3 3 2 2 6 2" xfId="4942"/>
    <cellStyle name="40 % - Accent3 3 2 2 6 2 2" xfId="15994"/>
    <cellStyle name="40 % - Accent3 3 2 2 6 2 2 2" xfId="29880"/>
    <cellStyle name="40 % - Accent3 3 2 2 6 2 3" xfId="10452"/>
    <cellStyle name="40 % - Accent3 3 2 2 6 2 4" xfId="24548"/>
    <cellStyle name="40 % - Accent3 3 2 2 6 3" xfId="13236"/>
    <cellStyle name="40 % - Accent3 3 2 2 6 3 2" xfId="27241"/>
    <cellStyle name="40 % - Accent3 3 2 2 6 4" xfId="7694"/>
    <cellStyle name="40 % - Accent3 3 2 2 6 5" xfId="21818"/>
    <cellStyle name="40 % - Accent3 3 2 2 7" xfId="1039"/>
    <cellStyle name="40 % - Accent3 3 2 2 7 2" xfId="3855"/>
    <cellStyle name="40 % - Accent3 3 2 2 7 2 2" xfId="14907"/>
    <cellStyle name="40 % - Accent3 3 2 2 7 2 2 2" xfId="28833"/>
    <cellStyle name="40 % - Accent3 3 2 2 7 2 3" xfId="9365"/>
    <cellStyle name="40 % - Accent3 3 2 2 7 2 4" xfId="23481"/>
    <cellStyle name="40 % - Accent3 3 2 2 7 3" xfId="12149"/>
    <cellStyle name="40 % - Accent3 3 2 2 7 3 2" xfId="26179"/>
    <cellStyle name="40 % - Accent3 3 2 2 7 4" xfId="6607"/>
    <cellStyle name="40 % - Accent3 3 2 2 7 5" xfId="20756"/>
    <cellStyle name="40 % - Accent3 3 2 2 8" xfId="1130"/>
    <cellStyle name="40 % - Accent3 3 2 2 8 2" xfId="3946"/>
    <cellStyle name="40 % - Accent3 3 2 2 8 2 2" xfId="14998"/>
    <cellStyle name="40 % - Accent3 3 2 2 8 2 2 2" xfId="28923"/>
    <cellStyle name="40 % - Accent3 3 2 2 8 2 3" xfId="9456"/>
    <cellStyle name="40 % - Accent3 3 2 2 8 2 4" xfId="23572"/>
    <cellStyle name="40 % - Accent3 3 2 2 8 3" xfId="12240"/>
    <cellStyle name="40 % - Accent3 3 2 2 8 3 2" xfId="26270"/>
    <cellStyle name="40 % - Accent3 3 2 2 8 4" xfId="6698"/>
    <cellStyle name="40 % - Accent3 3 2 2 8 5" xfId="20847"/>
    <cellStyle name="40 % - Accent3 3 2 2 9" xfId="1181"/>
    <cellStyle name="40 % - Accent3 3 2 2 9 2" xfId="3997"/>
    <cellStyle name="40 % - Accent3 3 2 2 9 2 2" xfId="15049"/>
    <cellStyle name="40 % - Accent3 3 2 2 9 2 2 2" xfId="28970"/>
    <cellStyle name="40 % - Accent3 3 2 2 9 2 3" xfId="9507"/>
    <cellStyle name="40 % - Accent3 3 2 2 9 2 4" xfId="23623"/>
    <cellStyle name="40 % - Accent3 3 2 2 9 3" xfId="12291"/>
    <cellStyle name="40 % - Accent3 3 2 2 9 3 2" xfId="26317"/>
    <cellStyle name="40 % - Accent3 3 2 2 9 4" xfId="6749"/>
    <cellStyle name="40 % - Accent3 3 2 2 9 5" xfId="20896"/>
    <cellStyle name="40 % - Accent3 3 2 3" xfId="466"/>
    <cellStyle name="40 % - Accent3 3 2 3 2" xfId="1354"/>
    <cellStyle name="40 % - Accent3 3 2 3 2 2" xfId="4170"/>
    <cellStyle name="40 % - Accent3 3 2 3 2 2 2" xfId="15222"/>
    <cellStyle name="40 % - Accent3 3 2 3 2 2 2 2" xfId="29140"/>
    <cellStyle name="40 % - Accent3 3 2 3 2 2 3" xfId="9680"/>
    <cellStyle name="40 % - Accent3 3 2 3 2 2 4" xfId="23796"/>
    <cellStyle name="40 % - Accent3 3 2 3 2 3" xfId="12464"/>
    <cellStyle name="40 % - Accent3 3 2 3 2 3 2" xfId="26488"/>
    <cellStyle name="40 % - Accent3 3 2 3 2 4" xfId="6922"/>
    <cellStyle name="40 % - Accent3 3 2 3 2 5" xfId="21068"/>
    <cellStyle name="40 % - Accent3 3 2 3 3" xfId="1870"/>
    <cellStyle name="40 % - Accent3 3 2 3 3 2" xfId="4686"/>
    <cellStyle name="40 % - Accent3 3 2 3 3 2 2" xfId="15738"/>
    <cellStyle name="40 % - Accent3 3 2 3 3 2 2 2" xfId="29633"/>
    <cellStyle name="40 % - Accent3 3 2 3 3 2 3" xfId="10196"/>
    <cellStyle name="40 % - Accent3 3 2 3 3 2 4" xfId="24301"/>
    <cellStyle name="40 % - Accent3 3 2 3 3 3" xfId="12980"/>
    <cellStyle name="40 % - Accent3 3 2 3 3 3 2" xfId="26989"/>
    <cellStyle name="40 % - Accent3 3 2 3 3 4" xfId="7438"/>
    <cellStyle name="40 % - Accent3 3 2 3 3 5" xfId="21570"/>
    <cellStyle name="40 % - Accent3 3 2 3 4" xfId="942"/>
    <cellStyle name="40 % - Accent3 3 2 3 4 2" xfId="3758"/>
    <cellStyle name="40 % - Accent3 3 2 3 4 2 2" xfId="14810"/>
    <cellStyle name="40 % - Accent3 3 2 3 4 2 2 2" xfId="28739"/>
    <cellStyle name="40 % - Accent3 3 2 3 4 2 3" xfId="9268"/>
    <cellStyle name="40 % - Accent3 3 2 3 4 2 4" xfId="23386"/>
    <cellStyle name="40 % - Accent3 3 2 3 4 3" xfId="12052"/>
    <cellStyle name="40 % - Accent3 3 2 3 4 3 2" xfId="26086"/>
    <cellStyle name="40 % - Accent3 3 2 3 4 4" xfId="6510"/>
    <cellStyle name="40 % - Accent3 3 2 3 4 5" xfId="20661"/>
    <cellStyle name="40 % - Accent3 3 2 3 5" xfId="3296"/>
    <cellStyle name="40 % - Accent3 3 2 3 5 2" xfId="14348"/>
    <cellStyle name="40 % - Accent3 3 2 3 5 2 2" xfId="28287"/>
    <cellStyle name="40 % - Accent3 3 2 3 5 3" xfId="8806"/>
    <cellStyle name="40 % - Accent3 3 2 3 5 4" xfId="22937"/>
    <cellStyle name="40 % - Accent3 3 2 3 6" xfId="11590"/>
    <cellStyle name="40 % - Accent3 3 2 3 6 2" xfId="25640"/>
    <cellStyle name="40 % - Accent3 3 2 3 7" xfId="6048"/>
    <cellStyle name="40 % - Accent3 3 2 3 8" xfId="20198"/>
    <cellStyle name="40 % - Accent3 3 2 4" xfId="1259"/>
    <cellStyle name="40 % - Accent3 3 2 4 2" xfId="4075"/>
    <cellStyle name="40 % - Accent3 3 2 4 2 2" xfId="15127"/>
    <cellStyle name="40 % - Accent3 3 2 4 2 2 2" xfId="29048"/>
    <cellStyle name="40 % - Accent3 3 2 4 2 3" xfId="9585"/>
    <cellStyle name="40 % - Accent3 3 2 4 2 4" xfId="23701"/>
    <cellStyle name="40 % - Accent3 3 2 4 3" xfId="12369"/>
    <cellStyle name="40 % - Accent3 3 2 4 3 2" xfId="26395"/>
    <cellStyle name="40 % - Accent3 3 2 4 4" xfId="6827"/>
    <cellStyle name="40 % - Accent3 3 2 4 5" xfId="20974"/>
    <cellStyle name="40 % - Accent3 3 2 5" xfId="1775"/>
    <cellStyle name="40 % - Accent3 3 2 5 2" xfId="4591"/>
    <cellStyle name="40 % - Accent3 3 2 5 2 2" xfId="15643"/>
    <cellStyle name="40 % - Accent3 3 2 5 2 2 2" xfId="29541"/>
    <cellStyle name="40 % - Accent3 3 2 5 2 3" xfId="10101"/>
    <cellStyle name="40 % - Accent3 3 2 5 2 4" xfId="24208"/>
    <cellStyle name="40 % - Accent3 3 2 5 3" xfId="12885"/>
    <cellStyle name="40 % - Accent3 3 2 5 3 2" xfId="26894"/>
    <cellStyle name="40 % - Accent3 3 2 5 4" xfId="7343"/>
    <cellStyle name="40 % - Accent3 3 2 5 5" xfId="21476"/>
    <cellStyle name="40 % - Accent3 3 2 6" xfId="845"/>
    <cellStyle name="40 % - Accent3 3 2 6 2" xfId="3661"/>
    <cellStyle name="40 % - Accent3 3 2 6 2 2" xfId="14713"/>
    <cellStyle name="40 % - Accent3 3 2 6 2 2 2" xfId="28643"/>
    <cellStyle name="40 % - Accent3 3 2 6 2 3" xfId="9171"/>
    <cellStyle name="40 % - Accent3 3 2 6 2 4" xfId="23292"/>
    <cellStyle name="40 % - Accent3 3 2 6 3" xfId="11955"/>
    <cellStyle name="40 % - Accent3 3 2 6 3 2" xfId="25990"/>
    <cellStyle name="40 % - Accent3 3 2 6 4" xfId="6413"/>
    <cellStyle name="40 % - Accent3 3 2 6 5" xfId="20565"/>
    <cellStyle name="40 % - Accent3 3 2 7" xfId="3201"/>
    <cellStyle name="40 % - Accent3 3 2 7 2" xfId="14253"/>
    <cellStyle name="40 % - Accent3 3 2 7 2 2" xfId="28192"/>
    <cellStyle name="40 % - Accent3 3 2 7 3" xfId="8711"/>
    <cellStyle name="40 % - Accent3 3 2 7 4" xfId="22843"/>
    <cellStyle name="40 % - Accent3 3 2 8" xfId="11495"/>
    <cellStyle name="40 % - Accent3 3 2 8 2" xfId="25546"/>
    <cellStyle name="40 % - Accent3 3 2 9" xfId="5953"/>
    <cellStyle name="40 % - Accent3 3 3" xfId="406"/>
    <cellStyle name="40 % - Accent3 3 3 2" xfId="612"/>
    <cellStyle name="40 % - Accent3 3 3 2 2" xfId="1491"/>
    <cellStyle name="40 % - Accent3 3 3 2 2 2" xfId="4307"/>
    <cellStyle name="40 % - Accent3 3 3 2 2 2 2" xfId="15359"/>
    <cellStyle name="40 % - Accent3 3 3 2 2 2 2 2" xfId="29273"/>
    <cellStyle name="40 % - Accent3 3 3 2 2 2 3" xfId="9817"/>
    <cellStyle name="40 % - Accent3 3 3 2 2 2 4" xfId="23931"/>
    <cellStyle name="40 % - Accent3 3 3 2 2 3" xfId="12601"/>
    <cellStyle name="40 % - Accent3 3 3 2 2 3 2" xfId="26621"/>
    <cellStyle name="40 % - Accent3 3 3 2 2 4" xfId="7059"/>
    <cellStyle name="40 % - Accent3 3 3 2 2 5" xfId="21201"/>
    <cellStyle name="40 % - Accent3 3 3 2 3" xfId="2007"/>
    <cellStyle name="40 % - Accent3 3 3 2 3 2" xfId="4823"/>
    <cellStyle name="40 % - Accent3 3 3 2 3 2 2" xfId="15875"/>
    <cellStyle name="40 % - Accent3 3 3 2 3 2 2 2" xfId="29766"/>
    <cellStyle name="40 % - Accent3 3 3 2 3 2 3" xfId="10333"/>
    <cellStyle name="40 % - Accent3 3 3 2 3 2 4" xfId="24433"/>
    <cellStyle name="40 % - Accent3 3 3 2 3 3" xfId="13117"/>
    <cellStyle name="40 % - Accent3 3 3 2 3 3 2" xfId="27123"/>
    <cellStyle name="40 % - Accent3 3 3 2 3 4" xfId="7575"/>
    <cellStyle name="40 % - Accent3 3 3 2 3 5" xfId="21705"/>
    <cellStyle name="40 % - Accent3 3 3 2 4" xfId="1080"/>
    <cellStyle name="40 % - Accent3 3 3 2 4 2" xfId="3896"/>
    <cellStyle name="40 % - Accent3 3 3 2 4 2 2" xfId="14948"/>
    <cellStyle name="40 % - Accent3 3 3 2 4 2 2 2" xfId="28874"/>
    <cellStyle name="40 % - Accent3 3 3 2 4 2 3" xfId="9406"/>
    <cellStyle name="40 % - Accent3 3 3 2 4 2 4" xfId="23522"/>
    <cellStyle name="40 % - Accent3 3 3 2 4 3" xfId="12190"/>
    <cellStyle name="40 % - Accent3 3 3 2 4 3 2" xfId="26220"/>
    <cellStyle name="40 % - Accent3 3 3 2 4 4" xfId="6648"/>
    <cellStyle name="40 % - Accent3 3 3 2 4 5" xfId="20797"/>
    <cellStyle name="40 % - Accent3 3 3 2 5" xfId="3433"/>
    <cellStyle name="40 % - Accent3 3 3 2 5 2" xfId="14485"/>
    <cellStyle name="40 % - Accent3 3 3 2 5 2 2" xfId="28421"/>
    <cellStyle name="40 % - Accent3 3 3 2 5 3" xfId="8943"/>
    <cellStyle name="40 % - Accent3 3 3 2 5 4" xfId="23070"/>
    <cellStyle name="40 % - Accent3 3 3 2 6" xfId="11727"/>
    <cellStyle name="40 % - Accent3 3 3 2 6 2" xfId="25771"/>
    <cellStyle name="40 % - Accent3 3 3 2 7" xfId="6185"/>
    <cellStyle name="40 % - Accent3 3 3 2 8" xfId="20340"/>
    <cellStyle name="40 % - Accent3 3 3 3" xfId="1300"/>
    <cellStyle name="40 % - Accent3 3 3 3 2" xfId="4116"/>
    <cellStyle name="40 % - Accent3 3 3 3 2 2" xfId="15168"/>
    <cellStyle name="40 % - Accent3 3 3 3 2 2 2" xfId="29089"/>
    <cellStyle name="40 % - Accent3 3 3 3 2 3" xfId="9626"/>
    <cellStyle name="40 % - Accent3 3 3 3 2 4" xfId="23742"/>
    <cellStyle name="40 % - Accent3 3 3 3 3" xfId="12410"/>
    <cellStyle name="40 % - Accent3 3 3 3 3 2" xfId="26436"/>
    <cellStyle name="40 % - Accent3 3 3 3 4" xfId="6868"/>
    <cellStyle name="40 % - Accent3 3 3 3 5" xfId="21015"/>
    <cellStyle name="40 % - Accent3 3 3 4" xfId="1816"/>
    <cellStyle name="40 % - Accent3 3 3 4 2" xfId="4632"/>
    <cellStyle name="40 % - Accent3 3 3 4 2 2" xfId="15684"/>
    <cellStyle name="40 % - Accent3 3 3 4 2 2 2" xfId="29582"/>
    <cellStyle name="40 % - Accent3 3 3 4 2 3" xfId="10142"/>
    <cellStyle name="40 % - Accent3 3 3 4 2 4" xfId="24249"/>
    <cellStyle name="40 % - Accent3 3 3 4 3" xfId="12926"/>
    <cellStyle name="40 % - Accent3 3 3 4 3 2" xfId="26935"/>
    <cellStyle name="40 % - Accent3 3 3 4 4" xfId="7384"/>
    <cellStyle name="40 % - Accent3 3 3 4 5" xfId="21517"/>
    <cellStyle name="40 % - Accent3 3 3 5" xfId="886"/>
    <cellStyle name="40 % - Accent3 3 3 5 2" xfId="3702"/>
    <cellStyle name="40 % - Accent3 3 3 5 2 2" xfId="14754"/>
    <cellStyle name="40 % - Accent3 3 3 5 2 2 2" xfId="28684"/>
    <cellStyle name="40 % - Accent3 3 3 5 2 3" xfId="9212"/>
    <cellStyle name="40 % - Accent3 3 3 5 2 4" xfId="23333"/>
    <cellStyle name="40 % - Accent3 3 3 5 3" xfId="11996"/>
    <cellStyle name="40 % - Accent3 3 3 5 3 2" xfId="26031"/>
    <cellStyle name="40 % - Accent3 3 3 5 4" xfId="6454"/>
    <cellStyle name="40 % - Accent3 3 3 5 5" xfId="20606"/>
    <cellStyle name="40 % - Accent3 3 3 6" xfId="3242"/>
    <cellStyle name="40 % - Accent3 3 3 6 2" xfId="14294"/>
    <cellStyle name="40 % - Accent3 3 3 6 2 2" xfId="28233"/>
    <cellStyle name="40 % - Accent3 3 3 6 3" xfId="8752"/>
    <cellStyle name="40 % - Accent3 3 3 6 4" xfId="22884"/>
    <cellStyle name="40 % - Accent3 3 3 7" xfId="11536"/>
    <cellStyle name="40 % - Accent3 3 3 7 2" xfId="25587"/>
    <cellStyle name="40 % - Accent3 3 3 8" xfId="5994"/>
    <cellStyle name="40 % - Accent3 3 3 9" xfId="20141"/>
    <cellStyle name="40 % - Accent3 3 4" xfId="507"/>
    <cellStyle name="40 % - Accent3 3 4 2" xfId="1386"/>
    <cellStyle name="40 % - Accent3 3 4 2 2" xfId="4202"/>
    <cellStyle name="40 % - Accent3 3 4 2 2 2" xfId="15254"/>
    <cellStyle name="40 % - Accent3 3 4 2 2 2 2" xfId="29171"/>
    <cellStyle name="40 % - Accent3 3 4 2 2 3" xfId="9712"/>
    <cellStyle name="40 % - Accent3 3 4 2 2 4" xfId="23826"/>
    <cellStyle name="40 % - Accent3 3 4 2 3" xfId="12496"/>
    <cellStyle name="40 % - Accent3 3 4 2 3 2" xfId="26518"/>
    <cellStyle name="40 % - Accent3 3 4 2 4" xfId="6954"/>
    <cellStyle name="40 % - Accent3 3 4 2 5" xfId="21097"/>
    <cellStyle name="40 % - Accent3 3 4 3" xfId="1902"/>
    <cellStyle name="40 % - Accent3 3 4 3 2" xfId="4718"/>
    <cellStyle name="40 % - Accent3 3 4 3 2 2" xfId="15770"/>
    <cellStyle name="40 % - Accent3 3 4 3 2 2 2" xfId="29663"/>
    <cellStyle name="40 % - Accent3 3 4 3 2 3" xfId="10228"/>
    <cellStyle name="40 % - Accent3 3 4 3 2 4" xfId="24329"/>
    <cellStyle name="40 % - Accent3 3 4 3 3" xfId="13012"/>
    <cellStyle name="40 % - Accent3 3 4 3 3 2" xfId="27020"/>
    <cellStyle name="40 % - Accent3 3 4 3 4" xfId="7470"/>
    <cellStyle name="40 % - Accent3 3 4 3 5" xfId="21600"/>
    <cellStyle name="40 % - Accent3 3 4 4" xfId="975"/>
    <cellStyle name="40 % - Accent3 3 4 4 2" xfId="3791"/>
    <cellStyle name="40 % - Accent3 3 4 4 2 2" xfId="14843"/>
    <cellStyle name="40 % - Accent3 3 4 4 2 2 2" xfId="28770"/>
    <cellStyle name="40 % - Accent3 3 4 4 2 3" xfId="9301"/>
    <cellStyle name="40 % - Accent3 3 4 4 2 4" xfId="23418"/>
    <cellStyle name="40 % - Accent3 3 4 4 3" xfId="12085"/>
    <cellStyle name="40 % - Accent3 3 4 4 3 2" xfId="26116"/>
    <cellStyle name="40 % - Accent3 3 4 4 4" xfId="6543"/>
    <cellStyle name="40 % - Accent3 3 4 4 5" xfId="20692"/>
    <cellStyle name="40 % - Accent3 3 4 5" xfId="3328"/>
    <cellStyle name="40 % - Accent3 3 4 5 2" xfId="14380"/>
    <cellStyle name="40 % - Accent3 3 4 5 2 2" xfId="28317"/>
    <cellStyle name="40 % - Accent3 3 4 5 3" xfId="8838"/>
    <cellStyle name="40 % - Accent3 3 4 5 4" xfId="22966"/>
    <cellStyle name="40 % - Accent3 3 4 6" xfId="11622"/>
    <cellStyle name="40 % - Accent3 3 4 6 2" xfId="25667"/>
    <cellStyle name="40 % - Accent3 3 4 7" xfId="6080"/>
    <cellStyle name="40 % - Accent3 3 4 8" xfId="20236"/>
    <cellStyle name="40 % - Accent3 3 5" xfId="1219"/>
    <cellStyle name="40 % - Accent3 3 5 2" xfId="4035"/>
    <cellStyle name="40 % - Accent3 3 5 2 2" xfId="15087"/>
    <cellStyle name="40 % - Accent3 3 5 2 2 2" xfId="29008"/>
    <cellStyle name="40 % - Accent3 3 5 2 3" xfId="9545"/>
    <cellStyle name="40 % - Accent3 3 5 2 4" xfId="23661"/>
    <cellStyle name="40 % - Accent3 3 5 3" xfId="12329"/>
    <cellStyle name="40 % - Accent3 3 5 3 2" xfId="26355"/>
    <cellStyle name="40 % - Accent3 3 5 4" xfId="6787"/>
    <cellStyle name="40 % - Accent3 3 5 5" xfId="20934"/>
    <cellStyle name="40 % - Accent3 3 6" xfId="1735"/>
    <cellStyle name="40 % - Accent3 3 6 2" xfId="4551"/>
    <cellStyle name="40 % - Accent3 3 6 2 2" xfId="15603"/>
    <cellStyle name="40 % - Accent3 3 6 2 2 2" xfId="29501"/>
    <cellStyle name="40 % - Accent3 3 6 2 3" xfId="10061"/>
    <cellStyle name="40 % - Accent3 3 6 2 4" xfId="24168"/>
    <cellStyle name="40 % - Accent3 3 6 3" xfId="12845"/>
    <cellStyle name="40 % - Accent3 3 6 3 2" xfId="26854"/>
    <cellStyle name="40 % - Accent3 3 6 4" xfId="7303"/>
    <cellStyle name="40 % - Accent3 3 6 5" xfId="21436"/>
    <cellStyle name="40 % - Accent3 3 7" xfId="788"/>
    <cellStyle name="40 % - Accent3 3 7 2" xfId="3604"/>
    <cellStyle name="40 % - Accent3 3 7 2 2" xfId="14656"/>
    <cellStyle name="40 % - Accent3 3 7 2 2 2" xfId="28587"/>
    <cellStyle name="40 % - Accent3 3 7 2 3" xfId="9114"/>
    <cellStyle name="40 % - Accent3 3 7 2 4" xfId="23236"/>
    <cellStyle name="40 % - Accent3 3 7 3" xfId="11898"/>
    <cellStyle name="40 % - Accent3 3 7 3 2" xfId="25935"/>
    <cellStyle name="40 % - Accent3 3 7 4" xfId="6356"/>
    <cellStyle name="40 % - Accent3 3 7 5" xfId="20508"/>
    <cellStyle name="40 % - Accent3 3 8" xfId="3148"/>
    <cellStyle name="40 % - Accent3 3 8 2" xfId="14213"/>
    <cellStyle name="40 % - Accent3 3 8 2 2" xfId="28152"/>
    <cellStyle name="40 % - Accent3 3 8 3" xfId="8671"/>
    <cellStyle name="40 % - Accent3 3 8 4" xfId="22792"/>
    <cellStyle name="40 % - Accent3 3 9" xfId="11455"/>
    <cellStyle name="40 % - Accent3 3 9 2" xfId="25506"/>
    <cellStyle name="40 % - Accent3 4" xfId="446"/>
    <cellStyle name="40 % - Accent3 4 2" xfId="1338"/>
    <cellStyle name="40 % - Accent3 4 2 2" xfId="4154"/>
    <cellStyle name="40 % - Accent3 4 2 2 2" xfId="15206"/>
    <cellStyle name="40 % - Accent3 4 2 2 2 2" xfId="29126"/>
    <cellStyle name="40 % - Accent3 4 2 2 3" xfId="9664"/>
    <cellStyle name="40 % - Accent3 4 2 2 4" xfId="23780"/>
    <cellStyle name="40 % - Accent3 4 2 3" xfId="12448"/>
    <cellStyle name="40 % - Accent3 4 2 3 2" xfId="26473"/>
    <cellStyle name="40 % - Accent3 4 2 4" xfId="6906"/>
    <cellStyle name="40 % - Accent3 4 2 5" xfId="21052"/>
    <cellStyle name="40 % - Accent3 4 3" xfId="1854"/>
    <cellStyle name="40 % - Accent3 4 3 2" xfId="4670"/>
    <cellStyle name="40 % - Accent3 4 3 2 2" xfId="15722"/>
    <cellStyle name="40 % - Accent3 4 3 2 2 2" xfId="29619"/>
    <cellStyle name="40 % - Accent3 4 3 2 3" xfId="10180"/>
    <cellStyle name="40 % - Accent3 4 3 2 4" xfId="24287"/>
    <cellStyle name="40 % - Accent3 4 3 3" xfId="12964"/>
    <cellStyle name="40 % - Accent3 4 3 3 2" xfId="26973"/>
    <cellStyle name="40 % - Accent3 4 3 4" xfId="7422"/>
    <cellStyle name="40 % - Accent3 4 3 5" xfId="21555"/>
    <cellStyle name="40 % - Accent3 4 4" xfId="925"/>
    <cellStyle name="40 % - Accent3 4 4 2" xfId="3741"/>
    <cellStyle name="40 % - Accent3 4 4 2 2" xfId="14793"/>
    <cellStyle name="40 % - Accent3 4 4 2 2 2" xfId="28723"/>
    <cellStyle name="40 % - Accent3 4 4 2 3" xfId="9251"/>
    <cellStyle name="40 % - Accent3 4 4 2 4" xfId="23371"/>
    <cellStyle name="40 % - Accent3 4 4 3" xfId="12035"/>
    <cellStyle name="40 % - Accent3 4 4 3 2" xfId="26070"/>
    <cellStyle name="40 % - Accent3 4 4 4" xfId="6493"/>
    <cellStyle name="40 % - Accent3 4 4 5" xfId="20645"/>
    <cellStyle name="40 % - Accent3 4 5" xfId="3280"/>
    <cellStyle name="40 % - Accent3 4 5 2" xfId="14332"/>
    <cellStyle name="40 % - Accent3 4 5 2 2" xfId="28271"/>
    <cellStyle name="40 % - Accent3 4 5 3" xfId="8790"/>
    <cellStyle name="40 % - Accent3 4 5 4" xfId="22922"/>
    <cellStyle name="40 % - Accent3 4 6" xfId="11574"/>
    <cellStyle name="40 % - Accent3 4 6 2" xfId="25624"/>
    <cellStyle name="40 % - Accent3 4 7" xfId="6032"/>
    <cellStyle name="40 % - Accent3 4 8" xfId="20181"/>
    <cellStyle name="40 % - Accent3 5" xfId="3128"/>
    <cellStyle name="40 % - Accent3 6" xfId="3076"/>
    <cellStyle name="40 % - Accent3 6 2" xfId="14183"/>
    <cellStyle name="40 % - Accent3 6 2 2" xfId="28122"/>
    <cellStyle name="40 % - Accent3 6 3" xfId="8641"/>
    <cellStyle name="40 % - Accent3 6 4" xfId="22730"/>
    <cellStyle name="40 % - Accent3 7" xfId="11436"/>
    <cellStyle name="40 % - Accent3 8" xfId="11401"/>
    <cellStyle name="40 % - Accent3 8 2" xfId="25457"/>
    <cellStyle name="40 % - Accent3 9" xfId="19963"/>
    <cellStyle name="40 % - Accent4" xfId="217" builtinId="43" customBuiltin="1"/>
    <cellStyle name="40 % - Accent4 10" xfId="51616"/>
    <cellStyle name="40 % - Accent4 2" xfId="322"/>
    <cellStyle name="40 % - Accent4 2 2" xfId="3175"/>
    <cellStyle name="40 % - Accent4 2 3" xfId="3091"/>
    <cellStyle name="40 % - Accent4 2 3 2" xfId="14197"/>
    <cellStyle name="40 % - Accent4 2 3 2 2" xfId="28136"/>
    <cellStyle name="40 % - Accent4 2 3 3" xfId="8655"/>
    <cellStyle name="40 % - Accent4 2 3 4" xfId="22745"/>
    <cellStyle name="40 % - Accent4 3" xfId="273"/>
    <cellStyle name="40 % - Accent4 3 10" xfId="5919"/>
    <cellStyle name="40 % - Accent4 3 11" xfId="20018"/>
    <cellStyle name="40 % - Accent4 3 2" xfId="368"/>
    <cellStyle name="40 % - Accent4 3 2 10" xfId="20103"/>
    <cellStyle name="40 % - Accent4 3 2 2" xfId="577" hidden="1"/>
    <cellStyle name="40 % - Accent4 3 2 2" xfId="666" hidden="1"/>
    <cellStyle name="40 % - Accent4 3 2 2" xfId="720" hidden="1"/>
    <cellStyle name="40 % - Accent4 3 2 2" xfId="740"/>
    <cellStyle name="40 % - Accent4 3 2 2 10" xfId="1205" hidden="1"/>
    <cellStyle name="40 % - Accent4 3 2 2 10" xfId="4021" hidden="1"/>
    <cellStyle name="40 % - Accent4 3 2 2 10" xfId="3398"/>
    <cellStyle name="40 % - Accent4 3 2 2 10 10" xfId="23035" hidden="1"/>
    <cellStyle name="40 % - Accent4 3 2 2 10 2" xfId="12315" hidden="1"/>
    <cellStyle name="40 % - Accent4 3 2 2 10 2" xfId="17211"/>
    <cellStyle name="40 % - Accent4 3 2 2 10 2 2" xfId="26341" hidden="1"/>
    <cellStyle name="40 % - Accent4 3 2 2 10 2 2" xfId="36796" hidden="1"/>
    <cellStyle name="40 % - Accent4 3 2 2 10 2 2" xfId="34846" hidden="1"/>
    <cellStyle name="40 % - Accent4 3 2 2 10 2 2" xfId="25070"/>
    <cellStyle name="40 % - Accent4 3 2 2 10 2 3" xfId="31020" hidden="1"/>
    <cellStyle name="40 % - Accent4 3 2 2 10 2 3" xfId="40522" hidden="1"/>
    <cellStyle name="40 % - Accent4 3 2 2 10 2 3" xfId="45482" hidden="1"/>
    <cellStyle name="40 % - Accent4 3 2 2 10 2 3" xfId="49595"/>
    <cellStyle name="40 % - Accent4 3 2 2 10 3" xfId="15073" hidden="1"/>
    <cellStyle name="40 % - Accent4 3 2 2 10 3" xfId="18626"/>
    <cellStyle name="40 % - Accent4 3 2 2 10 3 2" xfId="28994" hidden="1"/>
    <cellStyle name="40 % - Accent4 3 2 2 10 3 2" xfId="38865" hidden="1"/>
    <cellStyle name="40 % - Accent4 3 2 2 10 3 2" xfId="44043" hidden="1"/>
    <cellStyle name="40 % - Accent4 3 2 2 10 3 2" xfId="48505"/>
    <cellStyle name="40 % - Accent4 3 2 2 10 3 3" xfId="32315" hidden="1"/>
    <cellStyle name="40 % - Accent4 3 2 2 10 3 3" xfId="41767" hidden="1"/>
    <cellStyle name="40 % - Accent4 3 2 2 10 3 3" xfId="46608" hidden="1"/>
    <cellStyle name="40 % - Accent4 3 2 2 10 3 3" xfId="50685"/>
    <cellStyle name="40 % - Accent4 3 2 2 10 4" xfId="14450" hidden="1"/>
    <cellStyle name="40 % - Accent4 3 2 2 10 4" xfId="18398"/>
    <cellStyle name="40 % - Accent4 3 2 2 10 4 2" xfId="28386" hidden="1"/>
    <cellStyle name="40 % - Accent4 3 2 2 10 4 2" xfId="43700" hidden="1"/>
    <cellStyle name="40 % - Accent4 3 2 2 10 4 2" xfId="50509"/>
    <cellStyle name="40 % - Accent4 3 2 2 10 4 3" xfId="32107" hidden="1"/>
    <cellStyle name="40 % - Accent4 3 2 2 10 4 3" xfId="46432" hidden="1"/>
    <cellStyle name="40 % - Accent4 3 2 2 10 5" xfId="6773"/>
    <cellStyle name="40 % - Accent4 3 2 2 10 6" xfId="9531"/>
    <cellStyle name="40 % - Accent4 3 2 2 10 7" xfId="8908"/>
    <cellStyle name="40 % - Accent4 3 2 2 10 8" xfId="20920"/>
    <cellStyle name="40 % - Accent4 3 2 2 10 9" xfId="23647"/>
    <cellStyle name="40 % - Accent4 3 2 2 11" xfId="3487"/>
    <cellStyle name="40 % - Accent4 3 2 2 11 2" xfId="14539"/>
    <cellStyle name="40 % - Accent4 3 2 2 11 2 2" xfId="28475"/>
    <cellStyle name="40 % - Accent4 3 2 2 11 3" xfId="8997"/>
    <cellStyle name="40 % - Accent4 3 2 2 11 4" xfId="23124"/>
    <cellStyle name="40 % - Accent4 3 2 2 12" xfId="3536"/>
    <cellStyle name="40 % - Accent4 3 2 2 12 2" xfId="14588"/>
    <cellStyle name="40 % - Accent4 3 2 2 12 2 2" xfId="28523"/>
    <cellStyle name="40 % - Accent4 3 2 2 12 3" xfId="9046"/>
    <cellStyle name="40 % - Accent4 3 2 2 12 4" xfId="23168"/>
    <cellStyle name="40 % - Accent4 3 2 2 13" xfId="3556"/>
    <cellStyle name="40 % - Accent4 3 2 2 13 2" xfId="14608"/>
    <cellStyle name="40 % - Accent4 3 2 2 13 2 2" xfId="28543"/>
    <cellStyle name="40 % - Accent4 3 2 2 13 3" xfId="9066"/>
    <cellStyle name="40 % - Accent4 3 2 2 13 4" xfId="23188"/>
    <cellStyle name="40 % - Accent4 3 2 2 14" xfId="11692"/>
    <cellStyle name="40 % - Accent4 3 2 2 14 2" xfId="25736"/>
    <cellStyle name="40 % - Accent4 3 2 2 15" xfId="11781"/>
    <cellStyle name="40 % - Accent4 3 2 2 15 2" xfId="25825"/>
    <cellStyle name="40 % - Accent4 3 2 2 16" xfId="11830"/>
    <cellStyle name="40 % - Accent4 3 2 2 16 2" xfId="25872"/>
    <cellStyle name="40 % - Accent4 3 2 2 17" xfId="11850"/>
    <cellStyle name="40 % - Accent4 3 2 2 17 2" xfId="25892"/>
    <cellStyle name="40 % - Accent4 3 2 2 18" xfId="6150"/>
    <cellStyle name="40 % - Accent4 3 2 2 19" xfId="6239"/>
    <cellStyle name="40 % - Accent4 3 2 2 2" xfId="1456" hidden="1"/>
    <cellStyle name="40 % - Accent4 3 2 2 2" xfId="1972" hidden="1"/>
    <cellStyle name="40 % - Accent4 3 2 2 2" xfId="2423" hidden="1"/>
    <cellStyle name="40 % - Accent4 3 2 2 2" xfId="2738" hidden="1"/>
    <cellStyle name="40 % - Accent4 3 2 2 2" xfId="776" hidden="1"/>
    <cellStyle name="40 % - Accent4 3 2 2 2" xfId="2981"/>
    <cellStyle name="40 % - Accent4 3 2 2 2 10" xfId="13533" hidden="1"/>
    <cellStyle name="40 % - Accent4 3 2 2 2 10" xfId="7024"/>
    <cellStyle name="40 % - Accent4 3 2 2 2 10 2" xfId="27519" hidden="1"/>
    <cellStyle name="40 % - Accent4 3 2 2 2 10 2" xfId="37696" hidden="1"/>
    <cellStyle name="40 % - Accent4 3 2 2 2 10 2" xfId="43023" hidden="1"/>
    <cellStyle name="40 % - Accent4 3 2 2 2 10 2" xfId="47786"/>
    <cellStyle name="40 % - Accent4 3 2 2 2 11" xfId="13848" hidden="1"/>
    <cellStyle name="40 % - Accent4 3 2 2 2 11" xfId="7540"/>
    <cellStyle name="40 % - Accent4 3 2 2 2 11 2" xfId="27804" hidden="1"/>
    <cellStyle name="40 % - Accent4 3 2 2 2 11 2" xfId="37966" hidden="1"/>
    <cellStyle name="40 % - Accent4 3 2 2 2 11 2" xfId="43271" hidden="1"/>
    <cellStyle name="40 % - Accent4 3 2 2 2 11 2" xfId="48034"/>
    <cellStyle name="40 % - Accent4 3 2 2 2 12" xfId="11886" hidden="1"/>
    <cellStyle name="40 % - Accent4 3 2 2 2 12" xfId="7991"/>
    <cellStyle name="40 % - Accent4 3 2 2 2 12 2" xfId="25924" hidden="1"/>
    <cellStyle name="40 % - Accent4 3 2 2 2 12 2" xfId="36510" hidden="1"/>
    <cellStyle name="40 % - Accent4 3 2 2 2 12 2" xfId="30406" hidden="1"/>
    <cellStyle name="40 % - Accent4 3 2 2 2 12 2" xfId="41044"/>
    <cellStyle name="40 % - Accent4 3 2 2 2 13" xfId="14091" hidden="1"/>
    <cellStyle name="40 % - Accent4 3 2 2 2 13" xfId="8306"/>
    <cellStyle name="40 % - Accent4 3 2 2 2 13 2" xfId="28032" hidden="1"/>
    <cellStyle name="40 % - Accent4 3 2 2 2 13 2" xfId="38184" hidden="1"/>
    <cellStyle name="40 % - Accent4 3 2 2 2 13 2" xfId="43475" hidden="1"/>
    <cellStyle name="40 % - Accent4 3 2 2 2 13 2" xfId="48223"/>
    <cellStyle name="40 % - Accent4 3 2 2 2 14" xfId="6344"/>
    <cellStyle name="40 % - Accent4 3 2 2 2 15" xfId="8549"/>
    <cellStyle name="40 % - Accent4 3 2 2 2 16" xfId="21166" hidden="1"/>
    <cellStyle name="40 % - Accent4 3 2 2 2 17" xfId="21670" hidden="1"/>
    <cellStyle name="40 % - Accent4 3 2 2 2 18" xfId="22088" hidden="1"/>
    <cellStyle name="40 % - Accent4 3 2 2 2 19" xfId="22393"/>
    <cellStyle name="40 % - Accent4 3 2 2 2 2" xfId="4272"/>
    <cellStyle name="40 % - Accent4 3 2 2 2 2 2" xfId="15324" hidden="1"/>
    <cellStyle name="40 % - Accent4 3 2 2 2 2 2" xfId="18688"/>
    <cellStyle name="40 % - Accent4 3 2 2 2 2 2 2" xfId="29238" hidden="1"/>
    <cellStyle name="40 % - Accent4 3 2 2 2 2 2 2" xfId="46656" hidden="1"/>
    <cellStyle name="40 % - Accent4 3 2 2 2 2 2 2" xfId="50733"/>
    <cellStyle name="40 % - Accent4 3 2 2 2 2 2 3" xfId="32370" hidden="1"/>
    <cellStyle name="40 % - Accent4 3 2 2 2 2 3" xfId="9782"/>
    <cellStyle name="40 % - Accent4 3 2 2 2 2 4" xfId="23896"/>
    <cellStyle name="40 % - Accent4 3 2 2 2 20" xfId="20497"/>
    <cellStyle name="40 % - Accent4 3 2 2 2 21" xfId="22636"/>
    <cellStyle name="40 % - Accent4 3 2 2 2 3" xfId="4788"/>
    <cellStyle name="40 % - Accent4 3 2 2 2 3 2" xfId="15840"/>
    <cellStyle name="40 % - Accent4 3 2 2 2 3 2 2" xfId="29731"/>
    <cellStyle name="40 % - Accent4 3 2 2 2 3 3" xfId="10298"/>
    <cellStyle name="40 % - Accent4 3 2 2 2 3 4" xfId="24398"/>
    <cellStyle name="40 % - Accent4 3 2 2 2 4" xfId="5239"/>
    <cellStyle name="40 % - Accent4 3 2 2 2 4 2" xfId="16291"/>
    <cellStyle name="40 % - Accent4 3 2 2 2 4 2 2" xfId="30160"/>
    <cellStyle name="40 % - Accent4 3 2 2 2 4 3" xfId="10749"/>
    <cellStyle name="40 % - Accent4 3 2 2 2 4 4" xfId="24823"/>
    <cellStyle name="40 % - Accent4 3 2 2 2 5" xfId="5554"/>
    <cellStyle name="40 % - Accent4 3 2 2 2 5 2" xfId="16606"/>
    <cellStyle name="40 % - Accent4 3 2 2 2 5 2 2" xfId="30460"/>
    <cellStyle name="40 % - Accent4 3 2 2 2 5 3" xfId="11064"/>
    <cellStyle name="40 % - Accent4 3 2 2 2 5 4" xfId="25126"/>
    <cellStyle name="40 % - Accent4 3 2 2 2 6" xfId="3592"/>
    <cellStyle name="40 % - Accent4 3 2 2 2 6 2" xfId="14644"/>
    <cellStyle name="40 % - Accent4 3 2 2 2 6 2 2" xfId="28575"/>
    <cellStyle name="40 % - Accent4 3 2 2 2 6 3" xfId="9102"/>
    <cellStyle name="40 % - Accent4 3 2 2 2 6 4" xfId="23224"/>
    <cellStyle name="40 % - Accent4 3 2 2 2 7" xfId="5797"/>
    <cellStyle name="40 % - Accent4 3 2 2 2 7 2" xfId="16849"/>
    <cellStyle name="40 % - Accent4 3 2 2 2 7 2 2" xfId="30688"/>
    <cellStyle name="40 % - Accent4 3 2 2 2 7 3" xfId="11307"/>
    <cellStyle name="40 % - Accent4 3 2 2 2 7 4" xfId="25354"/>
    <cellStyle name="40 % - Accent4 3 2 2 2 8" xfId="12566"/>
    <cellStyle name="40 % - Accent4 3 2 2 2 8 2" xfId="26586"/>
    <cellStyle name="40 % - Accent4 3 2 2 2 9" xfId="13082"/>
    <cellStyle name="40 % - Accent4 3 2 2 2 9 2" xfId="27088"/>
    <cellStyle name="40 % - Accent4 3 2 2 20" xfId="6288"/>
    <cellStyle name="40 % - Accent4 3 2 2 21" xfId="6308"/>
    <cellStyle name="40 % - Accent4 3 2 2 22" xfId="20305"/>
    <cellStyle name="40 % - Accent4 3 2 2 23" xfId="20394"/>
    <cellStyle name="40 % - Accent4 3 2 2 24" xfId="20444"/>
    <cellStyle name="40 % - Accent4 3 2 2 25" xfId="20464"/>
    <cellStyle name="40 % - Accent4 3 2 2 3" xfId="1545" hidden="1"/>
    <cellStyle name="40 % - Accent4 3 2 2 3" xfId="2061" hidden="1"/>
    <cellStyle name="40 % - Accent4 3 2 2 3" xfId="2461" hidden="1"/>
    <cellStyle name="40 % - Accent4 3 2 2 3" xfId="2774" hidden="1"/>
    <cellStyle name="40 % - Accent4 3 2 2 3" xfId="2518" hidden="1"/>
    <cellStyle name="40 % - Accent4 3 2 2 3" xfId="3006"/>
    <cellStyle name="40 % - Accent4 3 2 2 3 10" xfId="13571" hidden="1"/>
    <cellStyle name="40 % - Accent4 3 2 2 3 10" xfId="7113"/>
    <cellStyle name="40 % - Accent4 3 2 2 3 10 2" xfId="27556" hidden="1"/>
    <cellStyle name="40 % - Accent4 3 2 2 3 10 2" xfId="37732" hidden="1"/>
    <cellStyle name="40 % - Accent4 3 2 2 3 10 2" xfId="43059" hidden="1"/>
    <cellStyle name="40 % - Accent4 3 2 2 3 10 2" xfId="47822"/>
    <cellStyle name="40 % - Accent4 3 2 2 3 11" xfId="13884" hidden="1"/>
    <cellStyle name="40 % - Accent4 3 2 2 3 11" xfId="7629"/>
    <cellStyle name="40 % - Accent4 3 2 2 3 11 2" xfId="27840" hidden="1"/>
    <cellStyle name="40 % - Accent4 3 2 2 3 11 2" xfId="38000" hidden="1"/>
    <cellStyle name="40 % - Accent4 3 2 2 3 11 2" xfId="43304" hidden="1"/>
    <cellStyle name="40 % - Accent4 3 2 2 3 11 2" xfId="48067"/>
    <cellStyle name="40 % - Accent4 3 2 2 3 12" xfId="13628" hidden="1"/>
    <cellStyle name="40 % - Accent4 3 2 2 3 12" xfId="8029"/>
    <cellStyle name="40 % - Accent4 3 2 2 3 12 2" xfId="27605" hidden="1"/>
    <cellStyle name="40 % - Accent4 3 2 2 3 12 2" xfId="37780" hidden="1"/>
    <cellStyle name="40 % - Accent4 3 2 2 3 12 2" xfId="43105" hidden="1"/>
    <cellStyle name="40 % - Accent4 3 2 2 3 12 2" xfId="47868"/>
    <cellStyle name="40 % - Accent4 3 2 2 3 13" xfId="14116" hidden="1"/>
    <cellStyle name="40 % - Accent4 3 2 2 3 13" xfId="8342"/>
    <cellStyle name="40 % - Accent4 3 2 2 3 13 2" xfId="28057" hidden="1"/>
    <cellStyle name="40 % - Accent4 3 2 2 3 13 2" xfId="38209" hidden="1"/>
    <cellStyle name="40 % - Accent4 3 2 2 3 13 2" xfId="43500" hidden="1"/>
    <cellStyle name="40 % - Accent4 3 2 2 3 13 2" xfId="48247"/>
    <cellStyle name="40 % - Accent4 3 2 2 3 14" xfId="8086"/>
    <cellStyle name="40 % - Accent4 3 2 2 3 15" xfId="8574"/>
    <cellStyle name="40 % - Accent4 3 2 2 3 16" xfId="21255" hidden="1"/>
    <cellStyle name="40 % - Accent4 3 2 2 3 17" xfId="21758" hidden="1"/>
    <cellStyle name="40 % - Accent4 3 2 2 3 18" xfId="22125" hidden="1"/>
    <cellStyle name="40 % - Accent4 3 2 2 3 19" xfId="22429"/>
    <cellStyle name="40 % - Accent4 3 2 2 3 2" xfId="4361"/>
    <cellStyle name="40 % - Accent4 3 2 2 3 2 2" xfId="15413" hidden="1"/>
    <cellStyle name="40 % - Accent4 3 2 2 3 2 2" xfId="18713"/>
    <cellStyle name="40 % - Accent4 3 2 2 3 2 2 2" xfId="29327" hidden="1"/>
    <cellStyle name="40 % - Accent4 3 2 2 3 2 2 2" xfId="46680" hidden="1"/>
    <cellStyle name="40 % - Accent4 3 2 2 3 2 2 2" xfId="50757"/>
    <cellStyle name="40 % - Accent4 3 2 2 3 2 2 3" xfId="32395" hidden="1"/>
    <cellStyle name="40 % - Accent4 3 2 2 3 2 3" xfId="9871"/>
    <cellStyle name="40 % - Accent4 3 2 2 3 2 4" xfId="23985"/>
    <cellStyle name="40 % - Accent4 3 2 2 3 20" xfId="22180"/>
    <cellStyle name="40 % - Accent4 3 2 2 3 21" xfId="22661"/>
    <cellStyle name="40 % - Accent4 3 2 2 3 3" xfId="4877"/>
    <cellStyle name="40 % - Accent4 3 2 2 3 3 2" xfId="15929"/>
    <cellStyle name="40 % - Accent4 3 2 2 3 3 2 2" xfId="29820"/>
    <cellStyle name="40 % - Accent4 3 2 2 3 3 3" xfId="10387"/>
    <cellStyle name="40 % - Accent4 3 2 2 3 3 4" xfId="24487"/>
    <cellStyle name="40 % - Accent4 3 2 2 3 4" xfId="5277"/>
    <cellStyle name="40 % - Accent4 3 2 2 3 4 2" xfId="16329"/>
    <cellStyle name="40 % - Accent4 3 2 2 3 4 2 2" xfId="30197"/>
    <cellStyle name="40 % - Accent4 3 2 2 3 4 3" xfId="10787"/>
    <cellStyle name="40 % - Accent4 3 2 2 3 4 4" xfId="24861"/>
    <cellStyle name="40 % - Accent4 3 2 2 3 5" xfId="5590"/>
    <cellStyle name="40 % - Accent4 3 2 2 3 5 2" xfId="16642"/>
    <cellStyle name="40 % - Accent4 3 2 2 3 5 2 2" xfId="30496"/>
    <cellStyle name="40 % - Accent4 3 2 2 3 5 3" xfId="11100"/>
    <cellStyle name="40 % - Accent4 3 2 2 3 5 4" xfId="25162"/>
    <cellStyle name="40 % - Accent4 3 2 2 3 6" xfId="5334"/>
    <cellStyle name="40 % - Accent4 3 2 2 3 6 2" xfId="16386"/>
    <cellStyle name="40 % - Accent4 3 2 2 3 6 2 2" xfId="30250"/>
    <cellStyle name="40 % - Accent4 3 2 2 3 6 3" xfId="10844"/>
    <cellStyle name="40 % - Accent4 3 2 2 3 6 4" xfId="24915"/>
    <cellStyle name="40 % - Accent4 3 2 2 3 7" xfId="5822"/>
    <cellStyle name="40 % - Accent4 3 2 2 3 7 2" xfId="16874"/>
    <cellStyle name="40 % - Accent4 3 2 2 3 7 2 2" xfId="30712"/>
    <cellStyle name="40 % - Accent4 3 2 2 3 7 3" xfId="11332"/>
    <cellStyle name="40 % - Accent4 3 2 2 3 7 4" xfId="25379"/>
    <cellStyle name="40 % - Accent4 3 2 2 3 8" xfId="12655"/>
    <cellStyle name="40 % - Accent4 3 2 2 3 8 2" xfId="26675"/>
    <cellStyle name="40 % - Accent4 3 2 2 3 9" xfId="13171"/>
    <cellStyle name="40 % - Accent4 3 2 2 3 9 2" xfId="27177"/>
    <cellStyle name="40 % - Accent4 3 2 2 4" xfId="1594" hidden="1"/>
    <cellStyle name="40 % - Accent4 3 2 2 4" xfId="2110" hidden="1"/>
    <cellStyle name="40 % - Accent4 3 2 2 4" xfId="2823" hidden="1"/>
    <cellStyle name="40 % - Accent4 3 2 2 4" xfId="2345" hidden="1"/>
    <cellStyle name="40 % - Accent4 3 2 2 4" xfId="3054"/>
    <cellStyle name="40 % - Accent4 3 2 2 4 10" xfId="13455" hidden="1"/>
    <cellStyle name="40 % - Accent4 3 2 2 4 10" xfId="7162"/>
    <cellStyle name="40 % - Accent4 3 2 2 4 10 2" xfId="27449" hidden="1"/>
    <cellStyle name="40 % - Accent4 3 2 2 4 10 2" xfId="37627" hidden="1"/>
    <cellStyle name="40 % - Accent4 3 2 2 4 10 2" xfId="42955" hidden="1"/>
    <cellStyle name="40 % - Accent4 3 2 2 4 10 2" xfId="47728"/>
    <cellStyle name="40 % - Accent4 3 2 2 4 11" xfId="14164" hidden="1"/>
    <cellStyle name="40 % - Accent4 3 2 2 4 11" xfId="7678"/>
    <cellStyle name="40 % - Accent4 3 2 2 4 11 2" xfId="28103" hidden="1"/>
    <cellStyle name="40 % - Accent4 3 2 2 4 11 2" xfId="38254" hidden="1"/>
    <cellStyle name="40 % - Accent4 3 2 2 4 11 2" xfId="43541" hidden="1"/>
    <cellStyle name="40 % - Accent4 3 2 2 4 11 2" xfId="48285"/>
    <cellStyle name="40 % - Accent4 3 2 2 4 12" xfId="8391"/>
    <cellStyle name="40 % - Accent4 3 2 2 4 13" xfId="7913"/>
    <cellStyle name="40 % - Accent4 3 2 2 4 14" xfId="8622"/>
    <cellStyle name="40 % - Accent4 3 2 2 4 15" xfId="21300" hidden="1"/>
    <cellStyle name="40 % - Accent4 3 2 2 4 16" xfId="21802" hidden="1"/>
    <cellStyle name="40 % - Accent4 3 2 2 4 17" xfId="22478" hidden="1"/>
    <cellStyle name="40 % - Accent4 3 2 2 4 18" xfId="22021" hidden="1"/>
    <cellStyle name="40 % - Accent4 3 2 2 4 19" xfId="22708" hidden="1"/>
    <cellStyle name="40 % - Accent4 3 2 2 4 2" xfId="4410"/>
    <cellStyle name="40 % - Accent4 3 2 2 4 2 2" xfId="15462" hidden="1"/>
    <cellStyle name="40 % - Accent4 3 2 2 4 2 2" xfId="18761"/>
    <cellStyle name="40 % - Accent4 3 2 2 4 2 2 2" xfId="29375" hidden="1"/>
    <cellStyle name="40 % - Accent4 3 2 2 4 2 2 2" xfId="46718" hidden="1"/>
    <cellStyle name="40 % - Accent4 3 2 2 4 2 2 2" xfId="48591"/>
    <cellStyle name="40 % - Accent4 3 2 2 4 2 2 3" xfId="32439" hidden="1"/>
    <cellStyle name="40 % - Accent4 3 2 2 4 2 2 3" xfId="50795"/>
    <cellStyle name="40 % - Accent4 3 2 2 4 2 3" xfId="9920"/>
    <cellStyle name="40 % - Accent4 3 2 2 4 2 4" xfId="24032"/>
    <cellStyle name="40 % - Accent4 3 2 2 4 3" xfId="4926"/>
    <cellStyle name="40 % - Accent4 3 2 2 4 3 2" xfId="15978" hidden="1"/>
    <cellStyle name="40 % - Accent4 3 2 2 4 3 2" xfId="18987"/>
    <cellStyle name="40 % - Accent4 3 2 2 4 3 2 2" xfId="29864" hidden="1"/>
    <cellStyle name="40 % - Accent4 3 2 2 4 3 2 2" xfId="46894" hidden="1"/>
    <cellStyle name="40 % - Accent4 3 2 2 4 3 2 2" xfId="50971"/>
    <cellStyle name="40 % - Accent4 3 2 2 4 3 2 3" xfId="32648" hidden="1"/>
    <cellStyle name="40 % - Accent4 3 2 2 4 3 3" xfId="10436"/>
    <cellStyle name="40 % - Accent4 3 2 2 4 3 4" xfId="24532"/>
    <cellStyle name="40 % - Accent4 3 2 2 4 4" xfId="5639"/>
    <cellStyle name="40 % - Accent4 3 2 2 4 4 2" xfId="16691"/>
    <cellStyle name="40 % - Accent4 3 2 2 4 4 2 2" xfId="30544"/>
    <cellStyle name="40 % - Accent4 3 2 2 4 4 3" xfId="11149"/>
    <cellStyle name="40 % - Accent4 3 2 2 4 4 4" xfId="25206"/>
    <cellStyle name="40 % - Accent4 3 2 2 4 5" xfId="5161"/>
    <cellStyle name="40 % - Accent4 3 2 2 4 5 2" xfId="16213"/>
    <cellStyle name="40 % - Accent4 3 2 2 4 5 2 2" xfId="30088"/>
    <cellStyle name="40 % - Accent4 3 2 2 4 5 3" xfId="10671"/>
    <cellStyle name="40 % - Accent4 3 2 2 4 5 4" xfId="24752"/>
    <cellStyle name="40 % - Accent4 3 2 2 4 6" xfId="5870"/>
    <cellStyle name="40 % - Accent4 3 2 2 4 6 2" xfId="16922"/>
    <cellStyle name="40 % - Accent4 3 2 2 4 6 2 2" xfId="30759"/>
    <cellStyle name="40 % - Accent4 3 2 2 4 6 3" xfId="11380"/>
    <cellStyle name="40 % - Accent4 3 2 2 4 6 4" xfId="25426"/>
    <cellStyle name="40 % - Accent4 3 2 2 4 7" xfId="12704"/>
    <cellStyle name="40 % - Accent4 3 2 2 4 7 2" xfId="26720"/>
    <cellStyle name="40 % - Accent4 3 2 2 4 8" xfId="13220"/>
    <cellStyle name="40 % - Accent4 3 2 2 4 8 2" xfId="27225"/>
    <cellStyle name="40 % - Accent4 3 2 2 4 9" xfId="13933"/>
    <cellStyle name="40 % - Accent4 3 2 2 4 9 2" xfId="27883"/>
    <cellStyle name="40 % - Accent4 3 2 2 5" xfId="1614"/>
    <cellStyle name="40 % - Accent4 3 2 2 5 2" xfId="4430"/>
    <cellStyle name="40 % - Accent4 3 2 2 5 2 2" xfId="15482"/>
    <cellStyle name="40 % - Accent4 3 2 2 5 2 2 2" xfId="29395"/>
    <cellStyle name="40 % - Accent4 3 2 2 5 2 3" xfId="9940"/>
    <cellStyle name="40 % - Accent4 3 2 2 5 2 4" xfId="24052"/>
    <cellStyle name="40 % - Accent4 3 2 2 5 3" xfId="12724"/>
    <cellStyle name="40 % - Accent4 3 2 2 5 3 2" xfId="26740"/>
    <cellStyle name="40 % - Accent4 3 2 2 5 4" xfId="7182"/>
    <cellStyle name="40 % - Accent4 3 2 2 5 5" xfId="21320"/>
    <cellStyle name="40 % - Accent4 3 2 2 6" xfId="2130"/>
    <cellStyle name="40 % - Accent4 3 2 2 6 2" xfId="4946"/>
    <cellStyle name="40 % - Accent4 3 2 2 6 2 2" xfId="15998"/>
    <cellStyle name="40 % - Accent4 3 2 2 6 2 2 2" xfId="29884"/>
    <cellStyle name="40 % - Accent4 3 2 2 6 2 3" xfId="10456"/>
    <cellStyle name="40 % - Accent4 3 2 2 6 2 4" xfId="24552"/>
    <cellStyle name="40 % - Accent4 3 2 2 6 3" xfId="13240"/>
    <cellStyle name="40 % - Accent4 3 2 2 6 3 2" xfId="27245"/>
    <cellStyle name="40 % - Accent4 3 2 2 6 4" xfId="7698"/>
    <cellStyle name="40 % - Accent4 3 2 2 6 5" xfId="21822"/>
    <cellStyle name="40 % - Accent4 3 2 2 7" xfId="1045"/>
    <cellStyle name="40 % - Accent4 3 2 2 7 2" xfId="3861"/>
    <cellStyle name="40 % - Accent4 3 2 2 7 2 2" xfId="14913"/>
    <cellStyle name="40 % - Accent4 3 2 2 7 2 2 2" xfId="28839"/>
    <cellStyle name="40 % - Accent4 3 2 2 7 2 3" xfId="9371"/>
    <cellStyle name="40 % - Accent4 3 2 2 7 2 4" xfId="23487"/>
    <cellStyle name="40 % - Accent4 3 2 2 7 3" xfId="12155"/>
    <cellStyle name="40 % - Accent4 3 2 2 7 3 2" xfId="26185"/>
    <cellStyle name="40 % - Accent4 3 2 2 7 4" xfId="6613"/>
    <cellStyle name="40 % - Accent4 3 2 2 7 5" xfId="20762"/>
    <cellStyle name="40 % - Accent4 3 2 2 8" xfId="1134"/>
    <cellStyle name="40 % - Accent4 3 2 2 8 2" xfId="3950"/>
    <cellStyle name="40 % - Accent4 3 2 2 8 2 2" xfId="15002"/>
    <cellStyle name="40 % - Accent4 3 2 2 8 2 2 2" xfId="28927"/>
    <cellStyle name="40 % - Accent4 3 2 2 8 2 3" xfId="9460"/>
    <cellStyle name="40 % - Accent4 3 2 2 8 2 4" xfId="23576"/>
    <cellStyle name="40 % - Accent4 3 2 2 8 3" xfId="12244"/>
    <cellStyle name="40 % - Accent4 3 2 2 8 3 2" xfId="26274"/>
    <cellStyle name="40 % - Accent4 3 2 2 8 4" xfId="6702"/>
    <cellStyle name="40 % - Accent4 3 2 2 8 5" xfId="20851"/>
    <cellStyle name="40 % - Accent4 3 2 2 9" xfId="1185"/>
    <cellStyle name="40 % - Accent4 3 2 2 9 2" xfId="4001"/>
    <cellStyle name="40 % - Accent4 3 2 2 9 2 2" xfId="15053"/>
    <cellStyle name="40 % - Accent4 3 2 2 9 2 2 2" xfId="28974"/>
    <cellStyle name="40 % - Accent4 3 2 2 9 2 3" xfId="9511"/>
    <cellStyle name="40 % - Accent4 3 2 2 9 2 4" xfId="23627"/>
    <cellStyle name="40 % - Accent4 3 2 2 9 3" xfId="12295"/>
    <cellStyle name="40 % - Accent4 3 2 2 9 3 2" xfId="26321"/>
    <cellStyle name="40 % - Accent4 3 2 2 9 4" xfId="6753"/>
    <cellStyle name="40 % - Accent4 3 2 2 9 5" xfId="20900"/>
    <cellStyle name="40 % - Accent4 3 2 3" xfId="449"/>
    <cellStyle name="40 % - Accent4 3 2 3 2" xfId="1341"/>
    <cellStyle name="40 % - Accent4 3 2 3 2 2" xfId="4157"/>
    <cellStyle name="40 % - Accent4 3 2 3 2 2 2" xfId="15209"/>
    <cellStyle name="40 % - Accent4 3 2 3 2 2 2 2" xfId="29129"/>
    <cellStyle name="40 % - Accent4 3 2 3 2 2 3" xfId="9667"/>
    <cellStyle name="40 % - Accent4 3 2 3 2 2 4" xfId="23783"/>
    <cellStyle name="40 % - Accent4 3 2 3 2 3" xfId="12451"/>
    <cellStyle name="40 % - Accent4 3 2 3 2 3 2" xfId="26476"/>
    <cellStyle name="40 % - Accent4 3 2 3 2 4" xfId="6909"/>
    <cellStyle name="40 % - Accent4 3 2 3 2 5" xfId="21055"/>
    <cellStyle name="40 % - Accent4 3 2 3 3" xfId="1857"/>
    <cellStyle name="40 % - Accent4 3 2 3 3 2" xfId="4673"/>
    <cellStyle name="40 % - Accent4 3 2 3 3 2 2" xfId="15725"/>
    <cellStyle name="40 % - Accent4 3 2 3 3 2 2 2" xfId="29622"/>
    <cellStyle name="40 % - Accent4 3 2 3 3 2 3" xfId="10183"/>
    <cellStyle name="40 % - Accent4 3 2 3 3 2 4" xfId="24290"/>
    <cellStyle name="40 % - Accent4 3 2 3 3 3" xfId="12967"/>
    <cellStyle name="40 % - Accent4 3 2 3 3 3 2" xfId="26976"/>
    <cellStyle name="40 % - Accent4 3 2 3 3 4" xfId="7425"/>
    <cellStyle name="40 % - Accent4 3 2 3 3 5" xfId="21558"/>
    <cellStyle name="40 % - Accent4 3 2 3 4" xfId="928"/>
    <cellStyle name="40 % - Accent4 3 2 3 4 2" xfId="3744"/>
    <cellStyle name="40 % - Accent4 3 2 3 4 2 2" xfId="14796"/>
    <cellStyle name="40 % - Accent4 3 2 3 4 2 2 2" xfId="28726"/>
    <cellStyle name="40 % - Accent4 3 2 3 4 2 3" xfId="9254"/>
    <cellStyle name="40 % - Accent4 3 2 3 4 2 4" xfId="23374"/>
    <cellStyle name="40 % - Accent4 3 2 3 4 3" xfId="12038"/>
    <cellStyle name="40 % - Accent4 3 2 3 4 3 2" xfId="26073"/>
    <cellStyle name="40 % - Accent4 3 2 3 4 4" xfId="6496"/>
    <cellStyle name="40 % - Accent4 3 2 3 4 5" xfId="20648"/>
    <cellStyle name="40 % - Accent4 3 2 3 5" xfId="3283"/>
    <cellStyle name="40 % - Accent4 3 2 3 5 2" xfId="14335"/>
    <cellStyle name="40 % - Accent4 3 2 3 5 2 2" xfId="28274"/>
    <cellStyle name="40 % - Accent4 3 2 3 5 3" xfId="8793"/>
    <cellStyle name="40 % - Accent4 3 2 3 5 4" xfId="22925"/>
    <cellStyle name="40 % - Accent4 3 2 3 6" xfId="11577"/>
    <cellStyle name="40 % - Accent4 3 2 3 6 2" xfId="25627"/>
    <cellStyle name="40 % - Accent4 3 2 3 7" xfId="6035"/>
    <cellStyle name="40 % - Accent4 3 2 3 8" xfId="20184"/>
    <cellStyle name="40 % - Accent4 3 2 4" xfId="1265"/>
    <cellStyle name="40 % - Accent4 3 2 4 2" xfId="4081"/>
    <cellStyle name="40 % - Accent4 3 2 4 2 2" xfId="15133"/>
    <cellStyle name="40 % - Accent4 3 2 4 2 2 2" xfId="29054"/>
    <cellStyle name="40 % - Accent4 3 2 4 2 3" xfId="9591"/>
    <cellStyle name="40 % - Accent4 3 2 4 2 4" xfId="23707"/>
    <cellStyle name="40 % - Accent4 3 2 4 3" xfId="12375"/>
    <cellStyle name="40 % - Accent4 3 2 4 3 2" xfId="26401"/>
    <cellStyle name="40 % - Accent4 3 2 4 4" xfId="6833"/>
    <cellStyle name="40 % - Accent4 3 2 4 5" xfId="20980"/>
    <cellStyle name="40 % - Accent4 3 2 5" xfId="1781"/>
    <cellStyle name="40 % - Accent4 3 2 5 2" xfId="4597"/>
    <cellStyle name="40 % - Accent4 3 2 5 2 2" xfId="15649"/>
    <cellStyle name="40 % - Accent4 3 2 5 2 2 2" xfId="29547"/>
    <cellStyle name="40 % - Accent4 3 2 5 2 3" xfId="10107"/>
    <cellStyle name="40 % - Accent4 3 2 5 2 4" xfId="24214"/>
    <cellStyle name="40 % - Accent4 3 2 5 3" xfId="12891"/>
    <cellStyle name="40 % - Accent4 3 2 5 3 2" xfId="26900"/>
    <cellStyle name="40 % - Accent4 3 2 5 4" xfId="7349"/>
    <cellStyle name="40 % - Accent4 3 2 5 5" xfId="21482"/>
    <cellStyle name="40 % - Accent4 3 2 6" xfId="851"/>
    <cellStyle name="40 % - Accent4 3 2 6 2" xfId="3667"/>
    <cellStyle name="40 % - Accent4 3 2 6 2 2" xfId="14719"/>
    <cellStyle name="40 % - Accent4 3 2 6 2 2 2" xfId="28649"/>
    <cellStyle name="40 % - Accent4 3 2 6 2 3" xfId="9177"/>
    <cellStyle name="40 % - Accent4 3 2 6 2 4" xfId="23298"/>
    <cellStyle name="40 % - Accent4 3 2 6 3" xfId="11961"/>
    <cellStyle name="40 % - Accent4 3 2 6 3 2" xfId="25996"/>
    <cellStyle name="40 % - Accent4 3 2 6 4" xfId="6419"/>
    <cellStyle name="40 % - Accent4 3 2 6 5" xfId="20571"/>
    <cellStyle name="40 % - Accent4 3 2 7" xfId="3207"/>
    <cellStyle name="40 % - Accent4 3 2 7 2" xfId="14259"/>
    <cellStyle name="40 % - Accent4 3 2 7 2 2" xfId="28198"/>
    <cellStyle name="40 % - Accent4 3 2 7 3" xfId="8717"/>
    <cellStyle name="40 % - Accent4 3 2 7 4" xfId="22849"/>
    <cellStyle name="40 % - Accent4 3 2 8" xfId="11501"/>
    <cellStyle name="40 % - Accent4 3 2 8 2" xfId="25552"/>
    <cellStyle name="40 % - Accent4 3 2 9" xfId="5959"/>
    <cellStyle name="40 % - Accent4 3 3" xfId="412"/>
    <cellStyle name="40 % - Accent4 3 3 2" xfId="618"/>
    <cellStyle name="40 % - Accent4 3 3 2 2" xfId="1497"/>
    <cellStyle name="40 % - Accent4 3 3 2 2 2" xfId="4313"/>
    <cellStyle name="40 % - Accent4 3 3 2 2 2 2" xfId="15365"/>
    <cellStyle name="40 % - Accent4 3 3 2 2 2 2 2" xfId="29279"/>
    <cellStyle name="40 % - Accent4 3 3 2 2 2 3" xfId="9823"/>
    <cellStyle name="40 % - Accent4 3 3 2 2 2 4" xfId="23937"/>
    <cellStyle name="40 % - Accent4 3 3 2 2 3" xfId="12607"/>
    <cellStyle name="40 % - Accent4 3 3 2 2 3 2" xfId="26627"/>
    <cellStyle name="40 % - Accent4 3 3 2 2 4" xfId="7065"/>
    <cellStyle name="40 % - Accent4 3 3 2 2 5" xfId="21207"/>
    <cellStyle name="40 % - Accent4 3 3 2 3" xfId="2013"/>
    <cellStyle name="40 % - Accent4 3 3 2 3 2" xfId="4829"/>
    <cellStyle name="40 % - Accent4 3 3 2 3 2 2" xfId="15881"/>
    <cellStyle name="40 % - Accent4 3 3 2 3 2 2 2" xfId="29772"/>
    <cellStyle name="40 % - Accent4 3 3 2 3 2 3" xfId="10339"/>
    <cellStyle name="40 % - Accent4 3 3 2 3 2 4" xfId="24439"/>
    <cellStyle name="40 % - Accent4 3 3 2 3 3" xfId="13123"/>
    <cellStyle name="40 % - Accent4 3 3 2 3 3 2" xfId="27129"/>
    <cellStyle name="40 % - Accent4 3 3 2 3 4" xfId="7581"/>
    <cellStyle name="40 % - Accent4 3 3 2 3 5" xfId="21711"/>
    <cellStyle name="40 % - Accent4 3 3 2 4" xfId="1086"/>
    <cellStyle name="40 % - Accent4 3 3 2 4 2" xfId="3902"/>
    <cellStyle name="40 % - Accent4 3 3 2 4 2 2" xfId="14954"/>
    <cellStyle name="40 % - Accent4 3 3 2 4 2 2 2" xfId="28880"/>
    <cellStyle name="40 % - Accent4 3 3 2 4 2 3" xfId="9412"/>
    <cellStyle name="40 % - Accent4 3 3 2 4 2 4" xfId="23528"/>
    <cellStyle name="40 % - Accent4 3 3 2 4 3" xfId="12196"/>
    <cellStyle name="40 % - Accent4 3 3 2 4 3 2" xfId="26226"/>
    <cellStyle name="40 % - Accent4 3 3 2 4 4" xfId="6654"/>
    <cellStyle name="40 % - Accent4 3 3 2 4 5" xfId="20803"/>
    <cellStyle name="40 % - Accent4 3 3 2 5" xfId="3439"/>
    <cellStyle name="40 % - Accent4 3 3 2 5 2" xfId="14491"/>
    <cellStyle name="40 % - Accent4 3 3 2 5 2 2" xfId="28427"/>
    <cellStyle name="40 % - Accent4 3 3 2 5 3" xfId="8949"/>
    <cellStyle name="40 % - Accent4 3 3 2 5 4" xfId="23076"/>
    <cellStyle name="40 % - Accent4 3 3 2 6" xfId="11733"/>
    <cellStyle name="40 % - Accent4 3 3 2 6 2" xfId="25777"/>
    <cellStyle name="40 % - Accent4 3 3 2 7" xfId="6191"/>
    <cellStyle name="40 % - Accent4 3 3 2 8" xfId="20346"/>
    <cellStyle name="40 % - Accent4 3 3 3" xfId="1306"/>
    <cellStyle name="40 % - Accent4 3 3 3 2" xfId="4122"/>
    <cellStyle name="40 % - Accent4 3 3 3 2 2" xfId="15174"/>
    <cellStyle name="40 % - Accent4 3 3 3 2 2 2" xfId="29095"/>
    <cellStyle name="40 % - Accent4 3 3 3 2 3" xfId="9632"/>
    <cellStyle name="40 % - Accent4 3 3 3 2 4" xfId="23748"/>
    <cellStyle name="40 % - Accent4 3 3 3 3" xfId="12416"/>
    <cellStyle name="40 % - Accent4 3 3 3 3 2" xfId="26442"/>
    <cellStyle name="40 % - Accent4 3 3 3 4" xfId="6874"/>
    <cellStyle name="40 % - Accent4 3 3 3 5" xfId="21021"/>
    <cellStyle name="40 % - Accent4 3 3 4" xfId="1822"/>
    <cellStyle name="40 % - Accent4 3 3 4 2" xfId="4638"/>
    <cellStyle name="40 % - Accent4 3 3 4 2 2" xfId="15690"/>
    <cellStyle name="40 % - Accent4 3 3 4 2 2 2" xfId="29588"/>
    <cellStyle name="40 % - Accent4 3 3 4 2 3" xfId="10148"/>
    <cellStyle name="40 % - Accent4 3 3 4 2 4" xfId="24255"/>
    <cellStyle name="40 % - Accent4 3 3 4 3" xfId="12932"/>
    <cellStyle name="40 % - Accent4 3 3 4 3 2" xfId="26941"/>
    <cellStyle name="40 % - Accent4 3 3 4 4" xfId="7390"/>
    <cellStyle name="40 % - Accent4 3 3 4 5" xfId="21523"/>
    <cellStyle name="40 % - Accent4 3 3 5" xfId="892"/>
    <cellStyle name="40 % - Accent4 3 3 5 2" xfId="3708"/>
    <cellStyle name="40 % - Accent4 3 3 5 2 2" xfId="14760"/>
    <cellStyle name="40 % - Accent4 3 3 5 2 2 2" xfId="28690"/>
    <cellStyle name="40 % - Accent4 3 3 5 2 3" xfId="9218"/>
    <cellStyle name="40 % - Accent4 3 3 5 2 4" xfId="23339"/>
    <cellStyle name="40 % - Accent4 3 3 5 3" xfId="12002"/>
    <cellStyle name="40 % - Accent4 3 3 5 3 2" xfId="26037"/>
    <cellStyle name="40 % - Accent4 3 3 5 4" xfId="6460"/>
    <cellStyle name="40 % - Accent4 3 3 5 5" xfId="20612"/>
    <cellStyle name="40 % - Accent4 3 3 6" xfId="3248"/>
    <cellStyle name="40 % - Accent4 3 3 6 2" xfId="14300"/>
    <cellStyle name="40 % - Accent4 3 3 6 2 2" xfId="28239"/>
    <cellStyle name="40 % - Accent4 3 3 6 3" xfId="8758"/>
    <cellStyle name="40 % - Accent4 3 3 6 4" xfId="22890"/>
    <cellStyle name="40 % - Accent4 3 3 7" xfId="11542"/>
    <cellStyle name="40 % - Accent4 3 3 7 2" xfId="25593"/>
    <cellStyle name="40 % - Accent4 3 3 8" xfId="6000"/>
    <cellStyle name="40 % - Accent4 3 3 9" xfId="20147"/>
    <cellStyle name="40 % - Accent4 3 4" xfId="521"/>
    <cellStyle name="40 % - Accent4 3 4 2" xfId="1400"/>
    <cellStyle name="40 % - Accent4 3 4 2 2" xfId="4216"/>
    <cellStyle name="40 % - Accent4 3 4 2 2 2" xfId="15268"/>
    <cellStyle name="40 % - Accent4 3 4 2 2 2 2" xfId="29185"/>
    <cellStyle name="40 % - Accent4 3 4 2 2 3" xfId="9726"/>
    <cellStyle name="40 % - Accent4 3 4 2 2 4" xfId="23840"/>
    <cellStyle name="40 % - Accent4 3 4 2 3" xfId="12510"/>
    <cellStyle name="40 % - Accent4 3 4 2 3 2" xfId="26532"/>
    <cellStyle name="40 % - Accent4 3 4 2 4" xfId="6968"/>
    <cellStyle name="40 % - Accent4 3 4 2 5" xfId="21111"/>
    <cellStyle name="40 % - Accent4 3 4 3" xfId="1916"/>
    <cellStyle name="40 % - Accent4 3 4 3 2" xfId="4732"/>
    <cellStyle name="40 % - Accent4 3 4 3 2 2" xfId="15784"/>
    <cellStyle name="40 % - Accent4 3 4 3 2 2 2" xfId="29677"/>
    <cellStyle name="40 % - Accent4 3 4 3 2 3" xfId="10242"/>
    <cellStyle name="40 % - Accent4 3 4 3 2 4" xfId="24343"/>
    <cellStyle name="40 % - Accent4 3 4 3 3" xfId="13026"/>
    <cellStyle name="40 % - Accent4 3 4 3 3 2" xfId="27034"/>
    <cellStyle name="40 % - Accent4 3 4 3 4" xfId="7484"/>
    <cellStyle name="40 % - Accent4 3 4 3 5" xfId="21614"/>
    <cellStyle name="40 % - Accent4 3 4 4" xfId="989"/>
    <cellStyle name="40 % - Accent4 3 4 4 2" xfId="3805"/>
    <cellStyle name="40 % - Accent4 3 4 4 2 2" xfId="14857"/>
    <cellStyle name="40 % - Accent4 3 4 4 2 2 2" xfId="28784"/>
    <cellStyle name="40 % - Accent4 3 4 4 2 3" xfId="9315"/>
    <cellStyle name="40 % - Accent4 3 4 4 2 4" xfId="23432"/>
    <cellStyle name="40 % - Accent4 3 4 4 3" xfId="12099"/>
    <cellStyle name="40 % - Accent4 3 4 4 3 2" xfId="26130"/>
    <cellStyle name="40 % - Accent4 3 4 4 4" xfId="6557"/>
    <cellStyle name="40 % - Accent4 3 4 4 5" xfId="20706"/>
    <cellStyle name="40 % - Accent4 3 4 5" xfId="3342"/>
    <cellStyle name="40 % - Accent4 3 4 5 2" xfId="14394"/>
    <cellStyle name="40 % - Accent4 3 4 5 2 2" xfId="28331"/>
    <cellStyle name="40 % - Accent4 3 4 5 3" xfId="8852"/>
    <cellStyle name="40 % - Accent4 3 4 5 4" xfId="22980"/>
    <cellStyle name="40 % - Accent4 3 4 6" xfId="11636"/>
    <cellStyle name="40 % - Accent4 3 4 6 2" xfId="25681"/>
    <cellStyle name="40 % - Accent4 3 4 7" xfId="6094"/>
    <cellStyle name="40 % - Accent4 3 4 8" xfId="20250"/>
    <cellStyle name="40 % - Accent4 3 5" xfId="1225"/>
    <cellStyle name="40 % - Accent4 3 5 2" xfId="4041"/>
    <cellStyle name="40 % - Accent4 3 5 2 2" xfId="15093"/>
    <cellStyle name="40 % - Accent4 3 5 2 2 2" xfId="29014"/>
    <cellStyle name="40 % - Accent4 3 5 2 3" xfId="9551"/>
    <cellStyle name="40 % - Accent4 3 5 2 4" xfId="23667"/>
    <cellStyle name="40 % - Accent4 3 5 3" xfId="12335"/>
    <cellStyle name="40 % - Accent4 3 5 3 2" xfId="26361"/>
    <cellStyle name="40 % - Accent4 3 5 4" xfId="6793"/>
    <cellStyle name="40 % - Accent4 3 5 5" xfId="20940"/>
    <cellStyle name="40 % - Accent4 3 6" xfId="1741"/>
    <cellStyle name="40 % - Accent4 3 6 2" xfId="4557"/>
    <cellStyle name="40 % - Accent4 3 6 2 2" xfId="15609"/>
    <cellStyle name="40 % - Accent4 3 6 2 2 2" xfId="29507"/>
    <cellStyle name="40 % - Accent4 3 6 2 3" xfId="10067"/>
    <cellStyle name="40 % - Accent4 3 6 2 4" xfId="24174"/>
    <cellStyle name="40 % - Accent4 3 6 3" xfId="12851"/>
    <cellStyle name="40 % - Accent4 3 6 3 2" xfId="26860"/>
    <cellStyle name="40 % - Accent4 3 6 4" xfId="7309"/>
    <cellStyle name="40 % - Accent4 3 6 5" xfId="21442"/>
    <cellStyle name="40 % - Accent4 3 7" xfId="795"/>
    <cellStyle name="40 % - Accent4 3 7 2" xfId="3611"/>
    <cellStyle name="40 % - Accent4 3 7 2 2" xfId="14663"/>
    <cellStyle name="40 % - Accent4 3 7 2 2 2" xfId="28594"/>
    <cellStyle name="40 % - Accent4 3 7 2 3" xfId="9121"/>
    <cellStyle name="40 % - Accent4 3 7 2 4" xfId="23243"/>
    <cellStyle name="40 % - Accent4 3 7 3" xfId="11905"/>
    <cellStyle name="40 % - Accent4 3 7 3 2" xfId="25942"/>
    <cellStyle name="40 % - Accent4 3 7 4" xfId="6363"/>
    <cellStyle name="40 % - Accent4 3 7 5" xfId="20515"/>
    <cellStyle name="40 % - Accent4 3 8" xfId="3154"/>
    <cellStyle name="40 % - Accent4 3 8 2" xfId="14219"/>
    <cellStyle name="40 % - Accent4 3 8 2 2" xfId="28158"/>
    <cellStyle name="40 % - Accent4 3 8 3" xfId="8677"/>
    <cellStyle name="40 % - Accent4 3 8 4" xfId="22798"/>
    <cellStyle name="40 % - Accent4 3 9" xfId="11461"/>
    <cellStyle name="40 % - Accent4 3 9 2" xfId="25512"/>
    <cellStyle name="40 % - Accent4 4" xfId="448"/>
    <cellStyle name="40 % - Accent4 4 2" xfId="1340"/>
    <cellStyle name="40 % - Accent4 4 2 2" xfId="4156"/>
    <cellStyle name="40 % - Accent4 4 2 2 2" xfId="15208"/>
    <cellStyle name="40 % - Accent4 4 2 2 2 2" xfId="29128"/>
    <cellStyle name="40 % - Accent4 4 2 2 3" xfId="9666"/>
    <cellStyle name="40 % - Accent4 4 2 2 4" xfId="23782"/>
    <cellStyle name="40 % - Accent4 4 2 3" xfId="12450"/>
    <cellStyle name="40 % - Accent4 4 2 3 2" xfId="26475"/>
    <cellStyle name="40 % - Accent4 4 2 4" xfId="6908"/>
    <cellStyle name="40 % - Accent4 4 2 5" xfId="21054"/>
    <cellStyle name="40 % - Accent4 4 3" xfId="1856"/>
    <cellStyle name="40 % - Accent4 4 3 2" xfId="4672"/>
    <cellStyle name="40 % - Accent4 4 3 2 2" xfId="15724"/>
    <cellStyle name="40 % - Accent4 4 3 2 2 2" xfId="29621"/>
    <cellStyle name="40 % - Accent4 4 3 2 3" xfId="10182"/>
    <cellStyle name="40 % - Accent4 4 3 2 4" xfId="24289"/>
    <cellStyle name="40 % - Accent4 4 3 3" xfId="12966"/>
    <cellStyle name="40 % - Accent4 4 3 3 2" xfId="26975"/>
    <cellStyle name="40 % - Accent4 4 3 4" xfId="7424"/>
    <cellStyle name="40 % - Accent4 4 3 5" xfId="21557"/>
    <cellStyle name="40 % - Accent4 4 4" xfId="927"/>
    <cellStyle name="40 % - Accent4 4 4 2" xfId="3743"/>
    <cellStyle name="40 % - Accent4 4 4 2 2" xfId="14795"/>
    <cellStyle name="40 % - Accent4 4 4 2 2 2" xfId="28725"/>
    <cellStyle name="40 % - Accent4 4 4 2 3" xfId="9253"/>
    <cellStyle name="40 % - Accent4 4 4 2 4" xfId="23373"/>
    <cellStyle name="40 % - Accent4 4 4 3" xfId="12037"/>
    <cellStyle name="40 % - Accent4 4 4 3 2" xfId="26072"/>
    <cellStyle name="40 % - Accent4 4 4 4" xfId="6495"/>
    <cellStyle name="40 % - Accent4 4 4 5" xfId="20647"/>
    <cellStyle name="40 % - Accent4 4 5" xfId="3282"/>
    <cellStyle name="40 % - Accent4 4 5 2" xfId="14334"/>
    <cellStyle name="40 % - Accent4 4 5 2 2" xfId="28273"/>
    <cellStyle name="40 % - Accent4 4 5 3" xfId="8792"/>
    <cellStyle name="40 % - Accent4 4 5 4" xfId="22924"/>
    <cellStyle name="40 % - Accent4 4 6" xfId="11576"/>
    <cellStyle name="40 % - Accent4 4 6 2" xfId="25626"/>
    <cellStyle name="40 % - Accent4 4 7" xfId="6034"/>
    <cellStyle name="40 % - Accent4 4 8" xfId="20183"/>
    <cellStyle name="40 % - Accent4 5" xfId="3132"/>
    <cellStyle name="40 % - Accent4 6" xfId="3078"/>
    <cellStyle name="40 % - Accent4 6 2" xfId="14185"/>
    <cellStyle name="40 % - Accent4 6 2 2" xfId="28124"/>
    <cellStyle name="40 % - Accent4 6 3" xfId="8643"/>
    <cellStyle name="40 % - Accent4 6 4" xfId="22732"/>
    <cellStyle name="40 % - Accent4 7" xfId="11440"/>
    <cellStyle name="40 % - Accent4 8" xfId="11403"/>
    <cellStyle name="40 % - Accent4 8 2" xfId="25459"/>
    <cellStyle name="40 % - Accent4 9" xfId="19967"/>
    <cellStyle name="40 % - Accent5" xfId="221" builtinId="47" customBuiltin="1"/>
    <cellStyle name="40 % - Accent5 10" xfId="51618"/>
    <cellStyle name="40 % - Accent5 2" xfId="326"/>
    <cellStyle name="40 % - Accent5 2 2" xfId="3177"/>
    <cellStyle name="40 % - Accent5 2 3" xfId="3093"/>
    <cellStyle name="40 % - Accent5 2 3 2" xfId="14199"/>
    <cellStyle name="40 % - Accent5 2 3 2 2" xfId="28138"/>
    <cellStyle name="40 % - Accent5 2 3 3" xfId="8657"/>
    <cellStyle name="40 % - Accent5 2 3 4" xfId="22747"/>
    <cellStyle name="40 % - Accent5 3" xfId="265"/>
    <cellStyle name="40 % - Accent5 3 10" xfId="5915"/>
    <cellStyle name="40 % - Accent5 3 11" xfId="20011"/>
    <cellStyle name="40 % - Accent5 3 2" xfId="364"/>
    <cellStyle name="40 % - Accent5 3 2 10" xfId="20099"/>
    <cellStyle name="40 % - Accent5 3 2 2" xfId="573" hidden="1"/>
    <cellStyle name="40 % - Accent5 3 2 2" xfId="663" hidden="1"/>
    <cellStyle name="40 % - Accent5 3 2 2" xfId="717" hidden="1"/>
    <cellStyle name="40 % - Accent5 3 2 2" xfId="737"/>
    <cellStyle name="40 % - Accent5 3 2 2 10" xfId="1202" hidden="1"/>
    <cellStyle name="40 % - Accent5 3 2 2 10" xfId="4018" hidden="1"/>
    <cellStyle name="40 % - Accent5 3 2 2 10" xfId="3394"/>
    <cellStyle name="40 % - Accent5 3 2 2 10 10" xfId="23031" hidden="1"/>
    <cellStyle name="40 % - Accent5 3 2 2 10 2" xfId="12312" hidden="1"/>
    <cellStyle name="40 % - Accent5 3 2 2 10 2" xfId="17208"/>
    <cellStyle name="40 % - Accent5 3 2 2 10 2 2" xfId="26338" hidden="1"/>
    <cellStyle name="40 % - Accent5 3 2 2 10 2 2" xfId="36793" hidden="1"/>
    <cellStyle name="40 % - Accent5 3 2 2 10 2 2" xfId="35223" hidden="1"/>
    <cellStyle name="40 % - Accent5 3 2 2 10 2 2" xfId="19872"/>
    <cellStyle name="40 % - Accent5 3 2 2 10 2 3" xfId="31017" hidden="1"/>
    <cellStyle name="40 % - Accent5 3 2 2 10 2 3" xfId="40519" hidden="1"/>
    <cellStyle name="40 % - Accent5 3 2 2 10 2 3" xfId="45479" hidden="1"/>
    <cellStyle name="40 % - Accent5 3 2 2 10 2 3" xfId="49592"/>
    <cellStyle name="40 % - Accent5 3 2 2 10 3" xfId="15070" hidden="1"/>
    <cellStyle name="40 % - Accent5 3 2 2 10 3" xfId="18623"/>
    <cellStyle name="40 % - Accent5 3 2 2 10 3 2" xfId="28991" hidden="1"/>
    <cellStyle name="40 % - Accent5 3 2 2 10 3 2" xfId="38862" hidden="1"/>
    <cellStyle name="40 % - Accent5 3 2 2 10 3 2" xfId="44040" hidden="1"/>
    <cellStyle name="40 % - Accent5 3 2 2 10 3 2" xfId="48502"/>
    <cellStyle name="40 % - Accent5 3 2 2 10 3 3" xfId="32312" hidden="1"/>
    <cellStyle name="40 % - Accent5 3 2 2 10 3 3" xfId="41764" hidden="1"/>
    <cellStyle name="40 % - Accent5 3 2 2 10 3 3" xfId="46605" hidden="1"/>
    <cellStyle name="40 % - Accent5 3 2 2 10 3 3" xfId="50682"/>
    <cellStyle name="40 % - Accent5 3 2 2 10 4" xfId="14446" hidden="1"/>
    <cellStyle name="40 % - Accent5 3 2 2 10 4" xfId="18395"/>
    <cellStyle name="40 % - Accent5 3 2 2 10 4 2" xfId="28382" hidden="1"/>
    <cellStyle name="40 % - Accent5 3 2 2 10 4 2" xfId="43696" hidden="1"/>
    <cellStyle name="40 % - Accent5 3 2 2 10 4 2" xfId="50506"/>
    <cellStyle name="40 % - Accent5 3 2 2 10 4 3" xfId="32104" hidden="1"/>
    <cellStyle name="40 % - Accent5 3 2 2 10 4 3" xfId="46429" hidden="1"/>
    <cellStyle name="40 % - Accent5 3 2 2 10 5" xfId="6770"/>
    <cellStyle name="40 % - Accent5 3 2 2 10 6" xfId="9528"/>
    <cellStyle name="40 % - Accent5 3 2 2 10 7" xfId="8904"/>
    <cellStyle name="40 % - Accent5 3 2 2 10 8" xfId="20917"/>
    <cellStyle name="40 % - Accent5 3 2 2 10 9" xfId="23644"/>
    <cellStyle name="40 % - Accent5 3 2 2 11" xfId="3484"/>
    <cellStyle name="40 % - Accent5 3 2 2 11 2" xfId="14536"/>
    <cellStyle name="40 % - Accent5 3 2 2 11 2 2" xfId="28472"/>
    <cellStyle name="40 % - Accent5 3 2 2 11 3" xfId="8994"/>
    <cellStyle name="40 % - Accent5 3 2 2 11 4" xfId="23121"/>
    <cellStyle name="40 % - Accent5 3 2 2 12" xfId="3533"/>
    <cellStyle name="40 % - Accent5 3 2 2 12 2" xfId="14585"/>
    <cellStyle name="40 % - Accent5 3 2 2 12 2 2" xfId="28520"/>
    <cellStyle name="40 % - Accent5 3 2 2 12 3" xfId="9043"/>
    <cellStyle name="40 % - Accent5 3 2 2 12 4" xfId="23165"/>
    <cellStyle name="40 % - Accent5 3 2 2 13" xfId="3553"/>
    <cellStyle name="40 % - Accent5 3 2 2 13 2" xfId="14605"/>
    <cellStyle name="40 % - Accent5 3 2 2 13 2 2" xfId="28540"/>
    <cellStyle name="40 % - Accent5 3 2 2 13 3" xfId="9063"/>
    <cellStyle name="40 % - Accent5 3 2 2 13 4" xfId="23185"/>
    <cellStyle name="40 % - Accent5 3 2 2 14" xfId="11688"/>
    <cellStyle name="40 % - Accent5 3 2 2 14 2" xfId="25732"/>
    <cellStyle name="40 % - Accent5 3 2 2 15" xfId="11778"/>
    <cellStyle name="40 % - Accent5 3 2 2 15 2" xfId="25822"/>
    <cellStyle name="40 % - Accent5 3 2 2 16" xfId="11827"/>
    <cellStyle name="40 % - Accent5 3 2 2 16 2" xfId="25869"/>
    <cellStyle name="40 % - Accent5 3 2 2 17" xfId="11847"/>
    <cellStyle name="40 % - Accent5 3 2 2 17 2" xfId="25889"/>
    <cellStyle name="40 % - Accent5 3 2 2 18" xfId="6146"/>
    <cellStyle name="40 % - Accent5 3 2 2 19" xfId="6236"/>
    <cellStyle name="40 % - Accent5 3 2 2 2" xfId="1452" hidden="1"/>
    <cellStyle name="40 % - Accent5 3 2 2 2" xfId="1968" hidden="1"/>
    <cellStyle name="40 % - Accent5 3 2 2 2" xfId="2420" hidden="1"/>
    <cellStyle name="40 % - Accent5 3 2 2 2" xfId="2735" hidden="1"/>
    <cellStyle name="40 % - Accent5 3 2 2 2" xfId="2305" hidden="1"/>
    <cellStyle name="40 % - Accent5 3 2 2 2" xfId="2978"/>
    <cellStyle name="40 % - Accent5 3 2 2 2 10" xfId="13530" hidden="1"/>
    <cellStyle name="40 % - Accent5 3 2 2 2 10" xfId="7020"/>
    <cellStyle name="40 % - Accent5 3 2 2 2 10 2" xfId="27516" hidden="1"/>
    <cellStyle name="40 % - Accent5 3 2 2 2 10 2" xfId="37693" hidden="1"/>
    <cellStyle name="40 % - Accent5 3 2 2 2 10 2" xfId="43020" hidden="1"/>
    <cellStyle name="40 % - Accent5 3 2 2 2 10 2" xfId="47783"/>
    <cellStyle name="40 % - Accent5 3 2 2 2 11" xfId="13845" hidden="1"/>
    <cellStyle name="40 % - Accent5 3 2 2 2 11" xfId="7536"/>
    <cellStyle name="40 % - Accent5 3 2 2 2 11 2" xfId="27801" hidden="1"/>
    <cellStyle name="40 % - Accent5 3 2 2 2 11 2" xfId="37963" hidden="1"/>
    <cellStyle name="40 % - Accent5 3 2 2 2 11 2" xfId="43268" hidden="1"/>
    <cellStyle name="40 % - Accent5 3 2 2 2 11 2" xfId="48031"/>
    <cellStyle name="40 % - Accent5 3 2 2 2 12" xfId="13415" hidden="1"/>
    <cellStyle name="40 % - Accent5 3 2 2 2 12" xfId="7988"/>
    <cellStyle name="40 % - Accent5 3 2 2 2 12 2" xfId="27410" hidden="1"/>
    <cellStyle name="40 % - Accent5 3 2 2 2 12 2" xfId="37590" hidden="1"/>
    <cellStyle name="40 % - Accent5 3 2 2 2 12 2" xfId="42918" hidden="1"/>
    <cellStyle name="40 % - Accent5 3 2 2 2 12 2" xfId="47693"/>
    <cellStyle name="40 % - Accent5 3 2 2 2 13" xfId="14088" hidden="1"/>
    <cellStyle name="40 % - Accent5 3 2 2 2 13" xfId="8303"/>
    <cellStyle name="40 % - Accent5 3 2 2 2 13 2" xfId="28029" hidden="1"/>
    <cellStyle name="40 % - Accent5 3 2 2 2 13 2" xfId="38181" hidden="1"/>
    <cellStyle name="40 % - Accent5 3 2 2 2 13 2" xfId="43472" hidden="1"/>
    <cellStyle name="40 % - Accent5 3 2 2 2 13 2" xfId="48220"/>
    <cellStyle name="40 % - Accent5 3 2 2 2 14" xfId="7873"/>
    <cellStyle name="40 % - Accent5 3 2 2 2 15" xfId="8546"/>
    <cellStyle name="40 % - Accent5 3 2 2 2 16" xfId="21162" hidden="1"/>
    <cellStyle name="40 % - Accent5 3 2 2 2 17" xfId="21666" hidden="1"/>
    <cellStyle name="40 % - Accent5 3 2 2 2 18" xfId="22085" hidden="1"/>
    <cellStyle name="40 % - Accent5 3 2 2 2 19" xfId="22390"/>
    <cellStyle name="40 % - Accent5 3 2 2 2 2" xfId="4268"/>
    <cellStyle name="40 % - Accent5 3 2 2 2 2 2" xfId="15320" hidden="1"/>
    <cellStyle name="40 % - Accent5 3 2 2 2 2 2" xfId="18685"/>
    <cellStyle name="40 % - Accent5 3 2 2 2 2 2 2" xfId="29234" hidden="1"/>
    <cellStyle name="40 % - Accent5 3 2 2 2 2 2 2" xfId="46653" hidden="1"/>
    <cellStyle name="40 % - Accent5 3 2 2 2 2 2 2" xfId="50730"/>
    <cellStyle name="40 % - Accent5 3 2 2 2 2 2 3" xfId="32367" hidden="1"/>
    <cellStyle name="40 % - Accent5 3 2 2 2 2 3" xfId="9778"/>
    <cellStyle name="40 % - Accent5 3 2 2 2 2 4" xfId="23892"/>
    <cellStyle name="40 % - Accent5 3 2 2 2 20" xfId="21984"/>
    <cellStyle name="40 % - Accent5 3 2 2 2 21" xfId="22633"/>
    <cellStyle name="40 % - Accent5 3 2 2 2 3" xfId="4784"/>
    <cellStyle name="40 % - Accent5 3 2 2 2 3 2" xfId="15836"/>
    <cellStyle name="40 % - Accent5 3 2 2 2 3 2 2" xfId="29727"/>
    <cellStyle name="40 % - Accent5 3 2 2 2 3 3" xfId="10294"/>
    <cellStyle name="40 % - Accent5 3 2 2 2 3 4" xfId="24394"/>
    <cellStyle name="40 % - Accent5 3 2 2 2 4" xfId="5236"/>
    <cellStyle name="40 % - Accent5 3 2 2 2 4 2" xfId="16288"/>
    <cellStyle name="40 % - Accent5 3 2 2 2 4 2 2" xfId="30157"/>
    <cellStyle name="40 % - Accent5 3 2 2 2 4 3" xfId="10746"/>
    <cellStyle name="40 % - Accent5 3 2 2 2 4 4" xfId="24820"/>
    <cellStyle name="40 % - Accent5 3 2 2 2 5" xfId="5551"/>
    <cellStyle name="40 % - Accent5 3 2 2 2 5 2" xfId="16603"/>
    <cellStyle name="40 % - Accent5 3 2 2 2 5 2 2" xfId="30457"/>
    <cellStyle name="40 % - Accent5 3 2 2 2 5 3" xfId="11061"/>
    <cellStyle name="40 % - Accent5 3 2 2 2 5 4" xfId="25123"/>
    <cellStyle name="40 % - Accent5 3 2 2 2 6" xfId="5121"/>
    <cellStyle name="40 % - Accent5 3 2 2 2 6 2" xfId="16173"/>
    <cellStyle name="40 % - Accent5 3 2 2 2 6 2 2" xfId="30051"/>
    <cellStyle name="40 % - Accent5 3 2 2 2 6 3" xfId="10631"/>
    <cellStyle name="40 % - Accent5 3 2 2 2 6 4" xfId="24715"/>
    <cellStyle name="40 % - Accent5 3 2 2 2 7" xfId="5794"/>
    <cellStyle name="40 % - Accent5 3 2 2 2 7 2" xfId="16846"/>
    <cellStyle name="40 % - Accent5 3 2 2 2 7 2 2" xfId="30685"/>
    <cellStyle name="40 % - Accent5 3 2 2 2 7 3" xfId="11304"/>
    <cellStyle name="40 % - Accent5 3 2 2 2 7 4" xfId="25351"/>
    <cellStyle name="40 % - Accent5 3 2 2 2 8" xfId="12562"/>
    <cellStyle name="40 % - Accent5 3 2 2 2 8 2" xfId="26582"/>
    <cellStyle name="40 % - Accent5 3 2 2 2 9" xfId="13078"/>
    <cellStyle name="40 % - Accent5 3 2 2 2 9 2" xfId="27084"/>
    <cellStyle name="40 % - Accent5 3 2 2 20" xfId="6285"/>
    <cellStyle name="40 % - Accent5 3 2 2 21" xfId="6305"/>
    <cellStyle name="40 % - Accent5 3 2 2 22" xfId="20301"/>
    <cellStyle name="40 % - Accent5 3 2 2 23" xfId="20391"/>
    <cellStyle name="40 % - Accent5 3 2 2 24" xfId="20441"/>
    <cellStyle name="40 % - Accent5 3 2 2 25" xfId="20461"/>
    <cellStyle name="40 % - Accent5 3 2 2 3" xfId="1542" hidden="1"/>
    <cellStyle name="40 % - Accent5 3 2 2 3" xfId="2058" hidden="1"/>
    <cellStyle name="40 % - Accent5 3 2 2 3" xfId="2458" hidden="1"/>
    <cellStyle name="40 % - Accent5 3 2 2 3" xfId="2771" hidden="1"/>
    <cellStyle name="40 % - Accent5 3 2 2 3" xfId="2362" hidden="1"/>
    <cellStyle name="40 % - Accent5 3 2 2 3" xfId="3003"/>
    <cellStyle name="40 % - Accent5 3 2 2 3 10" xfId="13568" hidden="1"/>
    <cellStyle name="40 % - Accent5 3 2 2 3 10" xfId="7110"/>
    <cellStyle name="40 % - Accent5 3 2 2 3 10 2" xfId="27553" hidden="1"/>
    <cellStyle name="40 % - Accent5 3 2 2 3 10 2" xfId="37729" hidden="1"/>
    <cellStyle name="40 % - Accent5 3 2 2 3 10 2" xfId="43056" hidden="1"/>
    <cellStyle name="40 % - Accent5 3 2 2 3 10 2" xfId="47819"/>
    <cellStyle name="40 % - Accent5 3 2 2 3 11" xfId="13881" hidden="1"/>
    <cellStyle name="40 % - Accent5 3 2 2 3 11" xfId="7626"/>
    <cellStyle name="40 % - Accent5 3 2 2 3 11 2" xfId="27837" hidden="1"/>
    <cellStyle name="40 % - Accent5 3 2 2 3 11 2" xfId="37997" hidden="1"/>
    <cellStyle name="40 % - Accent5 3 2 2 3 11 2" xfId="43301" hidden="1"/>
    <cellStyle name="40 % - Accent5 3 2 2 3 11 2" xfId="48064"/>
    <cellStyle name="40 % - Accent5 3 2 2 3 12" xfId="13472" hidden="1"/>
    <cellStyle name="40 % - Accent5 3 2 2 3 12" xfId="8026"/>
    <cellStyle name="40 % - Accent5 3 2 2 3 12 2" xfId="27465" hidden="1"/>
    <cellStyle name="40 % - Accent5 3 2 2 3 12 2" xfId="37643" hidden="1"/>
    <cellStyle name="40 % - Accent5 3 2 2 3 12 2" xfId="42971" hidden="1"/>
    <cellStyle name="40 % - Accent5 3 2 2 3 12 2" xfId="47737"/>
    <cellStyle name="40 % - Accent5 3 2 2 3 13" xfId="14113" hidden="1"/>
    <cellStyle name="40 % - Accent5 3 2 2 3 13" xfId="8339"/>
    <cellStyle name="40 % - Accent5 3 2 2 3 13 2" xfId="28054" hidden="1"/>
    <cellStyle name="40 % - Accent5 3 2 2 3 13 2" xfId="38206" hidden="1"/>
    <cellStyle name="40 % - Accent5 3 2 2 3 13 2" xfId="43497" hidden="1"/>
    <cellStyle name="40 % - Accent5 3 2 2 3 13 2" xfId="48244"/>
    <cellStyle name="40 % - Accent5 3 2 2 3 14" xfId="7930"/>
    <cellStyle name="40 % - Accent5 3 2 2 3 15" xfId="8571"/>
    <cellStyle name="40 % - Accent5 3 2 2 3 16" xfId="21252" hidden="1"/>
    <cellStyle name="40 % - Accent5 3 2 2 3 17" xfId="21755" hidden="1"/>
    <cellStyle name="40 % - Accent5 3 2 2 3 18" xfId="22122" hidden="1"/>
    <cellStyle name="40 % - Accent5 3 2 2 3 19" xfId="22426"/>
    <cellStyle name="40 % - Accent5 3 2 2 3 2" xfId="4358"/>
    <cellStyle name="40 % - Accent5 3 2 2 3 2 2" xfId="15410" hidden="1"/>
    <cellStyle name="40 % - Accent5 3 2 2 3 2 2" xfId="18710"/>
    <cellStyle name="40 % - Accent5 3 2 2 3 2 2 2" xfId="29324" hidden="1"/>
    <cellStyle name="40 % - Accent5 3 2 2 3 2 2 2" xfId="46677" hidden="1"/>
    <cellStyle name="40 % - Accent5 3 2 2 3 2 2 2" xfId="50754"/>
    <cellStyle name="40 % - Accent5 3 2 2 3 2 2 3" xfId="32392" hidden="1"/>
    <cellStyle name="40 % - Accent5 3 2 2 3 2 3" xfId="9868"/>
    <cellStyle name="40 % - Accent5 3 2 2 3 2 4" xfId="23982"/>
    <cellStyle name="40 % - Accent5 3 2 2 3 20" xfId="22034"/>
    <cellStyle name="40 % - Accent5 3 2 2 3 21" xfId="22658"/>
    <cellStyle name="40 % - Accent5 3 2 2 3 3" xfId="4874"/>
    <cellStyle name="40 % - Accent5 3 2 2 3 3 2" xfId="15926"/>
    <cellStyle name="40 % - Accent5 3 2 2 3 3 2 2" xfId="29817"/>
    <cellStyle name="40 % - Accent5 3 2 2 3 3 3" xfId="10384"/>
    <cellStyle name="40 % - Accent5 3 2 2 3 3 4" xfId="24484"/>
    <cellStyle name="40 % - Accent5 3 2 2 3 4" xfId="5274"/>
    <cellStyle name="40 % - Accent5 3 2 2 3 4 2" xfId="16326"/>
    <cellStyle name="40 % - Accent5 3 2 2 3 4 2 2" xfId="30194"/>
    <cellStyle name="40 % - Accent5 3 2 2 3 4 3" xfId="10784"/>
    <cellStyle name="40 % - Accent5 3 2 2 3 4 4" xfId="24858"/>
    <cellStyle name="40 % - Accent5 3 2 2 3 5" xfId="5587"/>
    <cellStyle name="40 % - Accent5 3 2 2 3 5 2" xfId="16639"/>
    <cellStyle name="40 % - Accent5 3 2 2 3 5 2 2" xfId="30493"/>
    <cellStyle name="40 % - Accent5 3 2 2 3 5 3" xfId="11097"/>
    <cellStyle name="40 % - Accent5 3 2 2 3 5 4" xfId="25159"/>
    <cellStyle name="40 % - Accent5 3 2 2 3 6" xfId="5178"/>
    <cellStyle name="40 % - Accent5 3 2 2 3 6 2" xfId="16230"/>
    <cellStyle name="40 % - Accent5 3 2 2 3 6 2 2" xfId="30102"/>
    <cellStyle name="40 % - Accent5 3 2 2 3 6 3" xfId="10688"/>
    <cellStyle name="40 % - Accent5 3 2 2 3 6 4" xfId="24765"/>
    <cellStyle name="40 % - Accent5 3 2 2 3 7" xfId="5819"/>
    <cellStyle name="40 % - Accent5 3 2 2 3 7 2" xfId="16871"/>
    <cellStyle name="40 % - Accent5 3 2 2 3 7 2 2" xfId="30709"/>
    <cellStyle name="40 % - Accent5 3 2 2 3 7 3" xfId="11329"/>
    <cellStyle name="40 % - Accent5 3 2 2 3 7 4" xfId="25376"/>
    <cellStyle name="40 % - Accent5 3 2 2 3 8" xfId="12652"/>
    <cellStyle name="40 % - Accent5 3 2 2 3 8 2" xfId="26672"/>
    <cellStyle name="40 % - Accent5 3 2 2 3 9" xfId="13168"/>
    <cellStyle name="40 % - Accent5 3 2 2 3 9 2" xfId="27174"/>
    <cellStyle name="40 % - Accent5 3 2 2 4" xfId="1591" hidden="1"/>
    <cellStyle name="40 % - Accent5 3 2 2 4" xfId="2107" hidden="1"/>
    <cellStyle name="40 % - Accent5 3 2 2 4" xfId="2820" hidden="1"/>
    <cellStyle name="40 % - Accent5 3 2 2 4" xfId="2392" hidden="1"/>
    <cellStyle name="40 % - Accent5 3 2 2 4" xfId="3051"/>
    <cellStyle name="40 % - Accent5 3 2 2 4 10" xfId="13502" hidden="1"/>
    <cellStyle name="40 % - Accent5 3 2 2 4 10" xfId="7159"/>
    <cellStyle name="40 % - Accent5 3 2 2 4 10 2" xfId="27491" hidden="1"/>
    <cellStyle name="40 % - Accent5 3 2 2 4 10 2" xfId="37669" hidden="1"/>
    <cellStyle name="40 % - Accent5 3 2 2 4 10 2" xfId="42997" hidden="1"/>
    <cellStyle name="40 % - Accent5 3 2 2 4 10 2" xfId="47760"/>
    <cellStyle name="40 % - Accent5 3 2 2 4 11" xfId="14161" hidden="1"/>
    <cellStyle name="40 % - Accent5 3 2 2 4 11" xfId="7675"/>
    <cellStyle name="40 % - Accent5 3 2 2 4 11 2" xfId="28100" hidden="1"/>
    <cellStyle name="40 % - Accent5 3 2 2 4 11 2" xfId="38251" hidden="1"/>
    <cellStyle name="40 % - Accent5 3 2 2 4 11 2" xfId="43538" hidden="1"/>
    <cellStyle name="40 % - Accent5 3 2 2 4 11 2" xfId="48282"/>
    <cellStyle name="40 % - Accent5 3 2 2 4 12" xfId="8388"/>
    <cellStyle name="40 % - Accent5 3 2 2 4 13" xfId="7960"/>
    <cellStyle name="40 % - Accent5 3 2 2 4 14" xfId="8619"/>
    <cellStyle name="40 % - Accent5 3 2 2 4 15" xfId="21297" hidden="1"/>
    <cellStyle name="40 % - Accent5 3 2 2 4 16" xfId="21799" hidden="1"/>
    <cellStyle name="40 % - Accent5 3 2 2 4 17" xfId="22475" hidden="1"/>
    <cellStyle name="40 % - Accent5 3 2 2 4 18" xfId="22060" hidden="1"/>
    <cellStyle name="40 % - Accent5 3 2 2 4 19" xfId="22705" hidden="1"/>
    <cellStyle name="40 % - Accent5 3 2 2 4 2" xfId="4407"/>
    <cellStyle name="40 % - Accent5 3 2 2 4 2 2" xfId="15459" hidden="1"/>
    <cellStyle name="40 % - Accent5 3 2 2 4 2 2" xfId="18758"/>
    <cellStyle name="40 % - Accent5 3 2 2 4 2 2 2" xfId="29372" hidden="1"/>
    <cellStyle name="40 % - Accent5 3 2 2 4 2 2 2" xfId="46715" hidden="1"/>
    <cellStyle name="40 % - Accent5 3 2 2 4 2 2 2" xfId="48588"/>
    <cellStyle name="40 % - Accent5 3 2 2 4 2 2 3" xfId="32436" hidden="1"/>
    <cellStyle name="40 % - Accent5 3 2 2 4 2 2 3" xfId="50792"/>
    <cellStyle name="40 % - Accent5 3 2 2 4 2 3" xfId="9917"/>
    <cellStyle name="40 % - Accent5 3 2 2 4 2 4" xfId="24029"/>
    <cellStyle name="40 % - Accent5 3 2 2 4 3" xfId="4923"/>
    <cellStyle name="40 % - Accent5 3 2 2 4 3 2" xfId="15975" hidden="1"/>
    <cellStyle name="40 % - Accent5 3 2 2 4 3 2" xfId="18984"/>
    <cellStyle name="40 % - Accent5 3 2 2 4 3 2 2" xfId="29861" hidden="1"/>
    <cellStyle name="40 % - Accent5 3 2 2 4 3 2 2" xfId="46891" hidden="1"/>
    <cellStyle name="40 % - Accent5 3 2 2 4 3 2 2" xfId="50968"/>
    <cellStyle name="40 % - Accent5 3 2 2 4 3 2 3" xfId="32645" hidden="1"/>
    <cellStyle name="40 % - Accent5 3 2 2 4 3 3" xfId="10433"/>
    <cellStyle name="40 % - Accent5 3 2 2 4 3 4" xfId="24529"/>
    <cellStyle name="40 % - Accent5 3 2 2 4 4" xfId="5636"/>
    <cellStyle name="40 % - Accent5 3 2 2 4 4 2" xfId="16688"/>
    <cellStyle name="40 % - Accent5 3 2 2 4 4 2 2" xfId="30541"/>
    <cellStyle name="40 % - Accent5 3 2 2 4 4 3" xfId="11146"/>
    <cellStyle name="40 % - Accent5 3 2 2 4 4 4" xfId="25203"/>
    <cellStyle name="40 % - Accent5 3 2 2 4 5" xfId="5208"/>
    <cellStyle name="40 % - Accent5 3 2 2 4 5 2" xfId="16260"/>
    <cellStyle name="40 % - Accent5 3 2 2 4 5 2 2" xfId="30129"/>
    <cellStyle name="40 % - Accent5 3 2 2 4 5 3" xfId="10718"/>
    <cellStyle name="40 % - Accent5 3 2 2 4 5 4" xfId="24794"/>
    <cellStyle name="40 % - Accent5 3 2 2 4 6" xfId="5867"/>
    <cellStyle name="40 % - Accent5 3 2 2 4 6 2" xfId="16919"/>
    <cellStyle name="40 % - Accent5 3 2 2 4 6 2 2" xfId="30756"/>
    <cellStyle name="40 % - Accent5 3 2 2 4 6 3" xfId="11377"/>
    <cellStyle name="40 % - Accent5 3 2 2 4 6 4" xfId="25423"/>
    <cellStyle name="40 % - Accent5 3 2 2 4 7" xfId="12701"/>
    <cellStyle name="40 % - Accent5 3 2 2 4 7 2" xfId="26717"/>
    <cellStyle name="40 % - Accent5 3 2 2 4 8" xfId="13217"/>
    <cellStyle name="40 % - Accent5 3 2 2 4 8 2" xfId="27222"/>
    <cellStyle name="40 % - Accent5 3 2 2 4 9" xfId="13930"/>
    <cellStyle name="40 % - Accent5 3 2 2 4 9 2" xfId="27880"/>
    <cellStyle name="40 % - Accent5 3 2 2 5" xfId="1611"/>
    <cellStyle name="40 % - Accent5 3 2 2 5 2" xfId="4427"/>
    <cellStyle name="40 % - Accent5 3 2 2 5 2 2" xfId="15479"/>
    <cellStyle name="40 % - Accent5 3 2 2 5 2 2 2" xfId="29392"/>
    <cellStyle name="40 % - Accent5 3 2 2 5 2 3" xfId="9937"/>
    <cellStyle name="40 % - Accent5 3 2 2 5 2 4" xfId="24049"/>
    <cellStyle name="40 % - Accent5 3 2 2 5 3" xfId="12721"/>
    <cellStyle name="40 % - Accent5 3 2 2 5 3 2" xfId="26737"/>
    <cellStyle name="40 % - Accent5 3 2 2 5 4" xfId="7179"/>
    <cellStyle name="40 % - Accent5 3 2 2 5 5" xfId="21317"/>
    <cellStyle name="40 % - Accent5 3 2 2 6" xfId="2127"/>
    <cellStyle name="40 % - Accent5 3 2 2 6 2" xfId="4943"/>
    <cellStyle name="40 % - Accent5 3 2 2 6 2 2" xfId="15995"/>
    <cellStyle name="40 % - Accent5 3 2 2 6 2 2 2" xfId="29881"/>
    <cellStyle name="40 % - Accent5 3 2 2 6 2 3" xfId="10453"/>
    <cellStyle name="40 % - Accent5 3 2 2 6 2 4" xfId="24549"/>
    <cellStyle name="40 % - Accent5 3 2 2 6 3" xfId="13237"/>
    <cellStyle name="40 % - Accent5 3 2 2 6 3 2" xfId="27242"/>
    <cellStyle name="40 % - Accent5 3 2 2 6 4" xfId="7695"/>
    <cellStyle name="40 % - Accent5 3 2 2 6 5" xfId="21819"/>
    <cellStyle name="40 % - Accent5 3 2 2 7" xfId="1041"/>
    <cellStyle name="40 % - Accent5 3 2 2 7 2" xfId="3857"/>
    <cellStyle name="40 % - Accent5 3 2 2 7 2 2" xfId="14909"/>
    <cellStyle name="40 % - Accent5 3 2 2 7 2 2 2" xfId="28835"/>
    <cellStyle name="40 % - Accent5 3 2 2 7 2 3" xfId="9367"/>
    <cellStyle name="40 % - Accent5 3 2 2 7 2 4" xfId="23483"/>
    <cellStyle name="40 % - Accent5 3 2 2 7 3" xfId="12151"/>
    <cellStyle name="40 % - Accent5 3 2 2 7 3 2" xfId="26181"/>
    <cellStyle name="40 % - Accent5 3 2 2 7 4" xfId="6609"/>
    <cellStyle name="40 % - Accent5 3 2 2 7 5" xfId="20758"/>
    <cellStyle name="40 % - Accent5 3 2 2 8" xfId="1131"/>
    <cellStyle name="40 % - Accent5 3 2 2 8 2" xfId="3947"/>
    <cellStyle name="40 % - Accent5 3 2 2 8 2 2" xfId="14999"/>
    <cellStyle name="40 % - Accent5 3 2 2 8 2 2 2" xfId="28924"/>
    <cellStyle name="40 % - Accent5 3 2 2 8 2 3" xfId="9457"/>
    <cellStyle name="40 % - Accent5 3 2 2 8 2 4" xfId="23573"/>
    <cellStyle name="40 % - Accent5 3 2 2 8 3" xfId="12241"/>
    <cellStyle name="40 % - Accent5 3 2 2 8 3 2" xfId="26271"/>
    <cellStyle name="40 % - Accent5 3 2 2 8 4" xfId="6699"/>
    <cellStyle name="40 % - Accent5 3 2 2 8 5" xfId="20848"/>
    <cellStyle name="40 % - Accent5 3 2 2 9" xfId="1182"/>
    <cellStyle name="40 % - Accent5 3 2 2 9 2" xfId="3998"/>
    <cellStyle name="40 % - Accent5 3 2 2 9 2 2" xfId="15050"/>
    <cellStyle name="40 % - Accent5 3 2 2 9 2 2 2" xfId="28971"/>
    <cellStyle name="40 % - Accent5 3 2 2 9 2 3" xfId="9508"/>
    <cellStyle name="40 % - Accent5 3 2 2 9 2 4" xfId="23624"/>
    <cellStyle name="40 % - Accent5 3 2 2 9 3" xfId="12292"/>
    <cellStyle name="40 % - Accent5 3 2 2 9 3 2" xfId="26318"/>
    <cellStyle name="40 % - Accent5 3 2 2 9 4" xfId="6750"/>
    <cellStyle name="40 % - Accent5 3 2 2 9 5" xfId="20897"/>
    <cellStyle name="40 % - Accent5 3 2 3" xfId="484"/>
    <cellStyle name="40 % - Accent5 3 2 3 2" xfId="1370"/>
    <cellStyle name="40 % - Accent5 3 2 3 2 2" xfId="4186"/>
    <cellStyle name="40 % - Accent5 3 2 3 2 2 2" xfId="15238"/>
    <cellStyle name="40 % - Accent5 3 2 3 2 2 2 2" xfId="29155"/>
    <cellStyle name="40 % - Accent5 3 2 3 2 2 3" xfId="9696"/>
    <cellStyle name="40 % - Accent5 3 2 3 2 2 4" xfId="23810"/>
    <cellStyle name="40 % - Accent5 3 2 3 2 3" xfId="12480"/>
    <cellStyle name="40 % - Accent5 3 2 3 2 3 2" xfId="26502"/>
    <cellStyle name="40 % - Accent5 3 2 3 2 4" xfId="6938"/>
    <cellStyle name="40 % - Accent5 3 2 3 2 5" xfId="21081"/>
    <cellStyle name="40 % - Accent5 3 2 3 3" xfId="1886"/>
    <cellStyle name="40 % - Accent5 3 2 3 3 2" xfId="4702"/>
    <cellStyle name="40 % - Accent5 3 2 3 3 2 2" xfId="15754"/>
    <cellStyle name="40 % - Accent5 3 2 3 3 2 2 2" xfId="29647"/>
    <cellStyle name="40 % - Accent5 3 2 3 3 2 3" xfId="10212"/>
    <cellStyle name="40 % - Accent5 3 2 3 3 2 4" xfId="24314"/>
    <cellStyle name="40 % - Accent5 3 2 3 3 3" xfId="12996"/>
    <cellStyle name="40 % - Accent5 3 2 3 3 3 2" xfId="27004"/>
    <cellStyle name="40 % - Accent5 3 2 3 3 4" xfId="7454"/>
    <cellStyle name="40 % - Accent5 3 2 3 3 5" xfId="21585"/>
    <cellStyle name="40 % - Accent5 3 2 3 4" xfId="958"/>
    <cellStyle name="40 % - Accent5 3 2 3 4 2" xfId="3774"/>
    <cellStyle name="40 % - Accent5 3 2 3 4 2 2" xfId="14826"/>
    <cellStyle name="40 % - Accent5 3 2 3 4 2 2 2" xfId="28753"/>
    <cellStyle name="40 % - Accent5 3 2 3 4 2 3" xfId="9284"/>
    <cellStyle name="40 % - Accent5 3 2 3 4 2 4" xfId="23401"/>
    <cellStyle name="40 % - Accent5 3 2 3 4 3" xfId="12068"/>
    <cellStyle name="40 % - Accent5 3 2 3 4 3 2" xfId="26099"/>
    <cellStyle name="40 % - Accent5 3 2 3 4 4" xfId="6526"/>
    <cellStyle name="40 % - Accent5 3 2 3 4 5" xfId="20676"/>
    <cellStyle name="40 % - Accent5 3 2 3 5" xfId="3312"/>
    <cellStyle name="40 % - Accent5 3 2 3 5 2" xfId="14364"/>
    <cellStyle name="40 % - Accent5 3 2 3 5 2 2" xfId="28301"/>
    <cellStyle name="40 % - Accent5 3 2 3 5 3" xfId="8822"/>
    <cellStyle name="40 % - Accent5 3 2 3 5 4" xfId="22951"/>
    <cellStyle name="40 % - Accent5 3 2 3 6" xfId="11606"/>
    <cellStyle name="40 % - Accent5 3 2 3 6 2" xfId="25652"/>
    <cellStyle name="40 % - Accent5 3 2 3 7" xfId="6064"/>
    <cellStyle name="40 % - Accent5 3 2 3 8" xfId="20213"/>
    <cellStyle name="40 % - Accent5 3 2 4" xfId="1261"/>
    <cellStyle name="40 % - Accent5 3 2 4 2" xfId="4077"/>
    <cellStyle name="40 % - Accent5 3 2 4 2 2" xfId="15129"/>
    <cellStyle name="40 % - Accent5 3 2 4 2 2 2" xfId="29050"/>
    <cellStyle name="40 % - Accent5 3 2 4 2 3" xfId="9587"/>
    <cellStyle name="40 % - Accent5 3 2 4 2 4" xfId="23703"/>
    <cellStyle name="40 % - Accent5 3 2 4 3" xfId="12371"/>
    <cellStyle name="40 % - Accent5 3 2 4 3 2" xfId="26397"/>
    <cellStyle name="40 % - Accent5 3 2 4 4" xfId="6829"/>
    <cellStyle name="40 % - Accent5 3 2 4 5" xfId="20976"/>
    <cellStyle name="40 % - Accent5 3 2 5" xfId="1777"/>
    <cellStyle name="40 % - Accent5 3 2 5 2" xfId="4593"/>
    <cellStyle name="40 % - Accent5 3 2 5 2 2" xfId="15645"/>
    <cellStyle name="40 % - Accent5 3 2 5 2 2 2" xfId="29543"/>
    <cellStyle name="40 % - Accent5 3 2 5 2 3" xfId="10103"/>
    <cellStyle name="40 % - Accent5 3 2 5 2 4" xfId="24210"/>
    <cellStyle name="40 % - Accent5 3 2 5 3" xfId="12887"/>
    <cellStyle name="40 % - Accent5 3 2 5 3 2" xfId="26896"/>
    <cellStyle name="40 % - Accent5 3 2 5 4" xfId="7345"/>
    <cellStyle name="40 % - Accent5 3 2 5 5" xfId="21478"/>
    <cellStyle name="40 % - Accent5 3 2 6" xfId="847"/>
    <cellStyle name="40 % - Accent5 3 2 6 2" xfId="3663"/>
    <cellStyle name="40 % - Accent5 3 2 6 2 2" xfId="14715"/>
    <cellStyle name="40 % - Accent5 3 2 6 2 2 2" xfId="28645"/>
    <cellStyle name="40 % - Accent5 3 2 6 2 3" xfId="9173"/>
    <cellStyle name="40 % - Accent5 3 2 6 2 4" xfId="23294"/>
    <cellStyle name="40 % - Accent5 3 2 6 3" xfId="11957"/>
    <cellStyle name="40 % - Accent5 3 2 6 3 2" xfId="25992"/>
    <cellStyle name="40 % - Accent5 3 2 6 4" xfId="6415"/>
    <cellStyle name="40 % - Accent5 3 2 6 5" xfId="20567"/>
    <cellStyle name="40 % - Accent5 3 2 7" xfId="3203"/>
    <cellStyle name="40 % - Accent5 3 2 7 2" xfId="14255"/>
    <cellStyle name="40 % - Accent5 3 2 7 2 2" xfId="28194"/>
    <cellStyle name="40 % - Accent5 3 2 7 3" xfId="8713"/>
    <cellStyle name="40 % - Accent5 3 2 7 4" xfId="22845"/>
    <cellStyle name="40 % - Accent5 3 2 8" xfId="11497"/>
    <cellStyle name="40 % - Accent5 3 2 8 2" xfId="25548"/>
    <cellStyle name="40 % - Accent5 3 2 9" xfId="5955"/>
    <cellStyle name="40 % - Accent5 3 3" xfId="408"/>
    <cellStyle name="40 % - Accent5 3 3 2" xfId="614"/>
    <cellStyle name="40 % - Accent5 3 3 2 2" xfId="1493"/>
    <cellStyle name="40 % - Accent5 3 3 2 2 2" xfId="4309"/>
    <cellStyle name="40 % - Accent5 3 3 2 2 2 2" xfId="15361"/>
    <cellStyle name="40 % - Accent5 3 3 2 2 2 2 2" xfId="29275"/>
    <cellStyle name="40 % - Accent5 3 3 2 2 2 3" xfId="9819"/>
    <cellStyle name="40 % - Accent5 3 3 2 2 2 4" xfId="23933"/>
    <cellStyle name="40 % - Accent5 3 3 2 2 3" xfId="12603"/>
    <cellStyle name="40 % - Accent5 3 3 2 2 3 2" xfId="26623"/>
    <cellStyle name="40 % - Accent5 3 3 2 2 4" xfId="7061"/>
    <cellStyle name="40 % - Accent5 3 3 2 2 5" xfId="21203"/>
    <cellStyle name="40 % - Accent5 3 3 2 3" xfId="2009"/>
    <cellStyle name="40 % - Accent5 3 3 2 3 2" xfId="4825"/>
    <cellStyle name="40 % - Accent5 3 3 2 3 2 2" xfId="15877"/>
    <cellStyle name="40 % - Accent5 3 3 2 3 2 2 2" xfId="29768"/>
    <cellStyle name="40 % - Accent5 3 3 2 3 2 3" xfId="10335"/>
    <cellStyle name="40 % - Accent5 3 3 2 3 2 4" xfId="24435"/>
    <cellStyle name="40 % - Accent5 3 3 2 3 3" xfId="13119"/>
    <cellStyle name="40 % - Accent5 3 3 2 3 3 2" xfId="27125"/>
    <cellStyle name="40 % - Accent5 3 3 2 3 4" xfId="7577"/>
    <cellStyle name="40 % - Accent5 3 3 2 3 5" xfId="21707"/>
    <cellStyle name="40 % - Accent5 3 3 2 4" xfId="1082"/>
    <cellStyle name="40 % - Accent5 3 3 2 4 2" xfId="3898"/>
    <cellStyle name="40 % - Accent5 3 3 2 4 2 2" xfId="14950"/>
    <cellStyle name="40 % - Accent5 3 3 2 4 2 2 2" xfId="28876"/>
    <cellStyle name="40 % - Accent5 3 3 2 4 2 3" xfId="9408"/>
    <cellStyle name="40 % - Accent5 3 3 2 4 2 4" xfId="23524"/>
    <cellStyle name="40 % - Accent5 3 3 2 4 3" xfId="12192"/>
    <cellStyle name="40 % - Accent5 3 3 2 4 3 2" xfId="26222"/>
    <cellStyle name="40 % - Accent5 3 3 2 4 4" xfId="6650"/>
    <cellStyle name="40 % - Accent5 3 3 2 4 5" xfId="20799"/>
    <cellStyle name="40 % - Accent5 3 3 2 5" xfId="3435"/>
    <cellStyle name="40 % - Accent5 3 3 2 5 2" xfId="14487"/>
    <cellStyle name="40 % - Accent5 3 3 2 5 2 2" xfId="28423"/>
    <cellStyle name="40 % - Accent5 3 3 2 5 3" xfId="8945"/>
    <cellStyle name="40 % - Accent5 3 3 2 5 4" xfId="23072"/>
    <cellStyle name="40 % - Accent5 3 3 2 6" xfId="11729"/>
    <cellStyle name="40 % - Accent5 3 3 2 6 2" xfId="25773"/>
    <cellStyle name="40 % - Accent5 3 3 2 7" xfId="6187"/>
    <cellStyle name="40 % - Accent5 3 3 2 8" xfId="20342"/>
    <cellStyle name="40 % - Accent5 3 3 3" xfId="1302"/>
    <cellStyle name="40 % - Accent5 3 3 3 2" xfId="4118"/>
    <cellStyle name="40 % - Accent5 3 3 3 2 2" xfId="15170"/>
    <cellStyle name="40 % - Accent5 3 3 3 2 2 2" xfId="29091"/>
    <cellStyle name="40 % - Accent5 3 3 3 2 3" xfId="9628"/>
    <cellStyle name="40 % - Accent5 3 3 3 2 4" xfId="23744"/>
    <cellStyle name="40 % - Accent5 3 3 3 3" xfId="12412"/>
    <cellStyle name="40 % - Accent5 3 3 3 3 2" xfId="26438"/>
    <cellStyle name="40 % - Accent5 3 3 3 4" xfId="6870"/>
    <cellStyle name="40 % - Accent5 3 3 3 5" xfId="21017"/>
    <cellStyle name="40 % - Accent5 3 3 4" xfId="1818"/>
    <cellStyle name="40 % - Accent5 3 3 4 2" xfId="4634"/>
    <cellStyle name="40 % - Accent5 3 3 4 2 2" xfId="15686"/>
    <cellStyle name="40 % - Accent5 3 3 4 2 2 2" xfId="29584"/>
    <cellStyle name="40 % - Accent5 3 3 4 2 3" xfId="10144"/>
    <cellStyle name="40 % - Accent5 3 3 4 2 4" xfId="24251"/>
    <cellStyle name="40 % - Accent5 3 3 4 3" xfId="12928"/>
    <cellStyle name="40 % - Accent5 3 3 4 3 2" xfId="26937"/>
    <cellStyle name="40 % - Accent5 3 3 4 4" xfId="7386"/>
    <cellStyle name="40 % - Accent5 3 3 4 5" xfId="21519"/>
    <cellStyle name="40 % - Accent5 3 3 5" xfId="888"/>
    <cellStyle name="40 % - Accent5 3 3 5 2" xfId="3704"/>
    <cellStyle name="40 % - Accent5 3 3 5 2 2" xfId="14756"/>
    <cellStyle name="40 % - Accent5 3 3 5 2 2 2" xfId="28686"/>
    <cellStyle name="40 % - Accent5 3 3 5 2 3" xfId="9214"/>
    <cellStyle name="40 % - Accent5 3 3 5 2 4" xfId="23335"/>
    <cellStyle name="40 % - Accent5 3 3 5 3" xfId="11998"/>
    <cellStyle name="40 % - Accent5 3 3 5 3 2" xfId="26033"/>
    <cellStyle name="40 % - Accent5 3 3 5 4" xfId="6456"/>
    <cellStyle name="40 % - Accent5 3 3 5 5" xfId="20608"/>
    <cellStyle name="40 % - Accent5 3 3 6" xfId="3244"/>
    <cellStyle name="40 % - Accent5 3 3 6 2" xfId="14296"/>
    <cellStyle name="40 % - Accent5 3 3 6 2 2" xfId="28235"/>
    <cellStyle name="40 % - Accent5 3 3 6 3" xfId="8754"/>
    <cellStyle name="40 % - Accent5 3 3 6 4" xfId="22886"/>
    <cellStyle name="40 % - Accent5 3 3 7" xfId="11538"/>
    <cellStyle name="40 % - Accent5 3 3 7 2" xfId="25589"/>
    <cellStyle name="40 % - Accent5 3 3 8" xfId="5996"/>
    <cellStyle name="40 % - Accent5 3 3 9" xfId="20143"/>
    <cellStyle name="40 % - Accent5 3 4" xfId="513"/>
    <cellStyle name="40 % - Accent5 3 4 2" xfId="1392"/>
    <cellStyle name="40 % - Accent5 3 4 2 2" xfId="4208"/>
    <cellStyle name="40 % - Accent5 3 4 2 2 2" xfId="15260"/>
    <cellStyle name="40 % - Accent5 3 4 2 2 2 2" xfId="29177"/>
    <cellStyle name="40 % - Accent5 3 4 2 2 3" xfId="9718"/>
    <cellStyle name="40 % - Accent5 3 4 2 2 4" xfId="23832"/>
    <cellStyle name="40 % - Accent5 3 4 2 3" xfId="12502"/>
    <cellStyle name="40 % - Accent5 3 4 2 3 2" xfId="26524"/>
    <cellStyle name="40 % - Accent5 3 4 2 4" xfId="6960"/>
    <cellStyle name="40 % - Accent5 3 4 2 5" xfId="21103"/>
    <cellStyle name="40 % - Accent5 3 4 3" xfId="1908"/>
    <cellStyle name="40 % - Accent5 3 4 3 2" xfId="4724"/>
    <cellStyle name="40 % - Accent5 3 4 3 2 2" xfId="15776"/>
    <cellStyle name="40 % - Accent5 3 4 3 2 2 2" xfId="29669"/>
    <cellStyle name="40 % - Accent5 3 4 3 2 3" xfId="10234"/>
    <cellStyle name="40 % - Accent5 3 4 3 2 4" xfId="24335"/>
    <cellStyle name="40 % - Accent5 3 4 3 3" xfId="13018"/>
    <cellStyle name="40 % - Accent5 3 4 3 3 2" xfId="27026"/>
    <cellStyle name="40 % - Accent5 3 4 3 4" xfId="7476"/>
    <cellStyle name="40 % - Accent5 3 4 3 5" xfId="21606"/>
    <cellStyle name="40 % - Accent5 3 4 4" xfId="981"/>
    <cellStyle name="40 % - Accent5 3 4 4 2" xfId="3797"/>
    <cellStyle name="40 % - Accent5 3 4 4 2 2" xfId="14849"/>
    <cellStyle name="40 % - Accent5 3 4 4 2 2 2" xfId="28776"/>
    <cellStyle name="40 % - Accent5 3 4 4 2 3" xfId="9307"/>
    <cellStyle name="40 % - Accent5 3 4 4 2 4" xfId="23424"/>
    <cellStyle name="40 % - Accent5 3 4 4 3" xfId="12091"/>
    <cellStyle name="40 % - Accent5 3 4 4 3 2" xfId="26122"/>
    <cellStyle name="40 % - Accent5 3 4 4 4" xfId="6549"/>
    <cellStyle name="40 % - Accent5 3 4 4 5" xfId="20698"/>
    <cellStyle name="40 % - Accent5 3 4 5" xfId="3334"/>
    <cellStyle name="40 % - Accent5 3 4 5 2" xfId="14386"/>
    <cellStyle name="40 % - Accent5 3 4 5 2 2" xfId="28323"/>
    <cellStyle name="40 % - Accent5 3 4 5 3" xfId="8844"/>
    <cellStyle name="40 % - Accent5 3 4 5 4" xfId="22972"/>
    <cellStyle name="40 % - Accent5 3 4 6" xfId="11628"/>
    <cellStyle name="40 % - Accent5 3 4 6 2" xfId="25673"/>
    <cellStyle name="40 % - Accent5 3 4 7" xfId="6086"/>
    <cellStyle name="40 % - Accent5 3 4 8" xfId="20242"/>
    <cellStyle name="40 % - Accent5 3 5" xfId="1221"/>
    <cellStyle name="40 % - Accent5 3 5 2" xfId="4037"/>
    <cellStyle name="40 % - Accent5 3 5 2 2" xfId="15089"/>
    <cellStyle name="40 % - Accent5 3 5 2 2 2" xfId="29010"/>
    <cellStyle name="40 % - Accent5 3 5 2 3" xfId="9547"/>
    <cellStyle name="40 % - Accent5 3 5 2 4" xfId="23663"/>
    <cellStyle name="40 % - Accent5 3 5 3" xfId="12331"/>
    <cellStyle name="40 % - Accent5 3 5 3 2" xfId="26357"/>
    <cellStyle name="40 % - Accent5 3 5 4" xfId="6789"/>
    <cellStyle name="40 % - Accent5 3 5 5" xfId="20936"/>
    <cellStyle name="40 % - Accent5 3 6" xfId="1737"/>
    <cellStyle name="40 % - Accent5 3 6 2" xfId="4553"/>
    <cellStyle name="40 % - Accent5 3 6 2 2" xfId="15605"/>
    <cellStyle name="40 % - Accent5 3 6 2 2 2" xfId="29503"/>
    <cellStyle name="40 % - Accent5 3 6 2 3" xfId="10063"/>
    <cellStyle name="40 % - Accent5 3 6 2 4" xfId="24170"/>
    <cellStyle name="40 % - Accent5 3 6 3" xfId="12847"/>
    <cellStyle name="40 % - Accent5 3 6 3 2" xfId="26856"/>
    <cellStyle name="40 % - Accent5 3 6 4" xfId="7305"/>
    <cellStyle name="40 % - Accent5 3 6 5" xfId="21438"/>
    <cellStyle name="40 % - Accent5 3 7" xfId="790"/>
    <cellStyle name="40 % - Accent5 3 7 2" xfId="3606"/>
    <cellStyle name="40 % - Accent5 3 7 2 2" xfId="14658"/>
    <cellStyle name="40 % - Accent5 3 7 2 2 2" xfId="28589"/>
    <cellStyle name="40 % - Accent5 3 7 2 3" xfId="9116"/>
    <cellStyle name="40 % - Accent5 3 7 2 4" xfId="23238"/>
    <cellStyle name="40 % - Accent5 3 7 3" xfId="11900"/>
    <cellStyle name="40 % - Accent5 3 7 3 2" xfId="25937"/>
    <cellStyle name="40 % - Accent5 3 7 4" xfId="6358"/>
    <cellStyle name="40 % - Accent5 3 7 5" xfId="20510"/>
    <cellStyle name="40 % - Accent5 3 8" xfId="3150"/>
    <cellStyle name="40 % - Accent5 3 8 2" xfId="14215"/>
    <cellStyle name="40 % - Accent5 3 8 2 2" xfId="28154"/>
    <cellStyle name="40 % - Accent5 3 8 3" xfId="8673"/>
    <cellStyle name="40 % - Accent5 3 8 4" xfId="22794"/>
    <cellStyle name="40 % - Accent5 3 9" xfId="11457"/>
    <cellStyle name="40 % - Accent5 3 9 2" xfId="25508"/>
    <cellStyle name="40 % - Accent5 4" xfId="451"/>
    <cellStyle name="40 % - Accent5 4 2" xfId="1343"/>
    <cellStyle name="40 % - Accent5 4 2 2" xfId="4159"/>
    <cellStyle name="40 % - Accent5 4 2 2 2" xfId="15211"/>
    <cellStyle name="40 % - Accent5 4 2 2 2 2" xfId="29131"/>
    <cellStyle name="40 % - Accent5 4 2 2 3" xfId="9669"/>
    <cellStyle name="40 % - Accent5 4 2 2 4" xfId="23785"/>
    <cellStyle name="40 % - Accent5 4 2 3" xfId="12453"/>
    <cellStyle name="40 % - Accent5 4 2 3 2" xfId="26478"/>
    <cellStyle name="40 % - Accent5 4 2 4" xfId="6911"/>
    <cellStyle name="40 % - Accent5 4 2 5" xfId="21057"/>
    <cellStyle name="40 % - Accent5 4 3" xfId="1859"/>
    <cellStyle name="40 % - Accent5 4 3 2" xfId="4675"/>
    <cellStyle name="40 % - Accent5 4 3 2 2" xfId="15727"/>
    <cellStyle name="40 % - Accent5 4 3 2 2 2" xfId="29624"/>
    <cellStyle name="40 % - Accent5 4 3 2 3" xfId="10185"/>
    <cellStyle name="40 % - Accent5 4 3 2 4" xfId="24292"/>
    <cellStyle name="40 % - Accent5 4 3 3" xfId="12969"/>
    <cellStyle name="40 % - Accent5 4 3 3 2" xfId="26978"/>
    <cellStyle name="40 % - Accent5 4 3 4" xfId="7427"/>
    <cellStyle name="40 % - Accent5 4 3 5" xfId="21560"/>
    <cellStyle name="40 % - Accent5 4 4" xfId="930"/>
    <cellStyle name="40 % - Accent5 4 4 2" xfId="3746"/>
    <cellStyle name="40 % - Accent5 4 4 2 2" xfId="14798"/>
    <cellStyle name="40 % - Accent5 4 4 2 2 2" xfId="28728"/>
    <cellStyle name="40 % - Accent5 4 4 2 3" xfId="9256"/>
    <cellStyle name="40 % - Accent5 4 4 2 4" xfId="23376"/>
    <cellStyle name="40 % - Accent5 4 4 3" xfId="12040"/>
    <cellStyle name="40 % - Accent5 4 4 3 2" xfId="26075"/>
    <cellStyle name="40 % - Accent5 4 4 4" xfId="6498"/>
    <cellStyle name="40 % - Accent5 4 4 5" xfId="20650"/>
    <cellStyle name="40 % - Accent5 4 5" xfId="3285"/>
    <cellStyle name="40 % - Accent5 4 5 2" xfId="14337"/>
    <cellStyle name="40 % - Accent5 4 5 2 2" xfId="28276"/>
    <cellStyle name="40 % - Accent5 4 5 3" xfId="8795"/>
    <cellStyle name="40 % - Accent5 4 5 4" xfId="22927"/>
    <cellStyle name="40 % - Accent5 4 6" xfId="11579"/>
    <cellStyle name="40 % - Accent5 4 6 2" xfId="25629"/>
    <cellStyle name="40 % - Accent5 4 7" xfId="6037"/>
    <cellStyle name="40 % - Accent5 4 8" xfId="20186"/>
    <cellStyle name="40 % - Accent5 5" xfId="3136"/>
    <cellStyle name="40 % - Accent5 6" xfId="3080"/>
    <cellStyle name="40 % - Accent5 6 2" xfId="14187"/>
    <cellStyle name="40 % - Accent5 6 2 2" xfId="28126"/>
    <cellStyle name="40 % - Accent5 6 3" xfId="8645"/>
    <cellStyle name="40 % - Accent5 6 4" xfId="22734"/>
    <cellStyle name="40 % - Accent5 7" xfId="11444"/>
    <cellStyle name="40 % - Accent5 8" xfId="11405"/>
    <cellStyle name="40 % - Accent5 8 2" xfId="25461"/>
    <cellStyle name="40 % - Accent5 9" xfId="19971"/>
    <cellStyle name="40 % - Accent6" xfId="225" builtinId="51" customBuiltin="1"/>
    <cellStyle name="40 % - Accent6 10" xfId="51620"/>
    <cellStyle name="40 % - Accent6 2" xfId="330"/>
    <cellStyle name="40 % - Accent6 2 2" xfId="3179"/>
    <cellStyle name="40 % - Accent6 2 3" xfId="3095"/>
    <cellStyle name="40 % - Accent6 2 3 2" xfId="14201"/>
    <cellStyle name="40 % - Accent6 2 3 2 2" xfId="28140"/>
    <cellStyle name="40 % - Accent6 2 3 3" xfId="8659"/>
    <cellStyle name="40 % - Accent6 2 3 4" xfId="22749"/>
    <cellStyle name="40 % - Accent6 3" xfId="283"/>
    <cellStyle name="40 % - Accent6 3 10" xfId="5925"/>
    <cellStyle name="40 % - Accent6 3 11" xfId="20028"/>
    <cellStyle name="40 % - Accent6 3 2" xfId="374"/>
    <cellStyle name="40 % - Accent6 3 2 10" xfId="20109"/>
    <cellStyle name="40 % - Accent6 3 2 2" xfId="583" hidden="1"/>
    <cellStyle name="40 % - Accent6 3 2 2" xfId="669" hidden="1"/>
    <cellStyle name="40 % - Accent6 3 2 2" xfId="723" hidden="1"/>
    <cellStyle name="40 % - Accent6 3 2 2" xfId="743"/>
    <cellStyle name="40 % - Accent6 3 2 2 10" xfId="1208" hidden="1"/>
    <cellStyle name="40 % - Accent6 3 2 2 10" xfId="4024" hidden="1"/>
    <cellStyle name="40 % - Accent6 3 2 2 10" xfId="3404"/>
    <cellStyle name="40 % - Accent6 3 2 2 10 10" xfId="23041" hidden="1"/>
    <cellStyle name="40 % - Accent6 3 2 2 10 2" xfId="12318" hidden="1"/>
    <cellStyle name="40 % - Accent6 3 2 2 10 2" xfId="17214"/>
    <cellStyle name="40 % - Accent6 3 2 2 10 2 2" xfId="26344" hidden="1"/>
    <cellStyle name="40 % - Accent6 3 2 2 10 2 2" xfId="36799" hidden="1"/>
    <cellStyle name="40 % - Accent6 3 2 2 10 2 2" xfId="33697" hidden="1"/>
    <cellStyle name="40 % - Accent6 3 2 2 10 2 2" xfId="39388"/>
    <cellStyle name="40 % - Accent6 3 2 2 10 2 3" xfId="31023" hidden="1"/>
    <cellStyle name="40 % - Accent6 3 2 2 10 2 3" xfId="40525" hidden="1"/>
    <cellStyle name="40 % - Accent6 3 2 2 10 2 3" xfId="45485" hidden="1"/>
    <cellStyle name="40 % - Accent6 3 2 2 10 2 3" xfId="49598"/>
    <cellStyle name="40 % - Accent6 3 2 2 10 3" xfId="15076" hidden="1"/>
    <cellStyle name="40 % - Accent6 3 2 2 10 3" xfId="18629"/>
    <cellStyle name="40 % - Accent6 3 2 2 10 3 2" xfId="28997" hidden="1"/>
    <cellStyle name="40 % - Accent6 3 2 2 10 3 2" xfId="38868" hidden="1"/>
    <cellStyle name="40 % - Accent6 3 2 2 10 3 2" xfId="44046" hidden="1"/>
    <cellStyle name="40 % - Accent6 3 2 2 10 3 2" xfId="48508"/>
    <cellStyle name="40 % - Accent6 3 2 2 10 3 3" xfId="32318" hidden="1"/>
    <cellStyle name="40 % - Accent6 3 2 2 10 3 3" xfId="41770" hidden="1"/>
    <cellStyle name="40 % - Accent6 3 2 2 10 3 3" xfId="46611" hidden="1"/>
    <cellStyle name="40 % - Accent6 3 2 2 10 3 3" xfId="50688"/>
    <cellStyle name="40 % - Accent6 3 2 2 10 4" xfId="14456" hidden="1"/>
    <cellStyle name="40 % - Accent6 3 2 2 10 4" xfId="18401"/>
    <cellStyle name="40 % - Accent6 3 2 2 10 4 2" xfId="28392" hidden="1"/>
    <cellStyle name="40 % - Accent6 3 2 2 10 4 2" xfId="43704" hidden="1"/>
    <cellStyle name="40 % - Accent6 3 2 2 10 4 2" xfId="50512"/>
    <cellStyle name="40 % - Accent6 3 2 2 10 4 3" xfId="32110" hidden="1"/>
    <cellStyle name="40 % - Accent6 3 2 2 10 4 3" xfId="46435" hidden="1"/>
    <cellStyle name="40 % - Accent6 3 2 2 10 5" xfId="6776"/>
    <cellStyle name="40 % - Accent6 3 2 2 10 6" xfId="9534"/>
    <cellStyle name="40 % - Accent6 3 2 2 10 7" xfId="8914"/>
    <cellStyle name="40 % - Accent6 3 2 2 10 8" xfId="20923"/>
    <cellStyle name="40 % - Accent6 3 2 2 10 9" xfId="23650"/>
    <cellStyle name="40 % - Accent6 3 2 2 11" xfId="3490"/>
    <cellStyle name="40 % - Accent6 3 2 2 11 2" xfId="14542"/>
    <cellStyle name="40 % - Accent6 3 2 2 11 2 2" xfId="28478"/>
    <cellStyle name="40 % - Accent6 3 2 2 11 3" xfId="9000"/>
    <cellStyle name="40 % - Accent6 3 2 2 11 4" xfId="23127"/>
    <cellStyle name="40 % - Accent6 3 2 2 12" xfId="3539"/>
    <cellStyle name="40 % - Accent6 3 2 2 12 2" xfId="14591"/>
    <cellStyle name="40 % - Accent6 3 2 2 12 2 2" xfId="28526"/>
    <cellStyle name="40 % - Accent6 3 2 2 12 3" xfId="9049"/>
    <cellStyle name="40 % - Accent6 3 2 2 12 4" xfId="23171"/>
    <cellStyle name="40 % - Accent6 3 2 2 13" xfId="3559"/>
    <cellStyle name="40 % - Accent6 3 2 2 13 2" xfId="14611"/>
    <cellStyle name="40 % - Accent6 3 2 2 13 2 2" xfId="28546"/>
    <cellStyle name="40 % - Accent6 3 2 2 13 3" xfId="9069"/>
    <cellStyle name="40 % - Accent6 3 2 2 13 4" xfId="23191"/>
    <cellStyle name="40 % - Accent6 3 2 2 14" xfId="11698"/>
    <cellStyle name="40 % - Accent6 3 2 2 14 2" xfId="25742"/>
    <cellStyle name="40 % - Accent6 3 2 2 15" xfId="11784"/>
    <cellStyle name="40 % - Accent6 3 2 2 15 2" xfId="25828"/>
    <cellStyle name="40 % - Accent6 3 2 2 16" xfId="11833"/>
    <cellStyle name="40 % - Accent6 3 2 2 16 2" xfId="25875"/>
    <cellStyle name="40 % - Accent6 3 2 2 17" xfId="11853"/>
    <cellStyle name="40 % - Accent6 3 2 2 17 2" xfId="25895"/>
    <cellStyle name="40 % - Accent6 3 2 2 18" xfId="6156"/>
    <cellStyle name="40 % - Accent6 3 2 2 19" xfId="6242"/>
    <cellStyle name="40 % - Accent6 3 2 2 2" xfId="1462" hidden="1"/>
    <cellStyle name="40 % - Accent6 3 2 2 2" xfId="1978" hidden="1"/>
    <cellStyle name="40 % - Accent6 3 2 2 2" xfId="2426" hidden="1"/>
    <cellStyle name="40 % - Accent6 3 2 2 2" xfId="2742" hidden="1"/>
    <cellStyle name="40 % - Accent6 3 2 2 2" xfId="791" hidden="1"/>
    <cellStyle name="40 % - Accent6 3 2 2 2" xfId="2984"/>
    <cellStyle name="40 % - Accent6 3 2 2 2 10" xfId="13536" hidden="1"/>
    <cellStyle name="40 % - Accent6 3 2 2 2 10" xfId="7030"/>
    <cellStyle name="40 % - Accent6 3 2 2 2 10 2" xfId="27522" hidden="1"/>
    <cellStyle name="40 % - Accent6 3 2 2 2 10 2" xfId="37699" hidden="1"/>
    <cellStyle name="40 % - Accent6 3 2 2 2 10 2" xfId="43026" hidden="1"/>
    <cellStyle name="40 % - Accent6 3 2 2 2 10 2" xfId="47789"/>
    <cellStyle name="40 % - Accent6 3 2 2 2 11" xfId="13852" hidden="1"/>
    <cellStyle name="40 % - Accent6 3 2 2 2 11" xfId="7546"/>
    <cellStyle name="40 % - Accent6 3 2 2 2 11 2" xfId="27808" hidden="1"/>
    <cellStyle name="40 % - Accent6 3 2 2 2 11 2" xfId="37970" hidden="1"/>
    <cellStyle name="40 % - Accent6 3 2 2 2 11 2" xfId="43275" hidden="1"/>
    <cellStyle name="40 % - Accent6 3 2 2 2 11 2" xfId="48038"/>
    <cellStyle name="40 % - Accent6 3 2 2 2 12" xfId="11901" hidden="1"/>
    <cellStyle name="40 % - Accent6 3 2 2 2 12" xfId="7994"/>
    <cellStyle name="40 % - Accent6 3 2 2 2 12 2" xfId="25938" hidden="1"/>
    <cellStyle name="40 % - Accent6 3 2 2 2 12 2" xfId="36521" hidden="1"/>
    <cellStyle name="40 % - Accent6 3 2 2 2 12 2" xfId="32510" hidden="1"/>
    <cellStyle name="40 % - Accent6 3 2 2 2 12 2" xfId="36888"/>
    <cellStyle name="40 % - Accent6 3 2 2 2 13" xfId="14094" hidden="1"/>
    <cellStyle name="40 % - Accent6 3 2 2 2 13" xfId="8310"/>
    <cellStyle name="40 % - Accent6 3 2 2 2 13 2" xfId="28035" hidden="1"/>
    <cellStyle name="40 % - Accent6 3 2 2 2 13 2" xfId="38187" hidden="1"/>
    <cellStyle name="40 % - Accent6 3 2 2 2 13 2" xfId="43478" hidden="1"/>
    <cellStyle name="40 % - Accent6 3 2 2 2 13 2" xfId="48226"/>
    <cellStyle name="40 % - Accent6 3 2 2 2 14" xfId="6359"/>
    <cellStyle name="40 % - Accent6 3 2 2 2 15" xfId="8552"/>
    <cellStyle name="40 % - Accent6 3 2 2 2 16" xfId="21172" hidden="1"/>
    <cellStyle name="40 % - Accent6 3 2 2 2 17" xfId="21676" hidden="1"/>
    <cellStyle name="40 % - Accent6 3 2 2 2 18" xfId="22091" hidden="1"/>
    <cellStyle name="40 % - Accent6 3 2 2 2 19" xfId="22397"/>
    <cellStyle name="40 % - Accent6 3 2 2 2 2" xfId="4278"/>
    <cellStyle name="40 % - Accent6 3 2 2 2 2 2" xfId="15330" hidden="1"/>
    <cellStyle name="40 % - Accent6 3 2 2 2 2 2" xfId="18691"/>
    <cellStyle name="40 % - Accent6 3 2 2 2 2 2 2" xfId="29244" hidden="1"/>
    <cellStyle name="40 % - Accent6 3 2 2 2 2 2 2" xfId="46659" hidden="1"/>
    <cellStyle name="40 % - Accent6 3 2 2 2 2 2 2" xfId="50736"/>
    <cellStyle name="40 % - Accent6 3 2 2 2 2 2 3" xfId="32373" hidden="1"/>
    <cellStyle name="40 % - Accent6 3 2 2 2 2 3" xfId="9788"/>
    <cellStyle name="40 % - Accent6 3 2 2 2 2 4" xfId="23902"/>
    <cellStyle name="40 % - Accent6 3 2 2 2 20" xfId="20511"/>
    <cellStyle name="40 % - Accent6 3 2 2 2 21" xfId="22639"/>
    <cellStyle name="40 % - Accent6 3 2 2 2 3" xfId="4794"/>
    <cellStyle name="40 % - Accent6 3 2 2 2 3 2" xfId="15846"/>
    <cellStyle name="40 % - Accent6 3 2 2 2 3 2 2" xfId="29737"/>
    <cellStyle name="40 % - Accent6 3 2 2 2 3 3" xfId="10304"/>
    <cellStyle name="40 % - Accent6 3 2 2 2 3 4" xfId="24404"/>
    <cellStyle name="40 % - Accent6 3 2 2 2 4" xfId="5242"/>
    <cellStyle name="40 % - Accent6 3 2 2 2 4 2" xfId="16294"/>
    <cellStyle name="40 % - Accent6 3 2 2 2 4 2 2" xfId="30163"/>
    <cellStyle name="40 % - Accent6 3 2 2 2 4 3" xfId="10752"/>
    <cellStyle name="40 % - Accent6 3 2 2 2 4 4" xfId="24826"/>
    <cellStyle name="40 % - Accent6 3 2 2 2 5" xfId="5558"/>
    <cellStyle name="40 % - Accent6 3 2 2 2 5 2" xfId="16610"/>
    <cellStyle name="40 % - Accent6 3 2 2 2 5 2 2" xfId="30464"/>
    <cellStyle name="40 % - Accent6 3 2 2 2 5 3" xfId="11068"/>
    <cellStyle name="40 % - Accent6 3 2 2 2 5 4" xfId="25130"/>
    <cellStyle name="40 % - Accent6 3 2 2 2 6" xfId="3607"/>
    <cellStyle name="40 % - Accent6 3 2 2 2 6 2" xfId="14659"/>
    <cellStyle name="40 % - Accent6 3 2 2 2 6 2 2" xfId="28590"/>
    <cellStyle name="40 % - Accent6 3 2 2 2 6 3" xfId="9117"/>
    <cellStyle name="40 % - Accent6 3 2 2 2 6 4" xfId="23239"/>
    <cellStyle name="40 % - Accent6 3 2 2 2 7" xfId="5800"/>
    <cellStyle name="40 % - Accent6 3 2 2 2 7 2" xfId="16852"/>
    <cellStyle name="40 % - Accent6 3 2 2 2 7 2 2" xfId="30691"/>
    <cellStyle name="40 % - Accent6 3 2 2 2 7 3" xfId="11310"/>
    <cellStyle name="40 % - Accent6 3 2 2 2 7 4" xfId="25357"/>
    <cellStyle name="40 % - Accent6 3 2 2 2 8" xfId="12572"/>
    <cellStyle name="40 % - Accent6 3 2 2 2 8 2" xfId="26592"/>
    <cellStyle name="40 % - Accent6 3 2 2 2 9" xfId="13088"/>
    <cellStyle name="40 % - Accent6 3 2 2 2 9 2" xfId="27094"/>
    <cellStyle name="40 % - Accent6 3 2 2 20" xfId="6291"/>
    <cellStyle name="40 % - Accent6 3 2 2 21" xfId="6311"/>
    <cellStyle name="40 % - Accent6 3 2 2 22" xfId="20311"/>
    <cellStyle name="40 % - Accent6 3 2 2 23" xfId="20397"/>
    <cellStyle name="40 % - Accent6 3 2 2 24" xfId="20447"/>
    <cellStyle name="40 % - Accent6 3 2 2 25" xfId="20467"/>
    <cellStyle name="40 % - Accent6 3 2 2 3" xfId="1548" hidden="1"/>
    <cellStyle name="40 % - Accent6 3 2 2 3" xfId="2064" hidden="1"/>
    <cellStyle name="40 % - Accent6 3 2 2 3" xfId="2464" hidden="1"/>
    <cellStyle name="40 % - Accent6 3 2 2 3" xfId="2777" hidden="1"/>
    <cellStyle name="40 % - Accent6 3 2 2 3" xfId="2302" hidden="1"/>
    <cellStyle name="40 % - Accent6 3 2 2 3" xfId="3009"/>
    <cellStyle name="40 % - Accent6 3 2 2 3 10" xfId="13574" hidden="1"/>
    <cellStyle name="40 % - Accent6 3 2 2 3 10" xfId="7116"/>
    <cellStyle name="40 % - Accent6 3 2 2 3 10 2" xfId="27559" hidden="1"/>
    <cellStyle name="40 % - Accent6 3 2 2 3 10 2" xfId="37735" hidden="1"/>
    <cellStyle name="40 % - Accent6 3 2 2 3 10 2" xfId="43062" hidden="1"/>
    <cellStyle name="40 % - Accent6 3 2 2 3 10 2" xfId="47825"/>
    <cellStyle name="40 % - Accent6 3 2 2 3 11" xfId="13887" hidden="1"/>
    <cellStyle name="40 % - Accent6 3 2 2 3 11" xfId="7632"/>
    <cellStyle name="40 % - Accent6 3 2 2 3 11 2" xfId="27843" hidden="1"/>
    <cellStyle name="40 % - Accent6 3 2 2 3 11 2" xfId="38003" hidden="1"/>
    <cellStyle name="40 % - Accent6 3 2 2 3 11 2" xfId="43307" hidden="1"/>
    <cellStyle name="40 % - Accent6 3 2 2 3 11 2" xfId="48070"/>
    <cellStyle name="40 % - Accent6 3 2 2 3 12" xfId="13412" hidden="1"/>
    <cellStyle name="40 % - Accent6 3 2 2 3 12" xfId="8032"/>
    <cellStyle name="40 % - Accent6 3 2 2 3 12 2" xfId="27407" hidden="1"/>
    <cellStyle name="40 % - Accent6 3 2 2 3 12 2" xfId="37588" hidden="1"/>
    <cellStyle name="40 % - Accent6 3 2 2 3 12 2" xfId="42916" hidden="1"/>
    <cellStyle name="40 % - Accent6 3 2 2 3 12 2" xfId="47691"/>
    <cellStyle name="40 % - Accent6 3 2 2 3 13" xfId="14119" hidden="1"/>
    <cellStyle name="40 % - Accent6 3 2 2 3 13" xfId="8345"/>
    <cellStyle name="40 % - Accent6 3 2 2 3 13 2" xfId="28060" hidden="1"/>
    <cellStyle name="40 % - Accent6 3 2 2 3 13 2" xfId="38212" hidden="1"/>
    <cellStyle name="40 % - Accent6 3 2 2 3 13 2" xfId="43503" hidden="1"/>
    <cellStyle name="40 % - Accent6 3 2 2 3 13 2" xfId="48250"/>
    <cellStyle name="40 % - Accent6 3 2 2 3 14" xfId="7870"/>
    <cellStyle name="40 % - Accent6 3 2 2 3 15" xfId="8577"/>
    <cellStyle name="40 % - Accent6 3 2 2 3 16" xfId="21258" hidden="1"/>
    <cellStyle name="40 % - Accent6 3 2 2 3 17" xfId="21761" hidden="1"/>
    <cellStyle name="40 % - Accent6 3 2 2 3 18" xfId="22128" hidden="1"/>
    <cellStyle name="40 % - Accent6 3 2 2 3 19" xfId="22432"/>
    <cellStyle name="40 % - Accent6 3 2 2 3 2" xfId="4364"/>
    <cellStyle name="40 % - Accent6 3 2 2 3 2 2" xfId="15416" hidden="1"/>
    <cellStyle name="40 % - Accent6 3 2 2 3 2 2" xfId="18716"/>
    <cellStyle name="40 % - Accent6 3 2 2 3 2 2 2" xfId="29330" hidden="1"/>
    <cellStyle name="40 % - Accent6 3 2 2 3 2 2 2" xfId="46683" hidden="1"/>
    <cellStyle name="40 % - Accent6 3 2 2 3 2 2 2" xfId="50760"/>
    <cellStyle name="40 % - Accent6 3 2 2 3 2 2 3" xfId="32398" hidden="1"/>
    <cellStyle name="40 % - Accent6 3 2 2 3 2 3" xfId="9874"/>
    <cellStyle name="40 % - Accent6 3 2 2 3 2 4" xfId="23988"/>
    <cellStyle name="40 % - Accent6 3 2 2 3 20" xfId="21981"/>
    <cellStyle name="40 % - Accent6 3 2 2 3 21" xfId="22664"/>
    <cellStyle name="40 % - Accent6 3 2 2 3 3" xfId="4880"/>
    <cellStyle name="40 % - Accent6 3 2 2 3 3 2" xfId="15932"/>
    <cellStyle name="40 % - Accent6 3 2 2 3 3 2 2" xfId="29823"/>
    <cellStyle name="40 % - Accent6 3 2 2 3 3 3" xfId="10390"/>
    <cellStyle name="40 % - Accent6 3 2 2 3 3 4" xfId="24490"/>
    <cellStyle name="40 % - Accent6 3 2 2 3 4" xfId="5280"/>
    <cellStyle name="40 % - Accent6 3 2 2 3 4 2" xfId="16332"/>
    <cellStyle name="40 % - Accent6 3 2 2 3 4 2 2" xfId="30200"/>
    <cellStyle name="40 % - Accent6 3 2 2 3 4 3" xfId="10790"/>
    <cellStyle name="40 % - Accent6 3 2 2 3 4 4" xfId="24864"/>
    <cellStyle name="40 % - Accent6 3 2 2 3 5" xfId="5593"/>
    <cellStyle name="40 % - Accent6 3 2 2 3 5 2" xfId="16645"/>
    <cellStyle name="40 % - Accent6 3 2 2 3 5 2 2" xfId="30499"/>
    <cellStyle name="40 % - Accent6 3 2 2 3 5 3" xfId="11103"/>
    <cellStyle name="40 % - Accent6 3 2 2 3 5 4" xfId="25165"/>
    <cellStyle name="40 % - Accent6 3 2 2 3 6" xfId="5118"/>
    <cellStyle name="40 % - Accent6 3 2 2 3 6 2" xfId="16170"/>
    <cellStyle name="40 % - Accent6 3 2 2 3 6 2 2" xfId="30048"/>
    <cellStyle name="40 % - Accent6 3 2 2 3 6 3" xfId="10628"/>
    <cellStyle name="40 % - Accent6 3 2 2 3 6 4" xfId="24712"/>
    <cellStyle name="40 % - Accent6 3 2 2 3 7" xfId="5825"/>
    <cellStyle name="40 % - Accent6 3 2 2 3 7 2" xfId="16877"/>
    <cellStyle name="40 % - Accent6 3 2 2 3 7 2 2" xfId="30715"/>
    <cellStyle name="40 % - Accent6 3 2 2 3 7 3" xfId="11335"/>
    <cellStyle name="40 % - Accent6 3 2 2 3 7 4" xfId="25382"/>
    <cellStyle name="40 % - Accent6 3 2 2 3 8" xfId="12658"/>
    <cellStyle name="40 % - Accent6 3 2 2 3 8 2" xfId="26678"/>
    <cellStyle name="40 % - Accent6 3 2 2 3 9" xfId="13174"/>
    <cellStyle name="40 % - Accent6 3 2 2 3 9 2" xfId="27180"/>
    <cellStyle name="40 % - Accent6 3 2 2 4" xfId="1597" hidden="1"/>
    <cellStyle name="40 % - Accent6 3 2 2 4" xfId="2113" hidden="1"/>
    <cellStyle name="40 % - Accent6 3 2 2 4" xfId="2826" hidden="1"/>
    <cellStyle name="40 % - Accent6 3 2 2 4" xfId="2239" hidden="1"/>
    <cellStyle name="40 % - Accent6 3 2 2 4" xfId="3057"/>
    <cellStyle name="40 % - Accent6 3 2 2 4 10" xfId="13349" hidden="1"/>
    <cellStyle name="40 % - Accent6 3 2 2 4 10" xfId="7165"/>
    <cellStyle name="40 % - Accent6 3 2 2 4 10 2" xfId="27348" hidden="1"/>
    <cellStyle name="40 % - Accent6 3 2 2 4 10 2" xfId="37533" hidden="1"/>
    <cellStyle name="40 % - Accent6 3 2 2 4 10 2" xfId="42864" hidden="1"/>
    <cellStyle name="40 % - Accent6 3 2 2 4 10 2" xfId="47640"/>
    <cellStyle name="40 % - Accent6 3 2 2 4 11" xfId="14167" hidden="1"/>
    <cellStyle name="40 % - Accent6 3 2 2 4 11" xfId="7681"/>
    <cellStyle name="40 % - Accent6 3 2 2 4 11 2" xfId="28106" hidden="1"/>
    <cellStyle name="40 % - Accent6 3 2 2 4 11 2" xfId="38257" hidden="1"/>
    <cellStyle name="40 % - Accent6 3 2 2 4 11 2" xfId="43544" hidden="1"/>
    <cellStyle name="40 % - Accent6 3 2 2 4 11 2" xfId="48288"/>
    <cellStyle name="40 % - Accent6 3 2 2 4 12" xfId="8394"/>
    <cellStyle name="40 % - Accent6 3 2 2 4 13" xfId="7807"/>
    <cellStyle name="40 % - Accent6 3 2 2 4 14" xfId="8625"/>
    <cellStyle name="40 % - Accent6 3 2 2 4 15" xfId="21303" hidden="1"/>
    <cellStyle name="40 % - Accent6 3 2 2 4 16" xfId="21805" hidden="1"/>
    <cellStyle name="40 % - Accent6 3 2 2 4 17" xfId="22481" hidden="1"/>
    <cellStyle name="40 % - Accent6 3 2 2 4 18" xfId="21922" hidden="1"/>
    <cellStyle name="40 % - Accent6 3 2 2 4 19" xfId="22711" hidden="1"/>
    <cellStyle name="40 % - Accent6 3 2 2 4 2" xfId="4413"/>
    <cellStyle name="40 % - Accent6 3 2 2 4 2 2" xfId="15465" hidden="1"/>
    <cellStyle name="40 % - Accent6 3 2 2 4 2 2" xfId="18764"/>
    <cellStyle name="40 % - Accent6 3 2 2 4 2 2 2" xfId="29378" hidden="1"/>
    <cellStyle name="40 % - Accent6 3 2 2 4 2 2 2" xfId="46721" hidden="1"/>
    <cellStyle name="40 % - Accent6 3 2 2 4 2 2 2" xfId="48594"/>
    <cellStyle name="40 % - Accent6 3 2 2 4 2 2 3" xfId="32442" hidden="1"/>
    <cellStyle name="40 % - Accent6 3 2 2 4 2 2 3" xfId="50798"/>
    <cellStyle name="40 % - Accent6 3 2 2 4 2 3" xfId="9923"/>
    <cellStyle name="40 % - Accent6 3 2 2 4 2 4" xfId="24035"/>
    <cellStyle name="40 % - Accent6 3 2 2 4 3" xfId="4929"/>
    <cellStyle name="40 % - Accent6 3 2 2 4 3 2" xfId="15981" hidden="1"/>
    <cellStyle name="40 % - Accent6 3 2 2 4 3 2" xfId="18990"/>
    <cellStyle name="40 % - Accent6 3 2 2 4 3 2 2" xfId="29867" hidden="1"/>
    <cellStyle name="40 % - Accent6 3 2 2 4 3 2 2" xfId="46897" hidden="1"/>
    <cellStyle name="40 % - Accent6 3 2 2 4 3 2 2" xfId="50974"/>
    <cellStyle name="40 % - Accent6 3 2 2 4 3 2 3" xfId="32651" hidden="1"/>
    <cellStyle name="40 % - Accent6 3 2 2 4 3 3" xfId="10439"/>
    <cellStyle name="40 % - Accent6 3 2 2 4 3 4" xfId="24535"/>
    <cellStyle name="40 % - Accent6 3 2 2 4 4" xfId="5642"/>
    <cellStyle name="40 % - Accent6 3 2 2 4 4 2" xfId="16694"/>
    <cellStyle name="40 % - Accent6 3 2 2 4 4 2 2" xfId="30547"/>
    <cellStyle name="40 % - Accent6 3 2 2 4 4 3" xfId="11152"/>
    <cellStyle name="40 % - Accent6 3 2 2 4 4 4" xfId="25209"/>
    <cellStyle name="40 % - Accent6 3 2 2 4 5" xfId="5055"/>
    <cellStyle name="40 % - Accent6 3 2 2 4 5 2" xfId="16107"/>
    <cellStyle name="40 % - Accent6 3 2 2 4 5 2 2" xfId="29988"/>
    <cellStyle name="40 % - Accent6 3 2 2 4 5 3" xfId="10565"/>
    <cellStyle name="40 % - Accent6 3 2 2 4 5 4" xfId="24653"/>
    <cellStyle name="40 % - Accent6 3 2 2 4 6" xfId="5873"/>
    <cellStyle name="40 % - Accent6 3 2 2 4 6 2" xfId="16925"/>
    <cellStyle name="40 % - Accent6 3 2 2 4 6 2 2" xfId="30762"/>
    <cellStyle name="40 % - Accent6 3 2 2 4 6 3" xfId="11383"/>
    <cellStyle name="40 % - Accent6 3 2 2 4 6 4" xfId="25429"/>
    <cellStyle name="40 % - Accent6 3 2 2 4 7" xfId="12707"/>
    <cellStyle name="40 % - Accent6 3 2 2 4 7 2" xfId="26723"/>
    <cellStyle name="40 % - Accent6 3 2 2 4 8" xfId="13223"/>
    <cellStyle name="40 % - Accent6 3 2 2 4 8 2" xfId="27228"/>
    <cellStyle name="40 % - Accent6 3 2 2 4 9" xfId="13936"/>
    <cellStyle name="40 % - Accent6 3 2 2 4 9 2" xfId="27886"/>
    <cellStyle name="40 % - Accent6 3 2 2 5" xfId="1617"/>
    <cellStyle name="40 % - Accent6 3 2 2 5 2" xfId="4433"/>
    <cellStyle name="40 % - Accent6 3 2 2 5 2 2" xfId="15485"/>
    <cellStyle name="40 % - Accent6 3 2 2 5 2 2 2" xfId="29398"/>
    <cellStyle name="40 % - Accent6 3 2 2 5 2 3" xfId="9943"/>
    <cellStyle name="40 % - Accent6 3 2 2 5 2 4" xfId="24055"/>
    <cellStyle name="40 % - Accent6 3 2 2 5 3" xfId="12727"/>
    <cellStyle name="40 % - Accent6 3 2 2 5 3 2" xfId="26743"/>
    <cellStyle name="40 % - Accent6 3 2 2 5 4" xfId="7185"/>
    <cellStyle name="40 % - Accent6 3 2 2 5 5" xfId="21323"/>
    <cellStyle name="40 % - Accent6 3 2 2 6" xfId="2133"/>
    <cellStyle name="40 % - Accent6 3 2 2 6 2" xfId="4949"/>
    <cellStyle name="40 % - Accent6 3 2 2 6 2 2" xfId="16001"/>
    <cellStyle name="40 % - Accent6 3 2 2 6 2 2 2" xfId="29887"/>
    <cellStyle name="40 % - Accent6 3 2 2 6 2 3" xfId="10459"/>
    <cellStyle name="40 % - Accent6 3 2 2 6 2 4" xfId="24555"/>
    <cellStyle name="40 % - Accent6 3 2 2 6 3" xfId="13243"/>
    <cellStyle name="40 % - Accent6 3 2 2 6 3 2" xfId="27248"/>
    <cellStyle name="40 % - Accent6 3 2 2 6 4" xfId="7701"/>
    <cellStyle name="40 % - Accent6 3 2 2 6 5" xfId="21825"/>
    <cellStyle name="40 % - Accent6 3 2 2 7" xfId="1051"/>
    <cellStyle name="40 % - Accent6 3 2 2 7 2" xfId="3867"/>
    <cellStyle name="40 % - Accent6 3 2 2 7 2 2" xfId="14919"/>
    <cellStyle name="40 % - Accent6 3 2 2 7 2 2 2" xfId="28845"/>
    <cellStyle name="40 % - Accent6 3 2 2 7 2 3" xfId="9377"/>
    <cellStyle name="40 % - Accent6 3 2 2 7 2 4" xfId="23493"/>
    <cellStyle name="40 % - Accent6 3 2 2 7 3" xfId="12161"/>
    <cellStyle name="40 % - Accent6 3 2 2 7 3 2" xfId="26191"/>
    <cellStyle name="40 % - Accent6 3 2 2 7 4" xfId="6619"/>
    <cellStyle name="40 % - Accent6 3 2 2 7 5" xfId="20768"/>
    <cellStyle name="40 % - Accent6 3 2 2 8" xfId="1137"/>
    <cellStyle name="40 % - Accent6 3 2 2 8 2" xfId="3953"/>
    <cellStyle name="40 % - Accent6 3 2 2 8 2 2" xfId="15005"/>
    <cellStyle name="40 % - Accent6 3 2 2 8 2 2 2" xfId="28930"/>
    <cellStyle name="40 % - Accent6 3 2 2 8 2 3" xfId="9463"/>
    <cellStyle name="40 % - Accent6 3 2 2 8 2 4" xfId="23579"/>
    <cellStyle name="40 % - Accent6 3 2 2 8 3" xfId="12247"/>
    <cellStyle name="40 % - Accent6 3 2 2 8 3 2" xfId="26277"/>
    <cellStyle name="40 % - Accent6 3 2 2 8 4" xfId="6705"/>
    <cellStyle name="40 % - Accent6 3 2 2 8 5" xfId="20854"/>
    <cellStyle name="40 % - Accent6 3 2 2 9" xfId="1188"/>
    <cellStyle name="40 % - Accent6 3 2 2 9 2" xfId="4004"/>
    <cellStyle name="40 % - Accent6 3 2 2 9 2 2" xfId="15056"/>
    <cellStyle name="40 % - Accent6 3 2 2 9 2 2 2" xfId="28977"/>
    <cellStyle name="40 % - Accent6 3 2 2 9 2 3" xfId="9514"/>
    <cellStyle name="40 % - Accent6 3 2 2 9 2 4" xfId="23630"/>
    <cellStyle name="40 % - Accent6 3 2 2 9 3" xfId="12298"/>
    <cellStyle name="40 % - Accent6 3 2 2 9 3 2" xfId="26324"/>
    <cellStyle name="40 % - Accent6 3 2 2 9 4" xfId="6756"/>
    <cellStyle name="40 % - Accent6 3 2 2 9 5" xfId="20903"/>
    <cellStyle name="40 % - Accent6 3 2 3" xfId="467"/>
    <cellStyle name="40 % - Accent6 3 2 3 2" xfId="1355"/>
    <cellStyle name="40 % - Accent6 3 2 3 2 2" xfId="4171"/>
    <cellStyle name="40 % - Accent6 3 2 3 2 2 2" xfId="15223"/>
    <cellStyle name="40 % - Accent6 3 2 3 2 2 2 2" xfId="29141"/>
    <cellStyle name="40 % - Accent6 3 2 3 2 2 3" xfId="9681"/>
    <cellStyle name="40 % - Accent6 3 2 3 2 2 4" xfId="23797"/>
    <cellStyle name="40 % - Accent6 3 2 3 2 3" xfId="12465"/>
    <cellStyle name="40 % - Accent6 3 2 3 2 3 2" xfId="26489"/>
    <cellStyle name="40 % - Accent6 3 2 3 2 4" xfId="6923"/>
    <cellStyle name="40 % - Accent6 3 2 3 2 5" xfId="21069"/>
    <cellStyle name="40 % - Accent6 3 2 3 3" xfId="1871"/>
    <cellStyle name="40 % - Accent6 3 2 3 3 2" xfId="4687"/>
    <cellStyle name="40 % - Accent6 3 2 3 3 2 2" xfId="15739"/>
    <cellStyle name="40 % - Accent6 3 2 3 3 2 2 2" xfId="29634"/>
    <cellStyle name="40 % - Accent6 3 2 3 3 2 3" xfId="10197"/>
    <cellStyle name="40 % - Accent6 3 2 3 3 2 4" xfId="24302"/>
    <cellStyle name="40 % - Accent6 3 2 3 3 3" xfId="12981"/>
    <cellStyle name="40 % - Accent6 3 2 3 3 3 2" xfId="26990"/>
    <cellStyle name="40 % - Accent6 3 2 3 3 4" xfId="7439"/>
    <cellStyle name="40 % - Accent6 3 2 3 3 5" xfId="21571"/>
    <cellStyle name="40 % - Accent6 3 2 3 4" xfId="943"/>
    <cellStyle name="40 % - Accent6 3 2 3 4 2" xfId="3759"/>
    <cellStyle name="40 % - Accent6 3 2 3 4 2 2" xfId="14811"/>
    <cellStyle name="40 % - Accent6 3 2 3 4 2 2 2" xfId="28740"/>
    <cellStyle name="40 % - Accent6 3 2 3 4 2 3" xfId="9269"/>
    <cellStyle name="40 % - Accent6 3 2 3 4 2 4" xfId="23387"/>
    <cellStyle name="40 % - Accent6 3 2 3 4 3" xfId="12053"/>
    <cellStyle name="40 % - Accent6 3 2 3 4 3 2" xfId="26087"/>
    <cellStyle name="40 % - Accent6 3 2 3 4 4" xfId="6511"/>
    <cellStyle name="40 % - Accent6 3 2 3 4 5" xfId="20662"/>
    <cellStyle name="40 % - Accent6 3 2 3 5" xfId="3297"/>
    <cellStyle name="40 % - Accent6 3 2 3 5 2" xfId="14349"/>
    <cellStyle name="40 % - Accent6 3 2 3 5 2 2" xfId="28288"/>
    <cellStyle name="40 % - Accent6 3 2 3 5 3" xfId="8807"/>
    <cellStyle name="40 % - Accent6 3 2 3 5 4" xfId="22938"/>
    <cellStyle name="40 % - Accent6 3 2 3 6" xfId="11591"/>
    <cellStyle name="40 % - Accent6 3 2 3 6 2" xfId="25641"/>
    <cellStyle name="40 % - Accent6 3 2 3 7" xfId="6049"/>
    <cellStyle name="40 % - Accent6 3 2 3 8" xfId="20199"/>
    <cellStyle name="40 % - Accent6 3 2 4" xfId="1271"/>
    <cellStyle name="40 % - Accent6 3 2 4 2" xfId="4087"/>
    <cellStyle name="40 % - Accent6 3 2 4 2 2" xfId="15139"/>
    <cellStyle name="40 % - Accent6 3 2 4 2 2 2" xfId="29060"/>
    <cellStyle name="40 % - Accent6 3 2 4 2 3" xfId="9597"/>
    <cellStyle name="40 % - Accent6 3 2 4 2 4" xfId="23713"/>
    <cellStyle name="40 % - Accent6 3 2 4 3" xfId="12381"/>
    <cellStyle name="40 % - Accent6 3 2 4 3 2" xfId="26407"/>
    <cellStyle name="40 % - Accent6 3 2 4 4" xfId="6839"/>
    <cellStyle name="40 % - Accent6 3 2 4 5" xfId="20986"/>
    <cellStyle name="40 % - Accent6 3 2 5" xfId="1787"/>
    <cellStyle name="40 % - Accent6 3 2 5 2" xfId="4603"/>
    <cellStyle name="40 % - Accent6 3 2 5 2 2" xfId="15655"/>
    <cellStyle name="40 % - Accent6 3 2 5 2 2 2" xfId="29553"/>
    <cellStyle name="40 % - Accent6 3 2 5 2 3" xfId="10113"/>
    <cellStyle name="40 % - Accent6 3 2 5 2 4" xfId="24220"/>
    <cellStyle name="40 % - Accent6 3 2 5 3" xfId="12897"/>
    <cellStyle name="40 % - Accent6 3 2 5 3 2" xfId="26906"/>
    <cellStyle name="40 % - Accent6 3 2 5 4" xfId="7355"/>
    <cellStyle name="40 % - Accent6 3 2 5 5" xfId="21488"/>
    <cellStyle name="40 % - Accent6 3 2 6" xfId="857"/>
    <cellStyle name="40 % - Accent6 3 2 6 2" xfId="3673"/>
    <cellStyle name="40 % - Accent6 3 2 6 2 2" xfId="14725"/>
    <cellStyle name="40 % - Accent6 3 2 6 2 2 2" xfId="28655"/>
    <cellStyle name="40 % - Accent6 3 2 6 2 3" xfId="9183"/>
    <cellStyle name="40 % - Accent6 3 2 6 2 4" xfId="23304"/>
    <cellStyle name="40 % - Accent6 3 2 6 3" xfId="11967"/>
    <cellStyle name="40 % - Accent6 3 2 6 3 2" xfId="26002"/>
    <cellStyle name="40 % - Accent6 3 2 6 4" xfId="6425"/>
    <cellStyle name="40 % - Accent6 3 2 6 5" xfId="20577"/>
    <cellStyle name="40 % - Accent6 3 2 7" xfId="3213"/>
    <cellStyle name="40 % - Accent6 3 2 7 2" xfId="14265"/>
    <cellStyle name="40 % - Accent6 3 2 7 2 2" xfId="28204"/>
    <cellStyle name="40 % - Accent6 3 2 7 3" xfId="8723"/>
    <cellStyle name="40 % - Accent6 3 2 7 4" xfId="22855"/>
    <cellStyle name="40 % - Accent6 3 2 8" xfId="11507"/>
    <cellStyle name="40 % - Accent6 3 2 8 2" xfId="25558"/>
    <cellStyle name="40 % - Accent6 3 2 9" xfId="5965"/>
    <cellStyle name="40 % - Accent6 3 3" xfId="418"/>
    <cellStyle name="40 % - Accent6 3 3 2" xfId="624"/>
    <cellStyle name="40 % - Accent6 3 3 2 2" xfId="1503"/>
    <cellStyle name="40 % - Accent6 3 3 2 2 2" xfId="4319"/>
    <cellStyle name="40 % - Accent6 3 3 2 2 2 2" xfId="15371"/>
    <cellStyle name="40 % - Accent6 3 3 2 2 2 2 2" xfId="29285"/>
    <cellStyle name="40 % - Accent6 3 3 2 2 2 3" xfId="9829"/>
    <cellStyle name="40 % - Accent6 3 3 2 2 2 4" xfId="23943"/>
    <cellStyle name="40 % - Accent6 3 3 2 2 3" xfId="12613"/>
    <cellStyle name="40 % - Accent6 3 3 2 2 3 2" xfId="26633"/>
    <cellStyle name="40 % - Accent6 3 3 2 2 4" xfId="7071"/>
    <cellStyle name="40 % - Accent6 3 3 2 2 5" xfId="21213"/>
    <cellStyle name="40 % - Accent6 3 3 2 3" xfId="2019"/>
    <cellStyle name="40 % - Accent6 3 3 2 3 2" xfId="4835"/>
    <cellStyle name="40 % - Accent6 3 3 2 3 2 2" xfId="15887"/>
    <cellStyle name="40 % - Accent6 3 3 2 3 2 2 2" xfId="29778"/>
    <cellStyle name="40 % - Accent6 3 3 2 3 2 3" xfId="10345"/>
    <cellStyle name="40 % - Accent6 3 3 2 3 2 4" xfId="24445"/>
    <cellStyle name="40 % - Accent6 3 3 2 3 3" xfId="13129"/>
    <cellStyle name="40 % - Accent6 3 3 2 3 3 2" xfId="27135"/>
    <cellStyle name="40 % - Accent6 3 3 2 3 4" xfId="7587"/>
    <cellStyle name="40 % - Accent6 3 3 2 3 5" xfId="21717"/>
    <cellStyle name="40 % - Accent6 3 3 2 4" xfId="1092"/>
    <cellStyle name="40 % - Accent6 3 3 2 4 2" xfId="3908"/>
    <cellStyle name="40 % - Accent6 3 3 2 4 2 2" xfId="14960"/>
    <cellStyle name="40 % - Accent6 3 3 2 4 2 2 2" xfId="28886"/>
    <cellStyle name="40 % - Accent6 3 3 2 4 2 3" xfId="9418"/>
    <cellStyle name="40 % - Accent6 3 3 2 4 2 4" xfId="23534"/>
    <cellStyle name="40 % - Accent6 3 3 2 4 3" xfId="12202"/>
    <cellStyle name="40 % - Accent6 3 3 2 4 3 2" xfId="26232"/>
    <cellStyle name="40 % - Accent6 3 3 2 4 4" xfId="6660"/>
    <cellStyle name="40 % - Accent6 3 3 2 4 5" xfId="20809"/>
    <cellStyle name="40 % - Accent6 3 3 2 5" xfId="3445"/>
    <cellStyle name="40 % - Accent6 3 3 2 5 2" xfId="14497"/>
    <cellStyle name="40 % - Accent6 3 3 2 5 2 2" xfId="28433"/>
    <cellStyle name="40 % - Accent6 3 3 2 5 3" xfId="8955"/>
    <cellStyle name="40 % - Accent6 3 3 2 5 4" xfId="23082"/>
    <cellStyle name="40 % - Accent6 3 3 2 6" xfId="11739"/>
    <cellStyle name="40 % - Accent6 3 3 2 6 2" xfId="25783"/>
    <cellStyle name="40 % - Accent6 3 3 2 7" xfId="6197"/>
    <cellStyle name="40 % - Accent6 3 3 2 8" xfId="20352"/>
    <cellStyle name="40 % - Accent6 3 3 3" xfId="1312"/>
    <cellStyle name="40 % - Accent6 3 3 3 2" xfId="4128"/>
    <cellStyle name="40 % - Accent6 3 3 3 2 2" xfId="15180"/>
    <cellStyle name="40 % - Accent6 3 3 3 2 2 2" xfId="29101"/>
    <cellStyle name="40 % - Accent6 3 3 3 2 3" xfId="9638"/>
    <cellStyle name="40 % - Accent6 3 3 3 2 4" xfId="23754"/>
    <cellStyle name="40 % - Accent6 3 3 3 3" xfId="12422"/>
    <cellStyle name="40 % - Accent6 3 3 3 3 2" xfId="26448"/>
    <cellStyle name="40 % - Accent6 3 3 3 4" xfId="6880"/>
    <cellStyle name="40 % - Accent6 3 3 3 5" xfId="21027"/>
    <cellStyle name="40 % - Accent6 3 3 4" xfId="1828"/>
    <cellStyle name="40 % - Accent6 3 3 4 2" xfId="4644"/>
    <cellStyle name="40 % - Accent6 3 3 4 2 2" xfId="15696"/>
    <cellStyle name="40 % - Accent6 3 3 4 2 2 2" xfId="29594"/>
    <cellStyle name="40 % - Accent6 3 3 4 2 3" xfId="10154"/>
    <cellStyle name="40 % - Accent6 3 3 4 2 4" xfId="24261"/>
    <cellStyle name="40 % - Accent6 3 3 4 3" xfId="12938"/>
    <cellStyle name="40 % - Accent6 3 3 4 3 2" xfId="26947"/>
    <cellStyle name="40 % - Accent6 3 3 4 4" xfId="7396"/>
    <cellStyle name="40 % - Accent6 3 3 4 5" xfId="21529"/>
    <cellStyle name="40 % - Accent6 3 3 5" xfId="898"/>
    <cellStyle name="40 % - Accent6 3 3 5 2" xfId="3714"/>
    <cellStyle name="40 % - Accent6 3 3 5 2 2" xfId="14766"/>
    <cellStyle name="40 % - Accent6 3 3 5 2 2 2" xfId="28696"/>
    <cellStyle name="40 % - Accent6 3 3 5 2 3" xfId="9224"/>
    <cellStyle name="40 % - Accent6 3 3 5 2 4" xfId="23345"/>
    <cellStyle name="40 % - Accent6 3 3 5 3" xfId="12008"/>
    <cellStyle name="40 % - Accent6 3 3 5 3 2" xfId="26043"/>
    <cellStyle name="40 % - Accent6 3 3 5 4" xfId="6466"/>
    <cellStyle name="40 % - Accent6 3 3 5 5" xfId="20618"/>
    <cellStyle name="40 % - Accent6 3 3 6" xfId="3254"/>
    <cellStyle name="40 % - Accent6 3 3 6 2" xfId="14306"/>
    <cellStyle name="40 % - Accent6 3 3 6 2 2" xfId="28245"/>
    <cellStyle name="40 % - Accent6 3 3 6 3" xfId="8764"/>
    <cellStyle name="40 % - Accent6 3 3 6 4" xfId="22896"/>
    <cellStyle name="40 % - Accent6 3 3 7" xfId="11548"/>
    <cellStyle name="40 % - Accent6 3 3 7 2" xfId="25599"/>
    <cellStyle name="40 % - Accent6 3 3 8" xfId="6006"/>
    <cellStyle name="40 % - Accent6 3 3 9" xfId="20153"/>
    <cellStyle name="40 % - Accent6 3 4" xfId="531"/>
    <cellStyle name="40 % - Accent6 3 4 2" xfId="1410"/>
    <cellStyle name="40 % - Accent6 3 4 2 2" xfId="4226"/>
    <cellStyle name="40 % - Accent6 3 4 2 2 2" xfId="15278"/>
    <cellStyle name="40 % - Accent6 3 4 2 2 2 2" xfId="29195"/>
    <cellStyle name="40 % - Accent6 3 4 2 2 3" xfId="9736"/>
    <cellStyle name="40 % - Accent6 3 4 2 2 4" xfId="23850"/>
    <cellStyle name="40 % - Accent6 3 4 2 3" xfId="12520"/>
    <cellStyle name="40 % - Accent6 3 4 2 3 2" xfId="26542"/>
    <cellStyle name="40 % - Accent6 3 4 2 4" xfId="6978"/>
    <cellStyle name="40 % - Accent6 3 4 2 5" xfId="21121"/>
    <cellStyle name="40 % - Accent6 3 4 3" xfId="1926"/>
    <cellStyle name="40 % - Accent6 3 4 3 2" xfId="4742"/>
    <cellStyle name="40 % - Accent6 3 4 3 2 2" xfId="15794"/>
    <cellStyle name="40 % - Accent6 3 4 3 2 2 2" xfId="29687"/>
    <cellStyle name="40 % - Accent6 3 4 3 2 3" xfId="10252"/>
    <cellStyle name="40 % - Accent6 3 4 3 2 4" xfId="24353"/>
    <cellStyle name="40 % - Accent6 3 4 3 3" xfId="13036"/>
    <cellStyle name="40 % - Accent6 3 4 3 3 2" xfId="27044"/>
    <cellStyle name="40 % - Accent6 3 4 3 4" xfId="7494"/>
    <cellStyle name="40 % - Accent6 3 4 3 5" xfId="21624"/>
    <cellStyle name="40 % - Accent6 3 4 4" xfId="999"/>
    <cellStyle name="40 % - Accent6 3 4 4 2" xfId="3815"/>
    <cellStyle name="40 % - Accent6 3 4 4 2 2" xfId="14867"/>
    <cellStyle name="40 % - Accent6 3 4 4 2 2 2" xfId="28794"/>
    <cellStyle name="40 % - Accent6 3 4 4 2 3" xfId="9325"/>
    <cellStyle name="40 % - Accent6 3 4 4 2 4" xfId="23442"/>
    <cellStyle name="40 % - Accent6 3 4 4 3" xfId="12109"/>
    <cellStyle name="40 % - Accent6 3 4 4 3 2" xfId="26140"/>
    <cellStyle name="40 % - Accent6 3 4 4 4" xfId="6567"/>
    <cellStyle name="40 % - Accent6 3 4 4 5" xfId="20716"/>
    <cellStyle name="40 % - Accent6 3 4 5" xfId="3352"/>
    <cellStyle name="40 % - Accent6 3 4 5 2" xfId="14404"/>
    <cellStyle name="40 % - Accent6 3 4 5 2 2" xfId="28341"/>
    <cellStyle name="40 % - Accent6 3 4 5 3" xfId="8862"/>
    <cellStyle name="40 % - Accent6 3 4 5 4" xfId="22990"/>
    <cellStyle name="40 % - Accent6 3 4 6" xfId="11646"/>
    <cellStyle name="40 % - Accent6 3 4 6 2" xfId="25691"/>
    <cellStyle name="40 % - Accent6 3 4 7" xfId="6104"/>
    <cellStyle name="40 % - Accent6 3 4 8" xfId="20260"/>
    <cellStyle name="40 % - Accent6 3 5" xfId="1231"/>
    <cellStyle name="40 % - Accent6 3 5 2" xfId="4047"/>
    <cellStyle name="40 % - Accent6 3 5 2 2" xfId="15099"/>
    <cellStyle name="40 % - Accent6 3 5 2 2 2" xfId="29020"/>
    <cellStyle name="40 % - Accent6 3 5 2 3" xfId="9557"/>
    <cellStyle name="40 % - Accent6 3 5 2 4" xfId="23673"/>
    <cellStyle name="40 % - Accent6 3 5 3" xfId="12341"/>
    <cellStyle name="40 % - Accent6 3 5 3 2" xfId="26367"/>
    <cellStyle name="40 % - Accent6 3 5 4" xfId="6799"/>
    <cellStyle name="40 % - Accent6 3 5 5" xfId="20946"/>
    <cellStyle name="40 % - Accent6 3 6" xfId="1747"/>
    <cellStyle name="40 % - Accent6 3 6 2" xfId="4563"/>
    <cellStyle name="40 % - Accent6 3 6 2 2" xfId="15615"/>
    <cellStyle name="40 % - Accent6 3 6 2 2 2" xfId="29513"/>
    <cellStyle name="40 % - Accent6 3 6 2 3" xfId="10073"/>
    <cellStyle name="40 % - Accent6 3 6 2 4" xfId="24180"/>
    <cellStyle name="40 % - Accent6 3 6 3" xfId="12857"/>
    <cellStyle name="40 % - Accent6 3 6 3 2" xfId="26866"/>
    <cellStyle name="40 % - Accent6 3 6 4" xfId="7315"/>
    <cellStyle name="40 % - Accent6 3 6 5" xfId="21448"/>
    <cellStyle name="40 % - Accent6 3 7" xfId="801"/>
    <cellStyle name="40 % - Accent6 3 7 2" xfId="3617"/>
    <cellStyle name="40 % - Accent6 3 7 2 2" xfId="14669"/>
    <cellStyle name="40 % - Accent6 3 7 2 2 2" xfId="28600"/>
    <cellStyle name="40 % - Accent6 3 7 2 3" xfId="9127"/>
    <cellStyle name="40 % - Accent6 3 7 2 4" xfId="23249"/>
    <cellStyle name="40 % - Accent6 3 7 3" xfId="11911"/>
    <cellStyle name="40 % - Accent6 3 7 3 2" xfId="25948"/>
    <cellStyle name="40 % - Accent6 3 7 4" xfId="6369"/>
    <cellStyle name="40 % - Accent6 3 7 5" xfId="20521"/>
    <cellStyle name="40 % - Accent6 3 8" xfId="3160"/>
    <cellStyle name="40 % - Accent6 3 8 2" xfId="14225"/>
    <cellStyle name="40 % - Accent6 3 8 2 2" xfId="28164"/>
    <cellStyle name="40 % - Accent6 3 8 3" xfId="8683"/>
    <cellStyle name="40 % - Accent6 3 8 4" xfId="22804"/>
    <cellStyle name="40 % - Accent6 3 9" xfId="11467"/>
    <cellStyle name="40 % - Accent6 3 9 2" xfId="25518"/>
    <cellStyle name="40 % - Accent6 4" xfId="453"/>
    <cellStyle name="40 % - Accent6 4 2" xfId="1345"/>
    <cellStyle name="40 % - Accent6 4 2 2" xfId="4161"/>
    <cellStyle name="40 % - Accent6 4 2 2 2" xfId="15213"/>
    <cellStyle name="40 % - Accent6 4 2 2 2 2" xfId="29133"/>
    <cellStyle name="40 % - Accent6 4 2 2 3" xfId="9671"/>
    <cellStyle name="40 % - Accent6 4 2 2 4" xfId="23787"/>
    <cellStyle name="40 % - Accent6 4 2 3" xfId="12455"/>
    <cellStyle name="40 % - Accent6 4 2 3 2" xfId="26480"/>
    <cellStyle name="40 % - Accent6 4 2 4" xfId="6913"/>
    <cellStyle name="40 % - Accent6 4 2 5" xfId="21059"/>
    <cellStyle name="40 % - Accent6 4 3" xfId="1861"/>
    <cellStyle name="40 % - Accent6 4 3 2" xfId="4677"/>
    <cellStyle name="40 % - Accent6 4 3 2 2" xfId="15729"/>
    <cellStyle name="40 % - Accent6 4 3 2 2 2" xfId="29626"/>
    <cellStyle name="40 % - Accent6 4 3 2 3" xfId="10187"/>
    <cellStyle name="40 % - Accent6 4 3 2 4" xfId="24294"/>
    <cellStyle name="40 % - Accent6 4 3 3" xfId="12971"/>
    <cellStyle name="40 % - Accent6 4 3 3 2" xfId="26980"/>
    <cellStyle name="40 % - Accent6 4 3 4" xfId="7429"/>
    <cellStyle name="40 % - Accent6 4 3 5" xfId="21562"/>
    <cellStyle name="40 % - Accent6 4 4" xfId="932"/>
    <cellStyle name="40 % - Accent6 4 4 2" xfId="3748"/>
    <cellStyle name="40 % - Accent6 4 4 2 2" xfId="14800"/>
    <cellStyle name="40 % - Accent6 4 4 2 2 2" xfId="28730"/>
    <cellStyle name="40 % - Accent6 4 4 2 3" xfId="9258"/>
    <cellStyle name="40 % - Accent6 4 4 2 4" xfId="23378"/>
    <cellStyle name="40 % - Accent6 4 4 3" xfId="12042"/>
    <cellStyle name="40 % - Accent6 4 4 3 2" xfId="26077"/>
    <cellStyle name="40 % - Accent6 4 4 4" xfId="6500"/>
    <cellStyle name="40 % - Accent6 4 4 5" xfId="20652"/>
    <cellStyle name="40 % - Accent6 4 5" xfId="3287"/>
    <cellStyle name="40 % - Accent6 4 5 2" xfId="14339"/>
    <cellStyle name="40 % - Accent6 4 5 2 2" xfId="28278"/>
    <cellStyle name="40 % - Accent6 4 5 3" xfId="8797"/>
    <cellStyle name="40 % - Accent6 4 5 4" xfId="22929"/>
    <cellStyle name="40 % - Accent6 4 6" xfId="11581"/>
    <cellStyle name="40 % - Accent6 4 6 2" xfId="25631"/>
    <cellStyle name="40 % - Accent6 4 7" xfId="6039"/>
    <cellStyle name="40 % - Accent6 4 8" xfId="20188"/>
    <cellStyle name="40 % - Accent6 5" xfId="3140"/>
    <cellStyle name="40 % - Accent6 6" xfId="3082"/>
    <cellStyle name="40 % - Accent6 6 2" xfId="14189"/>
    <cellStyle name="40 % - Accent6 6 2 2" xfId="28128"/>
    <cellStyle name="40 % - Accent6 6 3" xfId="8647"/>
    <cellStyle name="40 % - Accent6 6 4" xfId="22736"/>
    <cellStyle name="40 % - Accent6 7" xfId="11448"/>
    <cellStyle name="40 % - Accent6 8" xfId="11407"/>
    <cellStyle name="40 % - Accent6 8 2" xfId="25463"/>
    <cellStyle name="40 % - Accent6 9" xfId="19975"/>
    <cellStyle name="40% - Accent1" xfId="8"/>
    <cellStyle name="40% - Accent2" xfId="9"/>
    <cellStyle name="40% - Accent3" xfId="10"/>
    <cellStyle name="40% - Accent4" xfId="11"/>
    <cellStyle name="40% - Accent5" xfId="12"/>
    <cellStyle name="40% - Accent6" xfId="13"/>
    <cellStyle name="60 % - Accent1" xfId="206" builtinId="32" customBuiltin="1"/>
    <cellStyle name="60 % - Accent1 2" xfId="311"/>
    <cellStyle name="60 % - Accent1 3" xfId="284" hidden="1"/>
    <cellStyle name="60 % - Accent1 3" xfId="532" hidden="1"/>
    <cellStyle name="60 % - Accent1 3" xfId="649" hidden="1"/>
    <cellStyle name="60 % - Accent1 3" xfId="653" hidden="1"/>
    <cellStyle name="60 % - Accent1 3" xfId="705" hidden="1"/>
    <cellStyle name="60 % - Accent1 3" xfId="730" hidden="1"/>
    <cellStyle name="60 % - Accent1 3" xfId="1000" hidden="1"/>
    <cellStyle name="60 % - Accent1 3" xfId="1117" hidden="1"/>
    <cellStyle name="60 % - Accent1 3" xfId="1121" hidden="1"/>
    <cellStyle name="60 % - Accent1 3" xfId="1170" hidden="1"/>
    <cellStyle name="60 % - Accent1 3" xfId="1195" hidden="1"/>
    <cellStyle name="60 % - Accent1 3" xfId="1411" hidden="1"/>
    <cellStyle name="60 % - Accent1 3" xfId="1528" hidden="1"/>
    <cellStyle name="60 % - Accent1 3" xfId="1532" hidden="1"/>
    <cellStyle name="60 % - Accent1 3" xfId="1579" hidden="1"/>
    <cellStyle name="60 % - Accent1 3" xfId="1604" hidden="1"/>
    <cellStyle name="60 % - Accent1 3" xfId="1657" hidden="1"/>
    <cellStyle name="60 % - Accent1 3" xfId="1674" hidden="1"/>
    <cellStyle name="60 % - Accent1 3" xfId="1678" hidden="1"/>
    <cellStyle name="60 % - Accent1 3" xfId="1710" hidden="1"/>
    <cellStyle name="60 % - Accent1 3" xfId="1723" hidden="1"/>
    <cellStyle name="60 % - Accent1 3" xfId="1927" hidden="1"/>
    <cellStyle name="60 % - Accent1 3" xfId="2044" hidden="1"/>
    <cellStyle name="60 % - Accent1 3" xfId="2048" hidden="1"/>
    <cellStyle name="60 % - Accent1 3" xfId="2095" hidden="1"/>
    <cellStyle name="60 % - Accent1 3" xfId="2120" hidden="1"/>
    <cellStyle name="60 % - Accent1 3" xfId="2213" hidden="1"/>
    <cellStyle name="60 % - Accent1 3" xfId="2249" hidden="1"/>
    <cellStyle name="60 % - Accent1 3" xfId="2253" hidden="1"/>
    <cellStyle name="60 % - Accent1 3" xfId="2294" hidden="1"/>
    <cellStyle name="60 % - Accent1 3" xfId="2313" hidden="1"/>
    <cellStyle name="60 % - Accent1 3" xfId="2401" hidden="1"/>
    <cellStyle name="60 % - Accent1 3" xfId="2444" hidden="1"/>
    <cellStyle name="60 % - Accent1 3" xfId="2448" hidden="1"/>
    <cellStyle name="60 % - Accent1 3" xfId="2495" hidden="1"/>
    <cellStyle name="60 % - Accent1 3" xfId="2515" hidden="1"/>
    <cellStyle name="60 % - Accent1 3" xfId="2564" hidden="1"/>
    <cellStyle name="60 % - Accent1 3" xfId="2581" hidden="1"/>
    <cellStyle name="60 % - Accent1 3" xfId="2585" hidden="1"/>
    <cellStyle name="60 % - Accent1 3" xfId="2617" hidden="1"/>
    <cellStyle name="60 % - Accent1 3" xfId="2630" hidden="1"/>
    <cellStyle name="60 % - Accent1 3" xfId="2713" hidden="1"/>
    <cellStyle name="60 % - Accent1 3" xfId="2758" hidden="1"/>
    <cellStyle name="60 % - Accent1 3" xfId="2762" hidden="1"/>
    <cellStyle name="60 % - Accent1 3" xfId="2808" hidden="1"/>
    <cellStyle name="60 % - Accent1 3" xfId="2833" hidden="1"/>
    <cellStyle name="60 % - Accent1 3" xfId="778" hidden="1"/>
    <cellStyle name="60 % - Accent1 3" xfId="770" hidden="1"/>
    <cellStyle name="60 % - Accent1 3" xfId="761" hidden="1"/>
    <cellStyle name="60 % - Accent1 3" xfId="2150" hidden="1"/>
    <cellStyle name="60 % - Accent1 3" xfId="750" hidden="1"/>
    <cellStyle name="60 % - Accent1 3" xfId="2242" hidden="1"/>
    <cellStyle name="60 % - Accent1 3" xfId="2633" hidden="1"/>
    <cellStyle name="60 % - Accent1 3" xfId="2192" hidden="1"/>
    <cellStyle name="60 % - Accent1 3" xfId="2262" hidden="1"/>
    <cellStyle name="60 % - Accent1 3" xfId="2839" hidden="1"/>
    <cellStyle name="60 % - Accent1 3" xfId="2855" hidden="1"/>
    <cellStyle name="60 % - Accent1 3" xfId="2872" hidden="1"/>
    <cellStyle name="60 % - Accent1 3" xfId="2876" hidden="1"/>
    <cellStyle name="60 % - Accent1 3" xfId="2908" hidden="1"/>
    <cellStyle name="60 % - Accent1 3" xfId="2921" hidden="1"/>
    <cellStyle name="60 % - Accent1 3" xfId="2962" hidden="1"/>
    <cellStyle name="60 % - Accent1 3" xfId="2991" hidden="1"/>
    <cellStyle name="60 % - Accent1 3" xfId="2995" hidden="1"/>
    <cellStyle name="60 % - Accent1 3" xfId="3039" hidden="1"/>
    <cellStyle name="60 % - Accent1 3" xfId="3064" hidden="1"/>
    <cellStyle name="60 % - Accent1 3" xfId="3353" hidden="1"/>
    <cellStyle name="60 % - Accent1 3" xfId="3470" hidden="1"/>
    <cellStyle name="60 % - Accent1 3" xfId="3474" hidden="1"/>
    <cellStyle name="60 % - Accent1 3" xfId="3521" hidden="1"/>
    <cellStyle name="60 % - Accent1 3" xfId="3546" hidden="1"/>
    <cellStyle name="60 % - Accent1 3" xfId="3816" hidden="1"/>
    <cellStyle name="60 % - Accent1 3" xfId="3933" hidden="1"/>
    <cellStyle name="60 % - Accent1 3" xfId="3937" hidden="1"/>
    <cellStyle name="60 % - Accent1 3" xfId="3986" hidden="1"/>
    <cellStyle name="60 % - Accent1 3" xfId="4011" hidden="1"/>
    <cellStyle name="60 % - Accent1 3" xfId="4227" hidden="1"/>
    <cellStyle name="60 % - Accent1 3" xfId="4344" hidden="1"/>
    <cellStyle name="60 % - Accent1 3" xfId="4348" hidden="1"/>
    <cellStyle name="60 % - Accent1 3" xfId="4395" hidden="1"/>
    <cellStyle name="60 % - Accent1 3" xfId="4420" hidden="1"/>
    <cellStyle name="60 % - Accent1 3" xfId="4473" hidden="1"/>
    <cellStyle name="60 % - Accent1 3" xfId="4490" hidden="1"/>
    <cellStyle name="60 % - Accent1 3" xfId="4494" hidden="1"/>
    <cellStyle name="60 % - Accent1 3" xfId="4526" hidden="1"/>
    <cellStyle name="60 % - Accent1 3" xfId="4539" hidden="1"/>
    <cellStyle name="60 % - Accent1 3" xfId="4743" hidden="1"/>
    <cellStyle name="60 % - Accent1 3" xfId="4860" hidden="1"/>
    <cellStyle name="60 % - Accent1 3" xfId="4864" hidden="1"/>
    <cellStyle name="60 % - Accent1 3" xfId="4911" hidden="1"/>
    <cellStyle name="60 % - Accent1 3" xfId="4936" hidden="1"/>
    <cellStyle name="60 % - Accent1 3" xfId="5029" hidden="1"/>
    <cellStyle name="60 % - Accent1 3" xfId="5065" hidden="1"/>
    <cellStyle name="60 % - Accent1 3" xfId="5069" hidden="1"/>
    <cellStyle name="60 % - Accent1 3" xfId="5110" hidden="1"/>
    <cellStyle name="60 % - Accent1 3" xfId="5129" hidden="1"/>
    <cellStyle name="60 % - Accent1 3" xfId="5217" hidden="1"/>
    <cellStyle name="60 % - Accent1 3" xfId="5260" hidden="1"/>
    <cellStyle name="60 % - Accent1 3" xfId="5264" hidden="1"/>
    <cellStyle name="60 % - Accent1 3" xfId="5311" hidden="1"/>
    <cellStyle name="60 % - Accent1 3" xfId="5331" hidden="1"/>
    <cellStyle name="60 % - Accent1 3" xfId="5380" hidden="1"/>
    <cellStyle name="60 % - Accent1 3" xfId="5397" hidden="1"/>
    <cellStyle name="60 % - Accent1 3" xfId="5401" hidden="1"/>
    <cellStyle name="60 % - Accent1 3" xfId="5433" hidden="1"/>
    <cellStyle name="60 % - Accent1 3" xfId="5446" hidden="1"/>
    <cellStyle name="60 % - Accent1 3" xfId="5529" hidden="1"/>
    <cellStyle name="60 % - Accent1 3" xfId="5574" hidden="1"/>
    <cellStyle name="60 % - Accent1 3" xfId="5578" hidden="1"/>
    <cellStyle name="60 % - Accent1 3" xfId="5624" hidden="1"/>
    <cellStyle name="60 % - Accent1 3" xfId="5649" hidden="1"/>
    <cellStyle name="60 % - Accent1 3" xfId="3594" hidden="1"/>
    <cellStyle name="60 % - Accent1 3" xfId="3586" hidden="1"/>
    <cellStyle name="60 % - Accent1 3" xfId="3577" hidden="1"/>
    <cellStyle name="60 % - Accent1 3" xfId="4966" hidden="1"/>
    <cellStyle name="60 % - Accent1 3" xfId="3566" hidden="1"/>
    <cellStyle name="60 % - Accent1 3" xfId="5058" hidden="1"/>
    <cellStyle name="60 % - Accent1 3" xfId="5449" hidden="1"/>
    <cellStyle name="60 % - Accent1 3" xfId="5008" hidden="1"/>
    <cellStyle name="60 % - Accent1 3" xfId="5078" hidden="1"/>
    <cellStyle name="60 % - Accent1 3" xfId="5655" hidden="1"/>
    <cellStyle name="60 % - Accent1 3" xfId="5671" hidden="1"/>
    <cellStyle name="60 % - Accent1 3" xfId="5688" hidden="1"/>
    <cellStyle name="60 % - Accent1 3" xfId="5692" hidden="1"/>
    <cellStyle name="60 % - Accent1 3" xfId="5724" hidden="1"/>
    <cellStyle name="60 % - Accent1 3" xfId="5737" hidden="1"/>
    <cellStyle name="60 % - Accent1 3" xfId="5778" hidden="1"/>
    <cellStyle name="60 % - Accent1 3" xfId="5807" hidden="1"/>
    <cellStyle name="60 % - Accent1 3" xfId="5811" hidden="1"/>
    <cellStyle name="60 % - Accent1 3" xfId="5855" hidden="1"/>
    <cellStyle name="60 % - Accent1 3" xfId="5880" hidden="1"/>
    <cellStyle name="60 % - Accent1 3" xfId="6105" hidden="1"/>
    <cellStyle name="60 % - Accent1 3" xfId="6222" hidden="1"/>
    <cellStyle name="60 % - Accent1 3" xfId="6226" hidden="1"/>
    <cellStyle name="60 % - Accent1 3" xfId="6273" hidden="1"/>
    <cellStyle name="60 % - Accent1 3" xfId="6298" hidden="1"/>
    <cellStyle name="60 % - Accent1 3" xfId="6568" hidden="1"/>
    <cellStyle name="60 % - Accent1 3" xfId="6685" hidden="1"/>
    <cellStyle name="60 % - Accent1 3" xfId="6689" hidden="1"/>
    <cellStyle name="60 % - Accent1 3" xfId="6738" hidden="1"/>
    <cellStyle name="60 % - Accent1 3" xfId="6763" hidden="1"/>
    <cellStyle name="60 % - Accent1 3" xfId="6979" hidden="1"/>
    <cellStyle name="60 % - Accent1 3" xfId="7096" hidden="1"/>
    <cellStyle name="60 % - Accent1 3" xfId="7100" hidden="1"/>
    <cellStyle name="60 % - Accent1 3" xfId="7147" hidden="1"/>
    <cellStyle name="60 % - Accent1 3" xfId="7172" hidden="1"/>
    <cellStyle name="60 % - Accent1 3" xfId="7225" hidden="1"/>
    <cellStyle name="60 % - Accent1 3" xfId="7242" hidden="1"/>
    <cellStyle name="60 % - Accent1 3" xfId="7246" hidden="1"/>
    <cellStyle name="60 % - Accent1 3" xfId="7278" hidden="1"/>
    <cellStyle name="60 % - Accent1 3" xfId="7291" hidden="1"/>
    <cellStyle name="60 % - Accent1 3" xfId="7495" hidden="1"/>
    <cellStyle name="60 % - Accent1 3" xfId="7612" hidden="1"/>
    <cellStyle name="60 % - Accent1 3" xfId="7616" hidden="1"/>
    <cellStyle name="60 % - Accent1 3" xfId="7663" hidden="1"/>
    <cellStyle name="60 % - Accent1 3" xfId="7688" hidden="1"/>
    <cellStyle name="60 % - Accent1 3" xfId="7781" hidden="1"/>
    <cellStyle name="60 % - Accent1 3" xfId="7817" hidden="1"/>
    <cellStyle name="60 % - Accent1 3" xfId="7821" hidden="1"/>
    <cellStyle name="60 % - Accent1 3" xfId="7862" hidden="1"/>
    <cellStyle name="60 % - Accent1 3" xfId="7881" hidden="1"/>
    <cellStyle name="60 % - Accent1 3" xfId="7969" hidden="1"/>
    <cellStyle name="60 % - Accent1 3" xfId="8012" hidden="1"/>
    <cellStyle name="60 % - Accent1 3" xfId="8016" hidden="1"/>
    <cellStyle name="60 % - Accent1 3" xfId="8063" hidden="1"/>
    <cellStyle name="60 % - Accent1 3" xfId="8083" hidden="1"/>
    <cellStyle name="60 % - Accent1 3" xfId="8132" hidden="1"/>
    <cellStyle name="60 % - Accent1 3" xfId="8149" hidden="1"/>
    <cellStyle name="60 % - Accent1 3" xfId="8153" hidden="1"/>
    <cellStyle name="60 % - Accent1 3" xfId="8185" hidden="1"/>
    <cellStyle name="60 % - Accent1 3" xfId="8198" hidden="1"/>
    <cellStyle name="60 % - Accent1 3" xfId="8281" hidden="1"/>
    <cellStyle name="60 % - Accent1 3" xfId="8326" hidden="1"/>
    <cellStyle name="60 % - Accent1 3" xfId="8330" hidden="1"/>
    <cellStyle name="60 % - Accent1 3" xfId="8376" hidden="1"/>
    <cellStyle name="60 % - Accent1 3" xfId="8401" hidden="1"/>
    <cellStyle name="60 % - Accent1 3" xfId="6346" hidden="1"/>
    <cellStyle name="60 % - Accent1 3" xfId="6338" hidden="1"/>
    <cellStyle name="60 % - Accent1 3" xfId="6329" hidden="1"/>
    <cellStyle name="60 % - Accent1 3" xfId="7718" hidden="1"/>
    <cellStyle name="60 % - Accent1 3" xfId="6318" hidden="1"/>
    <cellStyle name="60 % - Accent1 3" xfId="7810" hidden="1"/>
    <cellStyle name="60 % - Accent1 3" xfId="8201" hidden="1"/>
    <cellStyle name="60 % - Accent1 3" xfId="7760" hidden="1"/>
    <cellStyle name="60 % - Accent1 3" xfId="7830" hidden="1"/>
    <cellStyle name="60 % - Accent1 3" xfId="8407" hidden="1"/>
    <cellStyle name="60 % - Accent1 3" xfId="8423" hidden="1"/>
    <cellStyle name="60 % - Accent1 3" xfId="8440" hidden="1"/>
    <cellStyle name="60 % - Accent1 3" xfId="8444" hidden="1"/>
    <cellStyle name="60 % - Accent1 3" xfId="8476" hidden="1"/>
    <cellStyle name="60 % - Accent1 3" xfId="8489" hidden="1"/>
    <cellStyle name="60 % - Accent1 3" xfId="8530" hidden="1"/>
    <cellStyle name="60 % - Accent1 3" xfId="8559" hidden="1"/>
    <cellStyle name="60 % - Accent1 3" xfId="8563" hidden="1"/>
    <cellStyle name="60 % - Accent1 3" xfId="8607" hidden="1"/>
    <cellStyle name="60 % - Accent1 3" xfId="8632" hidden="1"/>
    <cellStyle name="60 % - Accent1 3" xfId="8863" hidden="1"/>
    <cellStyle name="60 % - Accent1 3" xfId="8980" hidden="1"/>
    <cellStyle name="60 % - Accent1 3" xfId="8984" hidden="1"/>
    <cellStyle name="60 % - Accent1 3" xfId="9031" hidden="1"/>
    <cellStyle name="60 % - Accent1 3" xfId="9056" hidden="1"/>
    <cellStyle name="60 % - Accent1 3" xfId="9326" hidden="1"/>
    <cellStyle name="60 % - Accent1 3" xfId="9443" hidden="1"/>
    <cellStyle name="60 % - Accent1 3" xfId="9447" hidden="1"/>
    <cellStyle name="60 % - Accent1 3" xfId="9496" hidden="1"/>
    <cellStyle name="60 % - Accent1 3" xfId="9521" hidden="1"/>
    <cellStyle name="60 % - Accent1 3" xfId="9737" hidden="1"/>
    <cellStyle name="60 % - Accent1 3" xfId="9854" hidden="1"/>
    <cellStyle name="60 % - Accent1 3" xfId="9858" hidden="1"/>
    <cellStyle name="60 % - Accent1 3" xfId="9905" hidden="1"/>
    <cellStyle name="60 % - Accent1 3" xfId="9930" hidden="1"/>
    <cellStyle name="60 % - Accent1 3" xfId="9983" hidden="1"/>
    <cellStyle name="60 % - Accent1 3" xfId="10000" hidden="1"/>
    <cellStyle name="60 % - Accent1 3" xfId="10004" hidden="1"/>
    <cellStyle name="60 % - Accent1 3" xfId="10036" hidden="1"/>
    <cellStyle name="60 % - Accent1 3" xfId="10049" hidden="1"/>
    <cellStyle name="60 % - Accent1 3" xfId="10253" hidden="1"/>
    <cellStyle name="60 % - Accent1 3" xfId="10370" hidden="1"/>
    <cellStyle name="60 % - Accent1 3" xfId="10374" hidden="1"/>
    <cellStyle name="60 % - Accent1 3" xfId="10421" hidden="1"/>
    <cellStyle name="60 % - Accent1 3" xfId="10446" hidden="1"/>
    <cellStyle name="60 % - Accent1 3" xfId="10539" hidden="1"/>
    <cellStyle name="60 % - Accent1 3" xfId="10575" hidden="1"/>
    <cellStyle name="60 % - Accent1 3" xfId="10579" hidden="1"/>
    <cellStyle name="60 % - Accent1 3" xfId="10620" hidden="1"/>
    <cellStyle name="60 % - Accent1 3" xfId="10639" hidden="1"/>
    <cellStyle name="60 % - Accent1 3" xfId="10727" hidden="1"/>
    <cellStyle name="60 % - Accent1 3" xfId="10770" hidden="1"/>
    <cellStyle name="60 % - Accent1 3" xfId="10774" hidden="1"/>
    <cellStyle name="60 % - Accent1 3" xfId="10821" hidden="1"/>
    <cellStyle name="60 % - Accent1 3" xfId="10841" hidden="1"/>
    <cellStyle name="60 % - Accent1 3" xfId="10890" hidden="1"/>
    <cellStyle name="60 % - Accent1 3" xfId="10907" hidden="1"/>
    <cellStyle name="60 % - Accent1 3" xfId="10911" hidden="1"/>
    <cellStyle name="60 % - Accent1 3" xfId="10943" hidden="1"/>
    <cellStyle name="60 % - Accent1 3" xfId="10956" hidden="1"/>
    <cellStyle name="60 % - Accent1 3" xfId="11039" hidden="1"/>
    <cellStyle name="60 % - Accent1 3" xfId="11084" hidden="1"/>
    <cellStyle name="60 % - Accent1 3" xfId="11088" hidden="1"/>
    <cellStyle name="60 % - Accent1 3" xfId="11134" hidden="1"/>
    <cellStyle name="60 % - Accent1 3" xfId="11159" hidden="1"/>
    <cellStyle name="60 % - Accent1 3" xfId="9104" hidden="1"/>
    <cellStyle name="60 % - Accent1 3" xfId="9096" hidden="1"/>
    <cellStyle name="60 % - Accent1 3" xfId="9087" hidden="1"/>
    <cellStyle name="60 % - Accent1 3" xfId="10476" hidden="1"/>
    <cellStyle name="60 % - Accent1 3" xfId="9076" hidden="1"/>
    <cellStyle name="60 % - Accent1 3" xfId="10568" hidden="1"/>
    <cellStyle name="60 % - Accent1 3" xfId="10959" hidden="1"/>
    <cellStyle name="60 % - Accent1 3" xfId="10518" hidden="1"/>
    <cellStyle name="60 % - Accent1 3" xfId="10588" hidden="1"/>
    <cellStyle name="60 % - Accent1 3" xfId="11165" hidden="1"/>
    <cellStyle name="60 % - Accent1 3" xfId="11181" hidden="1"/>
    <cellStyle name="60 % - Accent1 3" xfId="11198" hidden="1"/>
    <cellStyle name="60 % - Accent1 3" xfId="11202" hidden="1"/>
    <cellStyle name="60 % - Accent1 3" xfId="11234" hidden="1"/>
    <cellStyle name="60 % - Accent1 3" xfId="11247" hidden="1"/>
    <cellStyle name="60 % - Accent1 3" xfId="11288" hidden="1"/>
    <cellStyle name="60 % - Accent1 3" xfId="11317" hidden="1"/>
    <cellStyle name="60 % - Accent1 3" xfId="11321" hidden="1"/>
    <cellStyle name="60 % - Accent1 3" xfId="11365" hidden="1"/>
    <cellStyle name="60 % - Accent1 3" xfId="11390" hidden="1"/>
    <cellStyle name="60 % - Accent1 3" xfId="11647" hidden="1"/>
    <cellStyle name="60 % - Accent1 3" xfId="11764" hidden="1"/>
    <cellStyle name="60 % - Accent1 3" xfId="11768" hidden="1"/>
    <cellStyle name="60 % - Accent1 3" xfId="11815" hidden="1"/>
    <cellStyle name="60 % - Accent1 3" xfId="11840" hidden="1"/>
    <cellStyle name="60 % - Accent1 3" xfId="12110" hidden="1"/>
    <cellStyle name="60 % - Accent1 3" xfId="12227" hidden="1"/>
    <cellStyle name="60 % - Accent1 3" xfId="12231" hidden="1"/>
    <cellStyle name="60 % - Accent1 3" xfId="12280" hidden="1"/>
    <cellStyle name="60 % - Accent1 3" xfId="12305" hidden="1"/>
    <cellStyle name="60 % - Accent1 3" xfId="12521" hidden="1"/>
    <cellStyle name="60 % - Accent1 3" xfId="12638" hidden="1"/>
    <cellStyle name="60 % - Accent1 3" xfId="12642" hidden="1"/>
    <cellStyle name="60 % - Accent1 3" xfId="12689" hidden="1"/>
    <cellStyle name="60 % - Accent1 3" xfId="12714" hidden="1"/>
    <cellStyle name="60 % - Accent1 3" xfId="12767" hidden="1"/>
    <cellStyle name="60 % - Accent1 3" xfId="12784" hidden="1"/>
    <cellStyle name="60 % - Accent1 3" xfId="12788" hidden="1"/>
    <cellStyle name="60 % - Accent1 3" xfId="12820" hidden="1"/>
    <cellStyle name="60 % - Accent1 3" xfId="12833" hidden="1"/>
    <cellStyle name="60 % - Accent1 3" xfId="13037" hidden="1"/>
    <cellStyle name="60 % - Accent1 3" xfId="13154" hidden="1"/>
    <cellStyle name="60 % - Accent1 3" xfId="13158" hidden="1"/>
    <cellStyle name="60 % - Accent1 3" xfId="13205" hidden="1"/>
    <cellStyle name="60 % - Accent1 3" xfId="13230" hidden="1"/>
    <cellStyle name="60 % - Accent1 3" xfId="13323" hidden="1"/>
    <cellStyle name="60 % - Accent1 3" xfId="13359" hidden="1"/>
    <cellStyle name="60 % - Accent1 3" xfId="13363" hidden="1"/>
    <cellStyle name="60 % - Accent1 3" xfId="13404" hidden="1"/>
    <cellStyle name="60 % - Accent1 3" xfId="13423" hidden="1"/>
    <cellStyle name="60 % - Accent1 3" xfId="13511" hidden="1"/>
    <cellStyle name="60 % - Accent1 3" xfId="13554" hidden="1"/>
    <cellStyle name="60 % - Accent1 3" xfId="13558" hidden="1"/>
    <cellStyle name="60 % - Accent1 3" xfId="13605" hidden="1"/>
    <cellStyle name="60 % - Accent1 3" xfId="13625" hidden="1"/>
    <cellStyle name="60 % - Accent1 3" xfId="13674" hidden="1"/>
    <cellStyle name="60 % - Accent1 3" xfId="13691" hidden="1"/>
    <cellStyle name="60 % - Accent1 3" xfId="13695" hidden="1"/>
    <cellStyle name="60 % - Accent1 3" xfId="13727" hidden="1"/>
    <cellStyle name="60 % - Accent1 3" xfId="13740" hidden="1"/>
    <cellStyle name="60 % - Accent1 3" xfId="13823" hidden="1"/>
    <cellStyle name="60 % - Accent1 3" xfId="13868" hidden="1"/>
    <cellStyle name="60 % - Accent1 3" xfId="13872" hidden="1"/>
    <cellStyle name="60 % - Accent1 3" xfId="13918" hidden="1"/>
    <cellStyle name="60 % - Accent1 3" xfId="13943" hidden="1"/>
    <cellStyle name="60 % - Accent1 3" xfId="11888" hidden="1"/>
    <cellStyle name="60 % - Accent1 3" xfId="11880" hidden="1"/>
    <cellStyle name="60 % - Accent1 3" xfId="11871" hidden="1"/>
    <cellStyle name="60 % - Accent1 3" xfId="13260" hidden="1"/>
    <cellStyle name="60 % - Accent1 3" xfId="11860" hidden="1"/>
    <cellStyle name="60 % - Accent1 3" xfId="13352" hidden="1"/>
    <cellStyle name="60 % - Accent1 3" xfId="13743" hidden="1"/>
    <cellStyle name="60 % - Accent1 3" xfId="13302" hidden="1"/>
    <cellStyle name="60 % - Accent1 3" xfId="13372" hidden="1"/>
    <cellStyle name="60 % - Accent1 3" xfId="13949" hidden="1"/>
    <cellStyle name="60 % - Accent1 3" xfId="13965" hidden="1"/>
    <cellStyle name="60 % - Accent1 3" xfId="13982" hidden="1"/>
    <cellStyle name="60 % - Accent1 3" xfId="13986" hidden="1"/>
    <cellStyle name="60 % - Accent1 3" xfId="14018" hidden="1"/>
    <cellStyle name="60 % - Accent1 3" xfId="14031" hidden="1"/>
    <cellStyle name="60 % - Accent1 3" xfId="14072" hidden="1"/>
    <cellStyle name="60 % - Accent1 3" xfId="14101" hidden="1"/>
    <cellStyle name="60 % - Accent1 3" xfId="14105" hidden="1"/>
    <cellStyle name="60 % - Accent1 3" xfId="14149" hidden="1"/>
    <cellStyle name="60 % - Accent1 3" xfId="14174" hidden="1"/>
    <cellStyle name="60 % - Accent1 3" xfId="14405" hidden="1"/>
    <cellStyle name="60 % - Accent1 3" xfId="14522" hidden="1"/>
    <cellStyle name="60 % - Accent1 3" xfId="14526" hidden="1"/>
    <cellStyle name="60 % - Accent1 3" xfId="14573" hidden="1"/>
    <cellStyle name="60 % - Accent1 3" xfId="14598" hidden="1"/>
    <cellStyle name="60 % - Accent1 3" xfId="14868" hidden="1"/>
    <cellStyle name="60 % - Accent1 3" xfId="14985" hidden="1"/>
    <cellStyle name="60 % - Accent1 3" xfId="14989" hidden="1"/>
    <cellStyle name="60 % - Accent1 3" xfId="15038" hidden="1"/>
    <cellStyle name="60 % - Accent1 3" xfId="15063" hidden="1"/>
    <cellStyle name="60 % - Accent1 3" xfId="15279" hidden="1"/>
    <cellStyle name="60 % - Accent1 3" xfId="15396" hidden="1"/>
    <cellStyle name="60 % - Accent1 3" xfId="15400" hidden="1"/>
    <cellStyle name="60 % - Accent1 3" xfId="15447" hidden="1"/>
    <cellStyle name="60 % - Accent1 3" xfId="15472" hidden="1"/>
    <cellStyle name="60 % - Accent1 3" xfId="15525" hidden="1"/>
    <cellStyle name="60 % - Accent1 3" xfId="15542" hidden="1"/>
    <cellStyle name="60 % - Accent1 3" xfId="15546" hidden="1"/>
    <cellStyle name="60 % - Accent1 3" xfId="15578" hidden="1"/>
    <cellStyle name="60 % - Accent1 3" xfId="15591" hidden="1"/>
    <cellStyle name="60 % - Accent1 3" xfId="15795" hidden="1"/>
    <cellStyle name="60 % - Accent1 3" xfId="15912" hidden="1"/>
    <cellStyle name="60 % - Accent1 3" xfId="15916" hidden="1"/>
    <cellStyle name="60 % - Accent1 3" xfId="15963" hidden="1"/>
    <cellStyle name="60 % - Accent1 3" xfId="15988" hidden="1"/>
    <cellStyle name="60 % - Accent1 3" xfId="16081" hidden="1"/>
    <cellStyle name="60 % - Accent1 3" xfId="16117" hidden="1"/>
    <cellStyle name="60 % - Accent1 3" xfId="16121" hidden="1"/>
    <cellStyle name="60 % - Accent1 3" xfId="16162" hidden="1"/>
    <cellStyle name="60 % - Accent1 3" xfId="16181" hidden="1"/>
    <cellStyle name="60 % - Accent1 3" xfId="16269" hidden="1"/>
    <cellStyle name="60 % - Accent1 3" xfId="16312" hidden="1"/>
    <cellStyle name="60 % - Accent1 3" xfId="16316" hidden="1"/>
    <cellStyle name="60 % - Accent1 3" xfId="16363" hidden="1"/>
    <cellStyle name="60 % - Accent1 3" xfId="16383" hidden="1"/>
    <cellStyle name="60 % - Accent1 3" xfId="16432" hidden="1"/>
    <cellStyle name="60 % - Accent1 3" xfId="16449" hidden="1"/>
    <cellStyle name="60 % - Accent1 3" xfId="16453" hidden="1"/>
    <cellStyle name="60 % - Accent1 3" xfId="16485" hidden="1"/>
    <cellStyle name="60 % - Accent1 3" xfId="16498" hidden="1"/>
    <cellStyle name="60 % - Accent1 3" xfId="16581" hidden="1"/>
    <cellStyle name="60 % - Accent1 3" xfId="16626" hidden="1"/>
    <cellStyle name="60 % - Accent1 3" xfId="16630" hidden="1"/>
    <cellStyle name="60 % - Accent1 3" xfId="16676" hidden="1"/>
    <cellStyle name="60 % - Accent1 3" xfId="16701" hidden="1"/>
    <cellStyle name="60 % - Accent1 3" xfId="14646" hidden="1"/>
    <cellStyle name="60 % - Accent1 3" xfId="14638" hidden="1"/>
    <cellStyle name="60 % - Accent1 3" xfId="14629" hidden="1"/>
    <cellStyle name="60 % - Accent1 3" xfId="16018" hidden="1"/>
    <cellStyle name="60 % - Accent1 3" xfId="14618" hidden="1"/>
    <cellStyle name="60 % - Accent1 3" xfId="16110" hidden="1"/>
    <cellStyle name="60 % - Accent1 3" xfId="16501" hidden="1"/>
    <cellStyle name="60 % - Accent1 3" xfId="16060" hidden="1"/>
    <cellStyle name="60 % - Accent1 3" xfId="16130" hidden="1"/>
    <cellStyle name="60 % - Accent1 3" xfId="16707" hidden="1"/>
    <cellStyle name="60 % - Accent1 3" xfId="16723" hidden="1"/>
    <cellStyle name="60 % - Accent1 3" xfId="16740" hidden="1"/>
    <cellStyle name="60 % - Accent1 3" xfId="16744" hidden="1"/>
    <cellStyle name="60 % - Accent1 3" xfId="16776" hidden="1"/>
    <cellStyle name="60 % - Accent1 3" xfId="16789" hidden="1"/>
    <cellStyle name="60 % - Accent1 3" xfId="16830" hidden="1"/>
    <cellStyle name="60 % - Accent1 3" xfId="16859" hidden="1"/>
    <cellStyle name="60 % - Accent1 3" xfId="16863" hidden="1"/>
    <cellStyle name="60 % - Accent1 3" xfId="16907" hidden="1"/>
    <cellStyle name="60 % - Accent1 3" xfId="16932" hidden="1"/>
    <cellStyle name="60 % - Accent1 3" xfId="16976" hidden="1"/>
    <cellStyle name="60 % - Accent1 3" xfId="16993" hidden="1"/>
    <cellStyle name="60 % - Accent1 3" xfId="16997" hidden="1"/>
    <cellStyle name="60 % - Accent1 3" xfId="17029" hidden="1"/>
    <cellStyle name="60 % - Accent1 3" xfId="17042" hidden="1"/>
    <cellStyle name="60 % - Accent1 3" xfId="17133" hidden="1"/>
    <cellStyle name="60 % - Accent1 3" xfId="17150" hidden="1"/>
    <cellStyle name="60 % - Accent1 3" xfId="17154" hidden="1"/>
    <cellStyle name="60 % - Accent1 3" xfId="17188" hidden="1"/>
    <cellStyle name="60 % - Accent1 3" xfId="17201" hidden="1"/>
    <cellStyle name="60 % - Accent1 3" xfId="17254" hidden="1"/>
    <cellStyle name="60 % - Accent1 3" xfId="17271" hidden="1"/>
    <cellStyle name="60 % - Accent1 3" xfId="17275" hidden="1"/>
    <cellStyle name="60 % - Accent1 3" xfId="17307" hidden="1"/>
    <cellStyle name="60 % - Accent1 3" xfId="17320" hidden="1"/>
    <cellStyle name="60 % - Accent1 3" xfId="17361" hidden="1"/>
    <cellStyle name="60 % - Accent1 3" xfId="17378" hidden="1"/>
    <cellStyle name="60 % - Accent1 3" xfId="17382" hidden="1"/>
    <cellStyle name="60 % - Accent1 3" xfId="17414" hidden="1"/>
    <cellStyle name="60 % - Accent1 3" xfId="17427" hidden="1"/>
    <cellStyle name="60 % - Accent1 3" xfId="17468" hidden="1"/>
    <cellStyle name="60 % - Accent1 3" xfId="17485" hidden="1"/>
    <cellStyle name="60 % - Accent1 3" xfId="17489" hidden="1"/>
    <cellStyle name="60 % - Accent1 3" xfId="17521" hidden="1"/>
    <cellStyle name="60 % - Accent1 3" xfId="17534" hidden="1"/>
    <cellStyle name="60 % - Accent1 3" xfId="17609" hidden="1"/>
    <cellStyle name="60 % - Accent1 3" xfId="17644" hidden="1"/>
    <cellStyle name="60 % - Accent1 3" xfId="17648" hidden="1"/>
    <cellStyle name="60 % - Accent1 3" xfId="17687" hidden="1"/>
    <cellStyle name="60 % - Accent1 3" xfId="17704" hidden="1"/>
    <cellStyle name="60 % - Accent1 3" xfId="17785" hidden="1"/>
    <cellStyle name="60 % - Accent1 3" xfId="17815" hidden="1"/>
    <cellStyle name="60 % - Accent1 3" xfId="17819" hidden="1"/>
    <cellStyle name="60 % - Accent1 3" xfId="17853" hidden="1"/>
    <cellStyle name="60 % - Accent1 3" xfId="17871" hidden="1"/>
    <cellStyle name="60 % - Accent1 3" xfId="17918" hidden="1"/>
    <cellStyle name="60 % - Accent1 3" xfId="17935" hidden="1"/>
    <cellStyle name="60 % - Accent1 3" xfId="17939" hidden="1"/>
    <cellStyle name="60 % - Accent1 3" xfId="17971" hidden="1"/>
    <cellStyle name="60 % - Accent1 3" xfId="17984" hidden="1"/>
    <cellStyle name="60 % - Accent1 3" xfId="18062" hidden="1"/>
    <cellStyle name="60 % - Accent1 3" xfId="18094" hidden="1"/>
    <cellStyle name="60 % - Accent1 3" xfId="18098" hidden="1"/>
    <cellStyle name="60 % - Accent1 3" xfId="18132" hidden="1"/>
    <cellStyle name="60 % - Accent1 3" xfId="18145" hidden="1"/>
    <cellStyle name="60 % - Accent1 3" xfId="17071" hidden="1"/>
    <cellStyle name="60 % - Accent1 3" xfId="17068" hidden="1"/>
    <cellStyle name="60 % - Accent1 3" xfId="17060" hidden="1"/>
    <cellStyle name="60 % - Accent1 3" xfId="17550" hidden="1"/>
    <cellStyle name="60 % - Accent1 3" xfId="17050" hidden="1"/>
    <cellStyle name="60 % - Accent1 3" xfId="17637" hidden="1"/>
    <cellStyle name="60 % - Accent1 3" xfId="17987" hidden="1"/>
    <cellStyle name="60 % - Accent1 3" xfId="17589" hidden="1"/>
    <cellStyle name="60 % - Accent1 3" xfId="17655" hidden="1"/>
    <cellStyle name="60 % - Accent1 3" xfId="18150" hidden="1"/>
    <cellStyle name="60 % - Accent1 3" xfId="18165" hidden="1"/>
    <cellStyle name="60 % - Accent1 3" xfId="18182" hidden="1"/>
    <cellStyle name="60 % - Accent1 3" xfId="18186" hidden="1"/>
    <cellStyle name="60 % - Accent1 3" xfId="18218" hidden="1"/>
    <cellStyle name="60 % - Accent1 3" xfId="18231" hidden="1"/>
    <cellStyle name="60 % - Accent1 3" xfId="18272" hidden="1"/>
    <cellStyle name="60 % - Accent1 3" xfId="18289" hidden="1"/>
    <cellStyle name="60 % - Accent1 3" xfId="18293" hidden="1"/>
    <cellStyle name="60 % - Accent1 3" xfId="18325" hidden="1"/>
    <cellStyle name="60 % - Accent1 3" xfId="18338" hidden="1"/>
    <cellStyle name="60 % - Accent1 3" xfId="18379" hidden="1"/>
    <cellStyle name="60 % - Accent1 3" xfId="18408" hidden="1"/>
    <cellStyle name="60 % - Accent1 3" xfId="18412" hidden="1"/>
    <cellStyle name="60 % - Accent1 3" xfId="18444" hidden="1"/>
    <cellStyle name="60 % - Accent1 3" xfId="18457" hidden="1"/>
    <cellStyle name="60 % - Accent1 3" xfId="18548" hidden="1"/>
    <cellStyle name="60 % - Accent1 3" xfId="18565" hidden="1"/>
    <cellStyle name="60 % - Accent1 3" xfId="18569" hidden="1"/>
    <cellStyle name="60 % - Accent1 3" xfId="18603" hidden="1"/>
    <cellStyle name="60 % - Accent1 3" xfId="18616" hidden="1"/>
    <cellStyle name="60 % - Accent1 3" xfId="18669" hidden="1"/>
    <cellStyle name="60 % - Accent1 3" xfId="18698" hidden="1"/>
    <cellStyle name="60 % - Accent1 3" xfId="18702" hidden="1"/>
    <cellStyle name="60 % - Accent1 3" xfId="18746" hidden="1"/>
    <cellStyle name="60 % - Accent1 3" xfId="18771" hidden="1"/>
    <cellStyle name="60 % - Accent1 3" xfId="18812" hidden="1"/>
    <cellStyle name="60 % - Accent1 3" xfId="18829" hidden="1"/>
    <cellStyle name="60 % - Accent1 3" xfId="18833" hidden="1"/>
    <cellStyle name="60 % - Accent1 3" xfId="18865" hidden="1"/>
    <cellStyle name="60 % - Accent1 3" xfId="18878" hidden="1"/>
    <cellStyle name="60 % - Accent1 3" xfId="18919" hidden="1"/>
    <cellStyle name="60 % - Accent1 3" xfId="18936" hidden="1"/>
    <cellStyle name="60 % - Accent1 3" xfId="18940" hidden="1"/>
    <cellStyle name="60 % - Accent1 3" xfId="18972" hidden="1"/>
    <cellStyle name="60 % - Accent1 3" xfId="18997" hidden="1"/>
    <cellStyle name="60 % - Accent1 3" xfId="19072" hidden="1"/>
    <cellStyle name="60 % - Accent1 3" xfId="19107" hidden="1"/>
    <cellStyle name="60 % - Accent1 3" xfId="19111" hidden="1"/>
    <cellStyle name="60 % - Accent1 3" xfId="19150" hidden="1"/>
    <cellStyle name="60 % - Accent1 3" xfId="19167" hidden="1"/>
    <cellStyle name="60 % - Accent1 3" xfId="19248" hidden="1"/>
    <cellStyle name="60 % - Accent1 3" xfId="19278" hidden="1"/>
    <cellStyle name="60 % - Accent1 3" xfId="19282" hidden="1"/>
    <cellStyle name="60 % - Accent1 3" xfId="19316" hidden="1"/>
    <cellStyle name="60 % - Accent1 3" xfId="19334" hidden="1"/>
    <cellStyle name="60 % - Accent1 3" xfId="19381" hidden="1"/>
    <cellStyle name="60 % - Accent1 3" xfId="19398" hidden="1"/>
    <cellStyle name="60 % - Accent1 3" xfId="19402" hidden="1"/>
    <cellStyle name="60 % - Accent1 3" xfId="19434" hidden="1"/>
    <cellStyle name="60 % - Accent1 3" xfId="19447" hidden="1"/>
    <cellStyle name="60 % - Accent1 3" xfId="19525" hidden="1"/>
    <cellStyle name="60 % - Accent1 3" xfId="19557" hidden="1"/>
    <cellStyle name="60 % - Accent1 3" xfId="19561" hidden="1"/>
    <cellStyle name="60 % - Accent1 3" xfId="19595" hidden="1"/>
    <cellStyle name="60 % - Accent1 3" xfId="19608" hidden="1"/>
    <cellStyle name="60 % - Accent1 3" xfId="18486" hidden="1"/>
    <cellStyle name="60 % - Accent1 3" xfId="18483" hidden="1"/>
    <cellStyle name="60 % - Accent1 3" xfId="18475" hidden="1"/>
    <cellStyle name="60 % - Accent1 3" xfId="19013" hidden="1"/>
    <cellStyle name="60 % - Accent1 3" xfId="18465" hidden="1"/>
    <cellStyle name="60 % - Accent1 3" xfId="19100" hidden="1"/>
    <cellStyle name="60 % - Accent1 3" xfId="19450" hidden="1"/>
    <cellStyle name="60 % - Accent1 3" xfId="19052" hidden="1"/>
    <cellStyle name="60 % - Accent1 3" xfId="19118" hidden="1"/>
    <cellStyle name="60 % - Accent1 3" xfId="19613" hidden="1"/>
    <cellStyle name="60 % - Accent1 3" xfId="19628" hidden="1"/>
    <cellStyle name="60 % - Accent1 3" xfId="19645" hidden="1"/>
    <cellStyle name="60 % - Accent1 3" xfId="19649" hidden="1"/>
    <cellStyle name="60 % - Accent1 3" xfId="19681" hidden="1"/>
    <cellStyle name="60 % - Accent1 3" xfId="19694" hidden="1"/>
    <cellStyle name="60 % - Accent1 3" xfId="19735" hidden="1"/>
    <cellStyle name="60 % - Accent1 3" xfId="19752" hidden="1"/>
    <cellStyle name="60 % - Accent1 3" xfId="19756" hidden="1"/>
    <cellStyle name="60 % - Accent1 3" xfId="19788" hidden="1"/>
    <cellStyle name="60 % - Accent1 3" xfId="19801" hidden="1"/>
    <cellStyle name="60 % - Accent1 3" xfId="20261" hidden="1"/>
    <cellStyle name="60 % - Accent1 3" xfId="20377" hidden="1"/>
    <cellStyle name="60 % - Accent1 3" xfId="20381" hidden="1"/>
    <cellStyle name="60 % - Accent1 3" xfId="20430" hidden="1"/>
    <cellStyle name="60 % - Accent1 3" xfId="20454" hidden="1"/>
    <cellStyle name="60 % - Accent1 3" xfId="20717" hidden="1"/>
    <cellStyle name="60 % - Accent1 3" xfId="20834" hidden="1"/>
    <cellStyle name="60 % - Accent1 3" xfId="20838" hidden="1"/>
    <cellStyle name="60 % - Accent1 3" xfId="20885" hidden="1"/>
    <cellStyle name="60 % - Accent1 3" xfId="20910" hidden="1"/>
    <cellStyle name="60 % - Accent1 3" xfId="21122" hidden="1"/>
    <cellStyle name="60 % - Accent1 3" xfId="21238" hidden="1"/>
    <cellStyle name="60 % - Accent1 3" xfId="21242" hidden="1"/>
    <cellStyle name="60 % - Accent1 3" xfId="21285" hidden="1"/>
    <cellStyle name="60 % - Accent1 3" xfId="21310" hidden="1"/>
    <cellStyle name="60 % - Accent1 3" xfId="21363" hidden="1"/>
    <cellStyle name="60 % - Accent1 3" xfId="21379" hidden="1"/>
    <cellStyle name="60 % - Accent1 3" xfId="21382" hidden="1"/>
    <cellStyle name="60 % - Accent1 3" xfId="21411" hidden="1"/>
    <cellStyle name="60 % - Accent1 3" xfId="21424" hidden="1"/>
    <cellStyle name="60 % - Accent1 3" xfId="21625" hidden="1"/>
    <cellStyle name="60 % - Accent1 3" xfId="21742" hidden="1"/>
    <cellStyle name="60 % - Accent1 3" xfId="21745" hidden="1"/>
    <cellStyle name="60 % - Accent1 3" xfId="21787" hidden="1"/>
    <cellStyle name="60 % - Accent1 3" xfId="21812" hidden="1"/>
    <cellStyle name="60 % - Accent1 3" xfId="21899" hidden="1"/>
    <cellStyle name="60 % - Accent1 3" xfId="21932" hidden="1"/>
    <cellStyle name="60 % - Accent1 3" xfId="21936" hidden="1"/>
    <cellStyle name="60 % - Accent1 3" xfId="21974" hidden="1"/>
    <cellStyle name="60 % - Accent1 3" xfId="21992" hidden="1"/>
    <cellStyle name="60 % - Accent1 3" xfId="22068" hidden="1"/>
    <cellStyle name="60 % - Accent1 3" xfId="22108" hidden="1"/>
    <cellStyle name="60 % - Accent1 3" xfId="22112" hidden="1"/>
    <cellStyle name="60 % - Accent1 3" xfId="22158" hidden="1"/>
    <cellStyle name="60 % - Accent1 3" xfId="22177" hidden="1"/>
    <cellStyle name="60 % - Accent1 3" xfId="22223" hidden="1"/>
    <cellStyle name="60 % - Accent1 3" xfId="22239" hidden="1"/>
    <cellStyle name="60 % - Accent1 3" xfId="22243" hidden="1"/>
    <cellStyle name="60 % - Accent1 3" xfId="22275" hidden="1"/>
    <cellStyle name="60 % - Accent1 3" xfId="22288" hidden="1"/>
    <cellStyle name="60 % - Accent1 3" xfId="22371" hidden="1"/>
    <cellStyle name="60 % - Accent1 3" xfId="22413" hidden="1"/>
    <cellStyle name="60 % - Accent1 3" xfId="22417" hidden="1"/>
    <cellStyle name="60 % - Accent1 3" xfId="22463" hidden="1"/>
    <cellStyle name="60 % - Accent1 3" xfId="22488" hidden="1"/>
    <cellStyle name="60 % - Accent1 3" xfId="20499" hidden="1"/>
    <cellStyle name="60 % - Accent1 3" xfId="20491" hidden="1"/>
    <cellStyle name="60 % - Accent1 3" xfId="20483" hidden="1"/>
    <cellStyle name="60 % - Accent1 3" xfId="21842" hidden="1"/>
    <cellStyle name="60 % - Accent1 3" xfId="20472" hidden="1"/>
    <cellStyle name="60 % - Accent1 3" xfId="21925" hidden="1"/>
    <cellStyle name="60 % - Accent1 3" xfId="22291" hidden="1"/>
    <cellStyle name="60 % - Accent1 3" xfId="21879" hidden="1"/>
    <cellStyle name="60 % - Accent1 3" xfId="21945" hidden="1"/>
    <cellStyle name="60 % - Accent1 3" xfId="22494" hidden="1"/>
    <cellStyle name="60 % - Accent1 3" xfId="22510" hidden="1"/>
    <cellStyle name="60 % - Accent1 3" xfId="22527" hidden="1"/>
    <cellStyle name="60 % - Accent1 3" xfId="22531" hidden="1"/>
    <cellStyle name="60 % - Accent1 3" xfId="22563" hidden="1"/>
    <cellStyle name="60 % - Accent1 3" xfId="22576" hidden="1"/>
    <cellStyle name="60 % - Accent1 3" xfId="22617" hidden="1"/>
    <cellStyle name="60 % - Accent1 3" xfId="22646" hidden="1"/>
    <cellStyle name="60 % - Accent1 3" xfId="22650" hidden="1"/>
    <cellStyle name="60 % - Accent1 3" xfId="22693" hidden="1"/>
    <cellStyle name="60 % - Accent1 3" xfId="22718" hidden="1"/>
    <cellStyle name="60 % - Accent1 3" xfId="22991" hidden="1"/>
    <cellStyle name="60 % - Accent1 3" xfId="23107" hidden="1"/>
    <cellStyle name="60 % - Accent1 3" xfId="23111" hidden="1"/>
    <cellStyle name="60 % - Accent1 3" xfId="23154" hidden="1"/>
    <cellStyle name="60 % - Accent1 3" xfId="23178" hidden="1"/>
    <cellStyle name="60 % - Accent1 3" xfId="23443" hidden="1"/>
    <cellStyle name="60 % - Accent1 3" xfId="23559" hidden="1"/>
    <cellStyle name="60 % - Accent1 3" xfId="23563" hidden="1"/>
    <cellStyle name="60 % - Accent1 3" xfId="23612" hidden="1"/>
    <cellStyle name="60 % - Accent1 3" xfId="23637" hidden="1"/>
    <cellStyle name="60 % - Accent1 3" xfId="23851" hidden="1"/>
    <cellStyle name="60 % - Accent1 3" xfId="23968" hidden="1"/>
    <cellStyle name="60 % - Accent1 3" xfId="23972" hidden="1"/>
    <cellStyle name="60 % - Accent1 3" xfId="24017" hidden="1"/>
    <cellStyle name="60 % - Accent1 3" xfId="24042" hidden="1"/>
    <cellStyle name="60 % - Accent1 3" xfId="24094" hidden="1"/>
    <cellStyle name="60 % - Accent1 3" xfId="24111" hidden="1"/>
    <cellStyle name="60 % - Accent1 3" xfId="24115" hidden="1"/>
    <cellStyle name="60 % - Accent1 3" xfId="24143" hidden="1"/>
    <cellStyle name="60 % - Accent1 3" xfId="24156" hidden="1"/>
    <cellStyle name="60 % - Accent1 3" xfId="24354" hidden="1"/>
    <cellStyle name="60 % - Accent1 3" xfId="24470" hidden="1"/>
    <cellStyle name="60 % - Accent1 3" xfId="24474" hidden="1"/>
    <cellStyle name="60 % - Accent1 3" xfId="24517" hidden="1"/>
    <cellStyle name="60 % - Accent1 3" xfId="24542" hidden="1"/>
    <cellStyle name="60 % - Accent1 3" xfId="24627" hidden="1"/>
    <cellStyle name="60 % - Accent1 3" xfId="24662" hidden="1"/>
    <cellStyle name="60 % - Accent1 3" xfId="24666" hidden="1"/>
    <cellStyle name="60 % - Accent1 3" xfId="24704" hidden="1"/>
    <cellStyle name="60 % - Accent1 3" xfId="24723" hidden="1"/>
    <cellStyle name="60 % - Accent1 3" xfId="24802" hidden="1"/>
    <cellStyle name="60 % - Accent1 3" xfId="24844" hidden="1"/>
    <cellStyle name="60 % - Accent1 3" xfId="24848" hidden="1"/>
    <cellStyle name="60 % - Accent1 3" xfId="24893" hidden="1"/>
    <cellStyle name="60 % - Accent1 3" xfId="24912" hidden="1"/>
    <cellStyle name="60 % - Accent1 3" xfId="24960" hidden="1"/>
    <cellStyle name="60 % - Accent1 3" xfId="24976" hidden="1"/>
    <cellStyle name="60 % - Accent1 3" xfId="24980" hidden="1"/>
    <cellStyle name="60 % - Accent1 3" xfId="25010" hidden="1"/>
    <cellStyle name="60 % - Accent1 3" xfId="25023" hidden="1"/>
    <cellStyle name="60 % - Accent1 3" xfId="25101" hidden="1"/>
    <cellStyle name="60 % - Accent1 3" xfId="25146" hidden="1"/>
    <cellStyle name="60 % - Accent1 3" xfId="25150" hidden="1"/>
    <cellStyle name="60 % - Accent1 3" xfId="25191" hidden="1"/>
    <cellStyle name="60 % - Accent1 3" xfId="25216" hidden="1"/>
    <cellStyle name="60 % - Accent1 3" xfId="23226" hidden="1"/>
    <cellStyle name="60 % - Accent1 3" xfId="23218" hidden="1"/>
    <cellStyle name="60 % - Accent1 3" xfId="23209" hidden="1"/>
    <cellStyle name="60 % - Accent1 3" xfId="24571" hidden="1"/>
    <cellStyle name="60 % - Accent1 3" xfId="23198" hidden="1"/>
    <cellStyle name="60 % - Accent1 3" xfId="24656" hidden="1"/>
    <cellStyle name="60 % - Accent1 3" xfId="25026" hidden="1"/>
    <cellStyle name="60 % - Accent1 3" xfId="24607" hidden="1"/>
    <cellStyle name="60 % - Accent1 3" xfId="24675" hidden="1"/>
    <cellStyle name="60 % - Accent1 3" xfId="25221" hidden="1"/>
    <cellStyle name="60 % - Accent1 3" xfId="25237" hidden="1"/>
    <cellStyle name="60 % - Accent1 3" xfId="25253" hidden="1"/>
    <cellStyle name="60 % - Accent1 3" xfId="25257" hidden="1"/>
    <cellStyle name="60 % - Accent1 3" xfId="25287" hidden="1"/>
    <cellStyle name="60 % - Accent1 3" xfId="25300" hidden="1"/>
    <cellStyle name="60 % - Accent1 3" xfId="25336" hidden="1"/>
    <cellStyle name="60 % - Accent1 3" xfId="25364" hidden="1"/>
    <cellStyle name="60 % - Accent1 3" xfId="25368" hidden="1"/>
    <cellStyle name="60 % - Accent1 3" xfId="25411" hidden="1"/>
    <cellStyle name="60 % - Accent1 3" xfId="25436" hidden="1"/>
    <cellStyle name="60 % - Accent1 3" xfId="25692" hidden="1"/>
    <cellStyle name="60 % - Accent1 3" xfId="25808" hidden="1"/>
    <cellStyle name="60 % - Accent1 3" xfId="25812" hidden="1"/>
    <cellStyle name="60 % - Accent1 3" xfId="25857" hidden="1"/>
    <cellStyle name="60 % - Accent1 3" xfId="25882" hidden="1"/>
    <cellStyle name="60 % - Accent1 3" xfId="26141" hidden="1"/>
    <cellStyle name="60 % - Accent1 3" xfId="26257" hidden="1"/>
    <cellStyle name="60 % - Accent1 3" xfId="26261" hidden="1"/>
    <cellStyle name="60 % - Accent1 3" xfId="26306" hidden="1"/>
    <cellStyle name="60 % - Accent1 3" xfId="26331" hidden="1"/>
    <cellStyle name="60 % - Accent1 3" xfId="26543" hidden="1"/>
    <cellStyle name="60 % - Accent1 3" xfId="26658" hidden="1"/>
    <cellStyle name="60 % - Accent1 3" xfId="26662" hidden="1"/>
    <cellStyle name="60 % - Accent1 3" xfId="26706" hidden="1"/>
    <cellStyle name="60 % - Accent1 3" xfId="26730" hidden="1"/>
    <cellStyle name="60 % - Accent1 3" xfId="26779" hidden="1"/>
    <cellStyle name="60 % - Accent1 3" xfId="26795" hidden="1"/>
    <cellStyle name="60 % - Accent1 3" xfId="26799" hidden="1"/>
    <cellStyle name="60 % - Accent1 3" xfId="26829" hidden="1"/>
    <cellStyle name="60 % - Accent1 3" xfId="26842" hidden="1"/>
    <cellStyle name="60 % - Accent1 3" xfId="27045" hidden="1"/>
    <cellStyle name="60 % - Accent1 3" xfId="27160" hidden="1"/>
    <cellStyle name="60 % - Accent1 3" xfId="27164" hidden="1"/>
    <cellStyle name="60 % - Accent1 3" xfId="27210" hidden="1"/>
    <cellStyle name="60 % - Accent1 3" xfId="27235" hidden="1"/>
    <cellStyle name="60 % - Accent1 3" xfId="27323" hidden="1"/>
    <cellStyle name="60 % - Accent1 3" xfId="27358" hidden="1"/>
    <cellStyle name="60 % - Accent1 3" xfId="27362" hidden="1"/>
    <cellStyle name="60 % - Accent1 3" xfId="27400" hidden="1"/>
    <cellStyle name="60 % - Accent1 3" xfId="27418" hidden="1"/>
    <cellStyle name="60 % - Accent1 3" xfId="27499" hidden="1"/>
    <cellStyle name="60 % - Accent1 3" xfId="27539" hidden="1"/>
    <cellStyle name="60 % - Accent1 3" xfId="27543" hidden="1"/>
    <cellStyle name="60 % - Accent1 3" xfId="27583" hidden="1"/>
    <cellStyle name="60 % - Accent1 3" xfId="27602" hidden="1"/>
    <cellStyle name="60 % - Accent1 3" xfId="27645" hidden="1"/>
    <cellStyle name="60 % - Accent1 3" xfId="27661" hidden="1"/>
    <cellStyle name="60 % - Accent1 3" xfId="27665" hidden="1"/>
    <cellStyle name="60 % - Accent1 3" xfId="27694" hidden="1"/>
    <cellStyle name="60 % - Accent1 3" xfId="27707" hidden="1"/>
    <cellStyle name="60 % - Accent1 3" xfId="27781" hidden="1"/>
    <cellStyle name="60 % - Accent1 3" xfId="27824" hidden="1"/>
    <cellStyle name="60 % - Accent1 3" xfId="27828" hidden="1"/>
    <cellStyle name="60 % - Accent1 3" xfId="27869" hidden="1"/>
    <cellStyle name="60 % - Accent1 3" xfId="27893" hidden="1"/>
    <cellStyle name="60 % - Accent1 3" xfId="25926" hidden="1"/>
    <cellStyle name="60 % - Accent1 3" xfId="25918" hidden="1"/>
    <cellStyle name="60 % - Accent1 3" xfId="25912" hidden="1"/>
    <cellStyle name="60 % - Accent1 3" xfId="27265" hidden="1"/>
    <cellStyle name="60 % - Accent1 3" xfId="25902" hidden="1"/>
    <cellStyle name="60 % - Accent1 3" xfId="27351" hidden="1"/>
    <cellStyle name="60 % - Accent1 3" xfId="27710" hidden="1"/>
    <cellStyle name="60 % - Accent1 3" xfId="27305" hidden="1"/>
    <cellStyle name="60 % - Accent1 3" xfId="27371" hidden="1"/>
    <cellStyle name="60 % - Accent1 3" xfId="27898" hidden="1"/>
    <cellStyle name="60 % - Accent1 3" xfId="27914" hidden="1"/>
    <cellStyle name="60 % - Accent1 3" xfId="27931" hidden="1"/>
    <cellStyle name="60 % - Accent1 3" xfId="27935" hidden="1"/>
    <cellStyle name="60 % - Accent1 3" xfId="27965" hidden="1"/>
    <cellStyle name="60 % - Accent1 3" xfId="27978" hidden="1"/>
    <cellStyle name="60 % - Accent1 3" xfId="28014" hidden="1"/>
    <cellStyle name="60 % - Accent1 3" xfId="28042" hidden="1"/>
    <cellStyle name="60 % - Accent1 3" xfId="28046" hidden="1"/>
    <cellStyle name="60 % - Accent1 3" xfId="28088" hidden="1"/>
    <cellStyle name="60 % - Accent1 3" xfId="28113" hidden="1"/>
    <cellStyle name="60 % - Accent1 3" xfId="28342" hidden="1"/>
    <cellStyle name="60 % - Accent1 3" xfId="28458" hidden="1"/>
    <cellStyle name="60 % - Accent1 3" xfId="28462" hidden="1"/>
    <cellStyle name="60 % - Accent1 3" xfId="28508" hidden="1"/>
    <cellStyle name="60 % - Accent1 3" xfId="28533" hidden="1"/>
    <cellStyle name="60 % - Accent1 3" xfId="28795" hidden="1"/>
    <cellStyle name="60 % - Accent1 3" xfId="28911" hidden="1"/>
    <cellStyle name="60 % - Accent1 3" xfId="28914" hidden="1"/>
    <cellStyle name="60 % - Accent1 3" xfId="28959" hidden="1"/>
    <cellStyle name="60 % - Accent1 3" xfId="28984" hidden="1"/>
    <cellStyle name="60 % - Accent1 3" xfId="29196" hidden="1"/>
    <cellStyle name="60 % - Accent1 3" xfId="29310" hidden="1"/>
    <cellStyle name="60 % - Accent1 3" xfId="29314" hidden="1"/>
    <cellStyle name="60 % - Accent1 3" xfId="29360" hidden="1"/>
    <cellStyle name="60 % - Accent1 3" xfId="29385" hidden="1"/>
    <cellStyle name="60 % - Accent1 3" xfId="29432" hidden="1"/>
    <cellStyle name="60 % - Accent1 3" xfId="29446" hidden="1"/>
    <cellStyle name="60 % - Accent1 3" xfId="29449" hidden="1"/>
    <cellStyle name="60 % - Accent1 3" xfId="29476" hidden="1"/>
    <cellStyle name="60 % - Accent1 3" xfId="29489" hidden="1"/>
    <cellStyle name="60 % - Accent1 3" xfId="29688" hidden="1"/>
    <cellStyle name="60 % - Accent1 3" xfId="29803" hidden="1"/>
    <cellStyle name="60 % - Accent1 3" xfId="29807" hidden="1"/>
    <cellStyle name="60 % - Accent1 3" xfId="29849" hidden="1"/>
    <cellStyle name="60 % - Accent1 3" xfId="29874" hidden="1"/>
    <cellStyle name="60 % - Accent1 3" xfId="29963" hidden="1"/>
    <cellStyle name="60 % - Accent1 3" xfId="29998" hidden="1"/>
    <cellStyle name="60 % - Accent1 3" xfId="30001" hidden="1"/>
    <cellStyle name="60 % - Accent1 3" xfId="30040" hidden="1"/>
    <cellStyle name="60 % - Accent1 3" xfId="30059" hidden="1"/>
    <cellStyle name="60 % - Accent1 3" xfId="30138" hidden="1"/>
    <cellStyle name="60 % - Accent1 3" xfId="30181" hidden="1"/>
    <cellStyle name="60 % - Accent1 3" xfId="30184" hidden="1"/>
    <cellStyle name="60 % - Accent1 3" xfId="30228" hidden="1"/>
    <cellStyle name="60 % - Accent1 3" xfId="30247" hidden="1"/>
    <cellStyle name="60 % - Accent1 3" xfId="30295" hidden="1"/>
    <cellStyle name="60 % - Accent1 3" xfId="30311" hidden="1"/>
    <cellStyle name="60 % - Accent1 3" xfId="30314" hidden="1"/>
    <cellStyle name="60 % - Accent1 3" xfId="30344" hidden="1"/>
    <cellStyle name="60 % - Accent1 3" xfId="30357" hidden="1"/>
    <cellStyle name="60 % - Accent1 3" xfId="30435" hidden="1"/>
    <cellStyle name="60 % - Accent1 3" xfId="30480" hidden="1"/>
    <cellStyle name="60 % - Accent1 3" xfId="30484" hidden="1"/>
    <cellStyle name="60 % - Accent1 3" xfId="30529" hidden="1"/>
    <cellStyle name="60 % - Accent1 3" xfId="30554" hidden="1"/>
    <cellStyle name="60 % - Accent1 3" xfId="28577" hidden="1"/>
    <cellStyle name="60 % - Accent1 3" xfId="28569" hidden="1"/>
    <cellStyle name="60 % - Accent1 3" xfId="28562" hidden="1"/>
    <cellStyle name="60 % - Accent1 3" xfId="29904" hidden="1"/>
    <cellStyle name="60 % - Accent1 3" xfId="28552" hidden="1"/>
    <cellStyle name="60 % - Accent1 3" xfId="29991" hidden="1"/>
    <cellStyle name="60 % - Accent1 3" xfId="30360" hidden="1"/>
    <cellStyle name="60 % - Accent1 3" xfId="29943" hidden="1"/>
    <cellStyle name="60 % - Accent1 3" xfId="30010" hidden="1"/>
    <cellStyle name="60 % - Accent1 3" xfId="30560" hidden="1"/>
    <cellStyle name="60 % - Accent1 3" xfId="30576" hidden="1"/>
    <cellStyle name="60 % - Accent1 3" xfId="30593" hidden="1"/>
    <cellStyle name="60 % - Accent1 3" xfId="30597" hidden="1"/>
    <cellStyle name="60 % - Accent1 3" xfId="30624" hidden="1"/>
    <cellStyle name="60 % - Accent1 3" xfId="30636" hidden="1"/>
    <cellStyle name="60 % - Accent1 3" xfId="30671" hidden="1"/>
    <cellStyle name="60 % - Accent1 3" xfId="30698" hidden="1"/>
    <cellStyle name="60 % - Accent1 3" xfId="30701" hidden="1"/>
    <cellStyle name="60 % - Accent1 3" xfId="30744" hidden="1"/>
    <cellStyle name="60 % - Accent1 3" xfId="30769" hidden="1"/>
    <cellStyle name="60 % - Accent1 3" xfId="30812" hidden="1"/>
    <cellStyle name="60 % - Accent1 3" xfId="30829" hidden="1"/>
    <cellStyle name="60 % - Accent1 3" xfId="30832" hidden="1"/>
    <cellStyle name="60 % - Accent1 3" xfId="30861" hidden="1"/>
    <cellStyle name="60 % - Accent1 3" xfId="30874" hidden="1"/>
    <cellStyle name="60 % - Accent1 3" xfId="30949" hidden="1"/>
    <cellStyle name="60 % - Accent1 3" xfId="30964" hidden="1"/>
    <cellStyle name="60 % - Accent1 3" xfId="30968" hidden="1"/>
    <cellStyle name="60 % - Accent1 3" xfId="30997" hidden="1"/>
    <cellStyle name="60 % - Accent1 3" xfId="31010" hidden="1"/>
    <cellStyle name="60 % - Accent1 3" xfId="31056" hidden="1"/>
    <cellStyle name="60 % - Accent1 3" xfId="31073" hidden="1"/>
    <cellStyle name="60 % - Accent1 3" xfId="31077" hidden="1"/>
    <cellStyle name="60 % - Accent1 3" xfId="31105" hidden="1"/>
    <cellStyle name="60 % - Accent1 3" xfId="31118" hidden="1"/>
    <cellStyle name="60 % - Accent1 3" xfId="31157" hidden="1"/>
    <cellStyle name="60 % - Accent1 3" xfId="31173" hidden="1"/>
    <cellStyle name="60 % - Accent1 3" xfId="31177" hidden="1"/>
    <cellStyle name="60 % - Accent1 3" xfId="31208" hidden="1"/>
    <cellStyle name="60 % - Accent1 3" xfId="31220" hidden="1"/>
    <cellStyle name="60 % - Accent1 3" xfId="31258" hidden="1"/>
    <cellStyle name="60 % - Accent1 3" xfId="31274" hidden="1"/>
    <cellStyle name="60 % - Accent1 3" xfId="31278" hidden="1"/>
    <cellStyle name="60 % - Accent1 3" xfId="31307" hidden="1"/>
    <cellStyle name="60 % - Accent1 3" xfId="31320" hidden="1"/>
    <cellStyle name="60 % - Accent1 3" xfId="31393" hidden="1"/>
    <cellStyle name="60 % - Accent1 3" xfId="31427" hidden="1"/>
    <cellStyle name="60 % - Accent1 3" xfId="31431" hidden="1"/>
    <cellStyle name="60 % - Accent1 3" xfId="31464" hidden="1"/>
    <cellStyle name="60 % - Accent1 3" xfId="31481" hidden="1"/>
    <cellStyle name="60 % - Accent1 3" xfId="31553" hidden="1"/>
    <cellStyle name="60 % - Accent1 3" xfId="31581" hidden="1"/>
    <cellStyle name="60 % - Accent1 3" xfId="31584" hidden="1"/>
    <cellStyle name="60 % - Accent1 3" xfId="31613" hidden="1"/>
    <cellStyle name="60 % - Accent1 3" xfId="31629" hidden="1"/>
    <cellStyle name="60 % - Accent1 3" xfId="31671" hidden="1"/>
    <cellStyle name="60 % - Accent1 3" xfId="31687" hidden="1"/>
    <cellStyle name="60 % - Accent1 3" xfId="31691" hidden="1"/>
    <cellStyle name="60 % - Accent1 3" xfId="31719" hidden="1"/>
    <cellStyle name="60 % - Accent1 3" xfId="31731" hidden="1"/>
    <cellStyle name="60 % - Accent1 3" xfId="31798" hidden="1"/>
    <cellStyle name="60 % - Accent1 3" xfId="31828" hidden="1"/>
    <cellStyle name="60 % - Accent1 3" xfId="31832" hidden="1"/>
    <cellStyle name="60 % - Accent1 3" xfId="31862" hidden="1"/>
    <cellStyle name="60 % - Accent1 3" xfId="31875" hidden="1"/>
    <cellStyle name="60 % - Accent1 3" xfId="30896" hidden="1"/>
    <cellStyle name="60 % - Accent1 3" xfId="30893" hidden="1"/>
    <cellStyle name="60 % - Accent1 3" xfId="30889" hidden="1"/>
    <cellStyle name="60 % - Accent1 3" xfId="31336" hidden="1"/>
    <cellStyle name="60 % - Accent1 3" xfId="30880" hidden="1"/>
    <cellStyle name="60 % - Accent1 3" xfId="31420" hidden="1"/>
    <cellStyle name="60 % - Accent1 3" xfId="31734" hidden="1"/>
    <cellStyle name="60 % - Accent1 3" xfId="31374" hidden="1"/>
    <cellStyle name="60 % - Accent1 3" xfId="31438" hidden="1"/>
    <cellStyle name="60 % - Accent1 3" xfId="31880" hidden="1"/>
    <cellStyle name="60 % - Accent1 3" xfId="31895" hidden="1"/>
    <cellStyle name="60 % - Accent1 3" xfId="31910" hidden="1"/>
    <cellStyle name="60 % - Accent1 3" xfId="31914" hidden="1"/>
    <cellStyle name="60 % - Accent1 3" xfId="31941" hidden="1"/>
    <cellStyle name="60 % - Accent1 3" xfId="31953" hidden="1"/>
    <cellStyle name="60 % - Accent1 3" xfId="31989" hidden="1"/>
    <cellStyle name="60 % - Accent1 3" xfId="32005" hidden="1"/>
    <cellStyle name="60 % - Accent1 3" xfId="32009" hidden="1"/>
    <cellStyle name="60 % - Accent1 3" xfId="32040" hidden="1"/>
    <cellStyle name="60 % - Accent1 3" xfId="32053" hidden="1"/>
    <cellStyle name="60 % - Accent1 3" xfId="32090" hidden="1"/>
    <cellStyle name="60 % - Accent1 3" xfId="32117" hidden="1"/>
    <cellStyle name="60 % - Accent1 3" xfId="32121" hidden="1"/>
    <cellStyle name="60 % - Accent1 3" xfId="32150" hidden="1"/>
    <cellStyle name="60 % - Accent1 3" xfId="32162" hidden="1"/>
    <cellStyle name="60 % - Accent1 3" xfId="32245" hidden="1"/>
    <cellStyle name="60 % - Accent1 3" xfId="32261" hidden="1"/>
    <cellStyle name="60 % - Accent1 3" xfId="32265" hidden="1"/>
    <cellStyle name="60 % - Accent1 3" xfId="32293" hidden="1"/>
    <cellStyle name="60 % - Accent1 3" xfId="32305" hidden="1"/>
    <cellStyle name="60 % - Accent1 3" xfId="32353" hidden="1"/>
    <cellStyle name="60 % - Accent1 3" xfId="32380" hidden="1"/>
    <cellStyle name="60 % - Accent1 3" xfId="32384" hidden="1"/>
    <cellStyle name="60 % - Accent1 3" xfId="32424" hidden="1"/>
    <cellStyle name="60 % - Accent1 3" xfId="32449" hidden="1"/>
    <cellStyle name="60 % - Accent1 3" xfId="32485" hidden="1"/>
    <cellStyle name="60 % - Accent1 3" xfId="32501" hidden="1"/>
    <cellStyle name="60 % - Accent1 3" xfId="32505" hidden="1"/>
    <cellStyle name="60 % - Accent1 3" xfId="32533" hidden="1"/>
    <cellStyle name="60 % - Accent1 3" xfId="32545" hidden="1"/>
    <cellStyle name="60 % - Accent1 3" xfId="32584" hidden="1"/>
    <cellStyle name="60 % - Accent1 3" xfId="32600" hidden="1"/>
    <cellStyle name="60 % - Accent1 3" xfId="32604" hidden="1"/>
    <cellStyle name="60 % - Accent1 3" xfId="32633" hidden="1"/>
    <cellStyle name="60 % - Accent1 3" xfId="32658" hidden="1"/>
    <cellStyle name="60 % - Accent1 3" xfId="32724" hidden="1"/>
    <cellStyle name="60 % - Accent1 3" xfId="32757" hidden="1"/>
    <cellStyle name="60 % - Accent1 3" xfId="32761" hidden="1"/>
    <cellStyle name="60 % - Accent1 3" xfId="32792" hidden="1"/>
    <cellStyle name="60 % - Accent1 3" xfId="32808" hidden="1"/>
    <cellStyle name="60 % - Accent1 3" xfId="32880" hidden="1"/>
    <cellStyle name="60 % - Accent1 3" xfId="32909" hidden="1"/>
    <cellStyle name="60 % - Accent1 3" xfId="32912" hidden="1"/>
    <cellStyle name="60 % - Accent1 3" xfId="32941" hidden="1"/>
    <cellStyle name="60 % - Accent1 3" xfId="32957" hidden="1"/>
    <cellStyle name="60 % - Accent1 3" xfId="32998" hidden="1"/>
    <cellStyle name="60 % - Accent1 3" xfId="33013" hidden="1"/>
    <cellStyle name="60 % - Accent1 3" xfId="33017" hidden="1"/>
    <cellStyle name="60 % - Accent1 3" xfId="33041" hidden="1"/>
    <cellStyle name="60 % - Accent1 3" xfId="33054" hidden="1"/>
    <cellStyle name="60 % - Accent1 3" xfId="33124" hidden="1"/>
    <cellStyle name="60 % - Accent1 3" xfId="33151" hidden="1"/>
    <cellStyle name="60 % - Accent1 3" xfId="33154" hidden="1"/>
    <cellStyle name="60 % - Accent1 3" xfId="33182" hidden="1"/>
    <cellStyle name="60 % - Accent1 3" xfId="33194" hidden="1"/>
    <cellStyle name="60 % - Accent1 3" xfId="32186" hidden="1"/>
    <cellStyle name="60 % - Accent1 3" xfId="32183" hidden="1"/>
    <cellStyle name="60 % - Accent1 3" xfId="32178" hidden="1"/>
    <cellStyle name="60 % - Accent1 3" xfId="32674" hidden="1"/>
    <cellStyle name="60 % - Accent1 3" xfId="32168" hidden="1"/>
    <cellStyle name="60 % - Accent1 3" xfId="32751" hidden="1"/>
    <cellStyle name="60 % - Accent1 3" xfId="33057" hidden="1"/>
    <cellStyle name="60 % - Accent1 3" xfId="32705" hidden="1"/>
    <cellStyle name="60 % - Accent1 3" xfId="32768" hidden="1"/>
    <cellStyle name="60 % - Accent1 3" xfId="33199" hidden="1"/>
    <cellStyle name="60 % - Accent1 3" xfId="33214" hidden="1"/>
    <cellStyle name="60 % - Accent1 3" xfId="33230" hidden="1"/>
    <cellStyle name="60 % - Accent1 3" xfId="33234" hidden="1"/>
    <cellStyle name="60 % - Accent1 3" xfId="33263" hidden="1"/>
    <cellStyle name="60 % - Accent1 3" xfId="33276" hidden="1"/>
    <cellStyle name="60 % - Accent1 3" xfId="33311" hidden="1"/>
    <cellStyle name="60 % - Accent1 3" xfId="33326" hidden="1"/>
    <cellStyle name="60 % - Accent1 3" xfId="33330" hidden="1"/>
    <cellStyle name="60 % - Accent1 3" xfId="33357" hidden="1"/>
    <cellStyle name="60 % - Accent1 3" xfId="33369" hidden="1"/>
    <cellStyle name="60 % - Accent1 3" xfId="31234" hidden="1"/>
    <cellStyle name="60 % - Accent1 3" xfId="30788" hidden="1"/>
    <cellStyle name="60 % - Accent1 3" xfId="30780" hidden="1"/>
    <cellStyle name="60 % - Accent1 3" xfId="30506" hidden="1"/>
    <cellStyle name="60 % - Accent1 3" xfId="30392" hidden="1"/>
    <cellStyle name="60 % - Accent1 3" xfId="27989" hidden="1"/>
    <cellStyle name="60 % - Accent1 3" xfId="27461" hidden="1"/>
    <cellStyle name="60 % - Accent1 3" xfId="27451" hidden="1"/>
    <cellStyle name="60 % - Accent1 3" xfId="27191" hidden="1"/>
    <cellStyle name="60 % - Accent1 3" xfId="26810" hidden="1"/>
    <cellStyle name="60 % - Accent1 3" xfId="24927" hidden="1"/>
    <cellStyle name="60 % - Accent1 3" xfId="24103" hidden="1"/>
    <cellStyle name="60 % - Accent1 3" xfId="24071" hidden="1"/>
    <cellStyle name="60 % - Accent1 3" xfId="23560" hidden="1"/>
    <cellStyle name="60 % - Accent1 3" xfId="23199" hidden="1"/>
    <cellStyle name="60 % - Accent1 3" xfId="22580" hidden="1"/>
    <cellStyle name="60 % - Accent1 3" xfId="22446" hidden="1"/>
    <cellStyle name="60 % - Accent1 3" xfId="22442" hidden="1"/>
    <cellStyle name="60 % - Accent1 3" xfId="22303" hidden="1"/>
    <cellStyle name="60 % - Accent1 3" xfId="22248" hidden="1"/>
    <cellStyle name="60 % - Accent1 3" xfId="20485" hidden="1"/>
    <cellStyle name="60 % - Accent1 3" xfId="19906" hidden="1"/>
    <cellStyle name="60 % - Accent1 3" xfId="19814" hidden="1"/>
    <cellStyle name="60 % - Accent1 3" xfId="19980" hidden="1"/>
    <cellStyle name="60 % - Accent1 3" xfId="19896" hidden="1"/>
    <cellStyle name="60 % - Accent1 3" xfId="20017" hidden="1"/>
    <cellStyle name="60 % - Accent1 3" xfId="25485" hidden="1"/>
    <cellStyle name="60 % - Accent1 3" xfId="19930" hidden="1"/>
    <cellStyle name="60 % - Accent1 3" xfId="22771" hidden="1"/>
    <cellStyle name="60 % - Accent1 3" xfId="22818" hidden="1"/>
    <cellStyle name="60 % - Accent1 3" xfId="33406" hidden="1"/>
    <cellStyle name="60 % - Accent1 3" xfId="33440" hidden="1"/>
    <cellStyle name="60 % - Accent1 3" xfId="33443" hidden="1"/>
    <cellStyle name="60 % - Accent1 3" xfId="33482" hidden="1"/>
    <cellStyle name="60 % - Accent1 3" xfId="33499" hidden="1"/>
    <cellStyle name="60 % - Accent1 3" xfId="33543" hidden="1"/>
    <cellStyle name="60 % - Accent1 3" xfId="33558" hidden="1"/>
    <cellStyle name="60 % - Accent1 3" xfId="33562" hidden="1"/>
    <cellStyle name="60 % - Accent1 3" xfId="33594" hidden="1"/>
    <cellStyle name="60 % - Accent1 3" xfId="33607" hidden="1"/>
    <cellStyle name="60 % - Accent1 3" xfId="33682" hidden="1"/>
    <cellStyle name="60 % - Accent1 3" xfId="33719" hidden="1"/>
    <cellStyle name="60 % - Accent1 3" xfId="33722" hidden="1"/>
    <cellStyle name="60 % - Accent1 3" xfId="33760" hidden="1"/>
    <cellStyle name="60 % - Accent1 3" xfId="33778" hidden="1"/>
    <cellStyle name="60 % - Accent1 3" xfId="30148" hidden="1"/>
    <cellStyle name="60 % - Accent1 3" xfId="30210" hidden="1"/>
    <cellStyle name="60 % - Accent1 3" xfId="30261" hidden="1"/>
    <cellStyle name="60 % - Accent1 3" xfId="19840" hidden="1"/>
    <cellStyle name="60 % - Accent1 3" xfId="30303" hidden="1"/>
    <cellStyle name="60 % - Accent1 3" xfId="19834" hidden="1"/>
    <cellStyle name="60 % - Accent1 3" xfId="33610" hidden="1"/>
    <cellStyle name="60 % - Accent1 3" xfId="19865" hidden="1"/>
    <cellStyle name="60 % - Accent1 3" xfId="22768" hidden="1"/>
    <cellStyle name="60 % - Accent1 3" xfId="33783" hidden="1"/>
    <cellStyle name="60 % - Accent1 3" xfId="33799" hidden="1"/>
    <cellStyle name="60 % - Accent1 3" xfId="33816" hidden="1"/>
    <cellStyle name="60 % - Accent1 3" xfId="33820" hidden="1"/>
    <cellStyle name="60 % - Accent1 3" xfId="33850" hidden="1"/>
    <cellStyle name="60 % - Accent1 3" xfId="33862" hidden="1"/>
    <cellStyle name="60 % - Accent1 3" xfId="33903" hidden="1"/>
    <cellStyle name="60 % - Accent1 3" xfId="33930" hidden="1"/>
    <cellStyle name="60 % - Accent1 3" xfId="33934" hidden="1"/>
    <cellStyle name="60 % - Accent1 3" xfId="33972" hidden="1"/>
    <cellStyle name="60 % - Accent1 3" xfId="33990" hidden="1"/>
    <cellStyle name="60 % - Accent1 3" xfId="34180" hidden="1"/>
    <cellStyle name="60 % - Accent1 3" xfId="34264" hidden="1"/>
    <cellStyle name="60 % - Accent1 3" xfId="34267" hidden="1"/>
    <cellStyle name="60 % - Accent1 3" xfId="34302" hidden="1"/>
    <cellStyle name="60 % - Accent1 3" xfId="34323" hidden="1"/>
    <cellStyle name="60 % - Accent1 3" xfId="34507" hidden="1"/>
    <cellStyle name="60 % - Accent1 3" xfId="34591" hidden="1"/>
    <cellStyle name="60 % - Accent1 3" xfId="34595" hidden="1"/>
    <cellStyle name="60 % - Accent1 3" xfId="34638" hidden="1"/>
    <cellStyle name="60 % - Accent1 3" xfId="34658" hidden="1"/>
    <cellStyle name="60 % - Accent1 3" xfId="34819" hidden="1"/>
    <cellStyle name="60 % - Accent1 3" xfId="34892" hidden="1"/>
    <cellStyle name="60 % - Accent1 3" xfId="34896" hidden="1"/>
    <cellStyle name="60 % - Accent1 3" xfId="34930" hidden="1"/>
    <cellStyle name="60 % - Accent1 3" xfId="34952" hidden="1"/>
    <cellStyle name="60 % - Accent1 3" xfId="34994" hidden="1"/>
    <cellStyle name="60 % - Accent1 3" xfId="35010" hidden="1"/>
    <cellStyle name="60 % - Accent1 3" xfId="35014" hidden="1"/>
    <cellStyle name="60 % - Accent1 3" xfId="35042" hidden="1"/>
    <cellStyle name="60 % - Accent1 3" xfId="35054" hidden="1"/>
    <cellStyle name="60 % - Accent1 3" xfId="35200" hidden="1"/>
    <cellStyle name="60 % - Accent1 3" xfId="35270" hidden="1"/>
    <cellStyle name="60 % - Accent1 3" xfId="35273" hidden="1"/>
    <cellStyle name="60 % - Accent1 3" xfId="35311" hidden="1"/>
    <cellStyle name="60 % - Accent1 3" xfId="35334" hidden="1"/>
    <cellStyle name="60 % - Accent1 3" xfId="35406" hidden="1"/>
    <cellStyle name="60 % - Accent1 3" xfId="35435" hidden="1"/>
    <cellStyle name="60 % - Accent1 3" xfId="35439" hidden="1"/>
    <cellStyle name="60 % - Accent1 3" xfId="35478" hidden="1"/>
    <cellStyle name="60 % - Accent1 3" xfId="35495" hidden="1"/>
    <cellStyle name="60 % - Accent1 3" xfId="35569" hidden="1"/>
    <cellStyle name="60 % - Accent1 3" xfId="35608" hidden="1"/>
    <cellStyle name="60 % - Accent1 3" xfId="35612" hidden="1"/>
    <cellStyle name="60 % - Accent1 3" xfId="35654" hidden="1"/>
    <cellStyle name="60 % - Accent1 3" xfId="35671" hidden="1"/>
    <cellStyle name="60 % - Accent1 3" xfId="35718" hidden="1"/>
    <cellStyle name="60 % - Accent1 3" xfId="35733" hidden="1"/>
    <cellStyle name="60 % - Accent1 3" xfId="35737" hidden="1"/>
    <cellStyle name="60 % - Accent1 3" xfId="35768" hidden="1"/>
    <cellStyle name="60 % - Accent1 3" xfId="35781" hidden="1"/>
    <cellStyle name="60 % - Accent1 3" xfId="35857" hidden="1"/>
    <cellStyle name="60 % - Accent1 3" xfId="35899" hidden="1"/>
    <cellStyle name="60 % - Accent1 3" xfId="35903" hidden="1"/>
    <cellStyle name="60 % - Accent1 3" xfId="35943" hidden="1"/>
    <cellStyle name="60 % - Accent1 3" xfId="35961" hidden="1"/>
    <cellStyle name="60 % - Accent1 3" xfId="34361" hidden="1"/>
    <cellStyle name="60 % - Accent1 3" xfId="34353" hidden="1"/>
    <cellStyle name="60 % - Accent1 3" xfId="34346" hidden="1"/>
    <cellStyle name="60 % - Accent1 3" xfId="35355" hidden="1"/>
    <cellStyle name="60 % - Accent1 3" xfId="34336" hidden="1"/>
    <cellStyle name="60 % - Accent1 3" xfId="35429" hidden="1"/>
    <cellStyle name="60 % - Accent1 3" xfId="35784" hidden="1"/>
    <cellStyle name="60 % - Accent1 3" xfId="35388" hidden="1"/>
    <cellStyle name="60 % - Accent1 3" xfId="35448" hidden="1"/>
    <cellStyle name="60 % - Accent1 3" xfId="35966" hidden="1"/>
    <cellStyle name="60 % - Accent1 3" xfId="35982" hidden="1"/>
    <cellStyle name="60 % - Accent1 3" xfId="35999" hidden="1"/>
    <cellStyle name="60 % - Accent1 3" xfId="36003" hidden="1"/>
    <cellStyle name="60 % - Accent1 3" xfId="36031" hidden="1"/>
    <cellStyle name="60 % - Accent1 3" xfId="36043" hidden="1"/>
    <cellStyle name="60 % - Accent1 3" xfId="36076" hidden="1"/>
    <cellStyle name="60 % - Accent1 3" xfId="36099" hidden="1"/>
    <cellStyle name="60 % - Accent1 3" xfId="36102" hidden="1"/>
    <cellStyle name="60 % - Accent1 3" xfId="36137" hidden="1"/>
    <cellStyle name="60 % - Accent1 3" xfId="36158" hidden="1"/>
    <cellStyle name="60 % - Accent1 3" xfId="36331" hidden="1"/>
    <cellStyle name="60 % - Accent1 3" xfId="36413" hidden="1"/>
    <cellStyle name="60 % - Accent1 3" xfId="36417" hidden="1"/>
    <cellStyle name="60 % - Accent1 3" xfId="36457" hidden="1"/>
    <cellStyle name="60 % - Accent1 3" xfId="36477" hidden="1"/>
    <cellStyle name="60 % - Accent1 3" xfId="36661" hidden="1"/>
    <cellStyle name="60 % - Accent1 3" xfId="36731" hidden="1"/>
    <cellStyle name="60 % - Accent1 3" xfId="36735" hidden="1"/>
    <cellStyle name="60 % - Accent1 3" xfId="36767" hidden="1"/>
    <cellStyle name="60 % - Accent1 3" xfId="36786" hidden="1"/>
    <cellStyle name="60 % - Accent1 3" xfId="36936" hidden="1"/>
    <cellStyle name="60 % - Accent1 3" xfId="37003" hidden="1"/>
    <cellStyle name="60 % - Accent1 3" xfId="37007" hidden="1"/>
    <cellStyle name="60 % - Accent1 3" xfId="37045" hidden="1"/>
    <cellStyle name="60 % - Accent1 3" xfId="37063" hidden="1"/>
    <cellStyle name="60 % - Accent1 3" xfId="37101" hidden="1"/>
    <cellStyle name="60 % - Accent1 3" xfId="37115" hidden="1"/>
    <cellStyle name="60 % - Accent1 3" xfId="37118" hidden="1"/>
    <cellStyle name="60 % - Accent1 3" xfId="37148" hidden="1"/>
    <cellStyle name="60 % - Accent1 3" xfId="37161" hidden="1"/>
    <cellStyle name="60 % - Accent1 3" xfId="37283" hidden="1"/>
    <cellStyle name="60 % - Accent1 3" xfId="37362" hidden="1"/>
    <cellStyle name="60 % - Accent1 3" xfId="37366" hidden="1"/>
    <cellStyle name="60 % - Accent1 3" xfId="37403" hidden="1"/>
    <cellStyle name="60 % - Accent1 3" xfId="37425" hidden="1"/>
    <cellStyle name="60 % - Accent1 3" xfId="37510" hidden="1"/>
    <cellStyle name="60 % - Accent1 3" xfId="37542" hidden="1"/>
    <cellStyle name="60 % - Accent1 3" xfId="37546" hidden="1"/>
    <cellStyle name="60 % - Accent1 3" xfId="37581" hidden="1"/>
    <cellStyle name="60 % - Accent1 3" xfId="37598" hidden="1"/>
    <cellStyle name="60 % - Accent1 3" xfId="37676" hidden="1"/>
    <cellStyle name="60 % - Accent1 3" xfId="37716" hidden="1"/>
    <cellStyle name="60 % - Accent1 3" xfId="37719" hidden="1"/>
    <cellStyle name="60 % - Accent1 3" xfId="37759" hidden="1"/>
    <cellStyle name="60 % - Accent1 3" xfId="37777" hidden="1"/>
    <cellStyle name="60 % - Accent1 3" xfId="37819" hidden="1"/>
    <cellStyle name="60 % - Accent1 3" xfId="37834" hidden="1"/>
    <cellStyle name="60 % - Accent1 3" xfId="37837" hidden="1"/>
    <cellStyle name="60 % - Accent1 3" xfId="37863" hidden="1"/>
    <cellStyle name="60 % - Accent1 3" xfId="37876" hidden="1"/>
    <cellStyle name="60 % - Accent1 3" xfId="37944" hidden="1"/>
    <cellStyle name="60 % - Accent1 3" xfId="37985" hidden="1"/>
    <cellStyle name="60 % - Accent1 3" xfId="37988" hidden="1"/>
    <cellStyle name="60 % - Accent1 3" xfId="38027" hidden="1"/>
    <cellStyle name="60 % - Accent1 3" xfId="38046" hidden="1"/>
    <cellStyle name="60 % - Accent1 3" xfId="36512" hidden="1"/>
    <cellStyle name="60 % - Accent1 3" xfId="36504" hidden="1"/>
    <cellStyle name="60 % - Accent1 3" xfId="36500" hidden="1"/>
    <cellStyle name="60 % - Accent1 3" xfId="37450" hidden="1"/>
    <cellStyle name="60 % - Accent1 3" xfId="36491" hidden="1"/>
    <cellStyle name="60 % - Accent1 3" xfId="37536" hidden="1"/>
    <cellStyle name="60 % - Accent1 3" xfId="37879" hidden="1"/>
    <cellStyle name="60 % - Accent1 3" xfId="37490" hidden="1"/>
    <cellStyle name="60 % - Accent1 3" xfId="37555" hidden="1"/>
    <cellStyle name="60 % - Accent1 3" xfId="38051" hidden="1"/>
    <cellStyle name="60 % - Accent1 3" xfId="38067" hidden="1"/>
    <cellStyle name="60 % - Accent1 3" xfId="38082" hidden="1"/>
    <cellStyle name="60 % - Accent1 3" xfId="38086" hidden="1"/>
    <cellStyle name="60 % - Accent1 3" xfId="38117" hidden="1"/>
    <cellStyle name="60 % - Accent1 3" xfId="38130" hidden="1"/>
    <cellStyle name="60 % - Accent1 3" xfId="38166" hidden="1"/>
    <cellStyle name="60 % - Accent1 3" xfId="38194" hidden="1"/>
    <cellStyle name="60 % - Accent1 3" xfId="38198" hidden="1"/>
    <cellStyle name="60 % - Accent1 3" xfId="38239" hidden="1"/>
    <cellStyle name="60 % - Accent1 3" xfId="38264" hidden="1"/>
    <cellStyle name="60 % - Accent1 3" xfId="38424" hidden="1"/>
    <cellStyle name="60 % - Accent1 3" xfId="38503" hidden="1"/>
    <cellStyle name="60 % - Accent1 3" xfId="38507" hidden="1"/>
    <cellStyle name="60 % - Accent1 3" xfId="38541" hidden="1"/>
    <cellStyle name="60 % - Accent1 3" xfId="38560" hidden="1"/>
    <cellStyle name="60 % - Accent1 3" xfId="38733" hidden="1"/>
    <cellStyle name="60 % - Accent1 3" xfId="38796" hidden="1"/>
    <cellStyle name="60 % - Accent1 3" xfId="38800" hidden="1"/>
    <cellStyle name="60 % - Accent1 3" xfId="38834" hidden="1"/>
    <cellStyle name="60 % - Accent1 3" xfId="38855" hidden="1"/>
    <cellStyle name="60 % - Accent1 3" xfId="38991" hidden="1"/>
    <cellStyle name="60 % - Accent1 3" xfId="39061" hidden="1"/>
    <cellStyle name="60 % - Accent1 3" xfId="39064" hidden="1"/>
    <cellStyle name="60 % - Accent1 3" xfId="39098" hidden="1"/>
    <cellStyle name="60 % - Accent1 3" xfId="39119" hidden="1"/>
    <cellStyle name="60 % - Accent1 3" xfId="39163" hidden="1"/>
    <cellStyle name="60 % - Accent1 3" xfId="39177" hidden="1"/>
    <cellStyle name="60 % - Accent1 3" xfId="39180" hidden="1"/>
    <cellStyle name="60 % - Accent1 3" xfId="39207" hidden="1"/>
    <cellStyle name="60 % - Accent1 3" xfId="39219" hidden="1"/>
    <cellStyle name="60 % - Accent1 3" xfId="39354" hidden="1"/>
    <cellStyle name="60 % - Accent1 3" xfId="39418" hidden="1"/>
    <cellStyle name="60 % - Accent1 3" xfId="39421" hidden="1"/>
    <cellStyle name="60 % - Accent1 3" xfId="39454" hidden="1"/>
    <cellStyle name="60 % - Accent1 3" xfId="39476" hidden="1"/>
    <cellStyle name="60 % - Accent1 3" xfId="39548" hidden="1"/>
    <cellStyle name="60 % - Accent1 3" xfId="39582" hidden="1"/>
    <cellStyle name="60 % - Accent1 3" xfId="39585" hidden="1"/>
    <cellStyle name="60 % - Accent1 3" xfId="39622" hidden="1"/>
    <cellStyle name="60 % - Accent1 3" xfId="39641" hidden="1"/>
    <cellStyle name="60 % - Accent1 3" xfId="39717" hidden="1"/>
    <cellStyle name="60 % - Accent1 3" xfId="39754" hidden="1"/>
    <cellStyle name="60 % - Accent1 3" xfId="39758" hidden="1"/>
    <cellStyle name="60 % - Accent1 3" xfId="39791" hidden="1"/>
    <cellStyle name="60 % - Accent1 3" xfId="39807" hidden="1"/>
    <cellStyle name="60 % - Accent1 3" xfId="39853" hidden="1"/>
    <cellStyle name="60 % - Accent1 3" xfId="39869" hidden="1"/>
    <cellStyle name="60 % - Accent1 3" xfId="39872" hidden="1"/>
    <cellStyle name="60 % - Accent1 3" xfId="39898" hidden="1"/>
    <cellStyle name="60 % - Accent1 3" xfId="39910" hidden="1"/>
    <cellStyle name="60 % - Accent1 3" xfId="39979" hidden="1"/>
    <cellStyle name="60 % - Accent1 3" xfId="40017" hidden="1"/>
    <cellStyle name="60 % - Accent1 3" xfId="40021" hidden="1"/>
    <cellStyle name="60 % - Accent1 3" xfId="40058" hidden="1"/>
    <cellStyle name="60 % - Accent1 3" xfId="40080" hidden="1"/>
    <cellStyle name="60 % - Accent1 3" xfId="38589" hidden="1"/>
    <cellStyle name="60 % - Accent1 3" xfId="38584" hidden="1"/>
    <cellStyle name="60 % - Accent1 3" xfId="38578" hidden="1"/>
    <cellStyle name="60 % - Accent1 3" xfId="39498" hidden="1"/>
    <cellStyle name="60 % - Accent1 3" xfId="38569" hidden="1"/>
    <cellStyle name="60 % - Accent1 3" xfId="39575" hidden="1"/>
    <cellStyle name="60 % - Accent1 3" xfId="39913" hidden="1"/>
    <cellStyle name="60 % - Accent1 3" xfId="39530" hidden="1"/>
    <cellStyle name="60 % - Accent1 3" xfId="39593" hidden="1"/>
    <cellStyle name="60 % - Accent1 3" xfId="40085" hidden="1"/>
    <cellStyle name="60 % - Accent1 3" xfId="40101" hidden="1"/>
    <cellStyle name="60 % - Accent1 3" xfId="40118" hidden="1"/>
    <cellStyle name="60 % - Accent1 3" xfId="40122" hidden="1"/>
    <cellStyle name="60 % - Accent1 3" xfId="40149" hidden="1"/>
    <cellStyle name="60 % - Accent1 3" xfId="40161" hidden="1"/>
    <cellStyle name="60 % - Accent1 3" xfId="40194" hidden="1"/>
    <cellStyle name="60 % - Accent1 3" xfId="40216" hidden="1"/>
    <cellStyle name="60 % - Accent1 3" xfId="40219" hidden="1"/>
    <cellStyle name="60 % - Accent1 3" xfId="40255" hidden="1"/>
    <cellStyle name="60 % - Accent1 3" xfId="40278" hidden="1"/>
    <cellStyle name="60 % - Accent1 3" xfId="40317" hidden="1"/>
    <cellStyle name="60 % - Accent1 3" xfId="40334" hidden="1"/>
    <cellStyle name="60 % - Accent1 3" xfId="40337" hidden="1"/>
    <cellStyle name="60 % - Accent1 3" xfId="40364" hidden="1"/>
    <cellStyle name="60 % - Accent1 3" xfId="40377" hidden="1"/>
    <cellStyle name="60 % - Accent1 3" xfId="40452" hidden="1"/>
    <cellStyle name="60 % - Accent1 3" xfId="40467" hidden="1"/>
    <cellStyle name="60 % - Accent1 3" xfId="40471" hidden="1"/>
    <cellStyle name="60 % - Accent1 3" xfId="40499" hidden="1"/>
    <cellStyle name="60 % - Accent1 3" xfId="40512" hidden="1"/>
    <cellStyle name="60 % - Accent1 3" xfId="40557" hidden="1"/>
    <cellStyle name="60 % - Accent1 3" xfId="40573" hidden="1"/>
    <cellStyle name="60 % - Accent1 3" xfId="40576" hidden="1"/>
    <cellStyle name="60 % - Accent1 3" xfId="40603" hidden="1"/>
    <cellStyle name="60 % - Accent1 3" xfId="40616" hidden="1"/>
    <cellStyle name="60 % - Accent1 3" xfId="40650" hidden="1"/>
    <cellStyle name="60 % - Accent1 3" xfId="40665" hidden="1"/>
    <cellStyle name="60 % - Accent1 3" xfId="40668" hidden="1"/>
    <cellStyle name="60 % - Accent1 3" xfId="40699" hidden="1"/>
    <cellStyle name="60 % - Accent1 3" xfId="40712" hidden="1"/>
    <cellStyle name="60 % - Accent1 3" xfId="40749" hidden="1"/>
    <cellStyle name="60 % - Accent1 3" xfId="40764" hidden="1"/>
    <cellStyle name="60 % - Accent1 3" xfId="40768" hidden="1"/>
    <cellStyle name="60 % - Accent1 3" xfId="40796" hidden="1"/>
    <cellStyle name="60 % - Accent1 3" xfId="40809" hidden="1"/>
    <cellStyle name="60 % - Accent1 3" xfId="40880" hidden="1"/>
    <cellStyle name="60 % - Accent1 3" xfId="40913" hidden="1"/>
    <cellStyle name="60 % - Accent1 3" xfId="40917" hidden="1"/>
    <cellStyle name="60 % - Accent1 3" xfId="40952" hidden="1"/>
    <cellStyle name="60 % - Accent1 3" xfId="40968" hidden="1"/>
    <cellStyle name="60 % - Accent1 3" xfId="41035" hidden="1"/>
    <cellStyle name="60 % - Accent1 3" xfId="41064" hidden="1"/>
    <cellStyle name="60 % - Accent1 3" xfId="41068" hidden="1"/>
    <cellStyle name="60 % - Accent1 3" xfId="41098" hidden="1"/>
    <cellStyle name="60 % - Accent1 3" xfId="41114" hidden="1"/>
    <cellStyle name="60 % - Accent1 3" xfId="41154" hidden="1"/>
    <cellStyle name="60 % - Accent1 3" xfId="41169" hidden="1"/>
    <cellStyle name="60 % - Accent1 3" xfId="41173" hidden="1"/>
    <cellStyle name="60 % - Accent1 3" xfId="41197" hidden="1"/>
    <cellStyle name="60 % - Accent1 3" xfId="41209" hidden="1"/>
    <cellStyle name="60 % - Accent1 3" xfId="41275" hidden="1"/>
    <cellStyle name="60 % - Accent1 3" xfId="41305" hidden="1"/>
    <cellStyle name="60 % - Accent1 3" xfId="41309" hidden="1"/>
    <cellStyle name="60 % - Accent1 3" xfId="41337" hidden="1"/>
    <cellStyle name="60 % - Accent1 3" xfId="41349" hidden="1"/>
    <cellStyle name="60 % - Accent1 3" xfId="40398" hidden="1"/>
    <cellStyle name="60 % - Accent1 3" xfId="40395" hidden="1"/>
    <cellStyle name="60 % - Accent1 3" xfId="40391" hidden="1"/>
    <cellStyle name="60 % - Accent1 3" xfId="40825" hidden="1"/>
    <cellStyle name="60 % - Accent1 3" xfId="40382" hidden="1"/>
    <cellStyle name="60 % - Accent1 3" xfId="40906" hidden="1"/>
    <cellStyle name="60 % - Accent1 3" xfId="41212" hidden="1"/>
    <cellStyle name="60 % - Accent1 3" xfId="40861" hidden="1"/>
    <cellStyle name="60 % - Accent1 3" xfId="40924" hidden="1"/>
    <cellStyle name="60 % - Accent1 3" xfId="41353" hidden="1"/>
    <cellStyle name="60 % - Accent1 3" xfId="41368" hidden="1"/>
    <cellStyle name="60 % - Accent1 3" xfId="41383" hidden="1"/>
    <cellStyle name="60 % - Accent1 3" xfId="41386" hidden="1"/>
    <cellStyle name="60 % - Accent1 3" xfId="41412" hidden="1"/>
    <cellStyle name="60 % - Accent1 3" xfId="41424" hidden="1"/>
    <cellStyle name="60 % - Accent1 3" xfId="41456" hidden="1"/>
    <cellStyle name="60 % - Accent1 3" xfId="41472" hidden="1"/>
    <cellStyle name="60 % - Accent1 3" xfId="41476" hidden="1"/>
    <cellStyle name="60 % - Accent1 3" xfId="41507" hidden="1"/>
    <cellStyle name="60 % - Accent1 3" xfId="41519" hidden="1"/>
    <cellStyle name="60 % - Accent1 3" xfId="41556" hidden="1"/>
    <cellStyle name="60 % - Accent1 3" xfId="41579" hidden="1"/>
    <cellStyle name="60 % - Accent1 3" xfId="41582" hidden="1"/>
    <cellStyle name="60 % - Accent1 3" xfId="41611" hidden="1"/>
    <cellStyle name="60 % - Accent1 3" xfId="41623" hidden="1"/>
    <cellStyle name="60 % - Accent1 3" xfId="41701" hidden="1"/>
    <cellStyle name="60 % - Accent1 3" xfId="41716" hidden="1"/>
    <cellStyle name="60 % - Accent1 3" xfId="41720" hidden="1"/>
    <cellStyle name="60 % - Accent1 3" xfId="41745" hidden="1"/>
    <cellStyle name="60 % - Accent1 3" xfId="41757" hidden="1"/>
    <cellStyle name="60 % - Accent1 3" xfId="41804" hidden="1"/>
    <cellStyle name="60 % - Accent1 3" xfId="41825" hidden="1"/>
    <cellStyle name="60 % - Accent1 3" xfId="41829" hidden="1"/>
    <cellStyle name="60 % - Accent1 3" xfId="41863" hidden="1"/>
    <cellStyle name="60 % - Accent1 3" xfId="41884" hidden="1"/>
    <cellStyle name="60 % - Accent1 3" xfId="41919" hidden="1"/>
    <cellStyle name="60 % - Accent1 3" xfId="41935" hidden="1"/>
    <cellStyle name="60 % - Accent1 3" xfId="41939" hidden="1"/>
    <cellStyle name="60 % - Accent1 3" xfId="41967" hidden="1"/>
    <cellStyle name="60 % - Accent1 3" xfId="41979" hidden="1"/>
    <cellStyle name="60 % - Accent1 3" xfId="42015" hidden="1"/>
    <cellStyle name="60 % - Accent1 3" xfId="42030" hidden="1"/>
    <cellStyle name="60 % - Accent1 3" xfId="42033" hidden="1"/>
    <cellStyle name="60 % - Accent1 3" xfId="42059" hidden="1"/>
    <cellStyle name="60 % - Accent1 3" xfId="42081" hidden="1"/>
    <cellStyle name="60 % - Accent1 3" xfId="42144" hidden="1"/>
    <cellStyle name="60 % - Accent1 3" xfId="42173" hidden="1"/>
    <cellStyle name="60 % - Accent1 3" xfId="42176" hidden="1"/>
    <cellStyle name="60 % - Accent1 3" xfId="42206" hidden="1"/>
    <cellStyle name="60 % - Accent1 3" xfId="42221" hidden="1"/>
    <cellStyle name="60 % - Accent1 3" xfId="42289" hidden="1"/>
    <cellStyle name="60 % - Accent1 3" xfId="42318" hidden="1"/>
    <cellStyle name="60 % - Accent1 3" xfId="42321" hidden="1"/>
    <cellStyle name="60 % - Accent1 3" xfId="42348" hidden="1"/>
    <cellStyle name="60 % - Accent1 3" xfId="42364" hidden="1"/>
    <cellStyle name="60 % - Accent1 3" xfId="42399" hidden="1"/>
    <cellStyle name="60 % - Accent1 3" xfId="42413" hidden="1"/>
    <cellStyle name="60 % - Accent1 3" xfId="42416" hidden="1"/>
    <cellStyle name="60 % - Accent1 3" xfId="42439" hidden="1"/>
    <cellStyle name="60 % - Accent1 3" xfId="42451" hidden="1"/>
    <cellStyle name="60 % - Accent1 3" xfId="42520" hidden="1"/>
    <cellStyle name="60 % - Accent1 3" xfId="42547" hidden="1"/>
    <cellStyle name="60 % - Accent1 3" xfId="42550" hidden="1"/>
    <cellStyle name="60 % - Accent1 3" xfId="42577" hidden="1"/>
    <cellStyle name="60 % - Accent1 3" xfId="42589" hidden="1"/>
    <cellStyle name="60 % - Accent1 3" xfId="41645" hidden="1"/>
    <cellStyle name="60 % - Accent1 3" xfId="41642" hidden="1"/>
    <cellStyle name="60 % - Accent1 3" xfId="41639" hidden="1"/>
    <cellStyle name="60 % - Accent1 3" xfId="42096" hidden="1"/>
    <cellStyle name="60 % - Accent1 3" xfId="41629" hidden="1"/>
    <cellStyle name="60 % - Accent1 3" xfId="42167" hidden="1"/>
    <cellStyle name="60 % - Accent1 3" xfId="42454" hidden="1"/>
    <cellStyle name="60 % - Accent1 3" xfId="42126" hidden="1"/>
    <cellStyle name="60 % - Accent1 3" xfId="42183" hidden="1"/>
    <cellStyle name="60 % - Accent1 3" xfId="42594" hidden="1"/>
    <cellStyle name="60 % - Accent1 3" xfId="42609" hidden="1"/>
    <cellStyle name="60 % - Accent1 3" xfId="42625" hidden="1"/>
    <cellStyle name="60 % - Accent1 3" xfId="42629" hidden="1"/>
    <cellStyle name="60 % - Accent1 3" xfId="42658" hidden="1"/>
    <cellStyle name="60 % - Accent1 3" xfId="42671" hidden="1"/>
    <cellStyle name="60 % - Accent1 3" xfId="42708" hidden="1"/>
    <cellStyle name="60 % - Accent1 3" xfId="42722" hidden="1"/>
    <cellStyle name="60 % - Accent1 3" xfId="42725" hidden="1"/>
    <cellStyle name="60 % - Accent1 3" xfId="42753" hidden="1"/>
    <cellStyle name="60 % - Accent1 3" xfId="42766" hidden="1"/>
    <cellStyle name="60 % - Accent1 3" xfId="40725" hidden="1"/>
    <cellStyle name="60 % - Accent1 3" xfId="40293" hidden="1"/>
    <cellStyle name="60 % - Accent1 3" xfId="40285" hidden="1"/>
    <cellStyle name="60 % - Accent1 3" xfId="40035" hidden="1"/>
    <cellStyle name="60 % - Accent1 3" xfId="39941" hidden="1"/>
    <cellStyle name="60 % - Accent1 3" xfId="38142" hidden="1"/>
    <cellStyle name="60 % - Accent1 3" xfId="37639" hidden="1"/>
    <cellStyle name="60 % - Accent1 3" xfId="37629" hidden="1"/>
    <cellStyle name="60 % - Accent1 3" xfId="37384" hidden="1"/>
    <cellStyle name="60 % - Accent1 3" xfId="37129" hidden="1"/>
    <cellStyle name="60 % - Accent1 3" xfId="35686" hidden="1"/>
    <cellStyle name="60 % - Accent1 3" xfId="35002" hidden="1"/>
    <cellStyle name="60 % - Accent1 3" xfId="34971" hidden="1"/>
    <cellStyle name="60 % - Accent1 3" xfId="34592" hidden="1"/>
    <cellStyle name="60 % - Accent1 3" xfId="34337" hidden="1"/>
    <cellStyle name="60 % - Accent1 3" xfId="33866" hidden="1"/>
    <cellStyle name="60 % - Accent1 3" xfId="33743" hidden="1"/>
    <cellStyle name="60 % - Accent1 3" xfId="33740" hidden="1"/>
    <cellStyle name="60 % - Accent1 3" xfId="33620" hidden="1"/>
    <cellStyle name="60 % - Accent1 3" xfId="33567" hidden="1"/>
    <cellStyle name="60 % - Accent1 3" xfId="20050" hidden="1"/>
    <cellStyle name="60 % - Accent1 3" xfId="32846" hidden="1"/>
    <cellStyle name="60 % - Accent1 3" xfId="32850" hidden="1"/>
    <cellStyle name="60 % - Accent1 3" xfId="36845" hidden="1"/>
    <cellStyle name="60 % - Accent1 3" xfId="32219" hidden="1"/>
    <cellStyle name="60 % - Accent1 3" xfId="34547" hidden="1"/>
    <cellStyle name="60 % - Accent1 3" xfId="35216" hidden="1"/>
    <cellStyle name="60 % - Accent1 3" xfId="34837" hidden="1"/>
    <cellStyle name="60 % - Accent1 3" xfId="29458" hidden="1"/>
    <cellStyle name="60 % - Accent1 3" xfId="20012" hidden="1"/>
    <cellStyle name="60 % - Accent1 3" xfId="36552" hidden="1"/>
    <cellStyle name="60 % - Accent1 3" xfId="26482" hidden="1"/>
    <cellStyle name="60 % - Accent1 3" xfId="36675" hidden="1"/>
    <cellStyle name="60 % - Accent1 3" xfId="34090" hidden="1"/>
    <cellStyle name="60 % - Accent1 3" xfId="37329" hidden="1"/>
    <cellStyle name="60 % - Accent1 3" xfId="37205" hidden="1"/>
    <cellStyle name="60 % - Accent1 3" xfId="35248" hidden="1"/>
    <cellStyle name="60 % - Accent1 3" xfId="34868" hidden="1"/>
    <cellStyle name="60 % - Accent1 3" xfId="34848" hidden="1"/>
    <cellStyle name="60 % - Accent1 3" xfId="35076" hidden="1"/>
    <cellStyle name="60 % - Accent1 3" xfId="24663" hidden="1"/>
    <cellStyle name="60 % - Accent1 3" xfId="36872" hidden="1"/>
    <cellStyle name="60 % - Accent1 3" xfId="36404" hidden="1"/>
    <cellStyle name="60 % - Accent1 3" xfId="24597" hidden="1"/>
    <cellStyle name="60 % - Accent1 3" xfId="22200" hidden="1"/>
    <cellStyle name="60 % - Accent1 3" xfId="39727" hidden="1"/>
    <cellStyle name="60 % - Accent1 3" xfId="39774" hidden="1"/>
    <cellStyle name="60 % - Accent1 3" xfId="39820" hidden="1"/>
    <cellStyle name="60 % - Accent1 3" xfId="34509" hidden="1"/>
    <cellStyle name="60 % - Accent1 3" xfId="39861" hidden="1"/>
    <cellStyle name="60 % - Accent1 3" xfId="34201" hidden="1"/>
    <cellStyle name="60 % - Accent1 3" xfId="38885" hidden="1"/>
    <cellStyle name="60 % - Accent1 3" xfId="31699" hidden="1"/>
    <cellStyle name="60 % - Accent1 3" xfId="29151" hidden="1"/>
    <cellStyle name="60 % - Accent1 3" xfId="38385" hidden="1"/>
    <cellStyle name="60 % - Accent1 3" xfId="38333" hidden="1"/>
    <cellStyle name="60 % - Accent1 3" xfId="36706" hidden="1"/>
    <cellStyle name="60 % - Accent1 3" xfId="37339" hidden="1"/>
    <cellStyle name="60 % - Accent1 3" xfId="37308" hidden="1"/>
    <cellStyle name="60 % - Accent1 3" xfId="36547" hidden="1"/>
    <cellStyle name="60 % - Accent1 3" xfId="34753" hidden="1"/>
    <cellStyle name="60 % - Accent1 3" xfId="21882" hidden="1"/>
    <cellStyle name="60 % - Accent1 3" xfId="25858" hidden="1"/>
    <cellStyle name="60 % - Accent1 3" xfId="20537" hidden="1"/>
    <cellStyle name="60 % - Accent1 3" xfId="38781" hidden="1"/>
    <cellStyle name="60 % - Accent1 3" xfId="38774" hidden="1"/>
    <cellStyle name="60 % - Accent1 3" xfId="35108" hidden="1"/>
    <cellStyle name="60 % - Accent1 3" xfId="34720" hidden="1"/>
    <cellStyle name="60 % - Accent1 3" xfId="38983" hidden="1"/>
    <cellStyle name="60 % - Accent1 3" xfId="27614" hidden="1"/>
    <cellStyle name="60 % - Accent1 3" xfId="34096" hidden="1"/>
    <cellStyle name="60 % - Accent1 3" xfId="35260" hidden="1"/>
    <cellStyle name="60 % - Accent1 3" xfId="34880" hidden="1"/>
    <cellStyle name="60 % - Accent1 3" xfId="38879" hidden="1"/>
    <cellStyle name="60 % - Accent1 3" xfId="29343" hidden="1"/>
    <cellStyle name="60 % - Accent1 3" xfId="36246" hidden="1"/>
    <cellStyle name="60 % - Accent1 3" xfId="36680" hidden="1"/>
    <cellStyle name="60 % - Accent1 3" xfId="37305" hidden="1"/>
    <cellStyle name="60 % - Accent1 3" xfId="29154" hidden="1"/>
    <cellStyle name="60 % - Accent1 3" xfId="31649" hidden="1"/>
    <cellStyle name="60 % - Accent1 3" xfId="38722" hidden="1"/>
    <cellStyle name="60 % - Accent1 3" xfId="34432" hidden="1"/>
    <cellStyle name="60 % - Accent1 3" xfId="35122" hidden="1"/>
    <cellStyle name="60 % - Accent1 3" xfId="35095" hidden="1"/>
    <cellStyle name="60 % - Accent1 3" xfId="37316" hidden="1"/>
    <cellStyle name="60 % - Accent1 3" xfId="38283" hidden="1"/>
    <cellStyle name="60 % - Accent1 3" xfId="37260" hidden="1"/>
    <cellStyle name="60 % - Accent1 3" xfId="36912" hidden="1"/>
    <cellStyle name="60 % - Accent1 3" xfId="22022" hidden="1"/>
    <cellStyle name="60 % - Accent1 3" xfId="33062" hidden="1"/>
    <cellStyle name="60 % - Accent1 3" xfId="32493" hidden="1"/>
    <cellStyle name="60 % - Accent1 3" xfId="32502" hidden="1"/>
    <cellStyle name="60 % - Accent1 3" xfId="34000" hidden="1"/>
    <cellStyle name="60 % - Accent1 3" xfId="39353" hidden="1"/>
    <cellStyle name="60 % - Accent1 3" xfId="36862" hidden="1"/>
    <cellStyle name="60 % - Accent1 3" xfId="20222" hidden="1"/>
    <cellStyle name="60 % - Accent1 3" xfId="33424" hidden="1"/>
    <cellStyle name="60 % - Accent1 3" xfId="36470" hidden="1"/>
    <cellStyle name="60 % - Accent1 3" xfId="38289" hidden="1"/>
    <cellStyle name="60 % - Accent1 3" xfId="28280" hidden="1"/>
    <cellStyle name="60 % - Accent1 3" xfId="37186" hidden="1"/>
    <cellStyle name="60 % - Accent1 3" xfId="35169" hidden="1"/>
    <cellStyle name="60 % - Accent1 3" xfId="34787" hidden="1"/>
    <cellStyle name="60 % - Accent1 3" xfId="42069" hidden="1"/>
    <cellStyle name="60 % - Accent1 3" xfId="40226" hidden="1"/>
    <cellStyle name="60 % - Accent1 3" xfId="38937" hidden="1"/>
    <cellStyle name="60 % - Accent1 3" xfId="21768" hidden="1"/>
    <cellStyle name="60 % - Accent1 3" xfId="25633" hidden="1"/>
    <cellStyle name="60 % - Accent1 3" xfId="34766" hidden="1"/>
    <cellStyle name="60 % - Accent1 3" xfId="37055" hidden="1"/>
    <cellStyle name="60 % - Accent1 3" xfId="34385" hidden="1"/>
    <cellStyle name="60 % - Accent1 3" xfId="24686" hidden="1"/>
    <cellStyle name="60 % - Accent1 3" xfId="34542" hidden="1"/>
    <cellStyle name="60 % - Accent1 3" xfId="36180" hidden="1"/>
    <cellStyle name="60 % - Accent1 3" xfId="35098" hidden="1"/>
    <cellStyle name="60 % - Accent1 3" xfId="32133" hidden="1"/>
    <cellStyle name="60 % - Accent1 3" xfId="35535" hidden="1"/>
    <cellStyle name="60 % - Accent1 3" xfId="33222" hidden="1"/>
    <cellStyle name="60 % - Accent1 3" xfId="37234" hidden="1"/>
    <cellStyle name="60 % - Accent1 3" xfId="35953" hidden="1"/>
    <cellStyle name="60 % - Accent1 3" xfId="39810" hidden="1"/>
    <cellStyle name="60 % - Accent1 3" xfId="37318" hidden="1"/>
    <cellStyle name="60 % - Accent1 3" xfId="38587" hidden="1"/>
    <cellStyle name="60 % - Accent1 3" xfId="30327" hidden="1"/>
    <cellStyle name="60 % - Accent1 3" xfId="38269" hidden="1"/>
    <cellStyle name="60 % - Accent1 3" xfId="37261" hidden="1"/>
    <cellStyle name="60 % - Accent1 3" xfId="34566" hidden="1"/>
    <cellStyle name="60 % - Accent1 3" xfId="35247" hidden="1"/>
    <cellStyle name="60 % - Accent1 3" xfId="38809" hidden="1"/>
    <cellStyle name="60 % - Accent1 3" xfId="39465" hidden="1"/>
    <cellStyle name="60 % - Accent1 3" xfId="36484" hidden="1"/>
    <cellStyle name="60 % - Accent1 3" xfId="37188" hidden="1"/>
    <cellStyle name="60 % - Accent1 3" xfId="36834" hidden="1"/>
    <cellStyle name="60 % - Accent1 3" xfId="40071" hidden="1"/>
    <cellStyle name="60 % - Accent1 3" xfId="41837" hidden="1"/>
    <cellStyle name="60 % - Accent1 3" xfId="38461" hidden="1"/>
    <cellStyle name="60 % - Accent1 3" xfId="36613" hidden="1"/>
    <cellStyle name="60 % - Accent1 3" xfId="37239" hidden="1"/>
    <cellStyle name="60 % - Accent1 3" xfId="37372" hidden="1"/>
    <cellStyle name="60 % - Accent1 3" xfId="39813" hidden="1"/>
    <cellStyle name="60 % - Accent1 3" xfId="33448" hidden="1"/>
    <cellStyle name="60 % - Accent1 3" xfId="36392" hidden="1"/>
    <cellStyle name="60 % - Accent1 3" xfId="38782" hidden="1"/>
    <cellStyle name="60 % - Accent1 3" xfId="26999" hidden="1"/>
    <cellStyle name="60 % - Accent1 3" xfId="35954" hidden="1"/>
    <cellStyle name="60 % - Accent1 3" xfId="24685" hidden="1"/>
    <cellStyle name="60 % - Accent1 3" xfId="30405" hidden="1"/>
    <cellStyle name="60 % - Accent1 3" xfId="32253" hidden="1"/>
    <cellStyle name="60 % - Accent1 3" xfId="34371" hidden="1"/>
    <cellStyle name="60 % - Accent1 3" xfId="36647" hidden="1"/>
    <cellStyle name="60 % - Accent1 3" xfId="31596" hidden="1"/>
    <cellStyle name="60 % - Accent1 3" xfId="37052" hidden="1"/>
    <cellStyle name="60 % - Accent1 3" xfId="35787" hidden="1"/>
    <cellStyle name="60 % - Accent1 3" xfId="41813" hidden="1"/>
    <cellStyle name="60 % - Accent1 3" xfId="30439" hidden="1"/>
    <cellStyle name="60 % - Accent1 3" xfId="42842" hidden="1"/>
    <cellStyle name="60 % - Accent1 3" xfId="42873" hidden="1"/>
    <cellStyle name="60 % - Accent1 3" xfId="42877" hidden="1"/>
    <cellStyle name="60 % - Accent1 3" xfId="42909" hidden="1"/>
    <cellStyle name="60 % - Accent1 3" xfId="42926" hidden="1"/>
    <cellStyle name="60 % - Accent1 3" xfId="43004" hidden="1"/>
    <cellStyle name="60 % - Accent1 3" xfId="43043" hidden="1"/>
    <cellStyle name="60 % - Accent1 3" xfId="43046" hidden="1"/>
    <cellStyle name="60 % - Accent1 3" xfId="43084" hidden="1"/>
    <cellStyle name="60 % - Accent1 3" xfId="43102" hidden="1"/>
    <cellStyle name="60 % - Accent1 3" xfId="43139" hidden="1"/>
    <cellStyle name="60 % - Accent1 3" xfId="43153" hidden="1"/>
    <cellStyle name="60 % - Accent1 3" xfId="43156" hidden="1"/>
    <cellStyle name="60 % - Accent1 3" xfId="43179" hidden="1"/>
    <cellStyle name="60 % - Accent1 3" xfId="43191" hidden="1"/>
    <cellStyle name="60 % - Accent1 3" xfId="43251" hidden="1"/>
    <cellStyle name="60 % - Accent1 3" xfId="43289" hidden="1"/>
    <cellStyle name="60 % - Accent1 3" xfId="43292" hidden="1"/>
    <cellStyle name="60 % - Accent1 3" xfId="43329" hidden="1"/>
    <cellStyle name="60 % - Accent1 3" xfId="43344" hidden="1"/>
    <cellStyle name="60 % - Accent1 3" xfId="31074" hidden="1"/>
    <cellStyle name="60 % - Accent1 3" xfId="41568" hidden="1"/>
    <cellStyle name="60 % - Accent1 3" xfId="36467" hidden="1"/>
    <cellStyle name="60 % - Accent1 3" xfId="42786" hidden="1"/>
    <cellStyle name="60 % - Accent1 3" xfId="35228" hidden="1"/>
    <cellStyle name="60 % - Accent1 3" xfId="42867" hidden="1"/>
    <cellStyle name="60 % - Accent1 3" xfId="43194" hidden="1"/>
    <cellStyle name="60 % - Accent1 3" xfId="42824" hidden="1"/>
    <cellStyle name="60 % - Accent1 3" xfId="42886" hidden="1"/>
    <cellStyle name="60 % - Accent1 3" xfId="43349" hidden="1"/>
    <cellStyle name="60 % - Accent1 3" xfId="43365" hidden="1"/>
    <cellStyle name="60 % - Accent1 3" xfId="43379" hidden="1"/>
    <cellStyle name="60 % - Accent1 3" xfId="43383" hidden="1"/>
    <cellStyle name="60 % - Accent1 3" xfId="43412" hidden="1"/>
    <cellStyle name="60 % - Accent1 3" xfId="43425" hidden="1"/>
    <cellStyle name="60 % - Accent1 3" xfId="43457" hidden="1"/>
    <cellStyle name="60 % - Accent1 3" xfId="43485" hidden="1"/>
    <cellStyle name="60 % - Accent1 3" xfId="43489" hidden="1"/>
    <cellStyle name="60 % - Accent1 3" xfId="43526" hidden="1"/>
    <cellStyle name="60 % - Accent1 3" xfId="43551" hidden="1"/>
    <cellStyle name="60 % - Accent1 3" xfId="43672" hidden="1"/>
    <cellStyle name="60 % - Accent1 3" xfId="43736" hidden="1"/>
    <cellStyle name="60 % - Accent1 3" xfId="43740" hidden="1"/>
    <cellStyle name="60 % - Accent1 3" xfId="43773" hidden="1"/>
    <cellStyle name="60 % - Accent1 3" xfId="43793" hidden="1"/>
    <cellStyle name="60 % - Accent1 3" xfId="43936" hidden="1"/>
    <cellStyle name="60 % - Accent1 3" xfId="43984" hidden="1"/>
    <cellStyle name="60 % - Accent1 3" xfId="43987" hidden="1"/>
    <cellStyle name="60 % - Accent1 3" xfId="44015" hidden="1"/>
    <cellStyle name="60 % - Accent1 3" xfId="44033" hidden="1"/>
    <cellStyle name="60 % - Accent1 3" xfId="44150" hidden="1"/>
    <cellStyle name="60 % - Accent1 3" xfId="44198" hidden="1"/>
    <cellStyle name="60 % - Accent1 3" xfId="44201" hidden="1"/>
    <cellStyle name="60 % - Accent1 3" xfId="44229" hidden="1"/>
    <cellStyle name="60 % - Accent1 3" xfId="44247" hidden="1"/>
    <cellStyle name="60 % - Accent1 3" xfId="44279" hidden="1"/>
    <cellStyle name="60 % - Accent1 3" xfId="44293" hidden="1"/>
    <cellStyle name="60 % - Accent1 3" xfId="44296" hidden="1"/>
    <cellStyle name="60 % - Accent1 3" xfId="44319" hidden="1"/>
    <cellStyle name="60 % - Accent1 3" xfId="44331" hidden="1"/>
    <cellStyle name="60 % - Accent1 3" xfId="44427" hidden="1"/>
    <cellStyle name="60 % - Accent1 3" xfId="44474" hidden="1"/>
    <cellStyle name="60 % - Accent1 3" xfId="44477" hidden="1"/>
    <cellStyle name="60 % - Accent1 3" xfId="44507" hidden="1"/>
    <cellStyle name="60 % - Accent1 3" xfId="44523" hidden="1"/>
    <cellStyle name="60 % - Accent1 3" xfId="44585" hidden="1"/>
    <cellStyle name="60 % - Accent1 3" xfId="44619" hidden="1"/>
    <cellStyle name="60 % - Accent1 3" xfId="44622" hidden="1"/>
    <cellStyle name="60 % - Accent1 3" xfId="44654" hidden="1"/>
    <cellStyle name="60 % - Accent1 3" xfId="44672" hidden="1"/>
    <cellStyle name="60 % - Accent1 3" xfId="44737" hidden="1"/>
    <cellStyle name="60 % - Accent1 3" xfId="44771" hidden="1"/>
    <cellStyle name="60 % - Accent1 3" xfId="44774" hidden="1"/>
    <cellStyle name="60 % - Accent1 3" xfId="44809" hidden="1"/>
    <cellStyle name="60 % - Accent1 3" xfId="44826" hidden="1"/>
    <cellStyle name="60 % - Accent1 3" xfId="44871" hidden="1"/>
    <cellStyle name="60 % - Accent1 3" xfId="44887" hidden="1"/>
    <cellStyle name="60 % - Accent1 3" xfId="44890" hidden="1"/>
    <cellStyle name="60 % - Accent1 3" xfId="44915" hidden="1"/>
    <cellStyle name="60 % - Accent1 3" xfId="44927" hidden="1"/>
    <cellStyle name="60 % - Accent1 3" xfId="44991" hidden="1"/>
    <cellStyle name="60 % - Accent1 3" xfId="45025" hidden="1"/>
    <cellStyle name="60 % - Accent1 3" xfId="45029" hidden="1"/>
    <cellStyle name="60 % - Accent1 3" xfId="45068" hidden="1"/>
    <cellStyle name="60 % - Accent1 3" xfId="45084" hidden="1"/>
    <cellStyle name="60 % - Accent1 3" xfId="43823" hidden="1"/>
    <cellStyle name="60 % - Accent1 3" xfId="43818" hidden="1"/>
    <cellStyle name="60 % - Accent1 3" xfId="43815" hidden="1"/>
    <cellStyle name="60 % - Accent1 3" xfId="44542" hidden="1"/>
    <cellStyle name="60 % - Accent1 3" xfId="43806" hidden="1"/>
    <cellStyle name="60 % - Accent1 3" xfId="44612" hidden="1"/>
    <cellStyle name="60 % - Accent1 3" xfId="44930" hidden="1"/>
    <cellStyle name="60 % - Accent1 3" xfId="44568" hidden="1"/>
    <cellStyle name="60 % - Accent1 3" xfId="44629" hidden="1"/>
    <cellStyle name="60 % - Accent1 3" xfId="45090" hidden="1"/>
    <cellStyle name="60 % - Accent1 3" xfId="45105" hidden="1"/>
    <cellStyle name="60 % - Accent1 3" xfId="45122" hidden="1"/>
    <cellStyle name="60 % - Accent1 3" xfId="45126" hidden="1"/>
    <cellStyle name="60 % - Accent1 3" xfId="45153" hidden="1"/>
    <cellStyle name="60 % - Accent1 3" xfId="45165" hidden="1"/>
    <cellStyle name="60 % - Accent1 3" xfId="45198" hidden="1"/>
    <cellStyle name="60 % - Accent1 3" xfId="45216" hidden="1"/>
    <cellStyle name="60 % - Accent1 3" xfId="45219" hidden="1"/>
    <cellStyle name="60 % - Accent1 3" xfId="45245" hidden="1"/>
    <cellStyle name="60 % - Accent1 3" xfId="45262" hidden="1"/>
    <cellStyle name="60 % - Accent1 3" xfId="45299" hidden="1"/>
    <cellStyle name="60 % - Accent1 3" xfId="45316" hidden="1"/>
    <cellStyle name="60 % - Accent1 3" xfId="45319" hidden="1"/>
    <cellStyle name="60 % - Accent1 3" xfId="45342" hidden="1"/>
    <cellStyle name="60 % - Accent1 3" xfId="45354" hidden="1"/>
    <cellStyle name="60 % - Accent1 3" xfId="45420" hidden="1"/>
    <cellStyle name="60 % - Accent1 3" xfId="45434" hidden="1"/>
    <cellStyle name="60 % - Accent1 3" xfId="45437" hidden="1"/>
    <cellStyle name="60 % - Accent1 3" xfId="45460" hidden="1"/>
    <cellStyle name="60 % - Accent1 3" xfId="45472" hidden="1"/>
    <cellStyle name="60 % - Accent1 3" xfId="45514" hidden="1"/>
    <cellStyle name="60 % - Accent1 3" xfId="45528" hidden="1"/>
    <cellStyle name="60 % - Accent1 3" xfId="45531" hidden="1"/>
    <cellStyle name="60 % - Accent1 3" xfId="45554" hidden="1"/>
    <cellStyle name="60 % - Accent1 3" xfId="45566" hidden="1"/>
    <cellStyle name="60 % - Accent1 3" xfId="45596" hidden="1"/>
    <cellStyle name="60 % - Accent1 3" xfId="45610" hidden="1"/>
    <cellStyle name="60 % - Accent1 3" xfId="45613" hidden="1"/>
    <cellStyle name="60 % - Accent1 3" xfId="45643" hidden="1"/>
    <cellStyle name="60 % - Accent1 3" xfId="45655" hidden="1"/>
    <cellStyle name="60 % - Accent1 3" xfId="45688" hidden="1"/>
    <cellStyle name="60 % - Accent1 3" xfId="45703" hidden="1"/>
    <cellStyle name="60 % - Accent1 3" xfId="45707" hidden="1"/>
    <cellStyle name="60 % - Accent1 3" xfId="45732" hidden="1"/>
    <cellStyle name="60 % - Accent1 3" xfId="45745" hidden="1"/>
    <cellStyle name="60 % - Accent1 3" xfId="45812" hidden="1"/>
    <cellStyle name="60 % - Accent1 3" xfId="45843" hidden="1"/>
    <cellStyle name="60 % - Accent1 3" xfId="45846" hidden="1"/>
    <cellStyle name="60 % - Accent1 3" xfId="45876" hidden="1"/>
    <cellStyle name="60 % - Accent1 3" xfId="45891" hidden="1"/>
    <cellStyle name="60 % - Accent1 3" xfId="45955" hidden="1"/>
    <cellStyle name="60 % - Accent1 3" xfId="45981" hidden="1"/>
    <cellStyle name="60 % - Accent1 3" xfId="45984" hidden="1"/>
    <cellStyle name="60 % - Accent1 3" xfId="46009" hidden="1"/>
    <cellStyle name="60 % - Accent1 3" xfId="46025" hidden="1"/>
    <cellStyle name="60 % - Accent1 3" xfId="46061" hidden="1"/>
    <cellStyle name="60 % - Accent1 3" xfId="46075" hidden="1"/>
    <cellStyle name="60 % - Accent1 3" xfId="46078" hidden="1"/>
    <cellStyle name="60 % - Accent1 3" xfId="46101" hidden="1"/>
    <cellStyle name="60 % - Accent1 3" xfId="46113" hidden="1"/>
    <cellStyle name="60 % - Accent1 3" xfId="46168" hidden="1"/>
    <cellStyle name="60 % - Accent1 3" xfId="46193" hidden="1"/>
    <cellStyle name="60 % - Accent1 3" xfId="46196" hidden="1"/>
    <cellStyle name="60 % - Accent1 3" xfId="46221" hidden="1"/>
    <cellStyle name="60 % - Accent1 3" xfId="46233" hidden="1"/>
    <cellStyle name="60 % - Accent1 3" xfId="45373" hidden="1"/>
    <cellStyle name="60 % - Accent1 3" xfId="45370" hidden="1"/>
    <cellStyle name="60 % - Accent1 3" xfId="45368" hidden="1"/>
    <cellStyle name="60 % - Accent1 3" xfId="45761" hidden="1"/>
    <cellStyle name="60 % - Accent1 3" xfId="45359" hidden="1"/>
    <cellStyle name="60 % - Accent1 3" xfId="45836" hidden="1"/>
    <cellStyle name="60 % - Accent1 3" xfId="46116" hidden="1"/>
    <cellStyle name="60 % - Accent1 3" xfId="45793" hidden="1"/>
    <cellStyle name="60 % - Accent1 3" xfId="45853" hidden="1"/>
    <cellStyle name="60 % - Accent1 3" xfId="46237" hidden="1"/>
    <cellStyle name="60 % - Accent1 3" xfId="46252" hidden="1"/>
    <cellStyle name="60 % - Accent1 3" xfId="46266" hidden="1"/>
    <cellStyle name="60 % - Accent1 3" xfId="46269" hidden="1"/>
    <cellStyle name="60 % - Accent1 3" xfId="46292" hidden="1"/>
    <cellStyle name="60 % - Accent1 3" xfId="46304" hidden="1"/>
    <cellStyle name="60 % - Accent1 3" xfId="46334" hidden="1"/>
    <cellStyle name="60 % - Accent1 3" xfId="46348" hidden="1"/>
    <cellStyle name="60 % - Accent1 3" xfId="46351" hidden="1"/>
    <cellStyle name="60 % - Accent1 3" xfId="46374" hidden="1"/>
    <cellStyle name="60 % - Accent1 3" xfId="46386" hidden="1"/>
    <cellStyle name="60 % - Accent1 3" xfId="46416" hidden="1"/>
    <cellStyle name="60 % - Accent1 3" xfId="46442" hidden="1"/>
    <cellStyle name="60 % - Accent1 3" xfId="46445" hidden="1"/>
    <cellStyle name="60 % - Accent1 3" xfId="46468" hidden="1"/>
    <cellStyle name="60 % - Accent1 3" xfId="46480" hidden="1"/>
    <cellStyle name="60 % - Accent1 3" xfId="46546" hidden="1"/>
    <cellStyle name="60 % - Accent1 3" xfId="46560" hidden="1"/>
    <cellStyle name="60 % - Accent1 3" xfId="46563" hidden="1"/>
    <cellStyle name="60 % - Accent1 3" xfId="46586" hidden="1"/>
    <cellStyle name="60 % - Accent1 3" xfId="46598" hidden="1"/>
    <cellStyle name="60 % - Accent1 3" xfId="46640" hidden="1"/>
    <cellStyle name="60 % - Accent1 3" xfId="46666" hidden="1"/>
    <cellStyle name="60 % - Accent1 3" xfId="46669" hidden="1"/>
    <cellStyle name="60 % - Accent1 3" xfId="46704" hidden="1"/>
    <cellStyle name="60 % - Accent1 3" xfId="46728" hidden="1"/>
    <cellStyle name="60 % - Accent1 3" xfId="46758" hidden="1"/>
    <cellStyle name="60 % - Accent1 3" xfId="46772" hidden="1"/>
    <cellStyle name="60 % - Accent1 3" xfId="46775" hidden="1"/>
    <cellStyle name="60 % - Accent1 3" xfId="46798" hidden="1"/>
    <cellStyle name="60 % - Accent1 3" xfId="46810" hidden="1"/>
    <cellStyle name="60 % - Accent1 3" xfId="46840" hidden="1"/>
    <cellStyle name="60 % - Accent1 3" xfId="46854" hidden="1"/>
    <cellStyle name="60 % - Accent1 3" xfId="46857" hidden="1"/>
    <cellStyle name="60 % - Accent1 3" xfId="46880" hidden="1"/>
    <cellStyle name="60 % - Accent1 3" xfId="46904" hidden="1"/>
    <cellStyle name="60 % - Accent1 3" xfId="46959" hidden="1"/>
    <cellStyle name="60 % - Accent1 3" xfId="46987" hidden="1"/>
    <cellStyle name="60 % - Accent1 3" xfId="46990" hidden="1"/>
    <cellStyle name="60 % - Accent1 3" xfId="47020" hidden="1"/>
    <cellStyle name="60 % - Accent1 3" xfId="47035" hidden="1"/>
    <cellStyle name="60 % - Accent1 3" xfId="47094" hidden="1"/>
    <cellStyle name="60 % - Accent1 3" xfId="47120" hidden="1"/>
    <cellStyle name="60 % - Accent1 3" xfId="47123" hidden="1"/>
    <cellStyle name="60 % - Accent1 3" xfId="47148" hidden="1"/>
    <cellStyle name="60 % - Accent1 3" xfId="47164" hidden="1"/>
    <cellStyle name="60 % - Accent1 3" xfId="47199" hidden="1"/>
    <cellStyle name="60 % - Accent1 3" xfId="47213" hidden="1"/>
    <cellStyle name="60 % - Accent1 3" xfId="47216" hidden="1"/>
    <cellStyle name="60 % - Accent1 3" xfId="47239" hidden="1"/>
    <cellStyle name="60 % - Accent1 3" xfId="47251" hidden="1"/>
    <cellStyle name="60 % - Accent1 3" xfId="47306" hidden="1"/>
    <cellStyle name="60 % - Accent1 3" xfId="47331" hidden="1"/>
    <cellStyle name="60 % - Accent1 3" xfId="47334" hidden="1"/>
    <cellStyle name="60 % - Accent1 3" xfId="47359" hidden="1"/>
    <cellStyle name="60 % - Accent1 3" xfId="47371" hidden="1"/>
    <cellStyle name="60 % - Accent1 3" xfId="46499" hidden="1"/>
    <cellStyle name="60 % - Accent1 3" xfId="46496" hidden="1"/>
    <cellStyle name="60 % - Accent1 3" xfId="46494" hidden="1"/>
    <cellStyle name="60 % - Accent1 3" xfId="46919" hidden="1"/>
    <cellStyle name="60 % - Accent1 3" xfId="46485" hidden="1"/>
    <cellStyle name="60 % - Accent1 3" xfId="46981" hidden="1"/>
    <cellStyle name="60 % - Accent1 3" xfId="47254" hidden="1"/>
    <cellStyle name="60 % - Accent1 3" xfId="46942" hidden="1"/>
    <cellStyle name="60 % - Accent1 3" xfId="46997" hidden="1"/>
    <cellStyle name="60 % - Accent1 3" xfId="47375" hidden="1"/>
    <cellStyle name="60 % - Accent1 3" xfId="47390" hidden="1"/>
    <cellStyle name="60 % - Accent1 3" xfId="47404" hidden="1"/>
    <cellStyle name="60 % - Accent1 3" xfId="47407" hidden="1"/>
    <cellStyle name="60 % - Accent1 3" xfId="47430" hidden="1"/>
    <cellStyle name="60 % - Accent1 3" xfId="47442" hidden="1"/>
    <cellStyle name="60 % - Accent1 3" xfId="47472" hidden="1"/>
    <cellStyle name="60 % - Accent1 3" xfId="47486" hidden="1"/>
    <cellStyle name="60 % - Accent1 3" xfId="47489" hidden="1"/>
    <cellStyle name="60 % - Accent1 3" xfId="47513" hidden="1"/>
    <cellStyle name="60 % - Accent1 3" xfId="47525" hidden="1"/>
    <cellStyle name="60 % - Accent1 3" xfId="45665" hidden="1"/>
    <cellStyle name="60 % - Accent1 3" xfId="45275" hidden="1"/>
    <cellStyle name="60 % - Accent1 3" xfId="45268" hidden="1"/>
    <cellStyle name="60 % - Accent1 3" xfId="45045" hidden="1"/>
    <cellStyle name="60 % - Accent1 3" xfId="44954" hidden="1"/>
    <cellStyle name="60 % - Accent1 3" xfId="43434" hidden="1"/>
    <cellStyle name="60 % - Accent1 3" xfId="42967" hidden="1"/>
    <cellStyle name="60 % - Accent1 3" xfId="42957" hidden="1"/>
    <cellStyle name="60 % - Accent1 3" xfId="42732" hidden="1"/>
    <cellStyle name="60 % - Accent1 3" xfId="40677" hidden="1"/>
    <cellStyle name="60 % - Accent1 3" xfId="37428" hidden="1"/>
    <cellStyle name="60 % - Accent1 3" xfId="36375" hidden="1"/>
    <cellStyle name="60 % - Accent1 3" xfId="36345" hidden="1"/>
    <cellStyle name="60 % - Accent1 3" xfId="35619" hidden="1"/>
    <cellStyle name="60 % - Accent1 3" xfId="35111" hidden="1"/>
    <cellStyle name="60 % - Accent1 3" xfId="34664" hidden="1"/>
    <cellStyle name="60 % - Accent1 3" xfId="34529" hidden="1"/>
    <cellStyle name="60 % - Accent1 3" xfId="34498" hidden="1"/>
    <cellStyle name="60 % - Accent1 3" xfId="34226" hidden="1"/>
    <cellStyle name="60 % - Accent1 3" xfId="34140" hidden="1"/>
    <cellStyle name="60 % - Accent1 3" xfId="22064" hidden="1"/>
    <cellStyle name="60 % - Accent1 3" xfId="42257" hidden="1"/>
    <cellStyle name="60 % - Accent1 3" xfId="42261" hidden="1"/>
    <cellStyle name="60 % - Accent1 3" xfId="36252" hidden="1"/>
    <cellStyle name="60 % - Accent1 3" xfId="41676" hidden="1"/>
    <cellStyle name="60 % - Accent1 3" xfId="37306" hidden="1"/>
    <cellStyle name="60 % - Accent1 3" xfId="32721" hidden="1"/>
    <cellStyle name="60 % - Accent1 3" xfId="35243" hidden="1"/>
    <cellStyle name="60 % - Accent1 3" xfId="39189" hidden="1"/>
    <cellStyle name="60 % - Accent1 3" xfId="32592" hidden="1"/>
    <cellStyle name="60 % - Accent1 3" xfId="27940" hidden="1"/>
    <cellStyle name="60 % - Accent1 3" xfId="36887" hidden="1"/>
    <cellStyle name="60 % - Accent1 3" xfId="34032" hidden="1"/>
    <cellStyle name="60 % - Accent1 3" xfId="34204" hidden="1"/>
    <cellStyle name="60 % - Accent1 3" xfId="39038" hidden="1"/>
    <cellStyle name="60 % - Accent1 3" xfId="34957" hidden="1"/>
    <cellStyle name="60 % - Accent1 3" xfId="32634" hidden="1"/>
    <cellStyle name="60 % - Accent1 3" xfId="25832" hidden="1"/>
    <cellStyle name="60 % - Accent1 3" xfId="34355" hidden="1"/>
    <cellStyle name="60 % - Accent1 3" xfId="38427" hidden="1"/>
    <cellStyle name="60 % - Accent1 3" xfId="35436" hidden="1"/>
    <cellStyle name="60 % - Accent1 3" xfId="38633" hidden="1"/>
    <cellStyle name="60 % - Accent1 3" xfId="34871" hidden="1"/>
    <cellStyle name="60 % - Accent1 3" xfId="35378" hidden="1"/>
    <cellStyle name="60 % - Accent1 3" xfId="33520" hidden="1"/>
    <cellStyle name="60 % - Accent1 3" xfId="44747" hidden="1"/>
    <cellStyle name="60 % - Accent1 3" xfId="44792" hidden="1"/>
    <cellStyle name="60 % - Accent1 3" xfId="44838" hidden="1"/>
    <cellStyle name="60 % - Accent1 3" xfId="38653" hidden="1"/>
    <cellStyle name="60 % - Accent1 3" xfId="44879" hidden="1"/>
    <cellStyle name="60 % - Accent1 3" xfId="36827" hidden="1"/>
    <cellStyle name="60 % - Accent1 3" xfId="44061" hidden="1"/>
    <cellStyle name="60 % - Accent1 3" xfId="41180" hidden="1"/>
    <cellStyle name="60 % - Accent1 3" xfId="38952" hidden="1"/>
    <cellStyle name="60 % - Accent1 3" xfId="43638" hidden="1"/>
    <cellStyle name="60 % - Accent1 3" xfId="43599" hidden="1"/>
    <cellStyle name="60 % - Accent1 3" xfId="39279" hidden="1"/>
    <cellStyle name="60 % - Accent1 3" xfId="36829" hidden="1"/>
    <cellStyle name="60 % - Accent1 3" xfId="34098" hidden="1"/>
    <cellStyle name="60 % - Accent1 3" xfId="34689" hidden="1"/>
    <cellStyle name="60 % - Accent1 3" xfId="39260" hidden="1"/>
    <cellStyle name="60 % - Accent1 3" xfId="30324" hidden="1"/>
    <cellStyle name="60 % - Accent1 3" xfId="36458" hidden="1"/>
    <cellStyle name="60 % - Accent1 3" xfId="20404" hidden="1"/>
    <cellStyle name="60 % - Accent1 3" xfId="43972" hidden="1"/>
    <cellStyle name="60 % - Accent1 3" xfId="43966" hidden="1"/>
    <cellStyle name="60 % - Accent1 3" xfId="34087" hidden="1"/>
    <cellStyle name="60 % - Accent1 3" xfId="24894" hidden="1"/>
    <cellStyle name="60 % - Accent1 3" xfId="44143" hidden="1"/>
    <cellStyle name="60 % - Accent1 3" xfId="37789" hidden="1"/>
    <cellStyle name="60 % - Accent1 3" xfId="36274" hidden="1"/>
    <cellStyle name="60 % - Accent1 3" xfId="37167" hidden="1"/>
    <cellStyle name="60 % - Accent1 3" xfId="36554" hidden="1"/>
    <cellStyle name="60 % - Accent1 3" xfId="44056" hidden="1"/>
    <cellStyle name="60 % - Accent1 3" xfId="39081" hidden="1"/>
    <cellStyle name="60 % - Accent1 3" xfId="27584" hidden="1"/>
    <cellStyle name="60 % - Accent1 3" xfId="36882" hidden="1"/>
    <cellStyle name="60 % - Accent1 3" xfId="31357" hidden="1"/>
    <cellStyle name="60 % - Accent1 3" xfId="38954" hidden="1"/>
    <cellStyle name="60 % - Accent1 3" xfId="41132" hidden="1"/>
    <cellStyle name="60 % - Accent1 3" xfId="43925" hidden="1"/>
    <cellStyle name="60 % - Accent1 3" xfId="37303" hidden="1"/>
    <cellStyle name="60 % - Accent1 3" xfId="35234" hidden="1"/>
    <cellStyle name="60 % - Accent1 3" xfId="36397" hidden="1"/>
    <cellStyle name="60 % - Accent1 3" xfId="36852" hidden="1"/>
    <cellStyle name="60 % - Accent1 3" xfId="43567" hidden="1"/>
    <cellStyle name="60 % - Accent1 3" xfId="31084" hidden="1"/>
    <cellStyle name="60 % - Accent1 3" xfId="39462" hidden="1"/>
    <cellStyle name="60 % - Accent1 3" xfId="33337" hidden="1"/>
    <cellStyle name="60 % - Accent1 3" xfId="42459" hidden="1"/>
    <cellStyle name="60 % - Accent1 3" xfId="41927" hidden="1"/>
    <cellStyle name="60 % - Accent1 3" xfId="41936" hidden="1"/>
    <cellStyle name="60 % - Accent1 3" xfId="34409" hidden="1"/>
    <cellStyle name="60 % - Accent1 3" xfId="44426" hidden="1"/>
    <cellStyle name="60 % - Accent1 3" xfId="37340" hidden="1"/>
    <cellStyle name="60 % - Accent1 3" xfId="24591" hidden="1"/>
    <cellStyle name="60 % - Accent1 3" xfId="35964" hidden="1"/>
    <cellStyle name="60 % - Accent1 3" xfId="34082" hidden="1"/>
    <cellStyle name="60 % - Accent1 3" xfId="38339" hidden="1"/>
    <cellStyle name="60 % - Accent1 3" xfId="44136" hidden="1"/>
    <cellStyle name="60 % - Accent1 3" xfId="39238" hidden="1"/>
    <cellStyle name="60 % - Accent1 3" xfId="40933" hidden="1"/>
    <cellStyle name="60 % - Accent1 3" xfId="37249" hidden="1"/>
    <cellStyle name="60 % - Accent1 3" xfId="30264" hidden="1"/>
    <cellStyle name="60 % - Accent1 3" xfId="44482" hidden="1"/>
    <cellStyle name="60 % - Accent1 3" xfId="44339" hidden="1"/>
    <cellStyle name="60 % - Accent1 3" xfId="37238" hidden="1"/>
    <cellStyle name="60 % - Accent1 3" xfId="36326" hidden="1"/>
    <cellStyle name="60 % - Accent1 3" xfId="43954" hidden="1"/>
    <cellStyle name="60 % - Accent1 3" xfId="22225" hidden="1"/>
    <cellStyle name="60 % - Accent1 3" xfId="37214" hidden="1"/>
    <cellStyle name="60 % - Accent1 3" xfId="35459" hidden="1"/>
    <cellStyle name="60 % - Accent1 3" xfId="34207" hidden="1"/>
    <cellStyle name="60 % - Accent1 3" xfId="33698" hidden="1"/>
    <cellStyle name="60 % - Accent1 3" xfId="38786" hidden="1"/>
    <cellStyle name="60 % - Accent1 3" xfId="41593" hidden="1"/>
    <cellStyle name="60 % - Accent1 3" xfId="36214" hidden="1"/>
    <cellStyle name="60 % - Accent1 3" xfId="42617" hidden="1"/>
    <cellStyle name="60 % - Accent1 3" xfId="36964" hidden="1"/>
    <cellStyle name="60 % - Accent1 3" xfId="45224" hidden="1"/>
    <cellStyle name="60 % - Accent1 3" xfId="32737" hidden="1"/>
    <cellStyle name="60 % - Accent1 3" xfId="39755" hidden="1"/>
    <cellStyle name="60 % - Accent1 3" xfId="35460" hidden="1"/>
    <cellStyle name="60 % - Accent1 3" xfId="34726" hidden="1"/>
    <cellStyle name="60 % - Accent1 3" xfId="41078" hidden="1"/>
    <cellStyle name="60 % - Accent1 3" xfId="34548" hidden="1"/>
    <cellStyle name="60 % - Accent1 3" xfId="39437" hidden="1"/>
    <cellStyle name="60 % - Accent1 3" xfId="31526" hidden="1"/>
    <cellStyle name="60 % - Accent1 3" xfId="45254" hidden="1"/>
    <cellStyle name="60 % - Accent1 3" xfId="44481" hidden="1"/>
    <cellStyle name="60 % - Accent1 3" xfId="36817" hidden="1"/>
    <cellStyle name="60 % - Accent1 3" xfId="39264" hidden="1"/>
    <cellStyle name="60 % - Accent1 3" xfId="26281" hidden="1"/>
    <cellStyle name="60 % - Accent1 3" xfId="34913" hidden="1"/>
    <cellStyle name="60 % - Accent1 3" xfId="43800" hidden="1"/>
    <cellStyle name="60 % - Accent1 3" xfId="39688" hidden="1"/>
    <cellStyle name="60 % - Accent1 3" xfId="44514" hidden="1"/>
    <cellStyle name="60 % - Accent1 3" xfId="38663" hidden="1"/>
    <cellStyle name="60 % - Accent1 3" xfId="43798" hidden="1"/>
    <cellStyle name="60 % - Accent1 3" xfId="34545" hidden="1"/>
    <cellStyle name="60 % - Accent1 3" xfId="36665" hidden="1"/>
    <cellStyle name="60 % - Accent1 3" xfId="21896" hidden="1"/>
    <cellStyle name="60 % - Accent1 3" xfId="38752" hidden="1"/>
    <cellStyle name="60 % - Accent1 3" xfId="34912" hidden="1"/>
    <cellStyle name="60 % - Accent1 3" xfId="43801" hidden="1"/>
    <cellStyle name="60 % - Accent1 3" xfId="44054" hidden="1"/>
    <cellStyle name="60 % - Accent1 3" xfId="35745" hidden="1"/>
    <cellStyle name="60 % - Accent1 3" xfId="21393" hidden="1"/>
    <cellStyle name="60 % - Accent1 3" xfId="36220" hidden="1"/>
    <cellStyle name="60 % - Accent1 3" xfId="30776" hidden="1"/>
    <cellStyle name="60 % - Accent1 3" xfId="39026" hidden="1"/>
    <cellStyle name="60 % - Accent1 3" xfId="35219" hidden="1"/>
    <cellStyle name="60 % - Accent1 3" xfId="39982" hidden="1"/>
    <cellStyle name="60 % - Accent1 3" xfId="47547" hidden="1"/>
    <cellStyle name="60 % - Accent1 3" xfId="47559" hidden="1"/>
    <cellStyle name="60 % - Accent1 3" xfId="47620" hidden="1"/>
    <cellStyle name="60 % - Accent1 3" xfId="47649" hidden="1"/>
    <cellStyle name="60 % - Accent1 3" xfId="47652" hidden="1"/>
    <cellStyle name="60 % - Accent1 3" xfId="47684" hidden="1"/>
    <cellStyle name="60 % - Accent1 3" xfId="47701" hidden="1"/>
    <cellStyle name="60 % - Accent1 3" xfId="47767" hidden="1"/>
    <cellStyle name="60 % - Accent1 3" xfId="47806" hidden="1"/>
    <cellStyle name="60 % - Accent1 3" xfId="47809" hidden="1"/>
    <cellStyle name="60 % - Accent1 3" xfId="47847" hidden="1"/>
    <cellStyle name="60 % - Accent1 3" xfId="47865" hidden="1"/>
    <cellStyle name="60 % - Accent1 3" xfId="47902" hidden="1"/>
    <cellStyle name="60 % - Accent1 3" xfId="47916" hidden="1"/>
    <cellStyle name="60 % - Accent1 3" xfId="47919" hidden="1"/>
    <cellStyle name="60 % - Accent1 3" xfId="47942" hidden="1"/>
    <cellStyle name="60 % - Accent1 3" xfId="47954" hidden="1"/>
    <cellStyle name="60 % - Accent1 3" xfId="48014" hidden="1"/>
    <cellStyle name="60 % - Accent1 3" xfId="48052" hidden="1"/>
    <cellStyle name="60 % - Accent1 3" xfId="48055" hidden="1"/>
    <cellStyle name="60 % - Accent1 3" xfId="48092" hidden="1"/>
    <cellStyle name="60 % - Accent1 3" xfId="48104" hidden="1"/>
    <cellStyle name="60 % - Accent1 3" xfId="43579" hidden="1"/>
    <cellStyle name="60 % - Accent1 3" xfId="38357" hidden="1"/>
    <cellStyle name="60 % - Accent1 3" xfId="19891" hidden="1"/>
    <cellStyle name="60 % - Accent1 3" xfId="47576" hidden="1"/>
    <cellStyle name="60 % - Accent1 3" xfId="42680" hidden="1"/>
    <cellStyle name="60 % - Accent1 3" xfId="47643" hidden="1"/>
    <cellStyle name="60 % - Accent1 3" xfId="47957" hidden="1"/>
    <cellStyle name="60 % - Accent1 3" xfId="47602" hidden="1"/>
    <cellStyle name="60 % - Accent1 3" xfId="47661" hidden="1"/>
    <cellStyle name="60 % - Accent1 3" xfId="48109" hidden="1"/>
    <cellStyle name="60 % - Accent1 3" xfId="48125" hidden="1"/>
    <cellStyle name="60 % - Accent1 3" xfId="48139" hidden="1"/>
    <cellStyle name="60 % - Accent1 3" xfId="48142" hidden="1"/>
    <cellStyle name="60 % - Accent1 3" xfId="48165" hidden="1"/>
    <cellStyle name="60 % - Accent1 3" xfId="48177" hidden="1"/>
    <cellStyle name="60 % - Accent1 3" xfId="48207" hidden="1"/>
    <cellStyle name="60 % - Accent1 3" xfId="48233" hidden="1"/>
    <cellStyle name="60 % - Accent1 3" xfId="48236" hidden="1"/>
    <cellStyle name="60 % - Accent1 3" xfId="48271" hidden="1"/>
    <cellStyle name="60 % - Accent1 3" xfId="48295" hidden="1"/>
    <cellStyle name="60 % - Accent1 3" xfId="48325" hidden="1"/>
    <cellStyle name="60 % - Accent1 3" xfId="48339" hidden="1"/>
    <cellStyle name="60 % - Accent1 3" xfId="48342" hidden="1"/>
    <cellStyle name="60 % - Accent1 3" xfId="48365" hidden="1"/>
    <cellStyle name="60 % - Accent1 3" xfId="48377" hidden="1"/>
    <cellStyle name="60 % - Accent1 3" xfId="48443" hidden="1"/>
    <cellStyle name="60 % - Accent1 3" xfId="48457" hidden="1"/>
    <cellStyle name="60 % - Accent1 3" xfId="48460" hidden="1"/>
    <cellStyle name="60 % - Accent1 3" xfId="48483" hidden="1"/>
    <cellStyle name="60 % - Accent1 3" xfId="48495" hidden="1"/>
    <cellStyle name="60 % - Accent1 3" xfId="48537" hidden="1"/>
    <cellStyle name="60 % - Accent1 3" xfId="48551" hidden="1"/>
    <cellStyle name="60 % - Accent1 3" xfId="48554" hidden="1"/>
    <cellStyle name="60 % - Accent1 3" xfId="48577" hidden="1"/>
    <cellStyle name="60 % - Accent1 3" xfId="48601" hidden="1"/>
    <cellStyle name="60 % - Accent1 3" xfId="48631" hidden="1"/>
    <cellStyle name="60 % - Accent1 3" xfId="48645" hidden="1"/>
    <cellStyle name="60 % - Accent1 3" xfId="48648" hidden="1"/>
    <cellStyle name="60 % - Accent1 3" xfId="48671" hidden="1"/>
    <cellStyle name="60 % - Accent1 3" xfId="48683" hidden="1"/>
    <cellStyle name="60 % - Accent1 3" xfId="48713" hidden="1"/>
    <cellStyle name="60 % - Accent1 3" xfId="48727" hidden="1"/>
    <cellStyle name="60 % - Accent1 3" xfId="48730" hidden="1"/>
    <cellStyle name="60 % - Accent1 3" xfId="48753" hidden="1"/>
    <cellStyle name="60 % - Accent1 3" xfId="48765" hidden="1"/>
    <cellStyle name="60 % - Accent1 3" xfId="48820" hidden="1"/>
    <cellStyle name="60 % - Accent1 3" xfId="48848" hidden="1"/>
    <cellStyle name="60 % - Accent1 3" xfId="48851" hidden="1"/>
    <cellStyle name="60 % - Accent1 3" xfId="48881" hidden="1"/>
    <cellStyle name="60 % - Accent1 3" xfId="48896" hidden="1"/>
    <cellStyle name="60 % - Accent1 3" xfId="48955" hidden="1"/>
    <cellStyle name="60 % - Accent1 3" xfId="48981" hidden="1"/>
    <cellStyle name="60 % - Accent1 3" xfId="48984" hidden="1"/>
    <cellStyle name="60 % - Accent1 3" xfId="49009" hidden="1"/>
    <cellStyle name="60 % - Accent1 3" xfId="49025" hidden="1"/>
    <cellStyle name="60 % - Accent1 3" xfId="49060" hidden="1"/>
    <cellStyle name="60 % - Accent1 3" xfId="49074" hidden="1"/>
    <cellStyle name="60 % - Accent1 3" xfId="49077" hidden="1"/>
    <cellStyle name="60 % - Accent1 3" xfId="49100" hidden="1"/>
    <cellStyle name="60 % - Accent1 3" xfId="49112" hidden="1"/>
    <cellStyle name="60 % - Accent1 3" xfId="49167" hidden="1"/>
    <cellStyle name="60 % - Accent1 3" xfId="49192" hidden="1"/>
    <cellStyle name="60 % - Accent1 3" xfId="49195" hidden="1"/>
    <cellStyle name="60 % - Accent1 3" xfId="49220" hidden="1"/>
    <cellStyle name="60 % - Accent1 3" xfId="49232" hidden="1"/>
    <cellStyle name="60 % - Accent1 3" xfId="48396" hidden="1"/>
    <cellStyle name="60 % - Accent1 3" xfId="48393" hidden="1"/>
    <cellStyle name="60 % - Accent1 3" xfId="48391" hidden="1"/>
    <cellStyle name="60 % - Accent1 3" xfId="48780" hidden="1"/>
    <cellStyle name="60 % - Accent1 3" xfId="48382" hidden="1"/>
    <cellStyle name="60 % - Accent1 3" xfId="48842" hidden="1"/>
    <cellStyle name="60 % - Accent1 3" xfId="49115" hidden="1"/>
    <cellStyle name="60 % - Accent1 3" xfId="48803" hidden="1"/>
    <cellStyle name="60 % - Accent1 3" xfId="48858" hidden="1"/>
    <cellStyle name="60 % - Accent1 3" xfId="49236" hidden="1"/>
    <cellStyle name="60 % - Accent1 3" xfId="49251" hidden="1"/>
    <cellStyle name="60 % - Accent1 3" xfId="49265" hidden="1"/>
    <cellStyle name="60 % - Accent1 3" xfId="49268" hidden="1"/>
    <cellStyle name="60 % - Accent1 3" xfId="49291" hidden="1"/>
    <cellStyle name="60 % - Accent1 3" xfId="49303" hidden="1"/>
    <cellStyle name="60 % - Accent1 3" xfId="49333" hidden="1"/>
    <cellStyle name="60 % - Accent1 3" xfId="49347" hidden="1"/>
    <cellStyle name="60 % - Accent1 3" xfId="49350" hidden="1"/>
    <cellStyle name="60 % - Accent1 3" xfId="49373" hidden="1"/>
    <cellStyle name="60 % - Accent1 3" xfId="49385" hidden="1"/>
    <cellStyle name="60 % - Accent1 3" xfId="49415" hidden="1"/>
    <cellStyle name="60 % - Accent1 3" xfId="49429" hidden="1"/>
    <cellStyle name="60 % - Accent1 3" xfId="49432" hidden="1"/>
    <cellStyle name="60 % - Accent1 3" xfId="49455" hidden="1"/>
    <cellStyle name="60 % - Accent1 3" xfId="49467" hidden="1"/>
    <cellStyle name="60 % - Accent1 3" xfId="49533" hidden="1"/>
    <cellStyle name="60 % - Accent1 3" xfId="49547" hidden="1"/>
    <cellStyle name="60 % - Accent1 3" xfId="49550" hidden="1"/>
    <cellStyle name="60 % - Accent1 3" xfId="49573" hidden="1"/>
    <cellStyle name="60 % - Accent1 3" xfId="49585" hidden="1"/>
    <cellStyle name="60 % - Accent1 3" xfId="49627" hidden="1"/>
    <cellStyle name="60 % - Accent1 3" xfId="49641" hidden="1"/>
    <cellStyle name="60 % - Accent1 3" xfId="49644" hidden="1"/>
    <cellStyle name="60 % - Accent1 3" xfId="49667" hidden="1"/>
    <cellStyle name="60 % - Accent1 3" xfId="49679" hidden="1"/>
    <cellStyle name="60 % - Accent1 3" xfId="49709" hidden="1"/>
    <cellStyle name="60 % - Accent1 3" xfId="49723" hidden="1"/>
    <cellStyle name="60 % - Accent1 3" xfId="49726" hidden="1"/>
    <cellStyle name="60 % - Accent1 3" xfId="49749" hidden="1"/>
    <cellStyle name="60 % - Accent1 3" xfId="49761" hidden="1"/>
    <cellStyle name="60 % - Accent1 3" xfId="49791" hidden="1"/>
    <cellStyle name="60 % - Accent1 3" xfId="49805" hidden="1"/>
    <cellStyle name="60 % - Accent1 3" xfId="49808" hidden="1"/>
    <cellStyle name="60 % - Accent1 3" xfId="49831" hidden="1"/>
    <cellStyle name="60 % - Accent1 3" xfId="49843" hidden="1"/>
    <cellStyle name="60 % - Accent1 3" xfId="49898" hidden="1"/>
    <cellStyle name="60 % - Accent1 3" xfId="49926" hidden="1"/>
    <cellStyle name="60 % - Accent1 3" xfId="49929" hidden="1"/>
    <cellStyle name="60 % - Accent1 3" xfId="49959" hidden="1"/>
    <cellStyle name="60 % - Accent1 3" xfId="49974" hidden="1"/>
    <cellStyle name="60 % - Accent1 3" xfId="50033" hidden="1"/>
    <cellStyle name="60 % - Accent1 3" xfId="50059" hidden="1"/>
    <cellStyle name="60 % - Accent1 3" xfId="50062" hidden="1"/>
    <cellStyle name="60 % - Accent1 3" xfId="50087" hidden="1"/>
    <cellStyle name="60 % - Accent1 3" xfId="50103" hidden="1"/>
    <cellStyle name="60 % - Accent1 3" xfId="50138" hidden="1"/>
    <cellStyle name="60 % - Accent1 3" xfId="50152" hidden="1"/>
    <cellStyle name="60 % - Accent1 3" xfId="50155" hidden="1"/>
    <cellStyle name="60 % - Accent1 3" xfId="50178" hidden="1"/>
    <cellStyle name="60 % - Accent1 3" xfId="50190" hidden="1"/>
    <cellStyle name="60 % - Accent1 3" xfId="50245" hidden="1"/>
    <cellStyle name="60 % - Accent1 3" xfId="50270" hidden="1"/>
    <cellStyle name="60 % - Accent1 3" xfId="50273" hidden="1"/>
    <cellStyle name="60 % - Accent1 3" xfId="50298" hidden="1"/>
    <cellStyle name="60 % - Accent1 3" xfId="50310" hidden="1"/>
    <cellStyle name="60 % - Accent1 3" xfId="49486" hidden="1"/>
    <cellStyle name="60 % - Accent1 3" xfId="49483" hidden="1"/>
    <cellStyle name="60 % - Accent1 3" xfId="49481" hidden="1"/>
    <cellStyle name="60 % - Accent1 3" xfId="49858" hidden="1"/>
    <cellStyle name="60 % - Accent1 3" xfId="49472" hidden="1"/>
    <cellStyle name="60 % - Accent1 3" xfId="49920" hidden="1"/>
    <cellStyle name="60 % - Accent1 3" xfId="50193" hidden="1"/>
    <cellStyle name="60 % - Accent1 3" xfId="49881" hidden="1"/>
    <cellStyle name="60 % - Accent1 3" xfId="49936" hidden="1"/>
    <cellStyle name="60 % - Accent1 3" xfId="50314" hidden="1"/>
    <cellStyle name="60 % - Accent1 3" xfId="50329" hidden="1"/>
    <cellStyle name="60 % - Accent1 3" xfId="50343" hidden="1"/>
    <cellStyle name="60 % - Accent1 3" xfId="50346" hidden="1"/>
    <cellStyle name="60 % - Accent1 3" xfId="50369" hidden="1"/>
    <cellStyle name="60 % - Accent1 3" xfId="50381" hidden="1"/>
    <cellStyle name="60 % - Accent1 3" xfId="50411" hidden="1"/>
    <cellStyle name="60 % - Accent1 3" xfId="50425" hidden="1"/>
    <cellStyle name="60 % - Accent1 3" xfId="50428" hidden="1"/>
    <cellStyle name="60 % - Accent1 3" xfId="50451" hidden="1"/>
    <cellStyle name="60 % - Accent1 3" xfId="50463" hidden="1"/>
    <cellStyle name="60 % - Accent1 3" xfId="50493" hidden="1"/>
    <cellStyle name="60 % - Accent1 3" xfId="50519" hidden="1"/>
    <cellStyle name="60 % - Accent1 3" xfId="50522" hidden="1"/>
    <cellStyle name="60 % - Accent1 3" xfId="50545" hidden="1"/>
    <cellStyle name="60 % - Accent1 3" xfId="50557" hidden="1"/>
    <cellStyle name="60 % - Accent1 3" xfId="50623" hidden="1"/>
    <cellStyle name="60 % - Accent1 3" xfId="50637" hidden="1"/>
    <cellStyle name="60 % - Accent1 3" xfId="50640" hidden="1"/>
    <cellStyle name="60 % - Accent1 3" xfId="50663" hidden="1"/>
    <cellStyle name="60 % - Accent1 3" xfId="50675" hidden="1"/>
    <cellStyle name="60 % - Accent1 3" xfId="50717" hidden="1"/>
    <cellStyle name="60 % - Accent1 3" xfId="50743" hidden="1"/>
    <cellStyle name="60 % - Accent1 3" xfId="50746" hidden="1"/>
    <cellStyle name="60 % - Accent1 3" xfId="50781" hidden="1"/>
    <cellStyle name="60 % - Accent1 3" xfId="50805" hidden="1"/>
    <cellStyle name="60 % - Accent1 3" xfId="50835" hidden="1"/>
    <cellStyle name="60 % - Accent1 3" xfId="50849" hidden="1"/>
    <cellStyle name="60 % - Accent1 3" xfId="50852" hidden="1"/>
    <cellStyle name="60 % - Accent1 3" xfId="50875" hidden="1"/>
    <cellStyle name="60 % - Accent1 3" xfId="50887" hidden="1"/>
    <cellStyle name="60 % - Accent1 3" xfId="50917" hidden="1"/>
    <cellStyle name="60 % - Accent1 3" xfId="50931" hidden="1"/>
    <cellStyle name="60 % - Accent1 3" xfId="50934" hidden="1"/>
    <cellStyle name="60 % - Accent1 3" xfId="50957" hidden="1"/>
    <cellStyle name="60 % - Accent1 3" xfId="50981" hidden="1"/>
    <cellStyle name="60 % - Accent1 3" xfId="51036" hidden="1"/>
    <cellStyle name="60 % - Accent1 3" xfId="51064" hidden="1"/>
    <cellStyle name="60 % - Accent1 3" xfId="51067" hidden="1"/>
    <cellStyle name="60 % - Accent1 3" xfId="51097" hidden="1"/>
    <cellStyle name="60 % - Accent1 3" xfId="51112" hidden="1"/>
    <cellStyle name="60 % - Accent1 3" xfId="51171" hidden="1"/>
    <cellStyle name="60 % - Accent1 3" xfId="51197" hidden="1"/>
    <cellStyle name="60 % - Accent1 3" xfId="51200" hidden="1"/>
    <cellStyle name="60 % - Accent1 3" xfId="51225" hidden="1"/>
    <cellStyle name="60 % - Accent1 3" xfId="51241" hidden="1"/>
    <cellStyle name="60 % - Accent1 3" xfId="51276" hidden="1"/>
    <cellStyle name="60 % - Accent1 3" xfId="51290" hidden="1"/>
    <cellStyle name="60 % - Accent1 3" xfId="51293" hidden="1"/>
    <cellStyle name="60 % - Accent1 3" xfId="51316" hidden="1"/>
    <cellStyle name="60 % - Accent1 3" xfId="51328" hidden="1"/>
    <cellStyle name="60 % - Accent1 3" xfId="51383" hidden="1"/>
    <cellStyle name="60 % - Accent1 3" xfId="51408" hidden="1"/>
    <cellStyle name="60 % - Accent1 3" xfId="51411" hidden="1"/>
    <cellStyle name="60 % - Accent1 3" xfId="51436" hidden="1"/>
    <cellStyle name="60 % - Accent1 3" xfId="51448" hidden="1"/>
    <cellStyle name="60 % - Accent1 3" xfId="50576" hidden="1"/>
    <cellStyle name="60 % - Accent1 3" xfId="50573" hidden="1"/>
    <cellStyle name="60 % - Accent1 3" xfId="50571" hidden="1"/>
    <cellStyle name="60 % - Accent1 3" xfId="50996" hidden="1"/>
    <cellStyle name="60 % - Accent1 3" xfId="50562" hidden="1"/>
    <cellStyle name="60 % - Accent1 3" xfId="51058" hidden="1"/>
    <cellStyle name="60 % - Accent1 3" xfId="51331" hidden="1"/>
    <cellStyle name="60 % - Accent1 3" xfId="51019" hidden="1"/>
    <cellStyle name="60 % - Accent1 3" xfId="51074" hidden="1"/>
    <cellStyle name="60 % - Accent1 3" xfId="51452" hidden="1"/>
    <cellStyle name="60 % - Accent1 3" xfId="51467" hidden="1"/>
    <cellStyle name="60 % - Accent1 3" xfId="51481" hidden="1"/>
    <cellStyle name="60 % - Accent1 3" xfId="51484" hidden="1"/>
    <cellStyle name="60 % - Accent1 3" xfId="51507" hidden="1"/>
    <cellStyle name="60 % - Accent1 3" xfId="51519" hidden="1"/>
    <cellStyle name="60 % - Accent1 3" xfId="51549" hidden="1"/>
    <cellStyle name="60 % - Accent1 3" xfId="51563" hidden="1"/>
    <cellStyle name="60 % - Accent1 3" xfId="51566" hidden="1"/>
    <cellStyle name="60 % - Accent1 3" xfId="51589" hidden="1"/>
    <cellStyle name="60 % - Accent1 3" xfId="51601"/>
    <cellStyle name="60 % - Accent1 4" xfId="3121"/>
    <cellStyle name="60 % - Accent1 5" xfId="11429"/>
    <cellStyle name="60 % - Accent1 6" xfId="19956"/>
    <cellStyle name="60 % - Accent2" xfId="210" builtinId="36" customBuiltin="1"/>
    <cellStyle name="60 % - Accent2 2" xfId="315"/>
    <cellStyle name="60 % - Accent2 3" xfId="282" hidden="1"/>
    <cellStyle name="60 % - Accent2 3" xfId="530" hidden="1"/>
    <cellStyle name="60 % - Accent2 3" xfId="648" hidden="1"/>
    <cellStyle name="60 % - Accent2 3" xfId="473" hidden="1"/>
    <cellStyle name="60 % - Accent2 3" xfId="704" hidden="1"/>
    <cellStyle name="60 % - Accent2 3" xfId="729" hidden="1"/>
    <cellStyle name="60 % - Accent2 3" xfId="998" hidden="1"/>
    <cellStyle name="60 % - Accent2 3" xfId="1116" hidden="1"/>
    <cellStyle name="60 % - Accent2 3" xfId="947" hidden="1"/>
    <cellStyle name="60 % - Accent2 3" xfId="1169" hidden="1"/>
    <cellStyle name="60 % - Accent2 3" xfId="1194" hidden="1"/>
    <cellStyle name="60 % - Accent2 3" xfId="1409" hidden="1"/>
    <cellStyle name="60 % - Accent2 3" xfId="1527" hidden="1"/>
    <cellStyle name="60 % - Accent2 3" xfId="1359" hidden="1"/>
    <cellStyle name="60 % - Accent2 3" xfId="1578" hidden="1"/>
    <cellStyle name="60 % - Accent2 3" xfId="1603" hidden="1"/>
    <cellStyle name="60 % - Accent2 3" xfId="1656" hidden="1"/>
    <cellStyle name="60 % - Accent2 3" xfId="1673" hidden="1"/>
    <cellStyle name="60 % - Accent2 3" xfId="1628" hidden="1"/>
    <cellStyle name="60 % - Accent2 3" xfId="1709" hidden="1"/>
    <cellStyle name="60 % - Accent2 3" xfId="1722" hidden="1"/>
    <cellStyle name="60 % - Accent2 3" xfId="1925" hidden="1"/>
    <cellStyle name="60 % - Accent2 3" xfId="2043" hidden="1"/>
    <cellStyle name="60 % - Accent2 3" xfId="1875" hidden="1"/>
    <cellStyle name="60 % - Accent2 3" xfId="2094" hidden="1"/>
    <cellStyle name="60 % - Accent2 3" xfId="2119" hidden="1"/>
    <cellStyle name="60 % - Accent2 3" xfId="2212" hidden="1"/>
    <cellStyle name="60 % - Accent2 3" xfId="2248" hidden="1"/>
    <cellStyle name="60 % - Accent2 3" xfId="2176" hidden="1"/>
    <cellStyle name="60 % - Accent2 3" xfId="2293" hidden="1"/>
    <cellStyle name="60 % - Accent2 3" xfId="2312" hidden="1"/>
    <cellStyle name="60 % - Accent2 3" xfId="2400" hidden="1"/>
    <cellStyle name="60 % - Accent2 3" xfId="2443" hidden="1"/>
    <cellStyle name="60 % - Accent2 3" xfId="2365" hidden="1"/>
    <cellStyle name="60 % - Accent2 3" xfId="2494" hidden="1"/>
    <cellStyle name="60 % - Accent2 3" xfId="2514" hidden="1"/>
    <cellStyle name="60 % - Accent2 3" xfId="2563" hidden="1"/>
    <cellStyle name="60 % - Accent2 3" xfId="2580" hidden="1"/>
    <cellStyle name="60 % - Accent2 3" xfId="2535" hidden="1"/>
    <cellStyle name="60 % - Accent2 3" xfId="2616" hidden="1"/>
    <cellStyle name="60 % - Accent2 3" xfId="2629" hidden="1"/>
    <cellStyle name="60 % - Accent2 3" xfId="2712" hidden="1"/>
    <cellStyle name="60 % - Accent2 3" xfId="2757" hidden="1"/>
    <cellStyle name="60 % - Accent2 3" xfId="2676" hidden="1"/>
    <cellStyle name="60 % - Accent2 3" xfId="2807" hidden="1"/>
    <cellStyle name="60 % - Accent2 3" xfId="2832" hidden="1"/>
    <cellStyle name="60 % - Accent2 3" xfId="2147" hidden="1"/>
    <cellStyle name="60 % - Accent2 3" xfId="782" hidden="1"/>
    <cellStyle name="60 % - Accent2 3" xfId="2339" hidden="1"/>
    <cellStyle name="60 % - Accent2 3" xfId="2237" hidden="1"/>
    <cellStyle name="60 % - Accent2 3" xfId="757" hidden="1"/>
    <cellStyle name="60 % - Accent2 3" xfId="2752" hidden="1"/>
    <cellStyle name="60 % - Accent2 3" xfId="2163" hidden="1"/>
    <cellStyle name="60 % - Accent2 3" xfId="2523" hidden="1"/>
    <cellStyle name="60 % - Accent2 3" xfId="2306" hidden="1"/>
    <cellStyle name="60 % - Accent2 3" xfId="2266" hidden="1"/>
    <cellStyle name="60 % - Accent2 3" xfId="2854" hidden="1"/>
    <cellStyle name="60 % - Accent2 3" xfId="2871" hidden="1"/>
    <cellStyle name="60 % - Accent2 3" xfId="2151" hidden="1"/>
    <cellStyle name="60 % - Accent2 3" xfId="2907" hidden="1"/>
    <cellStyle name="60 % - Accent2 3" xfId="2920" hidden="1"/>
    <cellStyle name="60 % - Accent2 3" xfId="2961" hidden="1"/>
    <cellStyle name="60 % - Accent2 3" xfId="2990" hidden="1"/>
    <cellStyle name="60 % - Accent2 3" xfId="2933" hidden="1"/>
    <cellStyle name="60 % - Accent2 3" xfId="3038" hidden="1"/>
    <cellStyle name="60 % - Accent2 3" xfId="3063" hidden="1"/>
    <cellStyle name="60 % - Accent2 3" xfId="3351" hidden="1"/>
    <cellStyle name="60 % - Accent2 3" xfId="3469" hidden="1"/>
    <cellStyle name="60 % - Accent2 3" xfId="3301" hidden="1"/>
    <cellStyle name="60 % - Accent2 3" xfId="3520" hidden="1"/>
    <cellStyle name="60 % - Accent2 3" xfId="3545" hidden="1"/>
    <cellStyle name="60 % - Accent2 3" xfId="3814" hidden="1"/>
    <cellStyle name="60 % - Accent2 3" xfId="3932" hidden="1"/>
    <cellStyle name="60 % - Accent2 3" xfId="3763" hidden="1"/>
    <cellStyle name="60 % - Accent2 3" xfId="3985" hidden="1"/>
    <cellStyle name="60 % - Accent2 3" xfId="4010" hidden="1"/>
    <cellStyle name="60 % - Accent2 3" xfId="4225" hidden="1"/>
    <cellStyle name="60 % - Accent2 3" xfId="4343" hidden="1"/>
    <cellStyle name="60 % - Accent2 3" xfId="4175" hidden="1"/>
    <cellStyle name="60 % - Accent2 3" xfId="4394" hidden="1"/>
    <cellStyle name="60 % - Accent2 3" xfId="4419" hidden="1"/>
    <cellStyle name="60 % - Accent2 3" xfId="4472" hidden="1"/>
    <cellStyle name="60 % - Accent2 3" xfId="4489" hidden="1"/>
    <cellStyle name="60 % - Accent2 3" xfId="4444" hidden="1"/>
    <cellStyle name="60 % - Accent2 3" xfId="4525" hidden="1"/>
    <cellStyle name="60 % - Accent2 3" xfId="4538" hidden="1"/>
    <cellStyle name="60 % - Accent2 3" xfId="4741" hidden="1"/>
    <cellStyle name="60 % - Accent2 3" xfId="4859" hidden="1"/>
    <cellStyle name="60 % - Accent2 3" xfId="4691" hidden="1"/>
    <cellStyle name="60 % - Accent2 3" xfId="4910" hidden="1"/>
    <cellStyle name="60 % - Accent2 3" xfId="4935" hidden="1"/>
    <cellStyle name="60 % - Accent2 3" xfId="5028" hidden="1"/>
    <cellStyle name="60 % - Accent2 3" xfId="5064" hidden="1"/>
    <cellStyle name="60 % - Accent2 3" xfId="4992" hidden="1"/>
    <cellStyle name="60 % - Accent2 3" xfId="5109" hidden="1"/>
    <cellStyle name="60 % - Accent2 3" xfId="5128" hidden="1"/>
    <cellStyle name="60 % - Accent2 3" xfId="5216" hidden="1"/>
    <cellStyle name="60 % - Accent2 3" xfId="5259" hidden="1"/>
    <cellStyle name="60 % - Accent2 3" xfId="5181" hidden="1"/>
    <cellStyle name="60 % - Accent2 3" xfId="5310" hidden="1"/>
    <cellStyle name="60 % - Accent2 3" xfId="5330" hidden="1"/>
    <cellStyle name="60 % - Accent2 3" xfId="5379" hidden="1"/>
    <cellStyle name="60 % - Accent2 3" xfId="5396" hidden="1"/>
    <cellStyle name="60 % - Accent2 3" xfId="5351" hidden="1"/>
    <cellStyle name="60 % - Accent2 3" xfId="5432" hidden="1"/>
    <cellStyle name="60 % - Accent2 3" xfId="5445" hidden="1"/>
    <cellStyle name="60 % - Accent2 3" xfId="5528" hidden="1"/>
    <cellStyle name="60 % - Accent2 3" xfId="5573" hidden="1"/>
    <cellStyle name="60 % - Accent2 3" xfId="5492" hidden="1"/>
    <cellStyle name="60 % - Accent2 3" xfId="5623" hidden="1"/>
    <cellStyle name="60 % - Accent2 3" xfId="5648" hidden="1"/>
    <cellStyle name="60 % - Accent2 3" xfId="4963" hidden="1"/>
    <cellStyle name="60 % - Accent2 3" xfId="3598" hidden="1"/>
    <cellStyle name="60 % - Accent2 3" xfId="5155" hidden="1"/>
    <cellStyle name="60 % - Accent2 3" xfId="5053" hidden="1"/>
    <cellStyle name="60 % - Accent2 3" xfId="3573" hidden="1"/>
    <cellStyle name="60 % - Accent2 3" xfId="5568" hidden="1"/>
    <cellStyle name="60 % - Accent2 3" xfId="4979" hidden="1"/>
    <cellStyle name="60 % - Accent2 3" xfId="5339" hidden="1"/>
    <cellStyle name="60 % - Accent2 3" xfId="5122" hidden="1"/>
    <cellStyle name="60 % - Accent2 3" xfId="5082" hidden="1"/>
    <cellStyle name="60 % - Accent2 3" xfId="5670" hidden="1"/>
    <cellStyle name="60 % - Accent2 3" xfId="5687" hidden="1"/>
    <cellStyle name="60 % - Accent2 3" xfId="4967" hidden="1"/>
    <cellStyle name="60 % - Accent2 3" xfId="5723" hidden="1"/>
    <cellStyle name="60 % - Accent2 3" xfId="5736" hidden="1"/>
    <cellStyle name="60 % - Accent2 3" xfId="5777" hidden="1"/>
    <cellStyle name="60 % - Accent2 3" xfId="5806" hidden="1"/>
    <cellStyle name="60 % - Accent2 3" xfId="5749" hidden="1"/>
    <cellStyle name="60 % - Accent2 3" xfId="5854" hidden="1"/>
    <cellStyle name="60 % - Accent2 3" xfId="5879" hidden="1"/>
    <cellStyle name="60 % - Accent2 3" xfId="6103" hidden="1"/>
    <cellStyle name="60 % - Accent2 3" xfId="6221" hidden="1"/>
    <cellStyle name="60 % - Accent2 3" xfId="6053" hidden="1"/>
    <cellStyle name="60 % - Accent2 3" xfId="6272" hidden="1"/>
    <cellStyle name="60 % - Accent2 3" xfId="6297" hidden="1"/>
    <cellStyle name="60 % - Accent2 3" xfId="6566" hidden="1"/>
    <cellStyle name="60 % - Accent2 3" xfId="6684" hidden="1"/>
    <cellStyle name="60 % - Accent2 3" xfId="6515" hidden="1"/>
    <cellStyle name="60 % - Accent2 3" xfId="6737" hidden="1"/>
    <cellStyle name="60 % - Accent2 3" xfId="6762" hidden="1"/>
    <cellStyle name="60 % - Accent2 3" xfId="6977" hidden="1"/>
    <cellStyle name="60 % - Accent2 3" xfId="7095" hidden="1"/>
    <cellStyle name="60 % - Accent2 3" xfId="6927" hidden="1"/>
    <cellStyle name="60 % - Accent2 3" xfId="7146" hidden="1"/>
    <cellStyle name="60 % - Accent2 3" xfId="7171" hidden="1"/>
    <cellStyle name="60 % - Accent2 3" xfId="7224" hidden="1"/>
    <cellStyle name="60 % - Accent2 3" xfId="7241" hidden="1"/>
    <cellStyle name="60 % - Accent2 3" xfId="7196" hidden="1"/>
    <cellStyle name="60 % - Accent2 3" xfId="7277" hidden="1"/>
    <cellStyle name="60 % - Accent2 3" xfId="7290" hidden="1"/>
    <cellStyle name="60 % - Accent2 3" xfId="7493" hidden="1"/>
    <cellStyle name="60 % - Accent2 3" xfId="7611" hidden="1"/>
    <cellStyle name="60 % - Accent2 3" xfId="7443" hidden="1"/>
    <cellStyle name="60 % - Accent2 3" xfId="7662" hidden="1"/>
    <cellStyle name="60 % - Accent2 3" xfId="7687" hidden="1"/>
    <cellStyle name="60 % - Accent2 3" xfId="7780" hidden="1"/>
    <cellStyle name="60 % - Accent2 3" xfId="7816" hidden="1"/>
    <cellStyle name="60 % - Accent2 3" xfId="7744" hidden="1"/>
    <cellStyle name="60 % - Accent2 3" xfId="7861" hidden="1"/>
    <cellStyle name="60 % - Accent2 3" xfId="7880" hidden="1"/>
    <cellStyle name="60 % - Accent2 3" xfId="7968" hidden="1"/>
    <cellStyle name="60 % - Accent2 3" xfId="8011" hidden="1"/>
    <cellStyle name="60 % - Accent2 3" xfId="7933" hidden="1"/>
    <cellStyle name="60 % - Accent2 3" xfId="8062" hidden="1"/>
    <cellStyle name="60 % - Accent2 3" xfId="8082" hidden="1"/>
    <cellStyle name="60 % - Accent2 3" xfId="8131" hidden="1"/>
    <cellStyle name="60 % - Accent2 3" xfId="8148" hidden="1"/>
    <cellStyle name="60 % - Accent2 3" xfId="8103" hidden="1"/>
    <cellStyle name="60 % - Accent2 3" xfId="8184" hidden="1"/>
    <cellStyle name="60 % - Accent2 3" xfId="8197" hidden="1"/>
    <cellStyle name="60 % - Accent2 3" xfId="8280" hidden="1"/>
    <cellStyle name="60 % - Accent2 3" xfId="8325" hidden="1"/>
    <cellStyle name="60 % - Accent2 3" xfId="8244" hidden="1"/>
    <cellStyle name="60 % - Accent2 3" xfId="8375" hidden="1"/>
    <cellStyle name="60 % - Accent2 3" xfId="8400" hidden="1"/>
    <cellStyle name="60 % - Accent2 3" xfId="7715" hidden="1"/>
    <cellStyle name="60 % - Accent2 3" xfId="6350" hidden="1"/>
    <cellStyle name="60 % - Accent2 3" xfId="7907" hidden="1"/>
    <cellStyle name="60 % - Accent2 3" xfId="7805" hidden="1"/>
    <cellStyle name="60 % - Accent2 3" xfId="6325" hidden="1"/>
    <cellStyle name="60 % - Accent2 3" xfId="8320" hidden="1"/>
    <cellStyle name="60 % - Accent2 3" xfId="7731" hidden="1"/>
    <cellStyle name="60 % - Accent2 3" xfId="8091" hidden="1"/>
    <cellStyle name="60 % - Accent2 3" xfId="7874" hidden="1"/>
    <cellStyle name="60 % - Accent2 3" xfId="7834" hidden="1"/>
    <cellStyle name="60 % - Accent2 3" xfId="8422" hidden="1"/>
    <cellStyle name="60 % - Accent2 3" xfId="8439" hidden="1"/>
    <cellStyle name="60 % - Accent2 3" xfId="7719" hidden="1"/>
    <cellStyle name="60 % - Accent2 3" xfId="8475" hidden="1"/>
    <cellStyle name="60 % - Accent2 3" xfId="8488" hidden="1"/>
    <cellStyle name="60 % - Accent2 3" xfId="8529" hidden="1"/>
    <cellStyle name="60 % - Accent2 3" xfId="8558" hidden="1"/>
    <cellStyle name="60 % - Accent2 3" xfId="8501" hidden="1"/>
    <cellStyle name="60 % - Accent2 3" xfId="8606" hidden="1"/>
    <cellStyle name="60 % - Accent2 3" xfId="8631" hidden="1"/>
    <cellStyle name="60 % - Accent2 3" xfId="8861" hidden="1"/>
    <cellStyle name="60 % - Accent2 3" xfId="8979" hidden="1"/>
    <cellStyle name="60 % - Accent2 3" xfId="8811" hidden="1"/>
    <cellStyle name="60 % - Accent2 3" xfId="9030" hidden="1"/>
    <cellStyle name="60 % - Accent2 3" xfId="9055" hidden="1"/>
    <cellStyle name="60 % - Accent2 3" xfId="9324" hidden="1"/>
    <cellStyle name="60 % - Accent2 3" xfId="9442" hidden="1"/>
    <cellStyle name="60 % - Accent2 3" xfId="9273" hidden="1"/>
    <cellStyle name="60 % - Accent2 3" xfId="9495" hidden="1"/>
    <cellStyle name="60 % - Accent2 3" xfId="9520" hidden="1"/>
    <cellStyle name="60 % - Accent2 3" xfId="9735" hidden="1"/>
    <cellStyle name="60 % - Accent2 3" xfId="9853" hidden="1"/>
    <cellStyle name="60 % - Accent2 3" xfId="9685" hidden="1"/>
    <cellStyle name="60 % - Accent2 3" xfId="9904" hidden="1"/>
    <cellStyle name="60 % - Accent2 3" xfId="9929" hidden="1"/>
    <cellStyle name="60 % - Accent2 3" xfId="9982" hidden="1"/>
    <cellStyle name="60 % - Accent2 3" xfId="9999" hidden="1"/>
    <cellStyle name="60 % - Accent2 3" xfId="9954" hidden="1"/>
    <cellStyle name="60 % - Accent2 3" xfId="10035" hidden="1"/>
    <cellStyle name="60 % - Accent2 3" xfId="10048" hidden="1"/>
    <cellStyle name="60 % - Accent2 3" xfId="10251" hidden="1"/>
    <cellStyle name="60 % - Accent2 3" xfId="10369" hidden="1"/>
    <cellStyle name="60 % - Accent2 3" xfId="10201" hidden="1"/>
    <cellStyle name="60 % - Accent2 3" xfId="10420" hidden="1"/>
    <cellStyle name="60 % - Accent2 3" xfId="10445" hidden="1"/>
    <cellStyle name="60 % - Accent2 3" xfId="10538" hidden="1"/>
    <cellStyle name="60 % - Accent2 3" xfId="10574" hidden="1"/>
    <cellStyle name="60 % - Accent2 3" xfId="10502" hidden="1"/>
    <cellStyle name="60 % - Accent2 3" xfId="10619" hidden="1"/>
    <cellStyle name="60 % - Accent2 3" xfId="10638" hidden="1"/>
    <cellStyle name="60 % - Accent2 3" xfId="10726" hidden="1"/>
    <cellStyle name="60 % - Accent2 3" xfId="10769" hidden="1"/>
    <cellStyle name="60 % - Accent2 3" xfId="10691" hidden="1"/>
    <cellStyle name="60 % - Accent2 3" xfId="10820" hidden="1"/>
    <cellStyle name="60 % - Accent2 3" xfId="10840" hidden="1"/>
    <cellStyle name="60 % - Accent2 3" xfId="10889" hidden="1"/>
    <cellStyle name="60 % - Accent2 3" xfId="10906" hidden="1"/>
    <cellStyle name="60 % - Accent2 3" xfId="10861" hidden="1"/>
    <cellStyle name="60 % - Accent2 3" xfId="10942" hidden="1"/>
    <cellStyle name="60 % - Accent2 3" xfId="10955" hidden="1"/>
    <cellStyle name="60 % - Accent2 3" xfId="11038" hidden="1"/>
    <cellStyle name="60 % - Accent2 3" xfId="11083" hidden="1"/>
    <cellStyle name="60 % - Accent2 3" xfId="11002" hidden="1"/>
    <cellStyle name="60 % - Accent2 3" xfId="11133" hidden="1"/>
    <cellStyle name="60 % - Accent2 3" xfId="11158" hidden="1"/>
    <cellStyle name="60 % - Accent2 3" xfId="10473" hidden="1"/>
    <cellStyle name="60 % - Accent2 3" xfId="9108" hidden="1"/>
    <cellStyle name="60 % - Accent2 3" xfId="10665" hidden="1"/>
    <cellStyle name="60 % - Accent2 3" xfId="10563" hidden="1"/>
    <cellStyle name="60 % - Accent2 3" xfId="9083" hidden="1"/>
    <cellStyle name="60 % - Accent2 3" xfId="11078" hidden="1"/>
    <cellStyle name="60 % - Accent2 3" xfId="10489" hidden="1"/>
    <cellStyle name="60 % - Accent2 3" xfId="10849" hidden="1"/>
    <cellStyle name="60 % - Accent2 3" xfId="10632" hidden="1"/>
    <cellStyle name="60 % - Accent2 3" xfId="10592" hidden="1"/>
    <cellStyle name="60 % - Accent2 3" xfId="11180" hidden="1"/>
    <cellStyle name="60 % - Accent2 3" xfId="11197" hidden="1"/>
    <cellStyle name="60 % - Accent2 3" xfId="10477" hidden="1"/>
    <cellStyle name="60 % - Accent2 3" xfId="11233" hidden="1"/>
    <cellStyle name="60 % - Accent2 3" xfId="11246" hidden="1"/>
    <cellStyle name="60 % - Accent2 3" xfId="11287" hidden="1"/>
    <cellStyle name="60 % - Accent2 3" xfId="11316" hidden="1"/>
    <cellStyle name="60 % - Accent2 3" xfId="11259" hidden="1"/>
    <cellStyle name="60 % - Accent2 3" xfId="11364" hidden="1"/>
    <cellStyle name="60 % - Accent2 3" xfId="11389" hidden="1"/>
    <cellStyle name="60 % - Accent2 3" xfId="11645" hidden="1"/>
    <cellStyle name="60 % - Accent2 3" xfId="11763" hidden="1"/>
    <cellStyle name="60 % - Accent2 3" xfId="11595" hidden="1"/>
    <cellStyle name="60 % - Accent2 3" xfId="11814" hidden="1"/>
    <cellStyle name="60 % - Accent2 3" xfId="11839" hidden="1"/>
    <cellStyle name="60 % - Accent2 3" xfId="12108" hidden="1"/>
    <cellStyle name="60 % - Accent2 3" xfId="12226" hidden="1"/>
    <cellStyle name="60 % - Accent2 3" xfId="12057" hidden="1"/>
    <cellStyle name="60 % - Accent2 3" xfId="12279" hidden="1"/>
    <cellStyle name="60 % - Accent2 3" xfId="12304" hidden="1"/>
    <cellStyle name="60 % - Accent2 3" xfId="12519" hidden="1"/>
    <cellStyle name="60 % - Accent2 3" xfId="12637" hidden="1"/>
    <cellStyle name="60 % - Accent2 3" xfId="12469" hidden="1"/>
    <cellStyle name="60 % - Accent2 3" xfId="12688" hidden="1"/>
    <cellStyle name="60 % - Accent2 3" xfId="12713" hidden="1"/>
    <cellStyle name="60 % - Accent2 3" xfId="12766" hidden="1"/>
    <cellStyle name="60 % - Accent2 3" xfId="12783" hidden="1"/>
    <cellStyle name="60 % - Accent2 3" xfId="12738" hidden="1"/>
    <cellStyle name="60 % - Accent2 3" xfId="12819" hidden="1"/>
    <cellStyle name="60 % - Accent2 3" xfId="12832" hidden="1"/>
    <cellStyle name="60 % - Accent2 3" xfId="13035" hidden="1"/>
    <cellStyle name="60 % - Accent2 3" xfId="13153" hidden="1"/>
    <cellStyle name="60 % - Accent2 3" xfId="12985" hidden="1"/>
    <cellStyle name="60 % - Accent2 3" xfId="13204" hidden="1"/>
    <cellStyle name="60 % - Accent2 3" xfId="13229" hidden="1"/>
    <cellStyle name="60 % - Accent2 3" xfId="13322" hidden="1"/>
    <cellStyle name="60 % - Accent2 3" xfId="13358" hidden="1"/>
    <cellStyle name="60 % - Accent2 3" xfId="13286" hidden="1"/>
    <cellStyle name="60 % - Accent2 3" xfId="13403" hidden="1"/>
    <cellStyle name="60 % - Accent2 3" xfId="13422" hidden="1"/>
    <cellStyle name="60 % - Accent2 3" xfId="13510" hidden="1"/>
    <cellStyle name="60 % - Accent2 3" xfId="13553" hidden="1"/>
    <cellStyle name="60 % - Accent2 3" xfId="13475" hidden="1"/>
    <cellStyle name="60 % - Accent2 3" xfId="13604" hidden="1"/>
    <cellStyle name="60 % - Accent2 3" xfId="13624" hidden="1"/>
    <cellStyle name="60 % - Accent2 3" xfId="13673" hidden="1"/>
    <cellStyle name="60 % - Accent2 3" xfId="13690" hidden="1"/>
    <cellStyle name="60 % - Accent2 3" xfId="13645" hidden="1"/>
    <cellStyle name="60 % - Accent2 3" xfId="13726" hidden="1"/>
    <cellStyle name="60 % - Accent2 3" xfId="13739" hidden="1"/>
    <cellStyle name="60 % - Accent2 3" xfId="13822" hidden="1"/>
    <cellStyle name="60 % - Accent2 3" xfId="13867" hidden="1"/>
    <cellStyle name="60 % - Accent2 3" xfId="13786" hidden="1"/>
    <cellStyle name="60 % - Accent2 3" xfId="13917" hidden="1"/>
    <cellStyle name="60 % - Accent2 3" xfId="13942" hidden="1"/>
    <cellStyle name="60 % - Accent2 3" xfId="13257" hidden="1"/>
    <cellStyle name="60 % - Accent2 3" xfId="11892" hidden="1"/>
    <cellStyle name="60 % - Accent2 3" xfId="13449" hidden="1"/>
    <cellStyle name="60 % - Accent2 3" xfId="13347" hidden="1"/>
    <cellStyle name="60 % - Accent2 3" xfId="11867" hidden="1"/>
    <cellStyle name="60 % - Accent2 3" xfId="13862" hidden="1"/>
    <cellStyle name="60 % - Accent2 3" xfId="13273" hidden="1"/>
    <cellStyle name="60 % - Accent2 3" xfId="13633" hidden="1"/>
    <cellStyle name="60 % - Accent2 3" xfId="13416" hidden="1"/>
    <cellStyle name="60 % - Accent2 3" xfId="13376" hidden="1"/>
    <cellStyle name="60 % - Accent2 3" xfId="13964" hidden="1"/>
    <cellStyle name="60 % - Accent2 3" xfId="13981" hidden="1"/>
    <cellStyle name="60 % - Accent2 3" xfId="13261" hidden="1"/>
    <cellStyle name="60 % - Accent2 3" xfId="14017" hidden="1"/>
    <cellStyle name="60 % - Accent2 3" xfId="14030" hidden="1"/>
    <cellStyle name="60 % - Accent2 3" xfId="14071" hidden="1"/>
    <cellStyle name="60 % - Accent2 3" xfId="14100" hidden="1"/>
    <cellStyle name="60 % - Accent2 3" xfId="14043" hidden="1"/>
    <cellStyle name="60 % - Accent2 3" xfId="14148" hidden="1"/>
    <cellStyle name="60 % - Accent2 3" xfId="14173" hidden="1"/>
    <cellStyle name="60 % - Accent2 3" xfId="14403" hidden="1"/>
    <cellStyle name="60 % - Accent2 3" xfId="14521" hidden="1"/>
    <cellStyle name="60 % - Accent2 3" xfId="14353" hidden="1"/>
    <cellStyle name="60 % - Accent2 3" xfId="14572" hidden="1"/>
    <cellStyle name="60 % - Accent2 3" xfId="14597" hidden="1"/>
    <cellStyle name="60 % - Accent2 3" xfId="14866" hidden="1"/>
    <cellStyle name="60 % - Accent2 3" xfId="14984" hidden="1"/>
    <cellStyle name="60 % - Accent2 3" xfId="14815" hidden="1"/>
    <cellStyle name="60 % - Accent2 3" xfId="15037" hidden="1"/>
    <cellStyle name="60 % - Accent2 3" xfId="15062" hidden="1"/>
    <cellStyle name="60 % - Accent2 3" xfId="15277" hidden="1"/>
    <cellStyle name="60 % - Accent2 3" xfId="15395" hidden="1"/>
    <cellStyle name="60 % - Accent2 3" xfId="15227" hidden="1"/>
    <cellStyle name="60 % - Accent2 3" xfId="15446" hidden="1"/>
    <cellStyle name="60 % - Accent2 3" xfId="15471" hidden="1"/>
    <cellStyle name="60 % - Accent2 3" xfId="15524" hidden="1"/>
    <cellStyle name="60 % - Accent2 3" xfId="15541" hidden="1"/>
    <cellStyle name="60 % - Accent2 3" xfId="15496" hidden="1"/>
    <cellStyle name="60 % - Accent2 3" xfId="15577" hidden="1"/>
    <cellStyle name="60 % - Accent2 3" xfId="15590" hidden="1"/>
    <cellStyle name="60 % - Accent2 3" xfId="15793" hidden="1"/>
    <cellStyle name="60 % - Accent2 3" xfId="15911" hidden="1"/>
    <cellStyle name="60 % - Accent2 3" xfId="15743" hidden="1"/>
    <cellStyle name="60 % - Accent2 3" xfId="15962" hidden="1"/>
    <cellStyle name="60 % - Accent2 3" xfId="15987" hidden="1"/>
    <cellStyle name="60 % - Accent2 3" xfId="16080" hidden="1"/>
    <cellStyle name="60 % - Accent2 3" xfId="16116" hidden="1"/>
    <cellStyle name="60 % - Accent2 3" xfId="16044" hidden="1"/>
    <cellStyle name="60 % - Accent2 3" xfId="16161" hidden="1"/>
    <cellStyle name="60 % - Accent2 3" xfId="16180" hidden="1"/>
    <cellStyle name="60 % - Accent2 3" xfId="16268" hidden="1"/>
    <cellStyle name="60 % - Accent2 3" xfId="16311" hidden="1"/>
    <cellStyle name="60 % - Accent2 3" xfId="16233" hidden="1"/>
    <cellStyle name="60 % - Accent2 3" xfId="16362" hidden="1"/>
    <cellStyle name="60 % - Accent2 3" xfId="16382" hidden="1"/>
    <cellStyle name="60 % - Accent2 3" xfId="16431" hidden="1"/>
    <cellStyle name="60 % - Accent2 3" xfId="16448" hidden="1"/>
    <cellStyle name="60 % - Accent2 3" xfId="16403" hidden="1"/>
    <cellStyle name="60 % - Accent2 3" xfId="16484" hidden="1"/>
    <cellStyle name="60 % - Accent2 3" xfId="16497" hidden="1"/>
    <cellStyle name="60 % - Accent2 3" xfId="16580" hidden="1"/>
    <cellStyle name="60 % - Accent2 3" xfId="16625" hidden="1"/>
    <cellStyle name="60 % - Accent2 3" xfId="16544" hidden="1"/>
    <cellStyle name="60 % - Accent2 3" xfId="16675" hidden="1"/>
    <cellStyle name="60 % - Accent2 3" xfId="16700" hidden="1"/>
    <cellStyle name="60 % - Accent2 3" xfId="16015" hidden="1"/>
    <cellStyle name="60 % - Accent2 3" xfId="14650" hidden="1"/>
    <cellStyle name="60 % - Accent2 3" xfId="16207" hidden="1"/>
    <cellStyle name="60 % - Accent2 3" xfId="16105" hidden="1"/>
    <cellStyle name="60 % - Accent2 3" xfId="14625" hidden="1"/>
    <cellStyle name="60 % - Accent2 3" xfId="16620" hidden="1"/>
    <cellStyle name="60 % - Accent2 3" xfId="16031" hidden="1"/>
    <cellStyle name="60 % - Accent2 3" xfId="16391" hidden="1"/>
    <cellStyle name="60 % - Accent2 3" xfId="16174" hidden="1"/>
    <cellStyle name="60 % - Accent2 3" xfId="16134" hidden="1"/>
    <cellStyle name="60 % - Accent2 3" xfId="16722" hidden="1"/>
    <cellStyle name="60 % - Accent2 3" xfId="16739" hidden="1"/>
    <cellStyle name="60 % - Accent2 3" xfId="16019" hidden="1"/>
    <cellStyle name="60 % - Accent2 3" xfId="16775" hidden="1"/>
    <cellStyle name="60 % - Accent2 3" xfId="16788" hidden="1"/>
    <cellStyle name="60 % - Accent2 3" xfId="16829" hidden="1"/>
    <cellStyle name="60 % - Accent2 3" xfId="16858" hidden="1"/>
    <cellStyle name="60 % - Accent2 3" xfId="16801" hidden="1"/>
    <cellStyle name="60 % - Accent2 3" xfId="16906" hidden="1"/>
    <cellStyle name="60 % - Accent2 3" xfId="16931" hidden="1"/>
    <cellStyle name="60 % - Accent2 3" xfId="16975" hidden="1"/>
    <cellStyle name="60 % - Accent2 3" xfId="16992" hidden="1"/>
    <cellStyle name="60 % - Accent2 3" xfId="16947" hidden="1"/>
    <cellStyle name="60 % - Accent2 3" xfId="17028" hidden="1"/>
    <cellStyle name="60 % - Accent2 3" xfId="17041" hidden="1"/>
    <cellStyle name="60 % - Accent2 3" xfId="17132" hidden="1"/>
    <cellStyle name="60 % - Accent2 3" xfId="17149" hidden="1"/>
    <cellStyle name="60 % - Accent2 3" xfId="17103" hidden="1"/>
    <cellStyle name="60 % - Accent2 3" xfId="17187" hidden="1"/>
    <cellStyle name="60 % - Accent2 3" xfId="17200" hidden="1"/>
    <cellStyle name="60 % - Accent2 3" xfId="17253" hidden="1"/>
    <cellStyle name="60 % - Accent2 3" xfId="17270" hidden="1"/>
    <cellStyle name="60 % - Accent2 3" xfId="17225" hidden="1"/>
    <cellStyle name="60 % - Accent2 3" xfId="17306" hidden="1"/>
    <cellStyle name="60 % - Accent2 3" xfId="17319" hidden="1"/>
    <cellStyle name="60 % - Accent2 3" xfId="17360" hidden="1"/>
    <cellStyle name="60 % - Accent2 3" xfId="17377" hidden="1"/>
    <cellStyle name="60 % - Accent2 3" xfId="17332" hidden="1"/>
    <cellStyle name="60 % - Accent2 3" xfId="17413" hidden="1"/>
    <cellStyle name="60 % - Accent2 3" xfId="17426" hidden="1"/>
    <cellStyle name="60 % - Accent2 3" xfId="17467" hidden="1"/>
    <cellStyle name="60 % - Accent2 3" xfId="17484" hidden="1"/>
    <cellStyle name="60 % - Accent2 3" xfId="17439" hidden="1"/>
    <cellStyle name="60 % - Accent2 3" xfId="17520" hidden="1"/>
    <cellStyle name="60 % - Accent2 3" xfId="17533" hidden="1"/>
    <cellStyle name="60 % - Accent2 3" xfId="17608" hidden="1"/>
    <cellStyle name="60 % - Accent2 3" xfId="17643" hidden="1"/>
    <cellStyle name="60 % - Accent2 3" xfId="17573" hidden="1"/>
    <cellStyle name="60 % - Accent2 3" xfId="17686" hidden="1"/>
    <cellStyle name="60 % - Accent2 3" xfId="17703" hidden="1"/>
    <cellStyle name="60 % - Accent2 3" xfId="17784" hidden="1"/>
    <cellStyle name="60 % - Accent2 3" xfId="17814" hidden="1"/>
    <cellStyle name="60 % - Accent2 3" xfId="17750" hidden="1"/>
    <cellStyle name="60 % - Accent2 3" xfId="17852" hidden="1"/>
    <cellStyle name="60 % - Accent2 3" xfId="17870" hidden="1"/>
    <cellStyle name="60 % - Accent2 3" xfId="17917" hidden="1"/>
    <cellStyle name="60 % - Accent2 3" xfId="17934" hidden="1"/>
    <cellStyle name="60 % - Accent2 3" xfId="17889" hidden="1"/>
    <cellStyle name="60 % - Accent2 3" xfId="17970" hidden="1"/>
    <cellStyle name="60 % - Accent2 3" xfId="17983" hidden="1"/>
    <cellStyle name="60 % - Accent2 3" xfId="18061" hidden="1"/>
    <cellStyle name="60 % - Accent2 3" xfId="18093" hidden="1"/>
    <cellStyle name="60 % - Accent2 3" xfId="18026" hidden="1"/>
    <cellStyle name="60 % - Accent2 3" xfId="18131" hidden="1"/>
    <cellStyle name="60 % - Accent2 3" xfId="18144" hidden="1"/>
    <cellStyle name="60 % - Accent2 3" xfId="17548" hidden="1"/>
    <cellStyle name="60 % - Accent2 3" xfId="17075" hidden="1"/>
    <cellStyle name="60 % - Accent2 3" xfId="17726" hidden="1"/>
    <cellStyle name="60 % - Accent2 3" xfId="17633" hidden="1"/>
    <cellStyle name="60 % - Accent2 3" xfId="17057" hidden="1"/>
    <cellStyle name="60 % - Accent2 3" xfId="18088" hidden="1"/>
    <cellStyle name="60 % - Accent2 3" xfId="17561" hidden="1"/>
    <cellStyle name="60 % - Accent2 3" xfId="17877" hidden="1"/>
    <cellStyle name="60 % - Accent2 3" xfId="17697" hidden="1"/>
    <cellStyle name="60 % - Accent2 3" xfId="17659" hidden="1"/>
    <cellStyle name="60 % - Accent2 3" xfId="18164" hidden="1"/>
    <cellStyle name="60 % - Accent2 3" xfId="18181" hidden="1"/>
    <cellStyle name="60 % - Accent2 3" xfId="17551" hidden="1"/>
    <cellStyle name="60 % - Accent2 3" xfId="18217" hidden="1"/>
    <cellStyle name="60 % - Accent2 3" xfId="18230" hidden="1"/>
    <cellStyle name="60 % - Accent2 3" xfId="18271" hidden="1"/>
    <cellStyle name="60 % - Accent2 3" xfId="18288" hidden="1"/>
    <cellStyle name="60 % - Accent2 3" xfId="18243" hidden="1"/>
    <cellStyle name="60 % - Accent2 3" xfId="18324" hidden="1"/>
    <cellStyle name="60 % - Accent2 3" xfId="18337" hidden="1"/>
    <cellStyle name="60 % - Accent2 3" xfId="18378" hidden="1"/>
    <cellStyle name="60 % - Accent2 3" xfId="18407" hidden="1"/>
    <cellStyle name="60 % - Accent2 3" xfId="18350" hidden="1"/>
    <cellStyle name="60 % - Accent2 3" xfId="18443" hidden="1"/>
    <cellStyle name="60 % - Accent2 3" xfId="18456" hidden="1"/>
    <cellStyle name="60 % - Accent2 3" xfId="18547" hidden="1"/>
    <cellStyle name="60 % - Accent2 3" xfId="18564" hidden="1"/>
    <cellStyle name="60 % - Accent2 3" xfId="18518" hidden="1"/>
    <cellStyle name="60 % - Accent2 3" xfId="18602" hidden="1"/>
    <cellStyle name="60 % - Accent2 3" xfId="18615" hidden="1"/>
    <cellStyle name="60 % - Accent2 3" xfId="18668" hidden="1"/>
    <cellStyle name="60 % - Accent2 3" xfId="18697" hidden="1"/>
    <cellStyle name="60 % - Accent2 3" xfId="18640" hidden="1"/>
    <cellStyle name="60 % - Accent2 3" xfId="18745" hidden="1"/>
    <cellStyle name="60 % - Accent2 3" xfId="18770" hidden="1"/>
    <cellStyle name="60 % - Accent2 3" xfId="18811" hidden="1"/>
    <cellStyle name="60 % - Accent2 3" xfId="18828" hidden="1"/>
    <cellStyle name="60 % - Accent2 3" xfId="18783" hidden="1"/>
    <cellStyle name="60 % - Accent2 3" xfId="18864" hidden="1"/>
    <cellStyle name="60 % - Accent2 3" xfId="18877" hidden="1"/>
    <cellStyle name="60 % - Accent2 3" xfId="18918" hidden="1"/>
    <cellStyle name="60 % - Accent2 3" xfId="18935" hidden="1"/>
    <cellStyle name="60 % - Accent2 3" xfId="18890" hidden="1"/>
    <cellStyle name="60 % - Accent2 3" xfId="18971" hidden="1"/>
    <cellStyle name="60 % - Accent2 3" xfId="18996" hidden="1"/>
    <cellStyle name="60 % - Accent2 3" xfId="19071" hidden="1"/>
    <cellStyle name="60 % - Accent2 3" xfId="19106" hidden="1"/>
    <cellStyle name="60 % - Accent2 3" xfId="19036" hidden="1"/>
    <cellStyle name="60 % - Accent2 3" xfId="19149" hidden="1"/>
    <cellStyle name="60 % - Accent2 3" xfId="19166" hidden="1"/>
    <cellStyle name="60 % - Accent2 3" xfId="19247" hidden="1"/>
    <cellStyle name="60 % - Accent2 3" xfId="19277" hidden="1"/>
    <cellStyle name="60 % - Accent2 3" xfId="19213" hidden="1"/>
    <cellStyle name="60 % - Accent2 3" xfId="19315" hidden="1"/>
    <cellStyle name="60 % - Accent2 3" xfId="19333" hidden="1"/>
    <cellStyle name="60 % - Accent2 3" xfId="19380" hidden="1"/>
    <cellStyle name="60 % - Accent2 3" xfId="19397" hidden="1"/>
    <cellStyle name="60 % - Accent2 3" xfId="19352" hidden="1"/>
    <cellStyle name="60 % - Accent2 3" xfId="19433" hidden="1"/>
    <cellStyle name="60 % - Accent2 3" xfId="19446" hidden="1"/>
    <cellStyle name="60 % - Accent2 3" xfId="19524" hidden="1"/>
    <cellStyle name="60 % - Accent2 3" xfId="19556" hidden="1"/>
    <cellStyle name="60 % - Accent2 3" xfId="19489" hidden="1"/>
    <cellStyle name="60 % - Accent2 3" xfId="19594" hidden="1"/>
    <cellStyle name="60 % - Accent2 3" xfId="19607" hidden="1"/>
    <cellStyle name="60 % - Accent2 3" xfId="19011" hidden="1"/>
    <cellStyle name="60 % - Accent2 3" xfId="18490" hidden="1"/>
    <cellStyle name="60 % - Accent2 3" xfId="19189" hidden="1"/>
    <cellStyle name="60 % - Accent2 3" xfId="19096" hidden="1"/>
    <cellStyle name="60 % - Accent2 3" xfId="18472" hidden="1"/>
    <cellStyle name="60 % - Accent2 3" xfId="19551" hidden="1"/>
    <cellStyle name="60 % - Accent2 3" xfId="19024" hidden="1"/>
    <cellStyle name="60 % - Accent2 3" xfId="19340" hidden="1"/>
    <cellStyle name="60 % - Accent2 3" xfId="19160" hidden="1"/>
    <cellStyle name="60 % - Accent2 3" xfId="19122" hidden="1"/>
    <cellStyle name="60 % - Accent2 3" xfId="19627" hidden="1"/>
    <cellStyle name="60 % - Accent2 3" xfId="19644" hidden="1"/>
    <cellStyle name="60 % - Accent2 3" xfId="19014" hidden="1"/>
    <cellStyle name="60 % - Accent2 3" xfId="19680" hidden="1"/>
    <cellStyle name="60 % - Accent2 3" xfId="19693" hidden="1"/>
    <cellStyle name="60 % - Accent2 3" xfId="19734" hidden="1"/>
    <cellStyle name="60 % - Accent2 3" xfId="19751" hidden="1"/>
    <cellStyle name="60 % - Accent2 3" xfId="19706" hidden="1"/>
    <cellStyle name="60 % - Accent2 3" xfId="19787" hidden="1"/>
    <cellStyle name="60 % - Accent2 3" xfId="19800" hidden="1"/>
    <cellStyle name="60 % - Accent2 3" xfId="20259" hidden="1"/>
    <cellStyle name="60 % - Accent2 3" xfId="20376" hidden="1"/>
    <cellStyle name="60 % - Accent2 3" xfId="20204" hidden="1"/>
    <cellStyle name="60 % - Accent2 3" xfId="20429" hidden="1"/>
    <cellStyle name="60 % - Accent2 3" xfId="20453" hidden="1"/>
    <cellStyle name="60 % - Accent2 3" xfId="20715" hidden="1"/>
    <cellStyle name="60 % - Accent2 3" xfId="20833" hidden="1"/>
    <cellStyle name="60 % - Accent2 3" xfId="20665" hidden="1"/>
    <cellStyle name="60 % - Accent2 3" xfId="20884" hidden="1"/>
    <cellStyle name="60 % - Accent2 3" xfId="20909" hidden="1"/>
    <cellStyle name="60 % - Accent2 3" xfId="21120" hidden="1"/>
    <cellStyle name="60 % - Accent2 3" xfId="21237" hidden="1"/>
    <cellStyle name="60 % - Accent2 3" xfId="21072" hidden="1"/>
    <cellStyle name="60 % - Accent2 3" xfId="21284" hidden="1"/>
    <cellStyle name="60 % - Accent2 3" xfId="21309" hidden="1"/>
    <cellStyle name="60 % - Accent2 3" xfId="21362" hidden="1"/>
    <cellStyle name="60 % - Accent2 3" xfId="21378" hidden="1"/>
    <cellStyle name="60 % - Accent2 3" xfId="21334" hidden="1"/>
    <cellStyle name="60 % - Accent2 3" xfId="21410" hidden="1"/>
    <cellStyle name="60 % - Accent2 3" xfId="21423" hidden="1"/>
    <cellStyle name="60 % - Accent2 3" xfId="21623" hidden="1"/>
    <cellStyle name="60 % - Accent2 3" xfId="21741" hidden="1"/>
    <cellStyle name="60 % - Accent2 3" xfId="21575" hidden="1"/>
    <cellStyle name="60 % - Accent2 3" xfId="21786" hidden="1"/>
    <cellStyle name="60 % - Accent2 3" xfId="21811" hidden="1"/>
    <cellStyle name="60 % - Accent2 3" xfId="21898" hidden="1"/>
    <cellStyle name="60 % - Accent2 3" xfId="21931" hidden="1"/>
    <cellStyle name="60 % - Accent2 3" xfId="21865" hidden="1"/>
    <cellStyle name="60 % - Accent2 3" xfId="21973" hidden="1"/>
    <cellStyle name="60 % - Accent2 3" xfId="21991" hidden="1"/>
    <cellStyle name="60 % - Accent2 3" xfId="22067" hidden="1"/>
    <cellStyle name="60 % - Accent2 3" xfId="22107" hidden="1"/>
    <cellStyle name="60 % - Accent2 3" xfId="22036" hidden="1"/>
    <cellStyle name="60 % - Accent2 3" xfId="22157" hidden="1"/>
    <cellStyle name="60 % - Accent2 3" xfId="22176" hidden="1"/>
    <cellStyle name="60 % - Accent2 3" xfId="22222" hidden="1"/>
    <cellStyle name="60 % - Accent2 3" xfId="22238" hidden="1"/>
    <cellStyle name="60 % - Accent2 3" xfId="22196" hidden="1"/>
    <cellStyle name="60 % - Accent2 3" xfId="22274" hidden="1"/>
    <cellStyle name="60 % - Accent2 3" xfId="22287" hidden="1"/>
    <cellStyle name="60 % - Accent2 3" xfId="22370" hidden="1"/>
    <cellStyle name="60 % - Accent2 3" xfId="22412" hidden="1"/>
    <cellStyle name="60 % - Accent2 3" xfId="22334" hidden="1"/>
    <cellStyle name="60 % - Accent2 3" xfId="22462" hidden="1"/>
    <cellStyle name="60 % - Accent2 3" xfId="22487" hidden="1"/>
    <cellStyle name="60 % - Accent2 3" xfId="21839" hidden="1"/>
    <cellStyle name="60 % - Accent2 3" xfId="20503" hidden="1"/>
    <cellStyle name="60 % - Accent2 3" xfId="22016" hidden="1"/>
    <cellStyle name="60 % - Accent2 3" xfId="21920" hidden="1"/>
    <cellStyle name="60 % - Accent2 3" xfId="20479" hidden="1"/>
    <cellStyle name="60 % - Accent2 3" xfId="22407" hidden="1"/>
    <cellStyle name="60 % - Accent2 3" xfId="21852" hidden="1"/>
    <cellStyle name="60 % - Accent2 3" xfId="22185" hidden="1"/>
    <cellStyle name="60 % - Accent2 3" xfId="21985" hidden="1"/>
    <cellStyle name="60 % - Accent2 3" xfId="21949" hidden="1"/>
    <cellStyle name="60 % - Accent2 3" xfId="22509" hidden="1"/>
    <cellStyle name="60 % - Accent2 3" xfId="22526" hidden="1"/>
    <cellStyle name="60 % - Accent2 3" xfId="21843" hidden="1"/>
    <cellStyle name="60 % - Accent2 3" xfId="22562" hidden="1"/>
    <cellStyle name="60 % - Accent2 3" xfId="22575" hidden="1"/>
    <cellStyle name="60 % - Accent2 3" xfId="22616" hidden="1"/>
    <cellStyle name="60 % - Accent2 3" xfId="22645" hidden="1"/>
    <cellStyle name="60 % - Accent2 3" xfId="22588" hidden="1"/>
    <cellStyle name="60 % - Accent2 3" xfId="22692" hidden="1"/>
    <cellStyle name="60 % - Accent2 3" xfId="22717" hidden="1"/>
    <cellStyle name="60 % - Accent2 3" xfId="22989" hidden="1"/>
    <cellStyle name="60 % - Accent2 3" xfId="23106" hidden="1"/>
    <cellStyle name="60 % - Accent2 3" xfId="22942" hidden="1"/>
    <cellStyle name="60 % - Accent2 3" xfId="23153" hidden="1"/>
    <cellStyle name="60 % - Accent2 3" xfId="23177" hidden="1"/>
    <cellStyle name="60 % - Accent2 3" xfId="23441" hidden="1"/>
    <cellStyle name="60 % - Accent2 3" xfId="23558" hidden="1"/>
    <cellStyle name="60 % - Accent2 3" xfId="23391" hidden="1"/>
    <cellStyle name="60 % - Accent2 3" xfId="23611" hidden="1"/>
    <cellStyle name="60 % - Accent2 3" xfId="23636" hidden="1"/>
    <cellStyle name="60 % - Accent2 3" xfId="23849" hidden="1"/>
    <cellStyle name="60 % - Accent2 3" xfId="23967" hidden="1"/>
    <cellStyle name="60 % - Accent2 3" xfId="23800" hidden="1"/>
    <cellStyle name="60 % - Accent2 3" xfId="24016" hidden="1"/>
    <cellStyle name="60 % - Accent2 3" xfId="24041" hidden="1"/>
    <cellStyle name="60 % - Accent2 3" xfId="24093" hidden="1"/>
    <cellStyle name="60 % - Accent2 3" xfId="24110" hidden="1"/>
    <cellStyle name="60 % - Accent2 3" xfId="24065" hidden="1"/>
    <cellStyle name="60 % - Accent2 3" xfId="24142" hidden="1"/>
    <cellStyle name="60 % - Accent2 3" xfId="24155" hidden="1"/>
    <cellStyle name="60 % - Accent2 3" xfId="24352" hidden="1"/>
    <cellStyle name="60 % - Accent2 3" xfId="24469" hidden="1"/>
    <cellStyle name="60 % - Accent2 3" xfId="24306" hidden="1"/>
    <cellStyle name="60 % - Accent2 3" xfId="24516" hidden="1"/>
    <cellStyle name="60 % - Accent2 3" xfId="24541" hidden="1"/>
    <cellStyle name="60 % - Accent2 3" xfId="24626" hidden="1"/>
    <cellStyle name="60 % - Accent2 3" xfId="24661" hidden="1"/>
    <cellStyle name="60 % - Accent2 3" xfId="24593" hidden="1"/>
    <cellStyle name="60 % - Accent2 3" xfId="24703" hidden="1"/>
    <cellStyle name="60 % - Accent2 3" xfId="24722" hidden="1"/>
    <cellStyle name="60 % - Accent2 3" xfId="24801" hidden="1"/>
    <cellStyle name="60 % - Accent2 3" xfId="24843" hidden="1"/>
    <cellStyle name="60 % - Accent2 3" xfId="24767" hidden="1"/>
    <cellStyle name="60 % - Accent2 3" xfId="24892" hidden="1"/>
    <cellStyle name="60 % - Accent2 3" xfId="24911" hidden="1"/>
    <cellStyle name="60 % - Accent2 3" xfId="24959" hidden="1"/>
    <cellStyle name="60 % - Accent2 3" xfId="24975" hidden="1"/>
    <cellStyle name="60 % - Accent2 3" xfId="24932" hidden="1"/>
    <cellStyle name="60 % - Accent2 3" xfId="25009" hidden="1"/>
    <cellStyle name="60 % - Accent2 3" xfId="25022" hidden="1"/>
    <cellStyle name="60 % - Accent2 3" xfId="25100" hidden="1"/>
    <cellStyle name="60 % - Accent2 3" xfId="25145" hidden="1"/>
    <cellStyle name="60 % - Accent2 3" xfId="25065" hidden="1"/>
    <cellStyle name="60 % - Accent2 3" xfId="25190" hidden="1"/>
    <cellStyle name="60 % - Accent2 3" xfId="25215" hidden="1"/>
    <cellStyle name="60 % - Accent2 3" xfId="24568" hidden="1"/>
    <cellStyle name="60 % - Accent2 3" xfId="23230" hidden="1"/>
    <cellStyle name="60 % - Accent2 3" xfId="24747" hidden="1"/>
    <cellStyle name="60 % - Accent2 3" xfId="24651" hidden="1"/>
    <cellStyle name="60 % - Accent2 3" xfId="23205" hidden="1"/>
    <cellStyle name="60 % - Accent2 3" xfId="25140" hidden="1"/>
    <cellStyle name="60 % - Accent2 3" xfId="24582" hidden="1"/>
    <cellStyle name="60 % - Accent2 3" xfId="24920" hidden="1"/>
    <cellStyle name="60 % - Accent2 3" xfId="24716" hidden="1"/>
    <cellStyle name="60 % - Accent2 3" xfId="24679" hidden="1"/>
    <cellStyle name="60 % - Accent2 3" xfId="25236" hidden="1"/>
    <cellStyle name="60 % - Accent2 3" xfId="25252" hidden="1"/>
    <cellStyle name="60 % - Accent2 3" xfId="24572" hidden="1"/>
    <cellStyle name="60 % - Accent2 3" xfId="25286" hidden="1"/>
    <cellStyle name="60 % - Accent2 3" xfId="25299" hidden="1"/>
    <cellStyle name="60 % - Accent2 3" xfId="25335" hidden="1"/>
    <cellStyle name="60 % - Accent2 3" xfId="25363" hidden="1"/>
    <cellStyle name="60 % - Accent2 3" xfId="25310" hidden="1"/>
    <cellStyle name="60 % - Accent2 3" xfId="25410" hidden="1"/>
    <cellStyle name="60 % - Accent2 3" xfId="25435" hidden="1"/>
    <cellStyle name="60 % - Accent2 3" xfId="25690" hidden="1"/>
    <cellStyle name="60 % - Accent2 3" xfId="25807" hidden="1"/>
    <cellStyle name="60 % - Accent2 3" xfId="25644" hidden="1"/>
    <cellStyle name="60 % - Accent2 3" xfId="25856" hidden="1"/>
    <cellStyle name="60 % - Accent2 3" xfId="25881" hidden="1"/>
    <cellStyle name="60 % - Accent2 3" xfId="26139" hidden="1"/>
    <cellStyle name="60 % - Accent2 3" xfId="26256" hidden="1"/>
    <cellStyle name="60 % - Accent2 3" xfId="26090" hidden="1"/>
    <cellStyle name="60 % - Accent2 3" xfId="26305" hidden="1"/>
    <cellStyle name="60 % - Accent2 3" xfId="26330" hidden="1"/>
    <cellStyle name="60 % - Accent2 3" xfId="26541" hidden="1"/>
    <cellStyle name="60 % - Accent2 3" xfId="26657" hidden="1"/>
    <cellStyle name="60 % - Accent2 3" xfId="26493" hidden="1"/>
    <cellStyle name="60 % - Accent2 3" xfId="26705" hidden="1"/>
    <cellStyle name="60 % - Accent2 3" xfId="26729" hidden="1"/>
    <cellStyle name="60 % - Accent2 3" xfId="26778" hidden="1"/>
    <cellStyle name="60 % - Accent2 3" xfId="26794" hidden="1"/>
    <cellStyle name="60 % - Accent2 3" xfId="26750" hidden="1"/>
    <cellStyle name="60 % - Accent2 3" xfId="26828" hidden="1"/>
    <cellStyle name="60 % - Accent2 3" xfId="26841" hidden="1"/>
    <cellStyle name="60 % - Accent2 3" xfId="27043" hidden="1"/>
    <cellStyle name="60 % - Accent2 3" xfId="27159" hidden="1"/>
    <cellStyle name="60 % - Accent2 3" xfId="26993" hidden="1"/>
    <cellStyle name="60 % - Accent2 3" xfId="27209" hidden="1"/>
    <cellStyle name="60 % - Accent2 3" xfId="27234" hidden="1"/>
    <cellStyle name="60 % - Accent2 3" xfId="27322" hidden="1"/>
    <cellStyle name="60 % - Accent2 3" xfId="27357" hidden="1"/>
    <cellStyle name="60 % - Accent2 3" xfId="27291" hidden="1"/>
    <cellStyle name="60 % - Accent2 3" xfId="27399" hidden="1"/>
    <cellStyle name="60 % - Accent2 3" xfId="27417" hidden="1"/>
    <cellStyle name="60 % - Accent2 3" xfId="27498" hidden="1"/>
    <cellStyle name="60 % - Accent2 3" xfId="27538" hidden="1"/>
    <cellStyle name="60 % - Accent2 3" xfId="27467" hidden="1"/>
    <cellStyle name="60 % - Accent2 3" xfId="27582" hidden="1"/>
    <cellStyle name="60 % - Accent2 3" xfId="27601" hidden="1"/>
    <cellStyle name="60 % - Accent2 3" xfId="27644" hidden="1"/>
    <cellStyle name="60 % - Accent2 3" xfId="27660" hidden="1"/>
    <cellStyle name="60 % - Accent2 3" xfId="27619" hidden="1"/>
    <cellStyle name="60 % - Accent2 3" xfId="27693" hidden="1"/>
    <cellStyle name="60 % - Accent2 3" xfId="27706" hidden="1"/>
    <cellStyle name="60 % - Accent2 3" xfId="27780" hidden="1"/>
    <cellStyle name="60 % - Accent2 3" xfId="27823" hidden="1"/>
    <cellStyle name="60 % - Accent2 3" xfId="27747" hidden="1"/>
    <cellStyle name="60 % - Accent2 3" xfId="27868" hidden="1"/>
    <cellStyle name="60 % - Accent2 3" xfId="27892" hidden="1"/>
    <cellStyle name="60 % - Accent2 3" xfId="27262" hidden="1"/>
    <cellStyle name="60 % - Accent2 3" xfId="25930" hidden="1"/>
    <cellStyle name="60 % - Accent2 3" xfId="27443" hidden="1"/>
    <cellStyle name="60 % - Accent2 3" xfId="27346" hidden="1"/>
    <cellStyle name="60 % - Accent2 3" xfId="25908" hidden="1"/>
    <cellStyle name="60 % - Accent2 3" xfId="27818" hidden="1"/>
    <cellStyle name="60 % - Accent2 3" xfId="27278" hidden="1"/>
    <cellStyle name="60 % - Accent2 3" xfId="27610" hidden="1"/>
    <cellStyle name="60 % - Accent2 3" xfId="27411" hidden="1"/>
    <cellStyle name="60 % - Accent2 3" xfId="27375" hidden="1"/>
    <cellStyle name="60 % - Accent2 3" xfId="27913" hidden="1"/>
    <cellStyle name="60 % - Accent2 3" xfId="27930" hidden="1"/>
    <cellStyle name="60 % - Accent2 3" xfId="27266" hidden="1"/>
    <cellStyle name="60 % - Accent2 3" xfId="27964" hidden="1"/>
    <cellStyle name="60 % - Accent2 3" xfId="27977" hidden="1"/>
    <cellStyle name="60 % - Accent2 3" xfId="28013" hidden="1"/>
    <cellStyle name="60 % - Accent2 3" xfId="28041" hidden="1"/>
    <cellStyle name="60 % - Accent2 3" xfId="27986" hidden="1"/>
    <cellStyle name="60 % - Accent2 3" xfId="28087" hidden="1"/>
    <cellStyle name="60 % - Accent2 3" xfId="28112" hidden="1"/>
    <cellStyle name="60 % - Accent2 3" xfId="28340" hidden="1"/>
    <cellStyle name="60 % - Accent2 3" xfId="28457" hidden="1"/>
    <cellStyle name="60 % - Accent2 3" xfId="28292" hidden="1"/>
    <cellStyle name="60 % - Accent2 3" xfId="28507" hidden="1"/>
    <cellStyle name="60 % - Accent2 3" xfId="28532" hidden="1"/>
    <cellStyle name="60 % - Accent2 3" xfId="28793" hidden="1"/>
    <cellStyle name="60 % - Accent2 3" xfId="28910" hidden="1"/>
    <cellStyle name="60 % - Accent2 3" xfId="28744" hidden="1"/>
    <cellStyle name="60 % - Accent2 3" xfId="28958" hidden="1"/>
    <cellStyle name="60 % - Accent2 3" xfId="28983" hidden="1"/>
    <cellStyle name="60 % - Accent2 3" xfId="29194" hidden="1"/>
    <cellStyle name="60 % - Accent2 3" xfId="29309" hidden="1"/>
    <cellStyle name="60 % - Accent2 3" xfId="29145" hidden="1"/>
    <cellStyle name="60 % - Accent2 3" xfId="29359" hidden="1"/>
    <cellStyle name="60 % - Accent2 3" xfId="29384" hidden="1"/>
    <cellStyle name="60 % - Accent2 3" xfId="29431" hidden="1"/>
    <cellStyle name="60 % - Accent2 3" xfId="29445" hidden="1"/>
    <cellStyle name="60 % - Accent2 3" xfId="29407" hidden="1"/>
    <cellStyle name="60 % - Accent2 3" xfId="29475" hidden="1"/>
    <cellStyle name="60 % - Accent2 3" xfId="29488" hidden="1"/>
    <cellStyle name="60 % - Accent2 3" xfId="29686" hidden="1"/>
    <cellStyle name="60 % - Accent2 3" xfId="29802" hidden="1"/>
    <cellStyle name="60 % - Accent2 3" xfId="29638" hidden="1"/>
    <cellStyle name="60 % - Accent2 3" xfId="29848" hidden="1"/>
    <cellStyle name="60 % - Accent2 3" xfId="29873" hidden="1"/>
    <cellStyle name="60 % - Accent2 3" xfId="29962" hidden="1"/>
    <cellStyle name="60 % - Accent2 3" xfId="29997" hidden="1"/>
    <cellStyle name="60 % - Accent2 3" xfId="29928" hidden="1"/>
    <cellStyle name="60 % - Accent2 3" xfId="30039" hidden="1"/>
    <cellStyle name="60 % - Accent2 3" xfId="30058" hidden="1"/>
    <cellStyle name="60 % - Accent2 3" xfId="30137" hidden="1"/>
    <cellStyle name="60 % - Accent2 3" xfId="30180" hidden="1"/>
    <cellStyle name="60 % - Accent2 3" xfId="30105" hidden="1"/>
    <cellStyle name="60 % - Accent2 3" xfId="30227" hidden="1"/>
    <cellStyle name="60 % - Accent2 3" xfId="30246" hidden="1"/>
    <cellStyle name="60 % - Accent2 3" xfId="30294" hidden="1"/>
    <cellStyle name="60 % - Accent2 3" xfId="30310" hidden="1"/>
    <cellStyle name="60 % - Accent2 3" xfId="30266" hidden="1"/>
    <cellStyle name="60 % - Accent2 3" xfId="30343" hidden="1"/>
    <cellStyle name="60 % - Accent2 3" xfId="30356" hidden="1"/>
    <cellStyle name="60 % - Accent2 3" xfId="30434" hidden="1"/>
    <cellStyle name="60 % - Accent2 3" xfId="30479" hidden="1"/>
    <cellStyle name="60 % - Accent2 3" xfId="30402" hidden="1"/>
    <cellStyle name="60 % - Accent2 3" xfId="30528" hidden="1"/>
    <cellStyle name="60 % - Accent2 3" xfId="30553" hidden="1"/>
    <cellStyle name="60 % - Accent2 3" xfId="29901" hidden="1"/>
    <cellStyle name="60 % - Accent2 3" xfId="28581" hidden="1"/>
    <cellStyle name="60 % - Accent2 3" xfId="30082" hidden="1"/>
    <cellStyle name="60 % - Accent2 3" xfId="29986" hidden="1"/>
    <cellStyle name="60 % - Accent2 3" xfId="28558" hidden="1"/>
    <cellStyle name="60 % - Accent2 3" xfId="30474" hidden="1"/>
    <cellStyle name="60 % - Accent2 3" xfId="29916" hidden="1"/>
    <cellStyle name="60 % - Accent2 3" xfId="30254" hidden="1"/>
    <cellStyle name="60 % - Accent2 3" xfId="30052" hidden="1"/>
    <cellStyle name="60 % - Accent2 3" xfId="30014" hidden="1"/>
    <cellStyle name="60 % - Accent2 3" xfId="30575" hidden="1"/>
    <cellStyle name="60 % - Accent2 3" xfId="30592" hidden="1"/>
    <cellStyle name="60 % - Accent2 3" xfId="29905" hidden="1"/>
    <cellStyle name="60 % - Accent2 3" xfId="30623" hidden="1"/>
    <cellStyle name="60 % - Accent2 3" xfId="30635" hidden="1"/>
    <cellStyle name="60 % - Accent2 3" xfId="30670" hidden="1"/>
    <cellStyle name="60 % - Accent2 3" xfId="30697" hidden="1"/>
    <cellStyle name="60 % - Accent2 3" xfId="30646" hidden="1"/>
    <cellStyle name="60 % - Accent2 3" xfId="30743" hidden="1"/>
    <cellStyle name="60 % - Accent2 3" xfId="30768" hidden="1"/>
    <cellStyle name="60 % - Accent2 3" xfId="30811" hidden="1"/>
    <cellStyle name="60 % - Accent2 3" xfId="30828" hidden="1"/>
    <cellStyle name="60 % - Accent2 3" xfId="30784" hidden="1"/>
    <cellStyle name="60 % - Accent2 3" xfId="30860" hidden="1"/>
    <cellStyle name="60 % - Accent2 3" xfId="30873" hidden="1"/>
    <cellStyle name="60 % - Accent2 3" xfId="30948" hidden="1"/>
    <cellStyle name="60 % - Accent2 3" xfId="30963" hidden="1"/>
    <cellStyle name="60 % - Accent2 3" xfId="30924" hidden="1"/>
    <cellStyle name="60 % - Accent2 3" xfId="30996" hidden="1"/>
    <cellStyle name="60 % - Accent2 3" xfId="31009" hidden="1"/>
    <cellStyle name="60 % - Accent2 3" xfId="31055" hidden="1"/>
    <cellStyle name="60 % - Accent2 3" xfId="31072" hidden="1"/>
    <cellStyle name="60 % - Accent2 3" xfId="31031" hidden="1"/>
    <cellStyle name="60 % - Accent2 3" xfId="31104" hidden="1"/>
    <cellStyle name="60 % - Accent2 3" xfId="31117" hidden="1"/>
    <cellStyle name="60 % - Accent2 3" xfId="31156" hidden="1"/>
    <cellStyle name="60 % - Accent2 3" xfId="31172" hidden="1"/>
    <cellStyle name="60 % - Accent2 3" xfId="31129" hidden="1"/>
    <cellStyle name="60 % - Accent2 3" xfId="31207" hidden="1"/>
    <cellStyle name="60 % - Accent2 3" xfId="31219" hidden="1"/>
    <cellStyle name="60 % - Accent2 3" xfId="31257" hidden="1"/>
    <cellStyle name="60 % - Accent2 3" xfId="31273" hidden="1"/>
    <cellStyle name="60 % - Accent2 3" xfId="31231" hidden="1"/>
    <cellStyle name="60 % - Accent2 3" xfId="31306" hidden="1"/>
    <cellStyle name="60 % - Accent2 3" xfId="31319" hidden="1"/>
    <cellStyle name="60 % - Accent2 3" xfId="31392" hidden="1"/>
    <cellStyle name="60 % - Accent2 3" xfId="31426" hidden="1"/>
    <cellStyle name="60 % - Accent2 3" xfId="31359" hidden="1"/>
    <cellStyle name="60 % - Accent2 3" xfId="31463" hidden="1"/>
    <cellStyle name="60 % - Accent2 3" xfId="31480" hidden="1"/>
    <cellStyle name="60 % - Accent2 3" xfId="31552" hidden="1"/>
    <cellStyle name="60 % - Accent2 3" xfId="31580" hidden="1"/>
    <cellStyle name="60 % - Accent2 3" xfId="31521" hidden="1"/>
    <cellStyle name="60 % - Accent2 3" xfId="31612" hidden="1"/>
    <cellStyle name="60 % - Accent2 3" xfId="31628" hidden="1"/>
    <cellStyle name="60 % - Accent2 3" xfId="31670" hidden="1"/>
    <cellStyle name="60 % - Accent2 3" xfId="31686" hidden="1"/>
    <cellStyle name="60 % - Accent2 3" xfId="31646" hidden="1"/>
    <cellStyle name="60 % - Accent2 3" xfId="31718" hidden="1"/>
    <cellStyle name="60 % - Accent2 3" xfId="31730" hidden="1"/>
    <cellStyle name="60 % - Accent2 3" xfId="31797" hidden="1"/>
    <cellStyle name="60 % - Accent2 3" xfId="31827" hidden="1"/>
    <cellStyle name="60 % - Accent2 3" xfId="31766" hidden="1"/>
    <cellStyle name="60 % - Accent2 3" xfId="31861" hidden="1"/>
    <cellStyle name="60 % - Accent2 3" xfId="31874" hidden="1"/>
    <cellStyle name="60 % - Accent2 3" xfId="31334" hidden="1"/>
    <cellStyle name="60 % - Accent2 3" xfId="30900" hidden="1"/>
    <cellStyle name="60 % - Accent2 3" xfId="31501" hidden="1"/>
    <cellStyle name="60 % - Accent2 3" xfId="31416" hidden="1"/>
    <cellStyle name="60 % - Accent2 3" xfId="30886" hidden="1"/>
    <cellStyle name="60 % - Accent2 3" xfId="31822" hidden="1"/>
    <cellStyle name="60 % - Accent2 3" xfId="31347" hidden="1"/>
    <cellStyle name="60 % - Accent2 3" xfId="31635" hidden="1"/>
    <cellStyle name="60 % - Accent2 3" xfId="31474" hidden="1"/>
    <cellStyle name="60 % - Accent2 3" xfId="31442" hidden="1"/>
    <cellStyle name="60 % - Accent2 3" xfId="31894" hidden="1"/>
    <cellStyle name="60 % - Accent2 3" xfId="31909" hidden="1"/>
    <cellStyle name="60 % - Accent2 3" xfId="31337" hidden="1"/>
    <cellStyle name="60 % - Accent2 3" xfId="31940" hidden="1"/>
    <cellStyle name="60 % - Accent2 3" xfId="31952" hidden="1"/>
    <cellStyle name="60 % - Accent2 3" xfId="31988" hidden="1"/>
    <cellStyle name="60 % - Accent2 3" xfId="32004" hidden="1"/>
    <cellStyle name="60 % - Accent2 3" xfId="31962" hidden="1"/>
    <cellStyle name="60 % - Accent2 3" xfId="32039" hidden="1"/>
    <cellStyle name="60 % - Accent2 3" xfId="32052" hidden="1"/>
    <cellStyle name="60 % - Accent2 3" xfId="32089" hidden="1"/>
    <cellStyle name="60 % - Accent2 3" xfId="32116" hidden="1"/>
    <cellStyle name="60 % - Accent2 3" xfId="32063" hidden="1"/>
    <cellStyle name="60 % - Accent2 3" xfId="32149" hidden="1"/>
    <cellStyle name="60 % - Accent2 3" xfId="32161" hidden="1"/>
    <cellStyle name="60 % - Accent2 3" xfId="32244" hidden="1"/>
    <cellStyle name="60 % - Accent2 3" xfId="32260" hidden="1"/>
    <cellStyle name="60 % - Accent2 3" xfId="32217" hidden="1"/>
    <cellStyle name="60 % - Accent2 3" xfId="32292" hidden="1"/>
    <cellStyle name="60 % - Accent2 3" xfId="32304" hidden="1"/>
    <cellStyle name="60 % - Accent2 3" xfId="32352" hidden="1"/>
    <cellStyle name="60 % - Accent2 3" xfId="32379" hidden="1"/>
    <cellStyle name="60 % - Accent2 3" xfId="32327" hidden="1"/>
    <cellStyle name="60 % - Accent2 3" xfId="32423" hidden="1"/>
    <cellStyle name="60 % - Accent2 3" xfId="32448" hidden="1"/>
    <cellStyle name="60 % - Accent2 3" xfId="32484" hidden="1"/>
    <cellStyle name="60 % - Accent2 3" xfId="32500" hidden="1"/>
    <cellStyle name="60 % - Accent2 3" xfId="32459" hidden="1"/>
    <cellStyle name="60 % - Accent2 3" xfId="32532" hidden="1"/>
    <cellStyle name="60 % - Accent2 3" xfId="32544" hidden="1"/>
    <cellStyle name="60 % - Accent2 3" xfId="32583" hidden="1"/>
    <cellStyle name="60 % - Accent2 3" xfId="32599" hidden="1"/>
    <cellStyle name="60 % - Accent2 3" xfId="32557" hidden="1"/>
    <cellStyle name="60 % - Accent2 3" xfId="32632" hidden="1"/>
    <cellStyle name="60 % - Accent2 3" xfId="32657" hidden="1"/>
    <cellStyle name="60 % - Accent2 3" xfId="32723" hidden="1"/>
    <cellStyle name="60 % - Accent2 3" xfId="32756" hidden="1"/>
    <cellStyle name="60 % - Accent2 3" xfId="32691" hidden="1"/>
    <cellStyle name="60 % - Accent2 3" xfId="32791" hidden="1"/>
    <cellStyle name="60 % - Accent2 3" xfId="32807" hidden="1"/>
    <cellStyle name="60 % - Accent2 3" xfId="32879" hidden="1"/>
    <cellStyle name="60 % - Accent2 3" xfId="32908" hidden="1"/>
    <cellStyle name="60 % - Accent2 3" xfId="32848" hidden="1"/>
    <cellStyle name="60 % - Accent2 3" xfId="32940" hidden="1"/>
    <cellStyle name="60 % - Accent2 3" xfId="32956" hidden="1"/>
    <cellStyle name="60 % - Accent2 3" xfId="32997" hidden="1"/>
    <cellStyle name="60 % - Accent2 3" xfId="33012" hidden="1"/>
    <cellStyle name="60 % - Accent2 3" xfId="32971" hidden="1"/>
    <cellStyle name="60 % - Accent2 3" xfId="33040" hidden="1"/>
    <cellStyle name="60 % - Accent2 3" xfId="33053" hidden="1"/>
    <cellStyle name="60 % - Accent2 3" xfId="33123" hidden="1"/>
    <cellStyle name="60 % - Accent2 3" xfId="33150" hidden="1"/>
    <cellStyle name="60 % - Accent2 3" xfId="33090" hidden="1"/>
    <cellStyle name="60 % - Accent2 3" xfId="33181" hidden="1"/>
    <cellStyle name="60 % - Accent2 3" xfId="33193" hidden="1"/>
    <cellStyle name="60 % - Accent2 3" xfId="32672" hidden="1"/>
    <cellStyle name="60 % - Accent2 3" xfId="32190" hidden="1"/>
    <cellStyle name="60 % - Accent2 3" xfId="32827" hidden="1"/>
    <cellStyle name="60 % - Accent2 3" xfId="32747" hidden="1"/>
    <cellStyle name="60 % - Accent2 3" xfId="32175" hidden="1"/>
    <cellStyle name="60 % - Accent2 3" xfId="33145" hidden="1"/>
    <cellStyle name="60 % - Accent2 3" xfId="32684" hidden="1"/>
    <cellStyle name="60 % - Accent2 3" xfId="32962" hidden="1"/>
    <cellStyle name="60 % - Accent2 3" xfId="32801" hidden="1"/>
    <cellStyle name="60 % - Accent2 3" xfId="32772" hidden="1"/>
    <cellStyle name="60 % - Accent2 3" xfId="33213" hidden="1"/>
    <cellStyle name="60 % - Accent2 3" xfId="33229" hidden="1"/>
    <cellStyle name="60 % - Accent2 3" xfId="32675" hidden="1"/>
    <cellStyle name="60 % - Accent2 3" xfId="33262" hidden="1"/>
    <cellStyle name="60 % - Accent2 3" xfId="33275" hidden="1"/>
    <cellStyle name="60 % - Accent2 3" xfId="33310" hidden="1"/>
    <cellStyle name="60 % - Accent2 3" xfId="33325" hidden="1"/>
    <cellStyle name="60 % - Accent2 3" xfId="33286" hidden="1"/>
    <cellStyle name="60 % - Accent2 3" xfId="33356" hidden="1"/>
    <cellStyle name="60 % - Accent2 3" xfId="33368" hidden="1"/>
    <cellStyle name="60 % - Accent2 3" xfId="31236" hidden="1"/>
    <cellStyle name="60 % - Accent2 3" xfId="30789" hidden="1"/>
    <cellStyle name="60 % - Accent2 3" xfId="31497" hidden="1"/>
    <cellStyle name="60 % - Accent2 3" xfId="30507" hidden="1"/>
    <cellStyle name="60 % - Accent2 3" xfId="30394" hidden="1"/>
    <cellStyle name="60 % - Accent2 3" xfId="27991" hidden="1"/>
    <cellStyle name="60 % - Accent2 3" xfId="27462" hidden="1"/>
    <cellStyle name="60 % - Accent2 3" xfId="28582" hidden="1"/>
    <cellStyle name="60 % - Accent2 3" xfId="27192" hidden="1"/>
    <cellStyle name="60 % - Accent2 3" xfId="26811" hidden="1"/>
    <cellStyle name="60 % - Accent2 3" xfId="24930" hidden="1"/>
    <cellStyle name="60 % - Accent2 3" xfId="24112" hidden="1"/>
    <cellStyle name="60 % - Accent2 3" xfId="25138" hidden="1"/>
    <cellStyle name="60 % - Accent2 3" xfId="23583" hidden="1"/>
    <cellStyle name="60 % - Accent2 3" xfId="23211" hidden="1"/>
    <cellStyle name="60 % - Accent2 3" xfId="22582" hidden="1"/>
    <cellStyle name="60 % - Accent2 3" xfId="22464" hidden="1"/>
    <cellStyle name="60 % - Accent2 3" xfId="22940" hidden="1"/>
    <cellStyle name="60 % - Accent2 3" xfId="22312" hidden="1"/>
    <cellStyle name="60 % - Accent2 3" xfId="22251" hidden="1"/>
    <cellStyle name="60 % - Accent2 3" xfId="20487" hidden="1"/>
    <cellStyle name="60 % - Accent2 3" xfId="19907" hidden="1"/>
    <cellStyle name="60 % - Accent2 3" xfId="21264" hidden="1"/>
    <cellStyle name="60 % - Accent2 3" xfId="19981" hidden="1"/>
    <cellStyle name="60 % - Accent2 3" xfId="19846" hidden="1"/>
    <cellStyle name="60 % - Accent2 3" xfId="22763" hidden="1"/>
    <cellStyle name="60 % - Accent2 3" xfId="19833" hidden="1"/>
    <cellStyle name="60 % - Accent2 3" xfId="19870" hidden="1"/>
    <cellStyle name="60 % - Accent2 3" xfId="25480" hidden="1"/>
    <cellStyle name="60 % - Accent2 3" xfId="22780" hidden="1"/>
    <cellStyle name="60 % - Accent2 3" xfId="33405" hidden="1"/>
    <cellStyle name="60 % - Accent2 3" xfId="33439" hidden="1"/>
    <cellStyle name="60 % - Accent2 3" xfId="33375" hidden="1"/>
    <cellStyle name="60 % - Accent2 3" xfId="33481" hidden="1"/>
    <cellStyle name="60 % - Accent2 3" xfId="33498" hidden="1"/>
    <cellStyle name="60 % - Accent2 3" xfId="33542" hidden="1"/>
    <cellStyle name="60 % - Accent2 3" xfId="33557" hidden="1"/>
    <cellStyle name="60 % - Accent2 3" xfId="33518" hidden="1"/>
    <cellStyle name="60 % - Accent2 3" xfId="33593" hidden="1"/>
    <cellStyle name="60 % - Accent2 3" xfId="33606" hidden="1"/>
    <cellStyle name="60 % - Accent2 3" xfId="33681" hidden="1"/>
    <cellStyle name="60 % - Accent2 3" xfId="33718" hidden="1"/>
    <cellStyle name="60 % - Accent2 3" xfId="33649" hidden="1"/>
    <cellStyle name="60 % - Accent2 3" xfId="33759" hidden="1"/>
    <cellStyle name="60 % - Accent2 3" xfId="33777" hidden="1"/>
    <cellStyle name="60 % - Accent2 3" xfId="19843" hidden="1"/>
    <cellStyle name="60 % - Accent2 3" xfId="30131" hidden="1"/>
    <cellStyle name="60 % - Accent2 3" xfId="22819" hidden="1"/>
    <cellStyle name="60 % - Accent2 3" xfId="25493" hidden="1"/>
    <cellStyle name="60 % - Accent2 3" xfId="30269" hidden="1"/>
    <cellStyle name="60 % - Accent2 3" xfId="33713" hidden="1"/>
    <cellStyle name="60 % - Accent2 3" xfId="25473" hidden="1"/>
    <cellStyle name="60 % - Accent2 3" xfId="33507" hidden="1"/>
    <cellStyle name="60 % - Accent2 3" xfId="20067" hidden="1"/>
    <cellStyle name="60 % - Accent2 3" xfId="19830" hidden="1"/>
    <cellStyle name="60 % - Accent2 3" xfId="33798" hidden="1"/>
    <cellStyle name="60 % - Accent2 3" xfId="33815" hidden="1"/>
    <cellStyle name="60 % - Accent2 3" xfId="19883" hidden="1"/>
    <cellStyle name="60 % - Accent2 3" xfId="33849" hidden="1"/>
    <cellStyle name="60 % - Accent2 3" xfId="33861" hidden="1"/>
    <cellStyle name="60 % - Accent2 3" xfId="33902" hidden="1"/>
    <cellStyle name="60 % - Accent2 3" xfId="33929" hidden="1"/>
    <cellStyle name="60 % - Accent2 3" xfId="33874" hidden="1"/>
    <cellStyle name="60 % - Accent2 3" xfId="33971" hidden="1"/>
    <cellStyle name="60 % - Accent2 3" xfId="33989" hidden="1"/>
    <cellStyle name="60 % - Accent2 3" xfId="34178" hidden="1"/>
    <cellStyle name="60 % - Accent2 3" xfId="34263" hidden="1"/>
    <cellStyle name="60 % - Accent2 3" xfId="34134" hidden="1"/>
    <cellStyle name="60 % - Accent2 3" xfId="34301" hidden="1"/>
    <cellStyle name="60 % - Accent2 3" xfId="34322" hidden="1"/>
    <cellStyle name="60 % - Accent2 3" xfId="34505" hidden="1"/>
    <cellStyle name="60 % - Accent2 3" xfId="34590" hidden="1"/>
    <cellStyle name="60 % - Accent2 3" xfId="34467" hidden="1"/>
    <cellStyle name="60 % - Accent2 3" xfId="34637" hidden="1"/>
    <cellStyle name="60 % - Accent2 3" xfId="34657" hidden="1"/>
    <cellStyle name="60 % - Accent2 3" xfId="34817" hidden="1"/>
    <cellStyle name="60 % - Accent2 3" xfId="34891" hidden="1"/>
    <cellStyle name="60 % - Accent2 3" xfId="34780" hidden="1"/>
    <cellStyle name="60 % - Accent2 3" xfId="34929" hidden="1"/>
    <cellStyle name="60 % - Accent2 3" xfId="34951" hidden="1"/>
    <cellStyle name="60 % - Accent2 3" xfId="34993" hidden="1"/>
    <cellStyle name="60 % - Accent2 3" xfId="35009" hidden="1"/>
    <cellStyle name="60 % - Accent2 3" xfId="34967" hidden="1"/>
    <cellStyle name="60 % - Accent2 3" xfId="35041" hidden="1"/>
    <cellStyle name="60 % - Accent2 3" xfId="35053" hidden="1"/>
    <cellStyle name="60 % - Accent2 3" xfId="35199" hidden="1"/>
    <cellStyle name="60 % - Accent2 3" xfId="35269" hidden="1"/>
    <cellStyle name="60 % - Accent2 3" xfId="35162" hidden="1"/>
    <cellStyle name="60 % - Accent2 3" xfId="35310" hidden="1"/>
    <cellStyle name="60 % - Accent2 3" xfId="35333" hidden="1"/>
    <cellStyle name="60 % - Accent2 3" xfId="35405" hidden="1"/>
    <cellStyle name="60 % - Accent2 3" xfId="35434" hidden="1"/>
    <cellStyle name="60 % - Accent2 3" xfId="35374" hidden="1"/>
    <cellStyle name="60 % - Accent2 3" xfId="35477" hidden="1"/>
    <cellStyle name="60 % - Accent2 3" xfId="35494" hidden="1"/>
    <cellStyle name="60 % - Accent2 3" xfId="35568" hidden="1"/>
    <cellStyle name="60 % - Accent2 3" xfId="35607" hidden="1"/>
    <cellStyle name="60 % - Accent2 3" xfId="35537" hidden="1"/>
    <cellStyle name="60 % - Accent2 3" xfId="35653" hidden="1"/>
    <cellStyle name="60 % - Accent2 3" xfId="35670" hidden="1"/>
    <cellStyle name="60 % - Accent2 3" xfId="35717" hidden="1"/>
    <cellStyle name="60 % - Accent2 3" xfId="35732" hidden="1"/>
    <cellStyle name="60 % - Accent2 3" xfId="35691" hidden="1"/>
    <cellStyle name="60 % - Accent2 3" xfId="35767" hidden="1"/>
    <cellStyle name="60 % - Accent2 3" xfId="35780" hidden="1"/>
    <cellStyle name="60 % - Accent2 3" xfId="35856" hidden="1"/>
    <cellStyle name="60 % - Accent2 3" xfId="35898" hidden="1"/>
    <cellStyle name="60 % - Accent2 3" xfId="35820" hidden="1"/>
    <cellStyle name="60 % - Accent2 3" xfId="35942" hidden="1"/>
    <cellStyle name="60 % - Accent2 3" xfId="35960" hidden="1"/>
    <cellStyle name="60 % - Accent2 3" xfId="35353" hidden="1"/>
    <cellStyle name="60 % - Accent2 3" xfId="34365" hidden="1"/>
    <cellStyle name="60 % - Accent2 3" xfId="35518" hidden="1"/>
    <cellStyle name="60 % - Accent2 3" xfId="35424" hidden="1"/>
    <cellStyle name="60 % - Accent2 3" xfId="34343" hidden="1"/>
    <cellStyle name="60 % - Accent2 3" xfId="35893" hidden="1"/>
    <cellStyle name="60 % - Accent2 3" xfId="35365" hidden="1"/>
    <cellStyle name="60 % - Accent2 3" xfId="35679" hidden="1"/>
    <cellStyle name="60 % - Accent2 3" xfId="35488" hidden="1"/>
    <cellStyle name="60 % - Accent2 3" xfId="35452" hidden="1"/>
    <cellStyle name="60 % - Accent2 3" xfId="35981" hidden="1"/>
    <cellStyle name="60 % - Accent2 3" xfId="35998" hidden="1"/>
    <cellStyle name="60 % - Accent2 3" xfId="35356" hidden="1"/>
    <cellStyle name="60 % - Accent2 3" xfId="36030" hidden="1"/>
    <cellStyle name="60 % - Accent2 3" xfId="36042" hidden="1"/>
    <cellStyle name="60 % - Accent2 3" xfId="36075" hidden="1"/>
    <cellStyle name="60 % - Accent2 3" xfId="36098" hidden="1"/>
    <cellStyle name="60 % - Accent2 3" xfId="36052" hidden="1"/>
    <cellStyle name="60 % - Accent2 3" xfId="36136" hidden="1"/>
    <cellStyle name="60 % - Accent2 3" xfId="36157" hidden="1"/>
    <cellStyle name="60 % - Accent2 3" xfId="36329" hidden="1"/>
    <cellStyle name="60 % - Accent2 3" xfId="36412" hidden="1"/>
    <cellStyle name="60 % - Accent2 3" xfId="36290" hidden="1"/>
    <cellStyle name="60 % - Accent2 3" xfId="36456" hidden="1"/>
    <cellStyle name="60 % - Accent2 3" xfId="36476" hidden="1"/>
    <cellStyle name="60 % - Accent2 3" xfId="36659" hidden="1"/>
    <cellStyle name="60 % - Accent2 3" xfId="36730" hidden="1"/>
    <cellStyle name="60 % - Accent2 3" xfId="36616" hidden="1"/>
    <cellStyle name="60 % - Accent2 3" xfId="36766" hidden="1"/>
    <cellStyle name="60 % - Accent2 3" xfId="36785" hidden="1"/>
    <cellStyle name="60 % - Accent2 3" xfId="36934" hidden="1"/>
    <cellStyle name="60 % - Accent2 3" xfId="37002" hidden="1"/>
    <cellStyle name="60 % - Accent2 3" xfId="36894" hidden="1"/>
    <cellStyle name="60 % - Accent2 3" xfId="37044" hidden="1"/>
    <cellStyle name="60 % - Accent2 3" xfId="37062" hidden="1"/>
    <cellStyle name="60 % - Accent2 3" xfId="37100" hidden="1"/>
    <cellStyle name="60 % - Accent2 3" xfId="37114" hidden="1"/>
    <cellStyle name="60 % - Accent2 3" xfId="37075" hidden="1"/>
    <cellStyle name="60 % - Accent2 3" xfId="37147" hidden="1"/>
    <cellStyle name="60 % - Accent2 3" xfId="37160" hidden="1"/>
    <cellStyle name="60 % - Accent2 3" xfId="37281" hidden="1"/>
    <cellStyle name="60 % - Accent2 3" xfId="37361" hidden="1"/>
    <cellStyle name="60 % - Accent2 3" xfId="37243" hidden="1"/>
    <cellStyle name="60 % - Accent2 3" xfId="37402" hidden="1"/>
    <cellStyle name="60 % - Accent2 3" xfId="37424" hidden="1"/>
    <cellStyle name="60 % - Accent2 3" xfId="37509" hidden="1"/>
    <cellStyle name="60 % - Accent2 3" xfId="37541" hidden="1"/>
    <cellStyle name="60 % - Accent2 3" xfId="37476" hidden="1"/>
    <cellStyle name="60 % - Accent2 3" xfId="37580" hidden="1"/>
    <cellStyle name="60 % - Accent2 3" xfId="37597" hidden="1"/>
    <cellStyle name="60 % - Accent2 3" xfId="37675" hidden="1"/>
    <cellStyle name="60 % - Accent2 3" xfId="37715" hidden="1"/>
    <cellStyle name="60 % - Accent2 3" xfId="37645" hidden="1"/>
    <cellStyle name="60 % - Accent2 3" xfId="37758" hidden="1"/>
    <cellStyle name="60 % - Accent2 3" xfId="37776" hidden="1"/>
    <cellStyle name="60 % - Accent2 3" xfId="37818" hidden="1"/>
    <cellStyle name="60 % - Accent2 3" xfId="37833" hidden="1"/>
    <cellStyle name="60 % - Accent2 3" xfId="37794" hidden="1"/>
    <cellStyle name="60 % - Accent2 3" xfId="37862" hidden="1"/>
    <cellStyle name="60 % - Accent2 3" xfId="37875" hidden="1"/>
    <cellStyle name="60 % - Accent2 3" xfId="37943" hidden="1"/>
    <cellStyle name="60 % - Accent2 3" xfId="37984" hidden="1"/>
    <cellStyle name="60 % - Accent2 3" xfId="37911" hidden="1"/>
    <cellStyle name="60 % - Accent2 3" xfId="38026" hidden="1"/>
    <cellStyle name="60 % - Accent2 3" xfId="38045" hidden="1"/>
    <cellStyle name="60 % - Accent2 3" xfId="37447" hidden="1"/>
    <cellStyle name="60 % - Accent2 3" xfId="36516" hidden="1"/>
    <cellStyle name="60 % - Accent2 3" xfId="37622" hidden="1"/>
    <cellStyle name="60 % - Accent2 3" xfId="37531" hidden="1"/>
    <cellStyle name="60 % - Accent2 3" xfId="36497" hidden="1"/>
    <cellStyle name="60 % - Accent2 3" xfId="37979" hidden="1"/>
    <cellStyle name="60 % - Accent2 3" xfId="37463" hidden="1"/>
    <cellStyle name="60 % - Accent2 3" xfId="37785" hidden="1"/>
    <cellStyle name="60 % - Accent2 3" xfId="37591" hidden="1"/>
    <cellStyle name="60 % - Accent2 3" xfId="37559" hidden="1"/>
    <cellStyle name="60 % - Accent2 3" xfId="38066" hidden="1"/>
    <cellStyle name="60 % - Accent2 3" xfId="38081" hidden="1"/>
    <cellStyle name="60 % - Accent2 3" xfId="37451" hidden="1"/>
    <cellStyle name="60 % - Accent2 3" xfId="38116" hidden="1"/>
    <cellStyle name="60 % - Accent2 3" xfId="38129" hidden="1"/>
    <cellStyle name="60 % - Accent2 3" xfId="38165" hidden="1"/>
    <cellStyle name="60 % - Accent2 3" xfId="38193" hidden="1"/>
    <cellStyle name="60 % - Accent2 3" xfId="38138" hidden="1"/>
    <cellStyle name="60 % - Accent2 3" xfId="38238" hidden="1"/>
    <cellStyle name="60 % - Accent2 3" xfId="38263" hidden="1"/>
    <cellStyle name="60 % - Accent2 3" xfId="38422" hidden="1"/>
    <cellStyle name="60 % - Accent2 3" xfId="38502" hidden="1"/>
    <cellStyle name="60 % - Accent2 3" xfId="38380" hidden="1"/>
    <cellStyle name="60 % - Accent2 3" xfId="38540" hidden="1"/>
    <cellStyle name="60 % - Accent2 3" xfId="38559" hidden="1"/>
    <cellStyle name="60 % - Accent2 3" xfId="38731" hidden="1"/>
    <cellStyle name="60 % - Accent2 3" xfId="38795" hidden="1"/>
    <cellStyle name="60 % - Accent2 3" xfId="38691" hidden="1"/>
    <cellStyle name="60 % - Accent2 3" xfId="38833" hidden="1"/>
    <cellStyle name="60 % - Accent2 3" xfId="38854" hidden="1"/>
    <cellStyle name="60 % - Accent2 3" xfId="38989" hidden="1"/>
    <cellStyle name="60 % - Accent2 3" xfId="39060" hidden="1"/>
    <cellStyle name="60 % - Accent2 3" xfId="38947" hidden="1"/>
    <cellStyle name="60 % - Accent2 3" xfId="39097" hidden="1"/>
    <cellStyle name="60 % - Accent2 3" xfId="39118" hidden="1"/>
    <cellStyle name="60 % - Accent2 3" xfId="39162" hidden="1"/>
    <cellStyle name="60 % - Accent2 3" xfId="39176" hidden="1"/>
    <cellStyle name="60 % - Accent2 3" xfId="39138" hidden="1"/>
    <cellStyle name="60 % - Accent2 3" xfId="39206" hidden="1"/>
    <cellStyle name="60 % - Accent2 3" xfId="39218" hidden="1"/>
    <cellStyle name="60 % - Accent2 3" xfId="39352" hidden="1"/>
    <cellStyle name="60 % - Accent2 3" xfId="39417" hidden="1"/>
    <cellStyle name="60 % - Accent2 3" xfId="39314" hidden="1"/>
    <cellStyle name="60 % - Accent2 3" xfId="39453" hidden="1"/>
    <cellStyle name="60 % - Accent2 3" xfId="39475" hidden="1"/>
    <cellStyle name="60 % - Accent2 3" xfId="39547" hidden="1"/>
    <cellStyle name="60 % - Accent2 3" xfId="39581" hidden="1"/>
    <cellStyle name="60 % - Accent2 3" xfId="39517" hidden="1"/>
    <cellStyle name="60 % - Accent2 3" xfId="39621" hidden="1"/>
    <cellStyle name="60 % - Accent2 3" xfId="39640" hidden="1"/>
    <cellStyle name="60 % - Accent2 3" xfId="39716" hidden="1"/>
    <cellStyle name="60 % - Accent2 3" xfId="39753" hidden="1"/>
    <cellStyle name="60 % - Accent2 3" xfId="39686" hidden="1"/>
    <cellStyle name="60 % - Accent2 3" xfId="39790" hidden="1"/>
    <cellStyle name="60 % - Accent2 3" xfId="39806" hidden="1"/>
    <cellStyle name="60 % - Accent2 3" xfId="39852" hidden="1"/>
    <cellStyle name="60 % - Accent2 3" xfId="39868" hidden="1"/>
    <cellStyle name="60 % - Accent2 3" xfId="39824" hidden="1"/>
    <cellStyle name="60 % - Accent2 3" xfId="39897" hidden="1"/>
    <cellStyle name="60 % - Accent2 3" xfId="39909" hidden="1"/>
    <cellStyle name="60 % - Accent2 3" xfId="39978" hidden="1"/>
    <cellStyle name="60 % - Accent2 3" xfId="40016" hidden="1"/>
    <cellStyle name="60 % - Accent2 3" xfId="39950" hidden="1"/>
    <cellStyle name="60 % - Accent2 3" xfId="40057" hidden="1"/>
    <cellStyle name="60 % - Accent2 3" xfId="40079" hidden="1"/>
    <cellStyle name="60 % - Accent2 3" xfId="39495" hidden="1"/>
    <cellStyle name="60 % - Accent2 3" xfId="38593" hidden="1"/>
    <cellStyle name="60 % - Accent2 3" xfId="39663" hidden="1"/>
    <cellStyle name="60 % - Accent2 3" xfId="39570" hidden="1"/>
    <cellStyle name="60 % - Accent2 3" xfId="38575" hidden="1"/>
    <cellStyle name="60 % - Accent2 3" xfId="40011" hidden="1"/>
    <cellStyle name="60 % - Accent2 3" xfId="39508" hidden="1"/>
    <cellStyle name="60 % - Accent2 3" xfId="39814" hidden="1"/>
    <cellStyle name="60 % - Accent2 3" xfId="39634" hidden="1"/>
    <cellStyle name="60 % - Accent2 3" xfId="39597" hidden="1"/>
    <cellStyle name="60 % - Accent2 3" xfId="40100" hidden="1"/>
    <cellStyle name="60 % - Accent2 3" xfId="40117" hidden="1"/>
    <cellStyle name="60 % - Accent2 3" xfId="39499" hidden="1"/>
    <cellStyle name="60 % - Accent2 3" xfId="40148" hidden="1"/>
    <cellStyle name="60 % - Accent2 3" xfId="40160" hidden="1"/>
    <cellStyle name="60 % - Accent2 3" xfId="40193" hidden="1"/>
    <cellStyle name="60 % - Accent2 3" xfId="40215" hidden="1"/>
    <cellStyle name="60 % - Accent2 3" xfId="40170" hidden="1"/>
    <cellStyle name="60 % - Accent2 3" xfId="40254" hidden="1"/>
    <cellStyle name="60 % - Accent2 3" xfId="40277" hidden="1"/>
    <cellStyle name="60 % - Accent2 3" xfId="40316" hidden="1"/>
    <cellStyle name="60 % - Accent2 3" xfId="40333" hidden="1"/>
    <cellStyle name="60 % - Accent2 3" xfId="40289" hidden="1"/>
    <cellStyle name="60 % - Accent2 3" xfId="40363" hidden="1"/>
    <cellStyle name="60 % - Accent2 3" xfId="40376" hidden="1"/>
    <cellStyle name="60 % - Accent2 3" xfId="40451" hidden="1"/>
    <cellStyle name="60 % - Accent2 3" xfId="40466" hidden="1"/>
    <cellStyle name="60 % - Accent2 3" xfId="40426" hidden="1"/>
    <cellStyle name="60 % - Accent2 3" xfId="40498" hidden="1"/>
    <cellStyle name="60 % - Accent2 3" xfId="40511" hidden="1"/>
    <cellStyle name="60 % - Accent2 3" xfId="40556" hidden="1"/>
    <cellStyle name="60 % - Accent2 3" xfId="40572" hidden="1"/>
    <cellStyle name="60 % - Accent2 3" xfId="40533" hidden="1"/>
    <cellStyle name="60 % - Accent2 3" xfId="40602" hidden="1"/>
    <cellStyle name="60 % - Accent2 3" xfId="40615" hidden="1"/>
    <cellStyle name="60 % - Accent2 3" xfId="40649" hidden="1"/>
    <cellStyle name="60 % - Accent2 3" xfId="40664" hidden="1"/>
    <cellStyle name="60 % - Accent2 3" xfId="40623" hidden="1"/>
    <cellStyle name="60 % - Accent2 3" xfId="40698" hidden="1"/>
    <cellStyle name="60 % - Accent2 3" xfId="40711" hidden="1"/>
    <cellStyle name="60 % - Accent2 3" xfId="40748" hidden="1"/>
    <cellStyle name="60 % - Accent2 3" xfId="40763" hidden="1"/>
    <cellStyle name="60 % - Accent2 3" xfId="40721" hidden="1"/>
    <cellStyle name="60 % - Accent2 3" xfId="40795" hidden="1"/>
    <cellStyle name="60 % - Accent2 3" xfId="40808" hidden="1"/>
    <cellStyle name="60 % - Accent2 3" xfId="40879" hidden="1"/>
    <cellStyle name="60 % - Accent2 3" xfId="40912" hidden="1"/>
    <cellStyle name="60 % - Accent2 3" xfId="40846" hidden="1"/>
    <cellStyle name="60 % - Accent2 3" xfId="40951" hidden="1"/>
    <cellStyle name="60 % - Accent2 3" xfId="40967" hidden="1"/>
    <cellStyle name="60 % - Accent2 3" xfId="41034" hidden="1"/>
    <cellStyle name="60 % - Accent2 3" xfId="41063" hidden="1"/>
    <cellStyle name="60 % - Accent2 3" xfId="41005" hidden="1"/>
    <cellStyle name="60 % - Accent2 3" xfId="41097" hidden="1"/>
    <cellStyle name="60 % - Accent2 3" xfId="41113" hidden="1"/>
    <cellStyle name="60 % - Accent2 3" xfId="41153" hidden="1"/>
    <cellStyle name="60 % - Accent2 3" xfId="41168" hidden="1"/>
    <cellStyle name="60 % - Accent2 3" xfId="41129" hidden="1"/>
    <cellStyle name="60 % - Accent2 3" xfId="41196" hidden="1"/>
    <cellStyle name="60 % - Accent2 3" xfId="41208" hidden="1"/>
    <cellStyle name="60 % - Accent2 3" xfId="41274" hidden="1"/>
    <cellStyle name="60 % - Accent2 3" xfId="41304" hidden="1"/>
    <cellStyle name="60 % - Accent2 3" xfId="41243" hidden="1"/>
    <cellStyle name="60 % - Accent2 3" xfId="41336" hidden="1"/>
    <cellStyle name="60 % - Accent2 3" xfId="41348" hidden="1"/>
    <cellStyle name="60 % - Accent2 3" xfId="40823" hidden="1"/>
    <cellStyle name="60 % - Accent2 3" xfId="40402" hidden="1"/>
    <cellStyle name="60 % - Accent2 3" xfId="40988" hidden="1"/>
    <cellStyle name="60 % - Accent2 3" xfId="40902" hidden="1"/>
    <cellStyle name="60 % - Accent2 3" xfId="40388" hidden="1"/>
    <cellStyle name="60 % - Accent2 3" xfId="41299" hidden="1"/>
    <cellStyle name="60 % - Accent2 3" xfId="40835" hidden="1"/>
    <cellStyle name="60 % - Accent2 3" xfId="41120" hidden="1"/>
    <cellStyle name="60 % - Accent2 3" xfId="40961" hidden="1"/>
    <cellStyle name="60 % - Accent2 3" xfId="40928" hidden="1"/>
    <cellStyle name="60 % - Accent2 3" xfId="41367" hidden="1"/>
    <cellStyle name="60 % - Accent2 3" xfId="41382" hidden="1"/>
    <cellStyle name="60 % - Accent2 3" xfId="40826" hidden="1"/>
    <cellStyle name="60 % - Accent2 3" xfId="41411" hidden="1"/>
    <cellStyle name="60 % - Accent2 3" xfId="41423" hidden="1"/>
    <cellStyle name="60 % - Accent2 3" xfId="41455" hidden="1"/>
    <cellStyle name="60 % - Accent2 3" xfId="41471" hidden="1"/>
    <cellStyle name="60 % - Accent2 3" xfId="41432" hidden="1"/>
    <cellStyle name="60 % - Accent2 3" xfId="41506" hidden="1"/>
    <cellStyle name="60 % - Accent2 3" xfId="41518" hidden="1"/>
    <cellStyle name="60 % - Accent2 3" xfId="41555" hidden="1"/>
    <cellStyle name="60 % - Accent2 3" xfId="41578" hidden="1"/>
    <cellStyle name="60 % - Accent2 3" xfId="41529" hidden="1"/>
    <cellStyle name="60 % - Accent2 3" xfId="41610" hidden="1"/>
    <cellStyle name="60 % - Accent2 3" xfId="41622" hidden="1"/>
    <cellStyle name="60 % - Accent2 3" xfId="41700" hidden="1"/>
    <cellStyle name="60 % - Accent2 3" xfId="41715" hidden="1"/>
    <cellStyle name="60 % - Accent2 3" xfId="41674" hidden="1"/>
    <cellStyle name="60 % - Accent2 3" xfId="41744" hidden="1"/>
    <cellStyle name="60 % - Accent2 3" xfId="41756" hidden="1"/>
    <cellStyle name="60 % - Accent2 3" xfId="41803" hidden="1"/>
    <cellStyle name="60 % - Accent2 3" xfId="41824" hidden="1"/>
    <cellStyle name="60 % - Accent2 3" xfId="41778" hidden="1"/>
    <cellStyle name="60 % - Accent2 3" xfId="41862" hidden="1"/>
    <cellStyle name="60 % - Accent2 3" xfId="41883" hidden="1"/>
    <cellStyle name="60 % - Accent2 3" xfId="41918" hidden="1"/>
    <cellStyle name="60 % - Accent2 3" xfId="41934" hidden="1"/>
    <cellStyle name="60 % - Accent2 3" xfId="41894" hidden="1"/>
    <cellStyle name="60 % - Accent2 3" xfId="41966" hidden="1"/>
    <cellStyle name="60 % - Accent2 3" xfId="41978" hidden="1"/>
    <cellStyle name="60 % - Accent2 3" xfId="42014" hidden="1"/>
    <cellStyle name="60 % - Accent2 3" xfId="42029" hidden="1"/>
    <cellStyle name="60 % - Accent2 3" xfId="41990" hidden="1"/>
    <cellStyle name="60 % - Accent2 3" xfId="42058" hidden="1"/>
    <cellStyle name="60 % - Accent2 3" xfId="42080" hidden="1"/>
    <cellStyle name="60 % - Accent2 3" xfId="42143" hidden="1"/>
    <cellStyle name="60 % - Accent2 3" xfId="42172" hidden="1"/>
    <cellStyle name="60 % - Accent2 3" xfId="42112" hidden="1"/>
    <cellStyle name="60 % - Accent2 3" xfId="42205" hidden="1"/>
    <cellStyle name="60 % - Accent2 3" xfId="42220" hidden="1"/>
    <cellStyle name="60 % - Accent2 3" xfId="42288" hidden="1"/>
    <cellStyle name="60 % - Accent2 3" xfId="42317" hidden="1"/>
    <cellStyle name="60 % - Accent2 3" xfId="42259" hidden="1"/>
    <cellStyle name="60 % - Accent2 3" xfId="42347" hidden="1"/>
    <cellStyle name="60 % - Accent2 3" xfId="42363" hidden="1"/>
    <cellStyle name="60 % - Accent2 3" xfId="42398" hidden="1"/>
    <cellStyle name="60 % - Accent2 3" xfId="42412" hidden="1"/>
    <cellStyle name="60 % - Accent2 3" xfId="42376" hidden="1"/>
    <cellStyle name="60 % - Accent2 3" xfId="42438" hidden="1"/>
    <cellStyle name="60 % - Accent2 3" xfId="42450" hidden="1"/>
    <cellStyle name="60 % - Accent2 3" xfId="42519" hidden="1"/>
    <cellStyle name="60 % - Accent2 3" xfId="42546" hidden="1"/>
    <cellStyle name="60 % - Accent2 3" xfId="42486" hidden="1"/>
    <cellStyle name="60 % - Accent2 3" xfId="42576" hidden="1"/>
    <cellStyle name="60 % - Accent2 3" xfId="42588" hidden="1"/>
    <cellStyle name="60 % - Accent2 3" xfId="42094" hidden="1"/>
    <cellStyle name="60 % - Accent2 3" xfId="41649" hidden="1"/>
    <cellStyle name="60 % - Accent2 3" xfId="42239" hidden="1"/>
    <cellStyle name="60 % - Accent2 3" xfId="42163" hidden="1"/>
    <cellStyle name="60 % - Accent2 3" xfId="41636" hidden="1"/>
    <cellStyle name="60 % - Accent2 3" xfId="42541" hidden="1"/>
    <cellStyle name="60 % - Accent2 3" xfId="42105" hidden="1"/>
    <cellStyle name="60 % - Accent2 3" xfId="42369" hidden="1"/>
    <cellStyle name="60 % - Accent2 3" xfId="42214" hidden="1"/>
    <cellStyle name="60 % - Accent2 3" xfId="42187" hidden="1"/>
    <cellStyle name="60 % - Accent2 3" xfId="42608" hidden="1"/>
    <cellStyle name="60 % - Accent2 3" xfId="42624" hidden="1"/>
    <cellStyle name="60 % - Accent2 3" xfId="42097" hidden="1"/>
    <cellStyle name="60 % - Accent2 3" xfId="42657" hidden="1"/>
    <cellStyle name="60 % - Accent2 3" xfId="42670" hidden="1"/>
    <cellStyle name="60 % - Accent2 3" xfId="42707" hidden="1"/>
    <cellStyle name="60 % - Accent2 3" xfId="42721" hidden="1"/>
    <cellStyle name="60 % - Accent2 3" xfId="42682" hidden="1"/>
    <cellStyle name="60 % - Accent2 3" xfId="42752" hidden="1"/>
    <cellStyle name="60 % - Accent2 3" xfId="42765" hidden="1"/>
    <cellStyle name="60 % - Accent2 3" xfId="40727" hidden="1"/>
    <cellStyle name="60 % - Accent2 3" xfId="40294" hidden="1"/>
    <cellStyle name="60 % - Accent2 3" xfId="40984" hidden="1"/>
    <cellStyle name="60 % - Accent2 3" xfId="40036" hidden="1"/>
    <cellStyle name="60 % - Accent2 3" xfId="39943" hidden="1"/>
    <cellStyle name="60 % - Accent2 3" xfId="38144" hidden="1"/>
    <cellStyle name="60 % - Accent2 3" xfId="37640" hidden="1"/>
    <cellStyle name="60 % - Accent2 3" xfId="38594" hidden="1"/>
    <cellStyle name="60 % - Accent2 3" xfId="37385" hidden="1"/>
    <cellStyle name="60 % - Accent2 3" xfId="37130" hidden="1"/>
    <cellStyle name="60 % - Accent2 3" xfId="35689" hidden="1"/>
    <cellStyle name="60 % - Accent2 3" xfId="35011" hidden="1"/>
    <cellStyle name="60 % - Accent2 3" xfId="35891" hidden="1"/>
    <cellStyle name="60 % - Accent2 3" xfId="34609" hidden="1"/>
    <cellStyle name="60 % - Accent2 3" xfId="34348" hidden="1"/>
    <cellStyle name="60 % - Accent2 3" xfId="33868" hidden="1"/>
    <cellStyle name="60 % - Accent2 3" xfId="33761" hidden="1"/>
    <cellStyle name="60 % - Accent2 3" xfId="34132" hidden="1"/>
    <cellStyle name="60 % - Accent2 3" xfId="33629" hidden="1"/>
    <cellStyle name="60 % - Accent2 3" xfId="33570" hidden="1"/>
    <cellStyle name="60 % - Accent2 3" xfId="20065" hidden="1"/>
    <cellStyle name="60 % - Accent2 3" xfId="32844" hidden="1"/>
    <cellStyle name="60 % - Accent2 3" xfId="22931" hidden="1"/>
    <cellStyle name="60 % - Accent2 3" xfId="21863" hidden="1"/>
    <cellStyle name="60 % - Accent2 3" xfId="32331" hidden="1"/>
    <cellStyle name="60 % - Accent2 3" xfId="38764" hidden="1"/>
    <cellStyle name="60 % - Accent2 3" xfId="39368" hidden="1"/>
    <cellStyle name="60 % - Accent2 3" xfId="36395" hidden="1"/>
    <cellStyle name="60 % - Accent2 3" xfId="34421" hidden="1"/>
    <cellStyle name="60 % - Accent2 3" xfId="35240" hidden="1"/>
    <cellStyle name="60 % - Accent2 3" xfId="34070" hidden="1"/>
    <cellStyle name="60 % - Accent2 3" xfId="34690" hidden="1"/>
    <cellStyle name="60 % - Accent2 3" xfId="31523" hidden="1"/>
    <cellStyle name="60 % - Accent2 3" xfId="38321" hidden="1"/>
    <cellStyle name="60 % - Accent2 3" xfId="27728" hidden="1"/>
    <cellStyle name="60 % - Accent2 3" xfId="29405" hidden="1"/>
    <cellStyle name="60 % - Accent2 3" xfId="39400" hidden="1"/>
    <cellStyle name="60 % - Accent2 3" xfId="35066" hidden="1"/>
    <cellStyle name="60 % - Accent2 3" xfId="39015" hidden="1"/>
    <cellStyle name="60 % - Accent2 3" xfId="39237" hidden="1"/>
    <cellStyle name="60 % - Accent2 3" xfId="34857" hidden="1"/>
    <cellStyle name="60 % - Accent2 3" xfId="21412" hidden="1"/>
    <cellStyle name="60 % - Accent2 3" xfId="35255" hidden="1"/>
    <cellStyle name="60 % - Accent2 3" xfId="34862" hidden="1"/>
    <cellStyle name="60 % - Accent2 3" xfId="35061" hidden="1"/>
    <cellStyle name="60 % - Accent2 3" xfId="34182" hidden="1"/>
    <cellStyle name="60 % - Accent2 3" xfId="39710" hidden="1"/>
    <cellStyle name="60 % - Accent2 3" xfId="32022" hidden="1"/>
    <cellStyle name="60 % - Accent2 3" xfId="38890" hidden="1"/>
    <cellStyle name="60 % - Accent2 3" xfId="39827" hidden="1"/>
    <cellStyle name="60 % - Accent2 3" xfId="34444" hidden="1"/>
    <cellStyle name="60 % - Accent2 3" xfId="34106" hidden="1"/>
    <cellStyle name="60 % - Accent2 3" xfId="30998" hidden="1"/>
    <cellStyle name="60 % - Accent2 3" xfId="36697" hidden="1"/>
    <cellStyle name="60 % - Accent2 3" xfId="21549" hidden="1"/>
    <cellStyle name="60 % - Accent2 3" xfId="36251" hidden="1"/>
    <cellStyle name="60 % - Accent2 3" xfId="34238" hidden="1"/>
    <cellStyle name="60 % - Accent2 3" xfId="27988" hidden="1"/>
    <cellStyle name="60 % - Accent2 3" xfId="27816" hidden="1"/>
    <cellStyle name="60 % - Accent2 3" xfId="34066" hidden="1"/>
    <cellStyle name="60 % - Accent2 3" xfId="38931" hidden="1"/>
    <cellStyle name="60 % - Accent2 3" xfId="35109" hidden="1"/>
    <cellStyle name="60 % - Accent2 3" xfId="36346" hidden="1"/>
    <cellStyle name="60 % - Accent2 3" xfId="35195" hidden="1"/>
    <cellStyle name="60 % - Accent2 3" xfId="36713" hidden="1"/>
    <cellStyle name="60 % - Accent2 3" xfId="34237" hidden="1"/>
    <cellStyle name="60 % - Accent2 3" xfId="39265" hidden="1"/>
    <cellStyle name="60 % - Accent2 3" xfId="32191" hidden="1"/>
    <cellStyle name="60 % - Accent2 3" xfId="36929" hidden="1"/>
    <cellStyle name="60 % - Accent2 3" xfId="34571" hidden="1"/>
    <cellStyle name="60 % - Accent2 3" xfId="36249" hidden="1"/>
    <cellStyle name="60 % - Accent2 3" xfId="39410" hidden="1"/>
    <cellStyle name="60 % - Accent2 3" xfId="38467" hidden="1"/>
    <cellStyle name="60 % - Accent2 3" xfId="36809" hidden="1"/>
    <cellStyle name="60 % - Accent2 3" xfId="34434" hidden="1"/>
    <cellStyle name="60 % - Accent2 3" xfId="30840" hidden="1"/>
    <cellStyle name="60 % - Accent2 3" xfId="34206" hidden="1"/>
    <cellStyle name="60 % - Accent2 3" xfId="36823" hidden="1"/>
    <cellStyle name="60 % - Accent2 3" xfId="34441" hidden="1"/>
    <cellStyle name="60 % - Accent2 3" xfId="30844" hidden="1"/>
    <cellStyle name="60 % - Accent2 3" xfId="36648" hidden="1"/>
    <cellStyle name="60 % - Accent2 3" xfId="38658" hidden="1"/>
    <cellStyle name="60 % - Accent2 3" xfId="39392" hidden="1"/>
    <cellStyle name="60 % - Accent2 3" xfId="39254" hidden="1"/>
    <cellStyle name="60 % - Accent2 3" xfId="27763" hidden="1"/>
    <cellStyle name="60 % - Accent2 3" xfId="32200" hidden="1"/>
    <cellStyle name="60 % - Accent2 3" xfId="28302" hidden="1"/>
    <cellStyle name="60 % - Accent2 3" xfId="38495" hidden="1"/>
    <cellStyle name="60 % - Accent2 3" xfId="35092" hidden="1"/>
    <cellStyle name="60 % - Accent2 3" xfId="33060" hidden="1"/>
    <cellStyle name="60 % - Accent2 3" xfId="33245" hidden="1"/>
    <cellStyle name="60 % - Accent2 3" xfId="33283" hidden="1"/>
    <cellStyle name="60 % - Accent2 3" xfId="32066" hidden="1"/>
    <cellStyle name="60 % - Accent2 3" xfId="37282" hidden="1"/>
    <cellStyle name="60 % - Accent2 3" xfId="21640" hidden="1"/>
    <cellStyle name="60 % - Accent2 3" xfId="33984" hidden="1"/>
    <cellStyle name="60 % - Accent2 3" xfId="33704" hidden="1"/>
    <cellStyle name="60 % - Accent2 3" xfId="36779" hidden="1"/>
    <cellStyle name="60 % - Accent2 3" xfId="36203" hidden="1"/>
    <cellStyle name="60 % - Accent2 3" xfId="34493" hidden="1"/>
    <cellStyle name="60 % - Accent2 3" xfId="29831" hidden="1"/>
    <cellStyle name="60 % - Accent2 3" xfId="39321" hidden="1"/>
    <cellStyle name="60 % - Accent2 3" xfId="21770" hidden="1"/>
    <cellStyle name="60 % - Accent2 3" xfId="35952" hidden="1"/>
    <cellStyle name="60 % - Accent2 3" xfId="37013" hidden="1"/>
    <cellStyle name="60 % - Accent2 3" xfId="36880" hidden="1"/>
    <cellStyle name="60 % - Accent2 3" xfId="35123" hidden="1"/>
    <cellStyle name="60 % - Accent2 3" xfId="38550" hidden="1"/>
    <cellStyle name="60 % - Accent2 3" xfId="38938" hidden="1"/>
    <cellStyle name="60 % - Accent2 3" xfId="37416" hidden="1"/>
    <cellStyle name="60 % - Accent2 3" xfId="33095" hidden="1"/>
    <cellStyle name="60 % - Accent2 3" xfId="35079" hidden="1"/>
    <cellStyle name="60 % - Accent2 3" xfId="34412" hidden="1"/>
    <cellStyle name="60 % - Accent2 3" xfId="32129" hidden="1"/>
    <cellStyle name="60 % - Accent2 3" xfId="38455" hidden="1"/>
    <cellStyle name="60 % - Accent2 3" xfId="38660" hidden="1"/>
    <cellStyle name="60 % - Accent2 3" xfId="32166" hidden="1"/>
    <cellStyle name="60 % - Accent2 3" xfId="24991" hidden="1"/>
    <cellStyle name="60 % - Accent2 3" xfId="38664" hidden="1"/>
    <cellStyle name="60 % - Accent2 3" xfId="36885" hidden="1"/>
    <cellStyle name="60 % - Accent2 3" xfId="36111" hidden="1"/>
    <cellStyle name="60 % - Accent2 3" xfId="23999" hidden="1"/>
    <cellStyle name="60 % - Accent2 3" xfId="34018" hidden="1"/>
    <cellStyle name="60 % - Accent2 3" xfId="26780" hidden="1"/>
    <cellStyle name="60 % - Accent2 3" xfId="36191" hidden="1"/>
    <cellStyle name="60 % - Accent2 3" xfId="28300" hidden="1"/>
    <cellStyle name="60 % - Accent2 3" xfId="38776" hidden="1"/>
    <cellStyle name="60 % - Accent2 3" xfId="35147" hidden="1"/>
    <cellStyle name="60 % - Accent2 3" xfId="36741" hidden="1"/>
    <cellStyle name="60 % - Accent2 3" xfId="42068" hidden="1"/>
    <cellStyle name="60 % - Accent2 3" xfId="20215" hidden="1"/>
    <cellStyle name="60 % - Accent2 3" xfId="29829" hidden="1"/>
    <cellStyle name="60 % - Accent2 3" xfId="39469" hidden="1"/>
    <cellStyle name="60 % - Accent2 3" xfId="35804" hidden="1"/>
    <cellStyle name="60 % - Accent2 3" xfId="35282" hidden="1"/>
    <cellStyle name="60 % - Accent2 3" xfId="34279" hidden="1"/>
    <cellStyle name="60 % - Accent2 3" xfId="34128" hidden="1"/>
    <cellStyle name="60 % - Accent2 3" xfId="37375" hidden="1"/>
    <cellStyle name="60 % - Accent2 3" xfId="23389" hidden="1"/>
    <cellStyle name="60 % - Accent2 3" xfId="36086" hidden="1"/>
    <cellStyle name="60 % - Accent2 3" xfId="19841" hidden="1"/>
    <cellStyle name="60 % - Accent2 3" xfId="25393" hidden="1"/>
    <cellStyle name="60 % - Accent2 3" xfId="34600" hidden="1"/>
    <cellStyle name="60 % - Accent2 3" xfId="34651" hidden="1"/>
    <cellStyle name="60 % - Accent2 3" xfId="40073" hidden="1"/>
    <cellStyle name="60 % - Accent2 3" xfId="22767" hidden="1"/>
    <cellStyle name="60 % - Accent2 3" xfId="30326" hidden="1"/>
    <cellStyle name="60 % - Accent2 3" xfId="41839" hidden="1"/>
    <cellStyle name="60 % - Accent2 3" xfId="38600" hidden="1"/>
    <cellStyle name="60 % - Accent2 3" xfId="34168" hidden="1"/>
    <cellStyle name="60 % - Accent2 3" xfId="34760" hidden="1"/>
    <cellStyle name="60 % - Accent2 3" xfId="37412" hidden="1"/>
    <cellStyle name="60 % - Accent2 3" xfId="33919" hidden="1"/>
    <cellStyle name="60 % - Accent2 3" xfId="35222" hidden="1"/>
    <cellStyle name="60 % - Accent2 3" xfId="30381" hidden="1"/>
    <cellStyle name="60 % - Accent2 3" xfId="42841" hidden="1"/>
    <cellStyle name="60 % - Accent2 3" xfId="42872" hidden="1"/>
    <cellStyle name="60 % - Accent2 3" xfId="42812" hidden="1"/>
    <cellStyle name="60 % - Accent2 3" xfId="42908" hidden="1"/>
    <cellStyle name="60 % - Accent2 3" xfId="42925" hidden="1"/>
    <cellStyle name="60 % - Accent2 3" xfId="43003" hidden="1"/>
    <cellStyle name="60 % - Accent2 3" xfId="43042" hidden="1"/>
    <cellStyle name="60 % - Accent2 3" xfId="42973" hidden="1"/>
    <cellStyle name="60 % - Accent2 3" xfId="43083" hidden="1"/>
    <cellStyle name="60 % - Accent2 3" xfId="43101" hidden="1"/>
    <cellStyle name="60 % - Accent2 3" xfId="43138" hidden="1"/>
    <cellStyle name="60 % - Accent2 3" xfId="43152" hidden="1"/>
    <cellStyle name="60 % - Accent2 3" xfId="43116" hidden="1"/>
    <cellStyle name="60 % - Accent2 3" xfId="43178" hidden="1"/>
    <cellStyle name="60 % - Accent2 3" xfId="43190" hidden="1"/>
    <cellStyle name="60 % - Accent2 3" xfId="43250" hidden="1"/>
    <cellStyle name="60 % - Accent2 3" xfId="43288" hidden="1"/>
    <cellStyle name="60 % - Accent2 3" xfId="43223" hidden="1"/>
    <cellStyle name="60 % - Accent2 3" xfId="43328" hidden="1"/>
    <cellStyle name="60 % - Accent2 3" xfId="43343" hidden="1"/>
    <cellStyle name="60 % - Accent2 3" xfId="42783" hidden="1"/>
    <cellStyle name="60 % - Accent2 3" xfId="34003" hidden="1"/>
    <cellStyle name="60 % - Accent2 3" xfId="42950" hidden="1"/>
    <cellStyle name="60 % - Accent2 3" xfId="42862" hidden="1"/>
    <cellStyle name="60 % - Accent2 3" xfId="33422" hidden="1"/>
    <cellStyle name="60 % - Accent2 3" xfId="43283" hidden="1"/>
    <cellStyle name="60 % - Accent2 3" xfId="42799" hidden="1"/>
    <cellStyle name="60 % - Accent2 3" xfId="43109" hidden="1"/>
    <cellStyle name="60 % - Accent2 3" xfId="42919" hidden="1"/>
    <cellStyle name="60 % - Accent2 3" xfId="42890" hidden="1"/>
    <cellStyle name="60 % - Accent2 3" xfId="43364" hidden="1"/>
    <cellStyle name="60 % - Accent2 3" xfId="43378" hidden="1"/>
    <cellStyle name="60 % - Accent2 3" xfId="42787" hidden="1"/>
    <cellStyle name="60 % - Accent2 3" xfId="43411" hidden="1"/>
    <cellStyle name="60 % - Accent2 3" xfId="43424" hidden="1"/>
    <cellStyle name="60 % - Accent2 3" xfId="43456" hidden="1"/>
    <cellStyle name="60 % - Accent2 3" xfId="43484" hidden="1"/>
    <cellStyle name="60 % - Accent2 3" xfId="43432" hidden="1"/>
    <cellStyle name="60 % - Accent2 3" xfId="43525" hidden="1"/>
    <cellStyle name="60 % - Accent2 3" xfId="43550" hidden="1"/>
    <cellStyle name="60 % - Accent2 3" xfId="43670" hidden="1"/>
    <cellStyle name="60 % - Accent2 3" xfId="43735" hidden="1"/>
    <cellStyle name="60 % - Accent2 3" xfId="43634" hidden="1"/>
    <cellStyle name="60 % - Accent2 3" xfId="43772" hidden="1"/>
    <cellStyle name="60 % - Accent2 3" xfId="43792" hidden="1"/>
    <cellStyle name="60 % - Accent2 3" xfId="43934" hidden="1"/>
    <cellStyle name="60 % - Accent2 3" xfId="43983" hidden="1"/>
    <cellStyle name="60 % - Accent2 3" xfId="43897" hidden="1"/>
    <cellStyle name="60 % - Accent2 3" xfId="44014" hidden="1"/>
    <cellStyle name="60 % - Accent2 3" xfId="44032" hidden="1"/>
    <cellStyle name="60 % - Accent2 3" xfId="44148" hidden="1"/>
    <cellStyle name="60 % - Accent2 3" xfId="44197" hidden="1"/>
    <cellStyle name="60 % - Accent2 3" xfId="44113" hidden="1"/>
    <cellStyle name="60 % - Accent2 3" xfId="44228" hidden="1"/>
    <cellStyle name="60 % - Accent2 3" xfId="44246" hidden="1"/>
    <cellStyle name="60 % - Accent2 3" xfId="44278" hidden="1"/>
    <cellStyle name="60 % - Accent2 3" xfId="44292" hidden="1"/>
    <cellStyle name="60 % - Accent2 3" xfId="44256" hidden="1"/>
    <cellStyle name="60 % - Accent2 3" xfId="44318" hidden="1"/>
    <cellStyle name="60 % - Accent2 3" xfId="44330" hidden="1"/>
    <cellStyle name="60 % - Accent2 3" xfId="44425" hidden="1"/>
    <cellStyle name="60 % - Accent2 3" xfId="44473" hidden="1"/>
    <cellStyle name="60 % - Accent2 3" xfId="44394" hidden="1"/>
    <cellStyle name="60 % - Accent2 3" xfId="44506" hidden="1"/>
    <cellStyle name="60 % - Accent2 3" xfId="44522" hidden="1"/>
    <cellStyle name="60 % - Accent2 3" xfId="44584" hidden="1"/>
    <cellStyle name="60 % - Accent2 3" xfId="44618" hidden="1"/>
    <cellStyle name="60 % - Accent2 3" xfId="44558" hidden="1"/>
    <cellStyle name="60 % - Accent2 3" xfId="44653" hidden="1"/>
    <cellStyle name="60 % - Accent2 3" xfId="44671" hidden="1"/>
    <cellStyle name="60 % - Accent2 3" xfId="44736" hidden="1"/>
    <cellStyle name="60 % - Accent2 3" xfId="44770" hidden="1"/>
    <cellStyle name="60 % - Accent2 3" xfId="44707" hidden="1"/>
    <cellStyle name="60 % - Accent2 3" xfId="44808" hidden="1"/>
    <cellStyle name="60 % - Accent2 3" xfId="44825" hidden="1"/>
    <cellStyle name="60 % - Accent2 3" xfId="44870" hidden="1"/>
    <cellStyle name="60 % - Accent2 3" xfId="44886" hidden="1"/>
    <cellStyle name="60 % - Accent2 3" xfId="44842" hidden="1"/>
    <cellStyle name="60 % - Accent2 3" xfId="44914" hidden="1"/>
    <cellStyle name="60 % - Accent2 3" xfId="44926" hidden="1"/>
    <cellStyle name="60 % - Accent2 3" xfId="44990" hidden="1"/>
    <cellStyle name="60 % - Accent2 3" xfId="45024" hidden="1"/>
    <cellStyle name="60 % - Accent2 3" xfId="44963" hidden="1"/>
    <cellStyle name="60 % - Accent2 3" xfId="45067" hidden="1"/>
    <cellStyle name="60 % - Accent2 3" xfId="45083" hidden="1"/>
    <cellStyle name="60 % - Accent2 3" xfId="44540" hidden="1"/>
    <cellStyle name="60 % - Accent2 3" xfId="43827" hidden="1"/>
    <cellStyle name="60 % - Accent2 3" xfId="44692" hidden="1"/>
    <cellStyle name="60 % - Accent2 3" xfId="44607" hidden="1"/>
    <cellStyle name="60 % - Accent2 3" xfId="43812" hidden="1"/>
    <cellStyle name="60 % - Accent2 3" xfId="45019" hidden="1"/>
    <cellStyle name="60 % - Accent2 3" xfId="44550" hidden="1"/>
    <cellStyle name="60 % - Accent2 3" xfId="44832" hidden="1"/>
    <cellStyle name="60 % - Accent2 3" xfId="44665" hidden="1"/>
    <cellStyle name="60 % - Accent2 3" xfId="44633" hidden="1"/>
    <cellStyle name="60 % - Accent2 3" xfId="45104" hidden="1"/>
    <cellStyle name="60 % - Accent2 3" xfId="45121" hidden="1"/>
    <cellStyle name="60 % - Accent2 3" xfId="44543" hidden="1"/>
    <cellStyle name="60 % - Accent2 3" xfId="45152" hidden="1"/>
    <cellStyle name="60 % - Accent2 3" xfId="45164" hidden="1"/>
    <cellStyle name="60 % - Accent2 3" xfId="45197" hidden="1"/>
    <cellStyle name="60 % - Accent2 3" xfId="45215" hidden="1"/>
    <cellStyle name="60 % - Accent2 3" xfId="45174" hidden="1"/>
    <cellStyle name="60 % - Accent2 3" xfId="45244" hidden="1"/>
    <cellStyle name="60 % - Accent2 3" xfId="45261" hidden="1"/>
    <cellStyle name="60 % - Accent2 3" xfId="45298" hidden="1"/>
    <cellStyle name="60 % - Accent2 3" xfId="45315" hidden="1"/>
    <cellStyle name="60 % - Accent2 3" xfId="45272" hidden="1"/>
    <cellStyle name="60 % - Accent2 3" xfId="45341" hidden="1"/>
    <cellStyle name="60 % - Accent2 3" xfId="45353" hidden="1"/>
    <cellStyle name="60 % - Accent2 3" xfId="45419" hidden="1"/>
    <cellStyle name="60 % - Accent2 3" xfId="45433" hidden="1"/>
    <cellStyle name="60 % - Accent2 3" xfId="45396" hidden="1"/>
    <cellStyle name="60 % - Accent2 3" xfId="45459" hidden="1"/>
    <cellStyle name="60 % - Accent2 3" xfId="45471" hidden="1"/>
    <cellStyle name="60 % - Accent2 3" xfId="45513" hidden="1"/>
    <cellStyle name="60 % - Accent2 3" xfId="45527" hidden="1"/>
    <cellStyle name="60 % - Accent2 3" xfId="45491" hidden="1"/>
    <cellStyle name="60 % - Accent2 3" xfId="45553" hidden="1"/>
    <cellStyle name="60 % - Accent2 3" xfId="45565" hidden="1"/>
    <cellStyle name="60 % - Accent2 3" xfId="45595" hidden="1"/>
    <cellStyle name="60 % - Accent2 3" xfId="45609" hidden="1"/>
    <cellStyle name="60 % - Accent2 3" xfId="45573" hidden="1"/>
    <cellStyle name="60 % - Accent2 3" xfId="45642" hidden="1"/>
    <cellStyle name="60 % - Accent2 3" xfId="45654" hidden="1"/>
    <cellStyle name="60 % - Accent2 3" xfId="45687" hidden="1"/>
    <cellStyle name="60 % - Accent2 3" xfId="45702" hidden="1"/>
    <cellStyle name="60 % - Accent2 3" xfId="45663" hidden="1"/>
    <cellStyle name="60 % - Accent2 3" xfId="45731" hidden="1"/>
    <cellStyle name="60 % - Accent2 3" xfId="45744" hidden="1"/>
    <cellStyle name="60 % - Accent2 3" xfId="45811" hidden="1"/>
    <cellStyle name="60 % - Accent2 3" xfId="45842" hidden="1"/>
    <cellStyle name="60 % - Accent2 3" xfId="45779" hidden="1"/>
    <cellStyle name="60 % - Accent2 3" xfId="45875" hidden="1"/>
    <cellStyle name="60 % - Accent2 3" xfId="45890" hidden="1"/>
    <cellStyle name="60 % - Accent2 3" xfId="45954" hidden="1"/>
    <cellStyle name="60 % - Accent2 3" xfId="45980" hidden="1"/>
    <cellStyle name="60 % - Accent2 3" xfId="45927" hidden="1"/>
    <cellStyle name="60 % - Accent2 3" xfId="46008" hidden="1"/>
    <cellStyle name="60 % - Accent2 3" xfId="46024" hidden="1"/>
    <cellStyle name="60 % - Accent2 3" xfId="46060" hidden="1"/>
    <cellStyle name="60 % - Accent2 3" xfId="46074" hidden="1"/>
    <cellStyle name="60 % - Accent2 3" xfId="46038" hidden="1"/>
    <cellStyle name="60 % - Accent2 3" xfId="46100" hidden="1"/>
    <cellStyle name="60 % - Accent2 3" xfId="46112" hidden="1"/>
    <cellStyle name="60 % - Accent2 3" xfId="46167" hidden="1"/>
    <cellStyle name="60 % - Accent2 3" xfId="46192" hidden="1"/>
    <cellStyle name="60 % - Accent2 3" xfId="46141" hidden="1"/>
    <cellStyle name="60 % - Accent2 3" xfId="46220" hidden="1"/>
    <cellStyle name="60 % - Accent2 3" xfId="46232" hidden="1"/>
    <cellStyle name="60 % - Accent2 3" xfId="45759" hidden="1"/>
    <cellStyle name="60 % - Accent2 3" xfId="45377" hidden="1"/>
    <cellStyle name="60 % - Accent2 3" xfId="45911" hidden="1"/>
    <cellStyle name="60 % - Accent2 3" xfId="45832" hidden="1"/>
    <cellStyle name="60 % - Accent2 3" xfId="45365" hidden="1"/>
    <cellStyle name="60 % - Accent2 3" xfId="46187" hidden="1"/>
    <cellStyle name="60 % - Accent2 3" xfId="45770" hidden="1"/>
    <cellStyle name="60 % - Accent2 3" xfId="46031" hidden="1"/>
    <cellStyle name="60 % - Accent2 3" xfId="45884" hidden="1"/>
    <cellStyle name="60 % - Accent2 3" xfId="45857" hidden="1"/>
    <cellStyle name="60 % - Accent2 3" xfId="46251" hidden="1"/>
    <cellStyle name="60 % - Accent2 3" xfId="46265" hidden="1"/>
    <cellStyle name="60 % - Accent2 3" xfId="45762" hidden="1"/>
    <cellStyle name="60 % - Accent2 3" xfId="46291" hidden="1"/>
    <cellStyle name="60 % - Accent2 3" xfId="46303" hidden="1"/>
    <cellStyle name="60 % - Accent2 3" xfId="46333" hidden="1"/>
    <cellStyle name="60 % - Accent2 3" xfId="46347" hidden="1"/>
    <cellStyle name="60 % - Accent2 3" xfId="46311" hidden="1"/>
    <cellStyle name="60 % - Accent2 3" xfId="46373" hidden="1"/>
    <cellStyle name="60 % - Accent2 3" xfId="46385" hidden="1"/>
    <cellStyle name="60 % - Accent2 3" xfId="46415" hidden="1"/>
    <cellStyle name="60 % - Accent2 3" xfId="46441" hidden="1"/>
    <cellStyle name="60 % - Accent2 3" xfId="46393" hidden="1"/>
    <cellStyle name="60 % - Accent2 3" xfId="46467" hidden="1"/>
    <cellStyle name="60 % - Accent2 3" xfId="46479" hidden="1"/>
    <cellStyle name="60 % - Accent2 3" xfId="46545" hidden="1"/>
    <cellStyle name="60 % - Accent2 3" xfId="46559" hidden="1"/>
    <cellStyle name="60 % - Accent2 3" xfId="46522" hidden="1"/>
    <cellStyle name="60 % - Accent2 3" xfId="46585" hidden="1"/>
    <cellStyle name="60 % - Accent2 3" xfId="46597" hidden="1"/>
    <cellStyle name="60 % - Accent2 3" xfId="46639" hidden="1"/>
    <cellStyle name="60 % - Accent2 3" xfId="46665" hidden="1"/>
    <cellStyle name="60 % - Accent2 3" xfId="46617" hidden="1"/>
    <cellStyle name="60 % - Accent2 3" xfId="46703" hidden="1"/>
    <cellStyle name="60 % - Accent2 3" xfId="46727" hidden="1"/>
    <cellStyle name="60 % - Accent2 3" xfId="46757" hidden="1"/>
    <cellStyle name="60 % - Accent2 3" xfId="46771" hidden="1"/>
    <cellStyle name="60 % - Accent2 3" xfId="46735" hidden="1"/>
    <cellStyle name="60 % - Accent2 3" xfId="46797" hidden="1"/>
    <cellStyle name="60 % - Accent2 3" xfId="46809" hidden="1"/>
    <cellStyle name="60 % - Accent2 3" xfId="46839" hidden="1"/>
    <cellStyle name="60 % - Accent2 3" xfId="46853" hidden="1"/>
    <cellStyle name="60 % - Accent2 3" xfId="46817" hidden="1"/>
    <cellStyle name="60 % - Accent2 3" xfId="46879" hidden="1"/>
    <cellStyle name="60 % - Accent2 3" xfId="46903" hidden="1"/>
    <cellStyle name="60 % - Accent2 3" xfId="46958" hidden="1"/>
    <cellStyle name="60 % - Accent2 3" xfId="46986" hidden="1"/>
    <cellStyle name="60 % - Accent2 3" xfId="46932" hidden="1"/>
    <cellStyle name="60 % - Accent2 3" xfId="47019" hidden="1"/>
    <cellStyle name="60 % - Accent2 3" xfId="47034" hidden="1"/>
    <cellStyle name="60 % - Accent2 3" xfId="47093" hidden="1"/>
    <cellStyle name="60 % - Accent2 3" xfId="47119" hidden="1"/>
    <cellStyle name="60 % - Accent2 3" xfId="47067" hidden="1"/>
    <cellStyle name="60 % - Accent2 3" xfId="47147" hidden="1"/>
    <cellStyle name="60 % - Accent2 3" xfId="47163" hidden="1"/>
    <cellStyle name="60 % - Accent2 3" xfId="47198" hidden="1"/>
    <cellStyle name="60 % - Accent2 3" xfId="47212" hidden="1"/>
    <cellStyle name="60 % - Accent2 3" xfId="47176" hidden="1"/>
    <cellStyle name="60 % - Accent2 3" xfId="47238" hidden="1"/>
    <cellStyle name="60 % - Accent2 3" xfId="47250" hidden="1"/>
    <cellStyle name="60 % - Accent2 3" xfId="47305" hidden="1"/>
    <cellStyle name="60 % - Accent2 3" xfId="47330" hidden="1"/>
    <cellStyle name="60 % - Accent2 3" xfId="47279" hidden="1"/>
    <cellStyle name="60 % - Accent2 3" xfId="47358" hidden="1"/>
    <cellStyle name="60 % - Accent2 3" xfId="47370" hidden="1"/>
    <cellStyle name="60 % - Accent2 3" xfId="46917" hidden="1"/>
    <cellStyle name="60 % - Accent2 3" xfId="46503" hidden="1"/>
    <cellStyle name="60 % - Accent2 3" xfId="47053" hidden="1"/>
    <cellStyle name="60 % - Accent2 3" xfId="46977" hidden="1"/>
    <cellStyle name="60 % - Accent2 3" xfId="46491" hidden="1"/>
    <cellStyle name="60 % - Accent2 3" xfId="47325" hidden="1"/>
    <cellStyle name="60 % - Accent2 3" xfId="46926" hidden="1"/>
    <cellStyle name="60 % - Accent2 3" xfId="47169" hidden="1"/>
    <cellStyle name="60 % - Accent2 3" xfId="47028" hidden="1"/>
    <cellStyle name="60 % - Accent2 3" xfId="47001" hidden="1"/>
    <cellStyle name="60 % - Accent2 3" xfId="47389" hidden="1"/>
    <cellStyle name="60 % - Accent2 3" xfId="47403" hidden="1"/>
    <cellStyle name="60 % - Accent2 3" xfId="46920" hidden="1"/>
    <cellStyle name="60 % - Accent2 3" xfId="47429" hidden="1"/>
    <cellStyle name="60 % - Accent2 3" xfId="47441" hidden="1"/>
    <cellStyle name="60 % - Accent2 3" xfId="47471" hidden="1"/>
    <cellStyle name="60 % - Accent2 3" xfId="47485" hidden="1"/>
    <cellStyle name="60 % - Accent2 3" xfId="47449" hidden="1"/>
    <cellStyle name="60 % - Accent2 3" xfId="47512" hidden="1"/>
    <cellStyle name="60 % - Accent2 3" xfId="47524" hidden="1"/>
    <cellStyle name="60 % - Accent2 3" xfId="45666" hidden="1"/>
    <cellStyle name="60 % - Accent2 3" xfId="45276" hidden="1"/>
    <cellStyle name="60 % - Accent2 3" xfId="45907" hidden="1"/>
    <cellStyle name="60 % - Accent2 3" xfId="45046" hidden="1"/>
    <cellStyle name="60 % - Accent2 3" xfId="44956" hidden="1"/>
    <cellStyle name="60 % - Accent2 3" xfId="43435" hidden="1"/>
    <cellStyle name="60 % - Accent2 3" xfId="42968" hidden="1"/>
    <cellStyle name="60 % - Accent2 3" xfId="43828" hidden="1"/>
    <cellStyle name="60 % - Accent2 3" xfId="42733" hidden="1"/>
    <cellStyle name="60 % - Accent2 3" xfId="40700" hidden="1"/>
    <cellStyle name="60 % - Accent2 3" xfId="37480" hidden="1"/>
    <cellStyle name="60 % - Accent2 3" xfId="36384" hidden="1"/>
    <cellStyle name="60 % - Accent2 3" xfId="38489" hidden="1"/>
    <cellStyle name="60 % - Accent2 3" xfId="35620" hidden="1"/>
    <cellStyle name="60 % - Accent2 3" xfId="35112" hidden="1"/>
    <cellStyle name="60 % - Accent2 3" xfId="34679" hidden="1"/>
    <cellStyle name="60 % - Accent2 3" xfId="34530" hidden="1"/>
    <cellStyle name="60 % - Accent2 3" xfId="34821" hidden="1"/>
    <cellStyle name="60 % - Accent2 3" xfId="34236" hidden="1"/>
    <cellStyle name="60 % - Accent2 3" xfId="34142" hidden="1"/>
    <cellStyle name="60 % - Accent2 3" xfId="22140" hidden="1"/>
    <cellStyle name="60 % - Accent2 3" xfId="42255" hidden="1"/>
    <cellStyle name="60 % - Accent2 3" xfId="27001" hidden="1"/>
    <cellStyle name="60 % - Accent2 3" xfId="30229" hidden="1"/>
    <cellStyle name="60 % - Accent2 3" xfId="41782" hidden="1"/>
    <cellStyle name="60 % - Accent2 3" xfId="43958" hidden="1"/>
    <cellStyle name="60 % - Accent2 3" xfId="44439" hidden="1"/>
    <cellStyle name="60 % - Accent2 3" xfId="36389" hidden="1"/>
    <cellStyle name="60 % - Accent2 3" xfId="34069" hidden="1"/>
    <cellStyle name="60 % - Accent2 3" xfId="34017" hidden="1"/>
    <cellStyle name="60 % - Accent2 3" xfId="34549" hidden="1"/>
    <cellStyle name="60 % - Accent2 3" xfId="36689" hidden="1"/>
    <cellStyle name="60 % - Accent2 3" xfId="41007" hidden="1"/>
    <cellStyle name="60 % - Accent2 3" xfId="43591" hidden="1"/>
    <cellStyle name="60 % - Accent2 3" xfId="37896" hidden="1"/>
    <cellStyle name="60 % - Accent2 3" xfId="39136" hidden="1"/>
    <cellStyle name="60 % - Accent2 3" xfId="44459" hidden="1"/>
    <cellStyle name="60 % - Accent2 3" xfId="36534" hidden="1"/>
    <cellStyle name="60 % - Accent2 3" xfId="44169" hidden="1"/>
    <cellStyle name="60 % - Accent2 3" xfId="44343" hidden="1"/>
    <cellStyle name="60 % - Accent2 3" xfId="34135" hidden="1"/>
    <cellStyle name="60 % - Accent2 3" xfId="25489" hidden="1"/>
    <cellStyle name="60 % - Accent2 3" xfId="34037" hidden="1"/>
    <cellStyle name="60 % - Accent2 3" xfId="25133" hidden="1"/>
    <cellStyle name="60 % - Accent2 3" xfId="24705" hidden="1"/>
    <cellStyle name="60 % - Accent2 3" xfId="27662" hidden="1"/>
    <cellStyle name="60 % - Accent2 3" xfId="44730" hidden="1"/>
    <cellStyle name="60 % - Accent2 3" xfId="41488" hidden="1"/>
    <cellStyle name="60 % - Accent2 3" xfId="44065" hidden="1"/>
    <cellStyle name="60 % - Accent2 3" xfId="44845" hidden="1"/>
    <cellStyle name="60 % - Accent2 3" xfId="34757" hidden="1"/>
    <cellStyle name="60 % - Accent2 3" xfId="34585" hidden="1"/>
    <cellStyle name="60 % - Accent2 3" xfId="40500" hidden="1"/>
    <cellStyle name="60 % - Accent2 3" xfId="34799" hidden="1"/>
    <cellStyle name="60 % - Accent2 3" xfId="25496" hidden="1"/>
    <cellStyle name="60 % - Accent2 3" xfId="24471" hidden="1"/>
    <cellStyle name="60 % - Accent2 3" xfId="31158" hidden="1"/>
    <cellStyle name="60 % - Accent2 3" xfId="38140" hidden="1"/>
    <cellStyle name="60 % - Accent2 3" xfId="37977" hidden="1"/>
    <cellStyle name="60 % - Accent2 3" xfId="34717" hidden="1"/>
    <cellStyle name="60 % - Accent2 3" xfId="44099" hidden="1"/>
    <cellStyle name="60 % - Accent2 3" xfId="36570" hidden="1"/>
    <cellStyle name="60 % - Accent2 3" xfId="34054" hidden="1"/>
    <cellStyle name="60 % - Accent2 3" xfId="34863" hidden="1"/>
    <cellStyle name="60 % - Accent2 3" xfId="37342" hidden="1"/>
    <cellStyle name="60 % - Accent2 3" xfId="24774" hidden="1"/>
    <cellStyle name="60 % - Accent2 3" xfId="44361" hidden="1"/>
    <cellStyle name="60 % - Accent2 3" xfId="41650" hidden="1"/>
    <cellStyle name="60 % - Accent2 3" xfId="35618" hidden="1"/>
    <cellStyle name="60 % - Accent2 3" xfId="36950" hidden="1"/>
    <cellStyle name="60 % - Accent2 3" xfId="39044" hidden="1"/>
    <cellStyle name="60 % - Accent2 3" xfId="44466" hidden="1"/>
    <cellStyle name="60 % - Accent2 3" xfId="43712" hidden="1"/>
    <cellStyle name="60 % - Accent2 3" xfId="26806" hidden="1"/>
    <cellStyle name="60 % - Accent2 3" xfId="20191" hidden="1"/>
    <cellStyle name="60 % - Accent2 3" xfId="40344" hidden="1"/>
    <cellStyle name="60 % - Accent2 3" xfId="36681" hidden="1"/>
    <cellStyle name="60 % - Accent2 3" xfId="38678" hidden="1"/>
    <cellStyle name="60 % - Accent2 3" xfId="39297" hidden="1"/>
    <cellStyle name="60 % - Accent2 3" xfId="40347" hidden="1"/>
    <cellStyle name="60 % - Accent2 3" xfId="33426" hidden="1"/>
    <cellStyle name="60 % - Accent2 3" xfId="43875" hidden="1"/>
    <cellStyle name="60 % - Accent2 3" xfId="44454" hidden="1"/>
    <cellStyle name="60 % - Accent2 3" xfId="44356" hidden="1"/>
    <cellStyle name="60 % - Accent2 3" xfId="37928" hidden="1"/>
    <cellStyle name="60 % - Accent2 3" xfId="41658" hidden="1"/>
    <cellStyle name="60 % - Accent2 3" xfId="38390" hidden="1"/>
    <cellStyle name="60 % - Accent2 3" xfId="43729" hidden="1"/>
    <cellStyle name="60 % - Accent2 3" xfId="39288" hidden="1"/>
    <cellStyle name="60 % - Accent2 3" xfId="42457" hidden="1"/>
    <cellStyle name="60 % - Accent2 3" xfId="42640" hidden="1"/>
    <cellStyle name="60 % - Accent2 3" xfId="42678" hidden="1"/>
    <cellStyle name="60 % - Accent2 3" xfId="41531" hidden="1"/>
    <cellStyle name="60 % - Accent2 3" xfId="25288" hidden="1"/>
    <cellStyle name="60 % - Accent2 3" xfId="27343" hidden="1"/>
    <cellStyle name="60 % - Accent2 3" xfId="32463" hidden="1"/>
    <cellStyle name="60 % - Accent2 3" xfId="39492" hidden="1"/>
    <cellStyle name="60 % - Accent2 3" xfId="33450" hidden="1"/>
    <cellStyle name="60 % - Accent2 3" xfId="39682" hidden="1"/>
    <cellStyle name="60 % - Accent2 3" xfId="23397" hidden="1"/>
    <cellStyle name="60 % - Accent2 3" xfId="44073" hidden="1"/>
    <cellStyle name="60 % - Accent2 3" xfId="35826" hidden="1"/>
    <cellStyle name="60 % - Accent2 3" xfId="43720" hidden="1"/>
    <cellStyle name="60 % - Accent2 3" xfId="36978" hidden="1"/>
    <cellStyle name="60 % - Accent2 3" xfId="38458" hidden="1"/>
    <cellStyle name="60 % - Accent2 3" xfId="34431" hidden="1"/>
    <cellStyle name="60 % - Accent2 3" xfId="37791" hidden="1"/>
    <cellStyle name="60 % - Accent2 3" xfId="40583" hidden="1"/>
    <cellStyle name="60 % - Accent2 3" xfId="35064" hidden="1"/>
    <cellStyle name="60 % - Accent2 3" xfId="35125" hidden="1"/>
    <cellStyle name="60 % - Accent2 3" xfId="42491" hidden="1"/>
    <cellStyle name="60 % - Accent2 3" xfId="38735" hidden="1"/>
    <cellStyle name="60 % - Accent2 3" xfId="27737" hidden="1"/>
    <cellStyle name="60 % - Accent2 3" xfId="41590" hidden="1"/>
    <cellStyle name="60 % - Accent2 3" xfId="43701" hidden="1"/>
    <cellStyle name="60 % - Accent2 3" xfId="43722" hidden="1"/>
    <cellStyle name="60 % - Accent2 3" xfId="41627" hidden="1"/>
    <cellStyle name="60 % - Accent2 3" xfId="43873" hidden="1"/>
    <cellStyle name="60 % - Accent2 3" xfId="43877" hidden="1"/>
    <cellStyle name="60 % - Accent2 3" xfId="39312" hidden="1"/>
    <cellStyle name="60 % - Accent2 3" xfId="36267" hidden="1"/>
    <cellStyle name="60 % - Accent2 3" xfId="36243" hidden="1"/>
    <cellStyle name="60 % - Accent2 3" xfId="34052" hidden="1"/>
    <cellStyle name="60 % - Accent2 3" xfId="43620" hidden="1"/>
    <cellStyle name="60 % - Accent2 3" xfId="36013" hidden="1"/>
    <cellStyle name="60 % - Accent2 3" xfId="44369" hidden="1"/>
    <cellStyle name="60 % - Accent2 3" xfId="35104" hidden="1"/>
    <cellStyle name="60 % - Accent2 3" xfId="34310" hidden="1"/>
    <cellStyle name="60 % - Accent2 3" xfId="35340" hidden="1"/>
    <cellStyle name="60 % - Accent2 3" xfId="41572" hidden="1"/>
    <cellStyle name="60 % - Accent2 3" xfId="43554" hidden="1"/>
    <cellStyle name="60 % - Accent2 3" xfId="43992" hidden="1"/>
    <cellStyle name="60 % - Accent2 3" xfId="24144" hidden="1"/>
    <cellStyle name="60 % - Accent2 3" xfId="32725" hidden="1"/>
    <cellStyle name="60 % - Accent2 3" xfId="34761" hidden="1"/>
    <cellStyle name="60 % - Accent2 3" xfId="43829" hidden="1"/>
    <cellStyle name="60 % - Accent2 3" xfId="27381" hidden="1"/>
    <cellStyle name="60 % - Accent2 3" xfId="42754" hidden="1"/>
    <cellStyle name="60 % - Accent2 3" xfId="37226" hidden="1"/>
    <cellStyle name="60 % - Accent2 3" xfId="37288" hidden="1"/>
    <cellStyle name="60 % - Accent2 3" xfId="43555" hidden="1"/>
    <cellStyle name="60 % - Accent2 3" xfId="43994" hidden="1"/>
    <cellStyle name="60 % - Accent2 3" xfId="34582" hidden="1"/>
    <cellStyle name="60 % - Accent2 3" xfId="32728" hidden="1"/>
    <cellStyle name="60 % - Accent2 3" xfId="34045" hidden="1"/>
    <cellStyle name="60 % - Accent2 3" xfId="41566" hidden="1"/>
    <cellStyle name="60 % - Accent2 3" xfId="34257" hidden="1"/>
    <cellStyle name="60 % - Accent2 3" xfId="26491" hidden="1"/>
    <cellStyle name="60 % - Accent2 3" xfId="43587" hidden="1"/>
    <cellStyle name="60 % - Accent2 3" xfId="36622" hidden="1"/>
    <cellStyle name="60 % - Accent2 3" xfId="37280" hidden="1"/>
    <cellStyle name="60 % - Accent2 3" xfId="34554" hidden="1"/>
    <cellStyle name="60 % - Accent2 3" xfId="34872" hidden="1"/>
    <cellStyle name="60 % - Accent2 3" xfId="47546" hidden="1"/>
    <cellStyle name="60 % - Accent2 3" xfId="47558" hidden="1"/>
    <cellStyle name="60 % - Accent2 3" xfId="47619" hidden="1"/>
    <cellStyle name="60 % - Accent2 3" xfId="47648" hidden="1"/>
    <cellStyle name="60 % - Accent2 3" xfId="47592" hidden="1"/>
    <cellStyle name="60 % - Accent2 3" xfId="47683" hidden="1"/>
    <cellStyle name="60 % - Accent2 3" xfId="47700" hidden="1"/>
    <cellStyle name="60 % - Accent2 3" xfId="47766" hidden="1"/>
    <cellStyle name="60 % - Accent2 3" xfId="47805" hidden="1"/>
    <cellStyle name="60 % - Accent2 3" xfId="47739" hidden="1"/>
    <cellStyle name="60 % - Accent2 3" xfId="47846" hidden="1"/>
    <cellStyle name="60 % - Accent2 3" xfId="47864" hidden="1"/>
    <cellStyle name="60 % - Accent2 3" xfId="47901" hidden="1"/>
    <cellStyle name="60 % - Accent2 3" xfId="47915" hidden="1"/>
    <cellStyle name="60 % - Accent2 3" xfId="47879" hidden="1"/>
    <cellStyle name="60 % - Accent2 3" xfId="47941" hidden="1"/>
    <cellStyle name="60 % - Accent2 3" xfId="47953" hidden="1"/>
    <cellStyle name="60 % - Accent2 3" xfId="48013" hidden="1"/>
    <cellStyle name="60 % - Accent2 3" xfId="48051" hidden="1"/>
    <cellStyle name="60 % - Accent2 3" xfId="47986" hidden="1"/>
    <cellStyle name="60 % - Accent2 3" xfId="48091" hidden="1"/>
    <cellStyle name="60 % - Accent2 3" xfId="48103" hidden="1"/>
    <cellStyle name="60 % - Accent2 3" xfId="47573" hidden="1"/>
    <cellStyle name="60 % - Accent2 3" xfId="34252" hidden="1"/>
    <cellStyle name="60 % - Accent2 3" xfId="47723" hidden="1"/>
    <cellStyle name="60 % - Accent2 3" xfId="47638" hidden="1"/>
    <cellStyle name="60 % - Accent2 3" xfId="34056" hidden="1"/>
    <cellStyle name="60 % - Accent2 3" xfId="48046" hidden="1"/>
    <cellStyle name="60 % - Accent2 3" xfId="47585" hidden="1"/>
    <cellStyle name="60 % - Accent2 3" xfId="47872" hidden="1"/>
    <cellStyle name="60 % - Accent2 3" xfId="47694" hidden="1"/>
    <cellStyle name="60 % - Accent2 3" xfId="47665" hidden="1"/>
    <cellStyle name="60 % - Accent2 3" xfId="48124" hidden="1"/>
    <cellStyle name="60 % - Accent2 3" xfId="48138" hidden="1"/>
    <cellStyle name="60 % - Accent2 3" xfId="47577" hidden="1"/>
    <cellStyle name="60 % - Accent2 3" xfId="48164" hidden="1"/>
    <cellStyle name="60 % - Accent2 3" xfId="48176" hidden="1"/>
    <cellStyle name="60 % - Accent2 3" xfId="48206" hidden="1"/>
    <cellStyle name="60 % - Accent2 3" xfId="48232" hidden="1"/>
    <cellStyle name="60 % - Accent2 3" xfId="48184" hidden="1"/>
    <cellStyle name="60 % - Accent2 3" xfId="48270" hidden="1"/>
    <cellStyle name="60 % - Accent2 3" xfId="48294" hidden="1"/>
    <cellStyle name="60 % - Accent2 3" xfId="48324" hidden="1"/>
    <cellStyle name="60 % - Accent2 3" xfId="48338" hidden="1"/>
    <cellStyle name="60 % - Accent2 3" xfId="48302" hidden="1"/>
    <cellStyle name="60 % - Accent2 3" xfId="48364" hidden="1"/>
    <cellStyle name="60 % - Accent2 3" xfId="48376" hidden="1"/>
    <cellStyle name="60 % - Accent2 3" xfId="48442" hidden="1"/>
    <cellStyle name="60 % - Accent2 3" xfId="48456" hidden="1"/>
    <cellStyle name="60 % - Accent2 3" xfId="48419" hidden="1"/>
    <cellStyle name="60 % - Accent2 3" xfId="48482" hidden="1"/>
    <cellStyle name="60 % - Accent2 3" xfId="48494" hidden="1"/>
    <cellStyle name="60 % - Accent2 3" xfId="48536" hidden="1"/>
    <cellStyle name="60 % - Accent2 3" xfId="48550" hidden="1"/>
    <cellStyle name="60 % - Accent2 3" xfId="48514" hidden="1"/>
    <cellStyle name="60 % - Accent2 3" xfId="48576" hidden="1"/>
    <cellStyle name="60 % - Accent2 3" xfId="48600" hidden="1"/>
    <cellStyle name="60 % - Accent2 3" xfId="48630" hidden="1"/>
    <cellStyle name="60 % - Accent2 3" xfId="48644" hidden="1"/>
    <cellStyle name="60 % - Accent2 3" xfId="48608" hidden="1"/>
    <cellStyle name="60 % - Accent2 3" xfId="48670" hidden="1"/>
    <cellStyle name="60 % - Accent2 3" xfId="48682" hidden="1"/>
    <cellStyle name="60 % - Accent2 3" xfId="48712" hidden="1"/>
    <cellStyle name="60 % - Accent2 3" xfId="48726" hidden="1"/>
    <cellStyle name="60 % - Accent2 3" xfId="48690" hidden="1"/>
    <cellStyle name="60 % - Accent2 3" xfId="48752" hidden="1"/>
    <cellStyle name="60 % - Accent2 3" xfId="48764" hidden="1"/>
    <cellStyle name="60 % - Accent2 3" xfId="48819" hidden="1"/>
    <cellStyle name="60 % - Accent2 3" xfId="48847" hidden="1"/>
    <cellStyle name="60 % - Accent2 3" xfId="48793" hidden="1"/>
    <cellStyle name="60 % - Accent2 3" xfId="48880" hidden="1"/>
    <cellStyle name="60 % - Accent2 3" xfId="48895" hidden="1"/>
    <cellStyle name="60 % - Accent2 3" xfId="48954" hidden="1"/>
    <cellStyle name="60 % - Accent2 3" xfId="48980" hidden="1"/>
    <cellStyle name="60 % - Accent2 3" xfId="48928" hidden="1"/>
    <cellStyle name="60 % - Accent2 3" xfId="49008" hidden="1"/>
    <cellStyle name="60 % - Accent2 3" xfId="49024" hidden="1"/>
    <cellStyle name="60 % - Accent2 3" xfId="49059" hidden="1"/>
    <cellStyle name="60 % - Accent2 3" xfId="49073" hidden="1"/>
    <cellStyle name="60 % - Accent2 3" xfId="49037" hidden="1"/>
    <cellStyle name="60 % - Accent2 3" xfId="49099" hidden="1"/>
    <cellStyle name="60 % - Accent2 3" xfId="49111" hidden="1"/>
    <cellStyle name="60 % - Accent2 3" xfId="49166" hidden="1"/>
    <cellStyle name="60 % - Accent2 3" xfId="49191" hidden="1"/>
    <cellStyle name="60 % - Accent2 3" xfId="49140" hidden="1"/>
    <cellStyle name="60 % - Accent2 3" xfId="49219" hidden="1"/>
    <cellStyle name="60 % - Accent2 3" xfId="49231" hidden="1"/>
    <cellStyle name="60 % - Accent2 3" xfId="48778" hidden="1"/>
    <cellStyle name="60 % - Accent2 3" xfId="48400" hidden="1"/>
    <cellStyle name="60 % - Accent2 3" xfId="48914" hidden="1"/>
    <cellStyle name="60 % - Accent2 3" xfId="48838" hidden="1"/>
    <cellStyle name="60 % - Accent2 3" xfId="48388" hidden="1"/>
    <cellStyle name="60 % - Accent2 3" xfId="49186" hidden="1"/>
    <cellStyle name="60 % - Accent2 3" xfId="48787" hidden="1"/>
    <cellStyle name="60 % - Accent2 3" xfId="49030" hidden="1"/>
    <cellStyle name="60 % - Accent2 3" xfId="48889" hidden="1"/>
    <cellStyle name="60 % - Accent2 3" xfId="48862" hidden="1"/>
    <cellStyle name="60 % - Accent2 3" xfId="49250" hidden="1"/>
    <cellStyle name="60 % - Accent2 3" xfId="49264" hidden="1"/>
    <cellStyle name="60 % - Accent2 3" xfId="48781" hidden="1"/>
    <cellStyle name="60 % - Accent2 3" xfId="49290" hidden="1"/>
    <cellStyle name="60 % - Accent2 3" xfId="49302" hidden="1"/>
    <cellStyle name="60 % - Accent2 3" xfId="49332" hidden="1"/>
    <cellStyle name="60 % - Accent2 3" xfId="49346" hidden="1"/>
    <cellStyle name="60 % - Accent2 3" xfId="49310" hidden="1"/>
    <cellStyle name="60 % - Accent2 3" xfId="49372" hidden="1"/>
    <cellStyle name="60 % - Accent2 3" xfId="49384" hidden="1"/>
    <cellStyle name="60 % - Accent2 3" xfId="49414" hidden="1"/>
    <cellStyle name="60 % - Accent2 3" xfId="49428" hidden="1"/>
    <cellStyle name="60 % - Accent2 3" xfId="49392" hidden="1"/>
    <cellStyle name="60 % - Accent2 3" xfId="49454" hidden="1"/>
    <cellStyle name="60 % - Accent2 3" xfId="49466" hidden="1"/>
    <cellStyle name="60 % - Accent2 3" xfId="49532" hidden="1"/>
    <cellStyle name="60 % - Accent2 3" xfId="49546" hidden="1"/>
    <cellStyle name="60 % - Accent2 3" xfId="49509" hidden="1"/>
    <cellStyle name="60 % - Accent2 3" xfId="49572" hidden="1"/>
    <cellStyle name="60 % - Accent2 3" xfId="49584" hidden="1"/>
    <cellStyle name="60 % - Accent2 3" xfId="49626" hidden="1"/>
    <cellStyle name="60 % - Accent2 3" xfId="49640" hidden="1"/>
    <cellStyle name="60 % - Accent2 3" xfId="49604" hidden="1"/>
    <cellStyle name="60 % - Accent2 3" xfId="49666" hidden="1"/>
    <cellStyle name="60 % - Accent2 3" xfId="49678" hidden="1"/>
    <cellStyle name="60 % - Accent2 3" xfId="49708" hidden="1"/>
    <cellStyle name="60 % - Accent2 3" xfId="49722" hidden="1"/>
    <cellStyle name="60 % - Accent2 3" xfId="49686" hidden="1"/>
    <cellStyle name="60 % - Accent2 3" xfId="49748" hidden="1"/>
    <cellStyle name="60 % - Accent2 3" xfId="49760" hidden="1"/>
    <cellStyle name="60 % - Accent2 3" xfId="49790" hidden="1"/>
    <cellStyle name="60 % - Accent2 3" xfId="49804" hidden="1"/>
    <cellStyle name="60 % - Accent2 3" xfId="49768" hidden="1"/>
    <cellStyle name="60 % - Accent2 3" xfId="49830" hidden="1"/>
    <cellStyle name="60 % - Accent2 3" xfId="49842" hidden="1"/>
    <cellStyle name="60 % - Accent2 3" xfId="49897" hidden="1"/>
    <cellStyle name="60 % - Accent2 3" xfId="49925" hidden="1"/>
    <cellStyle name="60 % - Accent2 3" xfId="49871" hidden="1"/>
    <cellStyle name="60 % - Accent2 3" xfId="49958" hidden="1"/>
    <cellStyle name="60 % - Accent2 3" xfId="49973" hidden="1"/>
    <cellStyle name="60 % - Accent2 3" xfId="50032" hidden="1"/>
    <cellStyle name="60 % - Accent2 3" xfId="50058" hidden="1"/>
    <cellStyle name="60 % - Accent2 3" xfId="50006" hidden="1"/>
    <cellStyle name="60 % - Accent2 3" xfId="50086" hidden="1"/>
    <cellStyle name="60 % - Accent2 3" xfId="50102" hidden="1"/>
    <cellStyle name="60 % - Accent2 3" xfId="50137" hidden="1"/>
    <cellStyle name="60 % - Accent2 3" xfId="50151" hidden="1"/>
    <cellStyle name="60 % - Accent2 3" xfId="50115" hidden="1"/>
    <cellStyle name="60 % - Accent2 3" xfId="50177" hidden="1"/>
    <cellStyle name="60 % - Accent2 3" xfId="50189" hidden="1"/>
    <cellStyle name="60 % - Accent2 3" xfId="50244" hidden="1"/>
    <cellStyle name="60 % - Accent2 3" xfId="50269" hidden="1"/>
    <cellStyle name="60 % - Accent2 3" xfId="50218" hidden="1"/>
    <cellStyle name="60 % - Accent2 3" xfId="50297" hidden="1"/>
    <cellStyle name="60 % - Accent2 3" xfId="50309" hidden="1"/>
    <cellStyle name="60 % - Accent2 3" xfId="49856" hidden="1"/>
    <cellStyle name="60 % - Accent2 3" xfId="49490" hidden="1"/>
    <cellStyle name="60 % - Accent2 3" xfId="49992" hidden="1"/>
    <cellStyle name="60 % - Accent2 3" xfId="49916" hidden="1"/>
    <cellStyle name="60 % - Accent2 3" xfId="49478" hidden="1"/>
    <cellStyle name="60 % - Accent2 3" xfId="50264" hidden="1"/>
    <cellStyle name="60 % - Accent2 3" xfId="49865" hidden="1"/>
    <cellStyle name="60 % - Accent2 3" xfId="50108" hidden="1"/>
    <cellStyle name="60 % - Accent2 3" xfId="49967" hidden="1"/>
    <cellStyle name="60 % - Accent2 3" xfId="49940" hidden="1"/>
    <cellStyle name="60 % - Accent2 3" xfId="50328" hidden="1"/>
    <cellStyle name="60 % - Accent2 3" xfId="50342" hidden="1"/>
    <cellStyle name="60 % - Accent2 3" xfId="49859" hidden="1"/>
    <cellStyle name="60 % - Accent2 3" xfId="50368" hidden="1"/>
    <cellStyle name="60 % - Accent2 3" xfId="50380" hidden="1"/>
    <cellStyle name="60 % - Accent2 3" xfId="50410" hidden="1"/>
    <cellStyle name="60 % - Accent2 3" xfId="50424" hidden="1"/>
    <cellStyle name="60 % - Accent2 3" xfId="50388" hidden="1"/>
    <cellStyle name="60 % - Accent2 3" xfId="50450" hidden="1"/>
    <cellStyle name="60 % - Accent2 3" xfId="50462" hidden="1"/>
    <cellStyle name="60 % - Accent2 3" xfId="50492" hidden="1"/>
    <cellStyle name="60 % - Accent2 3" xfId="50518" hidden="1"/>
    <cellStyle name="60 % - Accent2 3" xfId="50470" hidden="1"/>
    <cellStyle name="60 % - Accent2 3" xfId="50544" hidden="1"/>
    <cellStyle name="60 % - Accent2 3" xfId="50556" hidden="1"/>
    <cellStyle name="60 % - Accent2 3" xfId="50622" hidden="1"/>
    <cellStyle name="60 % - Accent2 3" xfId="50636" hidden="1"/>
    <cellStyle name="60 % - Accent2 3" xfId="50599" hidden="1"/>
    <cellStyle name="60 % - Accent2 3" xfId="50662" hidden="1"/>
    <cellStyle name="60 % - Accent2 3" xfId="50674" hidden="1"/>
    <cellStyle name="60 % - Accent2 3" xfId="50716" hidden="1"/>
    <cellStyle name="60 % - Accent2 3" xfId="50742" hidden="1"/>
    <cellStyle name="60 % - Accent2 3" xfId="50694" hidden="1"/>
    <cellStyle name="60 % - Accent2 3" xfId="50780" hidden="1"/>
    <cellStyle name="60 % - Accent2 3" xfId="50804" hidden="1"/>
    <cellStyle name="60 % - Accent2 3" xfId="50834" hidden="1"/>
    <cellStyle name="60 % - Accent2 3" xfId="50848" hidden="1"/>
    <cellStyle name="60 % - Accent2 3" xfId="50812" hidden="1"/>
    <cellStyle name="60 % - Accent2 3" xfId="50874" hidden="1"/>
    <cellStyle name="60 % - Accent2 3" xfId="50886" hidden="1"/>
    <cellStyle name="60 % - Accent2 3" xfId="50916" hidden="1"/>
    <cellStyle name="60 % - Accent2 3" xfId="50930" hidden="1"/>
    <cellStyle name="60 % - Accent2 3" xfId="50894" hidden="1"/>
    <cellStyle name="60 % - Accent2 3" xfId="50956" hidden="1"/>
    <cellStyle name="60 % - Accent2 3" xfId="50980" hidden="1"/>
    <cellStyle name="60 % - Accent2 3" xfId="51035" hidden="1"/>
    <cellStyle name="60 % - Accent2 3" xfId="51063" hidden="1"/>
    <cellStyle name="60 % - Accent2 3" xfId="51009" hidden="1"/>
    <cellStyle name="60 % - Accent2 3" xfId="51096" hidden="1"/>
    <cellStyle name="60 % - Accent2 3" xfId="51111" hidden="1"/>
    <cellStyle name="60 % - Accent2 3" xfId="51170" hidden="1"/>
    <cellStyle name="60 % - Accent2 3" xfId="51196" hidden="1"/>
    <cellStyle name="60 % - Accent2 3" xfId="51144" hidden="1"/>
    <cellStyle name="60 % - Accent2 3" xfId="51224" hidden="1"/>
    <cellStyle name="60 % - Accent2 3" xfId="51240" hidden="1"/>
    <cellStyle name="60 % - Accent2 3" xfId="51275" hidden="1"/>
    <cellStyle name="60 % - Accent2 3" xfId="51289" hidden="1"/>
    <cellStyle name="60 % - Accent2 3" xfId="51253" hidden="1"/>
    <cellStyle name="60 % - Accent2 3" xfId="51315" hidden="1"/>
    <cellStyle name="60 % - Accent2 3" xfId="51327" hidden="1"/>
    <cellStyle name="60 % - Accent2 3" xfId="51382" hidden="1"/>
    <cellStyle name="60 % - Accent2 3" xfId="51407" hidden="1"/>
    <cellStyle name="60 % - Accent2 3" xfId="51356" hidden="1"/>
    <cellStyle name="60 % - Accent2 3" xfId="51435" hidden="1"/>
    <cellStyle name="60 % - Accent2 3" xfId="51447" hidden="1"/>
    <cellStyle name="60 % - Accent2 3" xfId="50994" hidden="1"/>
    <cellStyle name="60 % - Accent2 3" xfId="50580" hidden="1"/>
    <cellStyle name="60 % - Accent2 3" xfId="51130" hidden="1"/>
    <cellStyle name="60 % - Accent2 3" xfId="51054" hidden="1"/>
    <cellStyle name="60 % - Accent2 3" xfId="50568" hidden="1"/>
    <cellStyle name="60 % - Accent2 3" xfId="51402" hidden="1"/>
    <cellStyle name="60 % - Accent2 3" xfId="51003" hidden="1"/>
    <cellStyle name="60 % - Accent2 3" xfId="51246" hidden="1"/>
    <cellStyle name="60 % - Accent2 3" xfId="51105" hidden="1"/>
    <cellStyle name="60 % - Accent2 3" xfId="51078" hidden="1"/>
    <cellStyle name="60 % - Accent2 3" xfId="51466" hidden="1"/>
    <cellStyle name="60 % - Accent2 3" xfId="51480" hidden="1"/>
    <cellStyle name="60 % - Accent2 3" xfId="50997" hidden="1"/>
    <cellStyle name="60 % - Accent2 3" xfId="51506" hidden="1"/>
    <cellStyle name="60 % - Accent2 3" xfId="51518" hidden="1"/>
    <cellStyle name="60 % - Accent2 3" xfId="51548" hidden="1"/>
    <cellStyle name="60 % - Accent2 3" xfId="51562" hidden="1"/>
    <cellStyle name="60 % - Accent2 3" xfId="51526" hidden="1"/>
    <cellStyle name="60 % - Accent2 3" xfId="51588" hidden="1"/>
    <cellStyle name="60 % - Accent2 3" xfId="51600"/>
    <cellStyle name="60 % - Accent2 4" xfId="3125"/>
    <cellStyle name="60 % - Accent2 5" xfId="11433"/>
    <cellStyle name="60 % - Accent2 6" xfId="19960"/>
    <cellStyle name="60 % - Accent3" xfId="214" builtinId="40" customBuiltin="1"/>
    <cellStyle name="60 % - Accent3 2" xfId="319"/>
    <cellStyle name="60 % - Accent3 3" xfId="280" hidden="1"/>
    <cellStyle name="60 % - Accent3 3" xfId="528" hidden="1"/>
    <cellStyle name="60 % - Accent3 3" xfId="647" hidden="1"/>
    <cellStyle name="60 % - Accent3 3" xfId="654" hidden="1"/>
    <cellStyle name="60 % - Accent3 3" xfId="703" hidden="1"/>
    <cellStyle name="60 % - Accent3 3" xfId="728" hidden="1"/>
    <cellStyle name="60 % - Accent3 3" xfId="996" hidden="1"/>
    <cellStyle name="60 % - Accent3 3" xfId="1115" hidden="1"/>
    <cellStyle name="60 % - Accent3 3" xfId="1122" hidden="1"/>
    <cellStyle name="60 % - Accent3 3" xfId="1168" hidden="1"/>
    <cellStyle name="60 % - Accent3 3" xfId="1193" hidden="1"/>
    <cellStyle name="60 % - Accent3 3" xfId="1407" hidden="1"/>
    <cellStyle name="60 % - Accent3 3" xfId="1526" hidden="1"/>
    <cellStyle name="60 % - Accent3 3" xfId="1533" hidden="1"/>
    <cellStyle name="60 % - Accent3 3" xfId="1577" hidden="1"/>
    <cellStyle name="60 % - Accent3 3" xfId="1602" hidden="1"/>
    <cellStyle name="60 % - Accent3 3" xfId="1655" hidden="1"/>
    <cellStyle name="60 % - Accent3 3" xfId="1672" hidden="1"/>
    <cellStyle name="60 % - Accent3 3" xfId="1679" hidden="1"/>
    <cellStyle name="60 % - Accent3 3" xfId="1708" hidden="1"/>
    <cellStyle name="60 % - Accent3 3" xfId="1721" hidden="1"/>
    <cellStyle name="60 % - Accent3 3" xfId="1923" hidden="1"/>
    <cellStyle name="60 % - Accent3 3" xfId="2042" hidden="1"/>
    <cellStyle name="60 % - Accent3 3" xfId="2049" hidden="1"/>
    <cellStyle name="60 % - Accent3 3" xfId="2093" hidden="1"/>
    <cellStyle name="60 % - Accent3 3" xfId="2118" hidden="1"/>
    <cellStyle name="60 % - Accent3 3" xfId="2211" hidden="1"/>
    <cellStyle name="60 % - Accent3 3" xfId="2247" hidden="1"/>
    <cellStyle name="60 % - Accent3 3" xfId="2254" hidden="1"/>
    <cellStyle name="60 % - Accent3 3" xfId="2292" hidden="1"/>
    <cellStyle name="60 % - Accent3 3" xfId="2311" hidden="1"/>
    <cellStyle name="60 % - Accent3 3" xfId="2398" hidden="1"/>
    <cellStyle name="60 % - Accent3 3" xfId="2442" hidden="1"/>
    <cellStyle name="60 % - Accent3 3" xfId="2449" hidden="1"/>
    <cellStyle name="60 % - Accent3 3" xfId="2493" hidden="1"/>
    <cellStyle name="60 % - Accent3 3" xfId="2513" hidden="1"/>
    <cellStyle name="60 % - Accent3 3" xfId="2562" hidden="1"/>
    <cellStyle name="60 % - Accent3 3" xfId="2579" hidden="1"/>
    <cellStyle name="60 % - Accent3 3" xfId="2586" hidden="1"/>
    <cellStyle name="60 % - Accent3 3" xfId="2615" hidden="1"/>
    <cellStyle name="60 % - Accent3 3" xfId="2628" hidden="1"/>
    <cellStyle name="60 % - Accent3 3" xfId="2710" hidden="1"/>
    <cellStyle name="60 % - Accent3 3" xfId="2756" hidden="1"/>
    <cellStyle name="60 % - Accent3 3" xfId="2763" hidden="1"/>
    <cellStyle name="60 % - Accent3 3" xfId="2806" hidden="1"/>
    <cellStyle name="60 % - Accent3 3" xfId="2831" hidden="1"/>
    <cellStyle name="60 % - Accent3 3" xfId="2430" hidden="1"/>
    <cellStyle name="60 % - Accent3 3" xfId="780" hidden="1"/>
    <cellStyle name="60 % - Accent3 3" xfId="804" hidden="1"/>
    <cellStyle name="60 % - Accent3 3" xfId="2434" hidden="1"/>
    <cellStyle name="60 % - Accent3 3" xfId="2138" hidden="1"/>
    <cellStyle name="60 % - Accent3 3" xfId="2659" hidden="1"/>
    <cellStyle name="60 % - Accent3 3" xfId="2355" hidden="1"/>
    <cellStyle name="60 % - Accent3 3" xfId="2652" hidden="1"/>
    <cellStyle name="60 % - Accent3 3" xfId="2320" hidden="1"/>
    <cellStyle name="60 % - Accent3 3" xfId="2467" hidden="1"/>
    <cellStyle name="60 % - Accent3 3" xfId="2853" hidden="1"/>
    <cellStyle name="60 % - Accent3 3" xfId="2870" hidden="1"/>
    <cellStyle name="60 % - Accent3 3" xfId="2877" hidden="1"/>
    <cellStyle name="60 % - Accent3 3" xfId="2906" hidden="1"/>
    <cellStyle name="60 % - Accent3 3" xfId="2919" hidden="1"/>
    <cellStyle name="60 % - Accent3 3" xfId="2960" hidden="1"/>
    <cellStyle name="60 % - Accent3 3" xfId="2989" hidden="1"/>
    <cellStyle name="60 % - Accent3 3" xfId="2996" hidden="1"/>
    <cellStyle name="60 % - Accent3 3" xfId="3037" hidden="1"/>
    <cellStyle name="60 % - Accent3 3" xfId="3062" hidden="1"/>
    <cellStyle name="60 % - Accent3 3" xfId="3349" hidden="1"/>
    <cellStyle name="60 % - Accent3 3" xfId="3468" hidden="1"/>
    <cellStyle name="60 % - Accent3 3" xfId="3475" hidden="1"/>
    <cellStyle name="60 % - Accent3 3" xfId="3519" hidden="1"/>
    <cellStyle name="60 % - Accent3 3" xfId="3544" hidden="1"/>
    <cellStyle name="60 % - Accent3 3" xfId="3812" hidden="1"/>
    <cellStyle name="60 % - Accent3 3" xfId="3931" hidden="1"/>
    <cellStyle name="60 % - Accent3 3" xfId="3938" hidden="1"/>
    <cellStyle name="60 % - Accent3 3" xfId="3984" hidden="1"/>
    <cellStyle name="60 % - Accent3 3" xfId="4009" hidden="1"/>
    <cellStyle name="60 % - Accent3 3" xfId="4223" hidden="1"/>
    <cellStyle name="60 % - Accent3 3" xfId="4342" hidden="1"/>
    <cellStyle name="60 % - Accent3 3" xfId="4349" hidden="1"/>
    <cellStyle name="60 % - Accent3 3" xfId="4393" hidden="1"/>
    <cellStyle name="60 % - Accent3 3" xfId="4418" hidden="1"/>
    <cellStyle name="60 % - Accent3 3" xfId="4471" hidden="1"/>
    <cellStyle name="60 % - Accent3 3" xfId="4488" hidden="1"/>
    <cellStyle name="60 % - Accent3 3" xfId="4495" hidden="1"/>
    <cellStyle name="60 % - Accent3 3" xfId="4524" hidden="1"/>
    <cellStyle name="60 % - Accent3 3" xfId="4537" hidden="1"/>
    <cellStyle name="60 % - Accent3 3" xfId="4739" hidden="1"/>
    <cellStyle name="60 % - Accent3 3" xfId="4858" hidden="1"/>
    <cellStyle name="60 % - Accent3 3" xfId="4865" hidden="1"/>
    <cellStyle name="60 % - Accent3 3" xfId="4909" hidden="1"/>
    <cellStyle name="60 % - Accent3 3" xfId="4934" hidden="1"/>
    <cellStyle name="60 % - Accent3 3" xfId="5027" hidden="1"/>
    <cellStyle name="60 % - Accent3 3" xfId="5063" hidden="1"/>
    <cellStyle name="60 % - Accent3 3" xfId="5070" hidden="1"/>
    <cellStyle name="60 % - Accent3 3" xfId="5108" hidden="1"/>
    <cellStyle name="60 % - Accent3 3" xfId="5127" hidden="1"/>
    <cellStyle name="60 % - Accent3 3" xfId="5214" hidden="1"/>
    <cellStyle name="60 % - Accent3 3" xfId="5258" hidden="1"/>
    <cellStyle name="60 % - Accent3 3" xfId="5265" hidden="1"/>
    <cellStyle name="60 % - Accent3 3" xfId="5309" hidden="1"/>
    <cellStyle name="60 % - Accent3 3" xfId="5329" hidden="1"/>
    <cellStyle name="60 % - Accent3 3" xfId="5378" hidden="1"/>
    <cellStyle name="60 % - Accent3 3" xfId="5395" hidden="1"/>
    <cellStyle name="60 % - Accent3 3" xfId="5402" hidden="1"/>
    <cellStyle name="60 % - Accent3 3" xfId="5431" hidden="1"/>
    <cellStyle name="60 % - Accent3 3" xfId="5444" hidden="1"/>
    <cellStyle name="60 % - Accent3 3" xfId="5526" hidden="1"/>
    <cellStyle name="60 % - Accent3 3" xfId="5572" hidden="1"/>
    <cellStyle name="60 % - Accent3 3" xfId="5579" hidden="1"/>
    <cellStyle name="60 % - Accent3 3" xfId="5622" hidden="1"/>
    <cellStyle name="60 % - Accent3 3" xfId="5647" hidden="1"/>
    <cellStyle name="60 % - Accent3 3" xfId="5246" hidden="1"/>
    <cellStyle name="60 % - Accent3 3" xfId="3596" hidden="1"/>
    <cellStyle name="60 % - Accent3 3" xfId="3620" hidden="1"/>
    <cellStyle name="60 % - Accent3 3" xfId="5250" hidden="1"/>
    <cellStyle name="60 % - Accent3 3" xfId="4954" hidden="1"/>
    <cellStyle name="60 % - Accent3 3" xfId="5475" hidden="1"/>
    <cellStyle name="60 % - Accent3 3" xfId="5171" hidden="1"/>
    <cellStyle name="60 % - Accent3 3" xfId="5468" hidden="1"/>
    <cellStyle name="60 % - Accent3 3" xfId="5136" hidden="1"/>
    <cellStyle name="60 % - Accent3 3" xfId="5283" hidden="1"/>
    <cellStyle name="60 % - Accent3 3" xfId="5669" hidden="1"/>
    <cellStyle name="60 % - Accent3 3" xfId="5686" hidden="1"/>
    <cellStyle name="60 % - Accent3 3" xfId="5693" hidden="1"/>
    <cellStyle name="60 % - Accent3 3" xfId="5722" hidden="1"/>
    <cellStyle name="60 % - Accent3 3" xfId="5735" hidden="1"/>
    <cellStyle name="60 % - Accent3 3" xfId="5776" hidden="1"/>
    <cellStyle name="60 % - Accent3 3" xfId="5805" hidden="1"/>
    <cellStyle name="60 % - Accent3 3" xfId="5812" hidden="1"/>
    <cellStyle name="60 % - Accent3 3" xfId="5853" hidden="1"/>
    <cellStyle name="60 % - Accent3 3" xfId="5878" hidden="1"/>
    <cellStyle name="60 % - Accent3 3" xfId="6101" hidden="1"/>
    <cellStyle name="60 % - Accent3 3" xfId="6220" hidden="1"/>
    <cellStyle name="60 % - Accent3 3" xfId="6227" hidden="1"/>
    <cellStyle name="60 % - Accent3 3" xfId="6271" hidden="1"/>
    <cellStyle name="60 % - Accent3 3" xfId="6296" hidden="1"/>
    <cellStyle name="60 % - Accent3 3" xfId="6564" hidden="1"/>
    <cellStyle name="60 % - Accent3 3" xfId="6683" hidden="1"/>
    <cellStyle name="60 % - Accent3 3" xfId="6690" hidden="1"/>
    <cellStyle name="60 % - Accent3 3" xfId="6736" hidden="1"/>
    <cellStyle name="60 % - Accent3 3" xfId="6761" hidden="1"/>
    <cellStyle name="60 % - Accent3 3" xfId="6975" hidden="1"/>
    <cellStyle name="60 % - Accent3 3" xfId="7094" hidden="1"/>
    <cellStyle name="60 % - Accent3 3" xfId="7101" hidden="1"/>
    <cellStyle name="60 % - Accent3 3" xfId="7145" hidden="1"/>
    <cellStyle name="60 % - Accent3 3" xfId="7170" hidden="1"/>
    <cellStyle name="60 % - Accent3 3" xfId="7223" hidden="1"/>
    <cellStyle name="60 % - Accent3 3" xfId="7240" hidden="1"/>
    <cellStyle name="60 % - Accent3 3" xfId="7247" hidden="1"/>
    <cellStyle name="60 % - Accent3 3" xfId="7276" hidden="1"/>
    <cellStyle name="60 % - Accent3 3" xfId="7289" hidden="1"/>
    <cellStyle name="60 % - Accent3 3" xfId="7491" hidden="1"/>
    <cellStyle name="60 % - Accent3 3" xfId="7610" hidden="1"/>
    <cellStyle name="60 % - Accent3 3" xfId="7617" hidden="1"/>
    <cellStyle name="60 % - Accent3 3" xfId="7661" hidden="1"/>
    <cellStyle name="60 % - Accent3 3" xfId="7686" hidden="1"/>
    <cellStyle name="60 % - Accent3 3" xfId="7779" hidden="1"/>
    <cellStyle name="60 % - Accent3 3" xfId="7815" hidden="1"/>
    <cellStyle name="60 % - Accent3 3" xfId="7822" hidden="1"/>
    <cellStyle name="60 % - Accent3 3" xfId="7860" hidden="1"/>
    <cellStyle name="60 % - Accent3 3" xfId="7879" hidden="1"/>
    <cellStyle name="60 % - Accent3 3" xfId="7966" hidden="1"/>
    <cellStyle name="60 % - Accent3 3" xfId="8010" hidden="1"/>
    <cellStyle name="60 % - Accent3 3" xfId="8017" hidden="1"/>
    <cellStyle name="60 % - Accent3 3" xfId="8061" hidden="1"/>
    <cellStyle name="60 % - Accent3 3" xfId="8081" hidden="1"/>
    <cellStyle name="60 % - Accent3 3" xfId="8130" hidden="1"/>
    <cellStyle name="60 % - Accent3 3" xfId="8147" hidden="1"/>
    <cellStyle name="60 % - Accent3 3" xfId="8154" hidden="1"/>
    <cellStyle name="60 % - Accent3 3" xfId="8183" hidden="1"/>
    <cellStyle name="60 % - Accent3 3" xfId="8196" hidden="1"/>
    <cellStyle name="60 % - Accent3 3" xfId="8278" hidden="1"/>
    <cellStyle name="60 % - Accent3 3" xfId="8324" hidden="1"/>
    <cellStyle name="60 % - Accent3 3" xfId="8331" hidden="1"/>
    <cellStyle name="60 % - Accent3 3" xfId="8374" hidden="1"/>
    <cellStyle name="60 % - Accent3 3" xfId="8399" hidden="1"/>
    <cellStyle name="60 % - Accent3 3" xfId="7998" hidden="1"/>
    <cellStyle name="60 % - Accent3 3" xfId="6348" hidden="1"/>
    <cellStyle name="60 % - Accent3 3" xfId="6372" hidden="1"/>
    <cellStyle name="60 % - Accent3 3" xfId="8002" hidden="1"/>
    <cellStyle name="60 % - Accent3 3" xfId="7706" hidden="1"/>
    <cellStyle name="60 % - Accent3 3" xfId="8227" hidden="1"/>
    <cellStyle name="60 % - Accent3 3" xfId="7923" hidden="1"/>
    <cellStyle name="60 % - Accent3 3" xfId="8220" hidden="1"/>
    <cellStyle name="60 % - Accent3 3" xfId="7888" hidden="1"/>
    <cellStyle name="60 % - Accent3 3" xfId="8035" hidden="1"/>
    <cellStyle name="60 % - Accent3 3" xfId="8421" hidden="1"/>
    <cellStyle name="60 % - Accent3 3" xfId="8438" hidden="1"/>
    <cellStyle name="60 % - Accent3 3" xfId="8445" hidden="1"/>
    <cellStyle name="60 % - Accent3 3" xfId="8474" hidden="1"/>
    <cellStyle name="60 % - Accent3 3" xfId="8487" hidden="1"/>
    <cellStyle name="60 % - Accent3 3" xfId="8528" hidden="1"/>
    <cellStyle name="60 % - Accent3 3" xfId="8557" hidden="1"/>
    <cellStyle name="60 % - Accent3 3" xfId="8564" hidden="1"/>
    <cellStyle name="60 % - Accent3 3" xfId="8605" hidden="1"/>
    <cellStyle name="60 % - Accent3 3" xfId="8630" hidden="1"/>
    <cellStyle name="60 % - Accent3 3" xfId="8859" hidden="1"/>
    <cellStyle name="60 % - Accent3 3" xfId="8978" hidden="1"/>
    <cellStyle name="60 % - Accent3 3" xfId="8985" hidden="1"/>
    <cellStyle name="60 % - Accent3 3" xfId="9029" hidden="1"/>
    <cellStyle name="60 % - Accent3 3" xfId="9054" hidden="1"/>
    <cellStyle name="60 % - Accent3 3" xfId="9322" hidden="1"/>
    <cellStyle name="60 % - Accent3 3" xfId="9441" hidden="1"/>
    <cellStyle name="60 % - Accent3 3" xfId="9448" hidden="1"/>
    <cellStyle name="60 % - Accent3 3" xfId="9494" hidden="1"/>
    <cellStyle name="60 % - Accent3 3" xfId="9519" hidden="1"/>
    <cellStyle name="60 % - Accent3 3" xfId="9733" hidden="1"/>
    <cellStyle name="60 % - Accent3 3" xfId="9852" hidden="1"/>
    <cellStyle name="60 % - Accent3 3" xfId="9859" hidden="1"/>
    <cellStyle name="60 % - Accent3 3" xfId="9903" hidden="1"/>
    <cellStyle name="60 % - Accent3 3" xfId="9928" hidden="1"/>
    <cellStyle name="60 % - Accent3 3" xfId="9981" hidden="1"/>
    <cellStyle name="60 % - Accent3 3" xfId="9998" hidden="1"/>
    <cellStyle name="60 % - Accent3 3" xfId="10005" hidden="1"/>
    <cellStyle name="60 % - Accent3 3" xfId="10034" hidden="1"/>
    <cellStyle name="60 % - Accent3 3" xfId="10047" hidden="1"/>
    <cellStyle name="60 % - Accent3 3" xfId="10249" hidden="1"/>
    <cellStyle name="60 % - Accent3 3" xfId="10368" hidden="1"/>
    <cellStyle name="60 % - Accent3 3" xfId="10375" hidden="1"/>
    <cellStyle name="60 % - Accent3 3" xfId="10419" hidden="1"/>
    <cellStyle name="60 % - Accent3 3" xfId="10444" hidden="1"/>
    <cellStyle name="60 % - Accent3 3" xfId="10537" hidden="1"/>
    <cellStyle name="60 % - Accent3 3" xfId="10573" hidden="1"/>
    <cellStyle name="60 % - Accent3 3" xfId="10580" hidden="1"/>
    <cellStyle name="60 % - Accent3 3" xfId="10618" hidden="1"/>
    <cellStyle name="60 % - Accent3 3" xfId="10637" hidden="1"/>
    <cellStyle name="60 % - Accent3 3" xfId="10724" hidden="1"/>
    <cellStyle name="60 % - Accent3 3" xfId="10768" hidden="1"/>
    <cellStyle name="60 % - Accent3 3" xfId="10775" hidden="1"/>
    <cellStyle name="60 % - Accent3 3" xfId="10819" hidden="1"/>
    <cellStyle name="60 % - Accent3 3" xfId="10839" hidden="1"/>
    <cellStyle name="60 % - Accent3 3" xfId="10888" hidden="1"/>
    <cellStyle name="60 % - Accent3 3" xfId="10905" hidden="1"/>
    <cellStyle name="60 % - Accent3 3" xfId="10912" hidden="1"/>
    <cellStyle name="60 % - Accent3 3" xfId="10941" hidden="1"/>
    <cellStyle name="60 % - Accent3 3" xfId="10954" hidden="1"/>
    <cellStyle name="60 % - Accent3 3" xfId="11036" hidden="1"/>
    <cellStyle name="60 % - Accent3 3" xfId="11082" hidden="1"/>
    <cellStyle name="60 % - Accent3 3" xfId="11089" hidden="1"/>
    <cellStyle name="60 % - Accent3 3" xfId="11132" hidden="1"/>
    <cellStyle name="60 % - Accent3 3" xfId="11157" hidden="1"/>
    <cellStyle name="60 % - Accent3 3" xfId="10756" hidden="1"/>
    <cellStyle name="60 % - Accent3 3" xfId="9106" hidden="1"/>
    <cellStyle name="60 % - Accent3 3" xfId="9130" hidden="1"/>
    <cellStyle name="60 % - Accent3 3" xfId="10760" hidden="1"/>
    <cellStyle name="60 % - Accent3 3" xfId="10464" hidden="1"/>
    <cellStyle name="60 % - Accent3 3" xfId="10985" hidden="1"/>
    <cellStyle name="60 % - Accent3 3" xfId="10681" hidden="1"/>
    <cellStyle name="60 % - Accent3 3" xfId="10978" hidden="1"/>
    <cellStyle name="60 % - Accent3 3" xfId="10646" hidden="1"/>
    <cellStyle name="60 % - Accent3 3" xfId="10793" hidden="1"/>
    <cellStyle name="60 % - Accent3 3" xfId="11179" hidden="1"/>
    <cellStyle name="60 % - Accent3 3" xfId="11196" hidden="1"/>
    <cellStyle name="60 % - Accent3 3" xfId="11203" hidden="1"/>
    <cellStyle name="60 % - Accent3 3" xfId="11232" hidden="1"/>
    <cellStyle name="60 % - Accent3 3" xfId="11245" hidden="1"/>
    <cellStyle name="60 % - Accent3 3" xfId="11286" hidden="1"/>
    <cellStyle name="60 % - Accent3 3" xfId="11315" hidden="1"/>
    <cellStyle name="60 % - Accent3 3" xfId="11322" hidden="1"/>
    <cellStyle name="60 % - Accent3 3" xfId="11363" hidden="1"/>
    <cellStyle name="60 % - Accent3 3" xfId="11388" hidden="1"/>
    <cellStyle name="60 % - Accent3 3" xfId="11643" hidden="1"/>
    <cellStyle name="60 % - Accent3 3" xfId="11762" hidden="1"/>
    <cellStyle name="60 % - Accent3 3" xfId="11769" hidden="1"/>
    <cellStyle name="60 % - Accent3 3" xfId="11813" hidden="1"/>
    <cellStyle name="60 % - Accent3 3" xfId="11838" hidden="1"/>
    <cellStyle name="60 % - Accent3 3" xfId="12106" hidden="1"/>
    <cellStyle name="60 % - Accent3 3" xfId="12225" hidden="1"/>
    <cellStyle name="60 % - Accent3 3" xfId="12232" hidden="1"/>
    <cellStyle name="60 % - Accent3 3" xfId="12278" hidden="1"/>
    <cellStyle name="60 % - Accent3 3" xfId="12303" hidden="1"/>
    <cellStyle name="60 % - Accent3 3" xfId="12517" hidden="1"/>
    <cellStyle name="60 % - Accent3 3" xfId="12636" hidden="1"/>
    <cellStyle name="60 % - Accent3 3" xfId="12643" hidden="1"/>
    <cellStyle name="60 % - Accent3 3" xfId="12687" hidden="1"/>
    <cellStyle name="60 % - Accent3 3" xfId="12712" hidden="1"/>
    <cellStyle name="60 % - Accent3 3" xfId="12765" hidden="1"/>
    <cellStyle name="60 % - Accent3 3" xfId="12782" hidden="1"/>
    <cellStyle name="60 % - Accent3 3" xfId="12789" hidden="1"/>
    <cellStyle name="60 % - Accent3 3" xfId="12818" hidden="1"/>
    <cellStyle name="60 % - Accent3 3" xfId="12831" hidden="1"/>
    <cellStyle name="60 % - Accent3 3" xfId="13033" hidden="1"/>
    <cellStyle name="60 % - Accent3 3" xfId="13152" hidden="1"/>
    <cellStyle name="60 % - Accent3 3" xfId="13159" hidden="1"/>
    <cellStyle name="60 % - Accent3 3" xfId="13203" hidden="1"/>
    <cellStyle name="60 % - Accent3 3" xfId="13228" hidden="1"/>
    <cellStyle name="60 % - Accent3 3" xfId="13321" hidden="1"/>
    <cellStyle name="60 % - Accent3 3" xfId="13357" hidden="1"/>
    <cellStyle name="60 % - Accent3 3" xfId="13364" hidden="1"/>
    <cellStyle name="60 % - Accent3 3" xfId="13402" hidden="1"/>
    <cellStyle name="60 % - Accent3 3" xfId="13421" hidden="1"/>
    <cellStyle name="60 % - Accent3 3" xfId="13508" hidden="1"/>
    <cellStyle name="60 % - Accent3 3" xfId="13552" hidden="1"/>
    <cellStyle name="60 % - Accent3 3" xfId="13559" hidden="1"/>
    <cellStyle name="60 % - Accent3 3" xfId="13603" hidden="1"/>
    <cellStyle name="60 % - Accent3 3" xfId="13623" hidden="1"/>
    <cellStyle name="60 % - Accent3 3" xfId="13672" hidden="1"/>
    <cellStyle name="60 % - Accent3 3" xfId="13689" hidden="1"/>
    <cellStyle name="60 % - Accent3 3" xfId="13696" hidden="1"/>
    <cellStyle name="60 % - Accent3 3" xfId="13725" hidden="1"/>
    <cellStyle name="60 % - Accent3 3" xfId="13738" hidden="1"/>
    <cellStyle name="60 % - Accent3 3" xfId="13820" hidden="1"/>
    <cellStyle name="60 % - Accent3 3" xfId="13866" hidden="1"/>
    <cellStyle name="60 % - Accent3 3" xfId="13873" hidden="1"/>
    <cellStyle name="60 % - Accent3 3" xfId="13916" hidden="1"/>
    <cellStyle name="60 % - Accent3 3" xfId="13941" hidden="1"/>
    <cellStyle name="60 % - Accent3 3" xfId="13540" hidden="1"/>
    <cellStyle name="60 % - Accent3 3" xfId="11890" hidden="1"/>
    <cellStyle name="60 % - Accent3 3" xfId="11914" hidden="1"/>
    <cellStyle name="60 % - Accent3 3" xfId="13544" hidden="1"/>
    <cellStyle name="60 % - Accent3 3" xfId="13248" hidden="1"/>
    <cellStyle name="60 % - Accent3 3" xfId="13769" hidden="1"/>
    <cellStyle name="60 % - Accent3 3" xfId="13465" hidden="1"/>
    <cellStyle name="60 % - Accent3 3" xfId="13762" hidden="1"/>
    <cellStyle name="60 % - Accent3 3" xfId="13430" hidden="1"/>
    <cellStyle name="60 % - Accent3 3" xfId="13577" hidden="1"/>
    <cellStyle name="60 % - Accent3 3" xfId="13963" hidden="1"/>
    <cellStyle name="60 % - Accent3 3" xfId="13980" hidden="1"/>
    <cellStyle name="60 % - Accent3 3" xfId="13987" hidden="1"/>
    <cellStyle name="60 % - Accent3 3" xfId="14016" hidden="1"/>
    <cellStyle name="60 % - Accent3 3" xfId="14029" hidden="1"/>
    <cellStyle name="60 % - Accent3 3" xfId="14070" hidden="1"/>
    <cellStyle name="60 % - Accent3 3" xfId="14099" hidden="1"/>
    <cellStyle name="60 % - Accent3 3" xfId="14106" hidden="1"/>
    <cellStyle name="60 % - Accent3 3" xfId="14147" hidden="1"/>
    <cellStyle name="60 % - Accent3 3" xfId="14172" hidden="1"/>
    <cellStyle name="60 % - Accent3 3" xfId="14401" hidden="1"/>
    <cellStyle name="60 % - Accent3 3" xfId="14520" hidden="1"/>
    <cellStyle name="60 % - Accent3 3" xfId="14527" hidden="1"/>
    <cellStyle name="60 % - Accent3 3" xfId="14571" hidden="1"/>
    <cellStyle name="60 % - Accent3 3" xfId="14596" hidden="1"/>
    <cellStyle name="60 % - Accent3 3" xfId="14864" hidden="1"/>
    <cellStyle name="60 % - Accent3 3" xfId="14983" hidden="1"/>
    <cellStyle name="60 % - Accent3 3" xfId="14990" hidden="1"/>
    <cellStyle name="60 % - Accent3 3" xfId="15036" hidden="1"/>
    <cellStyle name="60 % - Accent3 3" xfId="15061" hidden="1"/>
    <cellStyle name="60 % - Accent3 3" xfId="15275" hidden="1"/>
    <cellStyle name="60 % - Accent3 3" xfId="15394" hidden="1"/>
    <cellStyle name="60 % - Accent3 3" xfId="15401" hidden="1"/>
    <cellStyle name="60 % - Accent3 3" xfId="15445" hidden="1"/>
    <cellStyle name="60 % - Accent3 3" xfId="15470" hidden="1"/>
    <cellStyle name="60 % - Accent3 3" xfId="15523" hidden="1"/>
    <cellStyle name="60 % - Accent3 3" xfId="15540" hidden="1"/>
    <cellStyle name="60 % - Accent3 3" xfId="15547" hidden="1"/>
    <cellStyle name="60 % - Accent3 3" xfId="15576" hidden="1"/>
    <cellStyle name="60 % - Accent3 3" xfId="15589" hidden="1"/>
    <cellStyle name="60 % - Accent3 3" xfId="15791" hidden="1"/>
    <cellStyle name="60 % - Accent3 3" xfId="15910" hidden="1"/>
    <cellStyle name="60 % - Accent3 3" xfId="15917" hidden="1"/>
    <cellStyle name="60 % - Accent3 3" xfId="15961" hidden="1"/>
    <cellStyle name="60 % - Accent3 3" xfId="15986" hidden="1"/>
    <cellStyle name="60 % - Accent3 3" xfId="16079" hidden="1"/>
    <cellStyle name="60 % - Accent3 3" xfId="16115" hidden="1"/>
    <cellStyle name="60 % - Accent3 3" xfId="16122" hidden="1"/>
    <cellStyle name="60 % - Accent3 3" xfId="16160" hidden="1"/>
    <cellStyle name="60 % - Accent3 3" xfId="16179" hidden="1"/>
    <cellStyle name="60 % - Accent3 3" xfId="16266" hidden="1"/>
    <cellStyle name="60 % - Accent3 3" xfId="16310" hidden="1"/>
    <cellStyle name="60 % - Accent3 3" xfId="16317" hidden="1"/>
    <cellStyle name="60 % - Accent3 3" xfId="16361" hidden="1"/>
    <cellStyle name="60 % - Accent3 3" xfId="16381" hidden="1"/>
    <cellStyle name="60 % - Accent3 3" xfId="16430" hidden="1"/>
    <cellStyle name="60 % - Accent3 3" xfId="16447" hidden="1"/>
    <cellStyle name="60 % - Accent3 3" xfId="16454" hidden="1"/>
    <cellStyle name="60 % - Accent3 3" xfId="16483" hidden="1"/>
    <cellStyle name="60 % - Accent3 3" xfId="16496" hidden="1"/>
    <cellStyle name="60 % - Accent3 3" xfId="16578" hidden="1"/>
    <cellStyle name="60 % - Accent3 3" xfId="16624" hidden="1"/>
    <cellStyle name="60 % - Accent3 3" xfId="16631" hidden="1"/>
    <cellStyle name="60 % - Accent3 3" xfId="16674" hidden="1"/>
    <cellStyle name="60 % - Accent3 3" xfId="16699" hidden="1"/>
    <cellStyle name="60 % - Accent3 3" xfId="16298" hidden="1"/>
    <cellStyle name="60 % - Accent3 3" xfId="14648" hidden="1"/>
    <cellStyle name="60 % - Accent3 3" xfId="14672" hidden="1"/>
    <cellStyle name="60 % - Accent3 3" xfId="16302" hidden="1"/>
    <cellStyle name="60 % - Accent3 3" xfId="16006" hidden="1"/>
    <cellStyle name="60 % - Accent3 3" xfId="16527" hidden="1"/>
    <cellStyle name="60 % - Accent3 3" xfId="16223" hidden="1"/>
    <cellStyle name="60 % - Accent3 3" xfId="16520" hidden="1"/>
    <cellStyle name="60 % - Accent3 3" xfId="16188" hidden="1"/>
    <cellStyle name="60 % - Accent3 3" xfId="16335" hidden="1"/>
    <cellStyle name="60 % - Accent3 3" xfId="16721" hidden="1"/>
    <cellStyle name="60 % - Accent3 3" xfId="16738" hidden="1"/>
    <cellStyle name="60 % - Accent3 3" xfId="16745" hidden="1"/>
    <cellStyle name="60 % - Accent3 3" xfId="16774" hidden="1"/>
    <cellStyle name="60 % - Accent3 3" xfId="16787" hidden="1"/>
    <cellStyle name="60 % - Accent3 3" xfId="16828" hidden="1"/>
    <cellStyle name="60 % - Accent3 3" xfId="16857" hidden="1"/>
    <cellStyle name="60 % - Accent3 3" xfId="16864" hidden="1"/>
    <cellStyle name="60 % - Accent3 3" xfId="16905" hidden="1"/>
    <cellStyle name="60 % - Accent3 3" xfId="16930" hidden="1"/>
    <cellStyle name="60 % - Accent3 3" xfId="16974" hidden="1"/>
    <cellStyle name="60 % - Accent3 3" xfId="16991" hidden="1"/>
    <cellStyle name="60 % - Accent3 3" xfId="16998" hidden="1"/>
    <cellStyle name="60 % - Accent3 3" xfId="17027" hidden="1"/>
    <cellStyle name="60 % - Accent3 3" xfId="17040" hidden="1"/>
    <cellStyle name="60 % - Accent3 3" xfId="17131" hidden="1"/>
    <cellStyle name="60 % - Accent3 3" xfId="17148" hidden="1"/>
    <cellStyle name="60 % - Accent3 3" xfId="17155" hidden="1"/>
    <cellStyle name="60 % - Accent3 3" xfId="17186" hidden="1"/>
    <cellStyle name="60 % - Accent3 3" xfId="17199" hidden="1"/>
    <cellStyle name="60 % - Accent3 3" xfId="17252" hidden="1"/>
    <cellStyle name="60 % - Accent3 3" xfId="17269" hidden="1"/>
    <cellStyle name="60 % - Accent3 3" xfId="17276" hidden="1"/>
    <cellStyle name="60 % - Accent3 3" xfId="17305" hidden="1"/>
    <cellStyle name="60 % - Accent3 3" xfId="17318" hidden="1"/>
    <cellStyle name="60 % - Accent3 3" xfId="17359" hidden="1"/>
    <cellStyle name="60 % - Accent3 3" xfId="17376" hidden="1"/>
    <cellStyle name="60 % - Accent3 3" xfId="17383" hidden="1"/>
    <cellStyle name="60 % - Accent3 3" xfId="17412" hidden="1"/>
    <cellStyle name="60 % - Accent3 3" xfId="17425" hidden="1"/>
    <cellStyle name="60 % - Accent3 3" xfId="17466" hidden="1"/>
    <cellStyle name="60 % - Accent3 3" xfId="17483" hidden="1"/>
    <cellStyle name="60 % - Accent3 3" xfId="17490" hidden="1"/>
    <cellStyle name="60 % - Accent3 3" xfId="17519" hidden="1"/>
    <cellStyle name="60 % - Accent3 3" xfId="17532" hidden="1"/>
    <cellStyle name="60 % - Accent3 3" xfId="17607" hidden="1"/>
    <cellStyle name="60 % - Accent3 3" xfId="17642" hidden="1"/>
    <cellStyle name="60 % - Accent3 3" xfId="17649" hidden="1"/>
    <cellStyle name="60 % - Accent3 3" xfId="17685" hidden="1"/>
    <cellStyle name="60 % - Accent3 3" xfId="17702" hidden="1"/>
    <cellStyle name="60 % - Accent3 3" xfId="17782" hidden="1"/>
    <cellStyle name="60 % - Accent3 3" xfId="17813" hidden="1"/>
    <cellStyle name="60 % - Accent3 3" xfId="17820" hidden="1"/>
    <cellStyle name="60 % - Accent3 3" xfId="17851" hidden="1"/>
    <cellStyle name="60 % - Accent3 3" xfId="17869" hidden="1"/>
    <cellStyle name="60 % - Accent3 3" xfId="17916" hidden="1"/>
    <cellStyle name="60 % - Accent3 3" xfId="17933" hidden="1"/>
    <cellStyle name="60 % - Accent3 3" xfId="17940" hidden="1"/>
    <cellStyle name="60 % - Accent3 3" xfId="17969" hidden="1"/>
    <cellStyle name="60 % - Accent3 3" xfId="17982" hidden="1"/>
    <cellStyle name="60 % - Accent3 3" xfId="18059" hidden="1"/>
    <cellStyle name="60 % - Accent3 3" xfId="18092" hidden="1"/>
    <cellStyle name="60 % - Accent3 3" xfId="18099" hidden="1"/>
    <cellStyle name="60 % - Accent3 3" xfId="18130" hidden="1"/>
    <cellStyle name="60 % - Accent3 3" xfId="18143" hidden="1"/>
    <cellStyle name="60 % - Accent3 3" xfId="17802" hidden="1"/>
    <cellStyle name="60 % - Accent3 3" xfId="17073" hidden="1"/>
    <cellStyle name="60 % - Accent3 3" xfId="17079" hidden="1"/>
    <cellStyle name="60 % - Accent3 3" xfId="17806" hidden="1"/>
    <cellStyle name="60 % - Accent3 3" xfId="17540" hidden="1"/>
    <cellStyle name="60 % - Accent3 3" xfId="18010" hidden="1"/>
    <cellStyle name="60 % - Accent3 3" xfId="17741" hidden="1"/>
    <cellStyle name="60 % - Accent3 3" xfId="18004" hidden="1"/>
    <cellStyle name="60 % - Accent3 3" xfId="17710" hidden="1"/>
    <cellStyle name="60 % - Accent3 3" xfId="17825" hidden="1"/>
    <cellStyle name="60 % - Accent3 3" xfId="18163" hidden="1"/>
    <cellStyle name="60 % - Accent3 3" xfId="18180" hidden="1"/>
    <cellStyle name="60 % - Accent3 3" xfId="18187" hidden="1"/>
    <cellStyle name="60 % - Accent3 3" xfId="18216" hidden="1"/>
    <cellStyle name="60 % - Accent3 3" xfId="18229" hidden="1"/>
    <cellStyle name="60 % - Accent3 3" xfId="18270" hidden="1"/>
    <cellStyle name="60 % - Accent3 3" xfId="18287" hidden="1"/>
    <cellStyle name="60 % - Accent3 3" xfId="18294" hidden="1"/>
    <cellStyle name="60 % - Accent3 3" xfId="18323" hidden="1"/>
    <cellStyle name="60 % - Accent3 3" xfId="18336" hidden="1"/>
    <cellStyle name="60 % - Accent3 3" xfId="18377" hidden="1"/>
    <cellStyle name="60 % - Accent3 3" xfId="18406" hidden="1"/>
    <cellStyle name="60 % - Accent3 3" xfId="18413" hidden="1"/>
    <cellStyle name="60 % - Accent3 3" xfId="18442" hidden="1"/>
    <cellStyle name="60 % - Accent3 3" xfId="18455" hidden="1"/>
    <cellStyle name="60 % - Accent3 3" xfId="18546" hidden="1"/>
    <cellStyle name="60 % - Accent3 3" xfId="18563" hidden="1"/>
    <cellStyle name="60 % - Accent3 3" xfId="18570" hidden="1"/>
    <cellStyle name="60 % - Accent3 3" xfId="18601" hidden="1"/>
    <cellStyle name="60 % - Accent3 3" xfId="18614" hidden="1"/>
    <cellStyle name="60 % - Accent3 3" xfId="18667" hidden="1"/>
    <cellStyle name="60 % - Accent3 3" xfId="18696" hidden="1"/>
    <cellStyle name="60 % - Accent3 3" xfId="18703" hidden="1"/>
    <cellStyle name="60 % - Accent3 3" xfId="18744" hidden="1"/>
    <cellStyle name="60 % - Accent3 3" xfId="18769" hidden="1"/>
    <cellStyle name="60 % - Accent3 3" xfId="18810" hidden="1"/>
    <cellStyle name="60 % - Accent3 3" xfId="18827" hidden="1"/>
    <cellStyle name="60 % - Accent3 3" xfId="18834" hidden="1"/>
    <cellStyle name="60 % - Accent3 3" xfId="18863" hidden="1"/>
    <cellStyle name="60 % - Accent3 3" xfId="18876" hidden="1"/>
    <cellStyle name="60 % - Accent3 3" xfId="18917" hidden="1"/>
    <cellStyle name="60 % - Accent3 3" xfId="18934" hidden="1"/>
    <cellStyle name="60 % - Accent3 3" xfId="18941" hidden="1"/>
    <cellStyle name="60 % - Accent3 3" xfId="18970" hidden="1"/>
    <cellStyle name="60 % - Accent3 3" xfId="18995" hidden="1"/>
    <cellStyle name="60 % - Accent3 3" xfId="19070" hidden="1"/>
    <cellStyle name="60 % - Accent3 3" xfId="19105" hidden="1"/>
    <cellStyle name="60 % - Accent3 3" xfId="19112" hidden="1"/>
    <cellStyle name="60 % - Accent3 3" xfId="19148" hidden="1"/>
    <cellStyle name="60 % - Accent3 3" xfId="19165" hidden="1"/>
    <cellStyle name="60 % - Accent3 3" xfId="19245" hidden="1"/>
    <cellStyle name="60 % - Accent3 3" xfId="19276" hidden="1"/>
    <cellStyle name="60 % - Accent3 3" xfId="19283" hidden="1"/>
    <cellStyle name="60 % - Accent3 3" xfId="19314" hidden="1"/>
    <cellStyle name="60 % - Accent3 3" xfId="19332" hidden="1"/>
    <cellStyle name="60 % - Accent3 3" xfId="19379" hidden="1"/>
    <cellStyle name="60 % - Accent3 3" xfId="19396" hidden="1"/>
    <cellStyle name="60 % - Accent3 3" xfId="19403" hidden="1"/>
    <cellStyle name="60 % - Accent3 3" xfId="19432" hidden="1"/>
    <cellStyle name="60 % - Accent3 3" xfId="19445" hidden="1"/>
    <cellStyle name="60 % - Accent3 3" xfId="19522" hidden="1"/>
    <cellStyle name="60 % - Accent3 3" xfId="19555" hidden="1"/>
    <cellStyle name="60 % - Accent3 3" xfId="19562" hidden="1"/>
    <cellStyle name="60 % - Accent3 3" xfId="19593" hidden="1"/>
    <cellStyle name="60 % - Accent3 3" xfId="19606" hidden="1"/>
    <cellStyle name="60 % - Accent3 3" xfId="19265" hidden="1"/>
    <cellStyle name="60 % - Accent3 3" xfId="18488" hidden="1"/>
    <cellStyle name="60 % - Accent3 3" xfId="18494" hidden="1"/>
    <cellStyle name="60 % - Accent3 3" xfId="19269" hidden="1"/>
    <cellStyle name="60 % - Accent3 3" xfId="19003" hidden="1"/>
    <cellStyle name="60 % - Accent3 3" xfId="19473" hidden="1"/>
    <cellStyle name="60 % - Accent3 3" xfId="19204" hidden="1"/>
    <cellStyle name="60 % - Accent3 3" xfId="19467" hidden="1"/>
    <cellStyle name="60 % - Accent3 3" xfId="19173" hidden="1"/>
    <cellStyle name="60 % - Accent3 3" xfId="19288" hidden="1"/>
    <cellStyle name="60 % - Accent3 3" xfId="19626" hidden="1"/>
    <cellStyle name="60 % - Accent3 3" xfId="19643" hidden="1"/>
    <cellStyle name="60 % - Accent3 3" xfId="19650" hidden="1"/>
    <cellStyle name="60 % - Accent3 3" xfId="19679" hidden="1"/>
    <cellStyle name="60 % - Accent3 3" xfId="19692" hidden="1"/>
    <cellStyle name="60 % - Accent3 3" xfId="19733" hidden="1"/>
    <cellStyle name="60 % - Accent3 3" xfId="19750" hidden="1"/>
    <cellStyle name="60 % - Accent3 3" xfId="19757" hidden="1"/>
    <cellStyle name="60 % - Accent3 3" xfId="19786" hidden="1"/>
    <cellStyle name="60 % - Accent3 3" xfId="19799" hidden="1"/>
    <cellStyle name="60 % - Accent3 3" xfId="20257" hidden="1"/>
    <cellStyle name="60 % - Accent3 3" xfId="20375" hidden="1"/>
    <cellStyle name="60 % - Accent3 3" xfId="20382" hidden="1"/>
    <cellStyle name="60 % - Accent3 3" xfId="20428" hidden="1"/>
    <cellStyle name="60 % - Accent3 3" xfId="20452" hidden="1"/>
    <cellStyle name="60 % - Accent3 3" xfId="20713" hidden="1"/>
    <cellStyle name="60 % - Accent3 3" xfId="20832" hidden="1"/>
    <cellStyle name="60 % - Accent3 3" xfId="20839" hidden="1"/>
    <cellStyle name="60 % - Accent3 3" xfId="20883" hidden="1"/>
    <cellStyle name="60 % - Accent3 3" xfId="20908" hidden="1"/>
    <cellStyle name="60 % - Accent3 3" xfId="21118" hidden="1"/>
    <cellStyle name="60 % - Accent3 3" xfId="21236" hidden="1"/>
    <cellStyle name="60 % - Accent3 3" xfId="21243" hidden="1"/>
    <cellStyle name="60 % - Accent3 3" xfId="21283" hidden="1"/>
    <cellStyle name="60 % - Accent3 3" xfId="21308" hidden="1"/>
    <cellStyle name="60 % - Accent3 3" xfId="21361" hidden="1"/>
    <cellStyle name="60 % - Accent3 3" xfId="21377" hidden="1"/>
    <cellStyle name="60 % - Accent3 3" xfId="21383" hidden="1"/>
    <cellStyle name="60 % - Accent3 3" xfId="21409" hidden="1"/>
    <cellStyle name="60 % - Accent3 3" xfId="21422" hidden="1"/>
    <cellStyle name="60 % - Accent3 3" xfId="21621" hidden="1"/>
    <cellStyle name="60 % - Accent3 3" xfId="21740" hidden="1"/>
    <cellStyle name="60 % - Accent3 3" xfId="21746" hidden="1"/>
    <cellStyle name="60 % - Accent3 3" xfId="21785" hidden="1"/>
    <cellStyle name="60 % - Accent3 3" xfId="21810" hidden="1"/>
    <cellStyle name="60 % - Accent3 3" xfId="21897" hidden="1"/>
    <cellStyle name="60 % - Accent3 3" xfId="21930" hidden="1"/>
    <cellStyle name="60 % - Accent3 3" xfId="21937" hidden="1"/>
    <cellStyle name="60 % - Accent3 3" xfId="21972" hidden="1"/>
    <cellStyle name="60 % - Accent3 3" xfId="21990" hidden="1"/>
    <cellStyle name="60 % - Accent3 3" xfId="22065" hidden="1"/>
    <cellStyle name="60 % - Accent3 3" xfId="22106" hidden="1"/>
    <cellStyle name="60 % - Accent3 3" xfId="22113" hidden="1"/>
    <cellStyle name="60 % - Accent3 3" xfId="22156" hidden="1"/>
    <cellStyle name="60 % - Accent3 3" xfId="22175" hidden="1"/>
    <cellStyle name="60 % - Accent3 3" xfId="22221" hidden="1"/>
    <cellStyle name="60 % - Accent3 3" xfId="22237" hidden="1"/>
    <cellStyle name="60 % - Accent3 3" xfId="22244" hidden="1"/>
    <cellStyle name="60 % - Accent3 3" xfId="22273" hidden="1"/>
    <cellStyle name="60 % - Accent3 3" xfId="22286" hidden="1"/>
    <cellStyle name="60 % - Accent3 3" xfId="22368" hidden="1"/>
    <cellStyle name="60 % - Accent3 3" xfId="22411" hidden="1"/>
    <cellStyle name="60 % - Accent3 3" xfId="22418" hidden="1"/>
    <cellStyle name="60 % - Accent3 3" xfId="22461" hidden="1"/>
    <cellStyle name="60 % - Accent3 3" xfId="22486" hidden="1"/>
    <cellStyle name="60 % - Accent3 3" xfId="22095" hidden="1"/>
    <cellStyle name="60 % - Accent3 3" xfId="20501" hidden="1"/>
    <cellStyle name="60 % - Accent3 3" xfId="20524" hidden="1"/>
    <cellStyle name="60 % - Accent3 3" xfId="22099" hidden="1"/>
    <cellStyle name="60 % - Accent3 3" xfId="21830" hidden="1"/>
    <cellStyle name="60 % - Accent3 3" xfId="22317" hidden="1"/>
    <cellStyle name="60 % - Accent3 3" xfId="22029" hidden="1"/>
    <cellStyle name="60 % - Accent3 3" xfId="22310" hidden="1"/>
    <cellStyle name="60 % - Accent3 3" xfId="21999" hidden="1"/>
    <cellStyle name="60 % - Accent3 3" xfId="22131" hidden="1"/>
    <cellStyle name="60 % - Accent3 3" xfId="22508" hidden="1"/>
    <cellStyle name="60 % - Accent3 3" xfId="22525" hidden="1"/>
    <cellStyle name="60 % - Accent3 3" xfId="22532" hidden="1"/>
    <cellStyle name="60 % - Accent3 3" xfId="22561" hidden="1"/>
    <cellStyle name="60 % - Accent3 3" xfId="22574" hidden="1"/>
    <cellStyle name="60 % - Accent3 3" xfId="22615" hidden="1"/>
    <cellStyle name="60 % - Accent3 3" xfId="22644" hidden="1"/>
    <cellStyle name="60 % - Accent3 3" xfId="22651" hidden="1"/>
    <cellStyle name="60 % - Accent3 3" xfId="22691" hidden="1"/>
    <cellStyle name="60 % - Accent3 3" xfId="22716" hidden="1"/>
    <cellStyle name="60 % - Accent3 3" xfId="22987" hidden="1"/>
    <cellStyle name="60 % - Accent3 3" xfId="23105" hidden="1"/>
    <cellStyle name="60 % - Accent3 3" xfId="23112" hidden="1"/>
    <cellStyle name="60 % - Accent3 3" xfId="23152" hidden="1"/>
    <cellStyle name="60 % - Accent3 3" xfId="23176" hidden="1"/>
    <cellStyle name="60 % - Accent3 3" xfId="23439" hidden="1"/>
    <cellStyle name="60 % - Accent3 3" xfId="23557" hidden="1"/>
    <cellStyle name="60 % - Accent3 3" xfId="23564" hidden="1"/>
    <cellStyle name="60 % - Accent3 3" xfId="23610" hidden="1"/>
    <cellStyle name="60 % - Accent3 3" xfId="23635" hidden="1"/>
    <cellStyle name="60 % - Accent3 3" xfId="23847" hidden="1"/>
    <cellStyle name="60 % - Accent3 3" xfId="23966" hidden="1"/>
    <cellStyle name="60 % - Accent3 3" xfId="23973" hidden="1"/>
    <cellStyle name="60 % - Accent3 3" xfId="24015" hidden="1"/>
    <cellStyle name="60 % - Accent3 3" xfId="24040" hidden="1"/>
    <cellStyle name="60 % - Accent3 3" xfId="24092" hidden="1"/>
    <cellStyle name="60 % - Accent3 3" xfId="24109" hidden="1"/>
    <cellStyle name="60 % - Accent3 3" xfId="24116" hidden="1"/>
    <cellStyle name="60 % - Accent3 3" xfId="24141" hidden="1"/>
    <cellStyle name="60 % - Accent3 3" xfId="24154" hidden="1"/>
    <cellStyle name="60 % - Accent3 3" xfId="24350" hidden="1"/>
    <cellStyle name="60 % - Accent3 3" xfId="24468" hidden="1"/>
    <cellStyle name="60 % - Accent3 3" xfId="24475" hidden="1"/>
    <cellStyle name="60 % - Accent3 3" xfId="24515" hidden="1"/>
    <cellStyle name="60 % - Accent3 3" xfId="24540" hidden="1"/>
    <cellStyle name="60 % - Accent3 3" xfId="24625" hidden="1"/>
    <cellStyle name="60 % - Accent3 3" xfId="24660" hidden="1"/>
    <cellStyle name="60 % - Accent3 3" xfId="24667" hidden="1"/>
    <cellStyle name="60 % - Accent3 3" xfId="24702" hidden="1"/>
    <cellStyle name="60 % - Accent3 3" xfId="24721" hidden="1"/>
    <cellStyle name="60 % - Accent3 3" xfId="24799" hidden="1"/>
    <cellStyle name="60 % - Accent3 3" xfId="24842" hidden="1"/>
    <cellStyle name="60 % - Accent3 3" xfId="24849" hidden="1"/>
    <cellStyle name="60 % - Accent3 3" xfId="24891" hidden="1"/>
    <cellStyle name="60 % - Accent3 3" xfId="24910" hidden="1"/>
    <cellStyle name="60 % - Accent3 3" xfId="24958" hidden="1"/>
    <cellStyle name="60 % - Accent3 3" xfId="24974" hidden="1"/>
    <cellStyle name="60 % - Accent3 3" xfId="24981" hidden="1"/>
    <cellStyle name="60 % - Accent3 3" xfId="25008" hidden="1"/>
    <cellStyle name="60 % - Accent3 3" xfId="25021" hidden="1"/>
    <cellStyle name="60 % - Accent3 3" xfId="25098" hidden="1"/>
    <cellStyle name="60 % - Accent3 3" xfId="25144" hidden="1"/>
    <cellStyle name="60 % - Accent3 3" xfId="25151" hidden="1"/>
    <cellStyle name="60 % - Accent3 3" xfId="25189" hidden="1"/>
    <cellStyle name="60 % - Accent3 3" xfId="25214" hidden="1"/>
    <cellStyle name="60 % - Accent3 3" xfId="24830" hidden="1"/>
    <cellStyle name="60 % - Accent3 3" xfId="23228" hidden="1"/>
    <cellStyle name="60 % - Accent3 3" xfId="23252" hidden="1"/>
    <cellStyle name="60 % - Accent3 3" xfId="24834" hidden="1"/>
    <cellStyle name="60 % - Accent3 3" xfId="24560" hidden="1"/>
    <cellStyle name="60 % - Accent3 3" xfId="25050" hidden="1"/>
    <cellStyle name="60 % - Accent3 3" xfId="24760" hidden="1"/>
    <cellStyle name="60 % - Accent3 3" xfId="25045" hidden="1"/>
    <cellStyle name="60 % - Accent3 3" xfId="24730" hidden="1"/>
    <cellStyle name="60 % - Accent3 3" xfId="24867" hidden="1"/>
    <cellStyle name="60 % - Accent3 3" xfId="25235" hidden="1"/>
    <cellStyle name="60 % - Accent3 3" xfId="25251" hidden="1"/>
    <cellStyle name="60 % - Accent3 3" xfId="25258" hidden="1"/>
    <cellStyle name="60 % - Accent3 3" xfId="25285" hidden="1"/>
    <cellStyle name="60 % - Accent3 3" xfId="25298" hidden="1"/>
    <cellStyle name="60 % - Accent3 3" xfId="25334" hidden="1"/>
    <cellStyle name="60 % - Accent3 3" xfId="25362" hidden="1"/>
    <cellStyle name="60 % - Accent3 3" xfId="25369" hidden="1"/>
    <cellStyle name="60 % - Accent3 3" xfId="25409" hidden="1"/>
    <cellStyle name="60 % - Accent3 3" xfId="25434" hidden="1"/>
    <cellStyle name="60 % - Accent3 3" xfId="25688" hidden="1"/>
    <cellStyle name="60 % - Accent3 3" xfId="25806" hidden="1"/>
    <cellStyle name="60 % - Accent3 3" xfId="25813" hidden="1"/>
    <cellStyle name="60 % - Accent3 3" xfId="25855" hidden="1"/>
    <cellStyle name="60 % - Accent3 3" xfId="25880" hidden="1"/>
    <cellStyle name="60 % - Accent3 3" xfId="26137" hidden="1"/>
    <cellStyle name="60 % - Accent3 3" xfId="26255" hidden="1"/>
    <cellStyle name="60 % - Accent3 3" xfId="26262" hidden="1"/>
    <cellStyle name="60 % - Accent3 3" xfId="26304" hidden="1"/>
    <cellStyle name="60 % - Accent3 3" xfId="26329" hidden="1"/>
    <cellStyle name="60 % - Accent3 3" xfId="26539" hidden="1"/>
    <cellStyle name="60 % - Accent3 3" xfId="26656" hidden="1"/>
    <cellStyle name="60 % - Accent3 3" xfId="26663" hidden="1"/>
    <cellStyle name="60 % - Accent3 3" xfId="26704" hidden="1"/>
    <cellStyle name="60 % - Accent3 3" xfId="26728" hidden="1"/>
    <cellStyle name="60 % - Accent3 3" xfId="26777" hidden="1"/>
    <cellStyle name="60 % - Accent3 3" xfId="26793" hidden="1"/>
    <cellStyle name="60 % - Accent3 3" xfId="26800" hidden="1"/>
    <cellStyle name="60 % - Accent3 3" xfId="26827" hidden="1"/>
    <cellStyle name="60 % - Accent3 3" xfId="26840" hidden="1"/>
    <cellStyle name="60 % - Accent3 3" xfId="27041" hidden="1"/>
    <cellStyle name="60 % - Accent3 3" xfId="27158" hidden="1"/>
    <cellStyle name="60 % - Accent3 3" xfId="27165" hidden="1"/>
    <cellStyle name="60 % - Accent3 3" xfId="27208" hidden="1"/>
    <cellStyle name="60 % - Accent3 3" xfId="27233" hidden="1"/>
    <cellStyle name="60 % - Accent3 3" xfId="27321" hidden="1"/>
    <cellStyle name="60 % - Accent3 3" xfId="27356" hidden="1"/>
    <cellStyle name="60 % - Accent3 3" xfId="27363" hidden="1"/>
    <cellStyle name="60 % - Accent3 3" xfId="27398" hidden="1"/>
    <cellStyle name="60 % - Accent3 3" xfId="27416" hidden="1"/>
    <cellStyle name="60 % - Accent3 3" xfId="27496" hidden="1"/>
    <cellStyle name="60 % - Accent3 3" xfId="27537" hidden="1"/>
    <cellStyle name="60 % - Accent3 3" xfId="27544" hidden="1"/>
    <cellStyle name="60 % - Accent3 3" xfId="27581" hidden="1"/>
    <cellStyle name="60 % - Accent3 3" xfId="27600" hidden="1"/>
    <cellStyle name="60 % - Accent3 3" xfId="27643" hidden="1"/>
    <cellStyle name="60 % - Accent3 3" xfId="27659" hidden="1"/>
    <cellStyle name="60 % - Accent3 3" xfId="27666" hidden="1"/>
    <cellStyle name="60 % - Accent3 3" xfId="27692" hidden="1"/>
    <cellStyle name="60 % - Accent3 3" xfId="27705" hidden="1"/>
    <cellStyle name="60 % - Accent3 3" xfId="27778" hidden="1"/>
    <cellStyle name="60 % - Accent3 3" xfId="27822" hidden="1"/>
    <cellStyle name="60 % - Accent3 3" xfId="27829" hidden="1"/>
    <cellStyle name="60 % - Accent3 3" xfId="27867" hidden="1"/>
    <cellStyle name="60 % - Accent3 3" xfId="27891" hidden="1"/>
    <cellStyle name="60 % - Accent3 3" xfId="27526" hidden="1"/>
    <cellStyle name="60 % - Accent3 3" xfId="25928" hidden="1"/>
    <cellStyle name="60 % - Accent3 3" xfId="25951" hidden="1"/>
    <cellStyle name="60 % - Accent3 3" xfId="27530" hidden="1"/>
    <cellStyle name="60 % - Accent3 3" xfId="27253" hidden="1"/>
    <cellStyle name="60 % - Accent3 3" xfId="27732" hidden="1"/>
    <cellStyle name="60 % - Accent3 3" xfId="27459" hidden="1"/>
    <cellStyle name="60 % - Accent3 3" xfId="27726" hidden="1"/>
    <cellStyle name="60 % - Accent3 3" xfId="27425" hidden="1"/>
    <cellStyle name="60 % - Accent3 3" xfId="27562" hidden="1"/>
    <cellStyle name="60 % - Accent3 3" xfId="27912" hidden="1"/>
    <cellStyle name="60 % - Accent3 3" xfId="27929" hidden="1"/>
    <cellStyle name="60 % - Accent3 3" xfId="27936" hidden="1"/>
    <cellStyle name="60 % - Accent3 3" xfId="27963" hidden="1"/>
    <cellStyle name="60 % - Accent3 3" xfId="27976" hidden="1"/>
    <cellStyle name="60 % - Accent3 3" xfId="28012" hidden="1"/>
    <cellStyle name="60 % - Accent3 3" xfId="28040" hidden="1"/>
    <cellStyle name="60 % - Accent3 3" xfId="28047" hidden="1"/>
    <cellStyle name="60 % - Accent3 3" xfId="28086" hidden="1"/>
    <cellStyle name="60 % - Accent3 3" xfId="28111" hidden="1"/>
    <cellStyle name="60 % - Accent3 3" xfId="28338" hidden="1"/>
    <cellStyle name="60 % - Accent3 3" xfId="28456" hidden="1"/>
    <cellStyle name="60 % - Accent3 3" xfId="28463" hidden="1"/>
    <cellStyle name="60 % - Accent3 3" xfId="28506" hidden="1"/>
    <cellStyle name="60 % - Accent3 3" xfId="28531" hidden="1"/>
    <cellStyle name="60 % - Accent3 3" xfId="28791" hidden="1"/>
    <cellStyle name="60 % - Accent3 3" xfId="28909" hidden="1"/>
    <cellStyle name="60 % - Accent3 3" xfId="28915" hidden="1"/>
    <cellStyle name="60 % - Accent3 3" xfId="28957" hidden="1"/>
    <cellStyle name="60 % - Accent3 3" xfId="28982" hidden="1"/>
    <cellStyle name="60 % - Accent3 3" xfId="29192" hidden="1"/>
    <cellStyle name="60 % - Accent3 3" xfId="29308" hidden="1"/>
    <cellStyle name="60 % - Accent3 3" xfId="29315" hidden="1"/>
    <cellStyle name="60 % - Accent3 3" xfId="29358" hidden="1"/>
    <cellStyle name="60 % - Accent3 3" xfId="29383" hidden="1"/>
    <cellStyle name="60 % - Accent3 3" xfId="29430" hidden="1"/>
    <cellStyle name="60 % - Accent3 3" xfId="29444" hidden="1"/>
    <cellStyle name="60 % - Accent3 3" xfId="29450" hidden="1"/>
    <cellStyle name="60 % - Accent3 3" xfId="29474" hidden="1"/>
    <cellStyle name="60 % - Accent3 3" xfId="29487" hidden="1"/>
    <cellStyle name="60 % - Accent3 3" xfId="29684" hidden="1"/>
    <cellStyle name="60 % - Accent3 3" xfId="29801" hidden="1"/>
    <cellStyle name="60 % - Accent3 3" xfId="29808" hidden="1"/>
    <cellStyle name="60 % - Accent3 3" xfId="29847" hidden="1"/>
    <cellStyle name="60 % - Accent3 3" xfId="29872" hidden="1"/>
    <cellStyle name="60 % - Accent3 3" xfId="29961" hidden="1"/>
    <cellStyle name="60 % - Accent3 3" xfId="29996" hidden="1"/>
    <cellStyle name="60 % - Accent3 3" xfId="30002" hidden="1"/>
    <cellStyle name="60 % - Accent3 3" xfId="30038" hidden="1"/>
    <cellStyle name="60 % - Accent3 3" xfId="30057" hidden="1"/>
    <cellStyle name="60 % - Accent3 3" xfId="30135" hidden="1"/>
    <cellStyle name="60 % - Accent3 3" xfId="30179" hidden="1"/>
    <cellStyle name="60 % - Accent3 3" xfId="30185" hidden="1"/>
    <cellStyle name="60 % - Accent3 3" xfId="30226" hidden="1"/>
    <cellStyle name="60 % - Accent3 3" xfId="30245" hidden="1"/>
    <cellStyle name="60 % - Accent3 3" xfId="30293" hidden="1"/>
    <cellStyle name="60 % - Accent3 3" xfId="30309" hidden="1"/>
    <cellStyle name="60 % - Accent3 3" xfId="30315" hidden="1"/>
    <cellStyle name="60 % - Accent3 3" xfId="30342" hidden="1"/>
    <cellStyle name="60 % - Accent3 3" xfId="30355" hidden="1"/>
    <cellStyle name="60 % - Accent3 3" xfId="30432" hidden="1"/>
    <cellStyle name="60 % - Accent3 3" xfId="30478" hidden="1"/>
    <cellStyle name="60 % - Accent3 3" xfId="30485" hidden="1"/>
    <cellStyle name="60 % - Accent3 3" xfId="30527" hidden="1"/>
    <cellStyle name="60 % - Accent3 3" xfId="30552" hidden="1"/>
    <cellStyle name="60 % - Accent3 3" xfId="30167" hidden="1"/>
    <cellStyle name="60 % - Accent3 3" xfId="28579" hidden="1"/>
    <cellStyle name="60 % - Accent3 3" xfId="28603" hidden="1"/>
    <cellStyle name="60 % - Accent3 3" xfId="30171" hidden="1"/>
    <cellStyle name="60 % - Accent3 3" xfId="29892" hidden="1"/>
    <cellStyle name="60 % - Accent3 3" xfId="30385" hidden="1"/>
    <cellStyle name="60 % - Accent3 3" xfId="30096" hidden="1"/>
    <cellStyle name="60 % - Accent3 3" xfId="30379" hidden="1"/>
    <cellStyle name="60 % - Accent3 3" xfId="30066" hidden="1"/>
    <cellStyle name="60 % - Accent3 3" xfId="30203" hidden="1"/>
    <cellStyle name="60 % - Accent3 3" xfId="30574" hidden="1"/>
    <cellStyle name="60 % - Accent3 3" xfId="30591" hidden="1"/>
    <cellStyle name="60 % - Accent3 3" xfId="30598" hidden="1"/>
    <cellStyle name="60 % - Accent3 3" xfId="30622" hidden="1"/>
    <cellStyle name="60 % - Accent3 3" xfId="30634" hidden="1"/>
    <cellStyle name="60 % - Accent3 3" xfId="30669" hidden="1"/>
    <cellStyle name="60 % - Accent3 3" xfId="30696" hidden="1"/>
    <cellStyle name="60 % - Accent3 3" xfId="30702" hidden="1"/>
    <cellStyle name="60 % - Accent3 3" xfId="30742" hidden="1"/>
    <cellStyle name="60 % - Accent3 3" xfId="30767" hidden="1"/>
    <cellStyle name="60 % - Accent3 3" xfId="30810" hidden="1"/>
    <cellStyle name="60 % - Accent3 3" xfId="30827" hidden="1"/>
    <cellStyle name="60 % - Accent3 3" xfId="30833" hidden="1"/>
    <cellStyle name="60 % - Accent3 3" xfId="30859" hidden="1"/>
    <cellStyle name="60 % - Accent3 3" xfId="30872" hidden="1"/>
    <cellStyle name="60 % - Accent3 3" xfId="30947" hidden="1"/>
    <cellStyle name="60 % - Accent3 3" xfId="30962" hidden="1"/>
    <cellStyle name="60 % - Accent3 3" xfId="30969" hidden="1"/>
    <cellStyle name="60 % - Accent3 3" xfId="30995" hidden="1"/>
    <cellStyle name="60 % - Accent3 3" xfId="31008" hidden="1"/>
    <cellStyle name="60 % - Accent3 3" xfId="31054" hidden="1"/>
    <cellStyle name="60 % - Accent3 3" xfId="31071" hidden="1"/>
    <cellStyle name="60 % - Accent3 3" xfId="31078" hidden="1"/>
    <cellStyle name="60 % - Accent3 3" xfId="31103" hidden="1"/>
    <cellStyle name="60 % - Accent3 3" xfId="31116" hidden="1"/>
    <cellStyle name="60 % - Accent3 3" xfId="31155" hidden="1"/>
    <cellStyle name="60 % - Accent3 3" xfId="31171" hidden="1"/>
    <cellStyle name="60 % - Accent3 3" xfId="31178" hidden="1"/>
    <cellStyle name="60 % - Accent3 3" xfId="31206" hidden="1"/>
    <cellStyle name="60 % - Accent3 3" xfId="31218" hidden="1"/>
    <cellStyle name="60 % - Accent3 3" xfId="31256" hidden="1"/>
    <cellStyle name="60 % - Accent3 3" xfId="31272" hidden="1"/>
    <cellStyle name="60 % - Accent3 3" xfId="31279" hidden="1"/>
    <cellStyle name="60 % - Accent3 3" xfId="31305" hidden="1"/>
    <cellStyle name="60 % - Accent3 3" xfId="31318" hidden="1"/>
    <cellStyle name="60 % - Accent3 3" xfId="31391" hidden="1"/>
    <cellStyle name="60 % - Accent3 3" xfId="31425" hidden="1"/>
    <cellStyle name="60 % - Accent3 3" xfId="31432" hidden="1"/>
    <cellStyle name="60 % - Accent3 3" xfId="31462" hidden="1"/>
    <cellStyle name="60 % - Accent3 3" xfId="31479" hidden="1"/>
    <cellStyle name="60 % - Accent3 3" xfId="31550" hidden="1"/>
    <cellStyle name="60 % - Accent3 3" xfId="31579" hidden="1"/>
    <cellStyle name="60 % - Accent3 3" xfId="31585" hidden="1"/>
    <cellStyle name="60 % - Accent3 3" xfId="31611" hidden="1"/>
    <cellStyle name="60 % - Accent3 3" xfId="31627" hidden="1"/>
    <cellStyle name="60 % - Accent3 3" xfId="31669" hidden="1"/>
    <cellStyle name="60 % - Accent3 3" xfId="31685" hidden="1"/>
    <cellStyle name="60 % - Accent3 3" xfId="31692" hidden="1"/>
    <cellStyle name="60 % - Accent3 3" xfId="31717" hidden="1"/>
    <cellStyle name="60 % - Accent3 3" xfId="31729" hidden="1"/>
    <cellStyle name="60 % - Accent3 3" xfId="31795" hidden="1"/>
    <cellStyle name="60 % - Accent3 3" xfId="31826" hidden="1"/>
    <cellStyle name="60 % - Accent3 3" xfId="31833" hidden="1"/>
    <cellStyle name="60 % - Accent3 3" xfId="31860" hidden="1"/>
    <cellStyle name="60 % - Accent3 3" xfId="31873" hidden="1"/>
    <cellStyle name="60 % - Accent3 3" xfId="31568" hidden="1"/>
    <cellStyle name="60 % - Accent3 3" xfId="30898" hidden="1"/>
    <cellStyle name="60 % - Accent3 3" xfId="30903" hidden="1"/>
    <cellStyle name="60 % - Accent3 3" xfId="31572" hidden="1"/>
    <cellStyle name="60 % - Accent3 3" xfId="31326" hidden="1"/>
    <cellStyle name="60 % - Accent3 3" xfId="31755" hidden="1"/>
    <cellStyle name="60 % - Accent3 3" xfId="31514" hidden="1"/>
    <cellStyle name="60 % - Accent3 3" xfId="31749" hidden="1"/>
    <cellStyle name="60 % - Accent3 3" xfId="31487" hidden="1"/>
    <cellStyle name="60 % - Accent3 3" xfId="31590" hidden="1"/>
    <cellStyle name="60 % - Accent3 3" xfId="31893" hidden="1"/>
    <cellStyle name="60 % - Accent3 3" xfId="31908" hidden="1"/>
    <cellStyle name="60 % - Accent3 3" xfId="31915" hidden="1"/>
    <cellStyle name="60 % - Accent3 3" xfId="31939" hidden="1"/>
    <cellStyle name="60 % - Accent3 3" xfId="31951" hidden="1"/>
    <cellStyle name="60 % - Accent3 3" xfId="31987" hidden="1"/>
    <cellStyle name="60 % - Accent3 3" xfId="32003" hidden="1"/>
    <cellStyle name="60 % - Accent3 3" xfId="32010" hidden="1"/>
    <cellStyle name="60 % - Accent3 3" xfId="32038" hidden="1"/>
    <cellStyle name="60 % - Accent3 3" xfId="32051" hidden="1"/>
    <cellStyle name="60 % - Accent3 3" xfId="32088" hidden="1"/>
    <cellStyle name="60 % - Accent3 3" xfId="32115" hidden="1"/>
    <cellStyle name="60 % - Accent3 3" xfId="32122" hidden="1"/>
    <cellStyle name="60 % - Accent3 3" xfId="32148" hidden="1"/>
    <cellStyle name="60 % - Accent3 3" xfId="32160" hidden="1"/>
    <cellStyle name="60 % - Accent3 3" xfId="32243" hidden="1"/>
    <cellStyle name="60 % - Accent3 3" xfId="32259" hidden="1"/>
    <cellStyle name="60 % - Accent3 3" xfId="32266" hidden="1"/>
    <cellStyle name="60 % - Accent3 3" xfId="32291" hidden="1"/>
    <cellStyle name="60 % - Accent3 3" xfId="32303" hidden="1"/>
    <cellStyle name="60 % - Accent3 3" xfId="32351" hidden="1"/>
    <cellStyle name="60 % - Accent3 3" xfId="32378" hidden="1"/>
    <cellStyle name="60 % - Accent3 3" xfId="32385" hidden="1"/>
    <cellStyle name="60 % - Accent3 3" xfId="32422" hidden="1"/>
    <cellStyle name="60 % - Accent3 3" xfId="32447" hidden="1"/>
    <cellStyle name="60 % - Accent3 3" xfId="32483" hidden="1"/>
    <cellStyle name="60 % - Accent3 3" xfId="32499" hidden="1"/>
    <cellStyle name="60 % - Accent3 3" xfId="32506" hidden="1"/>
    <cellStyle name="60 % - Accent3 3" xfId="32531" hidden="1"/>
    <cellStyle name="60 % - Accent3 3" xfId="32543" hidden="1"/>
    <cellStyle name="60 % - Accent3 3" xfId="32582" hidden="1"/>
    <cellStyle name="60 % - Accent3 3" xfId="32598" hidden="1"/>
    <cellStyle name="60 % - Accent3 3" xfId="32605" hidden="1"/>
    <cellStyle name="60 % - Accent3 3" xfId="32631" hidden="1"/>
    <cellStyle name="60 % - Accent3 3" xfId="32656" hidden="1"/>
    <cellStyle name="60 % - Accent3 3" xfId="32722" hidden="1"/>
    <cellStyle name="60 % - Accent3 3" xfId="32755" hidden="1"/>
    <cellStyle name="60 % - Accent3 3" xfId="32762" hidden="1"/>
    <cellStyle name="60 % - Accent3 3" xfId="32790" hidden="1"/>
    <cellStyle name="60 % - Accent3 3" xfId="32806" hidden="1"/>
    <cellStyle name="60 % - Accent3 3" xfId="32877" hidden="1"/>
    <cellStyle name="60 % - Accent3 3" xfId="32907" hidden="1"/>
    <cellStyle name="60 % - Accent3 3" xfId="32913" hidden="1"/>
    <cellStyle name="60 % - Accent3 3" xfId="32939" hidden="1"/>
    <cellStyle name="60 % - Accent3 3" xfId="32955" hidden="1"/>
    <cellStyle name="60 % - Accent3 3" xfId="32996" hidden="1"/>
    <cellStyle name="60 % - Accent3 3" xfId="33011" hidden="1"/>
    <cellStyle name="60 % - Accent3 3" xfId="33018" hidden="1"/>
    <cellStyle name="60 % - Accent3 3" xfId="33039" hidden="1"/>
    <cellStyle name="60 % - Accent3 3" xfId="33052" hidden="1"/>
    <cellStyle name="60 % - Accent3 3" xfId="33121" hidden="1"/>
    <cellStyle name="60 % - Accent3 3" xfId="33149" hidden="1"/>
    <cellStyle name="60 % - Accent3 3" xfId="33155" hidden="1"/>
    <cellStyle name="60 % - Accent3 3" xfId="33180" hidden="1"/>
    <cellStyle name="60 % - Accent3 3" xfId="33192" hidden="1"/>
    <cellStyle name="60 % - Accent3 3" xfId="32896" hidden="1"/>
    <cellStyle name="60 % - Accent3 3" xfId="32188" hidden="1"/>
    <cellStyle name="60 % - Accent3 3" xfId="32194" hidden="1"/>
    <cellStyle name="60 % - Accent3 3" xfId="32900" hidden="1"/>
    <cellStyle name="60 % - Accent3 3" xfId="32664" hidden="1"/>
    <cellStyle name="60 % - Accent3 3" xfId="33078" hidden="1"/>
    <cellStyle name="60 % - Accent3 3" xfId="32841" hidden="1"/>
    <cellStyle name="60 % - Accent3 3" xfId="33073" hidden="1"/>
    <cellStyle name="60 % - Accent3 3" xfId="32814" hidden="1"/>
    <cellStyle name="60 % - Accent3 3" xfId="32918" hidden="1"/>
    <cellStyle name="60 % - Accent3 3" xfId="33212" hidden="1"/>
    <cellStyle name="60 % - Accent3 3" xfId="33228" hidden="1"/>
    <cellStyle name="60 % - Accent3 3" xfId="33235" hidden="1"/>
    <cellStyle name="60 % - Accent3 3" xfId="33261" hidden="1"/>
    <cellStyle name="60 % - Accent3 3" xfId="33274" hidden="1"/>
    <cellStyle name="60 % - Accent3 3" xfId="33309" hidden="1"/>
    <cellStyle name="60 % - Accent3 3" xfId="33324" hidden="1"/>
    <cellStyle name="60 % - Accent3 3" xfId="33331" hidden="1"/>
    <cellStyle name="60 % - Accent3 3" xfId="33355" hidden="1"/>
    <cellStyle name="60 % - Accent3 3" xfId="33367" hidden="1"/>
    <cellStyle name="60 % - Accent3 3" xfId="31260" hidden="1"/>
    <cellStyle name="60 % - Accent3 3" xfId="30790" hidden="1"/>
    <cellStyle name="60 % - Accent3 3" xfId="30779" hidden="1"/>
    <cellStyle name="60 % - Accent3 3" xfId="30508" hidden="1"/>
    <cellStyle name="60 % - Accent3 3" xfId="30395" hidden="1"/>
    <cellStyle name="60 % - Accent3 3" xfId="28015" hidden="1"/>
    <cellStyle name="60 % - Accent3 3" xfId="27464" hidden="1"/>
    <cellStyle name="60 % - Accent3 3" xfId="27450" hidden="1"/>
    <cellStyle name="60 % - Accent3 3" xfId="27193" hidden="1"/>
    <cellStyle name="60 % - Accent3 3" xfId="26812" hidden="1"/>
    <cellStyle name="60 % - Accent3 3" xfId="24934" hidden="1"/>
    <cellStyle name="60 % - Accent3 3" xfId="24120" hidden="1"/>
    <cellStyle name="60 % - Accent3 3" xfId="24070" hidden="1"/>
    <cellStyle name="60 % - Accent3 3" xfId="23584" hidden="1"/>
    <cellStyle name="60 % - Accent3 3" xfId="23212" hidden="1"/>
    <cellStyle name="60 % - Accent3 3" xfId="22583" hidden="1"/>
    <cellStyle name="60 % - Accent3 3" xfId="22492" hidden="1"/>
    <cellStyle name="60 % - Accent3 3" xfId="22441" hidden="1"/>
    <cellStyle name="60 % - Accent3 3" xfId="22315" hidden="1"/>
    <cellStyle name="60 % - Accent3 3" xfId="22252" hidden="1"/>
    <cellStyle name="60 % - Accent3 3" xfId="20489" hidden="1"/>
    <cellStyle name="60 % - Accent3 3" xfId="19908" hidden="1"/>
    <cellStyle name="60 % - Accent3 3" xfId="19902" hidden="1"/>
    <cellStyle name="60 % - Accent3 3" xfId="19983" hidden="1"/>
    <cellStyle name="60 % - Accent3 3" xfId="20039" hidden="1"/>
    <cellStyle name="60 % - Accent3 3" xfId="25476" hidden="1"/>
    <cellStyle name="60 % - Accent3 3" xfId="19931" hidden="1"/>
    <cellStyle name="60 % - Accent3 3" xfId="19832" hidden="1"/>
    <cellStyle name="60 % - Accent3 3" xfId="20052" hidden="1"/>
    <cellStyle name="60 % - Accent3 3" xfId="25491" hidden="1"/>
    <cellStyle name="60 % - Accent3 3" xfId="33403" hidden="1"/>
    <cellStyle name="60 % - Accent3 3" xfId="33438" hidden="1"/>
    <cellStyle name="60 % - Accent3 3" xfId="33444" hidden="1"/>
    <cellStyle name="60 % - Accent3 3" xfId="33480" hidden="1"/>
    <cellStyle name="60 % - Accent3 3" xfId="33497" hidden="1"/>
    <cellStyle name="60 % - Accent3 3" xfId="33541" hidden="1"/>
    <cellStyle name="60 % - Accent3 3" xfId="33556" hidden="1"/>
    <cellStyle name="60 % - Accent3 3" xfId="33563" hidden="1"/>
    <cellStyle name="60 % - Accent3 3" xfId="33592" hidden="1"/>
    <cellStyle name="60 % - Accent3 3" xfId="33605" hidden="1"/>
    <cellStyle name="60 % - Accent3 3" xfId="33679" hidden="1"/>
    <cellStyle name="60 % - Accent3 3" xfId="33717" hidden="1"/>
    <cellStyle name="60 % - Accent3 3" xfId="33723" hidden="1"/>
    <cellStyle name="60 % - Accent3 3" xfId="33758" hidden="1"/>
    <cellStyle name="60 % - Accent3 3" xfId="33776" hidden="1"/>
    <cellStyle name="60 % - Accent3 3" xfId="33428" hidden="1"/>
    <cellStyle name="60 % - Accent3 3" xfId="30139" hidden="1"/>
    <cellStyle name="60 % - Accent3 3" xfId="30041" hidden="1"/>
    <cellStyle name="60 % - Accent3 3" xfId="33432" hidden="1"/>
    <cellStyle name="60 % - Accent3 3" xfId="20001" hidden="1"/>
    <cellStyle name="60 % - Accent3 3" xfId="33633" hidden="1"/>
    <cellStyle name="60 % - Accent3 3" xfId="22812" hidden="1"/>
    <cellStyle name="60 % - Accent3 3" xfId="33627" hidden="1"/>
    <cellStyle name="60 % - Accent3 3" xfId="22774" hidden="1"/>
    <cellStyle name="60 % - Accent3 3" xfId="33458" hidden="1"/>
    <cellStyle name="60 % - Accent3 3" xfId="33797" hidden="1"/>
    <cellStyle name="60 % - Accent3 3" xfId="33814" hidden="1"/>
    <cellStyle name="60 % - Accent3 3" xfId="33821" hidden="1"/>
    <cellStyle name="60 % - Accent3 3" xfId="33848" hidden="1"/>
    <cellStyle name="60 % - Accent3 3" xfId="33860" hidden="1"/>
    <cellStyle name="60 % - Accent3 3" xfId="33901" hidden="1"/>
    <cellStyle name="60 % - Accent3 3" xfId="33928" hidden="1"/>
    <cellStyle name="60 % - Accent3 3" xfId="33935" hidden="1"/>
    <cellStyle name="60 % - Accent3 3" xfId="33970" hidden="1"/>
    <cellStyle name="60 % - Accent3 3" xfId="33988" hidden="1"/>
    <cellStyle name="60 % - Accent3 3" xfId="34177" hidden="1"/>
    <cellStyle name="60 % - Accent3 3" xfId="34262" hidden="1"/>
    <cellStyle name="60 % - Accent3 3" xfId="34268" hidden="1"/>
    <cellStyle name="60 % - Accent3 3" xfId="34300" hidden="1"/>
    <cellStyle name="60 % - Accent3 3" xfId="34321" hidden="1"/>
    <cellStyle name="60 % - Accent3 3" xfId="34504" hidden="1"/>
    <cellStyle name="60 % - Accent3 3" xfId="34589" hidden="1"/>
    <cellStyle name="60 % - Accent3 3" xfId="34596" hidden="1"/>
    <cellStyle name="60 % - Accent3 3" xfId="34636" hidden="1"/>
    <cellStyle name="60 % - Accent3 3" xfId="34656" hidden="1"/>
    <cellStyle name="60 % - Accent3 3" xfId="34815" hidden="1"/>
    <cellStyle name="60 % - Accent3 3" xfId="34890" hidden="1"/>
    <cellStyle name="60 % - Accent3 3" xfId="34897" hidden="1"/>
    <cellStyle name="60 % - Accent3 3" xfId="34928" hidden="1"/>
    <cellStyle name="60 % - Accent3 3" xfId="34950" hidden="1"/>
    <cellStyle name="60 % - Accent3 3" xfId="34992" hidden="1"/>
    <cellStyle name="60 % - Accent3 3" xfId="35008" hidden="1"/>
    <cellStyle name="60 % - Accent3 3" xfId="35015" hidden="1"/>
    <cellStyle name="60 % - Accent3 3" xfId="35040" hidden="1"/>
    <cellStyle name="60 % - Accent3 3" xfId="35052" hidden="1"/>
    <cellStyle name="60 % - Accent3 3" xfId="35198" hidden="1"/>
    <cellStyle name="60 % - Accent3 3" xfId="35268" hidden="1"/>
    <cellStyle name="60 % - Accent3 3" xfId="35274" hidden="1"/>
    <cellStyle name="60 % - Accent3 3" xfId="35309" hidden="1"/>
    <cellStyle name="60 % - Accent3 3" xfId="35332" hidden="1"/>
    <cellStyle name="60 % - Accent3 3" xfId="35404" hidden="1"/>
    <cellStyle name="60 % - Accent3 3" xfId="35433" hidden="1"/>
    <cellStyle name="60 % - Accent3 3" xfId="35440" hidden="1"/>
    <cellStyle name="60 % - Accent3 3" xfId="35476" hidden="1"/>
    <cellStyle name="60 % - Accent3 3" xfId="35493" hidden="1"/>
    <cellStyle name="60 % - Accent3 3" xfId="35566" hidden="1"/>
    <cellStyle name="60 % - Accent3 3" xfId="35606" hidden="1"/>
    <cellStyle name="60 % - Accent3 3" xfId="35613" hidden="1"/>
    <cellStyle name="60 % - Accent3 3" xfId="35652" hidden="1"/>
    <cellStyle name="60 % - Accent3 3" xfId="35669" hidden="1"/>
    <cellStyle name="60 % - Accent3 3" xfId="35716" hidden="1"/>
    <cellStyle name="60 % - Accent3 3" xfId="35731" hidden="1"/>
    <cellStyle name="60 % - Accent3 3" xfId="35738" hidden="1"/>
    <cellStyle name="60 % - Accent3 3" xfId="35766" hidden="1"/>
    <cellStyle name="60 % - Accent3 3" xfId="35779" hidden="1"/>
    <cellStyle name="60 % - Accent3 3" xfId="35854" hidden="1"/>
    <cellStyle name="60 % - Accent3 3" xfId="35897" hidden="1"/>
    <cellStyle name="60 % - Accent3 3" xfId="35904" hidden="1"/>
    <cellStyle name="60 % - Accent3 3" xfId="35941" hidden="1"/>
    <cellStyle name="60 % - Accent3 3" xfId="35959" hidden="1"/>
    <cellStyle name="60 % - Accent3 3" xfId="35594" hidden="1"/>
    <cellStyle name="60 % - Accent3 3" xfId="34363" hidden="1"/>
    <cellStyle name="60 % - Accent3 3" xfId="34379" hidden="1"/>
    <cellStyle name="60 % - Accent3 3" xfId="35598" hidden="1"/>
    <cellStyle name="60 % - Accent3 3" xfId="35345" hidden="1"/>
    <cellStyle name="60 % - Accent3 3" xfId="35806" hidden="1"/>
    <cellStyle name="60 % - Accent3 3" xfId="35531" hidden="1"/>
    <cellStyle name="60 % - Accent3 3" xfId="35801" hidden="1"/>
    <cellStyle name="60 % - Accent3 3" xfId="35502" hidden="1"/>
    <cellStyle name="60 % - Accent3 3" xfId="35628" hidden="1"/>
    <cellStyle name="60 % - Accent3 3" xfId="35980" hidden="1"/>
    <cellStyle name="60 % - Accent3 3" xfId="35997" hidden="1"/>
    <cellStyle name="60 % - Accent3 3" xfId="36004" hidden="1"/>
    <cellStyle name="60 % - Accent3 3" xfId="36029" hidden="1"/>
    <cellStyle name="60 % - Accent3 3" xfId="36041" hidden="1"/>
    <cellStyle name="60 % - Accent3 3" xfId="36074" hidden="1"/>
    <cellStyle name="60 % - Accent3 3" xfId="36097" hidden="1"/>
    <cellStyle name="60 % - Accent3 3" xfId="36103" hidden="1"/>
    <cellStyle name="60 % - Accent3 3" xfId="36135" hidden="1"/>
    <cellStyle name="60 % - Accent3 3" xfId="36156" hidden="1"/>
    <cellStyle name="60 % - Accent3 3" xfId="36327" hidden="1"/>
    <cellStyle name="60 % - Accent3 3" xfId="36411" hidden="1"/>
    <cellStyle name="60 % - Accent3 3" xfId="36418" hidden="1"/>
    <cellStyle name="60 % - Accent3 3" xfId="36455" hidden="1"/>
    <cellStyle name="60 % - Accent3 3" xfId="36475" hidden="1"/>
    <cellStyle name="60 % - Accent3 3" xfId="36657" hidden="1"/>
    <cellStyle name="60 % - Accent3 3" xfId="36729" hidden="1"/>
    <cellStyle name="60 % - Accent3 3" xfId="36736" hidden="1"/>
    <cellStyle name="60 % - Accent3 3" xfId="36765" hidden="1"/>
    <cellStyle name="60 % - Accent3 3" xfId="36784" hidden="1"/>
    <cellStyle name="60 % - Accent3 3" xfId="36932" hidden="1"/>
    <cellStyle name="60 % - Accent3 3" xfId="37001" hidden="1"/>
    <cellStyle name="60 % - Accent3 3" xfId="37008" hidden="1"/>
    <cellStyle name="60 % - Accent3 3" xfId="37043" hidden="1"/>
    <cellStyle name="60 % - Accent3 3" xfId="37061" hidden="1"/>
    <cellStyle name="60 % - Accent3 3" xfId="37099" hidden="1"/>
    <cellStyle name="60 % - Accent3 3" xfId="37113" hidden="1"/>
    <cellStyle name="60 % - Accent3 3" xfId="37119" hidden="1"/>
    <cellStyle name="60 % - Accent3 3" xfId="37146" hidden="1"/>
    <cellStyle name="60 % - Accent3 3" xfId="37159" hidden="1"/>
    <cellStyle name="60 % - Accent3 3" xfId="37279" hidden="1"/>
    <cellStyle name="60 % - Accent3 3" xfId="37360" hidden="1"/>
    <cellStyle name="60 % - Accent3 3" xfId="37367" hidden="1"/>
    <cellStyle name="60 % - Accent3 3" xfId="37401" hidden="1"/>
    <cellStyle name="60 % - Accent3 3" xfId="37423" hidden="1"/>
    <cellStyle name="60 % - Accent3 3" xfId="37508" hidden="1"/>
    <cellStyle name="60 % - Accent3 3" xfId="37540" hidden="1"/>
    <cellStyle name="60 % - Accent3 3" xfId="37547" hidden="1"/>
    <cellStyle name="60 % - Accent3 3" xfId="37579" hidden="1"/>
    <cellStyle name="60 % - Accent3 3" xfId="37596" hidden="1"/>
    <cellStyle name="60 % - Accent3 3" xfId="37673" hidden="1"/>
    <cellStyle name="60 % - Accent3 3" xfId="37714" hidden="1"/>
    <cellStyle name="60 % - Accent3 3" xfId="37720" hidden="1"/>
    <cellStyle name="60 % - Accent3 3" xfId="37757" hidden="1"/>
    <cellStyle name="60 % - Accent3 3" xfId="37775" hidden="1"/>
    <cellStyle name="60 % - Accent3 3" xfId="37817" hidden="1"/>
    <cellStyle name="60 % - Accent3 3" xfId="37832" hidden="1"/>
    <cellStyle name="60 % - Accent3 3" xfId="37838" hidden="1"/>
    <cellStyle name="60 % - Accent3 3" xfId="37861" hidden="1"/>
    <cellStyle name="60 % - Accent3 3" xfId="37874" hidden="1"/>
    <cellStyle name="60 % - Accent3 3" xfId="37941" hidden="1"/>
    <cellStyle name="60 % - Accent3 3" xfId="37983" hidden="1"/>
    <cellStyle name="60 % - Accent3 3" xfId="37989" hidden="1"/>
    <cellStyle name="60 % - Accent3 3" xfId="38025" hidden="1"/>
    <cellStyle name="60 % - Accent3 3" xfId="38044" hidden="1"/>
    <cellStyle name="60 % - Accent3 3" xfId="37703" hidden="1"/>
    <cellStyle name="60 % - Accent3 3" xfId="36514" hidden="1"/>
    <cellStyle name="60 % - Accent3 3" xfId="36529" hidden="1"/>
    <cellStyle name="60 % - Accent3 3" xfId="37707" hidden="1"/>
    <cellStyle name="60 % - Accent3 3" xfId="37438" hidden="1"/>
    <cellStyle name="60 % - Accent3 3" xfId="37900" hidden="1"/>
    <cellStyle name="60 % - Accent3 3" xfId="37637" hidden="1"/>
    <cellStyle name="60 % - Accent3 3" xfId="37894" hidden="1"/>
    <cellStyle name="60 % - Accent3 3" xfId="37605" hidden="1"/>
    <cellStyle name="60 % - Accent3 3" xfId="37738" hidden="1"/>
    <cellStyle name="60 % - Accent3 3" xfId="38065" hidden="1"/>
    <cellStyle name="60 % - Accent3 3" xfId="38080" hidden="1"/>
    <cellStyle name="60 % - Accent3 3" xfId="38087" hidden="1"/>
    <cellStyle name="60 % - Accent3 3" xfId="38115" hidden="1"/>
    <cellStyle name="60 % - Accent3 3" xfId="38128" hidden="1"/>
    <cellStyle name="60 % - Accent3 3" xfId="38164" hidden="1"/>
    <cellStyle name="60 % - Accent3 3" xfId="38192" hidden="1"/>
    <cellStyle name="60 % - Accent3 3" xfId="38199" hidden="1"/>
    <cellStyle name="60 % - Accent3 3" xfId="38237" hidden="1"/>
    <cellStyle name="60 % - Accent3 3" xfId="38262" hidden="1"/>
    <cellStyle name="60 % - Accent3 3" xfId="38421" hidden="1"/>
    <cellStyle name="60 % - Accent3 3" xfId="38501" hidden="1"/>
    <cellStyle name="60 % - Accent3 3" xfId="38508" hidden="1"/>
    <cellStyle name="60 % - Accent3 3" xfId="38539" hidden="1"/>
    <cellStyle name="60 % - Accent3 3" xfId="38558" hidden="1"/>
    <cellStyle name="60 % - Accent3 3" xfId="38730" hidden="1"/>
    <cellStyle name="60 % - Accent3 3" xfId="38794" hidden="1"/>
    <cellStyle name="60 % - Accent3 3" xfId="38801" hidden="1"/>
    <cellStyle name="60 % - Accent3 3" xfId="38832" hidden="1"/>
    <cellStyle name="60 % - Accent3 3" xfId="38853" hidden="1"/>
    <cellStyle name="60 % - Accent3 3" xfId="38987" hidden="1"/>
    <cellStyle name="60 % - Accent3 3" xfId="39059" hidden="1"/>
    <cellStyle name="60 % - Accent3 3" xfId="39065" hidden="1"/>
    <cellStyle name="60 % - Accent3 3" xfId="39096" hidden="1"/>
    <cellStyle name="60 % - Accent3 3" xfId="39117" hidden="1"/>
    <cellStyle name="60 % - Accent3 3" xfId="39161" hidden="1"/>
    <cellStyle name="60 % - Accent3 3" xfId="39175" hidden="1"/>
    <cellStyle name="60 % - Accent3 3" xfId="39181" hidden="1"/>
    <cellStyle name="60 % - Accent3 3" xfId="39205" hidden="1"/>
    <cellStyle name="60 % - Accent3 3" xfId="39217" hidden="1"/>
    <cellStyle name="60 % - Accent3 3" xfId="39351" hidden="1"/>
    <cellStyle name="60 % - Accent3 3" xfId="39416" hidden="1"/>
    <cellStyle name="60 % - Accent3 3" xfId="39422" hidden="1"/>
    <cellStyle name="60 % - Accent3 3" xfId="39452" hidden="1"/>
    <cellStyle name="60 % - Accent3 3" xfId="39474" hidden="1"/>
    <cellStyle name="60 % - Accent3 3" xfId="39546" hidden="1"/>
    <cellStyle name="60 % - Accent3 3" xfId="39580" hidden="1"/>
    <cellStyle name="60 % - Accent3 3" xfId="39586" hidden="1"/>
    <cellStyle name="60 % - Accent3 3" xfId="39620" hidden="1"/>
    <cellStyle name="60 % - Accent3 3" xfId="39639" hidden="1"/>
    <cellStyle name="60 % - Accent3 3" xfId="39714" hidden="1"/>
    <cellStyle name="60 % - Accent3 3" xfId="39752" hidden="1"/>
    <cellStyle name="60 % - Accent3 3" xfId="39759" hidden="1"/>
    <cellStyle name="60 % - Accent3 3" xfId="39789" hidden="1"/>
    <cellStyle name="60 % - Accent3 3" xfId="39805" hidden="1"/>
    <cellStyle name="60 % - Accent3 3" xfId="39851" hidden="1"/>
    <cellStyle name="60 % - Accent3 3" xfId="39867" hidden="1"/>
    <cellStyle name="60 % - Accent3 3" xfId="39873" hidden="1"/>
    <cellStyle name="60 % - Accent3 3" xfId="39896" hidden="1"/>
    <cellStyle name="60 % - Accent3 3" xfId="39908" hidden="1"/>
    <cellStyle name="60 % - Accent3 3" xfId="39976" hidden="1"/>
    <cellStyle name="60 % - Accent3 3" xfId="40015" hidden="1"/>
    <cellStyle name="60 % - Accent3 3" xfId="40022" hidden="1"/>
    <cellStyle name="60 % - Accent3 3" xfId="40056" hidden="1"/>
    <cellStyle name="60 % - Accent3 3" xfId="40078" hidden="1"/>
    <cellStyle name="60 % - Accent3 3" xfId="39741" hidden="1"/>
    <cellStyle name="60 % - Accent3 3" xfId="38591" hidden="1"/>
    <cellStyle name="60 % - Accent3 3" xfId="38609" hidden="1"/>
    <cellStyle name="60 % - Accent3 3" xfId="39745" hidden="1"/>
    <cellStyle name="60 % - Accent3 3" xfId="39487" hidden="1"/>
    <cellStyle name="60 % - Accent3 3" xfId="39934" hidden="1"/>
    <cellStyle name="60 % - Accent3 3" xfId="39676" hidden="1"/>
    <cellStyle name="60 % - Accent3 3" xfId="39928" hidden="1"/>
    <cellStyle name="60 % - Accent3 3" xfId="39648" hidden="1"/>
    <cellStyle name="60 % - Accent3 3" xfId="39770" hidden="1"/>
    <cellStyle name="60 % - Accent3 3" xfId="40099" hidden="1"/>
    <cellStyle name="60 % - Accent3 3" xfId="40116" hidden="1"/>
    <cellStyle name="60 % - Accent3 3" xfId="40123" hidden="1"/>
    <cellStyle name="60 % - Accent3 3" xfId="40147" hidden="1"/>
    <cellStyle name="60 % - Accent3 3" xfId="40159" hidden="1"/>
    <cellStyle name="60 % - Accent3 3" xfId="40192" hidden="1"/>
    <cellStyle name="60 % - Accent3 3" xfId="40214" hidden="1"/>
    <cellStyle name="60 % - Accent3 3" xfId="40220" hidden="1"/>
    <cellStyle name="60 % - Accent3 3" xfId="40253" hidden="1"/>
    <cellStyle name="60 % - Accent3 3" xfId="40276" hidden="1"/>
    <cellStyle name="60 % - Accent3 3" xfId="40315" hidden="1"/>
    <cellStyle name="60 % - Accent3 3" xfId="40332" hidden="1"/>
    <cellStyle name="60 % - Accent3 3" xfId="40338" hidden="1"/>
    <cellStyle name="60 % - Accent3 3" xfId="40362" hidden="1"/>
    <cellStyle name="60 % - Accent3 3" xfId="40375" hidden="1"/>
    <cellStyle name="60 % - Accent3 3" xfId="40450" hidden="1"/>
    <cellStyle name="60 % - Accent3 3" xfId="40465" hidden="1"/>
    <cellStyle name="60 % - Accent3 3" xfId="40472" hidden="1"/>
    <cellStyle name="60 % - Accent3 3" xfId="40497" hidden="1"/>
    <cellStyle name="60 % - Accent3 3" xfId="40510" hidden="1"/>
    <cellStyle name="60 % - Accent3 3" xfId="40555" hidden="1"/>
    <cellStyle name="60 % - Accent3 3" xfId="40571" hidden="1"/>
    <cellStyle name="60 % - Accent3 3" xfId="40577" hidden="1"/>
    <cellStyle name="60 % - Accent3 3" xfId="40601" hidden="1"/>
    <cellStyle name="60 % - Accent3 3" xfId="40614" hidden="1"/>
    <cellStyle name="60 % - Accent3 3" xfId="40648" hidden="1"/>
    <cellStyle name="60 % - Accent3 3" xfId="40663" hidden="1"/>
    <cellStyle name="60 % - Accent3 3" xfId="40669" hidden="1"/>
    <cellStyle name="60 % - Accent3 3" xfId="40697" hidden="1"/>
    <cellStyle name="60 % - Accent3 3" xfId="40710" hidden="1"/>
    <cellStyle name="60 % - Accent3 3" xfId="40747" hidden="1"/>
    <cellStyle name="60 % - Accent3 3" xfId="40762" hidden="1"/>
    <cellStyle name="60 % - Accent3 3" xfId="40769" hidden="1"/>
    <cellStyle name="60 % - Accent3 3" xfId="40794" hidden="1"/>
    <cellStyle name="60 % - Accent3 3" xfId="40807" hidden="1"/>
    <cellStyle name="60 % - Accent3 3" xfId="40878" hidden="1"/>
    <cellStyle name="60 % - Accent3 3" xfId="40911" hidden="1"/>
    <cellStyle name="60 % - Accent3 3" xfId="40918" hidden="1"/>
    <cellStyle name="60 % - Accent3 3" xfId="40950" hidden="1"/>
    <cellStyle name="60 % - Accent3 3" xfId="40966" hidden="1"/>
    <cellStyle name="60 % - Accent3 3" xfId="41032" hidden="1"/>
    <cellStyle name="60 % - Accent3 3" xfId="41062" hidden="1"/>
    <cellStyle name="60 % - Accent3 3" xfId="41069" hidden="1"/>
    <cellStyle name="60 % - Accent3 3" xfId="41096" hidden="1"/>
    <cellStyle name="60 % - Accent3 3" xfId="41112" hidden="1"/>
    <cellStyle name="60 % - Accent3 3" xfId="41152" hidden="1"/>
    <cellStyle name="60 % - Accent3 3" xfId="41167" hidden="1"/>
    <cellStyle name="60 % - Accent3 3" xfId="41174" hidden="1"/>
    <cellStyle name="60 % - Accent3 3" xfId="41195" hidden="1"/>
    <cellStyle name="60 % - Accent3 3" xfId="41207" hidden="1"/>
    <cellStyle name="60 % - Accent3 3" xfId="41272" hidden="1"/>
    <cellStyle name="60 % - Accent3 3" xfId="41303" hidden="1"/>
    <cellStyle name="60 % - Accent3 3" xfId="41310" hidden="1"/>
    <cellStyle name="60 % - Accent3 3" xfId="41335" hidden="1"/>
    <cellStyle name="60 % - Accent3 3" xfId="41347" hidden="1"/>
    <cellStyle name="60 % - Accent3 3" xfId="41051" hidden="1"/>
    <cellStyle name="60 % - Accent3 3" xfId="40400" hidden="1"/>
    <cellStyle name="60 % - Accent3 3" xfId="40404" hidden="1"/>
    <cellStyle name="60 % - Accent3 3" xfId="41055" hidden="1"/>
    <cellStyle name="60 % - Accent3 3" xfId="40815" hidden="1"/>
    <cellStyle name="60 % - Accent3 3" xfId="41233" hidden="1"/>
    <cellStyle name="60 % - Accent3 3" xfId="40999" hidden="1"/>
    <cellStyle name="60 % - Accent3 3" xfId="41227" hidden="1"/>
    <cellStyle name="60 % - Accent3 3" xfId="40974" hidden="1"/>
    <cellStyle name="60 % - Accent3 3" xfId="41074" hidden="1"/>
    <cellStyle name="60 % - Accent3 3" xfId="41366" hidden="1"/>
    <cellStyle name="60 % - Accent3 3" xfId="41381" hidden="1"/>
    <cellStyle name="60 % - Accent3 3" xfId="41387" hidden="1"/>
    <cellStyle name="60 % - Accent3 3" xfId="41410" hidden="1"/>
    <cellStyle name="60 % - Accent3 3" xfId="41422" hidden="1"/>
    <cellStyle name="60 % - Accent3 3" xfId="41454" hidden="1"/>
    <cellStyle name="60 % - Accent3 3" xfId="41470" hidden="1"/>
    <cellStyle name="60 % - Accent3 3" xfId="41477" hidden="1"/>
    <cellStyle name="60 % - Accent3 3" xfId="41505" hidden="1"/>
    <cellStyle name="60 % - Accent3 3" xfId="41517" hidden="1"/>
    <cellStyle name="60 % - Accent3 3" xfId="41554" hidden="1"/>
    <cellStyle name="60 % - Accent3 3" xfId="41577" hidden="1"/>
    <cellStyle name="60 % - Accent3 3" xfId="41583" hidden="1"/>
    <cellStyle name="60 % - Accent3 3" xfId="41609" hidden="1"/>
    <cellStyle name="60 % - Accent3 3" xfId="41621" hidden="1"/>
    <cellStyle name="60 % - Accent3 3" xfId="41699" hidden="1"/>
    <cellStyle name="60 % - Accent3 3" xfId="41714" hidden="1"/>
    <cellStyle name="60 % - Accent3 3" xfId="41721" hidden="1"/>
    <cellStyle name="60 % - Accent3 3" xfId="41743" hidden="1"/>
    <cellStyle name="60 % - Accent3 3" xfId="41755" hidden="1"/>
    <cellStyle name="60 % - Accent3 3" xfId="41802" hidden="1"/>
    <cellStyle name="60 % - Accent3 3" xfId="41823" hidden="1"/>
    <cellStyle name="60 % - Accent3 3" xfId="41830" hidden="1"/>
    <cellStyle name="60 % - Accent3 3" xfId="41861" hidden="1"/>
    <cellStyle name="60 % - Accent3 3" xfId="41882" hidden="1"/>
    <cellStyle name="60 % - Accent3 3" xfId="41917" hidden="1"/>
    <cellStyle name="60 % - Accent3 3" xfId="41933" hidden="1"/>
    <cellStyle name="60 % - Accent3 3" xfId="41940" hidden="1"/>
    <cellStyle name="60 % - Accent3 3" xfId="41965" hidden="1"/>
    <cellStyle name="60 % - Accent3 3" xfId="41977" hidden="1"/>
    <cellStyle name="60 % - Accent3 3" xfId="42013" hidden="1"/>
    <cellStyle name="60 % - Accent3 3" xfId="42028" hidden="1"/>
    <cellStyle name="60 % - Accent3 3" xfId="42034" hidden="1"/>
    <cellStyle name="60 % - Accent3 3" xfId="42057" hidden="1"/>
    <cellStyle name="60 % - Accent3 3" xfId="42079" hidden="1"/>
    <cellStyle name="60 % - Accent3 3" xfId="42142" hidden="1"/>
    <cellStyle name="60 % - Accent3 3" xfId="42171" hidden="1"/>
    <cellStyle name="60 % - Accent3 3" xfId="42177" hidden="1"/>
    <cellStyle name="60 % - Accent3 3" xfId="42204" hidden="1"/>
    <cellStyle name="60 % - Accent3 3" xfId="42219" hidden="1"/>
    <cellStyle name="60 % - Accent3 3" xfId="42286" hidden="1"/>
    <cellStyle name="60 % - Accent3 3" xfId="42316" hidden="1"/>
    <cellStyle name="60 % - Accent3 3" xfId="42322" hidden="1"/>
    <cellStyle name="60 % - Accent3 3" xfId="42346" hidden="1"/>
    <cellStyle name="60 % - Accent3 3" xfId="42362" hidden="1"/>
    <cellStyle name="60 % - Accent3 3" xfId="42397" hidden="1"/>
    <cellStyle name="60 % - Accent3 3" xfId="42411" hidden="1"/>
    <cellStyle name="60 % - Accent3 3" xfId="42417" hidden="1"/>
    <cellStyle name="60 % - Accent3 3" xfId="42437" hidden="1"/>
    <cellStyle name="60 % - Accent3 3" xfId="42449" hidden="1"/>
    <cellStyle name="60 % - Accent3 3" xfId="42517" hidden="1"/>
    <cellStyle name="60 % - Accent3 3" xfId="42545" hidden="1"/>
    <cellStyle name="60 % - Accent3 3" xfId="42551" hidden="1"/>
    <cellStyle name="60 % - Accent3 3" xfId="42575" hidden="1"/>
    <cellStyle name="60 % - Accent3 3" xfId="42587" hidden="1"/>
    <cellStyle name="60 % - Accent3 3" xfId="42305" hidden="1"/>
    <cellStyle name="60 % - Accent3 3" xfId="41647" hidden="1"/>
    <cellStyle name="60 % - Accent3 3" xfId="41653" hidden="1"/>
    <cellStyle name="60 % - Accent3 3" xfId="42309" hidden="1"/>
    <cellStyle name="60 % - Accent3 3" xfId="42087" hidden="1"/>
    <cellStyle name="60 % - Accent3 3" xfId="42475" hidden="1"/>
    <cellStyle name="60 % - Accent3 3" xfId="42252" hidden="1"/>
    <cellStyle name="60 % - Accent3 3" xfId="42470" hidden="1"/>
    <cellStyle name="60 % - Accent3 3" xfId="42227" hidden="1"/>
    <cellStyle name="60 % - Accent3 3" xfId="42327" hidden="1"/>
    <cellStyle name="60 % - Accent3 3" xfId="42607" hidden="1"/>
    <cellStyle name="60 % - Accent3 3" xfId="42623" hidden="1"/>
    <cellStyle name="60 % - Accent3 3" xfId="42630" hidden="1"/>
    <cellStyle name="60 % - Accent3 3" xfId="42656" hidden="1"/>
    <cellStyle name="60 % - Accent3 3" xfId="42669" hidden="1"/>
    <cellStyle name="60 % - Accent3 3" xfId="42706" hidden="1"/>
    <cellStyle name="60 % - Accent3 3" xfId="42720" hidden="1"/>
    <cellStyle name="60 % - Accent3 3" xfId="42726" hidden="1"/>
    <cellStyle name="60 % - Accent3 3" xfId="42751" hidden="1"/>
    <cellStyle name="60 % - Accent3 3" xfId="42764" hidden="1"/>
    <cellStyle name="60 % - Accent3 3" xfId="40751" hidden="1"/>
    <cellStyle name="60 % - Accent3 3" xfId="40295" hidden="1"/>
    <cellStyle name="60 % - Accent3 3" xfId="40284" hidden="1"/>
    <cellStyle name="60 % - Accent3 3" xfId="40037" hidden="1"/>
    <cellStyle name="60 % - Accent3 3" xfId="39944" hidden="1"/>
    <cellStyle name="60 % - Accent3 3" xfId="38167" hidden="1"/>
    <cellStyle name="60 % - Accent3 3" xfId="37642" hidden="1"/>
    <cellStyle name="60 % - Accent3 3" xfId="37628" hidden="1"/>
    <cellStyle name="60 % - Accent3 3" xfId="37386" hidden="1"/>
    <cellStyle name="60 % - Accent3 3" xfId="37131" hidden="1"/>
    <cellStyle name="60 % - Accent3 3" xfId="35693" hidden="1"/>
    <cellStyle name="60 % - Accent3 3" xfId="35019" hidden="1"/>
    <cellStyle name="60 % - Accent3 3" xfId="34970" hidden="1"/>
    <cellStyle name="60 % - Accent3 3" xfId="34610" hidden="1"/>
    <cellStyle name="60 % - Accent3 3" xfId="34349" hidden="1"/>
    <cellStyle name="60 % - Accent3 3" xfId="33869" hidden="1"/>
    <cellStyle name="60 % - Accent3 3" xfId="33781" hidden="1"/>
    <cellStyle name="60 % - Accent3 3" xfId="33739" hidden="1"/>
    <cellStyle name="60 % - Accent3 3" xfId="33631" hidden="1"/>
    <cellStyle name="60 % - Accent3 3" xfId="33571" hidden="1"/>
    <cellStyle name="60 % - Accent3 3" xfId="20085" hidden="1"/>
    <cellStyle name="60 % - Accent3 3" xfId="32843" hidden="1"/>
    <cellStyle name="60 % - Accent3 3" xfId="33137" hidden="1"/>
    <cellStyle name="60 % - Accent3 3" xfId="35114" hidden="1"/>
    <cellStyle name="60 % - Accent3 3" xfId="31770" hidden="1"/>
    <cellStyle name="60 % - Accent3 3" xfId="36692" hidden="1"/>
    <cellStyle name="60 % - Accent3 3" xfId="37300" hidden="1"/>
    <cellStyle name="60 % - Accent3 3" xfId="24772" hidden="1"/>
    <cellStyle name="60 % - Accent3 3" xfId="38649" hidden="1"/>
    <cellStyle name="60 % - Accent3 3" xfId="39393" hidden="1"/>
    <cellStyle name="60 % - Accent3 3" xfId="36221" hidden="1"/>
    <cellStyle name="60 % - Accent3 3" xfId="38887" hidden="1"/>
    <cellStyle name="60 % - Accent3 3" xfId="38747" hidden="1"/>
    <cellStyle name="60 % - Accent3 3" xfId="36240" hidden="1"/>
    <cellStyle name="60 % - Accent3 3" xfId="34551" hidden="1"/>
    <cellStyle name="60 % - Accent3 3" xfId="34430" hidden="1"/>
    <cellStyle name="60 % - Accent3 3" xfId="37344" hidden="1"/>
    <cellStyle name="60 % - Accent3 3" xfId="24518" hidden="1"/>
    <cellStyle name="60 % - Accent3 3" xfId="36962" hidden="1"/>
    <cellStyle name="60 % - Accent3 3" xfId="37178" hidden="1"/>
    <cellStyle name="60 % - Accent3 3" xfId="36970" hidden="1"/>
    <cellStyle name="60 % - Accent3 3" xfId="35137" hidden="1"/>
    <cellStyle name="60 % - Accent3 3" xfId="38494" hidden="1"/>
    <cellStyle name="60 % - Accent3 3" xfId="39030" hidden="1"/>
    <cellStyle name="60 % - Accent3 3" xfId="39223" hidden="1"/>
    <cellStyle name="60 % - Accent3 3" xfId="36213" hidden="1"/>
    <cellStyle name="60 % - Accent3 3" xfId="39718" hidden="1"/>
    <cellStyle name="60 % - Accent3 3" xfId="39623" hidden="1"/>
    <cellStyle name="60 % - Accent3 3" xfId="38622" hidden="1"/>
    <cellStyle name="60 % - Accent3 3" xfId="39236" hidden="1"/>
    <cellStyle name="60 % - Accent3 3" xfId="37212" hidden="1"/>
    <cellStyle name="60 % - Accent3 3" xfId="34460" hidden="1"/>
    <cellStyle name="60 % - Accent3 3" xfId="36263" hidden="1"/>
    <cellStyle name="60 % - Accent3 3" xfId="32014" hidden="1"/>
    <cellStyle name="60 % - Accent3 3" xfId="29156" hidden="1"/>
    <cellStyle name="60 % - Accent3 3" xfId="31465" hidden="1"/>
    <cellStyle name="60 % - Accent3 3" xfId="38472" hidden="1"/>
    <cellStyle name="60 % - Accent3 3" xfId="39397" hidden="1"/>
    <cellStyle name="60 % - Accent3 3" xfId="34534" hidden="1"/>
    <cellStyle name="60 % - Accent3 3" xfId="38301" hidden="1"/>
    <cellStyle name="60 % - Accent3 3" xfId="36871" hidden="1"/>
    <cellStyle name="60 % - Accent3 3" xfId="39266" hidden="1"/>
    <cellStyle name="60 % - Accent3 3" xfId="36371" hidden="1"/>
    <cellStyle name="60 % - Accent3 3" xfId="39348" hidden="1"/>
    <cellStyle name="60 % - Accent3 3" xfId="34246" hidden="1"/>
    <cellStyle name="60 % - Accent3 3" xfId="36382" hidden="1"/>
    <cellStyle name="60 % - Accent3 3" xfId="37195" hidden="1"/>
    <cellStyle name="60 % - Accent3 3" xfId="25897" hidden="1"/>
    <cellStyle name="60 % - Accent3 3" xfId="20638" hidden="1"/>
    <cellStyle name="60 % - Accent3 3" xfId="38780" hidden="1"/>
    <cellStyle name="60 % - Accent3 3" xfId="25116" hidden="1"/>
    <cellStyle name="60 % - Accent3 3" xfId="37355" hidden="1"/>
    <cellStyle name="60 % - Accent3 3" xfId="24296" hidden="1"/>
    <cellStyle name="60 % - Accent3 3" xfId="22141" hidden="1"/>
    <cellStyle name="60 % - Accent3 3" xfId="38661" hidden="1"/>
    <cellStyle name="60 % - Accent3 3" xfId="34884" hidden="1"/>
    <cellStyle name="60 % - Accent3 3" xfId="38445" hidden="1"/>
    <cellStyle name="60 % - Accent3 3" xfId="39371" hidden="1"/>
    <cellStyle name="60 % - Accent3 3" xfId="38668" hidden="1"/>
    <cellStyle name="60 % - Accent3 3" xfId="24304" hidden="1"/>
    <cellStyle name="60 % - Accent3 3" xfId="34169" hidden="1"/>
    <cellStyle name="60 % - Accent3 3" xfId="36584" hidden="1"/>
    <cellStyle name="60 % - Accent3 3" xfId="21769" hidden="1"/>
    <cellStyle name="60 % - Accent3 3" xfId="37187" hidden="1"/>
    <cellStyle name="60 % - Accent3 3" xfId="34540" hidden="1"/>
    <cellStyle name="60 % - Accent3 3" xfId="31997" hidden="1"/>
    <cellStyle name="60 % - Accent3 3" xfId="34486" hidden="1"/>
    <cellStyle name="60 % - Accent3 3" xfId="38967" hidden="1"/>
    <cellStyle name="60 % - Accent3 3" xfId="39251" hidden="1"/>
    <cellStyle name="60 % - Accent3 3" xfId="32405" hidden="1"/>
    <cellStyle name="60 % - Accent3 3" xfId="33244" hidden="1"/>
    <cellStyle name="60 % - Accent3 3" xfId="33282" hidden="1"/>
    <cellStyle name="60 % - Accent3 3" xfId="34035" hidden="1"/>
    <cellStyle name="60 % - Accent3 3" xfId="27990" hidden="1"/>
    <cellStyle name="60 % - Accent3 3" xfId="35127" hidden="1"/>
    <cellStyle name="60 % - Accent3 3" xfId="39112" hidden="1"/>
    <cellStyle name="60 % - Accent3 3" xfId="30099" hidden="1"/>
    <cellStyle name="60 % - Accent3 3" xfId="36430" hidden="1"/>
    <cellStyle name="60 % - Accent3 3" xfId="31573" hidden="1"/>
    <cellStyle name="60 % - Accent3 3" xfId="38717" hidden="1"/>
    <cellStyle name="60 % - Accent3 3" xfId="34405" hidden="1"/>
    <cellStyle name="60 % - Accent3 3" xfId="37250" hidden="1"/>
    <cellStyle name="60 % - Accent3 3" xfId="25071" hidden="1"/>
    <cellStyle name="60 % - Accent3 3" xfId="40070" hidden="1"/>
    <cellStyle name="60 % - Accent3 3" xfId="37373" hidden="1"/>
    <cellStyle name="60 % - Accent3 3" xfId="35148" hidden="1"/>
    <cellStyle name="60 % - Accent3 3" xfId="39282" hidden="1"/>
    <cellStyle name="60 % - Accent3 3" xfId="36390" hidden="1"/>
    <cellStyle name="60 % - Accent3 3" xfId="36881" hidden="1"/>
    <cellStyle name="60 % - Accent3 3" xfId="38038" hidden="1"/>
    <cellStyle name="60 % - Accent3 3" xfId="38599" hidden="1"/>
    <cellStyle name="60 % - Accent3 3" xfId="37180" hidden="1"/>
    <cellStyle name="60 % - Accent3 3" xfId="36265" hidden="1"/>
    <cellStyle name="60 % - Accent3 3" xfId="39737" hidden="1"/>
    <cellStyle name="60 % - Accent3 3" xfId="33092" hidden="1"/>
    <cellStyle name="60 % - Accent3 3" xfId="39378" hidden="1"/>
    <cellStyle name="60 % - Accent3 3" xfId="28716" hidden="1"/>
    <cellStyle name="60 % - Accent3 3" xfId="36088" hidden="1"/>
    <cellStyle name="60 % - Accent3 3" xfId="36716" hidden="1"/>
    <cellStyle name="60 % - Accent3 3" xfId="32221" hidden="1"/>
    <cellStyle name="60 % - Accent3 3" xfId="40229" hidden="1"/>
    <cellStyle name="60 % - Accent3 3" xfId="20402" hidden="1"/>
    <cellStyle name="60 % - Accent3 3" xfId="34359" hidden="1"/>
    <cellStyle name="60 % - Accent3 3" xfId="34667" hidden="1"/>
    <cellStyle name="60 % - Accent3 3" xfId="36170" hidden="1"/>
    <cellStyle name="60 % - Accent3 3" xfId="34487" hidden="1"/>
    <cellStyle name="60 % - Accent3 3" xfId="36707" hidden="1"/>
    <cellStyle name="60 % - Accent3 3" xfId="25447" hidden="1"/>
    <cellStyle name="60 % - Accent3 3" xfId="27005" hidden="1"/>
    <cellStyle name="60 % - Accent3 3" xfId="35951" hidden="1"/>
    <cellStyle name="60 % - Accent3 3" xfId="33703" hidden="1"/>
    <cellStyle name="60 % - Accent3 3" xfId="34407" hidden="1"/>
    <cellStyle name="60 % - Accent3 3" xfId="38901" hidden="1"/>
    <cellStyle name="60 % - Accent3 3" xfId="39932" hidden="1"/>
    <cellStyle name="60 % - Accent3 3" xfId="39427" hidden="1"/>
    <cellStyle name="60 % - Accent3 3" xfId="34317" hidden="1"/>
    <cellStyle name="60 % - Accent3 3" xfId="38374" hidden="1"/>
    <cellStyle name="60 % - Accent3 3" xfId="39310" hidden="1"/>
    <cellStyle name="60 % - Accent3 3" xfId="19982" hidden="1"/>
    <cellStyle name="60 % - Accent3 3" xfId="40204" hidden="1"/>
    <cellStyle name="60 % - Accent3 3" xfId="34901" hidden="1"/>
    <cellStyle name="60 % - Accent3 3" xfId="34741" hidden="1"/>
    <cellStyle name="60 % - Accent3 3" xfId="34573" hidden="1"/>
    <cellStyle name="60 % - Accent3 3" xfId="38848" hidden="1"/>
    <cellStyle name="60 % - Accent3 3" xfId="35890" hidden="1"/>
    <cellStyle name="60 % - Accent3 3" xfId="33423" hidden="1"/>
    <cellStyle name="60 % - Accent3 3" xfId="26757" hidden="1"/>
    <cellStyle name="60 % - Accent3 3" xfId="38275" hidden="1"/>
    <cellStyle name="60 % - Accent3 3" xfId="36522" hidden="1"/>
    <cellStyle name="60 % - Accent3 3" xfId="38412" hidden="1"/>
    <cellStyle name="60 % - Accent3 3" xfId="36877" hidden="1"/>
    <cellStyle name="60 % - Accent3 3" xfId="38035" hidden="1"/>
    <cellStyle name="60 % - Accent3 3" xfId="40067" hidden="1"/>
    <cellStyle name="60 % - Accent3 3" xfId="39374" hidden="1"/>
    <cellStyle name="60 % - Accent3 3" xfId="26807" hidden="1"/>
    <cellStyle name="60 % - Accent3 3" xfId="42840" hidden="1"/>
    <cellStyle name="60 % - Accent3 3" xfId="42871" hidden="1"/>
    <cellStyle name="60 % - Accent3 3" xfId="42878" hidden="1"/>
    <cellStyle name="60 % - Accent3 3" xfId="42907" hidden="1"/>
    <cellStyle name="60 % - Accent3 3" xfId="42924" hidden="1"/>
    <cellStyle name="60 % - Accent3 3" xfId="43001" hidden="1"/>
    <cellStyle name="60 % - Accent3 3" xfId="43041" hidden="1"/>
    <cellStyle name="60 % - Accent3 3" xfId="43047" hidden="1"/>
    <cellStyle name="60 % - Accent3 3" xfId="43082" hidden="1"/>
    <cellStyle name="60 % - Accent3 3" xfId="43100" hidden="1"/>
    <cellStyle name="60 % - Accent3 3" xfId="43137" hidden="1"/>
    <cellStyle name="60 % - Accent3 3" xfId="43151" hidden="1"/>
    <cellStyle name="60 % - Accent3 3" xfId="43157" hidden="1"/>
    <cellStyle name="60 % - Accent3 3" xfId="43177" hidden="1"/>
    <cellStyle name="60 % - Accent3 3" xfId="43189" hidden="1"/>
    <cellStyle name="60 % - Accent3 3" xfId="43248" hidden="1"/>
    <cellStyle name="60 % - Accent3 3" xfId="43287" hidden="1"/>
    <cellStyle name="60 % - Accent3 3" xfId="43293" hidden="1"/>
    <cellStyle name="60 % - Accent3 3" xfId="43327" hidden="1"/>
    <cellStyle name="60 % - Accent3 3" xfId="43342" hidden="1"/>
    <cellStyle name="60 % - Accent3 3" xfId="43030" hidden="1"/>
    <cellStyle name="60 % - Accent3 3" xfId="32275" hidden="1"/>
    <cellStyle name="60 % - Accent3 3" xfId="37233" hidden="1"/>
    <cellStyle name="60 % - Accent3 3" xfId="43034" hidden="1"/>
    <cellStyle name="60 % - Accent3 3" xfId="42774" hidden="1"/>
    <cellStyle name="60 % - Accent3 3" xfId="43214" hidden="1"/>
    <cellStyle name="60 % - Accent3 3" xfId="42965" hidden="1"/>
    <cellStyle name="60 % - Accent3 3" xfId="43209" hidden="1"/>
    <cellStyle name="60 % - Accent3 3" xfId="42933" hidden="1"/>
    <cellStyle name="60 % - Accent3 3" xfId="43065" hidden="1"/>
    <cellStyle name="60 % - Accent3 3" xfId="43363" hidden="1"/>
    <cellStyle name="60 % - Accent3 3" xfId="43377" hidden="1"/>
    <cellStyle name="60 % - Accent3 3" xfId="43384" hidden="1"/>
    <cellStyle name="60 % - Accent3 3" xfId="43410" hidden="1"/>
    <cellStyle name="60 % - Accent3 3" xfId="43423" hidden="1"/>
    <cellStyle name="60 % - Accent3 3" xfId="43455" hidden="1"/>
    <cellStyle name="60 % - Accent3 3" xfId="43483" hidden="1"/>
    <cellStyle name="60 % - Accent3 3" xfId="43490" hidden="1"/>
    <cellStyle name="60 % - Accent3 3" xfId="43524" hidden="1"/>
    <cellStyle name="60 % - Accent3 3" xfId="43549" hidden="1"/>
    <cellStyle name="60 % - Accent3 3" xfId="43669" hidden="1"/>
    <cellStyle name="60 % - Accent3 3" xfId="43734" hidden="1"/>
    <cellStyle name="60 % - Accent3 3" xfId="43741" hidden="1"/>
    <cellStyle name="60 % - Accent3 3" xfId="43771" hidden="1"/>
    <cellStyle name="60 % - Accent3 3" xfId="43791" hidden="1"/>
    <cellStyle name="60 % - Accent3 3" xfId="43933" hidden="1"/>
    <cellStyle name="60 % - Accent3 3" xfId="43982" hidden="1"/>
    <cellStyle name="60 % - Accent3 3" xfId="43988" hidden="1"/>
    <cellStyle name="60 % - Accent3 3" xfId="44013" hidden="1"/>
    <cellStyle name="60 % - Accent3 3" xfId="44031" hidden="1"/>
    <cellStyle name="60 % - Accent3 3" xfId="44147" hidden="1"/>
    <cellStyle name="60 % - Accent3 3" xfId="44196" hidden="1"/>
    <cellStyle name="60 % - Accent3 3" xfId="44202" hidden="1"/>
    <cellStyle name="60 % - Accent3 3" xfId="44227" hidden="1"/>
    <cellStyle name="60 % - Accent3 3" xfId="44245" hidden="1"/>
    <cellStyle name="60 % - Accent3 3" xfId="44277" hidden="1"/>
    <cellStyle name="60 % - Accent3 3" xfId="44291" hidden="1"/>
    <cellStyle name="60 % - Accent3 3" xfId="44297" hidden="1"/>
    <cellStyle name="60 % - Accent3 3" xfId="44317" hidden="1"/>
    <cellStyle name="60 % - Accent3 3" xfId="44329" hidden="1"/>
    <cellStyle name="60 % - Accent3 3" xfId="44424" hidden="1"/>
    <cellStyle name="60 % - Accent3 3" xfId="44472" hidden="1"/>
    <cellStyle name="60 % - Accent3 3" xfId="44478" hidden="1"/>
    <cellStyle name="60 % - Accent3 3" xfId="44505" hidden="1"/>
    <cellStyle name="60 % - Accent3 3" xfId="44521" hidden="1"/>
    <cellStyle name="60 % - Accent3 3" xfId="44583" hidden="1"/>
    <cellStyle name="60 % - Accent3 3" xfId="44617" hidden="1"/>
    <cellStyle name="60 % - Accent3 3" xfId="44623" hidden="1"/>
    <cellStyle name="60 % - Accent3 3" xfId="44652" hidden="1"/>
    <cellStyle name="60 % - Accent3 3" xfId="44670" hidden="1"/>
    <cellStyle name="60 % - Accent3 3" xfId="44734" hidden="1"/>
    <cellStyle name="60 % - Accent3 3" xfId="44769" hidden="1"/>
    <cellStyle name="60 % - Accent3 3" xfId="44775" hidden="1"/>
    <cellStyle name="60 % - Accent3 3" xfId="44807" hidden="1"/>
    <cellStyle name="60 % - Accent3 3" xfId="44824" hidden="1"/>
    <cellStyle name="60 % - Accent3 3" xfId="44869" hidden="1"/>
    <cellStyle name="60 % - Accent3 3" xfId="44885" hidden="1"/>
    <cellStyle name="60 % - Accent3 3" xfId="44891" hidden="1"/>
    <cellStyle name="60 % - Accent3 3" xfId="44913" hidden="1"/>
    <cellStyle name="60 % - Accent3 3" xfId="44925" hidden="1"/>
    <cellStyle name="60 % - Accent3 3" xfId="44988" hidden="1"/>
    <cellStyle name="60 % - Accent3 3" xfId="45023" hidden="1"/>
    <cellStyle name="60 % - Accent3 3" xfId="45030" hidden="1"/>
    <cellStyle name="60 % - Accent3 3" xfId="45066" hidden="1"/>
    <cellStyle name="60 % - Accent3 3" xfId="45082" hidden="1"/>
    <cellStyle name="60 % - Accent3 3" xfId="44758" hidden="1"/>
    <cellStyle name="60 % - Accent3 3" xfId="43825" hidden="1"/>
    <cellStyle name="60 % - Accent3 3" xfId="43838" hidden="1"/>
    <cellStyle name="60 % - Accent3 3" xfId="44762" hidden="1"/>
    <cellStyle name="60 % - Accent3 3" xfId="44532" hidden="1"/>
    <cellStyle name="60 % - Accent3 3" xfId="44947" hidden="1"/>
    <cellStyle name="60 % - Accent3 3" xfId="44702" hidden="1"/>
    <cellStyle name="60 % - Accent3 3" xfId="44943" hidden="1"/>
    <cellStyle name="60 % - Accent3 3" xfId="44678" hidden="1"/>
    <cellStyle name="60 % - Accent3 3" xfId="44788" hidden="1"/>
    <cellStyle name="60 % - Accent3 3" xfId="45103" hidden="1"/>
    <cellStyle name="60 % - Accent3 3" xfId="45120" hidden="1"/>
    <cellStyle name="60 % - Accent3 3" xfId="45127" hidden="1"/>
    <cellStyle name="60 % - Accent3 3" xfId="45151" hidden="1"/>
    <cellStyle name="60 % - Accent3 3" xfId="45163" hidden="1"/>
    <cellStyle name="60 % - Accent3 3" xfId="45196" hidden="1"/>
    <cellStyle name="60 % - Accent3 3" xfId="45214" hidden="1"/>
    <cellStyle name="60 % - Accent3 3" xfId="45220" hidden="1"/>
    <cellStyle name="60 % - Accent3 3" xfId="45243" hidden="1"/>
    <cellStyle name="60 % - Accent3 3" xfId="45260" hidden="1"/>
    <cellStyle name="60 % - Accent3 3" xfId="45297" hidden="1"/>
    <cellStyle name="60 % - Accent3 3" xfId="45314" hidden="1"/>
    <cellStyle name="60 % - Accent3 3" xfId="45320" hidden="1"/>
    <cellStyle name="60 % - Accent3 3" xfId="45340" hidden="1"/>
    <cellStyle name="60 % - Accent3 3" xfId="45352" hidden="1"/>
    <cellStyle name="60 % - Accent3 3" xfId="45418" hidden="1"/>
    <cellStyle name="60 % - Accent3 3" xfId="45432" hidden="1"/>
    <cellStyle name="60 % - Accent3 3" xfId="45438" hidden="1"/>
    <cellStyle name="60 % - Accent3 3" xfId="45458" hidden="1"/>
    <cellStyle name="60 % - Accent3 3" xfId="45470" hidden="1"/>
    <cellStyle name="60 % - Accent3 3" xfId="45512" hidden="1"/>
    <cellStyle name="60 % - Accent3 3" xfId="45526" hidden="1"/>
    <cellStyle name="60 % - Accent3 3" xfId="45532" hidden="1"/>
    <cellStyle name="60 % - Accent3 3" xfId="45552" hidden="1"/>
    <cellStyle name="60 % - Accent3 3" xfId="45564" hidden="1"/>
    <cellStyle name="60 % - Accent3 3" xfId="45594" hidden="1"/>
    <cellStyle name="60 % - Accent3 3" xfId="45608" hidden="1"/>
    <cellStyle name="60 % - Accent3 3" xfId="45614" hidden="1"/>
    <cellStyle name="60 % - Accent3 3" xfId="45641" hidden="1"/>
    <cellStyle name="60 % - Accent3 3" xfId="45653" hidden="1"/>
    <cellStyle name="60 % - Accent3 3" xfId="45686" hidden="1"/>
    <cellStyle name="60 % - Accent3 3" xfId="45701" hidden="1"/>
    <cellStyle name="60 % - Accent3 3" xfId="45708" hidden="1"/>
    <cellStyle name="60 % - Accent3 3" xfId="45730" hidden="1"/>
    <cellStyle name="60 % - Accent3 3" xfId="45743" hidden="1"/>
    <cellStyle name="60 % - Accent3 3" xfId="45810" hidden="1"/>
    <cellStyle name="60 % - Accent3 3" xfId="45841" hidden="1"/>
    <cellStyle name="60 % - Accent3 3" xfId="45847" hidden="1"/>
    <cellStyle name="60 % - Accent3 3" xfId="45874" hidden="1"/>
    <cellStyle name="60 % - Accent3 3" xfId="45889" hidden="1"/>
    <cellStyle name="60 % - Accent3 3" xfId="45952" hidden="1"/>
    <cellStyle name="60 % - Accent3 3" xfId="45979" hidden="1"/>
    <cellStyle name="60 % - Accent3 3" xfId="45985" hidden="1"/>
    <cellStyle name="60 % - Accent3 3" xfId="46007" hidden="1"/>
    <cellStyle name="60 % - Accent3 3" xfId="46023" hidden="1"/>
    <cellStyle name="60 % - Accent3 3" xfId="46059" hidden="1"/>
    <cellStyle name="60 % - Accent3 3" xfId="46073" hidden="1"/>
    <cellStyle name="60 % - Accent3 3" xfId="46079" hidden="1"/>
    <cellStyle name="60 % - Accent3 3" xfId="46099" hidden="1"/>
    <cellStyle name="60 % - Accent3 3" xfId="46111" hidden="1"/>
    <cellStyle name="60 % - Accent3 3" xfId="46165" hidden="1"/>
    <cellStyle name="60 % - Accent3 3" xfId="46191" hidden="1"/>
    <cellStyle name="60 % - Accent3 3" xfId="46197" hidden="1"/>
    <cellStyle name="60 % - Accent3 3" xfId="46219" hidden="1"/>
    <cellStyle name="60 % - Accent3 3" xfId="46231" hidden="1"/>
    <cellStyle name="60 % - Accent3 3" xfId="45969" hidden="1"/>
    <cellStyle name="60 % - Accent3 3" xfId="45375" hidden="1"/>
    <cellStyle name="60 % - Accent3 3" xfId="45379" hidden="1"/>
    <cellStyle name="60 % - Accent3 3" xfId="45973" hidden="1"/>
    <cellStyle name="60 % - Accent3 3" xfId="45751" hidden="1"/>
    <cellStyle name="60 % - Accent3 3" xfId="46133" hidden="1"/>
    <cellStyle name="60 % - Accent3 3" xfId="45922" hidden="1"/>
    <cellStyle name="60 % - Accent3 3" xfId="46129" hidden="1"/>
    <cellStyle name="60 % - Accent3 3" xfId="45897" hidden="1"/>
    <cellStyle name="60 % - Accent3 3" xfId="45990" hidden="1"/>
    <cellStyle name="60 % - Accent3 3" xfId="46250" hidden="1"/>
    <cellStyle name="60 % - Accent3 3" xfId="46264" hidden="1"/>
    <cellStyle name="60 % - Accent3 3" xfId="46270" hidden="1"/>
    <cellStyle name="60 % - Accent3 3" xfId="46290" hidden="1"/>
    <cellStyle name="60 % - Accent3 3" xfId="46302" hidden="1"/>
    <cellStyle name="60 % - Accent3 3" xfId="46332" hidden="1"/>
    <cellStyle name="60 % - Accent3 3" xfId="46346" hidden="1"/>
    <cellStyle name="60 % - Accent3 3" xfId="46352" hidden="1"/>
    <cellStyle name="60 % - Accent3 3" xfId="46372" hidden="1"/>
    <cellStyle name="60 % - Accent3 3" xfId="46384" hidden="1"/>
    <cellStyle name="60 % - Accent3 3" xfId="46414" hidden="1"/>
    <cellStyle name="60 % - Accent3 3" xfId="46440" hidden="1"/>
    <cellStyle name="60 % - Accent3 3" xfId="46446" hidden="1"/>
    <cellStyle name="60 % - Accent3 3" xfId="46466" hidden="1"/>
    <cellStyle name="60 % - Accent3 3" xfId="46478" hidden="1"/>
    <cellStyle name="60 % - Accent3 3" xfId="46544" hidden="1"/>
    <cellStyle name="60 % - Accent3 3" xfId="46558" hidden="1"/>
    <cellStyle name="60 % - Accent3 3" xfId="46564" hidden="1"/>
    <cellStyle name="60 % - Accent3 3" xfId="46584" hidden="1"/>
    <cellStyle name="60 % - Accent3 3" xfId="46596" hidden="1"/>
    <cellStyle name="60 % - Accent3 3" xfId="46638" hidden="1"/>
    <cellStyle name="60 % - Accent3 3" xfId="46664" hidden="1"/>
    <cellStyle name="60 % - Accent3 3" xfId="46670" hidden="1"/>
    <cellStyle name="60 % - Accent3 3" xfId="46702" hidden="1"/>
    <cellStyle name="60 % - Accent3 3" xfId="46726" hidden="1"/>
    <cellStyle name="60 % - Accent3 3" xfId="46756" hidden="1"/>
    <cellStyle name="60 % - Accent3 3" xfId="46770" hidden="1"/>
    <cellStyle name="60 % - Accent3 3" xfId="46776" hidden="1"/>
    <cellStyle name="60 % - Accent3 3" xfId="46796" hidden="1"/>
    <cellStyle name="60 % - Accent3 3" xfId="46808" hidden="1"/>
    <cellStyle name="60 % - Accent3 3" xfId="46838" hidden="1"/>
    <cellStyle name="60 % - Accent3 3" xfId="46852" hidden="1"/>
    <cellStyle name="60 % - Accent3 3" xfId="46858" hidden="1"/>
    <cellStyle name="60 % - Accent3 3" xfId="46878" hidden="1"/>
    <cellStyle name="60 % - Accent3 3" xfId="46902" hidden="1"/>
    <cellStyle name="60 % - Accent3 3" xfId="46957" hidden="1"/>
    <cellStyle name="60 % - Accent3 3" xfId="46985" hidden="1"/>
    <cellStyle name="60 % - Accent3 3" xfId="46991" hidden="1"/>
    <cellStyle name="60 % - Accent3 3" xfId="47018" hidden="1"/>
    <cellStyle name="60 % - Accent3 3" xfId="47033" hidden="1"/>
    <cellStyle name="60 % - Accent3 3" xfId="47091" hidden="1"/>
    <cellStyle name="60 % - Accent3 3" xfId="47118" hidden="1"/>
    <cellStyle name="60 % - Accent3 3" xfId="47124" hidden="1"/>
    <cellStyle name="60 % - Accent3 3" xfId="47146" hidden="1"/>
    <cellStyle name="60 % - Accent3 3" xfId="47162" hidden="1"/>
    <cellStyle name="60 % - Accent3 3" xfId="47197" hidden="1"/>
    <cellStyle name="60 % - Accent3 3" xfId="47211" hidden="1"/>
    <cellStyle name="60 % - Accent3 3" xfId="47217" hidden="1"/>
    <cellStyle name="60 % - Accent3 3" xfId="47237" hidden="1"/>
    <cellStyle name="60 % - Accent3 3" xfId="47249" hidden="1"/>
    <cellStyle name="60 % - Accent3 3" xfId="47303" hidden="1"/>
    <cellStyle name="60 % - Accent3 3" xfId="47329" hidden="1"/>
    <cellStyle name="60 % - Accent3 3" xfId="47335" hidden="1"/>
    <cellStyle name="60 % - Accent3 3" xfId="47357" hidden="1"/>
    <cellStyle name="60 % - Accent3 3" xfId="47369" hidden="1"/>
    <cellStyle name="60 % - Accent3 3" xfId="47108" hidden="1"/>
    <cellStyle name="60 % - Accent3 3" xfId="46501" hidden="1"/>
    <cellStyle name="60 % - Accent3 3" xfId="46505" hidden="1"/>
    <cellStyle name="60 % - Accent3 3" xfId="47112" hidden="1"/>
    <cellStyle name="60 % - Accent3 3" xfId="46910" hidden="1"/>
    <cellStyle name="60 % - Accent3 3" xfId="47271" hidden="1"/>
    <cellStyle name="60 % - Accent3 3" xfId="47063" hidden="1"/>
    <cellStyle name="60 % - Accent3 3" xfId="47267" hidden="1"/>
    <cellStyle name="60 % - Accent3 3" xfId="47041" hidden="1"/>
    <cellStyle name="60 % - Accent3 3" xfId="47129" hidden="1"/>
    <cellStyle name="60 % - Accent3 3" xfId="47388" hidden="1"/>
    <cellStyle name="60 % - Accent3 3" xfId="47402" hidden="1"/>
    <cellStyle name="60 % - Accent3 3" xfId="47408" hidden="1"/>
    <cellStyle name="60 % - Accent3 3" xfId="47428" hidden="1"/>
    <cellStyle name="60 % - Accent3 3" xfId="47440" hidden="1"/>
    <cellStyle name="60 % - Accent3 3" xfId="47470" hidden="1"/>
    <cellStyle name="60 % - Accent3 3" xfId="47484" hidden="1"/>
    <cellStyle name="60 % - Accent3 3" xfId="47490" hidden="1"/>
    <cellStyle name="60 % - Accent3 3" xfId="47511" hidden="1"/>
    <cellStyle name="60 % - Accent3 3" xfId="47523" hidden="1"/>
    <cellStyle name="60 % - Accent3 3" xfId="45690" hidden="1"/>
    <cellStyle name="60 % - Accent3 3" xfId="45277" hidden="1"/>
    <cellStyle name="60 % - Accent3 3" xfId="45267" hidden="1"/>
    <cellStyle name="60 % - Accent3 3" xfId="45047" hidden="1"/>
    <cellStyle name="60 % - Accent3 3" xfId="44957" hidden="1"/>
    <cellStyle name="60 % - Accent3 3" xfId="43458" hidden="1"/>
    <cellStyle name="60 % - Accent3 3" xfId="42970" hidden="1"/>
    <cellStyle name="60 % - Accent3 3" xfId="42956" hidden="1"/>
    <cellStyle name="60 % - Accent3 3" xfId="42734" hidden="1"/>
    <cellStyle name="60 % - Accent3 3" xfId="40724" hidden="1"/>
    <cellStyle name="60 % - Accent3 3" xfId="37481" hidden="1"/>
    <cellStyle name="60 % - Accent3 3" xfId="36387" hidden="1"/>
    <cellStyle name="60 % - Accent3 3" xfId="36344" hidden="1"/>
    <cellStyle name="60 % - Accent3 3" xfId="35626" hidden="1"/>
    <cellStyle name="60 % - Accent3 3" xfId="35128" hidden="1"/>
    <cellStyle name="60 % - Accent3 3" xfId="34682" hidden="1"/>
    <cellStyle name="60 % - Accent3 3" xfId="34539" hidden="1"/>
    <cellStyle name="60 % - Accent3 3" xfId="34464" hidden="1"/>
    <cellStyle name="60 % - Accent3 3" xfId="34242" hidden="1"/>
    <cellStyle name="60 % - Accent3 3" xfId="34143" hidden="1"/>
    <cellStyle name="60 % - Accent3 3" xfId="22723" hidden="1"/>
    <cellStyle name="60 % - Accent3 3" xfId="42254" hidden="1"/>
    <cellStyle name="60 % - Accent3 3" xfId="42533" hidden="1"/>
    <cellStyle name="60 % - Accent3 3" xfId="21926" hidden="1"/>
    <cellStyle name="60 % - Accent3 3" xfId="41247" hidden="1"/>
    <cellStyle name="60 % - Accent3 3" xfId="38402" hidden="1"/>
    <cellStyle name="60 % - Accent3 3" xfId="39333" hidden="1"/>
    <cellStyle name="60 % - Accent3 3" xfId="35540" hidden="1"/>
    <cellStyle name="60 % - Accent3 3" xfId="43867" hidden="1"/>
    <cellStyle name="60 % - Accent3 3" xfId="44455" hidden="1"/>
    <cellStyle name="60 % - Accent3 3" xfId="36328" hidden="1"/>
    <cellStyle name="60 % - Accent3 3" xfId="44062" hidden="1"/>
    <cellStyle name="60 % - Accent3 3" xfId="43945" hidden="1"/>
    <cellStyle name="60 % - Accent3 3" xfId="34742" hidden="1"/>
    <cellStyle name="60 % - Accent3 3" xfId="24762" hidden="1"/>
    <cellStyle name="60 % - Accent3 3" xfId="38751" hidden="1"/>
    <cellStyle name="60 % - Accent3 3" xfId="34127" hidden="1"/>
    <cellStyle name="60 % - Accent3 3" xfId="35312" hidden="1"/>
    <cellStyle name="60 % - Accent3 3" xfId="30445" hidden="1"/>
    <cellStyle name="60 % - Accent3 3" xfId="34736" hidden="1"/>
    <cellStyle name="60 % - Accent3 3" xfId="33995" hidden="1"/>
    <cellStyle name="60 % - Accent3 3" xfId="26286" hidden="1"/>
    <cellStyle name="60 % - Accent3 3" xfId="43728" hidden="1"/>
    <cellStyle name="60 % - Accent3 3" xfId="44176" hidden="1"/>
    <cellStyle name="60 % - Accent3 3" xfId="44334" hidden="1"/>
    <cellStyle name="60 % - Accent3 3" xfId="38606" hidden="1"/>
    <cellStyle name="60 % - Accent3 3" xfId="44738" hidden="1"/>
    <cellStyle name="60 % - Accent3 3" xfId="44655" hidden="1"/>
    <cellStyle name="60 % - Accent3 3" xfId="43849" hidden="1"/>
    <cellStyle name="60 % - Accent3 3" xfId="44342" hidden="1"/>
    <cellStyle name="60 % - Accent3 3" xfId="35324" hidden="1"/>
    <cellStyle name="60 % - Accent3 3" xfId="37198" hidden="1"/>
    <cellStyle name="60 % - Accent3 3" xfId="38394" hidden="1"/>
    <cellStyle name="60 % - Accent3 3" xfId="41481" hidden="1"/>
    <cellStyle name="60 % - Accent3 3" xfId="38956" hidden="1"/>
    <cellStyle name="60 % - Accent3 3" xfId="40953" hidden="1"/>
    <cellStyle name="60 % - Accent3 3" xfId="43716" hidden="1"/>
    <cellStyle name="60 % - Accent3 3" xfId="44458" hidden="1"/>
    <cellStyle name="60 % - Accent3 3" xfId="38631" hidden="1"/>
    <cellStyle name="60 % - Accent3 3" xfId="43581" hidden="1"/>
    <cellStyle name="60 % - Accent3 3" xfId="34072" hidden="1"/>
    <cellStyle name="60 % - Accent3 3" xfId="44362" hidden="1"/>
    <cellStyle name="60 % - Accent3 3" xfId="38414" hidden="1"/>
    <cellStyle name="60 % - Accent3 3" xfId="44421" hidden="1"/>
    <cellStyle name="60 % - Accent3 3" xfId="34752" hidden="1"/>
    <cellStyle name="60 % - Accent3 3" xfId="38979" hidden="1"/>
    <cellStyle name="60 % - Accent3 3" xfId="30648" hidden="1"/>
    <cellStyle name="60 % - Accent3 3" xfId="36486" hidden="1"/>
    <cellStyle name="60 % - Accent3 3" xfId="20412" hidden="1"/>
    <cellStyle name="60 % - Accent3 3" xfId="43971" hidden="1"/>
    <cellStyle name="60 % - Accent3 3" xfId="35872" hidden="1"/>
    <cellStyle name="60 % - Accent3 3" xfId="27409" hidden="1"/>
    <cellStyle name="60 % - Accent3 3" xfId="35153" hidden="1"/>
    <cellStyle name="60 % - Accent3 3" xfId="33465" hidden="1"/>
    <cellStyle name="60 % - Accent3 3" xfId="43876" hidden="1"/>
    <cellStyle name="60 % - Accent3 3" xfId="35088" hidden="1"/>
    <cellStyle name="60 % - Accent3 3" xfId="43688" hidden="1"/>
    <cellStyle name="60 % - Accent3 3" xfId="44441" hidden="1"/>
    <cellStyle name="60 % - Accent3 3" xfId="43880" hidden="1"/>
    <cellStyle name="60 % - Accent3 3" xfId="35160" hidden="1"/>
    <cellStyle name="60 % - Accent3 3" xfId="34426" hidden="1"/>
    <cellStyle name="60 % - Accent3 3" xfId="25914" hidden="1"/>
    <cellStyle name="60 % - Accent3 3" xfId="28551" hidden="1"/>
    <cellStyle name="60 % - Accent3 3" xfId="36832" hidden="1"/>
    <cellStyle name="60 % - Accent3 3" xfId="34701" hidden="1"/>
    <cellStyle name="60 % - Accent3 3" xfId="41464" hidden="1"/>
    <cellStyle name="60 % - Accent3 3" xfId="30207" hidden="1"/>
    <cellStyle name="60 % - Accent3 3" xfId="44128" hidden="1"/>
    <cellStyle name="60 % - Accent3 3" xfId="44352" hidden="1"/>
    <cellStyle name="60 % - Accent3 3" xfId="41845" hidden="1"/>
    <cellStyle name="60 % - Accent3 3" xfId="42639" hidden="1"/>
    <cellStyle name="60 % - Accent3 3" xfId="42677" hidden="1"/>
    <cellStyle name="60 % - Accent3 3" xfId="36266" hidden="1"/>
    <cellStyle name="60 % - Accent3 3" xfId="38143" hidden="1"/>
    <cellStyle name="60 % - Accent3 3" xfId="36218" hidden="1"/>
    <cellStyle name="60 % - Accent3 3" xfId="38923" hidden="1"/>
    <cellStyle name="60 % - Accent3 3" xfId="35456" hidden="1"/>
    <cellStyle name="60 % - Accent3 3" xfId="43787" hidden="1"/>
    <cellStyle name="60 % - Accent3 3" xfId="34184" hidden="1"/>
    <cellStyle name="60 % - Accent3 3" xfId="21329" hidden="1"/>
    <cellStyle name="60 % - Accent3 3" xfId="34038" hidden="1"/>
    <cellStyle name="60 % - Accent3 3" xfId="37302" hidden="1"/>
    <cellStyle name="60 % - Accent3 3" xfId="38843" hidden="1"/>
    <cellStyle name="60 % - Accent3 3" xfId="29341" hidden="1"/>
    <cellStyle name="60 % - Accent3 3" xfId="44781" hidden="1"/>
    <cellStyle name="60 % - Accent3 3" xfId="37287" hidden="1"/>
    <cellStyle name="60 % - Accent3 3" xfId="35214" hidden="1"/>
    <cellStyle name="60 % - Accent3 3" xfId="44185" hidden="1"/>
    <cellStyle name="60 % - Accent3 3" xfId="37562" hidden="1"/>
    <cellStyle name="60 % - Accent3 3" xfId="27540" hidden="1"/>
    <cellStyle name="60 % - Accent3 3" xfId="20654" hidden="1"/>
    <cellStyle name="60 % - Accent3 3" xfId="38477" hidden="1"/>
    <cellStyle name="60 % - Accent3 3" xfId="38703" hidden="1"/>
    <cellStyle name="60 % - Accent3 3" xfId="32975" hidden="1"/>
    <cellStyle name="60 % - Accent3 3" xfId="42488" hidden="1"/>
    <cellStyle name="60 % - Accent3 3" xfId="35504" hidden="1"/>
    <cellStyle name="60 % - Accent3 3" xfId="38674" hidden="1"/>
    <cellStyle name="60 % - Accent3 3" xfId="44170" hidden="1"/>
    <cellStyle name="60 % - Accent3 3" xfId="25448" hidden="1"/>
    <cellStyle name="60 % - Accent3 3" xfId="40205" hidden="1"/>
    <cellStyle name="60 % - Accent3 3" xfId="39053" hidden="1"/>
    <cellStyle name="60 % - Accent3 3" xfId="35058" hidden="1"/>
    <cellStyle name="60 % - Accent3 3" xfId="36965" hidden="1"/>
    <cellStyle name="60 % - Accent3 3" xfId="38762" hidden="1"/>
    <cellStyle name="60 % - Accent3 3" xfId="37326" hidden="1"/>
    <cellStyle name="60 % - Accent3 3" xfId="39126" hidden="1"/>
    <cellStyle name="60 % - Accent3 3" xfId="43857" hidden="1"/>
    <cellStyle name="60 % - Accent3 3" xfId="36201" hidden="1"/>
    <cellStyle name="60 % - Accent3 3" xfId="36423" hidden="1"/>
    <cellStyle name="60 % - Accent3 3" xfId="44780" hidden="1"/>
    <cellStyle name="60 % - Accent3 3" xfId="33939" hidden="1"/>
    <cellStyle name="60 % - Accent3 3" xfId="27046" hidden="1"/>
    <cellStyle name="60 % - Accent3 3" xfId="37916" hidden="1"/>
    <cellStyle name="60 % - Accent3 3" xfId="31174" hidden="1"/>
    <cellStyle name="60 % - Accent3 3" xfId="39424" hidden="1"/>
    <cellStyle name="60 % - Accent3 3" xfId="37215" hidden="1"/>
    <cellStyle name="60 % - Accent3 3" xfId="45076" hidden="1"/>
    <cellStyle name="60 % - Accent3 3" xfId="33312" hidden="1"/>
    <cellStyle name="60 % - Accent3 3" xfId="38803" hidden="1"/>
    <cellStyle name="60 % - Accent3 3" xfId="36232" hidden="1"/>
    <cellStyle name="60 % - Accent3 3" xfId="33451" hidden="1"/>
    <cellStyle name="60 % - Accent3 3" xfId="38808" hidden="1"/>
    <cellStyle name="60 % - Accent3 3" xfId="37913" hidden="1"/>
    <cellStyle name="60 % - Accent3 3" xfId="38351" hidden="1"/>
    <cellStyle name="60 % - Accent3 3" xfId="19920" hidden="1"/>
    <cellStyle name="60 % - Accent3 3" xfId="33511" hidden="1"/>
    <cellStyle name="60 % - Accent3 3" xfId="44140" hidden="1"/>
    <cellStyle name="60 % - Accent3 3" xfId="34718" hidden="1"/>
    <cellStyle name="60 % - Accent3 3" xfId="38988" hidden="1"/>
    <cellStyle name="60 % - Accent3 3" xfId="35078" hidden="1"/>
    <cellStyle name="60 % - Accent3 3" xfId="40428" hidden="1"/>
    <cellStyle name="60 % - Accent3 3" xfId="43744" hidden="1"/>
    <cellStyle name="60 % - Accent3 3" xfId="40237" hidden="1"/>
    <cellStyle name="60 % - Accent3 3" xfId="47545" hidden="1"/>
    <cellStyle name="60 % - Accent3 3" xfId="47557" hidden="1"/>
    <cellStyle name="60 % - Accent3 3" xfId="47618" hidden="1"/>
    <cellStyle name="60 % - Accent3 3" xfId="47647" hidden="1"/>
    <cellStyle name="60 % - Accent3 3" xfId="47653" hidden="1"/>
    <cellStyle name="60 % - Accent3 3" xfId="47682" hidden="1"/>
    <cellStyle name="60 % - Accent3 3" xfId="47699" hidden="1"/>
    <cellStyle name="60 % - Accent3 3" xfId="47764" hidden="1"/>
    <cellStyle name="60 % - Accent3 3" xfId="47804" hidden="1"/>
    <cellStyle name="60 % - Accent3 3" xfId="47810" hidden="1"/>
    <cellStyle name="60 % - Accent3 3" xfId="47845" hidden="1"/>
    <cellStyle name="60 % - Accent3 3" xfId="47863" hidden="1"/>
    <cellStyle name="60 % - Accent3 3" xfId="47900" hidden="1"/>
    <cellStyle name="60 % - Accent3 3" xfId="47914" hidden="1"/>
    <cellStyle name="60 % - Accent3 3" xfId="47920" hidden="1"/>
    <cellStyle name="60 % - Accent3 3" xfId="47940" hidden="1"/>
    <cellStyle name="60 % - Accent3 3" xfId="47952" hidden="1"/>
    <cellStyle name="60 % - Accent3 3" xfId="48011" hidden="1"/>
    <cellStyle name="60 % - Accent3 3" xfId="48050" hidden="1"/>
    <cellStyle name="60 % - Accent3 3" xfId="48056" hidden="1"/>
    <cellStyle name="60 % - Accent3 3" xfId="48090" hidden="1"/>
    <cellStyle name="60 % - Accent3 3" xfId="48102" hidden="1"/>
    <cellStyle name="60 % - Accent3 3" xfId="47793" hidden="1"/>
    <cellStyle name="60 % - Accent3 3" xfId="39240" hidden="1"/>
    <cellStyle name="60 % - Accent3 3" xfId="44160" hidden="1"/>
    <cellStyle name="60 % - Accent3 3" xfId="47797" hidden="1"/>
    <cellStyle name="60 % - Accent3 3" xfId="47565" hidden="1"/>
    <cellStyle name="60 % - Accent3 3" xfId="47977" hidden="1"/>
    <cellStyle name="60 % - Accent3 3" xfId="47734" hidden="1"/>
    <cellStyle name="60 % - Accent3 3" xfId="47972" hidden="1"/>
    <cellStyle name="60 % - Accent3 3" xfId="47708" hidden="1"/>
    <cellStyle name="60 % - Accent3 3" xfId="47828" hidden="1"/>
    <cellStyle name="60 % - Accent3 3" xfId="48123" hidden="1"/>
    <cellStyle name="60 % - Accent3 3" xfId="48137" hidden="1"/>
    <cellStyle name="60 % - Accent3 3" xfId="48143" hidden="1"/>
    <cellStyle name="60 % - Accent3 3" xfId="48163" hidden="1"/>
    <cellStyle name="60 % - Accent3 3" xfId="48175" hidden="1"/>
    <cellStyle name="60 % - Accent3 3" xfId="48205" hidden="1"/>
    <cellStyle name="60 % - Accent3 3" xfId="48231" hidden="1"/>
    <cellStyle name="60 % - Accent3 3" xfId="48237" hidden="1"/>
    <cellStyle name="60 % - Accent3 3" xfId="48269" hidden="1"/>
    <cellStyle name="60 % - Accent3 3" xfId="48293" hidden="1"/>
    <cellStyle name="60 % - Accent3 3" xfId="48323" hidden="1"/>
    <cellStyle name="60 % - Accent3 3" xfId="48337" hidden="1"/>
    <cellStyle name="60 % - Accent3 3" xfId="48343" hidden="1"/>
    <cellStyle name="60 % - Accent3 3" xfId="48363" hidden="1"/>
    <cellStyle name="60 % - Accent3 3" xfId="48375" hidden="1"/>
    <cellStyle name="60 % - Accent3 3" xfId="48441" hidden="1"/>
    <cellStyle name="60 % - Accent3 3" xfId="48455" hidden="1"/>
    <cellStyle name="60 % - Accent3 3" xfId="48461" hidden="1"/>
    <cellStyle name="60 % - Accent3 3" xfId="48481" hidden="1"/>
    <cellStyle name="60 % - Accent3 3" xfId="48493" hidden="1"/>
    <cellStyle name="60 % - Accent3 3" xfId="48535" hidden="1"/>
    <cellStyle name="60 % - Accent3 3" xfId="48549" hidden="1"/>
    <cellStyle name="60 % - Accent3 3" xfId="48555" hidden="1"/>
    <cellStyle name="60 % - Accent3 3" xfId="48575" hidden="1"/>
    <cellStyle name="60 % - Accent3 3" xfId="48599" hidden="1"/>
    <cellStyle name="60 % - Accent3 3" xfId="48629" hidden="1"/>
    <cellStyle name="60 % - Accent3 3" xfId="48643" hidden="1"/>
    <cellStyle name="60 % - Accent3 3" xfId="48649" hidden="1"/>
    <cellStyle name="60 % - Accent3 3" xfId="48669" hidden="1"/>
    <cellStyle name="60 % - Accent3 3" xfId="48681" hidden="1"/>
    <cellStyle name="60 % - Accent3 3" xfId="48711" hidden="1"/>
    <cellStyle name="60 % - Accent3 3" xfId="48725" hidden="1"/>
    <cellStyle name="60 % - Accent3 3" xfId="48731" hidden="1"/>
    <cellStyle name="60 % - Accent3 3" xfId="48751" hidden="1"/>
    <cellStyle name="60 % - Accent3 3" xfId="48763" hidden="1"/>
    <cellStyle name="60 % - Accent3 3" xfId="48818" hidden="1"/>
    <cellStyle name="60 % - Accent3 3" xfId="48846" hidden="1"/>
    <cellStyle name="60 % - Accent3 3" xfId="48852" hidden="1"/>
    <cellStyle name="60 % - Accent3 3" xfId="48879" hidden="1"/>
    <cellStyle name="60 % - Accent3 3" xfId="48894" hidden="1"/>
    <cellStyle name="60 % - Accent3 3" xfId="48952" hidden="1"/>
    <cellStyle name="60 % - Accent3 3" xfId="48979" hidden="1"/>
    <cellStyle name="60 % - Accent3 3" xfId="48985" hidden="1"/>
    <cellStyle name="60 % - Accent3 3" xfId="49007" hidden="1"/>
    <cellStyle name="60 % - Accent3 3" xfId="49023" hidden="1"/>
    <cellStyle name="60 % - Accent3 3" xfId="49058" hidden="1"/>
    <cellStyle name="60 % - Accent3 3" xfId="49072" hidden="1"/>
    <cellStyle name="60 % - Accent3 3" xfId="49078" hidden="1"/>
    <cellStyle name="60 % - Accent3 3" xfId="49098" hidden="1"/>
    <cellStyle name="60 % - Accent3 3" xfId="49110" hidden="1"/>
    <cellStyle name="60 % - Accent3 3" xfId="49164" hidden="1"/>
    <cellStyle name="60 % - Accent3 3" xfId="49190" hidden="1"/>
    <cellStyle name="60 % - Accent3 3" xfId="49196" hidden="1"/>
    <cellStyle name="60 % - Accent3 3" xfId="49218" hidden="1"/>
    <cellStyle name="60 % - Accent3 3" xfId="49230" hidden="1"/>
    <cellStyle name="60 % - Accent3 3" xfId="48969" hidden="1"/>
    <cellStyle name="60 % - Accent3 3" xfId="48398" hidden="1"/>
    <cellStyle name="60 % - Accent3 3" xfId="48402" hidden="1"/>
    <cellStyle name="60 % - Accent3 3" xfId="48973" hidden="1"/>
    <cellStyle name="60 % - Accent3 3" xfId="48771" hidden="1"/>
    <cellStyle name="60 % - Accent3 3" xfId="49132" hidden="1"/>
    <cellStyle name="60 % - Accent3 3" xfId="48924" hidden="1"/>
    <cellStyle name="60 % - Accent3 3" xfId="49128" hidden="1"/>
    <cellStyle name="60 % - Accent3 3" xfId="48902" hidden="1"/>
    <cellStyle name="60 % - Accent3 3" xfId="48990" hidden="1"/>
    <cellStyle name="60 % - Accent3 3" xfId="49249" hidden="1"/>
    <cellStyle name="60 % - Accent3 3" xfId="49263" hidden="1"/>
    <cellStyle name="60 % - Accent3 3" xfId="49269" hidden="1"/>
    <cellStyle name="60 % - Accent3 3" xfId="49289" hidden="1"/>
    <cellStyle name="60 % - Accent3 3" xfId="49301" hidden="1"/>
    <cellStyle name="60 % - Accent3 3" xfId="49331" hidden="1"/>
    <cellStyle name="60 % - Accent3 3" xfId="49345" hidden="1"/>
    <cellStyle name="60 % - Accent3 3" xfId="49351" hidden="1"/>
    <cellStyle name="60 % - Accent3 3" xfId="49371" hidden="1"/>
    <cellStyle name="60 % - Accent3 3" xfId="49383" hidden="1"/>
    <cellStyle name="60 % - Accent3 3" xfId="49413" hidden="1"/>
    <cellStyle name="60 % - Accent3 3" xfId="49427" hidden="1"/>
    <cellStyle name="60 % - Accent3 3" xfId="49433" hidden="1"/>
    <cellStyle name="60 % - Accent3 3" xfId="49453" hidden="1"/>
    <cellStyle name="60 % - Accent3 3" xfId="49465" hidden="1"/>
    <cellStyle name="60 % - Accent3 3" xfId="49531" hidden="1"/>
    <cellStyle name="60 % - Accent3 3" xfId="49545" hidden="1"/>
    <cellStyle name="60 % - Accent3 3" xfId="49551" hidden="1"/>
    <cellStyle name="60 % - Accent3 3" xfId="49571" hidden="1"/>
    <cellStyle name="60 % - Accent3 3" xfId="49583" hidden="1"/>
    <cellStyle name="60 % - Accent3 3" xfId="49625" hidden="1"/>
    <cellStyle name="60 % - Accent3 3" xfId="49639" hidden="1"/>
    <cellStyle name="60 % - Accent3 3" xfId="49645" hidden="1"/>
    <cellStyle name="60 % - Accent3 3" xfId="49665" hidden="1"/>
    <cellStyle name="60 % - Accent3 3" xfId="49677" hidden="1"/>
    <cellStyle name="60 % - Accent3 3" xfId="49707" hidden="1"/>
    <cellStyle name="60 % - Accent3 3" xfId="49721" hidden="1"/>
    <cellStyle name="60 % - Accent3 3" xfId="49727" hidden="1"/>
    <cellStyle name="60 % - Accent3 3" xfId="49747" hidden="1"/>
    <cellStyle name="60 % - Accent3 3" xfId="49759" hidden="1"/>
    <cellStyle name="60 % - Accent3 3" xfId="49789" hidden="1"/>
    <cellStyle name="60 % - Accent3 3" xfId="49803" hidden="1"/>
    <cellStyle name="60 % - Accent3 3" xfId="49809" hidden="1"/>
    <cellStyle name="60 % - Accent3 3" xfId="49829" hidden="1"/>
    <cellStyle name="60 % - Accent3 3" xfId="49841" hidden="1"/>
    <cellStyle name="60 % - Accent3 3" xfId="49896" hidden="1"/>
    <cellStyle name="60 % - Accent3 3" xfId="49924" hidden="1"/>
    <cellStyle name="60 % - Accent3 3" xfId="49930" hidden="1"/>
    <cellStyle name="60 % - Accent3 3" xfId="49957" hidden="1"/>
    <cellStyle name="60 % - Accent3 3" xfId="49972" hidden="1"/>
    <cellStyle name="60 % - Accent3 3" xfId="50030" hidden="1"/>
    <cellStyle name="60 % - Accent3 3" xfId="50057" hidden="1"/>
    <cellStyle name="60 % - Accent3 3" xfId="50063" hidden="1"/>
    <cellStyle name="60 % - Accent3 3" xfId="50085" hidden="1"/>
    <cellStyle name="60 % - Accent3 3" xfId="50101" hidden="1"/>
    <cellStyle name="60 % - Accent3 3" xfId="50136" hidden="1"/>
    <cellStyle name="60 % - Accent3 3" xfId="50150" hidden="1"/>
    <cellStyle name="60 % - Accent3 3" xfId="50156" hidden="1"/>
    <cellStyle name="60 % - Accent3 3" xfId="50176" hidden="1"/>
    <cellStyle name="60 % - Accent3 3" xfId="50188" hidden="1"/>
    <cellStyle name="60 % - Accent3 3" xfId="50242" hidden="1"/>
    <cellStyle name="60 % - Accent3 3" xfId="50268" hidden="1"/>
    <cellStyle name="60 % - Accent3 3" xfId="50274" hidden="1"/>
    <cellStyle name="60 % - Accent3 3" xfId="50296" hidden="1"/>
    <cellStyle name="60 % - Accent3 3" xfId="50308" hidden="1"/>
    <cellStyle name="60 % - Accent3 3" xfId="50047" hidden="1"/>
    <cellStyle name="60 % - Accent3 3" xfId="49488" hidden="1"/>
    <cellStyle name="60 % - Accent3 3" xfId="49492" hidden="1"/>
    <cellStyle name="60 % - Accent3 3" xfId="50051" hidden="1"/>
    <cellStyle name="60 % - Accent3 3" xfId="49849" hidden="1"/>
    <cellStyle name="60 % - Accent3 3" xfId="50210" hidden="1"/>
    <cellStyle name="60 % - Accent3 3" xfId="50002" hidden="1"/>
    <cellStyle name="60 % - Accent3 3" xfId="50206" hidden="1"/>
    <cellStyle name="60 % - Accent3 3" xfId="49980" hidden="1"/>
    <cellStyle name="60 % - Accent3 3" xfId="50068" hidden="1"/>
    <cellStyle name="60 % - Accent3 3" xfId="50327" hidden="1"/>
    <cellStyle name="60 % - Accent3 3" xfId="50341" hidden="1"/>
    <cellStyle name="60 % - Accent3 3" xfId="50347" hidden="1"/>
    <cellStyle name="60 % - Accent3 3" xfId="50367" hidden="1"/>
    <cellStyle name="60 % - Accent3 3" xfId="50379" hidden="1"/>
    <cellStyle name="60 % - Accent3 3" xfId="50409" hidden="1"/>
    <cellStyle name="60 % - Accent3 3" xfId="50423" hidden="1"/>
    <cellStyle name="60 % - Accent3 3" xfId="50429" hidden="1"/>
    <cellStyle name="60 % - Accent3 3" xfId="50449" hidden="1"/>
    <cellStyle name="60 % - Accent3 3" xfId="50461" hidden="1"/>
    <cellStyle name="60 % - Accent3 3" xfId="50491" hidden="1"/>
    <cellStyle name="60 % - Accent3 3" xfId="50517" hidden="1"/>
    <cellStyle name="60 % - Accent3 3" xfId="50523" hidden="1"/>
    <cellStyle name="60 % - Accent3 3" xfId="50543" hidden="1"/>
    <cellStyle name="60 % - Accent3 3" xfId="50555" hidden="1"/>
    <cellStyle name="60 % - Accent3 3" xfId="50621" hidden="1"/>
    <cellStyle name="60 % - Accent3 3" xfId="50635" hidden="1"/>
    <cellStyle name="60 % - Accent3 3" xfId="50641" hidden="1"/>
    <cellStyle name="60 % - Accent3 3" xfId="50661" hidden="1"/>
    <cellStyle name="60 % - Accent3 3" xfId="50673" hidden="1"/>
    <cellStyle name="60 % - Accent3 3" xfId="50715" hidden="1"/>
    <cellStyle name="60 % - Accent3 3" xfId="50741" hidden="1"/>
    <cellStyle name="60 % - Accent3 3" xfId="50747" hidden="1"/>
    <cellStyle name="60 % - Accent3 3" xfId="50779" hidden="1"/>
    <cellStyle name="60 % - Accent3 3" xfId="50803" hidden="1"/>
    <cellStyle name="60 % - Accent3 3" xfId="50833" hidden="1"/>
    <cellStyle name="60 % - Accent3 3" xfId="50847" hidden="1"/>
    <cellStyle name="60 % - Accent3 3" xfId="50853" hidden="1"/>
    <cellStyle name="60 % - Accent3 3" xfId="50873" hidden="1"/>
    <cellStyle name="60 % - Accent3 3" xfId="50885" hidden="1"/>
    <cellStyle name="60 % - Accent3 3" xfId="50915" hidden="1"/>
    <cellStyle name="60 % - Accent3 3" xfId="50929" hidden="1"/>
    <cellStyle name="60 % - Accent3 3" xfId="50935" hidden="1"/>
    <cellStyle name="60 % - Accent3 3" xfId="50955" hidden="1"/>
    <cellStyle name="60 % - Accent3 3" xfId="50979" hidden="1"/>
    <cellStyle name="60 % - Accent3 3" xfId="51034" hidden="1"/>
    <cellStyle name="60 % - Accent3 3" xfId="51062" hidden="1"/>
    <cellStyle name="60 % - Accent3 3" xfId="51068" hidden="1"/>
    <cellStyle name="60 % - Accent3 3" xfId="51095" hidden="1"/>
    <cellStyle name="60 % - Accent3 3" xfId="51110" hidden="1"/>
    <cellStyle name="60 % - Accent3 3" xfId="51168" hidden="1"/>
    <cellStyle name="60 % - Accent3 3" xfId="51195" hidden="1"/>
    <cellStyle name="60 % - Accent3 3" xfId="51201" hidden="1"/>
    <cellStyle name="60 % - Accent3 3" xfId="51223" hidden="1"/>
    <cellStyle name="60 % - Accent3 3" xfId="51239" hidden="1"/>
    <cellStyle name="60 % - Accent3 3" xfId="51274" hidden="1"/>
    <cellStyle name="60 % - Accent3 3" xfId="51288" hidden="1"/>
    <cellStyle name="60 % - Accent3 3" xfId="51294" hidden="1"/>
    <cellStyle name="60 % - Accent3 3" xfId="51314" hidden="1"/>
    <cellStyle name="60 % - Accent3 3" xfId="51326" hidden="1"/>
    <cellStyle name="60 % - Accent3 3" xfId="51380" hidden="1"/>
    <cellStyle name="60 % - Accent3 3" xfId="51406" hidden="1"/>
    <cellStyle name="60 % - Accent3 3" xfId="51412" hidden="1"/>
    <cellStyle name="60 % - Accent3 3" xfId="51434" hidden="1"/>
    <cellStyle name="60 % - Accent3 3" xfId="51446" hidden="1"/>
    <cellStyle name="60 % - Accent3 3" xfId="51185" hidden="1"/>
    <cellStyle name="60 % - Accent3 3" xfId="50578" hidden="1"/>
    <cellStyle name="60 % - Accent3 3" xfId="50582" hidden="1"/>
    <cellStyle name="60 % - Accent3 3" xfId="51189" hidden="1"/>
    <cellStyle name="60 % - Accent3 3" xfId="50987" hidden="1"/>
    <cellStyle name="60 % - Accent3 3" xfId="51348" hidden="1"/>
    <cellStyle name="60 % - Accent3 3" xfId="51140" hidden="1"/>
    <cellStyle name="60 % - Accent3 3" xfId="51344" hidden="1"/>
    <cellStyle name="60 % - Accent3 3" xfId="51118" hidden="1"/>
    <cellStyle name="60 % - Accent3 3" xfId="51206" hidden="1"/>
    <cellStyle name="60 % - Accent3 3" xfId="51465" hidden="1"/>
    <cellStyle name="60 % - Accent3 3" xfId="51479" hidden="1"/>
    <cellStyle name="60 % - Accent3 3" xfId="51485" hidden="1"/>
    <cellStyle name="60 % - Accent3 3" xfId="51505" hidden="1"/>
    <cellStyle name="60 % - Accent3 3" xfId="51517" hidden="1"/>
    <cellStyle name="60 % - Accent3 3" xfId="51547" hidden="1"/>
    <cellStyle name="60 % - Accent3 3" xfId="51561" hidden="1"/>
    <cellStyle name="60 % - Accent3 3" xfId="51567" hidden="1"/>
    <cellStyle name="60 % - Accent3 3" xfId="51587" hidden="1"/>
    <cellStyle name="60 % - Accent3 3" xfId="51599"/>
    <cellStyle name="60 % - Accent3 4" xfId="3129"/>
    <cellStyle name="60 % - Accent3 5" xfId="11437"/>
    <cellStyle name="60 % - Accent3 6" xfId="19964"/>
    <cellStyle name="60 % - Accent4" xfId="218" builtinId="44" customBuiltin="1"/>
    <cellStyle name="60 % - Accent4 2" xfId="323"/>
    <cellStyle name="60 % - Accent4 3" xfId="263" hidden="1"/>
    <cellStyle name="60 % - Accent4 3" xfId="511" hidden="1"/>
    <cellStyle name="60 % - Accent4 3" xfId="492" hidden="1"/>
    <cellStyle name="60 % - Accent4 3" xfId="651" hidden="1"/>
    <cellStyle name="60 % - Accent4 3" xfId="696" hidden="1"/>
    <cellStyle name="60 % - Accent4 3" xfId="690" hidden="1"/>
    <cellStyle name="60 % - Accent4 3" xfId="979" hidden="1"/>
    <cellStyle name="60 % - Accent4 3" xfId="962" hidden="1"/>
    <cellStyle name="60 % - Accent4 3" xfId="1119" hidden="1"/>
    <cellStyle name="60 % - Accent4 3" xfId="1161" hidden="1"/>
    <cellStyle name="60 % - Accent4 3" xfId="1155" hidden="1"/>
    <cellStyle name="60 % - Accent4 3" xfId="1390" hidden="1"/>
    <cellStyle name="60 % - Accent4 3" xfId="1373" hidden="1"/>
    <cellStyle name="60 % - Accent4 3" xfId="1530" hidden="1"/>
    <cellStyle name="60 % - Accent4 3" xfId="1570" hidden="1"/>
    <cellStyle name="60 % - Accent4 3" xfId="1564" hidden="1"/>
    <cellStyle name="60 % - Accent4 3" xfId="1648" hidden="1"/>
    <cellStyle name="60 % - Accent4 3" xfId="1637" hidden="1"/>
    <cellStyle name="60 % - Accent4 3" xfId="1676" hidden="1"/>
    <cellStyle name="60 % - Accent4 3" xfId="1701" hidden="1"/>
    <cellStyle name="60 % - Accent4 3" xfId="1695" hidden="1"/>
    <cellStyle name="60 % - Accent4 3" xfId="1906" hidden="1"/>
    <cellStyle name="60 % - Accent4 3" xfId="1889" hidden="1"/>
    <cellStyle name="60 % - Accent4 3" xfId="2046" hidden="1"/>
    <cellStyle name="60 % - Accent4 3" xfId="2086" hidden="1"/>
    <cellStyle name="60 % - Accent4 3" xfId="2080" hidden="1"/>
    <cellStyle name="60 % - Accent4 3" xfId="2200" hidden="1"/>
    <cellStyle name="60 % - Accent4 3" xfId="2185" hidden="1"/>
    <cellStyle name="60 % - Accent4 3" xfId="2251" hidden="1"/>
    <cellStyle name="60 % - Accent4 3" xfId="2285" hidden="1"/>
    <cellStyle name="60 % - Accent4 3" xfId="2279" hidden="1"/>
    <cellStyle name="60 % - Accent4 3" xfId="2388" hidden="1"/>
    <cellStyle name="60 % - Accent4 3" xfId="2374" hidden="1"/>
    <cellStyle name="60 % - Accent4 3" xfId="2446" hidden="1"/>
    <cellStyle name="60 % - Accent4 3" xfId="2486" hidden="1"/>
    <cellStyle name="60 % - Accent4 3" xfId="2480" hidden="1"/>
    <cellStyle name="60 % - Accent4 3" xfId="2555" hidden="1"/>
    <cellStyle name="60 % - Accent4 3" xfId="2544" hidden="1"/>
    <cellStyle name="60 % - Accent4 3" xfId="2583" hidden="1"/>
    <cellStyle name="60 % - Accent4 3" xfId="2608" hidden="1"/>
    <cellStyle name="60 % - Accent4 3" xfId="2602" hidden="1"/>
    <cellStyle name="60 % - Accent4 3" xfId="2700" hidden="1"/>
    <cellStyle name="60 % - Accent4 3" xfId="2685" hidden="1"/>
    <cellStyle name="60 % - Accent4 3" xfId="2760" hidden="1"/>
    <cellStyle name="60 % - Accent4 3" xfId="2799" hidden="1"/>
    <cellStyle name="60 % - Accent4 3" xfId="2793" hidden="1"/>
    <cellStyle name="60 % - Accent4 3" xfId="2427" hidden="1"/>
    <cellStyle name="60 % - Accent4 3" xfId="2739" hidden="1"/>
    <cellStyle name="60 % - Accent4 3" xfId="756" hidden="1"/>
    <cellStyle name="60 % - Accent4 3" xfId="2323" hidden="1"/>
    <cellStyle name="60 % - Accent4 3" xfId="2136" hidden="1"/>
    <cellStyle name="60 % - Accent4 3" xfId="2505" hidden="1"/>
    <cellStyle name="60 % - Accent4 3" xfId="2325" hidden="1"/>
    <cellStyle name="60 % - Accent4 3" xfId="2692" hidden="1"/>
    <cellStyle name="60 % - Accent4 3" xfId="2337" hidden="1"/>
    <cellStyle name="60 % - Accent4 3" xfId="2348" hidden="1"/>
    <cellStyle name="60 % - Accent4 3" xfId="2846" hidden="1"/>
    <cellStyle name="60 % - Accent4 3" xfId="2317" hidden="1"/>
    <cellStyle name="60 % - Accent4 3" xfId="2874" hidden="1"/>
    <cellStyle name="60 % - Accent4 3" xfId="2899" hidden="1"/>
    <cellStyle name="60 % - Accent4 3" xfId="2893" hidden="1"/>
    <cellStyle name="60 % - Accent4 3" xfId="2953" hidden="1"/>
    <cellStyle name="60 % - Accent4 3" xfId="2942" hidden="1"/>
    <cellStyle name="60 % - Accent4 3" xfId="2993" hidden="1"/>
    <cellStyle name="60 % - Accent4 3" xfId="3030" hidden="1"/>
    <cellStyle name="60 % - Accent4 3" xfId="3024" hidden="1"/>
    <cellStyle name="60 % - Accent4 3" xfId="3332" hidden="1"/>
    <cellStyle name="60 % - Accent4 3" xfId="3315" hidden="1"/>
    <cellStyle name="60 % - Accent4 3" xfId="3472" hidden="1"/>
    <cellStyle name="60 % - Accent4 3" xfId="3512" hidden="1"/>
    <cellStyle name="60 % - Accent4 3" xfId="3506" hidden="1"/>
    <cellStyle name="60 % - Accent4 3" xfId="3795" hidden="1"/>
    <cellStyle name="60 % - Accent4 3" xfId="3778" hidden="1"/>
    <cellStyle name="60 % - Accent4 3" xfId="3935" hidden="1"/>
    <cellStyle name="60 % - Accent4 3" xfId="3977" hidden="1"/>
    <cellStyle name="60 % - Accent4 3" xfId="3971" hidden="1"/>
    <cellStyle name="60 % - Accent4 3" xfId="4206" hidden="1"/>
    <cellStyle name="60 % - Accent4 3" xfId="4189" hidden="1"/>
    <cellStyle name="60 % - Accent4 3" xfId="4346" hidden="1"/>
    <cellStyle name="60 % - Accent4 3" xfId="4386" hidden="1"/>
    <cellStyle name="60 % - Accent4 3" xfId="4380" hidden="1"/>
    <cellStyle name="60 % - Accent4 3" xfId="4464" hidden="1"/>
    <cellStyle name="60 % - Accent4 3" xfId="4453" hidden="1"/>
    <cellStyle name="60 % - Accent4 3" xfId="4492" hidden="1"/>
    <cellStyle name="60 % - Accent4 3" xfId="4517" hidden="1"/>
    <cellStyle name="60 % - Accent4 3" xfId="4511" hidden="1"/>
    <cellStyle name="60 % - Accent4 3" xfId="4722" hidden="1"/>
    <cellStyle name="60 % - Accent4 3" xfId="4705" hidden="1"/>
    <cellStyle name="60 % - Accent4 3" xfId="4862" hidden="1"/>
    <cellStyle name="60 % - Accent4 3" xfId="4902" hidden="1"/>
    <cellStyle name="60 % - Accent4 3" xfId="4896" hidden="1"/>
    <cellStyle name="60 % - Accent4 3" xfId="5016" hidden="1"/>
    <cellStyle name="60 % - Accent4 3" xfId="5001" hidden="1"/>
    <cellStyle name="60 % - Accent4 3" xfId="5067" hidden="1"/>
    <cellStyle name="60 % - Accent4 3" xfId="5101" hidden="1"/>
    <cellStyle name="60 % - Accent4 3" xfId="5095" hidden="1"/>
    <cellStyle name="60 % - Accent4 3" xfId="5204" hidden="1"/>
    <cellStyle name="60 % - Accent4 3" xfId="5190" hidden="1"/>
    <cellStyle name="60 % - Accent4 3" xfId="5262" hidden="1"/>
    <cellStyle name="60 % - Accent4 3" xfId="5302" hidden="1"/>
    <cellStyle name="60 % - Accent4 3" xfId="5296" hidden="1"/>
    <cellStyle name="60 % - Accent4 3" xfId="5371" hidden="1"/>
    <cellStyle name="60 % - Accent4 3" xfId="5360" hidden="1"/>
    <cellStyle name="60 % - Accent4 3" xfId="5399" hidden="1"/>
    <cellStyle name="60 % - Accent4 3" xfId="5424" hidden="1"/>
    <cellStyle name="60 % - Accent4 3" xfId="5418" hidden="1"/>
    <cellStyle name="60 % - Accent4 3" xfId="5516" hidden="1"/>
    <cellStyle name="60 % - Accent4 3" xfId="5501" hidden="1"/>
    <cellStyle name="60 % - Accent4 3" xfId="5576" hidden="1"/>
    <cellStyle name="60 % - Accent4 3" xfId="5615" hidden="1"/>
    <cellStyle name="60 % - Accent4 3" xfId="5609" hidden="1"/>
    <cellStyle name="60 % - Accent4 3" xfId="5243" hidden="1"/>
    <cellStyle name="60 % - Accent4 3" xfId="5555" hidden="1"/>
    <cellStyle name="60 % - Accent4 3" xfId="3572" hidden="1"/>
    <cellStyle name="60 % - Accent4 3" xfId="5139" hidden="1"/>
    <cellStyle name="60 % - Accent4 3" xfId="4952" hidden="1"/>
    <cellStyle name="60 % - Accent4 3" xfId="5321" hidden="1"/>
    <cellStyle name="60 % - Accent4 3" xfId="5141" hidden="1"/>
    <cellStyle name="60 % - Accent4 3" xfId="5508" hidden="1"/>
    <cellStyle name="60 % - Accent4 3" xfId="5153" hidden="1"/>
    <cellStyle name="60 % - Accent4 3" xfId="5164" hidden="1"/>
    <cellStyle name="60 % - Accent4 3" xfId="5662" hidden="1"/>
    <cellStyle name="60 % - Accent4 3" xfId="5133" hidden="1"/>
    <cellStyle name="60 % - Accent4 3" xfId="5690" hidden="1"/>
    <cellStyle name="60 % - Accent4 3" xfId="5715" hidden="1"/>
    <cellStyle name="60 % - Accent4 3" xfId="5709" hidden="1"/>
    <cellStyle name="60 % - Accent4 3" xfId="5769" hidden="1"/>
    <cellStyle name="60 % - Accent4 3" xfId="5758" hidden="1"/>
    <cellStyle name="60 % - Accent4 3" xfId="5809" hidden="1"/>
    <cellStyle name="60 % - Accent4 3" xfId="5846" hidden="1"/>
    <cellStyle name="60 % - Accent4 3" xfId="5840" hidden="1"/>
    <cellStyle name="60 % - Accent4 3" xfId="6084" hidden="1"/>
    <cellStyle name="60 % - Accent4 3" xfId="6067" hidden="1"/>
    <cellStyle name="60 % - Accent4 3" xfId="6224" hidden="1"/>
    <cellStyle name="60 % - Accent4 3" xfId="6264" hidden="1"/>
    <cellStyle name="60 % - Accent4 3" xfId="6258" hidden="1"/>
    <cellStyle name="60 % - Accent4 3" xfId="6547" hidden="1"/>
    <cellStyle name="60 % - Accent4 3" xfId="6530" hidden="1"/>
    <cellStyle name="60 % - Accent4 3" xfId="6687" hidden="1"/>
    <cellStyle name="60 % - Accent4 3" xfId="6729" hidden="1"/>
    <cellStyle name="60 % - Accent4 3" xfId="6723" hidden="1"/>
    <cellStyle name="60 % - Accent4 3" xfId="6958" hidden="1"/>
    <cellStyle name="60 % - Accent4 3" xfId="6941" hidden="1"/>
    <cellStyle name="60 % - Accent4 3" xfId="7098" hidden="1"/>
    <cellStyle name="60 % - Accent4 3" xfId="7138" hidden="1"/>
    <cellStyle name="60 % - Accent4 3" xfId="7132" hidden="1"/>
    <cellStyle name="60 % - Accent4 3" xfId="7216" hidden="1"/>
    <cellStyle name="60 % - Accent4 3" xfId="7205" hidden="1"/>
    <cellStyle name="60 % - Accent4 3" xfId="7244" hidden="1"/>
    <cellStyle name="60 % - Accent4 3" xfId="7269" hidden="1"/>
    <cellStyle name="60 % - Accent4 3" xfId="7263" hidden="1"/>
    <cellStyle name="60 % - Accent4 3" xfId="7474" hidden="1"/>
    <cellStyle name="60 % - Accent4 3" xfId="7457" hidden="1"/>
    <cellStyle name="60 % - Accent4 3" xfId="7614" hidden="1"/>
    <cellStyle name="60 % - Accent4 3" xfId="7654" hidden="1"/>
    <cellStyle name="60 % - Accent4 3" xfId="7648" hidden="1"/>
    <cellStyle name="60 % - Accent4 3" xfId="7768" hidden="1"/>
    <cellStyle name="60 % - Accent4 3" xfId="7753" hidden="1"/>
    <cellStyle name="60 % - Accent4 3" xfId="7819" hidden="1"/>
    <cellStyle name="60 % - Accent4 3" xfId="7853" hidden="1"/>
    <cellStyle name="60 % - Accent4 3" xfId="7847" hidden="1"/>
    <cellStyle name="60 % - Accent4 3" xfId="7956" hidden="1"/>
    <cellStyle name="60 % - Accent4 3" xfId="7942" hidden="1"/>
    <cellStyle name="60 % - Accent4 3" xfId="8014" hidden="1"/>
    <cellStyle name="60 % - Accent4 3" xfId="8054" hidden="1"/>
    <cellStyle name="60 % - Accent4 3" xfId="8048" hidden="1"/>
    <cellStyle name="60 % - Accent4 3" xfId="8123" hidden="1"/>
    <cellStyle name="60 % - Accent4 3" xfId="8112" hidden="1"/>
    <cellStyle name="60 % - Accent4 3" xfId="8151" hidden="1"/>
    <cellStyle name="60 % - Accent4 3" xfId="8176" hidden="1"/>
    <cellStyle name="60 % - Accent4 3" xfId="8170" hidden="1"/>
    <cellStyle name="60 % - Accent4 3" xfId="8268" hidden="1"/>
    <cellStyle name="60 % - Accent4 3" xfId="8253" hidden="1"/>
    <cellStyle name="60 % - Accent4 3" xfId="8328" hidden="1"/>
    <cellStyle name="60 % - Accent4 3" xfId="8367" hidden="1"/>
    <cellStyle name="60 % - Accent4 3" xfId="8361" hidden="1"/>
    <cellStyle name="60 % - Accent4 3" xfId="7995" hidden="1"/>
    <cellStyle name="60 % - Accent4 3" xfId="8307" hidden="1"/>
    <cellStyle name="60 % - Accent4 3" xfId="6324" hidden="1"/>
    <cellStyle name="60 % - Accent4 3" xfId="7891" hidden="1"/>
    <cellStyle name="60 % - Accent4 3" xfId="7704" hidden="1"/>
    <cellStyle name="60 % - Accent4 3" xfId="8073" hidden="1"/>
    <cellStyle name="60 % - Accent4 3" xfId="7893" hidden="1"/>
    <cellStyle name="60 % - Accent4 3" xfId="8260" hidden="1"/>
    <cellStyle name="60 % - Accent4 3" xfId="7905" hidden="1"/>
    <cellStyle name="60 % - Accent4 3" xfId="7916" hidden="1"/>
    <cellStyle name="60 % - Accent4 3" xfId="8414" hidden="1"/>
    <cellStyle name="60 % - Accent4 3" xfId="7885" hidden="1"/>
    <cellStyle name="60 % - Accent4 3" xfId="8442" hidden="1"/>
    <cellStyle name="60 % - Accent4 3" xfId="8467" hidden="1"/>
    <cellStyle name="60 % - Accent4 3" xfId="8461" hidden="1"/>
    <cellStyle name="60 % - Accent4 3" xfId="8521" hidden="1"/>
    <cellStyle name="60 % - Accent4 3" xfId="8510" hidden="1"/>
    <cellStyle name="60 % - Accent4 3" xfId="8561" hidden="1"/>
    <cellStyle name="60 % - Accent4 3" xfId="8598" hidden="1"/>
    <cellStyle name="60 % - Accent4 3" xfId="8592" hidden="1"/>
    <cellStyle name="60 % - Accent4 3" xfId="8842" hidden="1"/>
    <cellStyle name="60 % - Accent4 3" xfId="8825" hidden="1"/>
    <cellStyle name="60 % - Accent4 3" xfId="8982" hidden="1"/>
    <cellStyle name="60 % - Accent4 3" xfId="9022" hidden="1"/>
    <cellStyle name="60 % - Accent4 3" xfId="9016" hidden="1"/>
    <cellStyle name="60 % - Accent4 3" xfId="9305" hidden="1"/>
    <cellStyle name="60 % - Accent4 3" xfId="9288" hidden="1"/>
    <cellStyle name="60 % - Accent4 3" xfId="9445" hidden="1"/>
    <cellStyle name="60 % - Accent4 3" xfId="9487" hidden="1"/>
    <cellStyle name="60 % - Accent4 3" xfId="9481" hidden="1"/>
    <cellStyle name="60 % - Accent4 3" xfId="9716" hidden="1"/>
    <cellStyle name="60 % - Accent4 3" xfId="9699" hidden="1"/>
    <cellStyle name="60 % - Accent4 3" xfId="9856" hidden="1"/>
    <cellStyle name="60 % - Accent4 3" xfId="9896" hidden="1"/>
    <cellStyle name="60 % - Accent4 3" xfId="9890" hidden="1"/>
    <cellStyle name="60 % - Accent4 3" xfId="9974" hidden="1"/>
    <cellStyle name="60 % - Accent4 3" xfId="9963" hidden="1"/>
    <cellStyle name="60 % - Accent4 3" xfId="10002" hidden="1"/>
    <cellStyle name="60 % - Accent4 3" xfId="10027" hidden="1"/>
    <cellStyle name="60 % - Accent4 3" xfId="10021" hidden="1"/>
    <cellStyle name="60 % - Accent4 3" xfId="10232" hidden="1"/>
    <cellStyle name="60 % - Accent4 3" xfId="10215" hidden="1"/>
    <cellStyle name="60 % - Accent4 3" xfId="10372" hidden="1"/>
    <cellStyle name="60 % - Accent4 3" xfId="10412" hidden="1"/>
    <cellStyle name="60 % - Accent4 3" xfId="10406" hidden="1"/>
    <cellStyle name="60 % - Accent4 3" xfId="10526" hidden="1"/>
    <cellStyle name="60 % - Accent4 3" xfId="10511" hidden="1"/>
    <cellStyle name="60 % - Accent4 3" xfId="10577" hidden="1"/>
    <cellStyle name="60 % - Accent4 3" xfId="10611" hidden="1"/>
    <cellStyle name="60 % - Accent4 3" xfId="10605" hidden="1"/>
    <cellStyle name="60 % - Accent4 3" xfId="10714" hidden="1"/>
    <cellStyle name="60 % - Accent4 3" xfId="10700" hidden="1"/>
    <cellStyle name="60 % - Accent4 3" xfId="10772" hidden="1"/>
    <cellStyle name="60 % - Accent4 3" xfId="10812" hidden="1"/>
    <cellStyle name="60 % - Accent4 3" xfId="10806" hidden="1"/>
    <cellStyle name="60 % - Accent4 3" xfId="10881" hidden="1"/>
    <cellStyle name="60 % - Accent4 3" xfId="10870" hidden="1"/>
    <cellStyle name="60 % - Accent4 3" xfId="10909" hidden="1"/>
    <cellStyle name="60 % - Accent4 3" xfId="10934" hidden="1"/>
    <cellStyle name="60 % - Accent4 3" xfId="10928" hidden="1"/>
    <cellStyle name="60 % - Accent4 3" xfId="11026" hidden="1"/>
    <cellStyle name="60 % - Accent4 3" xfId="11011" hidden="1"/>
    <cellStyle name="60 % - Accent4 3" xfId="11086" hidden="1"/>
    <cellStyle name="60 % - Accent4 3" xfId="11125" hidden="1"/>
    <cellStyle name="60 % - Accent4 3" xfId="11119" hidden="1"/>
    <cellStyle name="60 % - Accent4 3" xfId="10753" hidden="1"/>
    <cellStyle name="60 % - Accent4 3" xfId="11065" hidden="1"/>
    <cellStyle name="60 % - Accent4 3" xfId="9082" hidden="1"/>
    <cellStyle name="60 % - Accent4 3" xfId="10649" hidden="1"/>
    <cellStyle name="60 % - Accent4 3" xfId="10462" hidden="1"/>
    <cellStyle name="60 % - Accent4 3" xfId="10831" hidden="1"/>
    <cellStyle name="60 % - Accent4 3" xfId="10651" hidden="1"/>
    <cellStyle name="60 % - Accent4 3" xfId="11018" hidden="1"/>
    <cellStyle name="60 % - Accent4 3" xfId="10663" hidden="1"/>
    <cellStyle name="60 % - Accent4 3" xfId="10674" hidden="1"/>
    <cellStyle name="60 % - Accent4 3" xfId="11172" hidden="1"/>
    <cellStyle name="60 % - Accent4 3" xfId="10643" hidden="1"/>
    <cellStyle name="60 % - Accent4 3" xfId="11200" hidden="1"/>
    <cellStyle name="60 % - Accent4 3" xfId="11225" hidden="1"/>
    <cellStyle name="60 % - Accent4 3" xfId="11219" hidden="1"/>
    <cellStyle name="60 % - Accent4 3" xfId="11279" hidden="1"/>
    <cellStyle name="60 % - Accent4 3" xfId="11268" hidden="1"/>
    <cellStyle name="60 % - Accent4 3" xfId="11319" hidden="1"/>
    <cellStyle name="60 % - Accent4 3" xfId="11356" hidden="1"/>
    <cellStyle name="60 % - Accent4 3" xfId="11350" hidden="1"/>
    <cellStyle name="60 % - Accent4 3" xfId="11626" hidden="1"/>
    <cellStyle name="60 % - Accent4 3" xfId="11609" hidden="1"/>
    <cellStyle name="60 % - Accent4 3" xfId="11766" hidden="1"/>
    <cellStyle name="60 % - Accent4 3" xfId="11806" hidden="1"/>
    <cellStyle name="60 % - Accent4 3" xfId="11800" hidden="1"/>
    <cellStyle name="60 % - Accent4 3" xfId="12089" hidden="1"/>
    <cellStyle name="60 % - Accent4 3" xfId="12072" hidden="1"/>
    <cellStyle name="60 % - Accent4 3" xfId="12229" hidden="1"/>
    <cellStyle name="60 % - Accent4 3" xfId="12271" hidden="1"/>
    <cellStyle name="60 % - Accent4 3" xfId="12265" hidden="1"/>
    <cellStyle name="60 % - Accent4 3" xfId="12500" hidden="1"/>
    <cellStyle name="60 % - Accent4 3" xfId="12483" hidden="1"/>
    <cellStyle name="60 % - Accent4 3" xfId="12640" hidden="1"/>
    <cellStyle name="60 % - Accent4 3" xfId="12680" hidden="1"/>
    <cellStyle name="60 % - Accent4 3" xfId="12674" hidden="1"/>
    <cellStyle name="60 % - Accent4 3" xfId="12758" hidden="1"/>
    <cellStyle name="60 % - Accent4 3" xfId="12747" hidden="1"/>
    <cellStyle name="60 % - Accent4 3" xfId="12786" hidden="1"/>
    <cellStyle name="60 % - Accent4 3" xfId="12811" hidden="1"/>
    <cellStyle name="60 % - Accent4 3" xfId="12805" hidden="1"/>
    <cellStyle name="60 % - Accent4 3" xfId="13016" hidden="1"/>
    <cellStyle name="60 % - Accent4 3" xfId="12999" hidden="1"/>
    <cellStyle name="60 % - Accent4 3" xfId="13156" hidden="1"/>
    <cellStyle name="60 % - Accent4 3" xfId="13196" hidden="1"/>
    <cellStyle name="60 % - Accent4 3" xfId="13190" hidden="1"/>
    <cellStyle name="60 % - Accent4 3" xfId="13310" hidden="1"/>
    <cellStyle name="60 % - Accent4 3" xfId="13295" hidden="1"/>
    <cellStyle name="60 % - Accent4 3" xfId="13361" hidden="1"/>
    <cellStyle name="60 % - Accent4 3" xfId="13395" hidden="1"/>
    <cellStyle name="60 % - Accent4 3" xfId="13389" hidden="1"/>
    <cellStyle name="60 % - Accent4 3" xfId="13498" hidden="1"/>
    <cellStyle name="60 % - Accent4 3" xfId="13484" hidden="1"/>
    <cellStyle name="60 % - Accent4 3" xfId="13556" hidden="1"/>
    <cellStyle name="60 % - Accent4 3" xfId="13596" hidden="1"/>
    <cellStyle name="60 % - Accent4 3" xfId="13590" hidden="1"/>
    <cellStyle name="60 % - Accent4 3" xfId="13665" hidden="1"/>
    <cellStyle name="60 % - Accent4 3" xfId="13654" hidden="1"/>
    <cellStyle name="60 % - Accent4 3" xfId="13693" hidden="1"/>
    <cellStyle name="60 % - Accent4 3" xfId="13718" hidden="1"/>
    <cellStyle name="60 % - Accent4 3" xfId="13712" hidden="1"/>
    <cellStyle name="60 % - Accent4 3" xfId="13810" hidden="1"/>
    <cellStyle name="60 % - Accent4 3" xfId="13795" hidden="1"/>
    <cellStyle name="60 % - Accent4 3" xfId="13870" hidden="1"/>
    <cellStyle name="60 % - Accent4 3" xfId="13909" hidden="1"/>
    <cellStyle name="60 % - Accent4 3" xfId="13903" hidden="1"/>
    <cellStyle name="60 % - Accent4 3" xfId="13537" hidden="1"/>
    <cellStyle name="60 % - Accent4 3" xfId="13849" hidden="1"/>
    <cellStyle name="60 % - Accent4 3" xfId="11866" hidden="1"/>
    <cellStyle name="60 % - Accent4 3" xfId="13433" hidden="1"/>
    <cellStyle name="60 % - Accent4 3" xfId="13246" hidden="1"/>
    <cellStyle name="60 % - Accent4 3" xfId="13615" hidden="1"/>
    <cellStyle name="60 % - Accent4 3" xfId="13435" hidden="1"/>
    <cellStyle name="60 % - Accent4 3" xfId="13802" hidden="1"/>
    <cellStyle name="60 % - Accent4 3" xfId="13447" hidden="1"/>
    <cellStyle name="60 % - Accent4 3" xfId="13458" hidden="1"/>
    <cellStyle name="60 % - Accent4 3" xfId="13956" hidden="1"/>
    <cellStyle name="60 % - Accent4 3" xfId="13427" hidden="1"/>
    <cellStyle name="60 % - Accent4 3" xfId="13984" hidden="1"/>
    <cellStyle name="60 % - Accent4 3" xfId="14009" hidden="1"/>
    <cellStyle name="60 % - Accent4 3" xfId="14003" hidden="1"/>
    <cellStyle name="60 % - Accent4 3" xfId="14063" hidden="1"/>
    <cellStyle name="60 % - Accent4 3" xfId="14052" hidden="1"/>
    <cellStyle name="60 % - Accent4 3" xfId="14103" hidden="1"/>
    <cellStyle name="60 % - Accent4 3" xfId="14140" hidden="1"/>
    <cellStyle name="60 % - Accent4 3" xfId="14134" hidden="1"/>
    <cellStyle name="60 % - Accent4 3" xfId="14384" hidden="1"/>
    <cellStyle name="60 % - Accent4 3" xfId="14367" hidden="1"/>
    <cellStyle name="60 % - Accent4 3" xfId="14524" hidden="1"/>
    <cellStyle name="60 % - Accent4 3" xfId="14564" hidden="1"/>
    <cellStyle name="60 % - Accent4 3" xfId="14558" hidden="1"/>
    <cellStyle name="60 % - Accent4 3" xfId="14847" hidden="1"/>
    <cellStyle name="60 % - Accent4 3" xfId="14830" hidden="1"/>
    <cellStyle name="60 % - Accent4 3" xfId="14987" hidden="1"/>
    <cellStyle name="60 % - Accent4 3" xfId="15029" hidden="1"/>
    <cellStyle name="60 % - Accent4 3" xfId="15023" hidden="1"/>
    <cellStyle name="60 % - Accent4 3" xfId="15258" hidden="1"/>
    <cellStyle name="60 % - Accent4 3" xfId="15241" hidden="1"/>
    <cellStyle name="60 % - Accent4 3" xfId="15398" hidden="1"/>
    <cellStyle name="60 % - Accent4 3" xfId="15438" hidden="1"/>
    <cellStyle name="60 % - Accent4 3" xfId="15432" hidden="1"/>
    <cellStyle name="60 % - Accent4 3" xfId="15516" hidden="1"/>
    <cellStyle name="60 % - Accent4 3" xfId="15505" hidden="1"/>
    <cellStyle name="60 % - Accent4 3" xfId="15544" hidden="1"/>
    <cellStyle name="60 % - Accent4 3" xfId="15569" hidden="1"/>
    <cellStyle name="60 % - Accent4 3" xfId="15563" hidden="1"/>
    <cellStyle name="60 % - Accent4 3" xfId="15774" hidden="1"/>
    <cellStyle name="60 % - Accent4 3" xfId="15757" hidden="1"/>
    <cellStyle name="60 % - Accent4 3" xfId="15914" hidden="1"/>
    <cellStyle name="60 % - Accent4 3" xfId="15954" hidden="1"/>
    <cellStyle name="60 % - Accent4 3" xfId="15948" hidden="1"/>
    <cellStyle name="60 % - Accent4 3" xfId="16068" hidden="1"/>
    <cellStyle name="60 % - Accent4 3" xfId="16053" hidden="1"/>
    <cellStyle name="60 % - Accent4 3" xfId="16119" hidden="1"/>
    <cellStyle name="60 % - Accent4 3" xfId="16153" hidden="1"/>
    <cellStyle name="60 % - Accent4 3" xfId="16147" hidden="1"/>
    <cellStyle name="60 % - Accent4 3" xfId="16256" hidden="1"/>
    <cellStyle name="60 % - Accent4 3" xfId="16242" hidden="1"/>
    <cellStyle name="60 % - Accent4 3" xfId="16314" hidden="1"/>
    <cellStyle name="60 % - Accent4 3" xfId="16354" hidden="1"/>
    <cellStyle name="60 % - Accent4 3" xfId="16348" hidden="1"/>
    <cellStyle name="60 % - Accent4 3" xfId="16423" hidden="1"/>
    <cellStyle name="60 % - Accent4 3" xfId="16412" hidden="1"/>
    <cellStyle name="60 % - Accent4 3" xfId="16451" hidden="1"/>
    <cellStyle name="60 % - Accent4 3" xfId="16476" hidden="1"/>
    <cellStyle name="60 % - Accent4 3" xfId="16470" hidden="1"/>
    <cellStyle name="60 % - Accent4 3" xfId="16568" hidden="1"/>
    <cellStyle name="60 % - Accent4 3" xfId="16553" hidden="1"/>
    <cellStyle name="60 % - Accent4 3" xfId="16628" hidden="1"/>
    <cellStyle name="60 % - Accent4 3" xfId="16667" hidden="1"/>
    <cellStyle name="60 % - Accent4 3" xfId="16661" hidden="1"/>
    <cellStyle name="60 % - Accent4 3" xfId="16295" hidden="1"/>
    <cellStyle name="60 % - Accent4 3" xfId="16607" hidden="1"/>
    <cellStyle name="60 % - Accent4 3" xfId="14624" hidden="1"/>
    <cellStyle name="60 % - Accent4 3" xfId="16191" hidden="1"/>
    <cellStyle name="60 % - Accent4 3" xfId="16004" hidden="1"/>
    <cellStyle name="60 % - Accent4 3" xfId="16373" hidden="1"/>
    <cellStyle name="60 % - Accent4 3" xfId="16193" hidden="1"/>
    <cellStyle name="60 % - Accent4 3" xfId="16560" hidden="1"/>
    <cellStyle name="60 % - Accent4 3" xfId="16205" hidden="1"/>
    <cellStyle name="60 % - Accent4 3" xfId="16216" hidden="1"/>
    <cellStyle name="60 % - Accent4 3" xfId="16714" hidden="1"/>
    <cellStyle name="60 % - Accent4 3" xfId="16185" hidden="1"/>
    <cellStyle name="60 % - Accent4 3" xfId="16742" hidden="1"/>
    <cellStyle name="60 % - Accent4 3" xfId="16767" hidden="1"/>
    <cellStyle name="60 % - Accent4 3" xfId="16761" hidden="1"/>
    <cellStyle name="60 % - Accent4 3" xfId="16821" hidden="1"/>
    <cellStyle name="60 % - Accent4 3" xfId="16810" hidden="1"/>
    <cellStyle name="60 % - Accent4 3" xfId="16861" hidden="1"/>
    <cellStyle name="60 % - Accent4 3" xfId="16898" hidden="1"/>
    <cellStyle name="60 % - Accent4 3" xfId="16892" hidden="1"/>
    <cellStyle name="60 % - Accent4 3" xfId="16967" hidden="1"/>
    <cellStyle name="60 % - Accent4 3" xfId="16956" hidden="1"/>
    <cellStyle name="60 % - Accent4 3" xfId="16995" hidden="1"/>
    <cellStyle name="60 % - Accent4 3" xfId="17020" hidden="1"/>
    <cellStyle name="60 % - Accent4 3" xfId="17014" hidden="1"/>
    <cellStyle name="60 % - Accent4 3" xfId="17124" hidden="1"/>
    <cellStyle name="60 % - Accent4 3" xfId="17113" hidden="1"/>
    <cellStyle name="60 % - Accent4 3" xfId="17152" hidden="1"/>
    <cellStyle name="60 % - Accent4 3" xfId="17179" hidden="1"/>
    <cellStyle name="60 % - Accent4 3" xfId="17173" hidden="1"/>
    <cellStyle name="60 % - Accent4 3" xfId="17245" hidden="1"/>
    <cellStyle name="60 % - Accent4 3" xfId="17234" hidden="1"/>
    <cellStyle name="60 % - Accent4 3" xfId="17273" hidden="1"/>
    <cellStyle name="60 % - Accent4 3" xfId="17298" hidden="1"/>
    <cellStyle name="60 % - Accent4 3" xfId="17292" hidden="1"/>
    <cellStyle name="60 % - Accent4 3" xfId="17352" hidden="1"/>
    <cellStyle name="60 % - Accent4 3" xfId="17341" hidden="1"/>
    <cellStyle name="60 % - Accent4 3" xfId="17380" hidden="1"/>
    <cellStyle name="60 % - Accent4 3" xfId="17405" hidden="1"/>
    <cellStyle name="60 % - Accent4 3" xfId="17399" hidden="1"/>
    <cellStyle name="60 % - Accent4 3" xfId="17459" hidden="1"/>
    <cellStyle name="60 % - Accent4 3" xfId="17448" hidden="1"/>
    <cellStyle name="60 % - Accent4 3" xfId="17487" hidden="1"/>
    <cellStyle name="60 % - Accent4 3" xfId="17512" hidden="1"/>
    <cellStyle name="60 % - Accent4 3" xfId="17506" hidden="1"/>
    <cellStyle name="60 % - Accent4 3" xfId="17597" hidden="1"/>
    <cellStyle name="60 % - Accent4 3" xfId="17582" hidden="1"/>
    <cellStyle name="60 % - Accent4 3" xfId="17646" hidden="1"/>
    <cellStyle name="60 % - Accent4 3" xfId="17678" hidden="1"/>
    <cellStyle name="60 % - Accent4 3" xfId="17672" hidden="1"/>
    <cellStyle name="60 % - Accent4 3" xfId="17773" hidden="1"/>
    <cellStyle name="60 % - Accent4 3" xfId="17759" hidden="1"/>
    <cellStyle name="60 % - Accent4 3" xfId="17817" hidden="1"/>
    <cellStyle name="60 % - Accent4 3" xfId="17844" hidden="1"/>
    <cellStyle name="60 % - Accent4 3" xfId="17838" hidden="1"/>
    <cellStyle name="60 % - Accent4 3" xfId="17909" hidden="1"/>
    <cellStyle name="60 % - Accent4 3" xfId="17898" hidden="1"/>
    <cellStyle name="60 % - Accent4 3" xfId="17937" hidden="1"/>
    <cellStyle name="60 % - Accent4 3" xfId="17962" hidden="1"/>
    <cellStyle name="60 % - Accent4 3" xfId="17956" hidden="1"/>
    <cellStyle name="60 % - Accent4 3" xfId="18050" hidden="1"/>
    <cellStyle name="60 % - Accent4 3" xfId="18035" hidden="1"/>
    <cellStyle name="60 % - Accent4 3" xfId="18096" hidden="1"/>
    <cellStyle name="60 % - Accent4 3" xfId="18123" hidden="1"/>
    <cellStyle name="60 % - Accent4 3" xfId="18117" hidden="1"/>
    <cellStyle name="60 % - Accent4 3" xfId="17800" hidden="1"/>
    <cellStyle name="60 % - Accent4 3" xfId="18080" hidden="1"/>
    <cellStyle name="60 % - Accent4 3" xfId="17056" hidden="1"/>
    <cellStyle name="60 % - Accent4 3" xfId="17713" hidden="1"/>
    <cellStyle name="60 % - Accent4 3" xfId="17538" hidden="1"/>
    <cellStyle name="60 % - Accent4 3" xfId="17862" hidden="1"/>
    <cellStyle name="60 % - Accent4 3" xfId="17715" hidden="1"/>
    <cellStyle name="60 % - Accent4 3" xfId="18042" hidden="1"/>
    <cellStyle name="60 % - Accent4 3" xfId="17724" hidden="1"/>
    <cellStyle name="60 % - Accent4 3" xfId="17734" hidden="1"/>
    <cellStyle name="60 % - Accent4 3" xfId="18156" hidden="1"/>
    <cellStyle name="60 % - Accent4 3" xfId="17707" hidden="1"/>
    <cellStyle name="60 % - Accent4 3" xfId="18184" hidden="1"/>
    <cellStyle name="60 % - Accent4 3" xfId="18209" hidden="1"/>
    <cellStyle name="60 % - Accent4 3" xfId="18203" hidden="1"/>
    <cellStyle name="60 % - Accent4 3" xfId="18263" hidden="1"/>
    <cellStyle name="60 % - Accent4 3" xfId="18252" hidden="1"/>
    <cellStyle name="60 % - Accent4 3" xfId="18291" hidden="1"/>
    <cellStyle name="60 % - Accent4 3" xfId="18316" hidden="1"/>
    <cellStyle name="60 % - Accent4 3" xfId="18310" hidden="1"/>
    <cellStyle name="60 % - Accent4 3" xfId="18370" hidden="1"/>
    <cellStyle name="60 % - Accent4 3" xfId="18359" hidden="1"/>
    <cellStyle name="60 % - Accent4 3" xfId="18410" hidden="1"/>
    <cellStyle name="60 % - Accent4 3" xfId="18435" hidden="1"/>
    <cellStyle name="60 % - Accent4 3" xfId="18429" hidden="1"/>
    <cellStyle name="60 % - Accent4 3" xfId="18539" hidden="1"/>
    <cellStyle name="60 % - Accent4 3" xfId="18528" hidden="1"/>
    <cellStyle name="60 % - Accent4 3" xfId="18567" hidden="1"/>
    <cellStyle name="60 % - Accent4 3" xfId="18594" hidden="1"/>
    <cellStyle name="60 % - Accent4 3" xfId="18588" hidden="1"/>
    <cellStyle name="60 % - Accent4 3" xfId="18660" hidden="1"/>
    <cellStyle name="60 % - Accent4 3" xfId="18649" hidden="1"/>
    <cellStyle name="60 % - Accent4 3" xfId="18700" hidden="1"/>
    <cellStyle name="60 % - Accent4 3" xfId="18737" hidden="1"/>
    <cellStyle name="60 % - Accent4 3" xfId="18731" hidden="1"/>
    <cellStyle name="60 % - Accent4 3" xfId="18803" hidden="1"/>
    <cellStyle name="60 % - Accent4 3" xfId="18792" hidden="1"/>
    <cellStyle name="60 % - Accent4 3" xfId="18831" hidden="1"/>
    <cellStyle name="60 % - Accent4 3" xfId="18856" hidden="1"/>
    <cellStyle name="60 % - Accent4 3" xfId="18850" hidden="1"/>
    <cellStyle name="60 % - Accent4 3" xfId="18910" hidden="1"/>
    <cellStyle name="60 % - Accent4 3" xfId="18899" hidden="1"/>
    <cellStyle name="60 % - Accent4 3" xfId="18938" hidden="1"/>
    <cellStyle name="60 % - Accent4 3" xfId="18963" hidden="1"/>
    <cellStyle name="60 % - Accent4 3" xfId="18957" hidden="1"/>
    <cellStyle name="60 % - Accent4 3" xfId="19060" hidden="1"/>
    <cellStyle name="60 % - Accent4 3" xfId="19045" hidden="1"/>
    <cellStyle name="60 % - Accent4 3" xfId="19109" hidden="1"/>
    <cellStyle name="60 % - Accent4 3" xfId="19141" hidden="1"/>
    <cellStyle name="60 % - Accent4 3" xfId="19135" hidden="1"/>
    <cellStyle name="60 % - Accent4 3" xfId="19236" hidden="1"/>
    <cellStyle name="60 % - Accent4 3" xfId="19222" hidden="1"/>
    <cellStyle name="60 % - Accent4 3" xfId="19280" hidden="1"/>
    <cellStyle name="60 % - Accent4 3" xfId="19307" hidden="1"/>
    <cellStyle name="60 % - Accent4 3" xfId="19301" hidden="1"/>
    <cellStyle name="60 % - Accent4 3" xfId="19372" hidden="1"/>
    <cellStyle name="60 % - Accent4 3" xfId="19361" hidden="1"/>
    <cellStyle name="60 % - Accent4 3" xfId="19400" hidden="1"/>
    <cellStyle name="60 % - Accent4 3" xfId="19425" hidden="1"/>
    <cellStyle name="60 % - Accent4 3" xfId="19419" hidden="1"/>
    <cellStyle name="60 % - Accent4 3" xfId="19513" hidden="1"/>
    <cellStyle name="60 % - Accent4 3" xfId="19498" hidden="1"/>
    <cellStyle name="60 % - Accent4 3" xfId="19559" hidden="1"/>
    <cellStyle name="60 % - Accent4 3" xfId="19586" hidden="1"/>
    <cellStyle name="60 % - Accent4 3" xfId="19580" hidden="1"/>
    <cellStyle name="60 % - Accent4 3" xfId="19263" hidden="1"/>
    <cellStyle name="60 % - Accent4 3" xfId="19543" hidden="1"/>
    <cellStyle name="60 % - Accent4 3" xfId="18471" hidden="1"/>
    <cellStyle name="60 % - Accent4 3" xfId="19176" hidden="1"/>
    <cellStyle name="60 % - Accent4 3" xfId="19001" hidden="1"/>
    <cellStyle name="60 % - Accent4 3" xfId="19325" hidden="1"/>
    <cellStyle name="60 % - Accent4 3" xfId="19178" hidden="1"/>
    <cellStyle name="60 % - Accent4 3" xfId="19505" hidden="1"/>
    <cellStyle name="60 % - Accent4 3" xfId="19187" hidden="1"/>
    <cellStyle name="60 % - Accent4 3" xfId="19197" hidden="1"/>
    <cellStyle name="60 % - Accent4 3" xfId="19619" hidden="1"/>
    <cellStyle name="60 % - Accent4 3" xfId="19170" hidden="1"/>
    <cellStyle name="60 % - Accent4 3" xfId="19647" hidden="1"/>
    <cellStyle name="60 % - Accent4 3" xfId="19672" hidden="1"/>
    <cellStyle name="60 % - Accent4 3" xfId="19666" hidden="1"/>
    <cellStyle name="60 % - Accent4 3" xfId="19726" hidden="1"/>
    <cellStyle name="60 % - Accent4 3" xfId="19715" hidden="1"/>
    <cellStyle name="60 % - Accent4 3" xfId="19754" hidden="1"/>
    <cellStyle name="60 % - Accent4 3" xfId="19779" hidden="1"/>
    <cellStyle name="60 % - Accent4 3" xfId="19773" hidden="1"/>
    <cellStyle name="60 % - Accent4 3" xfId="20240" hidden="1"/>
    <cellStyle name="60 % - Accent4 3" xfId="20221" hidden="1"/>
    <cellStyle name="60 % - Accent4 3" xfId="20379" hidden="1"/>
    <cellStyle name="60 % - Accent4 3" xfId="20421" hidden="1"/>
    <cellStyle name="60 % - Accent4 3" xfId="20415" hidden="1"/>
    <cellStyle name="60 % - Accent4 3" xfId="20696" hidden="1"/>
    <cellStyle name="60 % - Accent4 3" xfId="20679" hidden="1"/>
    <cellStyle name="60 % - Accent4 3" xfId="20836" hidden="1"/>
    <cellStyle name="60 % - Accent4 3" xfId="20876" hidden="1"/>
    <cellStyle name="60 % - Accent4 3" xfId="20870" hidden="1"/>
    <cellStyle name="60 % - Accent4 3" xfId="21101" hidden="1"/>
    <cellStyle name="60 % - Accent4 3" xfId="21084" hidden="1"/>
    <cellStyle name="60 % - Accent4 3" xfId="21240" hidden="1"/>
    <cellStyle name="60 % - Accent4 3" xfId="21276" hidden="1"/>
    <cellStyle name="60 % - Accent4 3" xfId="21270" hidden="1"/>
    <cellStyle name="60 % - Accent4 3" xfId="21354" hidden="1"/>
    <cellStyle name="60 % - Accent4 3" xfId="21343" hidden="1"/>
    <cellStyle name="60 % - Accent4 3" xfId="21380" hidden="1"/>
    <cellStyle name="60 % - Accent4 3" xfId="21402" hidden="1"/>
    <cellStyle name="60 % - Accent4 3" xfId="21396" hidden="1"/>
    <cellStyle name="60 % - Accent4 3" xfId="21604" hidden="1"/>
    <cellStyle name="60 % - Accent4 3" xfId="21587" hidden="1"/>
    <cellStyle name="60 % - Accent4 3" xfId="21743" hidden="1"/>
    <cellStyle name="60 % - Accent4 3" xfId="21778" hidden="1"/>
    <cellStyle name="60 % - Accent4 3" xfId="21772" hidden="1"/>
    <cellStyle name="60 % - Accent4 3" xfId="21887" hidden="1"/>
    <cellStyle name="60 % - Accent4 3" xfId="21872" hidden="1"/>
    <cellStyle name="60 % - Accent4 3" xfId="21934" hidden="1"/>
    <cellStyle name="60 % - Accent4 3" xfId="21965" hidden="1"/>
    <cellStyle name="60 % - Accent4 3" xfId="21959" hidden="1"/>
    <cellStyle name="60 % - Accent4 3" xfId="22056" hidden="1"/>
    <cellStyle name="60 % - Accent4 3" xfId="22042" hidden="1"/>
    <cellStyle name="60 % - Accent4 3" xfId="22110" hidden="1"/>
    <cellStyle name="60 % - Accent4 3" xfId="22149" hidden="1"/>
    <cellStyle name="60 % - Accent4 3" xfId="22143" hidden="1"/>
    <cellStyle name="60 % - Accent4 3" xfId="22214" hidden="1"/>
    <cellStyle name="60 % - Accent4 3" xfId="22203" hidden="1"/>
    <cellStyle name="60 % - Accent4 3" xfId="22241" hidden="1"/>
    <cellStyle name="60 % - Accent4 3" xfId="22266" hidden="1"/>
    <cellStyle name="60 % - Accent4 3" xfId="22260" hidden="1"/>
    <cellStyle name="60 % - Accent4 3" xfId="22358" hidden="1"/>
    <cellStyle name="60 % - Accent4 3" xfId="22343" hidden="1"/>
    <cellStyle name="60 % - Accent4 3" xfId="22415" hidden="1"/>
    <cellStyle name="60 % - Accent4 3" xfId="22454" hidden="1"/>
    <cellStyle name="60 % - Accent4 3" xfId="22448" hidden="1"/>
    <cellStyle name="60 % - Accent4 3" xfId="22092" hidden="1"/>
    <cellStyle name="60 % - Accent4 3" xfId="22394" hidden="1"/>
    <cellStyle name="60 % - Accent4 3" xfId="20478" hidden="1"/>
    <cellStyle name="60 % - Accent4 3" xfId="22001" hidden="1"/>
    <cellStyle name="60 % - Accent4 3" xfId="21828" hidden="1"/>
    <cellStyle name="60 % - Accent4 3" xfId="22168" hidden="1"/>
    <cellStyle name="60 % - Accent4 3" xfId="22003" hidden="1"/>
    <cellStyle name="60 % - Accent4 3" xfId="22350" hidden="1"/>
    <cellStyle name="60 % - Accent4 3" xfId="22014" hidden="1"/>
    <cellStyle name="60 % - Accent4 3" xfId="22023" hidden="1"/>
    <cellStyle name="60 % - Accent4 3" xfId="22501" hidden="1"/>
    <cellStyle name="60 % - Accent4 3" xfId="21996" hidden="1"/>
    <cellStyle name="60 % - Accent4 3" xfId="22529" hidden="1"/>
    <cellStyle name="60 % - Accent4 3" xfId="22554" hidden="1"/>
    <cellStyle name="60 % - Accent4 3" xfId="22548" hidden="1"/>
    <cellStyle name="60 % - Accent4 3" xfId="22608" hidden="1"/>
    <cellStyle name="60 % - Accent4 3" xfId="22597" hidden="1"/>
    <cellStyle name="60 % - Accent4 3" xfId="22648" hidden="1"/>
    <cellStyle name="60 % - Accent4 3" xfId="22684" hidden="1"/>
    <cellStyle name="60 % - Accent4 3" xfId="22678" hidden="1"/>
    <cellStyle name="60 % - Accent4 3" xfId="22970" hidden="1"/>
    <cellStyle name="60 % - Accent4 3" xfId="22953" hidden="1"/>
    <cellStyle name="60 % - Accent4 3" xfId="23109" hidden="1"/>
    <cellStyle name="60 % - Accent4 3" xfId="23145" hidden="1"/>
    <cellStyle name="60 % - Accent4 3" xfId="23139" hidden="1"/>
    <cellStyle name="60 % - Accent4 3" xfId="23422" hidden="1"/>
    <cellStyle name="60 % - Accent4 3" xfId="23405" hidden="1"/>
    <cellStyle name="60 % - Accent4 3" xfId="23561" hidden="1"/>
    <cellStyle name="60 % - Accent4 3" xfId="23603" hidden="1"/>
    <cellStyle name="60 % - Accent4 3" xfId="23597" hidden="1"/>
    <cellStyle name="60 % - Accent4 3" xfId="23830" hidden="1"/>
    <cellStyle name="60 % - Accent4 3" xfId="23813" hidden="1"/>
    <cellStyle name="60 % - Accent4 3" xfId="23970" hidden="1"/>
    <cellStyle name="60 % - Accent4 3" xfId="24008" hidden="1"/>
    <cellStyle name="60 % - Accent4 3" xfId="24002" hidden="1"/>
    <cellStyle name="60 % - Accent4 3" xfId="24085" hidden="1"/>
    <cellStyle name="60 % - Accent4 3" xfId="24074" hidden="1"/>
    <cellStyle name="60 % - Accent4 3" xfId="24113" hidden="1"/>
    <cellStyle name="60 % - Accent4 3" xfId="24134" hidden="1"/>
    <cellStyle name="60 % - Accent4 3" xfId="24128" hidden="1"/>
    <cellStyle name="60 % - Accent4 3" xfId="24333" hidden="1"/>
    <cellStyle name="60 % - Accent4 3" xfId="24316" hidden="1"/>
    <cellStyle name="60 % - Accent4 3" xfId="24472" hidden="1"/>
    <cellStyle name="60 % - Accent4 3" xfId="24508" hidden="1"/>
    <cellStyle name="60 % - Accent4 3" xfId="24502" hidden="1"/>
    <cellStyle name="60 % - Accent4 3" xfId="24614" hidden="1"/>
    <cellStyle name="60 % - Accent4 3" xfId="24600" hidden="1"/>
    <cellStyle name="60 % - Accent4 3" xfId="24664" hidden="1"/>
    <cellStyle name="60 % - Accent4 3" xfId="24695" hidden="1"/>
    <cellStyle name="60 % - Accent4 3" xfId="24689" hidden="1"/>
    <cellStyle name="60 % - Accent4 3" xfId="24790" hidden="1"/>
    <cellStyle name="60 % - Accent4 3" xfId="24776" hidden="1"/>
    <cellStyle name="60 % - Accent4 3" xfId="24846" hidden="1"/>
    <cellStyle name="60 % - Accent4 3" xfId="24884" hidden="1"/>
    <cellStyle name="60 % - Accent4 3" xfId="24878" hidden="1"/>
    <cellStyle name="60 % - Accent4 3" xfId="24951" hidden="1"/>
    <cellStyle name="60 % - Accent4 3" xfId="24940" hidden="1"/>
    <cellStyle name="60 % - Accent4 3" xfId="24978" hidden="1"/>
    <cellStyle name="60 % - Accent4 3" xfId="25001" hidden="1"/>
    <cellStyle name="60 % - Accent4 3" xfId="24995" hidden="1"/>
    <cellStyle name="60 % - Accent4 3" xfId="25089" hidden="1"/>
    <cellStyle name="60 % - Accent4 3" xfId="25074" hidden="1"/>
    <cellStyle name="60 % - Accent4 3" xfId="25148" hidden="1"/>
    <cellStyle name="60 % - Accent4 3" xfId="25182" hidden="1"/>
    <cellStyle name="60 % - Accent4 3" xfId="25176" hidden="1"/>
    <cellStyle name="60 % - Accent4 3" xfId="24827" hidden="1"/>
    <cellStyle name="60 % - Accent4 3" xfId="25127" hidden="1"/>
    <cellStyle name="60 % - Accent4 3" xfId="23204" hidden="1"/>
    <cellStyle name="60 % - Accent4 3" xfId="24733" hidden="1"/>
    <cellStyle name="60 % - Accent4 3" xfId="24558" hidden="1"/>
    <cellStyle name="60 % - Accent4 3" xfId="24903" hidden="1"/>
    <cellStyle name="60 % - Accent4 3" xfId="24735" hidden="1"/>
    <cellStyle name="60 % - Accent4 3" xfId="25081" hidden="1"/>
    <cellStyle name="60 % - Accent4 3" xfId="24745" hidden="1"/>
    <cellStyle name="60 % - Accent4 3" xfId="24754" hidden="1"/>
    <cellStyle name="60 % - Accent4 3" xfId="25228" hidden="1"/>
    <cellStyle name="60 % - Accent4 3" xfId="24727" hidden="1"/>
    <cellStyle name="60 % - Accent4 3" xfId="25255" hidden="1"/>
    <cellStyle name="60 % - Accent4 3" xfId="25278" hidden="1"/>
    <cellStyle name="60 % - Accent4 3" xfId="25272" hidden="1"/>
    <cellStyle name="60 % - Accent4 3" xfId="25327" hidden="1"/>
    <cellStyle name="60 % - Accent4 3" xfId="25316" hidden="1"/>
    <cellStyle name="60 % - Accent4 3" xfId="25366" hidden="1"/>
    <cellStyle name="60 % - Accent4 3" xfId="25402" hidden="1"/>
    <cellStyle name="60 % - Accent4 3" xfId="25396" hidden="1"/>
    <cellStyle name="60 % - Accent4 3" xfId="25671" hidden="1"/>
    <cellStyle name="60 % - Accent4 3" xfId="25654" hidden="1"/>
    <cellStyle name="60 % - Accent4 3" xfId="25810" hidden="1"/>
    <cellStyle name="60 % - Accent4 3" xfId="25848" hidden="1"/>
    <cellStyle name="60 % - Accent4 3" xfId="25842" hidden="1"/>
    <cellStyle name="60 % - Accent4 3" xfId="26120" hidden="1"/>
    <cellStyle name="60 % - Accent4 3" xfId="26103" hidden="1"/>
    <cellStyle name="60 % - Accent4 3" xfId="26259" hidden="1"/>
    <cellStyle name="60 % - Accent4 3" xfId="26297" hidden="1"/>
    <cellStyle name="60 % - Accent4 3" xfId="26291" hidden="1"/>
    <cellStyle name="60 % - Accent4 3" xfId="26522" hidden="1"/>
    <cellStyle name="60 % - Accent4 3" xfId="26505" hidden="1"/>
    <cellStyle name="60 % - Accent4 3" xfId="26660" hidden="1"/>
    <cellStyle name="60 % - Accent4 3" xfId="26697" hidden="1"/>
    <cellStyle name="60 % - Accent4 3" xfId="26691" hidden="1"/>
    <cellStyle name="60 % - Accent4 3" xfId="26770" hidden="1"/>
    <cellStyle name="60 % - Accent4 3" xfId="26759" hidden="1"/>
    <cellStyle name="60 % - Accent4 3" xfId="26797" hidden="1"/>
    <cellStyle name="60 % - Accent4 3" xfId="26820" hidden="1"/>
    <cellStyle name="60 % - Accent4 3" xfId="26814" hidden="1"/>
    <cellStyle name="60 % - Accent4 3" xfId="27024" hidden="1"/>
    <cellStyle name="60 % - Accent4 3" xfId="27007" hidden="1"/>
    <cellStyle name="60 % - Accent4 3" xfId="27162" hidden="1"/>
    <cellStyle name="60 % - Accent4 3" xfId="27201" hidden="1"/>
    <cellStyle name="60 % - Accent4 3" xfId="27195" hidden="1"/>
    <cellStyle name="60 % - Accent4 3" xfId="27312" hidden="1"/>
    <cellStyle name="60 % - Accent4 3" xfId="27298" hidden="1"/>
    <cellStyle name="60 % - Accent4 3" xfId="27360" hidden="1"/>
    <cellStyle name="60 % - Accent4 3" xfId="27391" hidden="1"/>
    <cellStyle name="60 % - Accent4 3" xfId="27385" hidden="1"/>
    <cellStyle name="60 % - Accent4 3" xfId="27487" hidden="1"/>
    <cellStyle name="60 % - Accent4 3" xfId="27473" hidden="1"/>
    <cellStyle name="60 % - Accent4 3" xfId="27541" hidden="1"/>
    <cellStyle name="60 % - Accent4 3" xfId="27574" hidden="1"/>
    <cellStyle name="60 % - Accent4 3" xfId="27568" hidden="1"/>
    <cellStyle name="60 % - Accent4 3" xfId="27636" hidden="1"/>
    <cellStyle name="60 % - Accent4 3" xfId="27625" hidden="1"/>
    <cellStyle name="60 % - Accent4 3" xfId="27663" hidden="1"/>
    <cellStyle name="60 % - Accent4 3" xfId="27685" hidden="1"/>
    <cellStyle name="60 % - Accent4 3" xfId="27679" hidden="1"/>
    <cellStyle name="60 % - Accent4 3" xfId="27768" hidden="1"/>
    <cellStyle name="60 % - Accent4 3" xfId="27753" hidden="1"/>
    <cellStyle name="60 % - Accent4 3" xfId="27826" hidden="1"/>
    <cellStyle name="60 % - Accent4 3" xfId="27860" hidden="1"/>
    <cellStyle name="60 % - Accent4 3" xfId="27854" hidden="1"/>
    <cellStyle name="60 % - Accent4 3" xfId="27523" hidden="1"/>
    <cellStyle name="60 % - Accent4 3" xfId="27805" hidden="1"/>
    <cellStyle name="60 % - Accent4 3" xfId="25907" hidden="1"/>
    <cellStyle name="60 % - Accent4 3" xfId="27427" hidden="1"/>
    <cellStyle name="60 % - Accent4 3" xfId="27251" hidden="1"/>
    <cellStyle name="60 % - Accent4 3" xfId="27593" hidden="1"/>
    <cellStyle name="60 % - Accent4 3" xfId="27429" hidden="1"/>
    <cellStyle name="60 % - Accent4 3" xfId="27760" hidden="1"/>
    <cellStyle name="60 % - Accent4 3" xfId="27441" hidden="1"/>
    <cellStyle name="60 % - Accent4 3" xfId="27452" hidden="1"/>
    <cellStyle name="60 % - Accent4 3" xfId="27905" hidden="1"/>
    <cellStyle name="60 % - Accent4 3" xfId="27422" hidden="1"/>
    <cellStyle name="60 % - Accent4 3" xfId="27933" hidden="1"/>
    <cellStyle name="60 % - Accent4 3" xfId="27956" hidden="1"/>
    <cellStyle name="60 % - Accent4 3" xfId="27950" hidden="1"/>
    <cellStyle name="60 % - Accent4 3" xfId="28005" hidden="1"/>
    <cellStyle name="60 % - Accent4 3" xfId="27994" hidden="1"/>
    <cellStyle name="60 % - Accent4 3" xfId="28044" hidden="1"/>
    <cellStyle name="60 % - Accent4 3" xfId="28079" hidden="1"/>
    <cellStyle name="60 % - Accent4 3" xfId="28073" hidden="1"/>
    <cellStyle name="60 % - Accent4 3" xfId="28321" hidden="1"/>
    <cellStyle name="60 % - Accent4 3" xfId="28304" hidden="1"/>
    <cellStyle name="60 % - Accent4 3" xfId="28460" hidden="1"/>
    <cellStyle name="60 % - Accent4 3" xfId="28499" hidden="1"/>
    <cellStyle name="60 % - Accent4 3" xfId="28493" hidden="1"/>
    <cellStyle name="60 % - Accent4 3" xfId="28774" hidden="1"/>
    <cellStyle name="60 % - Accent4 3" xfId="28757" hidden="1"/>
    <cellStyle name="60 % - Accent4 3" xfId="28912" hidden="1"/>
    <cellStyle name="60 % - Accent4 3" xfId="28950" hidden="1"/>
    <cellStyle name="60 % - Accent4 3" xfId="28944" hidden="1"/>
    <cellStyle name="60 % - Accent4 3" xfId="29175" hidden="1"/>
    <cellStyle name="60 % - Accent4 3" xfId="29158" hidden="1"/>
    <cellStyle name="60 % - Accent4 3" xfId="29312" hidden="1"/>
    <cellStyle name="60 % - Accent4 3" xfId="29351" hidden="1"/>
    <cellStyle name="60 % - Accent4 3" xfId="29345" hidden="1"/>
    <cellStyle name="60 % - Accent4 3" xfId="29423" hidden="1"/>
    <cellStyle name="60 % - Accent4 3" xfId="29412" hidden="1"/>
    <cellStyle name="60 % - Accent4 3" xfId="29447" hidden="1"/>
    <cellStyle name="60 % - Accent4 3" xfId="29467" hidden="1"/>
    <cellStyle name="60 % - Accent4 3" xfId="29461" hidden="1"/>
    <cellStyle name="60 % - Accent4 3" xfId="29667" hidden="1"/>
    <cellStyle name="60 % - Accent4 3" xfId="29650" hidden="1"/>
    <cellStyle name="60 % - Accent4 3" xfId="29805" hidden="1"/>
    <cellStyle name="60 % - Accent4 3" xfId="29840" hidden="1"/>
    <cellStyle name="60 % - Accent4 3" xfId="29834" hidden="1"/>
    <cellStyle name="60 % - Accent4 3" xfId="29950" hidden="1"/>
    <cellStyle name="60 % - Accent4 3" xfId="29936" hidden="1"/>
    <cellStyle name="60 % - Accent4 3" xfId="29999" hidden="1"/>
    <cellStyle name="60 % - Accent4 3" xfId="30031" hidden="1"/>
    <cellStyle name="60 % - Accent4 3" xfId="30025" hidden="1"/>
    <cellStyle name="60 % - Accent4 3" xfId="30125" hidden="1"/>
    <cellStyle name="60 % - Accent4 3" xfId="30111" hidden="1"/>
    <cellStyle name="60 % - Accent4 3" xfId="30182" hidden="1"/>
    <cellStyle name="60 % - Accent4 3" xfId="30219" hidden="1"/>
    <cellStyle name="60 % - Accent4 3" xfId="30213" hidden="1"/>
    <cellStyle name="60 % - Accent4 3" xfId="30286" hidden="1"/>
    <cellStyle name="60 % - Accent4 3" xfId="30275" hidden="1"/>
    <cellStyle name="60 % - Accent4 3" xfId="30312" hidden="1"/>
    <cellStyle name="60 % - Accent4 3" xfId="30335" hidden="1"/>
    <cellStyle name="60 % - Accent4 3" xfId="30329" hidden="1"/>
    <cellStyle name="60 % - Accent4 3" xfId="30422" hidden="1"/>
    <cellStyle name="60 % - Accent4 3" xfId="30408" hidden="1"/>
    <cellStyle name="60 % - Accent4 3" xfId="30482" hidden="1"/>
    <cellStyle name="60 % - Accent4 3" xfId="30520" hidden="1"/>
    <cellStyle name="60 % - Accent4 3" xfId="30514" hidden="1"/>
    <cellStyle name="60 % - Accent4 3" xfId="30164" hidden="1"/>
    <cellStyle name="60 % - Accent4 3" xfId="30461" hidden="1"/>
    <cellStyle name="60 % - Accent4 3" xfId="28557" hidden="1"/>
    <cellStyle name="60 % - Accent4 3" xfId="30068" hidden="1"/>
    <cellStyle name="60 % - Accent4 3" xfId="29890" hidden="1"/>
    <cellStyle name="60 % - Accent4 3" xfId="30238" hidden="1"/>
    <cellStyle name="60 % - Accent4 3" xfId="30070" hidden="1"/>
    <cellStyle name="60 % - Accent4 3" xfId="30415" hidden="1"/>
    <cellStyle name="60 % - Accent4 3" xfId="30080" hidden="1"/>
    <cellStyle name="60 % - Accent4 3" xfId="30090" hidden="1"/>
    <cellStyle name="60 % - Accent4 3" xfId="30567" hidden="1"/>
    <cellStyle name="60 % - Accent4 3" xfId="30063" hidden="1"/>
    <cellStyle name="60 % - Accent4 3" xfId="30595" hidden="1"/>
    <cellStyle name="60 % - Accent4 3" xfId="30615" hidden="1"/>
    <cellStyle name="60 % - Accent4 3" xfId="30609" hidden="1"/>
    <cellStyle name="60 % - Accent4 3" xfId="30662" hidden="1"/>
    <cellStyle name="60 % - Accent4 3" xfId="30651" hidden="1"/>
    <cellStyle name="60 % - Accent4 3" xfId="30699" hidden="1"/>
    <cellStyle name="60 % - Accent4 3" xfId="30735" hidden="1"/>
    <cellStyle name="60 % - Accent4 3" xfId="30729" hidden="1"/>
    <cellStyle name="60 % - Accent4 3" xfId="30803" hidden="1"/>
    <cellStyle name="60 % - Accent4 3" xfId="30792" hidden="1"/>
    <cellStyle name="60 % - Accent4 3" xfId="30830" hidden="1"/>
    <cellStyle name="60 % - Accent4 3" xfId="30852" hidden="1"/>
    <cellStyle name="60 % - Accent4 3" xfId="30846" hidden="1"/>
    <cellStyle name="60 % - Accent4 3" xfId="30940" hidden="1"/>
    <cellStyle name="60 % - Accent4 3" xfId="30929" hidden="1"/>
    <cellStyle name="60 % - Accent4 3" xfId="30966" hidden="1"/>
    <cellStyle name="60 % - Accent4 3" xfId="30988" hidden="1"/>
    <cellStyle name="60 % - Accent4 3" xfId="30982" hidden="1"/>
    <cellStyle name="60 % - Accent4 3" xfId="31047" hidden="1"/>
    <cellStyle name="60 % - Accent4 3" xfId="31036" hidden="1"/>
    <cellStyle name="60 % - Accent4 3" xfId="31075" hidden="1"/>
    <cellStyle name="60 % - Accent4 3" xfId="31096" hidden="1"/>
    <cellStyle name="60 % - Accent4 3" xfId="31090" hidden="1"/>
    <cellStyle name="60 % - Accent4 3" xfId="31148" hidden="1"/>
    <cellStyle name="60 % - Accent4 3" xfId="31137" hidden="1"/>
    <cellStyle name="60 % - Accent4 3" xfId="31175" hidden="1"/>
    <cellStyle name="60 % - Accent4 3" xfId="31199" hidden="1"/>
    <cellStyle name="60 % - Accent4 3" xfId="31193" hidden="1"/>
    <cellStyle name="60 % - Accent4 3" xfId="31249" hidden="1"/>
    <cellStyle name="60 % - Accent4 3" xfId="31238" hidden="1"/>
    <cellStyle name="60 % - Accent4 3" xfId="31276" hidden="1"/>
    <cellStyle name="60 % - Accent4 3" xfId="31298" hidden="1"/>
    <cellStyle name="60 % - Accent4 3" xfId="31292" hidden="1"/>
    <cellStyle name="60 % - Accent4 3" xfId="31382" hidden="1"/>
    <cellStyle name="60 % - Accent4 3" xfId="31367" hidden="1"/>
    <cellStyle name="60 % - Accent4 3" xfId="31429" hidden="1"/>
    <cellStyle name="60 % - Accent4 3" xfId="31455" hidden="1"/>
    <cellStyle name="60 % - Accent4 3" xfId="31449" hidden="1"/>
    <cellStyle name="60 % - Accent4 3" xfId="31542" hidden="1"/>
    <cellStyle name="60 % - Accent4 3" xfId="31528" hidden="1"/>
    <cellStyle name="60 % - Accent4 3" xfId="31582" hidden="1"/>
    <cellStyle name="60 % - Accent4 3" xfId="31604" hidden="1"/>
    <cellStyle name="60 % - Accent4 3" xfId="31598" hidden="1"/>
    <cellStyle name="60 % - Accent4 3" xfId="31662" hidden="1"/>
    <cellStyle name="60 % - Accent4 3" xfId="31651" hidden="1"/>
    <cellStyle name="60 % - Accent4 3" xfId="31689" hidden="1"/>
    <cellStyle name="60 % - Accent4 3" xfId="31710" hidden="1"/>
    <cellStyle name="60 % - Accent4 3" xfId="31704" hidden="1"/>
    <cellStyle name="60 % - Accent4 3" xfId="31787" hidden="1"/>
    <cellStyle name="60 % - Accent4 3" xfId="31773" hidden="1"/>
    <cellStyle name="60 % - Accent4 3" xfId="31830" hidden="1"/>
    <cellStyle name="60 % - Accent4 3" xfId="31853" hidden="1"/>
    <cellStyle name="60 % - Accent4 3" xfId="31847" hidden="1"/>
    <cellStyle name="60 % - Accent4 3" xfId="31566" hidden="1"/>
    <cellStyle name="60 % - Accent4 3" xfId="31814" hidden="1"/>
    <cellStyle name="60 % - Accent4 3" xfId="30885" hidden="1"/>
    <cellStyle name="60 % - Accent4 3" xfId="31489" hidden="1"/>
    <cellStyle name="60 % - Accent4 3" xfId="31324" hidden="1"/>
    <cellStyle name="60 % - Accent4 3" xfId="31621" hidden="1"/>
    <cellStyle name="60 % - Accent4 3" xfId="31491" hidden="1"/>
    <cellStyle name="60 % - Accent4 3" xfId="31780" hidden="1"/>
    <cellStyle name="60 % - Accent4 3" xfId="31499" hidden="1"/>
    <cellStyle name="60 % - Accent4 3" xfId="31508" hidden="1"/>
    <cellStyle name="60 % - Accent4 3" xfId="31886" hidden="1"/>
    <cellStyle name="60 % - Accent4 3" xfId="31484" hidden="1"/>
    <cellStyle name="60 % - Accent4 3" xfId="31912" hidden="1"/>
    <cellStyle name="60 % - Accent4 3" xfId="31932" hidden="1"/>
    <cellStyle name="60 % - Accent4 3" xfId="31926" hidden="1"/>
    <cellStyle name="60 % - Accent4 3" xfId="31980" hidden="1"/>
    <cellStyle name="60 % - Accent4 3" xfId="31969" hidden="1"/>
    <cellStyle name="60 % - Accent4 3" xfId="32007" hidden="1"/>
    <cellStyle name="60 % - Accent4 3" xfId="32031" hidden="1"/>
    <cellStyle name="60 % - Accent4 3" xfId="32025" hidden="1"/>
    <cellStyle name="60 % - Accent4 3" xfId="32081" hidden="1"/>
    <cellStyle name="60 % - Accent4 3" xfId="32070" hidden="1"/>
    <cellStyle name="60 % - Accent4 3" xfId="32119" hidden="1"/>
    <cellStyle name="60 % - Accent4 3" xfId="32141" hidden="1"/>
    <cellStyle name="60 % - Accent4 3" xfId="32135" hidden="1"/>
    <cellStyle name="60 % - Accent4 3" xfId="32236" hidden="1"/>
    <cellStyle name="60 % - Accent4 3" xfId="32225" hidden="1"/>
    <cellStyle name="60 % - Accent4 3" xfId="32263" hidden="1"/>
    <cellStyle name="60 % - Accent4 3" xfId="32284" hidden="1"/>
    <cellStyle name="60 % - Accent4 3" xfId="32278" hidden="1"/>
    <cellStyle name="60 % - Accent4 3" xfId="32344" hidden="1"/>
    <cellStyle name="60 % - Accent4 3" xfId="32333" hidden="1"/>
    <cellStyle name="60 % - Accent4 3" xfId="32382" hidden="1"/>
    <cellStyle name="60 % - Accent4 3" xfId="32415" hidden="1"/>
    <cellStyle name="60 % - Accent4 3" xfId="32409" hidden="1"/>
    <cellStyle name="60 % - Accent4 3" xfId="32476" hidden="1"/>
    <cellStyle name="60 % - Accent4 3" xfId="32465" hidden="1"/>
    <cellStyle name="60 % - Accent4 3" xfId="32503" hidden="1"/>
    <cellStyle name="60 % - Accent4 3" xfId="32524" hidden="1"/>
    <cellStyle name="60 % - Accent4 3" xfId="32518" hidden="1"/>
    <cellStyle name="60 % - Accent4 3" xfId="32575" hidden="1"/>
    <cellStyle name="60 % - Accent4 3" xfId="32564" hidden="1"/>
    <cellStyle name="60 % - Accent4 3" xfId="32602" hidden="1"/>
    <cellStyle name="60 % - Accent4 3" xfId="32624" hidden="1"/>
    <cellStyle name="60 % - Accent4 3" xfId="32618" hidden="1"/>
    <cellStyle name="60 % - Accent4 3" xfId="32713" hidden="1"/>
    <cellStyle name="60 % - Accent4 3" xfId="32698" hidden="1"/>
    <cellStyle name="60 % - Accent4 3" xfId="32759" hidden="1"/>
    <cellStyle name="60 % - Accent4 3" xfId="32783" hidden="1"/>
    <cellStyle name="60 % - Accent4 3" xfId="32777" hidden="1"/>
    <cellStyle name="60 % - Accent4 3" xfId="32869" hidden="1"/>
    <cellStyle name="60 % - Accent4 3" xfId="32855" hidden="1"/>
    <cellStyle name="60 % - Accent4 3" xfId="32910" hidden="1"/>
    <cellStyle name="60 % - Accent4 3" xfId="32932" hidden="1"/>
    <cellStyle name="60 % - Accent4 3" xfId="32926" hidden="1"/>
    <cellStyle name="60 % - Accent4 3" xfId="32989" hidden="1"/>
    <cellStyle name="60 % - Accent4 3" xfId="32978" hidden="1"/>
    <cellStyle name="60 % - Accent4 3" xfId="33015" hidden="1"/>
    <cellStyle name="60 % - Accent4 3" xfId="33032" hidden="1"/>
    <cellStyle name="60 % - Accent4 3" xfId="33026" hidden="1"/>
    <cellStyle name="60 % - Accent4 3" xfId="33113" hidden="1"/>
    <cellStyle name="60 % - Accent4 3" xfId="33099" hidden="1"/>
    <cellStyle name="60 % - Accent4 3" xfId="33152" hidden="1"/>
    <cellStyle name="60 % - Accent4 3" xfId="33173" hidden="1"/>
    <cellStyle name="60 % - Accent4 3" xfId="33167" hidden="1"/>
    <cellStyle name="60 % - Accent4 3" xfId="32894" hidden="1"/>
    <cellStyle name="60 % - Accent4 3" xfId="33139" hidden="1"/>
    <cellStyle name="60 % - Accent4 3" xfId="32174" hidden="1"/>
    <cellStyle name="60 % - Accent4 3" xfId="32816" hidden="1"/>
    <cellStyle name="60 % - Accent4 3" xfId="32662" hidden="1"/>
    <cellStyle name="60 % - Accent4 3" xfId="32949" hidden="1"/>
    <cellStyle name="60 % - Accent4 3" xfId="32818" hidden="1"/>
    <cellStyle name="60 % - Accent4 3" xfId="33106" hidden="1"/>
    <cellStyle name="60 % - Accent4 3" xfId="32825" hidden="1"/>
    <cellStyle name="60 % - Accent4 3" xfId="32834" hidden="1"/>
    <cellStyle name="60 % - Accent4 3" xfId="33205" hidden="1"/>
    <cellStyle name="60 % - Accent4 3" xfId="32811" hidden="1"/>
    <cellStyle name="60 % - Accent4 3" xfId="33232" hidden="1"/>
    <cellStyle name="60 % - Accent4 3" xfId="33254" hidden="1"/>
    <cellStyle name="60 % - Accent4 3" xfId="33248" hidden="1"/>
    <cellStyle name="60 % - Accent4 3" xfId="33302" hidden="1"/>
    <cellStyle name="60 % - Accent4 3" xfId="33291" hidden="1"/>
    <cellStyle name="60 % - Accent4 3" xfId="33328" hidden="1"/>
    <cellStyle name="60 % - Accent4 3" xfId="33348" hidden="1"/>
    <cellStyle name="60 % - Accent4 3" xfId="33342" hidden="1"/>
    <cellStyle name="60 % - Accent4 3" xfId="31346" hidden="1"/>
    <cellStyle name="60 % - Accent4 3" xfId="31406" hidden="1"/>
    <cellStyle name="60 % - Accent4 3" xfId="30786" hidden="1"/>
    <cellStyle name="60 % - Accent4 3" xfId="30577" hidden="1"/>
    <cellStyle name="60 % - Accent4 3" xfId="30606" hidden="1"/>
    <cellStyle name="60 % - Accent4 3" xfId="28282" hidden="1"/>
    <cellStyle name="60 % - Accent4 3" xfId="28489" hidden="1"/>
    <cellStyle name="60 % - Accent4 3" xfId="27458" hidden="1"/>
    <cellStyle name="60 % - Accent4 3" xfId="27279" hidden="1"/>
    <cellStyle name="60 % - Accent4 3" xfId="27293" hidden="1"/>
    <cellStyle name="60 % - Accent4 3" xfId="24993" hidden="1"/>
    <cellStyle name="60 % - Accent4 3" xfId="25068" hidden="1"/>
    <cellStyle name="60 % - Accent4 3" xfId="24095" hidden="1"/>
    <cellStyle name="60 % - Accent4 3" xfId="23593" hidden="1"/>
    <cellStyle name="60 % - Accent4 3" xfId="23790" hidden="1"/>
    <cellStyle name="60 % - Accent4 3" xfId="22594" hidden="1"/>
    <cellStyle name="60 % - Accent4 3" xfId="22674" hidden="1"/>
    <cellStyle name="60 % - Accent4 3" xfId="22444" hidden="1"/>
    <cellStyle name="60 % - Accent4 3" xfId="22330" hidden="1"/>
    <cellStyle name="60 % - Accent4 3" xfId="22340" hidden="1"/>
    <cellStyle name="60 % - Accent4 3" xfId="20726" hidden="1"/>
    <cellStyle name="60 % - Accent4 3" xfId="21062" hidden="1"/>
    <cellStyle name="60 % - Accent4 3" xfId="19904" hidden="1"/>
    <cellStyle name="60 % - Accent4 3" xfId="19815" hidden="1"/>
    <cellStyle name="60 % - Accent4 3" xfId="20190" hidden="1"/>
    <cellStyle name="60 % - Accent4 3" xfId="20084" hidden="1"/>
    <cellStyle name="60 % - Accent4 3" xfId="25501" hidden="1"/>
    <cellStyle name="60 % - Accent4 3" xfId="20219" hidden="1"/>
    <cellStyle name="60 % - Accent4 3" xfId="25488" hidden="1"/>
    <cellStyle name="60 % - Accent4 3" xfId="20008" hidden="1"/>
    <cellStyle name="60 % - Accent4 3" xfId="33395" hidden="1"/>
    <cellStyle name="60 % - Accent4 3" xfId="33381" hidden="1"/>
    <cellStyle name="60 % - Accent4 3" xfId="33441" hidden="1"/>
    <cellStyle name="60 % - Accent4 3" xfId="33473" hidden="1"/>
    <cellStyle name="60 % - Accent4 3" xfId="33467" hidden="1"/>
    <cellStyle name="60 % - Accent4 3" xfId="33534" hidden="1"/>
    <cellStyle name="60 % - Accent4 3" xfId="33523" hidden="1"/>
    <cellStyle name="60 % - Accent4 3" xfId="33560" hidden="1"/>
    <cellStyle name="60 % - Accent4 3" xfId="33585" hidden="1"/>
    <cellStyle name="60 % - Accent4 3" xfId="33579" hidden="1"/>
    <cellStyle name="60 % - Accent4 3" xfId="33672" hidden="1"/>
    <cellStyle name="60 % - Accent4 3" xfId="33658" hidden="1"/>
    <cellStyle name="60 % - Accent4 3" xfId="33720" hidden="1"/>
    <cellStyle name="60 % - Accent4 3" xfId="33751" hidden="1"/>
    <cellStyle name="60 % - Accent4 3" xfId="33745" hidden="1"/>
    <cellStyle name="60 % - Accent4 3" xfId="33425" hidden="1"/>
    <cellStyle name="60 % - Accent4 3" xfId="33701" hidden="1"/>
    <cellStyle name="60 % - Accent4 3" xfId="30270" hidden="1"/>
    <cellStyle name="60 % - Accent4 3" xfId="25479" hidden="1"/>
    <cellStyle name="60 % - Accent4 3" xfId="25471" hidden="1"/>
    <cellStyle name="60 % - Accent4 3" xfId="33491" hidden="1"/>
    <cellStyle name="60 % - Accent4 3" xfId="22813" hidden="1"/>
    <cellStyle name="60 % - Accent4 3" xfId="33665" hidden="1"/>
    <cellStyle name="60 % - Accent4 3" xfId="25494" hidden="1"/>
    <cellStyle name="60 % - Accent4 3" xfId="20054" hidden="1"/>
    <cellStyle name="60 % - Accent4 3" xfId="33790" hidden="1"/>
    <cellStyle name="60 % - Accent4 3" xfId="22817" hidden="1"/>
    <cellStyle name="60 % - Accent4 3" xfId="33818" hidden="1"/>
    <cellStyle name="60 % - Accent4 3" xfId="33841" hidden="1"/>
    <cellStyle name="60 % - Accent4 3" xfId="33835" hidden="1"/>
    <cellStyle name="60 % - Accent4 3" xfId="33894" hidden="1"/>
    <cellStyle name="60 % - Accent4 3" xfId="33883" hidden="1"/>
    <cellStyle name="60 % - Accent4 3" xfId="33932" hidden="1"/>
    <cellStyle name="60 % - Accent4 3" xfId="33963" hidden="1"/>
    <cellStyle name="60 % - Accent4 3" xfId="33957" hidden="1"/>
    <cellStyle name="60 % - Accent4 3" xfId="34162" hidden="1"/>
    <cellStyle name="60 % - Accent4 3" xfId="34147" hidden="1"/>
    <cellStyle name="60 % - Accent4 3" xfId="34265" hidden="1"/>
    <cellStyle name="60 % - Accent4 3" xfId="34293" hidden="1"/>
    <cellStyle name="60 % - Accent4 3" xfId="34287" hidden="1"/>
    <cellStyle name="60 % - Accent4 3" xfId="34491" hidden="1"/>
    <cellStyle name="60 % - Accent4 3" xfId="34477" hidden="1"/>
    <cellStyle name="60 % - Accent4 3" xfId="34593" hidden="1"/>
    <cellStyle name="60 % - Accent4 3" xfId="34629" hidden="1"/>
    <cellStyle name="60 % - Accent4 3" xfId="34623" hidden="1"/>
    <cellStyle name="60 % - Accent4 3" xfId="34804" hidden="1"/>
    <cellStyle name="60 % - Accent4 3" xfId="34789" hidden="1"/>
    <cellStyle name="60 % - Accent4 3" xfId="34894" hidden="1"/>
    <cellStyle name="60 % - Accent4 3" xfId="34921" hidden="1"/>
    <cellStyle name="60 % - Accent4 3" xfId="34915" hidden="1"/>
    <cellStyle name="60 % - Accent4 3" xfId="34985" hidden="1"/>
    <cellStyle name="60 % - Accent4 3" xfId="34974" hidden="1"/>
    <cellStyle name="60 % - Accent4 3" xfId="35012" hidden="1"/>
    <cellStyle name="60 % - Accent4 3" xfId="35033" hidden="1"/>
    <cellStyle name="60 % - Accent4 3" xfId="35027" hidden="1"/>
    <cellStyle name="60 % - Accent4 3" xfId="35184" hidden="1"/>
    <cellStyle name="60 % - Accent4 3" xfId="35171" hidden="1"/>
    <cellStyle name="60 % - Accent4 3" xfId="35271" hidden="1"/>
    <cellStyle name="60 % - Accent4 3" xfId="35302" hidden="1"/>
    <cellStyle name="60 % - Accent4 3" xfId="35296" hidden="1"/>
    <cellStyle name="60 % - Accent4 3" xfId="35395" hidden="1"/>
    <cellStyle name="60 % - Accent4 3" xfId="35381" hidden="1"/>
    <cellStyle name="60 % - Accent4 3" xfId="35437" hidden="1"/>
    <cellStyle name="60 % - Accent4 3" xfId="35469" hidden="1"/>
    <cellStyle name="60 % - Accent4 3" xfId="35463" hidden="1"/>
    <cellStyle name="60 % - Accent4 3" xfId="35557" hidden="1"/>
    <cellStyle name="60 % - Accent4 3" xfId="35543" hidden="1"/>
    <cellStyle name="60 % - Accent4 3" xfId="35610" hidden="1"/>
    <cellStyle name="60 % - Accent4 3" xfId="35645" hidden="1"/>
    <cellStyle name="60 % - Accent4 3" xfId="35639" hidden="1"/>
    <cellStyle name="60 % - Accent4 3" xfId="35709" hidden="1"/>
    <cellStyle name="60 % - Accent4 3" xfId="35698" hidden="1"/>
    <cellStyle name="60 % - Accent4 3" xfId="35735" hidden="1"/>
    <cellStyle name="60 % - Accent4 3" xfId="35759" hidden="1"/>
    <cellStyle name="60 % - Accent4 3" xfId="35753" hidden="1"/>
    <cellStyle name="60 % - Accent4 3" xfId="35844" hidden="1"/>
    <cellStyle name="60 % - Accent4 3" xfId="35829" hidden="1"/>
    <cellStyle name="60 % - Accent4 3" xfId="35901" hidden="1"/>
    <cellStyle name="60 % - Accent4 3" xfId="35934" hidden="1"/>
    <cellStyle name="60 % - Accent4 3" xfId="35928" hidden="1"/>
    <cellStyle name="60 % - Accent4 3" xfId="35591" hidden="1"/>
    <cellStyle name="60 % - Accent4 3" xfId="35882" hidden="1"/>
    <cellStyle name="60 % - Accent4 3" xfId="34342" hidden="1"/>
    <cellStyle name="60 % - Accent4 3" xfId="35505" hidden="1"/>
    <cellStyle name="60 % - Accent4 3" xfId="35343" hidden="1"/>
    <cellStyle name="60 % - Accent4 3" xfId="35663" hidden="1"/>
    <cellStyle name="60 % - Accent4 3" xfId="35507" hidden="1"/>
    <cellStyle name="60 % - Accent4 3" xfId="35836" hidden="1"/>
    <cellStyle name="60 % - Accent4 3" xfId="35516" hidden="1"/>
    <cellStyle name="60 % - Accent4 3" xfId="35525" hidden="1"/>
    <cellStyle name="60 % - Accent4 3" xfId="35973" hidden="1"/>
    <cellStyle name="60 % - Accent4 3" xfId="35499" hidden="1"/>
    <cellStyle name="60 % - Accent4 3" xfId="36001" hidden="1"/>
    <cellStyle name="60 % - Accent4 3" xfId="36022" hidden="1"/>
    <cellStyle name="60 % - Accent4 3" xfId="36016" hidden="1"/>
    <cellStyle name="60 % - Accent4 3" xfId="36067" hidden="1"/>
    <cellStyle name="60 % - Accent4 3" xfId="36056" hidden="1"/>
    <cellStyle name="60 % - Accent4 3" xfId="36100" hidden="1"/>
    <cellStyle name="60 % - Accent4 3" xfId="36128" hidden="1"/>
    <cellStyle name="60 % - Accent4 3" xfId="36122" hidden="1"/>
    <cellStyle name="60 % - Accent4 3" xfId="36314" hidden="1"/>
    <cellStyle name="60 % - Accent4 3" xfId="36300" hidden="1"/>
    <cellStyle name="60 % - Accent4 3" xfId="36415" hidden="1"/>
    <cellStyle name="60 % - Accent4 3" xfId="36448" hidden="1"/>
    <cellStyle name="60 % - Accent4 3" xfId="36442" hidden="1"/>
    <cellStyle name="60 % - Accent4 3" xfId="36641" hidden="1"/>
    <cellStyle name="60 % - Accent4 3" xfId="36627" hidden="1"/>
    <cellStyle name="60 % - Accent4 3" xfId="36733" hidden="1"/>
    <cellStyle name="60 % - Accent4 3" xfId="36758" hidden="1"/>
    <cellStyle name="60 % - Accent4 3" xfId="36752" hidden="1"/>
    <cellStyle name="60 % - Accent4 3" xfId="36918" hidden="1"/>
    <cellStyle name="60 % - Accent4 3" xfId="36903" hidden="1"/>
    <cellStyle name="60 % - Accent4 3" xfId="37005" hidden="1"/>
    <cellStyle name="60 % - Accent4 3" xfId="37036" hidden="1"/>
    <cellStyle name="60 % - Accent4 3" xfId="37030" hidden="1"/>
    <cellStyle name="60 % - Accent4 3" xfId="37092" hidden="1"/>
    <cellStyle name="60 % - Accent4 3" xfId="37081" hidden="1"/>
    <cellStyle name="60 % - Accent4 3" xfId="37116" hidden="1"/>
    <cellStyle name="60 % - Accent4 3" xfId="37139" hidden="1"/>
    <cellStyle name="60 % - Accent4 3" xfId="37133" hidden="1"/>
    <cellStyle name="60 % - Accent4 3" xfId="37265" hidden="1"/>
    <cellStyle name="60 % - Accent4 3" xfId="37252" hidden="1"/>
    <cellStyle name="60 % - Accent4 3" xfId="37364" hidden="1"/>
    <cellStyle name="60 % - Accent4 3" xfId="37394" hidden="1"/>
    <cellStyle name="60 % - Accent4 3" xfId="37388" hidden="1"/>
    <cellStyle name="60 % - Accent4 3" xfId="37498" hidden="1"/>
    <cellStyle name="60 % - Accent4 3" xfId="37483" hidden="1"/>
    <cellStyle name="60 % - Accent4 3" xfId="37544" hidden="1"/>
    <cellStyle name="60 % - Accent4 3" xfId="37572" hidden="1"/>
    <cellStyle name="60 % - Accent4 3" xfId="37566" hidden="1"/>
    <cellStyle name="60 % - Accent4 3" xfId="37665" hidden="1"/>
    <cellStyle name="60 % - Accent4 3" xfId="37651" hidden="1"/>
    <cellStyle name="60 % - Accent4 3" xfId="37717" hidden="1"/>
    <cellStyle name="60 % - Accent4 3" xfId="37750" hidden="1"/>
    <cellStyle name="60 % - Accent4 3" xfId="37744" hidden="1"/>
    <cellStyle name="60 % - Accent4 3" xfId="37810" hidden="1"/>
    <cellStyle name="60 % - Accent4 3" xfId="37799" hidden="1"/>
    <cellStyle name="60 % - Accent4 3" xfId="37835" hidden="1"/>
    <cellStyle name="60 % - Accent4 3" xfId="37854" hidden="1"/>
    <cellStyle name="60 % - Accent4 3" xfId="37848" hidden="1"/>
    <cellStyle name="60 % - Accent4 3" xfId="37933" hidden="1"/>
    <cellStyle name="60 % - Accent4 3" xfId="37918" hidden="1"/>
    <cellStyle name="60 % - Accent4 3" xfId="37986" hidden="1"/>
    <cellStyle name="60 % - Accent4 3" xfId="38018" hidden="1"/>
    <cellStyle name="60 % - Accent4 3" xfId="38012" hidden="1"/>
    <cellStyle name="60 % - Accent4 3" xfId="37700" hidden="1"/>
    <cellStyle name="60 % - Accent4 3" xfId="37967" hidden="1"/>
    <cellStyle name="60 % - Accent4 3" xfId="36496" hidden="1"/>
    <cellStyle name="60 % - Accent4 3" xfId="37607" hidden="1"/>
    <cellStyle name="60 % - Accent4 3" xfId="37436" hidden="1"/>
    <cellStyle name="60 % - Accent4 3" xfId="37768" hidden="1"/>
    <cellStyle name="60 % - Accent4 3" xfId="37609" hidden="1"/>
    <cellStyle name="60 % - Accent4 3" xfId="37925" hidden="1"/>
    <cellStyle name="60 % - Accent4 3" xfId="37620" hidden="1"/>
    <cellStyle name="60 % - Accent4 3" xfId="37630" hidden="1"/>
    <cellStyle name="60 % - Accent4 3" xfId="38058" hidden="1"/>
    <cellStyle name="60 % - Accent4 3" xfId="37602" hidden="1"/>
    <cellStyle name="60 % - Accent4 3" xfId="38084" hidden="1"/>
    <cellStyle name="60 % - Accent4 3" xfId="38108" hidden="1"/>
    <cellStyle name="60 % - Accent4 3" xfId="38102" hidden="1"/>
    <cellStyle name="60 % - Accent4 3" xfId="38157" hidden="1"/>
    <cellStyle name="60 % - Accent4 3" xfId="38146" hidden="1"/>
    <cellStyle name="60 % - Accent4 3" xfId="38196" hidden="1"/>
    <cellStyle name="60 % - Accent4 3" xfId="38230" hidden="1"/>
    <cellStyle name="60 % - Accent4 3" xfId="38224" hidden="1"/>
    <cellStyle name="60 % - Accent4 3" xfId="38407" hidden="1"/>
    <cellStyle name="60 % - Accent4 3" xfId="38392" hidden="1"/>
    <cellStyle name="60 % - Accent4 3" xfId="38505" hidden="1"/>
    <cellStyle name="60 % - Accent4 3" xfId="38532" hidden="1"/>
    <cellStyle name="60 % - Accent4 3" xfId="38526" hidden="1"/>
    <cellStyle name="60 % - Accent4 3" xfId="38715" hidden="1"/>
    <cellStyle name="60 % - Accent4 3" xfId="38701" hidden="1"/>
    <cellStyle name="60 % - Accent4 3" xfId="38798" hidden="1"/>
    <cellStyle name="60 % - Accent4 3" xfId="38825" hidden="1"/>
    <cellStyle name="60 % - Accent4 3" xfId="38819" hidden="1"/>
    <cellStyle name="60 % - Accent4 3" xfId="38972" hidden="1"/>
    <cellStyle name="60 % - Accent4 3" xfId="38958" hidden="1"/>
    <cellStyle name="60 % - Accent4 3" xfId="39062" hidden="1"/>
    <cellStyle name="60 % - Accent4 3" xfId="39089" hidden="1"/>
    <cellStyle name="60 % - Accent4 3" xfId="39083" hidden="1"/>
    <cellStyle name="60 % - Accent4 3" xfId="39154" hidden="1"/>
    <cellStyle name="60 % - Accent4 3" xfId="39143" hidden="1"/>
    <cellStyle name="60 % - Accent4 3" xfId="39178" hidden="1"/>
    <cellStyle name="60 % - Accent4 3" xfId="39198" hidden="1"/>
    <cellStyle name="60 % - Accent4 3" xfId="39192" hidden="1"/>
    <cellStyle name="60 % - Accent4 3" xfId="39338" hidden="1"/>
    <cellStyle name="60 % - Accent4 3" xfId="39323" hidden="1"/>
    <cellStyle name="60 % - Accent4 3" xfId="39419" hidden="1"/>
    <cellStyle name="60 % - Accent4 3" xfId="39445" hidden="1"/>
    <cellStyle name="60 % - Accent4 3" xfId="39439" hidden="1"/>
    <cellStyle name="60 % - Accent4 3" xfId="39537" hidden="1"/>
    <cellStyle name="60 % - Accent4 3" xfId="39523" hidden="1"/>
    <cellStyle name="60 % - Accent4 3" xfId="39583" hidden="1"/>
    <cellStyle name="60 % - Accent4 3" xfId="39613" hidden="1"/>
    <cellStyle name="60 % - Accent4 3" xfId="39607" hidden="1"/>
    <cellStyle name="60 % - Accent4 3" xfId="39704" hidden="1"/>
    <cellStyle name="60 % - Accent4 3" xfId="39690" hidden="1"/>
    <cellStyle name="60 % - Accent4 3" xfId="39756" hidden="1"/>
    <cellStyle name="60 % - Accent4 3" xfId="39782" hidden="1"/>
    <cellStyle name="60 % - Accent4 3" xfId="39776" hidden="1"/>
    <cellStyle name="60 % - Accent4 3" xfId="39844" hidden="1"/>
    <cellStyle name="60 % - Accent4 3" xfId="39833" hidden="1"/>
    <cellStyle name="60 % - Accent4 3" xfId="39870" hidden="1"/>
    <cellStyle name="60 % - Accent4 3" xfId="39889" hidden="1"/>
    <cellStyle name="60 % - Accent4 3" xfId="39883" hidden="1"/>
    <cellStyle name="60 % - Accent4 3" xfId="39968" hidden="1"/>
    <cellStyle name="60 % - Accent4 3" xfId="39954" hidden="1"/>
    <cellStyle name="60 % - Accent4 3" xfId="40019" hidden="1"/>
    <cellStyle name="60 % - Accent4 3" xfId="40049" hidden="1"/>
    <cellStyle name="60 % - Accent4 3" xfId="40043" hidden="1"/>
    <cellStyle name="60 % - Accent4 3" xfId="39738" hidden="1"/>
    <cellStyle name="60 % - Accent4 3" xfId="39999" hidden="1"/>
    <cellStyle name="60 % - Accent4 3" xfId="38574" hidden="1"/>
    <cellStyle name="60 % - Accent4 3" xfId="39650" hidden="1"/>
    <cellStyle name="60 % - Accent4 3" xfId="39485" hidden="1"/>
    <cellStyle name="60 % - Accent4 3" xfId="39799" hidden="1"/>
    <cellStyle name="60 % - Accent4 3" xfId="39652" hidden="1"/>
    <cellStyle name="60 % - Accent4 3" xfId="39961" hidden="1"/>
    <cellStyle name="60 % - Accent4 3" xfId="39661" hidden="1"/>
    <cellStyle name="60 % - Accent4 3" xfId="39670" hidden="1"/>
    <cellStyle name="60 % - Accent4 3" xfId="40092" hidden="1"/>
    <cellStyle name="60 % - Accent4 3" xfId="39645" hidden="1"/>
    <cellStyle name="60 % - Accent4 3" xfId="40120" hidden="1"/>
    <cellStyle name="60 % - Accent4 3" xfId="40140" hidden="1"/>
    <cellStyle name="60 % - Accent4 3" xfId="40134" hidden="1"/>
    <cellStyle name="60 % - Accent4 3" xfId="40185" hidden="1"/>
    <cellStyle name="60 % - Accent4 3" xfId="40174" hidden="1"/>
    <cellStyle name="60 % - Accent4 3" xfId="40217" hidden="1"/>
    <cellStyle name="60 % - Accent4 3" xfId="40246" hidden="1"/>
    <cellStyle name="60 % - Accent4 3" xfId="40240" hidden="1"/>
    <cellStyle name="60 % - Accent4 3" xfId="40308" hidden="1"/>
    <cellStyle name="60 % - Accent4 3" xfId="40297" hidden="1"/>
    <cellStyle name="60 % - Accent4 3" xfId="40335" hidden="1"/>
    <cellStyle name="60 % - Accent4 3" xfId="40355" hidden="1"/>
    <cellStyle name="60 % - Accent4 3" xfId="40349" hidden="1"/>
    <cellStyle name="60 % - Accent4 3" xfId="40443" hidden="1"/>
    <cellStyle name="60 % - Accent4 3" xfId="40432" hidden="1"/>
    <cellStyle name="60 % - Accent4 3" xfId="40469" hidden="1"/>
    <cellStyle name="60 % - Accent4 3" xfId="40490" hidden="1"/>
    <cellStyle name="60 % - Accent4 3" xfId="40484" hidden="1"/>
    <cellStyle name="60 % - Accent4 3" xfId="40548" hidden="1"/>
    <cellStyle name="60 % - Accent4 3" xfId="40537" hidden="1"/>
    <cellStyle name="60 % - Accent4 3" xfId="40574" hidden="1"/>
    <cellStyle name="60 % - Accent4 3" xfId="40594" hidden="1"/>
    <cellStyle name="60 % - Accent4 3" xfId="40588" hidden="1"/>
    <cellStyle name="60 % - Accent4 3" xfId="40641" hidden="1"/>
    <cellStyle name="60 % - Accent4 3" xfId="40630" hidden="1"/>
    <cellStyle name="60 % - Accent4 3" xfId="40666" hidden="1"/>
    <cellStyle name="60 % - Accent4 3" xfId="40690" hidden="1"/>
    <cellStyle name="60 % - Accent4 3" xfId="40684" hidden="1"/>
    <cellStyle name="60 % - Accent4 3" xfId="40740" hidden="1"/>
    <cellStyle name="60 % - Accent4 3" xfId="40729" hidden="1"/>
    <cellStyle name="60 % - Accent4 3" xfId="40766" hidden="1"/>
    <cellStyle name="60 % - Accent4 3" xfId="40787" hidden="1"/>
    <cellStyle name="60 % - Accent4 3" xfId="40781" hidden="1"/>
    <cellStyle name="60 % - Accent4 3" xfId="40869" hidden="1"/>
    <cellStyle name="60 % - Accent4 3" xfId="40854" hidden="1"/>
    <cellStyle name="60 % - Accent4 3" xfId="40915" hidden="1"/>
    <cellStyle name="60 % - Accent4 3" xfId="40943" hidden="1"/>
    <cellStyle name="60 % - Accent4 3" xfId="40937" hidden="1"/>
    <cellStyle name="60 % - Accent4 3" xfId="41024" hidden="1"/>
    <cellStyle name="60 % - Accent4 3" xfId="41010" hidden="1"/>
    <cellStyle name="60 % - Accent4 3" xfId="41066" hidden="1"/>
    <cellStyle name="60 % - Accent4 3" xfId="41089" hidden="1"/>
    <cellStyle name="60 % - Accent4 3" xfId="41083" hidden="1"/>
    <cellStyle name="60 % - Accent4 3" xfId="41145" hidden="1"/>
    <cellStyle name="60 % - Accent4 3" xfId="41134" hidden="1"/>
    <cellStyle name="60 % - Accent4 3" xfId="41171" hidden="1"/>
    <cellStyle name="60 % - Accent4 3" xfId="41188" hidden="1"/>
    <cellStyle name="60 % - Accent4 3" xfId="41182" hidden="1"/>
    <cellStyle name="60 % - Accent4 3" xfId="41264" hidden="1"/>
    <cellStyle name="60 % - Accent4 3" xfId="41250" hidden="1"/>
    <cellStyle name="60 % - Accent4 3" xfId="41307" hidden="1"/>
    <cellStyle name="60 % - Accent4 3" xfId="41328" hidden="1"/>
    <cellStyle name="60 % - Accent4 3" xfId="41322" hidden="1"/>
    <cellStyle name="60 % - Accent4 3" xfId="41049" hidden="1"/>
    <cellStyle name="60 % - Accent4 3" xfId="41291" hidden="1"/>
    <cellStyle name="60 % - Accent4 3" xfId="40387" hidden="1"/>
    <cellStyle name="60 % - Accent4 3" xfId="40976" hidden="1"/>
    <cellStyle name="60 % - Accent4 3" xfId="40813" hidden="1"/>
    <cellStyle name="60 % - Accent4 3" xfId="41106" hidden="1"/>
    <cellStyle name="60 % - Accent4 3" xfId="40978" hidden="1"/>
    <cellStyle name="60 % - Accent4 3" xfId="41257" hidden="1"/>
    <cellStyle name="60 % - Accent4 3" xfId="40986" hidden="1"/>
    <cellStyle name="60 % - Accent4 3" xfId="40994" hidden="1"/>
    <cellStyle name="60 % - Accent4 3" xfId="41359" hidden="1"/>
    <cellStyle name="60 % - Accent4 3" xfId="40971" hidden="1"/>
    <cellStyle name="60 % - Accent4 3" xfId="41384" hidden="1"/>
    <cellStyle name="60 % - Accent4 3" xfId="41403" hidden="1"/>
    <cellStyle name="60 % - Accent4 3" xfId="41397" hidden="1"/>
    <cellStyle name="60 % - Accent4 3" xfId="41447" hidden="1"/>
    <cellStyle name="60 % - Accent4 3" xfId="41436" hidden="1"/>
    <cellStyle name="60 % - Accent4 3" xfId="41474" hidden="1"/>
    <cellStyle name="60 % - Accent4 3" xfId="41498" hidden="1"/>
    <cellStyle name="60 % - Accent4 3" xfId="41492" hidden="1"/>
    <cellStyle name="60 % - Accent4 3" xfId="41547" hidden="1"/>
    <cellStyle name="60 % - Accent4 3" xfId="41536" hidden="1"/>
    <cellStyle name="60 % - Accent4 3" xfId="41580" hidden="1"/>
    <cellStyle name="60 % - Accent4 3" xfId="41602" hidden="1"/>
    <cellStyle name="60 % - Accent4 3" xfId="41596" hidden="1"/>
    <cellStyle name="60 % - Accent4 3" xfId="41692" hidden="1"/>
    <cellStyle name="60 % - Accent4 3" xfId="41681" hidden="1"/>
    <cellStyle name="60 % - Accent4 3" xfId="41718" hidden="1"/>
    <cellStyle name="60 % - Accent4 3" xfId="41736" hidden="1"/>
    <cellStyle name="60 % - Accent4 3" xfId="41730" hidden="1"/>
    <cellStyle name="60 % - Accent4 3" xfId="41795" hidden="1"/>
    <cellStyle name="60 % - Accent4 3" xfId="41784" hidden="1"/>
    <cellStyle name="60 % - Accent4 3" xfId="41827" hidden="1"/>
    <cellStyle name="60 % - Accent4 3" xfId="41854" hidden="1"/>
    <cellStyle name="60 % - Accent4 3" xfId="41848" hidden="1"/>
    <cellStyle name="60 % - Accent4 3" xfId="41910" hidden="1"/>
    <cellStyle name="60 % - Accent4 3" xfId="41899" hidden="1"/>
    <cellStyle name="60 % - Accent4 3" xfId="41937" hidden="1"/>
    <cellStyle name="60 % - Accent4 3" xfId="41958" hidden="1"/>
    <cellStyle name="60 % - Accent4 3" xfId="41952" hidden="1"/>
    <cellStyle name="60 % - Accent4 3" xfId="42006" hidden="1"/>
    <cellStyle name="60 % - Accent4 3" xfId="41995" hidden="1"/>
    <cellStyle name="60 % - Accent4 3" xfId="42031" hidden="1"/>
    <cellStyle name="60 % - Accent4 3" xfId="42050" hidden="1"/>
    <cellStyle name="60 % - Accent4 3" xfId="42044" hidden="1"/>
    <cellStyle name="60 % - Accent4 3" xfId="42134" hidden="1"/>
    <cellStyle name="60 % - Accent4 3" xfId="42119" hidden="1"/>
    <cellStyle name="60 % - Accent4 3" xfId="42174" hidden="1"/>
    <cellStyle name="60 % - Accent4 3" xfId="42197" hidden="1"/>
    <cellStyle name="60 % - Accent4 3" xfId="42191" hidden="1"/>
    <cellStyle name="60 % - Accent4 3" xfId="42279" hidden="1"/>
    <cellStyle name="60 % - Accent4 3" xfId="42265" hidden="1"/>
    <cellStyle name="60 % - Accent4 3" xfId="42319" hidden="1"/>
    <cellStyle name="60 % - Accent4 3" xfId="42339" hidden="1"/>
    <cellStyle name="60 % - Accent4 3" xfId="42333" hidden="1"/>
    <cellStyle name="60 % - Accent4 3" xfId="42390" hidden="1"/>
    <cellStyle name="60 % - Accent4 3" xfId="42379" hidden="1"/>
    <cellStyle name="60 % - Accent4 3" xfId="42414" hidden="1"/>
    <cellStyle name="60 % - Accent4 3" xfId="42430" hidden="1"/>
    <cellStyle name="60 % - Accent4 3" xfId="42424" hidden="1"/>
    <cellStyle name="60 % - Accent4 3" xfId="42509" hidden="1"/>
    <cellStyle name="60 % - Accent4 3" xfId="42495" hidden="1"/>
    <cellStyle name="60 % - Accent4 3" xfId="42548" hidden="1"/>
    <cellStyle name="60 % - Accent4 3" xfId="42568" hidden="1"/>
    <cellStyle name="60 % - Accent4 3" xfId="42562" hidden="1"/>
    <cellStyle name="60 % - Accent4 3" xfId="42303" hidden="1"/>
    <cellStyle name="60 % - Accent4 3" xfId="42535" hidden="1"/>
    <cellStyle name="60 % - Accent4 3" xfId="41635" hidden="1"/>
    <cellStyle name="60 % - Accent4 3" xfId="42229" hidden="1"/>
    <cellStyle name="60 % - Accent4 3" xfId="42085" hidden="1"/>
    <cellStyle name="60 % - Accent4 3" xfId="42356" hidden="1"/>
    <cellStyle name="60 % - Accent4 3" xfId="42231" hidden="1"/>
    <cellStyle name="60 % - Accent4 3" xfId="42502" hidden="1"/>
    <cellStyle name="60 % - Accent4 3" xfId="42237" hidden="1"/>
    <cellStyle name="60 % - Accent4 3" xfId="42245" hidden="1"/>
    <cellStyle name="60 % - Accent4 3" xfId="42600" hidden="1"/>
    <cellStyle name="60 % - Accent4 3" xfId="42224" hidden="1"/>
    <cellStyle name="60 % - Accent4 3" xfId="42627" hidden="1"/>
    <cellStyle name="60 % - Accent4 3" xfId="42649" hidden="1"/>
    <cellStyle name="60 % - Accent4 3" xfId="42643" hidden="1"/>
    <cellStyle name="60 % - Accent4 3" xfId="42699" hidden="1"/>
    <cellStyle name="60 % - Accent4 3" xfId="42688" hidden="1"/>
    <cellStyle name="60 % - Accent4 3" xfId="42723" hidden="1"/>
    <cellStyle name="60 % - Accent4 3" xfId="42744" hidden="1"/>
    <cellStyle name="60 % - Accent4 3" xfId="42738" hidden="1"/>
    <cellStyle name="60 % - Accent4 3" xfId="40834" hidden="1"/>
    <cellStyle name="60 % - Accent4 3" xfId="40892" hidden="1"/>
    <cellStyle name="60 % - Accent4 3" xfId="40291" hidden="1"/>
    <cellStyle name="60 % - Accent4 3" xfId="40102" hidden="1"/>
    <cellStyle name="60 % - Accent4 3" xfId="40131" hidden="1"/>
    <cellStyle name="60 % - Accent4 3" xfId="38371" hidden="1"/>
    <cellStyle name="60 % - Accent4 3" xfId="38522" hidden="1"/>
    <cellStyle name="60 % - Accent4 3" xfId="37636" hidden="1"/>
    <cellStyle name="60 % - Accent4 3" xfId="37464" hidden="1"/>
    <cellStyle name="60 % - Accent4 3" xfId="37478" hidden="1"/>
    <cellStyle name="60 % - Accent4 3" xfId="35751" hidden="1"/>
    <cellStyle name="60 % - Accent4 3" xfId="35823" hidden="1"/>
    <cellStyle name="60 % - Accent4 3" xfId="34995" hidden="1"/>
    <cellStyle name="60 % - Accent4 3" xfId="34619" hidden="1"/>
    <cellStyle name="60 % - Accent4 3" xfId="34771" hidden="1"/>
    <cellStyle name="60 % - Accent4 3" xfId="33880" hidden="1"/>
    <cellStyle name="60 % - Accent4 3" xfId="33954" hidden="1"/>
    <cellStyle name="60 % - Accent4 3" xfId="33742" hidden="1"/>
    <cellStyle name="60 % - Accent4 3" xfId="33646" hidden="1"/>
    <cellStyle name="60 % - Accent4 3" xfId="33655" hidden="1"/>
    <cellStyle name="60 % - Accent4 3" xfId="21391" hidden="1"/>
    <cellStyle name="60 % - Accent4 3" xfId="22694" hidden="1"/>
    <cellStyle name="60 % - Accent4 3" xfId="33125" hidden="1"/>
    <cellStyle name="60 % - Accent4 3" xfId="34095" hidden="1"/>
    <cellStyle name="60 % - Accent4 3" xfId="34012" hidden="1"/>
    <cellStyle name="60 % - Accent4 3" xfId="37192" hidden="1"/>
    <cellStyle name="60 % - Accent4 3" xfId="35254" hidden="1"/>
    <cellStyle name="60 % - Accent4 3" xfId="36953" hidden="1"/>
    <cellStyle name="60 % - Accent4 3" xfId="24281" hidden="1"/>
    <cellStyle name="60 % - Accent4 3" xfId="39412" hidden="1"/>
    <cellStyle name="60 % - Accent4 3" xfId="37338" hidden="1"/>
    <cellStyle name="60 % - Accent4 3" xfId="39272" hidden="1"/>
    <cellStyle name="60 % - Accent4 3" xfId="38438" hidden="1"/>
    <cellStyle name="60 % - Accent4 3" xfId="20006" hidden="1"/>
    <cellStyle name="60 % - Accent4 3" xfId="38787" hidden="1"/>
    <cellStyle name="60 % - Accent4 3" xfId="24992" hidden="1"/>
    <cellStyle name="60 % - Accent4 3" xfId="36642" hidden="1"/>
    <cellStyle name="60 % - Accent4 3" xfId="36984" hidden="1"/>
    <cellStyle name="60 % - Accent4 3" xfId="38757" hidden="1"/>
    <cellStyle name="60 % - Accent4 3" xfId="34707" hidden="1"/>
    <cellStyle name="60 % - Accent4 3" xfId="38460" hidden="1"/>
    <cellStyle name="60 % - Accent4 3" xfId="38320" hidden="1"/>
    <cellStyle name="60 % - Accent4 3" xfId="34755" hidden="1"/>
    <cellStyle name="60 % - Accent4 3" xfId="34556" hidden="1"/>
    <cellStyle name="60 % - Accent4 3" xfId="25840" hidden="1"/>
    <cellStyle name="60 % - Accent4 3" xfId="24763" hidden="1"/>
    <cellStyle name="60 % - Accent4 3" xfId="39369" hidden="1"/>
    <cellStyle name="60 % - Accent4 3" xfId="39828" hidden="1"/>
    <cellStyle name="60 % - Accent4 3" xfId="32208" hidden="1"/>
    <cellStyle name="60 % - Accent4 3" xfId="30022" hidden="1"/>
    <cellStyle name="60 % - Accent4 3" xfId="38908" hidden="1"/>
    <cellStyle name="60 % - Accent4 3" xfId="32407" hidden="1"/>
    <cellStyle name="60 % - Accent4 3" xfId="39259" hidden="1"/>
    <cellStyle name="60 % - Accent4 3" xfId="32486" hidden="1"/>
    <cellStyle name="60 % - Accent4 3" xfId="34672" hidden="1"/>
    <cellStyle name="60 % - Accent4 3" xfId="39317" hidden="1"/>
    <cellStyle name="60 % - Accent4 3" xfId="24598" hidden="1"/>
    <cellStyle name="60 % - Accent4 3" xfId="34563" hidden="1"/>
    <cellStyle name="60 % - Accent4 3" xfId="34702" hidden="1"/>
    <cellStyle name="60 % - Accent4 3" xfId="37182" hidden="1"/>
    <cellStyle name="60 % - Accent4 3" xfId="38670" hidden="1"/>
    <cellStyle name="60 % - Accent4 3" xfId="35215" hidden="1"/>
    <cellStyle name="60 % - Accent4 3" xfId="38911" hidden="1"/>
    <cellStyle name="60 % - Accent4 3" xfId="38418" hidden="1"/>
    <cellStyle name="60 % - Accent4 3" xfId="22139" hidden="1"/>
    <cellStyle name="60 % - Accent4 3" xfId="25111" hidden="1"/>
    <cellStyle name="60 % - Accent4 3" xfId="38871" hidden="1"/>
    <cellStyle name="60 % - Accent4 3" xfId="36841" hidden="1"/>
    <cellStyle name="60 % - Accent4 3" xfId="36653" hidden="1"/>
    <cellStyle name="60 % - Accent4 3" xfId="38880" hidden="1"/>
    <cellStyle name="60 % - Accent4 3" xfId="38870" hidden="1"/>
    <cellStyle name="60 % - Accent4 3" xfId="31792" hidden="1"/>
    <cellStyle name="60 % - Accent4 3" xfId="36993" hidden="1"/>
    <cellStyle name="60 % - Accent4 3" xfId="36525" hidden="1"/>
    <cellStyle name="60 % - Accent4 3" xfId="30980" hidden="1"/>
    <cellStyle name="60 % - Accent4 3" xfId="36873" hidden="1"/>
    <cellStyle name="60 % - Accent4 3" xfId="20193" hidden="1"/>
    <cellStyle name="60 % - Accent4 3" xfId="34533" hidden="1"/>
    <cellStyle name="60 % - Accent4 3" xfId="34835" hidden="1"/>
    <cellStyle name="60 % - Accent4 3" xfId="37299" hidden="1"/>
    <cellStyle name="60 % - Accent4 3" xfId="22181" hidden="1"/>
    <cellStyle name="60 % - Accent4 3" xfId="32020" hidden="1"/>
    <cellStyle name="60 % - Accent4 3" xfId="37207" hidden="1"/>
    <cellStyle name="60 % - Accent4 3" xfId="36228" hidden="1"/>
    <cellStyle name="60 % - Accent4 3" xfId="36986" hidden="1"/>
    <cellStyle name="60 % - Accent4 3" xfId="36374" hidden="1"/>
    <cellStyle name="60 % - Accent4 3" xfId="30841" hidden="1"/>
    <cellStyle name="60 % - Accent4 3" xfId="35179" hidden="1"/>
    <cellStyle name="60 % - Accent4 3" xfId="38309" hidden="1"/>
    <cellStyle name="60 % - Accent4 3" xfId="39037" hidden="1"/>
    <cellStyle name="60 % - Accent4 3" xfId="32585" hidden="1"/>
    <cellStyle name="60 % - Accent4 3" xfId="33216" hidden="1"/>
    <cellStyle name="60 % - Accent4 3" xfId="36200" hidden="1"/>
    <cellStyle name="60 % - Accent4 3" xfId="26503" hidden="1"/>
    <cellStyle name="60 % - Accent4 3" xfId="39235" hidden="1"/>
    <cellStyle name="60 % - Accent4 3" xfId="40272" hidden="1"/>
    <cellStyle name="60 % - Accent4 3" xfId="38763" hidden="1"/>
    <cellStyle name="60 % - Accent4 3" xfId="24683" hidden="1"/>
    <cellStyle name="60 % - Accent4 3" xfId="39304" hidden="1"/>
    <cellStyle name="60 % - Accent4 3" xfId="34121" hidden="1"/>
    <cellStyle name="60 % - Accent4 3" xfId="30920" hidden="1"/>
    <cellStyle name="60 % - Accent4 3" xfId="38778" hidden="1"/>
    <cellStyle name="60 % - Accent4 3" xfId="36900" hidden="1"/>
    <cellStyle name="60 % - Accent4 3" xfId="38036" hidden="1"/>
    <cellStyle name="60 % - Accent4 3" xfId="35338" hidden="1"/>
    <cellStyle name="60 % - Accent4 3" xfId="34030" hidden="1"/>
    <cellStyle name="60 % - Accent4 3" xfId="30365" hidden="1"/>
    <cellStyle name="60 % - Accent4 3" xfId="38922" hidden="1"/>
    <cellStyle name="60 % - Accent4 3" xfId="38680" hidden="1"/>
    <cellStyle name="60 % - Accent4 3" xfId="34710" hidden="1"/>
    <cellStyle name="60 % - Accent4 3" xfId="36968" hidden="1"/>
    <cellStyle name="60 % - Accent4 3" xfId="37273" hidden="1"/>
    <cellStyle name="60 % - Accent4 3" xfId="36361" hidden="1"/>
    <cellStyle name="60 % - Accent4 3" xfId="27566" hidden="1"/>
    <cellStyle name="60 % - Accent4 3" xfId="33087" hidden="1"/>
    <cellStyle name="60 % - Accent4 3" xfId="36806" hidden="1"/>
    <cellStyle name="60 % - Accent4 3" xfId="39405" hidden="1"/>
    <cellStyle name="60 % - Accent4 3" xfId="34007" hidden="1"/>
    <cellStyle name="60 % - Accent4 3" xfId="36567" hidden="1"/>
    <cellStyle name="60 % - Accent4 3" xfId="25949" hidden="1"/>
    <cellStyle name="60 % - Accent4 3" xfId="33982" hidden="1"/>
    <cellStyle name="60 % - Accent4 3" xfId="36394" hidden="1"/>
    <cellStyle name="60 % - Accent4 3" xfId="40209" hidden="1"/>
    <cellStyle name="60 % - Accent4 3" xfId="38552" hidden="1"/>
    <cellStyle name="60 % - Accent4 3" xfId="36483" hidden="1"/>
    <cellStyle name="60 % - Accent4 3" xfId="34678" hidden="1"/>
    <cellStyle name="60 % - Accent4 3" xfId="34041" hidden="1"/>
    <cellStyle name="60 % - Accent4 3" xfId="37343" hidden="1"/>
    <cellStyle name="60 % - Accent4 3" xfId="38944" hidden="1"/>
    <cellStyle name="60 % - Accent4 3" xfId="28732" hidden="1"/>
    <cellStyle name="60 % - Accent4 3" xfId="37322" hidden="1"/>
    <cellStyle name="60 % - Accent4 3" xfId="39644" hidden="1"/>
    <cellStyle name="60 % - Accent4 3" xfId="35096" hidden="1"/>
    <cellStyle name="60 % - Accent4 3" xfId="34958" hidden="1"/>
    <cellStyle name="60 % - Accent4 3" xfId="37431" hidden="1"/>
    <cellStyle name="60 % - Accent4 3" xfId="35236" hidden="1"/>
    <cellStyle name="60 % - Accent4 3" xfId="33945" hidden="1"/>
    <cellStyle name="60 % - Accent4 3" xfId="34462" hidden="1"/>
    <cellStyle name="60 % - Accent4 3" xfId="35321" hidden="1"/>
    <cellStyle name="60 % - Accent4 3" xfId="39653" hidden="1"/>
    <cellStyle name="60 % - Accent4 3" xfId="33768" hidden="1"/>
    <cellStyle name="60 % - Accent4 3" xfId="38034" hidden="1"/>
    <cellStyle name="60 % - Accent4 3" xfId="34247" hidden="1"/>
    <cellStyle name="60 % - Accent4 3" xfId="19923" hidden="1"/>
    <cellStyle name="60 % - Accent4 3" xfId="38802" hidden="1"/>
    <cellStyle name="60 % - Accent4 3" xfId="35230" hidden="1"/>
    <cellStyle name="60 % - Accent4 3" xfId="37321" hidden="1"/>
    <cellStyle name="60 % - Accent4 3" xfId="31034" hidden="1"/>
    <cellStyle name="60 % - Accent4 3" xfId="38936" hidden="1"/>
    <cellStyle name="60 % - Accent4 3" xfId="28940" hidden="1"/>
    <cellStyle name="60 % - Accent4 3" xfId="32562" hidden="1"/>
    <cellStyle name="60 % - Accent4 3" xfId="38512" hidden="1"/>
    <cellStyle name="60 % - Accent4 3" xfId="36145" hidden="1"/>
    <cellStyle name="60 % - Accent4 3" xfId="36085" hidden="1"/>
    <cellStyle name="60 % - Accent4 3" xfId="33449" hidden="1"/>
    <cellStyle name="60 % - Accent4 3" xfId="42831" hidden="1"/>
    <cellStyle name="60 % - Accent4 3" xfId="42817" hidden="1"/>
    <cellStyle name="60 % - Accent4 3" xfId="42875" hidden="1"/>
    <cellStyle name="60 % - Accent4 3" xfId="42900" hidden="1"/>
    <cellStyle name="60 % - Accent4 3" xfId="42894" hidden="1"/>
    <cellStyle name="60 % - Accent4 3" xfId="42993" hidden="1"/>
    <cellStyle name="60 % - Accent4 3" xfId="42979" hidden="1"/>
    <cellStyle name="60 % - Accent4 3" xfId="43044" hidden="1"/>
    <cellStyle name="60 % - Accent4 3" xfId="43075" hidden="1"/>
    <cellStyle name="60 % - Accent4 3" xfId="43069" hidden="1"/>
    <cellStyle name="60 % - Accent4 3" xfId="43130" hidden="1"/>
    <cellStyle name="60 % - Accent4 3" xfId="43119" hidden="1"/>
    <cellStyle name="60 % - Accent4 3" xfId="43154" hidden="1"/>
    <cellStyle name="60 % - Accent4 3" xfId="43170" hidden="1"/>
    <cellStyle name="60 % - Accent4 3" xfId="43164" hidden="1"/>
    <cellStyle name="60 % - Accent4 3" xfId="43240" hidden="1"/>
    <cellStyle name="60 % - Accent4 3" xfId="43226" hidden="1"/>
    <cellStyle name="60 % - Accent4 3" xfId="43290" hidden="1"/>
    <cellStyle name="60 % - Accent4 3" xfId="43320" hidden="1"/>
    <cellStyle name="60 % - Accent4 3" xfId="43314" hidden="1"/>
    <cellStyle name="60 % - Accent4 3" xfId="43027" hidden="1"/>
    <cellStyle name="60 % - Accent4 3" xfId="43272" hidden="1"/>
    <cellStyle name="60 % - Accent4 3" xfId="33700" hidden="1"/>
    <cellStyle name="60 % - Accent4 3" xfId="42935" hidden="1"/>
    <cellStyle name="60 % - Accent4 3" xfId="42772" hidden="1"/>
    <cellStyle name="60 % - Accent4 3" xfId="43093" hidden="1"/>
    <cellStyle name="60 % - Accent4 3" xfId="42937" hidden="1"/>
    <cellStyle name="60 % - Accent4 3" xfId="43233" hidden="1"/>
    <cellStyle name="60 % - Accent4 3" xfId="42948" hidden="1"/>
    <cellStyle name="60 % - Accent4 3" xfId="42958" hidden="1"/>
    <cellStyle name="60 % - Accent4 3" xfId="43356" hidden="1"/>
    <cellStyle name="60 % - Accent4 3" xfId="42930" hidden="1"/>
    <cellStyle name="60 % - Accent4 3" xfId="43381" hidden="1"/>
    <cellStyle name="60 % - Accent4 3" xfId="43403" hidden="1"/>
    <cellStyle name="60 % - Accent4 3" xfId="43397" hidden="1"/>
    <cellStyle name="60 % - Accent4 3" xfId="43448" hidden="1"/>
    <cellStyle name="60 % - Accent4 3" xfId="43437" hidden="1"/>
    <cellStyle name="60 % - Accent4 3" xfId="43487" hidden="1"/>
    <cellStyle name="60 % - Accent4 3" xfId="43517" hidden="1"/>
    <cellStyle name="60 % - Accent4 3" xfId="43511" hidden="1"/>
    <cellStyle name="60 % - Accent4 3" xfId="43655" hidden="1"/>
    <cellStyle name="60 % - Accent4 3" xfId="43642" hidden="1"/>
    <cellStyle name="60 % - Accent4 3" xfId="43738" hidden="1"/>
    <cellStyle name="60 % - Accent4 3" xfId="43764" hidden="1"/>
    <cellStyle name="60 % - Accent4 3" xfId="43758" hidden="1"/>
    <cellStyle name="60 % - Accent4 3" xfId="43919" hidden="1"/>
    <cellStyle name="60 % - Accent4 3" xfId="43906" hidden="1"/>
    <cellStyle name="60 % - Accent4 3" xfId="43985" hidden="1"/>
    <cellStyle name="60 % - Accent4 3" xfId="44006" hidden="1"/>
    <cellStyle name="60 % - Accent4 3" xfId="44000" hidden="1"/>
    <cellStyle name="60 % - Accent4 3" xfId="44134" hidden="1"/>
    <cellStyle name="60 % - Accent4 3" xfId="44120" hidden="1"/>
    <cellStyle name="60 % - Accent4 3" xfId="44199" hidden="1"/>
    <cellStyle name="60 % - Accent4 3" xfId="44220" hidden="1"/>
    <cellStyle name="60 % - Accent4 3" xfId="44214" hidden="1"/>
    <cellStyle name="60 % - Accent4 3" xfId="44270" hidden="1"/>
    <cellStyle name="60 % - Accent4 3" xfId="44259" hidden="1"/>
    <cellStyle name="60 % - Accent4 3" xfId="44294" hidden="1"/>
    <cellStyle name="60 % - Accent4 3" xfId="44310" hidden="1"/>
    <cellStyle name="60 % - Accent4 3" xfId="44304" hidden="1"/>
    <cellStyle name="60 % - Accent4 3" xfId="44411" hidden="1"/>
    <cellStyle name="60 % - Accent4 3" xfId="44399" hidden="1"/>
    <cellStyle name="60 % - Accent4 3" xfId="44475" hidden="1"/>
    <cellStyle name="60 % - Accent4 3" xfId="44498" hidden="1"/>
    <cellStyle name="60 % - Accent4 3" xfId="44492" hidden="1"/>
    <cellStyle name="60 % - Accent4 3" xfId="44575" hidden="1"/>
    <cellStyle name="60 % - Accent4 3" xfId="44561" hidden="1"/>
    <cellStyle name="60 % - Accent4 3" xfId="44620" hidden="1"/>
    <cellStyle name="60 % - Accent4 3" xfId="44645" hidden="1"/>
    <cellStyle name="60 % - Accent4 3" xfId="44639" hidden="1"/>
    <cellStyle name="60 % - Accent4 3" xfId="44724" hidden="1"/>
    <cellStyle name="60 % - Accent4 3" xfId="44710" hidden="1"/>
    <cellStyle name="60 % - Accent4 3" xfId="44772" hidden="1"/>
    <cellStyle name="60 % - Accent4 3" xfId="44800" hidden="1"/>
    <cellStyle name="60 % - Accent4 3" xfId="44794" hidden="1"/>
    <cellStyle name="60 % - Accent4 3" xfId="44862" hidden="1"/>
    <cellStyle name="60 % - Accent4 3" xfId="44851" hidden="1"/>
    <cellStyle name="60 % - Accent4 3" xfId="44888" hidden="1"/>
    <cellStyle name="60 % - Accent4 3" xfId="44906" hidden="1"/>
    <cellStyle name="60 % - Accent4 3" xfId="44900" hidden="1"/>
    <cellStyle name="60 % - Accent4 3" xfId="44980" hidden="1"/>
    <cellStyle name="60 % - Accent4 3" xfId="44966" hidden="1"/>
    <cellStyle name="60 % - Accent4 3" xfId="45027" hidden="1"/>
    <cellStyle name="60 % - Accent4 3" xfId="45059" hidden="1"/>
    <cellStyle name="60 % - Accent4 3" xfId="45053" hidden="1"/>
    <cellStyle name="60 % - Accent4 3" xfId="44756" hidden="1"/>
    <cellStyle name="60 % - Accent4 3" xfId="45009" hidden="1"/>
    <cellStyle name="60 % - Accent4 3" xfId="43811" hidden="1"/>
    <cellStyle name="60 % - Accent4 3" xfId="44680" hidden="1"/>
    <cellStyle name="60 % - Accent4 3" xfId="44530" hidden="1"/>
    <cellStyle name="60 % - Accent4 3" xfId="44818" hidden="1"/>
    <cellStyle name="60 % - Accent4 3" xfId="44682" hidden="1"/>
    <cellStyle name="60 % - Accent4 3" xfId="44973" hidden="1"/>
    <cellStyle name="60 % - Accent4 3" xfId="44690" hidden="1"/>
    <cellStyle name="60 % - Accent4 3" xfId="44697" hidden="1"/>
    <cellStyle name="60 % - Accent4 3" xfId="45096" hidden="1"/>
    <cellStyle name="60 % - Accent4 3" xfId="44675" hidden="1"/>
    <cellStyle name="60 % - Accent4 3" xfId="45124" hidden="1"/>
    <cellStyle name="60 % - Accent4 3" xfId="45144" hidden="1"/>
    <cellStyle name="60 % - Accent4 3" xfId="45138" hidden="1"/>
    <cellStyle name="60 % - Accent4 3" xfId="45189" hidden="1"/>
    <cellStyle name="60 % - Accent4 3" xfId="45178" hidden="1"/>
    <cellStyle name="60 % - Accent4 3" xfId="45217" hidden="1"/>
    <cellStyle name="60 % - Accent4 3" xfId="45236" hidden="1"/>
    <cellStyle name="60 % - Accent4 3" xfId="45230" hidden="1"/>
    <cellStyle name="60 % - Accent4 3" xfId="45290" hidden="1"/>
    <cellStyle name="60 % - Accent4 3" xfId="45279" hidden="1"/>
    <cellStyle name="60 % - Accent4 3" xfId="45317" hidden="1"/>
    <cellStyle name="60 % - Accent4 3" xfId="45333" hidden="1"/>
    <cellStyle name="60 % - Accent4 3" xfId="45327" hidden="1"/>
    <cellStyle name="60 % - Accent4 3" xfId="45411" hidden="1"/>
    <cellStyle name="60 % - Accent4 3" xfId="45400" hidden="1"/>
    <cellStyle name="60 % - Accent4 3" xfId="45435" hidden="1"/>
    <cellStyle name="60 % - Accent4 3" xfId="45451" hidden="1"/>
    <cellStyle name="60 % - Accent4 3" xfId="45445" hidden="1"/>
    <cellStyle name="60 % - Accent4 3" xfId="45505" hidden="1"/>
    <cellStyle name="60 % - Accent4 3" xfId="45494" hidden="1"/>
    <cellStyle name="60 % - Accent4 3" xfId="45529" hidden="1"/>
    <cellStyle name="60 % - Accent4 3" xfId="45545" hidden="1"/>
    <cellStyle name="60 % - Accent4 3" xfId="45539" hidden="1"/>
    <cellStyle name="60 % - Accent4 3" xfId="45587" hidden="1"/>
    <cellStyle name="60 % - Accent4 3" xfId="45576" hidden="1"/>
    <cellStyle name="60 % - Accent4 3" xfId="45611" hidden="1"/>
    <cellStyle name="60 % - Accent4 3" xfId="45634" hidden="1"/>
    <cellStyle name="60 % - Accent4 3" xfId="45628" hidden="1"/>
    <cellStyle name="60 % - Accent4 3" xfId="45679" hidden="1"/>
    <cellStyle name="60 % - Accent4 3" xfId="45668" hidden="1"/>
    <cellStyle name="60 % - Accent4 3" xfId="45705" hidden="1"/>
    <cellStyle name="60 % - Accent4 3" xfId="45723" hidden="1"/>
    <cellStyle name="60 % - Accent4 3" xfId="45717" hidden="1"/>
    <cellStyle name="60 % - Accent4 3" xfId="45801" hidden="1"/>
    <cellStyle name="60 % - Accent4 3" xfId="45786" hidden="1"/>
    <cellStyle name="60 % - Accent4 3" xfId="45844" hidden="1"/>
    <cellStyle name="60 % - Accent4 3" xfId="45867" hidden="1"/>
    <cellStyle name="60 % - Accent4 3" xfId="45861" hidden="1"/>
    <cellStyle name="60 % - Accent4 3" xfId="45944" hidden="1"/>
    <cellStyle name="60 % - Accent4 3" xfId="45930" hidden="1"/>
    <cellStyle name="60 % - Accent4 3" xfId="45982" hidden="1"/>
    <cellStyle name="60 % - Accent4 3" xfId="46000" hidden="1"/>
    <cellStyle name="60 % - Accent4 3" xfId="45994" hidden="1"/>
    <cellStyle name="60 % - Accent4 3" xfId="46052" hidden="1"/>
    <cellStyle name="60 % - Accent4 3" xfId="46041" hidden="1"/>
    <cellStyle name="60 % - Accent4 3" xfId="46076" hidden="1"/>
    <cellStyle name="60 % - Accent4 3" xfId="46092" hidden="1"/>
    <cellStyle name="60 % - Accent4 3" xfId="46086" hidden="1"/>
    <cellStyle name="60 % - Accent4 3" xfId="46158" hidden="1"/>
    <cellStyle name="60 % - Accent4 3" xfId="46144" hidden="1"/>
    <cellStyle name="60 % - Accent4 3" xfId="46194" hidden="1"/>
    <cellStyle name="60 % - Accent4 3" xfId="46212" hidden="1"/>
    <cellStyle name="60 % - Accent4 3" xfId="46206" hidden="1"/>
    <cellStyle name="60 % - Accent4 3" xfId="45967" hidden="1"/>
    <cellStyle name="60 % - Accent4 3" xfId="46181" hidden="1"/>
    <cellStyle name="60 % - Accent4 3" xfId="45364" hidden="1"/>
    <cellStyle name="60 % - Accent4 3" xfId="45899" hidden="1"/>
    <cellStyle name="60 % - Accent4 3" xfId="45749" hidden="1"/>
    <cellStyle name="60 % - Accent4 3" xfId="46017" hidden="1"/>
    <cellStyle name="60 % - Accent4 3" xfId="45901" hidden="1"/>
    <cellStyle name="60 % - Accent4 3" xfId="46151" hidden="1"/>
    <cellStyle name="60 % - Accent4 3" xfId="45909" hidden="1"/>
    <cellStyle name="60 % - Accent4 3" xfId="45917" hidden="1"/>
    <cellStyle name="60 % - Accent4 3" xfId="46243" hidden="1"/>
    <cellStyle name="60 % - Accent4 3" xfId="45894" hidden="1"/>
    <cellStyle name="60 % - Accent4 3" xfId="46267" hidden="1"/>
    <cellStyle name="60 % - Accent4 3" xfId="46283" hidden="1"/>
    <cellStyle name="60 % - Accent4 3" xfId="46277" hidden="1"/>
    <cellStyle name="60 % - Accent4 3" xfId="46325" hidden="1"/>
    <cellStyle name="60 % - Accent4 3" xfId="46314" hidden="1"/>
    <cellStyle name="60 % - Accent4 3" xfId="46349" hidden="1"/>
    <cellStyle name="60 % - Accent4 3" xfId="46365" hidden="1"/>
    <cellStyle name="60 % - Accent4 3" xfId="46359" hidden="1"/>
    <cellStyle name="60 % - Accent4 3" xfId="46407" hidden="1"/>
    <cellStyle name="60 % - Accent4 3" xfId="46396" hidden="1"/>
    <cellStyle name="60 % - Accent4 3" xfId="46443" hidden="1"/>
    <cellStyle name="60 % - Accent4 3" xfId="46459" hidden="1"/>
    <cellStyle name="60 % - Accent4 3" xfId="46453" hidden="1"/>
    <cellStyle name="60 % - Accent4 3" xfId="46537" hidden="1"/>
    <cellStyle name="60 % - Accent4 3" xfId="46526" hidden="1"/>
    <cellStyle name="60 % - Accent4 3" xfId="46561" hidden="1"/>
    <cellStyle name="60 % - Accent4 3" xfId="46577" hidden="1"/>
    <cellStyle name="60 % - Accent4 3" xfId="46571" hidden="1"/>
    <cellStyle name="60 % - Accent4 3" xfId="46631" hidden="1"/>
    <cellStyle name="60 % - Accent4 3" xfId="46620" hidden="1"/>
    <cellStyle name="60 % - Accent4 3" xfId="46667" hidden="1"/>
    <cellStyle name="60 % - Accent4 3" xfId="46695" hidden="1"/>
    <cellStyle name="60 % - Accent4 3" xfId="46689" hidden="1"/>
    <cellStyle name="60 % - Accent4 3" xfId="46749" hidden="1"/>
    <cellStyle name="60 % - Accent4 3" xfId="46738" hidden="1"/>
    <cellStyle name="60 % - Accent4 3" xfId="46773" hidden="1"/>
    <cellStyle name="60 % - Accent4 3" xfId="46789" hidden="1"/>
    <cellStyle name="60 % - Accent4 3" xfId="46783" hidden="1"/>
    <cellStyle name="60 % - Accent4 3" xfId="46831" hidden="1"/>
    <cellStyle name="60 % - Accent4 3" xfId="46820" hidden="1"/>
    <cellStyle name="60 % - Accent4 3" xfId="46855" hidden="1"/>
    <cellStyle name="60 % - Accent4 3" xfId="46871" hidden="1"/>
    <cellStyle name="60 % - Accent4 3" xfId="46865" hidden="1"/>
    <cellStyle name="60 % - Accent4 3" xfId="46949" hidden="1"/>
    <cellStyle name="60 % - Accent4 3" xfId="46935" hidden="1"/>
    <cellStyle name="60 % - Accent4 3" xfId="46988" hidden="1"/>
    <cellStyle name="60 % - Accent4 3" xfId="47011" hidden="1"/>
    <cellStyle name="60 % - Accent4 3" xfId="47005" hidden="1"/>
    <cellStyle name="60 % - Accent4 3" xfId="47084" hidden="1"/>
    <cellStyle name="60 % - Accent4 3" xfId="47070" hidden="1"/>
    <cellStyle name="60 % - Accent4 3" xfId="47121" hidden="1"/>
    <cellStyle name="60 % - Accent4 3" xfId="47139" hidden="1"/>
    <cellStyle name="60 % - Accent4 3" xfId="47133" hidden="1"/>
    <cellStyle name="60 % - Accent4 3" xfId="47190" hidden="1"/>
    <cellStyle name="60 % - Accent4 3" xfId="47179" hidden="1"/>
    <cellStyle name="60 % - Accent4 3" xfId="47214" hidden="1"/>
    <cellStyle name="60 % - Accent4 3" xfId="47230" hidden="1"/>
    <cellStyle name="60 % - Accent4 3" xfId="47224" hidden="1"/>
    <cellStyle name="60 % - Accent4 3" xfId="47296" hidden="1"/>
    <cellStyle name="60 % - Accent4 3" xfId="47282" hidden="1"/>
    <cellStyle name="60 % - Accent4 3" xfId="47332" hidden="1"/>
    <cellStyle name="60 % - Accent4 3" xfId="47350" hidden="1"/>
    <cellStyle name="60 % - Accent4 3" xfId="47344" hidden="1"/>
    <cellStyle name="60 % - Accent4 3" xfId="47106" hidden="1"/>
    <cellStyle name="60 % - Accent4 3" xfId="47319" hidden="1"/>
    <cellStyle name="60 % - Accent4 3" xfId="46490" hidden="1"/>
    <cellStyle name="60 % - Accent4 3" xfId="47043" hidden="1"/>
    <cellStyle name="60 % - Accent4 3" xfId="46908" hidden="1"/>
    <cellStyle name="60 % - Accent4 3" xfId="47156" hidden="1"/>
    <cellStyle name="60 % - Accent4 3" xfId="47045" hidden="1"/>
    <cellStyle name="60 % - Accent4 3" xfId="47289" hidden="1"/>
    <cellStyle name="60 % - Accent4 3" xfId="47051" hidden="1"/>
    <cellStyle name="60 % - Accent4 3" xfId="47058" hidden="1"/>
    <cellStyle name="60 % - Accent4 3" xfId="47381" hidden="1"/>
    <cellStyle name="60 % - Accent4 3" xfId="47038" hidden="1"/>
    <cellStyle name="60 % - Accent4 3" xfId="47405" hidden="1"/>
    <cellStyle name="60 % - Accent4 3" xfId="47421" hidden="1"/>
    <cellStyle name="60 % - Accent4 3" xfId="47415" hidden="1"/>
    <cellStyle name="60 % - Accent4 3" xfId="47463" hidden="1"/>
    <cellStyle name="60 % - Accent4 3" xfId="47452" hidden="1"/>
    <cellStyle name="60 % - Accent4 3" xfId="47487" hidden="1"/>
    <cellStyle name="60 % - Accent4 3" xfId="47504" hidden="1"/>
    <cellStyle name="60 % - Accent4 3" xfId="47498" hidden="1"/>
    <cellStyle name="60 % - Accent4 3" xfId="45769" hidden="1"/>
    <cellStyle name="60 % - Accent4 3" xfId="45823" hidden="1"/>
    <cellStyle name="60 % - Accent4 3" xfId="45274" hidden="1"/>
    <cellStyle name="60 % - Accent4 3" xfId="45106" hidden="1"/>
    <cellStyle name="60 % - Accent4 3" xfId="45135" hidden="1"/>
    <cellStyle name="60 % - Accent4 3" xfId="43627" hidden="1"/>
    <cellStyle name="60 % - Accent4 3" xfId="43754" hidden="1"/>
    <cellStyle name="60 % - Accent4 3" xfId="42964" hidden="1"/>
    <cellStyle name="60 % - Accent4 3" xfId="42800" hidden="1"/>
    <cellStyle name="60 % - Accent4 3" xfId="42814" hidden="1"/>
    <cellStyle name="60 % - Accent4 3" xfId="38281" hidden="1"/>
    <cellStyle name="60 % - Accent4 3" xfId="38375" hidden="1"/>
    <cellStyle name="60 % - Accent4 3" xfId="36359" hidden="1"/>
    <cellStyle name="60 % - Accent4 3" xfId="35850" hidden="1"/>
    <cellStyle name="60 % - Accent4 3" xfId="35920" hidden="1"/>
    <cellStyle name="60 % - Accent4 3" xfId="34713" hidden="1"/>
    <cellStyle name="60 % - Accent4 3" xfId="34785" hidden="1"/>
    <cellStyle name="60 % - Accent4 3" xfId="34526" hidden="1"/>
    <cellStyle name="60 % - Accent4 3" xfId="34274" hidden="1"/>
    <cellStyle name="60 % - Accent4 3" xfId="34376" hidden="1"/>
    <cellStyle name="60 % - Accent4 3" xfId="24628" hidden="1"/>
    <cellStyle name="60 % - Accent4 3" xfId="25465" hidden="1"/>
    <cellStyle name="60 % - Accent4 3" xfId="42521" hidden="1"/>
    <cellStyle name="60 % - Accent4 3" xfId="34840" hidden="1"/>
    <cellStyle name="60 % - Accent4 3" xfId="37320" hidden="1"/>
    <cellStyle name="60 % - Accent4 3" xfId="34608" hidden="1"/>
    <cellStyle name="60 % - Accent4 3" xfId="34010" hidden="1"/>
    <cellStyle name="60 % - Accent4 3" xfId="36480" hidden="1"/>
    <cellStyle name="60 % - Accent4 3" xfId="35141" hidden="1"/>
    <cellStyle name="60 % - Accent4 3" xfId="44468" hidden="1"/>
    <cellStyle name="60 % - Accent4 3" xfId="37184" hidden="1"/>
    <cellStyle name="60 % - Accent4 3" xfId="44367" hidden="1"/>
    <cellStyle name="60 % - Accent4 3" xfId="43684" hidden="1"/>
    <cellStyle name="60 % - Accent4 3" xfId="32614" hidden="1"/>
    <cellStyle name="60 % - Accent4 3" xfId="43975" hidden="1"/>
    <cellStyle name="60 % - Accent4 3" xfId="35750" hidden="1"/>
    <cellStyle name="60 % - Accent4 3" xfId="41819" hidden="1"/>
    <cellStyle name="60 % - Accent4 3" xfId="22138" hidden="1"/>
    <cellStyle name="60 % - Accent4 3" xfId="43950" hidden="1"/>
    <cellStyle name="60 % - Accent4 3" xfId="37179" hidden="1"/>
    <cellStyle name="60 % - Accent4 3" xfId="43706" hidden="1"/>
    <cellStyle name="60 % - Accent4 3" xfId="43590" hidden="1"/>
    <cellStyle name="60 % - Accent4 3" xfId="21917" hidden="1"/>
    <cellStyle name="60 % - Accent4 3" xfId="36546" hidden="1"/>
    <cellStyle name="60 % - Accent4 3" xfId="36440" hidden="1"/>
    <cellStyle name="60 % - Accent4 3" xfId="35533" hidden="1"/>
    <cellStyle name="60 % - Accent4 3" xfId="44440" hidden="1"/>
    <cellStyle name="60 % - Accent4 3" xfId="44846" hidden="1"/>
    <cellStyle name="60 % - Accent4 3" xfId="41666" hidden="1"/>
    <cellStyle name="60 % - Accent4 3" xfId="39604" hidden="1"/>
    <cellStyle name="60 % - Accent4 3" xfId="44080" hidden="1"/>
    <cellStyle name="60 % - Accent4 3" xfId="41846" hidden="1"/>
    <cellStyle name="60 % - Accent4 3" xfId="44359" hidden="1"/>
    <cellStyle name="60 % - Accent4 3" xfId="41920" hidden="1"/>
    <cellStyle name="60 % - Accent4 3" xfId="27616" hidden="1"/>
    <cellStyle name="60 % - Accent4 3" xfId="44396" hidden="1"/>
    <cellStyle name="60 % - Accent4 3" xfId="35379" hidden="1"/>
    <cellStyle name="60 % - Accent4 3" xfId="34692" hidden="1"/>
    <cellStyle name="60 % - Accent4 3" xfId="38299" hidden="1"/>
    <cellStyle name="60 % - Accent4 3" xfId="34077" hidden="1"/>
    <cellStyle name="60 % - Accent4 3" xfId="43881" hidden="1"/>
    <cellStyle name="60 % - Accent4 3" xfId="32212" hidden="1"/>
    <cellStyle name="60 % - Accent4 3" xfId="44082" hidden="1"/>
    <cellStyle name="60 % - Accent4 3" xfId="43666" hidden="1"/>
    <cellStyle name="60 % - Accent4 3" xfId="33464" hidden="1"/>
    <cellStyle name="60 % - Accent4 3" xfId="35867" hidden="1"/>
    <cellStyle name="60 % - Accent4 3" xfId="44049" hidden="1"/>
    <cellStyle name="60 % - Accent4 3" xfId="39331" hidden="1"/>
    <cellStyle name="60 % - Accent4 3" xfId="36431" hidden="1"/>
    <cellStyle name="60 % - Accent4 3" xfId="44057" hidden="1"/>
    <cellStyle name="60 % - Accent4 3" xfId="44048" hidden="1"/>
    <cellStyle name="60 % - Accent4 3" xfId="41269" hidden="1"/>
    <cellStyle name="60 % - Accent4 3" xfId="36261" hidden="1"/>
    <cellStyle name="60 % - Accent4 3" xfId="34034" hidden="1"/>
    <cellStyle name="60 % - Accent4 3" xfId="40482" hidden="1"/>
    <cellStyle name="60 % - Accent4 3" xfId="29898" hidden="1"/>
    <cellStyle name="60 % - Accent4 3" xfId="19857" hidden="1"/>
    <cellStyle name="60 % - Accent4 3" xfId="38306" hidden="1"/>
    <cellStyle name="60 % - Accent4 3" xfId="34558" hidden="1"/>
    <cellStyle name="60 % - Accent4 3" xfId="38710" hidden="1"/>
    <cellStyle name="60 % - Accent4 3" xfId="33503" hidden="1"/>
    <cellStyle name="60 % - Accent4 3" xfId="41486" hidden="1"/>
    <cellStyle name="60 % - Accent4 3" xfId="37414" hidden="1"/>
    <cellStyle name="60 % - Accent4 3" xfId="34816" hidden="1"/>
    <cellStyle name="60 % - Accent4 3" xfId="34685" hidden="1"/>
    <cellStyle name="60 % - Accent4 3" xfId="38723" hidden="1"/>
    <cellStyle name="60 % - Accent4 3" xfId="40345" hidden="1"/>
    <cellStyle name="60 % - Accent4 3" xfId="39268" hidden="1"/>
    <cellStyle name="60 % - Accent4 3" xfId="43584" hidden="1"/>
    <cellStyle name="60 % - Accent4 3" xfId="44179" hidden="1"/>
    <cellStyle name="60 % - Accent4 3" xfId="42016" hidden="1"/>
    <cellStyle name="60 % - Accent4 3" xfId="42611" hidden="1"/>
    <cellStyle name="60 % - Accent4 3" xfId="32097" hidden="1"/>
    <cellStyle name="60 % - Accent4 3" xfId="36901" hidden="1"/>
    <cellStyle name="60 % - Accent4 3" xfId="44341" hidden="1"/>
    <cellStyle name="60 % - Accent4 3" xfId="45256" hidden="1"/>
    <cellStyle name="60 % - Accent4 3" xfId="43957" hidden="1"/>
    <cellStyle name="60 % - Accent4 3" xfId="38602" hidden="1"/>
    <cellStyle name="60 % - Accent4 3" xfId="36000" hidden="1"/>
    <cellStyle name="60 % - Accent4 3" xfId="44389" hidden="1"/>
    <cellStyle name="60 % - Accent4 3" xfId="43858" hidden="1"/>
    <cellStyle name="60 % - Accent4 3" xfId="40281" hidden="1"/>
    <cellStyle name="60 % - Accent4 3" xfId="44023" hidden="1"/>
    <cellStyle name="60 % - Accent4 3" xfId="40074" hidden="1"/>
    <cellStyle name="60 % - Accent4 3" xfId="43337" hidden="1"/>
    <cellStyle name="60 % - Accent4 3" xfId="36614" hidden="1"/>
    <cellStyle name="60 % - Accent4 3" xfId="30431" hidden="1"/>
    <cellStyle name="60 % - Accent4 3" xfId="34019" hidden="1"/>
    <cellStyle name="60 % - Accent4 3" xfId="33938" hidden="1"/>
    <cellStyle name="60 % - Accent4 3" xfId="24875" hidden="1"/>
    <cellStyle name="60 % - Accent4 3" xfId="43832" hidden="1"/>
    <cellStyle name="60 % - Accent4 3" xfId="38500" hidden="1"/>
    <cellStyle name="60 % - Accent4 3" xfId="36206" hidden="1"/>
    <cellStyle name="60 % - Accent4 3" xfId="37742" hidden="1"/>
    <cellStyle name="60 % - Accent4 3" xfId="42483" hidden="1"/>
    <cellStyle name="60 % - Accent4 3" xfId="36250" hidden="1"/>
    <cellStyle name="60 % - Accent4 3" xfId="44462" hidden="1"/>
    <cellStyle name="60 % - Accent4 3" xfId="38040" hidden="1"/>
    <cellStyle name="60 % - Accent4 3" xfId="34749" hidden="1"/>
    <cellStyle name="60 % - Accent4 3" xfId="36527" hidden="1"/>
    <cellStyle name="60 % - Accent4 3" xfId="26755" hidden="1"/>
    <cellStyle name="60 % - Accent4 3" xfId="25634" hidden="1"/>
    <cellStyle name="60 % - Accent4 3" xfId="20174" hidden="1"/>
    <cellStyle name="60 % - Accent4 3" xfId="41533" hidden="1"/>
    <cellStyle name="60 % - Accent4 3" xfId="40565" hidden="1"/>
    <cellStyle name="60 % - Accent4 3" xfId="34084" hidden="1"/>
    <cellStyle name="60 % - Accent4 3" xfId="39222" hidden="1"/>
    <cellStyle name="60 % - Accent4 3" xfId="44353" hidden="1"/>
    <cellStyle name="60 % - Accent4 3" xfId="33083" hidden="1"/>
    <cellStyle name="60 % - Accent4 3" xfId="36518" hidden="1"/>
    <cellStyle name="60 % - Accent4 3" xfId="34740" hidden="1"/>
    <cellStyle name="60 % - Accent4 3" xfId="44448" hidden="1"/>
    <cellStyle name="60 % - Accent4 3" xfId="39225" hidden="1"/>
    <cellStyle name="60 % - Accent4 3" xfId="44483" hidden="1"/>
    <cellStyle name="60 % - Accent4 3" xfId="45087" hidden="1"/>
    <cellStyle name="60 % - Accent4 3" xfId="43623" hidden="1"/>
    <cellStyle name="60 % - Accent4 3" xfId="39881" hidden="1"/>
    <cellStyle name="60 % - Accent4 3" xfId="44236" hidden="1"/>
    <cellStyle name="60 % - Accent4 3" xfId="24631" hidden="1"/>
    <cellStyle name="60 % - Accent4 3" xfId="39073" hidden="1"/>
    <cellStyle name="60 % - Accent4 3" xfId="38662" hidden="1"/>
    <cellStyle name="60 % - Accent4 3" xfId="44442" hidden="1"/>
    <cellStyle name="60 % - Accent4 3" xfId="34677" hidden="1"/>
    <cellStyle name="60 % - Accent4 3" xfId="44485" hidden="1"/>
    <cellStyle name="60 % - Accent4 3" xfId="44816" hidden="1"/>
    <cellStyle name="60 % - Accent4 3" xfId="36173" hidden="1"/>
    <cellStyle name="60 % - Accent4 3" xfId="44385" hidden="1"/>
    <cellStyle name="60 % - Accent4 3" xfId="34411" hidden="1"/>
    <cellStyle name="60 % - Accent4 3" xfId="36167" hidden="1"/>
    <cellStyle name="60 % - Accent4 3" xfId="43969" hidden="1"/>
    <cellStyle name="60 % - Accent4 3" xfId="25388" hidden="1"/>
    <cellStyle name="60 % - Accent4 3" xfId="44129" hidden="1"/>
    <cellStyle name="60 % - Accent4 3" xfId="37125" hidden="1"/>
    <cellStyle name="60 % - Accent4 3" xfId="47538" hidden="1"/>
    <cellStyle name="60 % - Accent4 3" xfId="47532" hidden="1"/>
    <cellStyle name="60 % - Accent4 3" xfId="47609" hidden="1"/>
    <cellStyle name="60 % - Accent4 3" xfId="47595" hidden="1"/>
    <cellStyle name="60 % - Accent4 3" xfId="47650" hidden="1"/>
    <cellStyle name="60 % - Accent4 3" xfId="47675" hidden="1"/>
    <cellStyle name="60 % - Accent4 3" xfId="47669" hidden="1"/>
    <cellStyle name="60 % - Accent4 3" xfId="47756" hidden="1"/>
    <cellStyle name="60 % - Accent4 3" xfId="47742" hidden="1"/>
    <cellStyle name="60 % - Accent4 3" xfId="47807" hidden="1"/>
    <cellStyle name="60 % - Accent4 3" xfId="47838" hidden="1"/>
    <cellStyle name="60 % - Accent4 3" xfId="47832" hidden="1"/>
    <cellStyle name="60 % - Accent4 3" xfId="47893" hidden="1"/>
    <cellStyle name="60 % - Accent4 3" xfId="47882" hidden="1"/>
    <cellStyle name="60 % - Accent4 3" xfId="47917" hidden="1"/>
    <cellStyle name="60 % - Accent4 3" xfId="47933" hidden="1"/>
    <cellStyle name="60 % - Accent4 3" xfId="47927" hidden="1"/>
    <cellStyle name="60 % - Accent4 3" xfId="48003" hidden="1"/>
    <cellStyle name="60 % - Accent4 3" xfId="47989" hidden="1"/>
    <cellStyle name="60 % - Accent4 3" xfId="48053" hidden="1"/>
    <cellStyle name="60 % - Accent4 3" xfId="48083" hidden="1"/>
    <cellStyle name="60 % - Accent4 3" xfId="48077" hidden="1"/>
    <cellStyle name="60 % - Accent4 3" xfId="47790" hidden="1"/>
    <cellStyle name="60 % - Accent4 3" xfId="48035" hidden="1"/>
    <cellStyle name="60 % - Accent4 3" xfId="36087" hidden="1"/>
    <cellStyle name="60 % - Accent4 3" xfId="47710" hidden="1"/>
    <cellStyle name="60 % - Accent4 3" xfId="47563" hidden="1"/>
    <cellStyle name="60 % - Accent4 3" xfId="47856" hidden="1"/>
    <cellStyle name="60 % - Accent4 3" xfId="47712" hidden="1"/>
    <cellStyle name="60 % - Accent4 3" xfId="47996" hidden="1"/>
    <cellStyle name="60 % - Accent4 3" xfId="47721" hidden="1"/>
    <cellStyle name="60 % - Accent4 3" xfId="47729" hidden="1"/>
    <cellStyle name="60 % - Accent4 3" xfId="48116" hidden="1"/>
    <cellStyle name="60 % - Accent4 3" xfId="47705" hidden="1"/>
    <cellStyle name="60 % - Accent4 3" xfId="48140" hidden="1"/>
    <cellStyle name="60 % - Accent4 3" xfId="48156" hidden="1"/>
    <cellStyle name="60 % - Accent4 3" xfId="48150" hidden="1"/>
    <cellStyle name="60 % - Accent4 3" xfId="48198" hidden="1"/>
    <cellStyle name="60 % - Accent4 3" xfId="48187" hidden="1"/>
    <cellStyle name="60 % - Accent4 3" xfId="48234" hidden="1"/>
    <cellStyle name="60 % - Accent4 3" xfId="48262" hidden="1"/>
    <cellStyle name="60 % - Accent4 3" xfId="48256" hidden="1"/>
    <cellStyle name="60 % - Accent4 3" xfId="48316" hidden="1"/>
    <cellStyle name="60 % - Accent4 3" xfId="48305" hidden="1"/>
    <cellStyle name="60 % - Accent4 3" xfId="48340" hidden="1"/>
    <cellStyle name="60 % - Accent4 3" xfId="48356" hidden="1"/>
    <cellStyle name="60 % - Accent4 3" xfId="48350" hidden="1"/>
    <cellStyle name="60 % - Accent4 3" xfId="48434" hidden="1"/>
    <cellStyle name="60 % - Accent4 3" xfId="48423" hidden="1"/>
    <cellStyle name="60 % - Accent4 3" xfId="48458" hidden="1"/>
    <cellStyle name="60 % - Accent4 3" xfId="48474" hidden="1"/>
    <cellStyle name="60 % - Accent4 3" xfId="48468" hidden="1"/>
    <cellStyle name="60 % - Accent4 3" xfId="48528" hidden="1"/>
    <cellStyle name="60 % - Accent4 3" xfId="48517" hidden="1"/>
    <cellStyle name="60 % - Accent4 3" xfId="48552" hidden="1"/>
    <cellStyle name="60 % - Accent4 3" xfId="48568" hidden="1"/>
    <cellStyle name="60 % - Accent4 3" xfId="48562" hidden="1"/>
    <cellStyle name="60 % - Accent4 3" xfId="48622" hidden="1"/>
    <cellStyle name="60 % - Accent4 3" xfId="48611" hidden="1"/>
    <cellStyle name="60 % - Accent4 3" xfId="48646" hidden="1"/>
    <cellStyle name="60 % - Accent4 3" xfId="48662" hidden="1"/>
    <cellStyle name="60 % - Accent4 3" xfId="48656" hidden="1"/>
    <cellStyle name="60 % - Accent4 3" xfId="48704" hidden="1"/>
    <cellStyle name="60 % - Accent4 3" xfId="48693" hidden="1"/>
    <cellStyle name="60 % - Accent4 3" xfId="48728" hidden="1"/>
    <cellStyle name="60 % - Accent4 3" xfId="48744" hidden="1"/>
    <cellStyle name="60 % - Accent4 3" xfId="48738" hidden="1"/>
    <cellStyle name="60 % - Accent4 3" xfId="48810" hidden="1"/>
    <cellStyle name="60 % - Accent4 3" xfId="48796" hidden="1"/>
    <cellStyle name="60 % - Accent4 3" xfId="48849" hidden="1"/>
    <cellStyle name="60 % - Accent4 3" xfId="48872" hidden="1"/>
    <cellStyle name="60 % - Accent4 3" xfId="48866" hidden="1"/>
    <cellStyle name="60 % - Accent4 3" xfId="48945" hidden="1"/>
    <cellStyle name="60 % - Accent4 3" xfId="48931" hidden="1"/>
    <cellStyle name="60 % - Accent4 3" xfId="48982" hidden="1"/>
    <cellStyle name="60 % - Accent4 3" xfId="49000" hidden="1"/>
    <cellStyle name="60 % - Accent4 3" xfId="48994" hidden="1"/>
    <cellStyle name="60 % - Accent4 3" xfId="49051" hidden="1"/>
    <cellStyle name="60 % - Accent4 3" xfId="49040" hidden="1"/>
    <cellStyle name="60 % - Accent4 3" xfId="49075" hidden="1"/>
    <cellStyle name="60 % - Accent4 3" xfId="49091" hidden="1"/>
    <cellStyle name="60 % - Accent4 3" xfId="49085" hidden="1"/>
    <cellStyle name="60 % - Accent4 3" xfId="49157" hidden="1"/>
    <cellStyle name="60 % - Accent4 3" xfId="49143" hidden="1"/>
    <cellStyle name="60 % - Accent4 3" xfId="49193" hidden="1"/>
    <cellStyle name="60 % - Accent4 3" xfId="49211" hidden="1"/>
    <cellStyle name="60 % - Accent4 3" xfId="49205" hidden="1"/>
    <cellStyle name="60 % - Accent4 3" xfId="48967" hidden="1"/>
    <cellStyle name="60 % - Accent4 3" xfId="49180" hidden="1"/>
    <cellStyle name="60 % - Accent4 3" xfId="48387" hidden="1"/>
    <cellStyle name="60 % - Accent4 3" xfId="48904" hidden="1"/>
    <cellStyle name="60 % - Accent4 3" xfId="48769" hidden="1"/>
    <cellStyle name="60 % - Accent4 3" xfId="49017" hidden="1"/>
    <cellStyle name="60 % - Accent4 3" xfId="48906" hidden="1"/>
    <cellStyle name="60 % - Accent4 3" xfId="49150" hidden="1"/>
    <cellStyle name="60 % - Accent4 3" xfId="48912" hidden="1"/>
    <cellStyle name="60 % - Accent4 3" xfId="48919" hidden="1"/>
    <cellStyle name="60 % - Accent4 3" xfId="49242" hidden="1"/>
    <cellStyle name="60 % - Accent4 3" xfId="48899" hidden="1"/>
    <cellStyle name="60 % - Accent4 3" xfId="49266" hidden="1"/>
    <cellStyle name="60 % - Accent4 3" xfId="49282" hidden="1"/>
    <cellStyle name="60 % - Accent4 3" xfId="49276" hidden="1"/>
    <cellStyle name="60 % - Accent4 3" xfId="49324" hidden="1"/>
    <cellStyle name="60 % - Accent4 3" xfId="49313" hidden="1"/>
    <cellStyle name="60 % - Accent4 3" xfId="49348" hidden="1"/>
    <cellStyle name="60 % - Accent4 3" xfId="49364" hidden="1"/>
    <cellStyle name="60 % - Accent4 3" xfId="49358" hidden="1"/>
    <cellStyle name="60 % - Accent4 3" xfId="49406" hidden="1"/>
    <cellStyle name="60 % - Accent4 3" xfId="49395" hidden="1"/>
    <cellStyle name="60 % - Accent4 3" xfId="49430" hidden="1"/>
    <cellStyle name="60 % - Accent4 3" xfId="49446" hidden="1"/>
    <cellStyle name="60 % - Accent4 3" xfId="49440" hidden="1"/>
    <cellStyle name="60 % - Accent4 3" xfId="49524" hidden="1"/>
    <cellStyle name="60 % - Accent4 3" xfId="49513" hidden="1"/>
    <cellStyle name="60 % - Accent4 3" xfId="49548" hidden="1"/>
    <cellStyle name="60 % - Accent4 3" xfId="49564" hidden="1"/>
    <cellStyle name="60 % - Accent4 3" xfId="49558" hidden="1"/>
    <cellStyle name="60 % - Accent4 3" xfId="49618" hidden="1"/>
    <cellStyle name="60 % - Accent4 3" xfId="49607" hidden="1"/>
    <cellStyle name="60 % - Accent4 3" xfId="49642" hidden="1"/>
    <cellStyle name="60 % - Accent4 3" xfId="49658" hidden="1"/>
    <cellStyle name="60 % - Accent4 3" xfId="49652" hidden="1"/>
    <cellStyle name="60 % - Accent4 3" xfId="49700" hidden="1"/>
    <cellStyle name="60 % - Accent4 3" xfId="49689" hidden="1"/>
    <cellStyle name="60 % - Accent4 3" xfId="49724" hidden="1"/>
    <cellStyle name="60 % - Accent4 3" xfId="49740" hidden="1"/>
    <cellStyle name="60 % - Accent4 3" xfId="49734" hidden="1"/>
    <cellStyle name="60 % - Accent4 3" xfId="49782" hidden="1"/>
    <cellStyle name="60 % - Accent4 3" xfId="49771" hidden="1"/>
    <cellStyle name="60 % - Accent4 3" xfId="49806" hidden="1"/>
    <cellStyle name="60 % - Accent4 3" xfId="49822" hidden="1"/>
    <cellStyle name="60 % - Accent4 3" xfId="49816" hidden="1"/>
    <cellStyle name="60 % - Accent4 3" xfId="49888" hidden="1"/>
    <cellStyle name="60 % - Accent4 3" xfId="49874" hidden="1"/>
    <cellStyle name="60 % - Accent4 3" xfId="49927" hidden="1"/>
    <cellStyle name="60 % - Accent4 3" xfId="49950" hidden="1"/>
    <cellStyle name="60 % - Accent4 3" xfId="49944" hidden="1"/>
    <cellStyle name="60 % - Accent4 3" xfId="50023" hidden="1"/>
    <cellStyle name="60 % - Accent4 3" xfId="50009" hidden="1"/>
    <cellStyle name="60 % - Accent4 3" xfId="50060" hidden="1"/>
    <cellStyle name="60 % - Accent4 3" xfId="50078" hidden="1"/>
    <cellStyle name="60 % - Accent4 3" xfId="50072" hidden="1"/>
    <cellStyle name="60 % - Accent4 3" xfId="50129" hidden="1"/>
    <cellStyle name="60 % - Accent4 3" xfId="50118" hidden="1"/>
    <cellStyle name="60 % - Accent4 3" xfId="50153" hidden="1"/>
    <cellStyle name="60 % - Accent4 3" xfId="50169" hidden="1"/>
    <cellStyle name="60 % - Accent4 3" xfId="50163" hidden="1"/>
    <cellStyle name="60 % - Accent4 3" xfId="50235" hidden="1"/>
    <cellStyle name="60 % - Accent4 3" xfId="50221" hidden="1"/>
    <cellStyle name="60 % - Accent4 3" xfId="50271" hidden="1"/>
    <cellStyle name="60 % - Accent4 3" xfId="50289" hidden="1"/>
    <cellStyle name="60 % - Accent4 3" xfId="50283" hidden="1"/>
    <cellStyle name="60 % - Accent4 3" xfId="50045" hidden="1"/>
    <cellStyle name="60 % - Accent4 3" xfId="50258" hidden="1"/>
    <cellStyle name="60 % - Accent4 3" xfId="49477" hidden="1"/>
    <cellStyle name="60 % - Accent4 3" xfId="49982" hidden="1"/>
    <cellStyle name="60 % - Accent4 3" xfId="49847" hidden="1"/>
    <cellStyle name="60 % - Accent4 3" xfId="50095" hidden="1"/>
    <cellStyle name="60 % - Accent4 3" xfId="49984" hidden="1"/>
    <cellStyle name="60 % - Accent4 3" xfId="50228" hidden="1"/>
    <cellStyle name="60 % - Accent4 3" xfId="49990" hidden="1"/>
    <cellStyle name="60 % - Accent4 3" xfId="49997" hidden="1"/>
    <cellStyle name="60 % - Accent4 3" xfId="50320" hidden="1"/>
    <cellStyle name="60 % - Accent4 3" xfId="49977" hidden="1"/>
    <cellStyle name="60 % - Accent4 3" xfId="50344" hidden="1"/>
    <cellStyle name="60 % - Accent4 3" xfId="50360" hidden="1"/>
    <cellStyle name="60 % - Accent4 3" xfId="50354" hidden="1"/>
    <cellStyle name="60 % - Accent4 3" xfId="50402" hidden="1"/>
    <cellStyle name="60 % - Accent4 3" xfId="50391" hidden="1"/>
    <cellStyle name="60 % - Accent4 3" xfId="50426" hidden="1"/>
    <cellStyle name="60 % - Accent4 3" xfId="50442" hidden="1"/>
    <cellStyle name="60 % - Accent4 3" xfId="50436" hidden="1"/>
    <cellStyle name="60 % - Accent4 3" xfId="50484" hidden="1"/>
    <cellStyle name="60 % - Accent4 3" xfId="50473" hidden="1"/>
    <cellStyle name="60 % - Accent4 3" xfId="50520" hidden="1"/>
    <cellStyle name="60 % - Accent4 3" xfId="50536" hidden="1"/>
    <cellStyle name="60 % - Accent4 3" xfId="50530" hidden="1"/>
    <cellStyle name="60 % - Accent4 3" xfId="50614" hidden="1"/>
    <cellStyle name="60 % - Accent4 3" xfId="50603" hidden="1"/>
    <cellStyle name="60 % - Accent4 3" xfId="50638" hidden="1"/>
    <cellStyle name="60 % - Accent4 3" xfId="50654" hidden="1"/>
    <cellStyle name="60 % - Accent4 3" xfId="50648" hidden="1"/>
    <cellStyle name="60 % - Accent4 3" xfId="50708" hidden="1"/>
    <cellStyle name="60 % - Accent4 3" xfId="50697" hidden="1"/>
    <cellStyle name="60 % - Accent4 3" xfId="50744" hidden="1"/>
    <cellStyle name="60 % - Accent4 3" xfId="50772" hidden="1"/>
    <cellStyle name="60 % - Accent4 3" xfId="50766" hidden="1"/>
    <cellStyle name="60 % - Accent4 3" xfId="50826" hidden="1"/>
    <cellStyle name="60 % - Accent4 3" xfId="50815" hidden="1"/>
    <cellStyle name="60 % - Accent4 3" xfId="50850" hidden="1"/>
    <cellStyle name="60 % - Accent4 3" xfId="50866" hidden="1"/>
    <cellStyle name="60 % - Accent4 3" xfId="50860" hidden="1"/>
    <cellStyle name="60 % - Accent4 3" xfId="50908" hidden="1"/>
    <cellStyle name="60 % - Accent4 3" xfId="50897" hidden="1"/>
    <cellStyle name="60 % - Accent4 3" xfId="50932" hidden="1"/>
    <cellStyle name="60 % - Accent4 3" xfId="50948" hidden="1"/>
    <cellStyle name="60 % - Accent4 3" xfId="50942" hidden="1"/>
    <cellStyle name="60 % - Accent4 3" xfId="51026" hidden="1"/>
    <cellStyle name="60 % - Accent4 3" xfId="51012" hidden="1"/>
    <cellStyle name="60 % - Accent4 3" xfId="51065" hidden="1"/>
    <cellStyle name="60 % - Accent4 3" xfId="51088" hidden="1"/>
    <cellStyle name="60 % - Accent4 3" xfId="51082" hidden="1"/>
    <cellStyle name="60 % - Accent4 3" xfId="51161" hidden="1"/>
    <cellStyle name="60 % - Accent4 3" xfId="51147" hidden="1"/>
    <cellStyle name="60 % - Accent4 3" xfId="51198" hidden="1"/>
    <cellStyle name="60 % - Accent4 3" xfId="51216" hidden="1"/>
    <cellStyle name="60 % - Accent4 3" xfId="51210" hidden="1"/>
    <cellStyle name="60 % - Accent4 3" xfId="51267" hidden="1"/>
    <cellStyle name="60 % - Accent4 3" xfId="51256" hidden="1"/>
    <cellStyle name="60 % - Accent4 3" xfId="51291" hidden="1"/>
    <cellStyle name="60 % - Accent4 3" xfId="51307" hidden="1"/>
    <cellStyle name="60 % - Accent4 3" xfId="51301" hidden="1"/>
    <cellStyle name="60 % - Accent4 3" xfId="51373" hidden="1"/>
    <cellStyle name="60 % - Accent4 3" xfId="51359" hidden="1"/>
    <cellStyle name="60 % - Accent4 3" xfId="51409" hidden="1"/>
    <cellStyle name="60 % - Accent4 3" xfId="51427" hidden="1"/>
    <cellStyle name="60 % - Accent4 3" xfId="51421" hidden="1"/>
    <cellStyle name="60 % - Accent4 3" xfId="51183" hidden="1"/>
    <cellStyle name="60 % - Accent4 3" xfId="51396" hidden="1"/>
    <cellStyle name="60 % - Accent4 3" xfId="50567" hidden="1"/>
    <cellStyle name="60 % - Accent4 3" xfId="51120" hidden="1"/>
    <cellStyle name="60 % - Accent4 3" xfId="50985" hidden="1"/>
    <cellStyle name="60 % - Accent4 3" xfId="51233" hidden="1"/>
    <cellStyle name="60 % - Accent4 3" xfId="51122" hidden="1"/>
    <cellStyle name="60 % - Accent4 3" xfId="51366" hidden="1"/>
    <cellStyle name="60 % - Accent4 3" xfId="51128" hidden="1"/>
    <cellStyle name="60 % - Accent4 3" xfId="51135" hidden="1"/>
    <cellStyle name="60 % - Accent4 3" xfId="51458" hidden="1"/>
    <cellStyle name="60 % - Accent4 3" xfId="51115" hidden="1"/>
    <cellStyle name="60 % - Accent4 3" xfId="51482" hidden="1"/>
    <cellStyle name="60 % - Accent4 3" xfId="51498" hidden="1"/>
    <cellStyle name="60 % - Accent4 3" xfId="51492" hidden="1"/>
    <cellStyle name="60 % - Accent4 3" xfId="51540" hidden="1"/>
    <cellStyle name="60 % - Accent4 3" xfId="51529" hidden="1"/>
    <cellStyle name="60 % - Accent4 3" xfId="51564" hidden="1"/>
    <cellStyle name="60 % - Accent4 3" xfId="51580" hidden="1"/>
    <cellStyle name="60 % - Accent4 3" xfId="51574"/>
    <cellStyle name="60 % - Accent4 4" xfId="3133"/>
    <cellStyle name="60 % - Accent4 5" xfId="11441"/>
    <cellStyle name="60 % - Accent4 6" xfId="19968"/>
    <cellStyle name="60 % - Accent5" xfId="222" builtinId="48" customBuiltin="1"/>
    <cellStyle name="60 % - Accent5 2" xfId="327"/>
    <cellStyle name="60 % - Accent5 3" xfId="262" hidden="1"/>
    <cellStyle name="60 % - Accent5 3" xfId="510" hidden="1"/>
    <cellStyle name="60 % - Accent5 3" xfId="545" hidden="1"/>
    <cellStyle name="60 % - Accent5 3" xfId="463" hidden="1"/>
    <cellStyle name="60 % - Accent5 3" xfId="695" hidden="1"/>
    <cellStyle name="60 % - Accent5 3" xfId="709" hidden="1"/>
    <cellStyle name="60 % - Accent5 3" xfId="978" hidden="1"/>
    <cellStyle name="60 % - Accent5 3" xfId="1013" hidden="1"/>
    <cellStyle name="60 % - Accent5 3" xfId="939" hidden="1"/>
    <cellStyle name="60 % - Accent5 3" xfId="1160" hidden="1"/>
    <cellStyle name="60 % - Accent5 3" xfId="1174" hidden="1"/>
    <cellStyle name="60 % - Accent5 3" xfId="1389" hidden="1"/>
    <cellStyle name="60 % - Accent5 3" xfId="1424" hidden="1"/>
    <cellStyle name="60 % - Accent5 3" xfId="1351" hidden="1"/>
    <cellStyle name="60 % - Accent5 3" xfId="1569" hidden="1"/>
    <cellStyle name="60 % - Accent5 3" xfId="1583" hidden="1"/>
    <cellStyle name="60 % - Accent5 3" xfId="1647" hidden="1"/>
    <cellStyle name="60 % - Accent5 3" xfId="1664" hidden="1"/>
    <cellStyle name="60 % - Accent5 3" xfId="1625" hidden="1"/>
    <cellStyle name="60 % - Accent5 3" xfId="1700" hidden="1"/>
    <cellStyle name="60 % - Accent5 3" xfId="1714" hidden="1"/>
    <cellStyle name="60 % - Accent5 3" xfId="1905" hidden="1"/>
    <cellStyle name="60 % - Accent5 3" xfId="1940" hidden="1"/>
    <cellStyle name="60 % - Accent5 3" xfId="1867" hidden="1"/>
    <cellStyle name="60 % - Accent5 3" xfId="2085" hidden="1"/>
    <cellStyle name="60 % - Accent5 3" xfId="2099" hidden="1"/>
    <cellStyle name="60 % - Accent5 3" xfId="2199" hidden="1"/>
    <cellStyle name="60 % - Accent5 3" xfId="2221" hidden="1"/>
    <cellStyle name="60 % - Accent5 3" xfId="2169" hidden="1"/>
    <cellStyle name="60 % - Accent5 3" xfId="2284" hidden="1"/>
    <cellStyle name="60 % - Accent5 3" xfId="2298" hidden="1"/>
    <cellStyle name="60 % - Accent5 3" xfId="2387" hidden="1"/>
    <cellStyle name="60 % - Accent5 3" xfId="2409" hidden="1"/>
    <cellStyle name="60 % - Accent5 3" xfId="2360" hidden="1"/>
    <cellStyle name="60 % - Accent5 3" xfId="2485" hidden="1"/>
    <cellStyle name="60 % - Accent5 3" xfId="2499" hidden="1"/>
    <cellStyle name="60 % - Accent5 3" xfId="2554" hidden="1"/>
    <cellStyle name="60 % - Accent5 3" xfId="2571" hidden="1"/>
    <cellStyle name="60 % - Accent5 3" xfId="2532" hidden="1"/>
    <cellStyle name="60 % - Accent5 3" xfId="2607" hidden="1"/>
    <cellStyle name="60 % - Accent5 3" xfId="2621" hidden="1"/>
    <cellStyle name="60 % - Accent5 3" xfId="2699" hidden="1"/>
    <cellStyle name="60 % - Accent5 3" xfId="2721" hidden="1"/>
    <cellStyle name="60 % - Accent5 3" xfId="2671" hidden="1"/>
    <cellStyle name="60 % - Accent5 3" xfId="2798" hidden="1"/>
    <cellStyle name="60 % - Accent5 3" xfId="2812" hidden="1"/>
    <cellStyle name="60 % - Accent5 3" xfId="2743" hidden="1"/>
    <cellStyle name="60 % - Accent5 3" xfId="2642" hidden="1"/>
    <cellStyle name="60 % - Accent5 3" xfId="2726" hidden="1"/>
    <cellStyle name="60 % - Accent5 3" xfId="2634" hidden="1"/>
    <cellStyle name="60 % - Accent5 3" xfId="2416" hidden="1"/>
    <cellStyle name="60 % - Accent5 3" xfId="2520" hidden="1"/>
    <cellStyle name="60 % - Accent5 3" xfId="2233" hidden="1"/>
    <cellStyle name="60 % - Accent5 3" xfId="2240" hidden="1"/>
    <cellStyle name="60 % - Accent5 3" xfId="2648" hidden="1"/>
    <cellStyle name="60 % - Accent5 3" xfId="815" hidden="1"/>
    <cellStyle name="60 % - Accent5 3" xfId="2845" hidden="1"/>
    <cellStyle name="60 % - Accent5 3" xfId="2862" hidden="1"/>
    <cellStyle name="60 % - Accent5 3" xfId="2747" hidden="1"/>
    <cellStyle name="60 % - Accent5 3" xfId="2898" hidden="1"/>
    <cellStyle name="60 % - Accent5 3" xfId="2912" hidden="1"/>
    <cellStyle name="60 % - Accent5 3" xfId="2952" hidden="1"/>
    <cellStyle name="60 % - Accent5 3" xfId="2969" hidden="1"/>
    <cellStyle name="60 % - Accent5 3" xfId="2930" hidden="1"/>
    <cellStyle name="60 % - Accent5 3" xfId="3029" hidden="1"/>
    <cellStyle name="60 % - Accent5 3" xfId="3043" hidden="1"/>
    <cellStyle name="60 % - Accent5 3" xfId="3331" hidden="1"/>
    <cellStyle name="60 % - Accent5 3" xfId="3366" hidden="1"/>
    <cellStyle name="60 % - Accent5 3" xfId="3293" hidden="1"/>
    <cellStyle name="60 % - Accent5 3" xfId="3511" hidden="1"/>
    <cellStyle name="60 % - Accent5 3" xfId="3525" hidden="1"/>
    <cellStyle name="60 % - Accent5 3" xfId="3794" hidden="1"/>
    <cellStyle name="60 % - Accent5 3" xfId="3829" hidden="1"/>
    <cellStyle name="60 % - Accent5 3" xfId="3755" hidden="1"/>
    <cellStyle name="60 % - Accent5 3" xfId="3976" hidden="1"/>
    <cellStyle name="60 % - Accent5 3" xfId="3990" hidden="1"/>
    <cellStyle name="60 % - Accent5 3" xfId="4205" hidden="1"/>
    <cellStyle name="60 % - Accent5 3" xfId="4240" hidden="1"/>
    <cellStyle name="60 % - Accent5 3" xfId="4167" hidden="1"/>
    <cellStyle name="60 % - Accent5 3" xfId="4385" hidden="1"/>
    <cellStyle name="60 % - Accent5 3" xfId="4399" hidden="1"/>
    <cellStyle name="60 % - Accent5 3" xfId="4463" hidden="1"/>
    <cellStyle name="60 % - Accent5 3" xfId="4480" hidden="1"/>
    <cellStyle name="60 % - Accent5 3" xfId="4441" hidden="1"/>
    <cellStyle name="60 % - Accent5 3" xfId="4516" hidden="1"/>
    <cellStyle name="60 % - Accent5 3" xfId="4530" hidden="1"/>
    <cellStyle name="60 % - Accent5 3" xfId="4721" hidden="1"/>
    <cellStyle name="60 % - Accent5 3" xfId="4756" hidden="1"/>
    <cellStyle name="60 % - Accent5 3" xfId="4683" hidden="1"/>
    <cellStyle name="60 % - Accent5 3" xfId="4901" hidden="1"/>
    <cellStyle name="60 % - Accent5 3" xfId="4915" hidden="1"/>
    <cellStyle name="60 % - Accent5 3" xfId="5015" hidden="1"/>
    <cellStyle name="60 % - Accent5 3" xfId="5037" hidden="1"/>
    <cellStyle name="60 % - Accent5 3" xfId="4985" hidden="1"/>
    <cellStyle name="60 % - Accent5 3" xfId="5100" hidden="1"/>
    <cellStyle name="60 % - Accent5 3" xfId="5114" hidden="1"/>
    <cellStyle name="60 % - Accent5 3" xfId="5203" hidden="1"/>
    <cellStyle name="60 % - Accent5 3" xfId="5225" hidden="1"/>
    <cellStyle name="60 % - Accent5 3" xfId="5176" hidden="1"/>
    <cellStyle name="60 % - Accent5 3" xfId="5301" hidden="1"/>
    <cellStyle name="60 % - Accent5 3" xfId="5315" hidden="1"/>
    <cellStyle name="60 % - Accent5 3" xfId="5370" hidden="1"/>
    <cellStyle name="60 % - Accent5 3" xfId="5387" hidden="1"/>
    <cellStyle name="60 % - Accent5 3" xfId="5348" hidden="1"/>
    <cellStyle name="60 % - Accent5 3" xfId="5423" hidden="1"/>
    <cellStyle name="60 % - Accent5 3" xfId="5437" hidden="1"/>
    <cellStyle name="60 % - Accent5 3" xfId="5515" hidden="1"/>
    <cellStyle name="60 % - Accent5 3" xfId="5537" hidden="1"/>
    <cellStyle name="60 % - Accent5 3" xfId="5487" hidden="1"/>
    <cellStyle name="60 % - Accent5 3" xfId="5614" hidden="1"/>
    <cellStyle name="60 % - Accent5 3" xfId="5628" hidden="1"/>
    <cellStyle name="60 % - Accent5 3" xfId="5559" hidden="1"/>
    <cellStyle name="60 % - Accent5 3" xfId="5458" hidden="1"/>
    <cellStyle name="60 % - Accent5 3" xfId="5542" hidden="1"/>
    <cellStyle name="60 % - Accent5 3" xfId="5450" hidden="1"/>
    <cellStyle name="60 % - Accent5 3" xfId="5232" hidden="1"/>
    <cellStyle name="60 % - Accent5 3" xfId="5336" hidden="1"/>
    <cellStyle name="60 % - Accent5 3" xfId="5049" hidden="1"/>
    <cellStyle name="60 % - Accent5 3" xfId="5056" hidden="1"/>
    <cellStyle name="60 % - Accent5 3" xfId="5464" hidden="1"/>
    <cellStyle name="60 % - Accent5 3" xfId="3631" hidden="1"/>
    <cellStyle name="60 % - Accent5 3" xfId="5661" hidden="1"/>
    <cellStyle name="60 % - Accent5 3" xfId="5678" hidden="1"/>
    <cellStyle name="60 % - Accent5 3" xfId="5563" hidden="1"/>
    <cellStyle name="60 % - Accent5 3" xfId="5714" hidden="1"/>
    <cellStyle name="60 % - Accent5 3" xfId="5728" hidden="1"/>
    <cellStyle name="60 % - Accent5 3" xfId="5768" hidden="1"/>
    <cellStyle name="60 % - Accent5 3" xfId="5785" hidden="1"/>
    <cellStyle name="60 % - Accent5 3" xfId="5746" hidden="1"/>
    <cellStyle name="60 % - Accent5 3" xfId="5845" hidden="1"/>
    <cellStyle name="60 % - Accent5 3" xfId="5859" hidden="1"/>
    <cellStyle name="60 % - Accent5 3" xfId="6083" hidden="1"/>
    <cellStyle name="60 % - Accent5 3" xfId="6118" hidden="1"/>
    <cellStyle name="60 % - Accent5 3" xfId="6045" hidden="1"/>
    <cellStyle name="60 % - Accent5 3" xfId="6263" hidden="1"/>
    <cellStyle name="60 % - Accent5 3" xfId="6277" hidden="1"/>
    <cellStyle name="60 % - Accent5 3" xfId="6546" hidden="1"/>
    <cellStyle name="60 % - Accent5 3" xfId="6581" hidden="1"/>
    <cellStyle name="60 % - Accent5 3" xfId="6507" hidden="1"/>
    <cellStyle name="60 % - Accent5 3" xfId="6728" hidden="1"/>
    <cellStyle name="60 % - Accent5 3" xfId="6742" hidden="1"/>
    <cellStyle name="60 % - Accent5 3" xfId="6957" hidden="1"/>
    <cellStyle name="60 % - Accent5 3" xfId="6992" hidden="1"/>
    <cellStyle name="60 % - Accent5 3" xfId="6919" hidden="1"/>
    <cellStyle name="60 % - Accent5 3" xfId="7137" hidden="1"/>
    <cellStyle name="60 % - Accent5 3" xfId="7151" hidden="1"/>
    <cellStyle name="60 % - Accent5 3" xfId="7215" hidden="1"/>
    <cellStyle name="60 % - Accent5 3" xfId="7232" hidden="1"/>
    <cellStyle name="60 % - Accent5 3" xfId="7193" hidden="1"/>
    <cellStyle name="60 % - Accent5 3" xfId="7268" hidden="1"/>
    <cellStyle name="60 % - Accent5 3" xfId="7282" hidden="1"/>
    <cellStyle name="60 % - Accent5 3" xfId="7473" hidden="1"/>
    <cellStyle name="60 % - Accent5 3" xfId="7508" hidden="1"/>
    <cellStyle name="60 % - Accent5 3" xfId="7435" hidden="1"/>
    <cellStyle name="60 % - Accent5 3" xfId="7653" hidden="1"/>
    <cellStyle name="60 % - Accent5 3" xfId="7667" hidden="1"/>
    <cellStyle name="60 % - Accent5 3" xfId="7767" hidden="1"/>
    <cellStyle name="60 % - Accent5 3" xfId="7789" hidden="1"/>
    <cellStyle name="60 % - Accent5 3" xfId="7737" hidden="1"/>
    <cellStyle name="60 % - Accent5 3" xfId="7852" hidden="1"/>
    <cellStyle name="60 % - Accent5 3" xfId="7866" hidden="1"/>
    <cellStyle name="60 % - Accent5 3" xfId="7955" hidden="1"/>
    <cellStyle name="60 % - Accent5 3" xfId="7977" hidden="1"/>
    <cellStyle name="60 % - Accent5 3" xfId="7928" hidden="1"/>
    <cellStyle name="60 % - Accent5 3" xfId="8053" hidden="1"/>
    <cellStyle name="60 % - Accent5 3" xfId="8067" hidden="1"/>
    <cellStyle name="60 % - Accent5 3" xfId="8122" hidden="1"/>
    <cellStyle name="60 % - Accent5 3" xfId="8139" hidden="1"/>
    <cellStyle name="60 % - Accent5 3" xfId="8100" hidden="1"/>
    <cellStyle name="60 % - Accent5 3" xfId="8175" hidden="1"/>
    <cellStyle name="60 % - Accent5 3" xfId="8189" hidden="1"/>
    <cellStyle name="60 % - Accent5 3" xfId="8267" hidden="1"/>
    <cellStyle name="60 % - Accent5 3" xfId="8289" hidden="1"/>
    <cellStyle name="60 % - Accent5 3" xfId="8239" hidden="1"/>
    <cellStyle name="60 % - Accent5 3" xfId="8366" hidden="1"/>
    <cellStyle name="60 % - Accent5 3" xfId="8380" hidden="1"/>
    <cellStyle name="60 % - Accent5 3" xfId="8311" hidden="1"/>
    <cellStyle name="60 % - Accent5 3" xfId="8210" hidden="1"/>
    <cellStyle name="60 % - Accent5 3" xfId="8294" hidden="1"/>
    <cellStyle name="60 % - Accent5 3" xfId="8202" hidden="1"/>
    <cellStyle name="60 % - Accent5 3" xfId="7984" hidden="1"/>
    <cellStyle name="60 % - Accent5 3" xfId="8088" hidden="1"/>
    <cellStyle name="60 % - Accent5 3" xfId="7801" hidden="1"/>
    <cellStyle name="60 % - Accent5 3" xfId="7808" hidden="1"/>
    <cellStyle name="60 % - Accent5 3" xfId="8216" hidden="1"/>
    <cellStyle name="60 % - Accent5 3" xfId="6383" hidden="1"/>
    <cellStyle name="60 % - Accent5 3" xfId="8413" hidden="1"/>
    <cellStyle name="60 % - Accent5 3" xfId="8430" hidden="1"/>
    <cellStyle name="60 % - Accent5 3" xfId="8315" hidden="1"/>
    <cellStyle name="60 % - Accent5 3" xfId="8466" hidden="1"/>
    <cellStyle name="60 % - Accent5 3" xfId="8480" hidden="1"/>
    <cellStyle name="60 % - Accent5 3" xfId="8520" hidden="1"/>
    <cellStyle name="60 % - Accent5 3" xfId="8537" hidden="1"/>
    <cellStyle name="60 % - Accent5 3" xfId="8498" hidden="1"/>
    <cellStyle name="60 % - Accent5 3" xfId="8597" hidden="1"/>
    <cellStyle name="60 % - Accent5 3" xfId="8611" hidden="1"/>
    <cellStyle name="60 % - Accent5 3" xfId="8841" hidden="1"/>
    <cellStyle name="60 % - Accent5 3" xfId="8876" hidden="1"/>
    <cellStyle name="60 % - Accent5 3" xfId="8803" hidden="1"/>
    <cellStyle name="60 % - Accent5 3" xfId="9021" hidden="1"/>
    <cellStyle name="60 % - Accent5 3" xfId="9035" hidden="1"/>
    <cellStyle name="60 % - Accent5 3" xfId="9304" hidden="1"/>
    <cellStyle name="60 % - Accent5 3" xfId="9339" hidden="1"/>
    <cellStyle name="60 % - Accent5 3" xfId="9265" hidden="1"/>
    <cellStyle name="60 % - Accent5 3" xfId="9486" hidden="1"/>
    <cellStyle name="60 % - Accent5 3" xfId="9500" hidden="1"/>
    <cellStyle name="60 % - Accent5 3" xfId="9715" hidden="1"/>
    <cellStyle name="60 % - Accent5 3" xfId="9750" hidden="1"/>
    <cellStyle name="60 % - Accent5 3" xfId="9677" hidden="1"/>
    <cellStyle name="60 % - Accent5 3" xfId="9895" hidden="1"/>
    <cellStyle name="60 % - Accent5 3" xfId="9909" hidden="1"/>
    <cellStyle name="60 % - Accent5 3" xfId="9973" hidden="1"/>
    <cellStyle name="60 % - Accent5 3" xfId="9990" hidden="1"/>
    <cellStyle name="60 % - Accent5 3" xfId="9951" hidden="1"/>
    <cellStyle name="60 % - Accent5 3" xfId="10026" hidden="1"/>
    <cellStyle name="60 % - Accent5 3" xfId="10040" hidden="1"/>
    <cellStyle name="60 % - Accent5 3" xfId="10231" hidden="1"/>
    <cellStyle name="60 % - Accent5 3" xfId="10266" hidden="1"/>
    <cellStyle name="60 % - Accent5 3" xfId="10193" hidden="1"/>
    <cellStyle name="60 % - Accent5 3" xfId="10411" hidden="1"/>
    <cellStyle name="60 % - Accent5 3" xfId="10425" hidden="1"/>
    <cellStyle name="60 % - Accent5 3" xfId="10525" hidden="1"/>
    <cellStyle name="60 % - Accent5 3" xfId="10547" hidden="1"/>
    <cellStyle name="60 % - Accent5 3" xfId="10495" hidden="1"/>
    <cellStyle name="60 % - Accent5 3" xfId="10610" hidden="1"/>
    <cellStyle name="60 % - Accent5 3" xfId="10624" hidden="1"/>
    <cellStyle name="60 % - Accent5 3" xfId="10713" hidden="1"/>
    <cellStyle name="60 % - Accent5 3" xfId="10735" hidden="1"/>
    <cellStyle name="60 % - Accent5 3" xfId="10686" hidden="1"/>
    <cellStyle name="60 % - Accent5 3" xfId="10811" hidden="1"/>
    <cellStyle name="60 % - Accent5 3" xfId="10825" hidden="1"/>
    <cellStyle name="60 % - Accent5 3" xfId="10880" hidden="1"/>
    <cellStyle name="60 % - Accent5 3" xfId="10897" hidden="1"/>
    <cellStyle name="60 % - Accent5 3" xfId="10858" hidden="1"/>
    <cellStyle name="60 % - Accent5 3" xfId="10933" hidden="1"/>
    <cellStyle name="60 % - Accent5 3" xfId="10947" hidden="1"/>
    <cellStyle name="60 % - Accent5 3" xfId="11025" hidden="1"/>
    <cellStyle name="60 % - Accent5 3" xfId="11047" hidden="1"/>
    <cellStyle name="60 % - Accent5 3" xfId="10997" hidden="1"/>
    <cellStyle name="60 % - Accent5 3" xfId="11124" hidden="1"/>
    <cellStyle name="60 % - Accent5 3" xfId="11138" hidden="1"/>
    <cellStyle name="60 % - Accent5 3" xfId="11069" hidden="1"/>
    <cellStyle name="60 % - Accent5 3" xfId="10968" hidden="1"/>
    <cellStyle name="60 % - Accent5 3" xfId="11052" hidden="1"/>
    <cellStyle name="60 % - Accent5 3" xfId="10960" hidden="1"/>
    <cellStyle name="60 % - Accent5 3" xfId="10742" hidden="1"/>
    <cellStyle name="60 % - Accent5 3" xfId="10846" hidden="1"/>
    <cellStyle name="60 % - Accent5 3" xfId="10559" hidden="1"/>
    <cellStyle name="60 % - Accent5 3" xfId="10566" hidden="1"/>
    <cellStyle name="60 % - Accent5 3" xfId="10974" hidden="1"/>
    <cellStyle name="60 % - Accent5 3" xfId="9141" hidden="1"/>
    <cellStyle name="60 % - Accent5 3" xfId="11171" hidden="1"/>
    <cellStyle name="60 % - Accent5 3" xfId="11188" hidden="1"/>
    <cellStyle name="60 % - Accent5 3" xfId="11073" hidden="1"/>
    <cellStyle name="60 % - Accent5 3" xfId="11224" hidden="1"/>
    <cellStyle name="60 % - Accent5 3" xfId="11238" hidden="1"/>
    <cellStyle name="60 % - Accent5 3" xfId="11278" hidden="1"/>
    <cellStyle name="60 % - Accent5 3" xfId="11295" hidden="1"/>
    <cellStyle name="60 % - Accent5 3" xfId="11256" hidden="1"/>
    <cellStyle name="60 % - Accent5 3" xfId="11355" hidden="1"/>
    <cellStyle name="60 % - Accent5 3" xfId="11369" hidden="1"/>
    <cellStyle name="60 % - Accent5 3" xfId="11625" hidden="1"/>
    <cellStyle name="60 % - Accent5 3" xfId="11660" hidden="1"/>
    <cellStyle name="60 % - Accent5 3" xfId="11587" hidden="1"/>
    <cellStyle name="60 % - Accent5 3" xfId="11805" hidden="1"/>
    <cellStyle name="60 % - Accent5 3" xfId="11819" hidden="1"/>
    <cellStyle name="60 % - Accent5 3" xfId="12088" hidden="1"/>
    <cellStyle name="60 % - Accent5 3" xfId="12123" hidden="1"/>
    <cellStyle name="60 % - Accent5 3" xfId="12049" hidden="1"/>
    <cellStyle name="60 % - Accent5 3" xfId="12270" hidden="1"/>
    <cellStyle name="60 % - Accent5 3" xfId="12284" hidden="1"/>
    <cellStyle name="60 % - Accent5 3" xfId="12499" hidden="1"/>
    <cellStyle name="60 % - Accent5 3" xfId="12534" hidden="1"/>
    <cellStyle name="60 % - Accent5 3" xfId="12461" hidden="1"/>
    <cellStyle name="60 % - Accent5 3" xfId="12679" hidden="1"/>
    <cellStyle name="60 % - Accent5 3" xfId="12693" hidden="1"/>
    <cellStyle name="60 % - Accent5 3" xfId="12757" hidden="1"/>
    <cellStyle name="60 % - Accent5 3" xfId="12774" hidden="1"/>
    <cellStyle name="60 % - Accent5 3" xfId="12735" hidden="1"/>
    <cellStyle name="60 % - Accent5 3" xfId="12810" hidden="1"/>
    <cellStyle name="60 % - Accent5 3" xfId="12824" hidden="1"/>
    <cellStyle name="60 % - Accent5 3" xfId="13015" hidden="1"/>
    <cellStyle name="60 % - Accent5 3" xfId="13050" hidden="1"/>
    <cellStyle name="60 % - Accent5 3" xfId="12977" hidden="1"/>
    <cellStyle name="60 % - Accent5 3" xfId="13195" hidden="1"/>
    <cellStyle name="60 % - Accent5 3" xfId="13209" hidden="1"/>
    <cellStyle name="60 % - Accent5 3" xfId="13309" hidden="1"/>
    <cellStyle name="60 % - Accent5 3" xfId="13331" hidden="1"/>
    <cellStyle name="60 % - Accent5 3" xfId="13279" hidden="1"/>
    <cellStyle name="60 % - Accent5 3" xfId="13394" hidden="1"/>
    <cellStyle name="60 % - Accent5 3" xfId="13408" hidden="1"/>
    <cellStyle name="60 % - Accent5 3" xfId="13497" hidden="1"/>
    <cellStyle name="60 % - Accent5 3" xfId="13519" hidden="1"/>
    <cellStyle name="60 % - Accent5 3" xfId="13470" hidden="1"/>
    <cellStyle name="60 % - Accent5 3" xfId="13595" hidden="1"/>
    <cellStyle name="60 % - Accent5 3" xfId="13609" hidden="1"/>
    <cellStyle name="60 % - Accent5 3" xfId="13664" hidden="1"/>
    <cellStyle name="60 % - Accent5 3" xfId="13681" hidden="1"/>
    <cellStyle name="60 % - Accent5 3" xfId="13642" hidden="1"/>
    <cellStyle name="60 % - Accent5 3" xfId="13717" hidden="1"/>
    <cellStyle name="60 % - Accent5 3" xfId="13731" hidden="1"/>
    <cellStyle name="60 % - Accent5 3" xfId="13809" hidden="1"/>
    <cellStyle name="60 % - Accent5 3" xfId="13831" hidden="1"/>
    <cellStyle name="60 % - Accent5 3" xfId="13781" hidden="1"/>
    <cellStyle name="60 % - Accent5 3" xfId="13908" hidden="1"/>
    <cellStyle name="60 % - Accent5 3" xfId="13922" hidden="1"/>
    <cellStyle name="60 % - Accent5 3" xfId="13853" hidden="1"/>
    <cellStyle name="60 % - Accent5 3" xfId="13752" hidden="1"/>
    <cellStyle name="60 % - Accent5 3" xfId="13836" hidden="1"/>
    <cellStyle name="60 % - Accent5 3" xfId="13744" hidden="1"/>
    <cellStyle name="60 % - Accent5 3" xfId="13526" hidden="1"/>
    <cellStyle name="60 % - Accent5 3" xfId="13630" hidden="1"/>
    <cellStyle name="60 % - Accent5 3" xfId="13343" hidden="1"/>
    <cellStyle name="60 % - Accent5 3" xfId="13350" hidden="1"/>
    <cellStyle name="60 % - Accent5 3" xfId="13758" hidden="1"/>
    <cellStyle name="60 % - Accent5 3" xfId="11925" hidden="1"/>
    <cellStyle name="60 % - Accent5 3" xfId="13955" hidden="1"/>
    <cellStyle name="60 % - Accent5 3" xfId="13972" hidden="1"/>
    <cellStyle name="60 % - Accent5 3" xfId="13857" hidden="1"/>
    <cellStyle name="60 % - Accent5 3" xfId="14008" hidden="1"/>
    <cellStyle name="60 % - Accent5 3" xfId="14022" hidden="1"/>
    <cellStyle name="60 % - Accent5 3" xfId="14062" hidden="1"/>
    <cellStyle name="60 % - Accent5 3" xfId="14079" hidden="1"/>
    <cellStyle name="60 % - Accent5 3" xfId="14040" hidden="1"/>
    <cellStyle name="60 % - Accent5 3" xfId="14139" hidden="1"/>
    <cellStyle name="60 % - Accent5 3" xfId="14153" hidden="1"/>
    <cellStyle name="60 % - Accent5 3" xfId="14383" hidden="1"/>
    <cellStyle name="60 % - Accent5 3" xfId="14418" hidden="1"/>
    <cellStyle name="60 % - Accent5 3" xfId="14345" hidden="1"/>
    <cellStyle name="60 % - Accent5 3" xfId="14563" hidden="1"/>
    <cellStyle name="60 % - Accent5 3" xfId="14577" hidden="1"/>
    <cellStyle name="60 % - Accent5 3" xfId="14846" hidden="1"/>
    <cellStyle name="60 % - Accent5 3" xfId="14881" hidden="1"/>
    <cellStyle name="60 % - Accent5 3" xfId="14807" hidden="1"/>
    <cellStyle name="60 % - Accent5 3" xfId="15028" hidden="1"/>
    <cellStyle name="60 % - Accent5 3" xfId="15042" hidden="1"/>
    <cellStyle name="60 % - Accent5 3" xfId="15257" hidden="1"/>
    <cellStyle name="60 % - Accent5 3" xfId="15292" hidden="1"/>
    <cellStyle name="60 % - Accent5 3" xfId="15219" hidden="1"/>
    <cellStyle name="60 % - Accent5 3" xfId="15437" hidden="1"/>
    <cellStyle name="60 % - Accent5 3" xfId="15451" hidden="1"/>
    <cellStyle name="60 % - Accent5 3" xfId="15515" hidden="1"/>
    <cellStyle name="60 % - Accent5 3" xfId="15532" hidden="1"/>
    <cellStyle name="60 % - Accent5 3" xfId="15493" hidden="1"/>
    <cellStyle name="60 % - Accent5 3" xfId="15568" hidden="1"/>
    <cellStyle name="60 % - Accent5 3" xfId="15582" hidden="1"/>
    <cellStyle name="60 % - Accent5 3" xfId="15773" hidden="1"/>
    <cellStyle name="60 % - Accent5 3" xfId="15808" hidden="1"/>
    <cellStyle name="60 % - Accent5 3" xfId="15735" hidden="1"/>
    <cellStyle name="60 % - Accent5 3" xfId="15953" hidden="1"/>
    <cellStyle name="60 % - Accent5 3" xfId="15967" hidden="1"/>
    <cellStyle name="60 % - Accent5 3" xfId="16067" hidden="1"/>
    <cellStyle name="60 % - Accent5 3" xfId="16089" hidden="1"/>
    <cellStyle name="60 % - Accent5 3" xfId="16037" hidden="1"/>
    <cellStyle name="60 % - Accent5 3" xfId="16152" hidden="1"/>
    <cellStyle name="60 % - Accent5 3" xfId="16166" hidden="1"/>
    <cellStyle name="60 % - Accent5 3" xfId="16255" hidden="1"/>
    <cellStyle name="60 % - Accent5 3" xfId="16277" hidden="1"/>
    <cellStyle name="60 % - Accent5 3" xfId="16228" hidden="1"/>
    <cellStyle name="60 % - Accent5 3" xfId="16353" hidden="1"/>
    <cellStyle name="60 % - Accent5 3" xfId="16367" hidden="1"/>
    <cellStyle name="60 % - Accent5 3" xfId="16422" hidden="1"/>
    <cellStyle name="60 % - Accent5 3" xfId="16439" hidden="1"/>
    <cellStyle name="60 % - Accent5 3" xfId="16400" hidden="1"/>
    <cellStyle name="60 % - Accent5 3" xfId="16475" hidden="1"/>
    <cellStyle name="60 % - Accent5 3" xfId="16489" hidden="1"/>
    <cellStyle name="60 % - Accent5 3" xfId="16567" hidden="1"/>
    <cellStyle name="60 % - Accent5 3" xfId="16589" hidden="1"/>
    <cellStyle name="60 % - Accent5 3" xfId="16539" hidden="1"/>
    <cellStyle name="60 % - Accent5 3" xfId="16666" hidden="1"/>
    <cellStyle name="60 % - Accent5 3" xfId="16680" hidden="1"/>
    <cellStyle name="60 % - Accent5 3" xfId="16611" hidden="1"/>
    <cellStyle name="60 % - Accent5 3" xfId="16510" hidden="1"/>
    <cellStyle name="60 % - Accent5 3" xfId="16594" hidden="1"/>
    <cellStyle name="60 % - Accent5 3" xfId="16502" hidden="1"/>
    <cellStyle name="60 % - Accent5 3" xfId="16284" hidden="1"/>
    <cellStyle name="60 % - Accent5 3" xfId="16388" hidden="1"/>
    <cellStyle name="60 % - Accent5 3" xfId="16101" hidden="1"/>
    <cellStyle name="60 % - Accent5 3" xfId="16108" hidden="1"/>
    <cellStyle name="60 % - Accent5 3" xfId="16516" hidden="1"/>
    <cellStyle name="60 % - Accent5 3" xfId="14683" hidden="1"/>
    <cellStyle name="60 % - Accent5 3" xfId="16713" hidden="1"/>
    <cellStyle name="60 % - Accent5 3" xfId="16730" hidden="1"/>
    <cellStyle name="60 % - Accent5 3" xfId="16615" hidden="1"/>
    <cellStyle name="60 % - Accent5 3" xfId="16766" hidden="1"/>
    <cellStyle name="60 % - Accent5 3" xfId="16780" hidden="1"/>
    <cellStyle name="60 % - Accent5 3" xfId="16820" hidden="1"/>
    <cellStyle name="60 % - Accent5 3" xfId="16837" hidden="1"/>
    <cellStyle name="60 % - Accent5 3" xfId="16798" hidden="1"/>
    <cellStyle name="60 % - Accent5 3" xfId="16897" hidden="1"/>
    <cellStyle name="60 % - Accent5 3" xfId="16911" hidden="1"/>
    <cellStyle name="60 % - Accent5 3" xfId="16966" hidden="1"/>
    <cellStyle name="60 % - Accent5 3" xfId="16983" hidden="1"/>
    <cellStyle name="60 % - Accent5 3" xfId="16944" hidden="1"/>
    <cellStyle name="60 % - Accent5 3" xfId="17019" hidden="1"/>
    <cellStyle name="60 % - Accent5 3" xfId="17033" hidden="1"/>
    <cellStyle name="60 % - Accent5 3" xfId="17123" hidden="1"/>
    <cellStyle name="60 % - Accent5 3" xfId="17140" hidden="1"/>
    <cellStyle name="60 % - Accent5 3" xfId="17100" hidden="1"/>
    <cellStyle name="60 % - Accent5 3" xfId="17178" hidden="1"/>
    <cellStyle name="60 % - Accent5 3" xfId="17192" hidden="1"/>
    <cellStyle name="60 % - Accent5 3" xfId="17244" hidden="1"/>
    <cellStyle name="60 % - Accent5 3" xfId="17261" hidden="1"/>
    <cellStyle name="60 % - Accent5 3" xfId="17222" hidden="1"/>
    <cellStyle name="60 % - Accent5 3" xfId="17297" hidden="1"/>
    <cellStyle name="60 % - Accent5 3" xfId="17311" hidden="1"/>
    <cellStyle name="60 % - Accent5 3" xfId="17351" hidden="1"/>
    <cellStyle name="60 % - Accent5 3" xfId="17368" hidden="1"/>
    <cellStyle name="60 % - Accent5 3" xfId="17329" hidden="1"/>
    <cellStyle name="60 % - Accent5 3" xfId="17404" hidden="1"/>
    <cellStyle name="60 % - Accent5 3" xfId="17418" hidden="1"/>
    <cellStyle name="60 % - Accent5 3" xfId="17458" hidden="1"/>
    <cellStyle name="60 % - Accent5 3" xfId="17475" hidden="1"/>
    <cellStyle name="60 % - Accent5 3" xfId="17436" hidden="1"/>
    <cellStyle name="60 % - Accent5 3" xfId="17511" hidden="1"/>
    <cellStyle name="60 % - Accent5 3" xfId="17525" hidden="1"/>
    <cellStyle name="60 % - Accent5 3" xfId="17596" hidden="1"/>
    <cellStyle name="60 % - Accent5 3" xfId="17617" hidden="1"/>
    <cellStyle name="60 % - Accent5 3" xfId="17567" hidden="1"/>
    <cellStyle name="60 % - Accent5 3" xfId="17677" hidden="1"/>
    <cellStyle name="60 % - Accent5 3" xfId="17691" hidden="1"/>
    <cellStyle name="60 % - Accent5 3" xfId="17772" hidden="1"/>
    <cellStyle name="60 % - Accent5 3" xfId="17793" hidden="1"/>
    <cellStyle name="60 % - Accent5 3" xfId="17746" hidden="1"/>
    <cellStyle name="60 % - Accent5 3" xfId="17843" hidden="1"/>
    <cellStyle name="60 % - Accent5 3" xfId="17857" hidden="1"/>
    <cellStyle name="60 % - Accent5 3" xfId="17908" hidden="1"/>
    <cellStyle name="60 % - Accent5 3" xfId="17925" hidden="1"/>
    <cellStyle name="60 % - Accent5 3" xfId="17886" hidden="1"/>
    <cellStyle name="60 % - Accent5 3" xfId="17961" hidden="1"/>
    <cellStyle name="60 % - Accent5 3" xfId="17975" hidden="1"/>
    <cellStyle name="60 % - Accent5 3" xfId="18049" hidden="1"/>
    <cellStyle name="60 % - Accent5 3" xfId="18070" hidden="1"/>
    <cellStyle name="60 % - Accent5 3" xfId="18022" hidden="1"/>
    <cellStyle name="60 % - Accent5 3" xfId="18122" hidden="1"/>
    <cellStyle name="60 % - Accent5 3" xfId="18136" hidden="1"/>
    <cellStyle name="60 % - Accent5 3" xfId="18081" hidden="1"/>
    <cellStyle name="60 % - Accent5 3" xfId="17995" hidden="1"/>
    <cellStyle name="60 % - Accent5 3" xfId="18075" hidden="1"/>
    <cellStyle name="60 % - Accent5 3" xfId="17988" hidden="1"/>
    <cellStyle name="60 % - Accent5 3" xfId="17799" hidden="1"/>
    <cellStyle name="60 % - Accent5 3" xfId="17875" hidden="1"/>
    <cellStyle name="60 % - Accent5 3" xfId="17629" hidden="1"/>
    <cellStyle name="60 % - Accent5 3" xfId="17635" hidden="1"/>
    <cellStyle name="60 % - Accent5 3" xfId="18000" hidden="1"/>
    <cellStyle name="60 % - Accent5 3" xfId="17083" hidden="1"/>
    <cellStyle name="60 % - Accent5 3" xfId="18155" hidden="1"/>
    <cellStyle name="60 % - Accent5 3" xfId="18172" hidden="1"/>
    <cellStyle name="60 % - Accent5 3" xfId="18084" hidden="1"/>
    <cellStyle name="60 % - Accent5 3" xfId="18208" hidden="1"/>
    <cellStyle name="60 % - Accent5 3" xfId="18222" hidden="1"/>
    <cellStyle name="60 % - Accent5 3" xfId="18262" hidden="1"/>
    <cellStyle name="60 % - Accent5 3" xfId="18279" hidden="1"/>
    <cellStyle name="60 % - Accent5 3" xfId="18240" hidden="1"/>
    <cellStyle name="60 % - Accent5 3" xfId="18315" hidden="1"/>
    <cellStyle name="60 % - Accent5 3" xfId="18329" hidden="1"/>
    <cellStyle name="60 % - Accent5 3" xfId="18369" hidden="1"/>
    <cellStyle name="60 % - Accent5 3" xfId="18386" hidden="1"/>
    <cellStyle name="60 % - Accent5 3" xfId="18347" hidden="1"/>
    <cellStyle name="60 % - Accent5 3" xfId="18434" hidden="1"/>
    <cellStyle name="60 % - Accent5 3" xfId="18448" hidden="1"/>
    <cellStyle name="60 % - Accent5 3" xfId="18538" hidden="1"/>
    <cellStyle name="60 % - Accent5 3" xfId="18555" hidden="1"/>
    <cellStyle name="60 % - Accent5 3" xfId="18515" hidden="1"/>
    <cellStyle name="60 % - Accent5 3" xfId="18593" hidden="1"/>
    <cellStyle name="60 % - Accent5 3" xfId="18607" hidden="1"/>
    <cellStyle name="60 % - Accent5 3" xfId="18659" hidden="1"/>
    <cellStyle name="60 % - Accent5 3" xfId="18676" hidden="1"/>
    <cellStyle name="60 % - Accent5 3" xfId="18637" hidden="1"/>
    <cellStyle name="60 % - Accent5 3" xfId="18736" hidden="1"/>
    <cellStyle name="60 % - Accent5 3" xfId="18750" hidden="1"/>
    <cellStyle name="60 % - Accent5 3" xfId="18802" hidden="1"/>
    <cellStyle name="60 % - Accent5 3" xfId="18819" hidden="1"/>
    <cellStyle name="60 % - Accent5 3" xfId="18780" hidden="1"/>
    <cellStyle name="60 % - Accent5 3" xfId="18855" hidden="1"/>
    <cellStyle name="60 % - Accent5 3" xfId="18869" hidden="1"/>
    <cellStyle name="60 % - Accent5 3" xfId="18909" hidden="1"/>
    <cellStyle name="60 % - Accent5 3" xfId="18926" hidden="1"/>
    <cellStyle name="60 % - Accent5 3" xfId="18887" hidden="1"/>
    <cellStyle name="60 % - Accent5 3" xfId="18962" hidden="1"/>
    <cellStyle name="60 % - Accent5 3" xfId="18976" hidden="1"/>
    <cellStyle name="60 % - Accent5 3" xfId="19059" hidden="1"/>
    <cellStyle name="60 % - Accent5 3" xfId="19080" hidden="1"/>
    <cellStyle name="60 % - Accent5 3" xfId="19030" hidden="1"/>
    <cellStyle name="60 % - Accent5 3" xfId="19140" hidden="1"/>
    <cellStyle name="60 % - Accent5 3" xfId="19154" hidden="1"/>
    <cellStyle name="60 % - Accent5 3" xfId="19235" hidden="1"/>
    <cellStyle name="60 % - Accent5 3" xfId="19256" hidden="1"/>
    <cellStyle name="60 % - Accent5 3" xfId="19209" hidden="1"/>
    <cellStyle name="60 % - Accent5 3" xfId="19306" hidden="1"/>
    <cellStyle name="60 % - Accent5 3" xfId="19320" hidden="1"/>
    <cellStyle name="60 % - Accent5 3" xfId="19371" hidden="1"/>
    <cellStyle name="60 % - Accent5 3" xfId="19388" hidden="1"/>
    <cellStyle name="60 % - Accent5 3" xfId="19349" hidden="1"/>
    <cellStyle name="60 % - Accent5 3" xfId="19424" hidden="1"/>
    <cellStyle name="60 % - Accent5 3" xfId="19438" hidden="1"/>
    <cellStyle name="60 % - Accent5 3" xfId="19512" hidden="1"/>
    <cellStyle name="60 % - Accent5 3" xfId="19533" hidden="1"/>
    <cellStyle name="60 % - Accent5 3" xfId="19485" hidden="1"/>
    <cellStyle name="60 % - Accent5 3" xfId="19585" hidden="1"/>
    <cellStyle name="60 % - Accent5 3" xfId="19599" hidden="1"/>
    <cellStyle name="60 % - Accent5 3" xfId="19544" hidden="1"/>
    <cellStyle name="60 % - Accent5 3" xfId="19458" hidden="1"/>
    <cellStyle name="60 % - Accent5 3" xfId="19538" hidden="1"/>
    <cellStyle name="60 % - Accent5 3" xfId="19451" hidden="1"/>
    <cellStyle name="60 % - Accent5 3" xfId="19262" hidden="1"/>
    <cellStyle name="60 % - Accent5 3" xfId="19338" hidden="1"/>
    <cellStyle name="60 % - Accent5 3" xfId="19092" hidden="1"/>
    <cellStyle name="60 % - Accent5 3" xfId="19098" hidden="1"/>
    <cellStyle name="60 % - Accent5 3" xfId="19463" hidden="1"/>
    <cellStyle name="60 % - Accent5 3" xfId="18498" hidden="1"/>
    <cellStyle name="60 % - Accent5 3" xfId="19618" hidden="1"/>
    <cellStyle name="60 % - Accent5 3" xfId="19635" hidden="1"/>
    <cellStyle name="60 % - Accent5 3" xfId="19547" hidden="1"/>
    <cellStyle name="60 % - Accent5 3" xfId="19671" hidden="1"/>
    <cellStyle name="60 % - Accent5 3" xfId="19685" hidden="1"/>
    <cellStyle name="60 % - Accent5 3" xfId="19725" hidden="1"/>
    <cellStyle name="60 % - Accent5 3" xfId="19742" hidden="1"/>
    <cellStyle name="60 % - Accent5 3" xfId="19703" hidden="1"/>
    <cellStyle name="60 % - Accent5 3" xfId="19778" hidden="1"/>
    <cellStyle name="60 % - Accent5 3" xfId="19792" hidden="1"/>
    <cellStyle name="60 % - Accent5 3" xfId="20239" hidden="1"/>
    <cellStyle name="60 % - Accent5 3" xfId="20273" hidden="1"/>
    <cellStyle name="60 % - Accent5 3" xfId="20195" hidden="1"/>
    <cellStyle name="60 % - Accent5 3" xfId="20420" hidden="1"/>
    <cellStyle name="60 % - Accent5 3" xfId="20433" hidden="1"/>
    <cellStyle name="60 % - Accent5 3" xfId="20695" hidden="1"/>
    <cellStyle name="60 % - Accent5 3" xfId="20730" hidden="1"/>
    <cellStyle name="60 % - Accent5 3" xfId="20658" hidden="1"/>
    <cellStyle name="60 % - Accent5 3" xfId="20875" hidden="1"/>
    <cellStyle name="60 % - Accent5 3" xfId="20889" hidden="1"/>
    <cellStyle name="60 % - Accent5 3" xfId="21100" hidden="1"/>
    <cellStyle name="60 % - Accent5 3" xfId="21134" hidden="1"/>
    <cellStyle name="60 % - Accent5 3" xfId="21065" hidden="1"/>
    <cellStyle name="60 % - Accent5 3" xfId="21275" hidden="1"/>
    <cellStyle name="60 % - Accent5 3" xfId="21289" hidden="1"/>
    <cellStyle name="60 % - Accent5 3" xfId="21353" hidden="1"/>
    <cellStyle name="60 % - Accent5 3" xfId="21369" hidden="1"/>
    <cellStyle name="60 % - Accent5 3" xfId="21331" hidden="1"/>
    <cellStyle name="60 % - Accent5 3" xfId="21401" hidden="1"/>
    <cellStyle name="60 % - Accent5 3" xfId="21415" hidden="1"/>
    <cellStyle name="60 % - Accent5 3" xfId="21603" hidden="1"/>
    <cellStyle name="60 % - Accent5 3" xfId="21638" hidden="1"/>
    <cellStyle name="60 % - Accent5 3" xfId="21567" hidden="1"/>
    <cellStyle name="60 % - Accent5 3" xfId="21777" hidden="1"/>
    <cellStyle name="60 % - Accent5 3" xfId="21791" hidden="1"/>
    <cellStyle name="60 % - Accent5 3" xfId="21886" hidden="1"/>
    <cellStyle name="60 % - Accent5 3" xfId="21906" hidden="1"/>
    <cellStyle name="60 % - Accent5 3" xfId="21858" hidden="1"/>
    <cellStyle name="60 % - Accent5 3" xfId="21964" hidden="1"/>
    <cellStyle name="60 % - Accent5 3" xfId="21977" hidden="1"/>
    <cellStyle name="60 % - Accent5 3" xfId="22055" hidden="1"/>
    <cellStyle name="60 % - Accent5 3" xfId="22075" hidden="1"/>
    <cellStyle name="60 % - Accent5 3" xfId="22033" hidden="1"/>
    <cellStyle name="60 % - Accent5 3" xfId="22148" hidden="1"/>
    <cellStyle name="60 % - Accent5 3" xfId="22162" hidden="1"/>
    <cellStyle name="60 % - Accent5 3" xfId="22213" hidden="1"/>
    <cellStyle name="60 % - Accent5 3" xfId="22229" hidden="1"/>
    <cellStyle name="60 % - Accent5 3" xfId="22194" hidden="1"/>
    <cellStyle name="60 % - Accent5 3" xfId="22265" hidden="1"/>
    <cellStyle name="60 % - Accent5 3" xfId="22279" hidden="1"/>
    <cellStyle name="60 % - Accent5 3" xfId="22357" hidden="1"/>
    <cellStyle name="60 % - Accent5 3" xfId="22377" hidden="1"/>
    <cellStyle name="60 % - Accent5 3" xfId="22329" hidden="1"/>
    <cellStyle name="60 % - Accent5 3" xfId="22453" hidden="1"/>
    <cellStyle name="60 % - Accent5 3" xfId="22467" hidden="1"/>
    <cellStyle name="60 % - Accent5 3" xfId="22398" hidden="1"/>
    <cellStyle name="60 % - Accent5 3" xfId="22300" hidden="1"/>
    <cellStyle name="60 % - Accent5 3" xfId="22382" hidden="1"/>
    <cellStyle name="60 % - Accent5 3" xfId="22292" hidden="1"/>
    <cellStyle name="60 % - Accent5 3" xfId="22081" hidden="1"/>
    <cellStyle name="60 % - Accent5 3" xfId="22182" hidden="1"/>
    <cellStyle name="60 % - Accent5 3" xfId="21916" hidden="1"/>
    <cellStyle name="60 % - Accent5 3" xfId="21923" hidden="1"/>
    <cellStyle name="60 % - Accent5 3" xfId="22306" hidden="1"/>
    <cellStyle name="60 % - Accent5 3" xfId="20535" hidden="1"/>
    <cellStyle name="60 % - Accent5 3" xfId="22500" hidden="1"/>
    <cellStyle name="60 % - Accent5 3" xfId="22517" hidden="1"/>
    <cellStyle name="60 % - Accent5 3" xfId="22402" hidden="1"/>
    <cellStyle name="60 % - Accent5 3" xfId="22553" hidden="1"/>
    <cellStyle name="60 % - Accent5 3" xfId="22567" hidden="1"/>
    <cellStyle name="60 % - Accent5 3" xfId="22607" hidden="1"/>
    <cellStyle name="60 % - Accent5 3" xfId="22624" hidden="1"/>
    <cellStyle name="60 % - Accent5 3" xfId="22585" hidden="1"/>
    <cellStyle name="60 % - Accent5 3" xfId="22683" hidden="1"/>
    <cellStyle name="60 % - Accent5 3" xfId="22697" hidden="1"/>
    <cellStyle name="60 % - Accent5 3" xfId="22969" hidden="1"/>
    <cellStyle name="60 % - Accent5 3" xfId="23003" hidden="1"/>
    <cellStyle name="60 % - Accent5 3" xfId="22934" hidden="1"/>
    <cellStyle name="60 % - Accent5 3" xfId="23144" hidden="1"/>
    <cellStyle name="60 % - Accent5 3" xfId="23157" hidden="1"/>
    <cellStyle name="60 % - Accent5 3" xfId="23421" hidden="1"/>
    <cellStyle name="60 % - Accent5 3" xfId="23456" hidden="1"/>
    <cellStyle name="60 % - Accent5 3" xfId="23383" hidden="1"/>
    <cellStyle name="60 % - Accent5 3" xfId="23602" hidden="1"/>
    <cellStyle name="60 % - Accent5 3" xfId="23616" hidden="1"/>
    <cellStyle name="60 % - Accent5 3" xfId="23829" hidden="1"/>
    <cellStyle name="60 % - Accent5 3" xfId="23864" hidden="1"/>
    <cellStyle name="60 % - Accent5 3" xfId="23793" hidden="1"/>
    <cellStyle name="60 % - Accent5 3" xfId="24007" hidden="1"/>
    <cellStyle name="60 % - Accent5 3" xfId="24021" hidden="1"/>
    <cellStyle name="60 % - Accent5 3" xfId="24084" hidden="1"/>
    <cellStyle name="60 % - Accent5 3" xfId="24101" hidden="1"/>
    <cellStyle name="60 % - Accent5 3" xfId="24062" hidden="1"/>
    <cellStyle name="60 % - Accent5 3" xfId="24133" hidden="1"/>
    <cellStyle name="60 % - Accent5 3" xfId="24147" hidden="1"/>
    <cellStyle name="60 % - Accent5 3" xfId="24332" hidden="1"/>
    <cellStyle name="60 % - Accent5 3" xfId="24366" hidden="1"/>
    <cellStyle name="60 % - Accent5 3" xfId="24298" hidden="1"/>
    <cellStyle name="60 % - Accent5 3" xfId="24507" hidden="1"/>
    <cellStyle name="60 % - Accent5 3" xfId="24521" hidden="1"/>
    <cellStyle name="60 % - Accent5 3" xfId="24613" hidden="1"/>
    <cellStyle name="60 % - Accent5 3" xfId="24635" hidden="1"/>
    <cellStyle name="60 % - Accent5 3" xfId="24586" hidden="1"/>
    <cellStyle name="60 % - Accent5 3" xfId="24694" hidden="1"/>
    <cellStyle name="60 % - Accent5 3" xfId="24708" hidden="1"/>
    <cellStyle name="60 % - Accent5 3" xfId="24789" hidden="1"/>
    <cellStyle name="60 % - Accent5 3" xfId="24809" hidden="1"/>
    <cellStyle name="60 % - Accent5 3" xfId="24764" hidden="1"/>
    <cellStyle name="60 % - Accent5 3" xfId="24883" hidden="1"/>
    <cellStyle name="60 % - Accent5 3" xfId="24897" hidden="1"/>
    <cellStyle name="60 % - Accent5 3" xfId="24950" hidden="1"/>
    <cellStyle name="60 % - Accent5 3" xfId="24966" hidden="1"/>
    <cellStyle name="60 % - Accent5 3" xfId="24929" hidden="1"/>
    <cellStyle name="60 % - Accent5 3" xfId="25000" hidden="1"/>
    <cellStyle name="60 % - Accent5 3" xfId="25014" hidden="1"/>
    <cellStyle name="60 % - Accent5 3" xfId="25088" hidden="1"/>
    <cellStyle name="60 % - Accent5 3" xfId="25109" hidden="1"/>
    <cellStyle name="60 % - Accent5 3" xfId="25061" hidden="1"/>
    <cellStyle name="60 % - Accent5 3" xfId="25181" hidden="1"/>
    <cellStyle name="60 % - Accent5 3" xfId="25195" hidden="1"/>
    <cellStyle name="60 % - Accent5 3" xfId="25131" hidden="1"/>
    <cellStyle name="60 % - Accent5 3" xfId="25035" hidden="1"/>
    <cellStyle name="60 % - Accent5 3" xfId="25114" hidden="1"/>
    <cellStyle name="60 % - Accent5 3" xfId="25027" hidden="1"/>
    <cellStyle name="60 % - Accent5 3" xfId="24816" hidden="1"/>
    <cellStyle name="60 % - Accent5 3" xfId="24917" hidden="1"/>
    <cellStyle name="60 % - Accent5 3" xfId="24647" hidden="1"/>
    <cellStyle name="60 % - Accent5 3" xfId="24654" hidden="1"/>
    <cellStyle name="60 % - Accent5 3" xfId="25041" hidden="1"/>
    <cellStyle name="60 % - Accent5 3" xfId="23262" hidden="1"/>
    <cellStyle name="60 % - Accent5 3" xfId="25227" hidden="1"/>
    <cellStyle name="60 % - Accent5 3" xfId="25244" hidden="1"/>
    <cellStyle name="60 % - Accent5 3" xfId="25135" hidden="1"/>
    <cellStyle name="60 % - Accent5 3" xfId="25277" hidden="1"/>
    <cellStyle name="60 % - Accent5 3" xfId="25291" hidden="1"/>
    <cellStyle name="60 % - Accent5 3" xfId="25326" hidden="1"/>
    <cellStyle name="60 % - Accent5 3" xfId="25342" hidden="1"/>
    <cellStyle name="60 % - Accent5 3" xfId="25307" hidden="1"/>
    <cellStyle name="60 % - Accent5 3" xfId="25401" hidden="1"/>
    <cellStyle name="60 % - Accent5 3" xfId="25415" hidden="1"/>
    <cellStyle name="60 % - Accent5 3" xfId="25670" hidden="1"/>
    <cellStyle name="60 % - Accent5 3" xfId="25705" hidden="1"/>
    <cellStyle name="60 % - Accent5 3" xfId="25637" hidden="1"/>
    <cellStyle name="60 % - Accent5 3" xfId="25847" hidden="1"/>
    <cellStyle name="60 % - Accent5 3" xfId="25861" hidden="1"/>
    <cellStyle name="60 % - Accent5 3" xfId="26119" hidden="1"/>
    <cellStyle name="60 % - Accent5 3" xfId="26154" hidden="1"/>
    <cellStyle name="60 % - Accent5 3" xfId="26083" hidden="1"/>
    <cellStyle name="60 % - Accent5 3" xfId="26296" hidden="1"/>
    <cellStyle name="60 % - Accent5 3" xfId="26310" hidden="1"/>
    <cellStyle name="60 % - Accent5 3" xfId="26521" hidden="1"/>
    <cellStyle name="60 % - Accent5 3" xfId="26554" hidden="1"/>
    <cellStyle name="60 % - Accent5 3" xfId="26485" hidden="1"/>
    <cellStyle name="60 % - Accent5 3" xfId="26696" hidden="1"/>
    <cellStyle name="60 % - Accent5 3" xfId="26709" hidden="1"/>
    <cellStyle name="60 % - Accent5 3" xfId="26769" hidden="1"/>
    <cellStyle name="60 % - Accent5 3" xfId="26785" hidden="1"/>
    <cellStyle name="60 % - Accent5 3" xfId="26747" hidden="1"/>
    <cellStyle name="60 % - Accent5 3" xfId="26819" hidden="1"/>
    <cellStyle name="60 % - Accent5 3" xfId="26833" hidden="1"/>
    <cellStyle name="60 % - Accent5 3" xfId="27023" hidden="1"/>
    <cellStyle name="60 % - Accent5 3" xfId="27057" hidden="1"/>
    <cellStyle name="60 % - Accent5 3" xfId="26986" hidden="1"/>
    <cellStyle name="60 % - Accent5 3" xfId="27200" hidden="1"/>
    <cellStyle name="60 % - Accent5 3" xfId="27214" hidden="1"/>
    <cellStyle name="60 % - Accent5 3" xfId="27311" hidden="1"/>
    <cellStyle name="60 % - Accent5 3" xfId="27330" hidden="1"/>
    <cellStyle name="60 % - Accent5 3" xfId="27284" hidden="1"/>
    <cellStyle name="60 % - Accent5 3" xfId="27390" hidden="1"/>
    <cellStyle name="60 % - Accent5 3" xfId="27403" hidden="1"/>
    <cellStyle name="60 % - Accent5 3" xfId="27486" hidden="1"/>
    <cellStyle name="60 % - Accent5 3" xfId="27506" hidden="1"/>
    <cellStyle name="60 % - Accent5 3" xfId="27463" hidden="1"/>
    <cellStyle name="60 % - Accent5 3" xfId="27573" hidden="1"/>
    <cellStyle name="60 % - Accent5 3" xfId="27587" hidden="1"/>
    <cellStyle name="60 % - Accent5 3" xfId="27635" hidden="1"/>
    <cellStyle name="60 % - Accent5 3" xfId="27651" hidden="1"/>
    <cellStyle name="60 % - Accent5 3" xfId="27617" hidden="1"/>
    <cellStyle name="60 % - Accent5 3" xfId="27684" hidden="1"/>
    <cellStyle name="60 % - Accent5 3" xfId="27698" hidden="1"/>
    <cellStyle name="60 % - Accent5 3" xfId="27767" hidden="1"/>
    <cellStyle name="60 % - Accent5 3" xfId="27789" hidden="1"/>
    <cellStyle name="60 % - Accent5 3" xfId="27742" hidden="1"/>
    <cellStyle name="60 % - Accent5 3" xfId="27859" hidden="1"/>
    <cellStyle name="60 % - Accent5 3" xfId="27872" hidden="1"/>
    <cellStyle name="60 % - Accent5 3" xfId="27809" hidden="1"/>
    <cellStyle name="60 % - Accent5 3" xfId="27717" hidden="1"/>
    <cellStyle name="60 % - Accent5 3" xfId="27793" hidden="1"/>
    <cellStyle name="60 % - Accent5 3" xfId="27711" hidden="1"/>
    <cellStyle name="60 % - Accent5 3" xfId="27512" hidden="1"/>
    <cellStyle name="60 % - Accent5 3" xfId="27607" hidden="1"/>
    <cellStyle name="60 % - Accent5 3" xfId="27342" hidden="1"/>
    <cellStyle name="60 % - Accent5 3" xfId="27349" hidden="1"/>
    <cellStyle name="60 % - Accent5 3" xfId="27722" hidden="1"/>
    <cellStyle name="60 % - Accent5 3" xfId="25961" hidden="1"/>
    <cellStyle name="60 % - Accent5 3" xfId="27904" hidden="1"/>
    <cellStyle name="60 % - Accent5 3" xfId="27921" hidden="1"/>
    <cellStyle name="60 % - Accent5 3" xfId="27813" hidden="1"/>
    <cellStyle name="60 % - Accent5 3" xfId="27955" hidden="1"/>
    <cellStyle name="60 % - Accent5 3" xfId="27969" hidden="1"/>
    <cellStyle name="60 % - Accent5 3" xfId="28004" hidden="1"/>
    <cellStyle name="60 % - Accent5 3" xfId="28020" hidden="1"/>
    <cellStyle name="60 % - Accent5 3" xfId="27983" hidden="1"/>
    <cellStyle name="60 % - Accent5 3" xfId="28078" hidden="1"/>
    <cellStyle name="60 % - Accent5 3" xfId="28092" hidden="1"/>
    <cellStyle name="60 % - Accent5 3" xfId="28320" hidden="1"/>
    <cellStyle name="60 % - Accent5 3" xfId="28354" hidden="1"/>
    <cellStyle name="60 % - Accent5 3" xfId="28284" hidden="1"/>
    <cellStyle name="60 % - Accent5 3" xfId="28498" hidden="1"/>
    <cellStyle name="60 % - Accent5 3" xfId="28512" hidden="1"/>
    <cellStyle name="60 % - Accent5 3" xfId="28773" hidden="1"/>
    <cellStyle name="60 % - Accent5 3" xfId="28807" hidden="1"/>
    <cellStyle name="60 % - Accent5 3" xfId="28736" hidden="1"/>
    <cellStyle name="60 % - Accent5 3" xfId="28949" hidden="1"/>
    <cellStyle name="60 % - Accent5 3" xfId="28963" hidden="1"/>
    <cellStyle name="60 % - Accent5 3" xfId="29174" hidden="1"/>
    <cellStyle name="60 % - Accent5 3" xfId="29207" hidden="1"/>
    <cellStyle name="60 % - Accent5 3" xfId="29137" hidden="1"/>
    <cellStyle name="60 % - Accent5 3" xfId="29350" hidden="1"/>
    <cellStyle name="60 % - Accent5 3" xfId="29364" hidden="1"/>
    <cellStyle name="60 % - Accent5 3" xfId="29422" hidden="1"/>
    <cellStyle name="60 % - Accent5 3" xfId="29437" hidden="1"/>
    <cellStyle name="60 % - Accent5 3" xfId="29404" hidden="1"/>
    <cellStyle name="60 % - Accent5 3" xfId="29466" hidden="1"/>
    <cellStyle name="60 % - Accent5 3" xfId="29480" hidden="1"/>
    <cellStyle name="60 % - Accent5 3" xfId="29666" hidden="1"/>
    <cellStyle name="60 % - Accent5 3" xfId="29700" hidden="1"/>
    <cellStyle name="60 % - Accent5 3" xfId="29630" hidden="1"/>
    <cellStyle name="60 % - Accent5 3" xfId="29839" hidden="1"/>
    <cellStyle name="60 % - Accent5 3" xfId="29853" hidden="1"/>
    <cellStyle name="60 % - Accent5 3" xfId="29949" hidden="1"/>
    <cellStyle name="60 % - Accent5 3" xfId="29971" hidden="1"/>
    <cellStyle name="60 % - Accent5 3" xfId="29922" hidden="1"/>
    <cellStyle name="60 % - Accent5 3" xfId="30030" hidden="1"/>
    <cellStyle name="60 % - Accent5 3" xfId="30044" hidden="1"/>
    <cellStyle name="60 % - Accent5 3" xfId="30124" hidden="1"/>
    <cellStyle name="60 % - Accent5 3" xfId="30146" hidden="1"/>
    <cellStyle name="60 % - Accent5 3" xfId="30100" hidden="1"/>
    <cellStyle name="60 % - Accent5 3" xfId="30218" hidden="1"/>
    <cellStyle name="60 % - Accent5 3" xfId="30232" hidden="1"/>
    <cellStyle name="60 % - Accent5 3" xfId="30285" hidden="1"/>
    <cellStyle name="60 % - Accent5 3" xfId="30301" hidden="1"/>
    <cellStyle name="60 % - Accent5 3" xfId="30263" hidden="1"/>
    <cellStyle name="60 % - Accent5 3" xfId="30334" hidden="1"/>
    <cellStyle name="60 % - Accent5 3" xfId="30348" hidden="1"/>
    <cellStyle name="60 % - Accent5 3" xfId="30421" hidden="1"/>
    <cellStyle name="60 % - Accent5 3" xfId="30443" hidden="1"/>
    <cellStyle name="60 % - Accent5 3" xfId="30397" hidden="1"/>
    <cellStyle name="60 % - Accent5 3" xfId="30519" hidden="1"/>
    <cellStyle name="60 % - Accent5 3" xfId="30533" hidden="1"/>
    <cellStyle name="60 % - Accent5 3" xfId="30465" hidden="1"/>
    <cellStyle name="60 % - Accent5 3" xfId="30369" hidden="1"/>
    <cellStyle name="60 % - Accent5 3" xfId="30448" hidden="1"/>
    <cellStyle name="60 % - Accent5 3" xfId="30361" hidden="1"/>
    <cellStyle name="60 % - Accent5 3" xfId="30153" hidden="1"/>
    <cellStyle name="60 % - Accent5 3" xfId="30251" hidden="1"/>
    <cellStyle name="60 % - Accent5 3" xfId="29982" hidden="1"/>
    <cellStyle name="60 % - Accent5 3" xfId="29989" hidden="1"/>
    <cellStyle name="60 % - Accent5 3" xfId="30375" hidden="1"/>
    <cellStyle name="60 % - Accent5 3" xfId="28613" hidden="1"/>
    <cellStyle name="60 % - Accent5 3" xfId="30566" hidden="1"/>
    <cellStyle name="60 % - Accent5 3" xfId="30583" hidden="1"/>
    <cellStyle name="60 % - Accent5 3" xfId="30469" hidden="1"/>
    <cellStyle name="60 % - Accent5 3" xfId="30614" hidden="1"/>
    <cellStyle name="60 % - Accent5 3" xfId="30627" hidden="1"/>
    <cellStyle name="60 % - Accent5 3" xfId="30661" hidden="1"/>
    <cellStyle name="60 % - Accent5 3" xfId="30677" hidden="1"/>
    <cellStyle name="60 % - Accent5 3" xfId="30643" hidden="1"/>
    <cellStyle name="60 % - Accent5 3" xfId="30734" hidden="1"/>
    <cellStyle name="60 % - Accent5 3" xfId="30748" hidden="1"/>
    <cellStyle name="60 % - Accent5 3" xfId="30802" hidden="1"/>
    <cellStyle name="60 % - Accent5 3" xfId="30819" hidden="1"/>
    <cellStyle name="60 % - Accent5 3" xfId="30781" hidden="1"/>
    <cellStyle name="60 % - Accent5 3" xfId="30851" hidden="1"/>
    <cellStyle name="60 % - Accent5 3" xfId="30865" hidden="1"/>
    <cellStyle name="60 % - Accent5 3" xfId="30939" hidden="1"/>
    <cellStyle name="60 % - Accent5 3" xfId="30955" hidden="1"/>
    <cellStyle name="60 % - Accent5 3" xfId="30921" hidden="1"/>
    <cellStyle name="60 % - Accent5 3" xfId="30987" hidden="1"/>
    <cellStyle name="60 % - Accent5 3" xfId="31001" hidden="1"/>
    <cellStyle name="60 % - Accent5 3" xfId="31046" hidden="1"/>
    <cellStyle name="60 % - Accent5 3" xfId="31063" hidden="1"/>
    <cellStyle name="60 % - Accent5 3" xfId="31029" hidden="1"/>
    <cellStyle name="60 % - Accent5 3" xfId="31095" hidden="1"/>
    <cellStyle name="60 % - Accent5 3" xfId="31109" hidden="1"/>
    <cellStyle name="60 % - Accent5 3" xfId="31147" hidden="1"/>
    <cellStyle name="60 % - Accent5 3" xfId="31163" hidden="1"/>
    <cellStyle name="60 % - Accent5 3" xfId="31127" hidden="1"/>
    <cellStyle name="60 % - Accent5 3" xfId="31198" hidden="1"/>
    <cellStyle name="60 % - Accent5 3" xfId="31211" hidden="1"/>
    <cellStyle name="60 % - Accent5 3" xfId="31248" hidden="1"/>
    <cellStyle name="60 % - Accent5 3" xfId="31264" hidden="1"/>
    <cellStyle name="60 % - Accent5 3" xfId="31229" hidden="1"/>
    <cellStyle name="60 % - Accent5 3" xfId="31297" hidden="1"/>
    <cellStyle name="60 % - Accent5 3" xfId="31311" hidden="1"/>
    <cellStyle name="60 % - Accent5 3" xfId="31381" hidden="1"/>
    <cellStyle name="60 % - Accent5 3" xfId="31401" hidden="1"/>
    <cellStyle name="60 % - Accent5 3" xfId="31353" hidden="1"/>
    <cellStyle name="60 % - Accent5 3" xfId="31454" hidden="1"/>
    <cellStyle name="60 % - Accent5 3" xfId="31468" hidden="1"/>
    <cellStyle name="60 % - Accent5 3" xfId="31541" hidden="1"/>
    <cellStyle name="60 % - Accent5 3" xfId="31560" hidden="1"/>
    <cellStyle name="60 % - Accent5 3" xfId="31518" hidden="1"/>
    <cellStyle name="60 % - Accent5 3" xfId="31603" hidden="1"/>
    <cellStyle name="60 % - Accent5 3" xfId="31616" hidden="1"/>
    <cellStyle name="60 % - Accent5 3" xfId="31661" hidden="1"/>
    <cellStyle name="60 % - Accent5 3" xfId="31677" hidden="1"/>
    <cellStyle name="60 % - Accent5 3" xfId="31643" hidden="1"/>
    <cellStyle name="60 % - Accent5 3" xfId="31709" hidden="1"/>
    <cellStyle name="60 % - Accent5 3" xfId="31722" hidden="1"/>
    <cellStyle name="60 % - Accent5 3" xfId="31786" hidden="1"/>
    <cellStyle name="60 % - Accent5 3" xfId="31805" hidden="1"/>
    <cellStyle name="60 % - Accent5 3" xfId="31763" hidden="1"/>
    <cellStyle name="60 % - Accent5 3" xfId="31852" hidden="1"/>
    <cellStyle name="60 % - Accent5 3" xfId="31866" hidden="1"/>
    <cellStyle name="60 % - Accent5 3" xfId="31815" hidden="1"/>
    <cellStyle name="60 % - Accent5 3" xfId="31741" hidden="1"/>
    <cellStyle name="60 % - Accent5 3" xfId="31810" hidden="1"/>
    <cellStyle name="60 % - Accent5 3" xfId="31735" hidden="1"/>
    <cellStyle name="60 % - Accent5 3" xfId="31565" hidden="1"/>
    <cellStyle name="60 % - Accent5 3" xfId="31633" hidden="1"/>
    <cellStyle name="60 % - Accent5 3" xfId="31412" hidden="1"/>
    <cellStyle name="60 % - Accent5 3" xfId="31418" hidden="1"/>
    <cellStyle name="60 % - Accent5 3" xfId="31745" hidden="1"/>
    <cellStyle name="60 % - Accent5 3" xfId="30906" hidden="1"/>
    <cellStyle name="60 % - Accent5 3" xfId="31885" hidden="1"/>
    <cellStyle name="60 % - Accent5 3" xfId="31900" hidden="1"/>
    <cellStyle name="60 % - Accent5 3" xfId="31818" hidden="1"/>
    <cellStyle name="60 % - Accent5 3" xfId="31931" hidden="1"/>
    <cellStyle name="60 % - Accent5 3" xfId="31944" hidden="1"/>
    <cellStyle name="60 % - Accent5 3" xfId="31979" hidden="1"/>
    <cellStyle name="60 % - Accent5 3" xfId="31995" hidden="1"/>
    <cellStyle name="60 % - Accent5 3" xfId="31960" hidden="1"/>
    <cellStyle name="60 % - Accent5 3" xfId="32030" hidden="1"/>
    <cellStyle name="60 % - Accent5 3" xfId="32044" hidden="1"/>
    <cellStyle name="60 % - Accent5 3" xfId="32080" hidden="1"/>
    <cellStyle name="60 % - Accent5 3" xfId="32095" hidden="1"/>
    <cellStyle name="60 % - Accent5 3" xfId="32060" hidden="1"/>
    <cellStyle name="60 % - Accent5 3" xfId="32140" hidden="1"/>
    <cellStyle name="60 % - Accent5 3" xfId="32153" hidden="1"/>
    <cellStyle name="60 % - Accent5 3" xfId="32235" hidden="1"/>
    <cellStyle name="60 % - Accent5 3" xfId="32251" hidden="1"/>
    <cellStyle name="60 % - Accent5 3" xfId="32214" hidden="1"/>
    <cellStyle name="60 % - Accent5 3" xfId="32283" hidden="1"/>
    <cellStyle name="60 % - Accent5 3" xfId="32296" hidden="1"/>
    <cellStyle name="60 % - Accent5 3" xfId="32343" hidden="1"/>
    <cellStyle name="60 % - Accent5 3" xfId="32359" hidden="1"/>
    <cellStyle name="60 % - Accent5 3" xfId="32325" hidden="1"/>
    <cellStyle name="60 % - Accent5 3" xfId="32414" hidden="1"/>
    <cellStyle name="60 % - Accent5 3" xfId="32428" hidden="1"/>
    <cellStyle name="60 % - Accent5 3" xfId="32475" hidden="1"/>
    <cellStyle name="60 % - Accent5 3" xfId="32491" hidden="1"/>
    <cellStyle name="60 % - Accent5 3" xfId="32456" hidden="1"/>
    <cellStyle name="60 % - Accent5 3" xfId="32523" hidden="1"/>
    <cellStyle name="60 % - Accent5 3" xfId="32536" hidden="1"/>
    <cellStyle name="60 % - Accent5 3" xfId="32574" hidden="1"/>
    <cellStyle name="60 % - Accent5 3" xfId="32590" hidden="1"/>
    <cellStyle name="60 % - Accent5 3" xfId="32554" hidden="1"/>
    <cellStyle name="60 % - Accent5 3" xfId="32623" hidden="1"/>
    <cellStyle name="60 % - Accent5 3" xfId="32637" hidden="1"/>
    <cellStyle name="60 % - Accent5 3" xfId="32712" hidden="1"/>
    <cellStyle name="60 % - Accent5 3" xfId="32732" hidden="1"/>
    <cellStyle name="60 % - Accent5 3" xfId="32686" hidden="1"/>
    <cellStyle name="60 % - Accent5 3" xfId="32782" hidden="1"/>
    <cellStyle name="60 % - Accent5 3" xfId="32796" hidden="1"/>
    <cellStyle name="60 % - Accent5 3" xfId="32868" hidden="1"/>
    <cellStyle name="60 % - Accent5 3" xfId="32887" hidden="1"/>
    <cellStyle name="60 % - Accent5 3" xfId="32845" hidden="1"/>
    <cellStyle name="60 % - Accent5 3" xfId="32931" hidden="1"/>
    <cellStyle name="60 % - Accent5 3" xfId="32944" hidden="1"/>
    <cellStyle name="60 % - Accent5 3" xfId="32988" hidden="1"/>
    <cellStyle name="60 % - Accent5 3" xfId="33003" hidden="1"/>
    <cellStyle name="60 % - Accent5 3" xfId="32969" hidden="1"/>
    <cellStyle name="60 % - Accent5 3" xfId="33031" hidden="1"/>
    <cellStyle name="60 % - Accent5 3" xfId="33045" hidden="1"/>
    <cellStyle name="60 % - Accent5 3" xfId="33112" hidden="1"/>
    <cellStyle name="60 % - Accent5 3" xfId="33131" hidden="1"/>
    <cellStyle name="60 % - Accent5 3" xfId="33086" hidden="1"/>
    <cellStyle name="60 % - Accent5 3" xfId="33172" hidden="1"/>
    <cellStyle name="60 % - Accent5 3" xfId="33185" hidden="1"/>
    <cellStyle name="60 % - Accent5 3" xfId="33140" hidden="1"/>
    <cellStyle name="60 % - Accent5 3" xfId="33064" hidden="1"/>
    <cellStyle name="60 % - Accent5 3" xfId="33135" hidden="1"/>
    <cellStyle name="60 % - Accent5 3" xfId="33058" hidden="1"/>
    <cellStyle name="60 % - Accent5 3" xfId="32893" hidden="1"/>
    <cellStyle name="60 % - Accent5 3" xfId="32960" hidden="1"/>
    <cellStyle name="60 % - Accent5 3" xfId="32744" hidden="1"/>
    <cellStyle name="60 % - Accent5 3" xfId="32749" hidden="1"/>
    <cellStyle name="60 % - Accent5 3" xfId="33069" hidden="1"/>
    <cellStyle name="60 % - Accent5 3" xfId="32198" hidden="1"/>
    <cellStyle name="60 % - Accent5 3" xfId="33204" hidden="1"/>
    <cellStyle name="60 % - Accent5 3" xfId="33220" hidden="1"/>
    <cellStyle name="60 % - Accent5 3" xfId="33142" hidden="1"/>
    <cellStyle name="60 % - Accent5 3" xfId="33253" hidden="1"/>
    <cellStyle name="60 % - Accent5 3" xfId="33267" hidden="1"/>
    <cellStyle name="60 % - Accent5 3" xfId="33301" hidden="1"/>
    <cellStyle name="60 % - Accent5 3" xfId="33317" hidden="1"/>
    <cellStyle name="60 % - Accent5 3" xfId="33284" hidden="1"/>
    <cellStyle name="60 % - Accent5 3" xfId="33347" hidden="1"/>
    <cellStyle name="60 % - Accent5 3" xfId="33360" hidden="1"/>
    <cellStyle name="60 % - Accent5 3" xfId="31348" hidden="1"/>
    <cellStyle name="60 % - Accent5 3" xfId="31188" hidden="1"/>
    <cellStyle name="60 % - Accent5 3" xfId="31519" hidden="1"/>
    <cellStyle name="60 % - Accent5 3" xfId="30579" hidden="1"/>
    <cellStyle name="60 % - Accent5 3" xfId="30472" hidden="1"/>
    <cellStyle name="60 % - Accent5 3" xfId="28290" hidden="1"/>
    <cellStyle name="60 % - Accent5 3" xfId="27945" hidden="1"/>
    <cellStyle name="60 % - Accent5 3" xfId="28742" hidden="1"/>
    <cellStyle name="60 % - Accent5 3" xfId="27281" hidden="1"/>
    <cellStyle name="60 % - Accent5 3" xfId="27188" hidden="1"/>
    <cellStyle name="60 % - Accent5 3" xfId="25011" hidden="1"/>
    <cellStyle name="60 % - Accent5 3" xfId="24871" hidden="1"/>
    <cellStyle name="60 % - Accent5 3" xfId="25173" hidden="1"/>
    <cellStyle name="60 % - Accent5 3" xfId="23594" hidden="1"/>
    <cellStyle name="60 % - Accent5 3" xfId="23402" hidden="1"/>
    <cellStyle name="60 % - Accent5 3" xfId="22595" hidden="1"/>
    <cellStyle name="60 % - Accent5 3" xfId="22541" hidden="1"/>
    <cellStyle name="60 % - Accent5 3" xfId="22950" hidden="1"/>
    <cellStyle name="60 % - Accent5 3" xfId="22332" hidden="1"/>
    <cellStyle name="60 % - Accent5 3" xfId="22276" hidden="1"/>
    <cellStyle name="60 % - Accent5 3" xfId="20732" hidden="1"/>
    <cellStyle name="60 % - Accent5 3" xfId="20408" hidden="1"/>
    <cellStyle name="60 % - Accent5 3" xfId="21286" hidden="1"/>
    <cellStyle name="60 % - Accent5 3" xfId="19992" hidden="1"/>
    <cellStyle name="60 % - Accent5 3" xfId="20071" hidden="1"/>
    <cellStyle name="60 % - Accent5 3" xfId="20200" hidden="1"/>
    <cellStyle name="60 % - Accent5 3" xfId="19853" hidden="1"/>
    <cellStyle name="60 % - Accent5 3" xfId="19875" hidden="1"/>
    <cellStyle name="60 % - Accent5 3" xfId="20060" hidden="1"/>
    <cellStyle name="60 % - Accent5 3" xfId="19826" hidden="1"/>
    <cellStyle name="60 % - Accent5 3" xfId="33394" hidden="1"/>
    <cellStyle name="60 % - Accent5 3" xfId="33413" hidden="1"/>
    <cellStyle name="60 % - Accent5 3" xfId="33373" hidden="1"/>
    <cellStyle name="60 % - Accent5 3" xfId="33472" hidden="1"/>
    <cellStyle name="60 % - Accent5 3" xfId="33486" hidden="1"/>
    <cellStyle name="60 % - Accent5 3" xfId="33533" hidden="1"/>
    <cellStyle name="60 % - Accent5 3" xfId="33548" hidden="1"/>
    <cellStyle name="60 % - Accent5 3" xfId="33516" hidden="1"/>
    <cellStyle name="60 % - Accent5 3" xfId="33584" hidden="1"/>
    <cellStyle name="60 % - Accent5 3" xfId="33598" hidden="1"/>
    <cellStyle name="60 % - Accent5 3" xfId="33671" hidden="1"/>
    <cellStyle name="60 % - Accent5 3" xfId="33688" hidden="1"/>
    <cellStyle name="60 % - Accent5 3" xfId="33645" hidden="1"/>
    <cellStyle name="60 % - Accent5 3" xfId="33750" hidden="1"/>
    <cellStyle name="60 % - Accent5 3" xfId="33764" hidden="1"/>
    <cellStyle name="60 % - Accent5 3" xfId="33705" hidden="1"/>
    <cellStyle name="60 % - Accent5 3" xfId="33618" hidden="1"/>
    <cellStyle name="60 % - Accent5 3" xfId="33692" hidden="1"/>
    <cellStyle name="60 % - Accent5 3" xfId="33611" hidden="1"/>
    <cellStyle name="60 % - Accent5 3" xfId="33418" hidden="1"/>
    <cellStyle name="60 % - Accent5 3" xfId="33504" hidden="1"/>
    <cellStyle name="60 % - Accent5 3" xfId="20225" hidden="1"/>
    <cellStyle name="60 % - Accent5 3" xfId="20061" hidden="1"/>
    <cellStyle name="60 % - Accent5 3" xfId="33623" hidden="1"/>
    <cellStyle name="60 % - Accent5 3" xfId="29992" hidden="1"/>
    <cellStyle name="60 % - Accent5 3" xfId="33789" hidden="1"/>
    <cellStyle name="60 % - Accent5 3" xfId="33806" hidden="1"/>
    <cellStyle name="60 % - Accent5 3" xfId="33709" hidden="1"/>
    <cellStyle name="60 % - Accent5 3" xfId="33840" hidden="1"/>
    <cellStyle name="60 % - Accent5 3" xfId="33853" hidden="1"/>
    <cellStyle name="60 % - Accent5 3" xfId="33893" hidden="1"/>
    <cellStyle name="60 % - Accent5 3" xfId="33910" hidden="1"/>
    <cellStyle name="60 % - Accent5 3" xfId="33871" hidden="1"/>
    <cellStyle name="60 % - Accent5 3" xfId="33962" hidden="1"/>
    <cellStyle name="60 % - Accent5 3" xfId="33975" hidden="1"/>
    <cellStyle name="60 % - Accent5 3" xfId="34161" hidden="1"/>
    <cellStyle name="60 % - Accent5 3" xfId="34191" hidden="1"/>
    <cellStyle name="60 % - Accent5 3" xfId="34126" hidden="1"/>
    <cellStyle name="60 % - Accent5 3" xfId="34292" hidden="1"/>
    <cellStyle name="60 % - Accent5 3" xfId="34305" hidden="1"/>
    <cellStyle name="60 % - Accent5 3" xfId="34490" hidden="1"/>
    <cellStyle name="60 % - Accent5 3" xfId="34519" hidden="1"/>
    <cellStyle name="60 % - Accent5 3" xfId="34461" hidden="1"/>
    <cellStyle name="60 % - Accent5 3" xfId="34628" hidden="1"/>
    <cellStyle name="60 % - Accent5 3" xfId="34642" hidden="1"/>
    <cellStyle name="60 % - Accent5 3" xfId="34803" hidden="1"/>
    <cellStyle name="60 % - Accent5 3" xfId="34830" hidden="1"/>
    <cellStyle name="60 % - Accent5 3" xfId="34774" hidden="1"/>
    <cellStyle name="60 % - Accent5 3" xfId="34920" hidden="1"/>
    <cellStyle name="60 % - Accent5 3" xfId="34934" hidden="1"/>
    <cellStyle name="60 % - Accent5 3" xfId="34984" hidden="1"/>
    <cellStyle name="60 % - Accent5 3" xfId="35000" hidden="1"/>
    <cellStyle name="60 % - Accent5 3" xfId="34964" hidden="1"/>
    <cellStyle name="60 % - Accent5 3" xfId="35032" hidden="1"/>
    <cellStyle name="60 % - Accent5 3" xfId="35045" hidden="1"/>
    <cellStyle name="60 % - Accent5 3" xfId="35183" hidden="1"/>
    <cellStyle name="60 % - Accent5 3" xfId="35208" hidden="1"/>
    <cellStyle name="60 % - Accent5 3" xfId="35155" hidden="1"/>
    <cellStyle name="60 % - Accent5 3" xfId="35301" hidden="1"/>
    <cellStyle name="60 % - Accent5 3" xfId="35315" hidden="1"/>
    <cellStyle name="60 % - Accent5 3" xfId="35394" hidden="1"/>
    <cellStyle name="60 % - Accent5 3" xfId="35412" hidden="1"/>
    <cellStyle name="60 % - Accent5 3" xfId="35369" hidden="1"/>
    <cellStyle name="60 % - Accent5 3" xfId="35468" hidden="1"/>
    <cellStyle name="60 % - Accent5 3" xfId="35481" hidden="1"/>
    <cellStyle name="60 % - Accent5 3" xfId="35556" hidden="1"/>
    <cellStyle name="60 % - Accent5 3" xfId="35576" hidden="1"/>
    <cellStyle name="60 % - Accent5 3" xfId="35534" hidden="1"/>
    <cellStyle name="60 % - Accent5 3" xfId="35644" hidden="1"/>
    <cellStyle name="60 % - Accent5 3" xfId="35657" hidden="1"/>
    <cellStyle name="60 % - Accent5 3" xfId="35708" hidden="1"/>
    <cellStyle name="60 % - Accent5 3" xfId="35724" hidden="1"/>
    <cellStyle name="60 % - Accent5 3" xfId="35688" hidden="1"/>
    <cellStyle name="60 % - Accent5 3" xfId="35758" hidden="1"/>
    <cellStyle name="60 % - Accent5 3" xfId="35772" hidden="1"/>
    <cellStyle name="60 % - Accent5 3" xfId="35843" hidden="1"/>
    <cellStyle name="60 % - Accent5 3" xfId="35865" hidden="1"/>
    <cellStyle name="60 % - Accent5 3" xfId="35817" hidden="1"/>
    <cellStyle name="60 % - Accent5 3" xfId="35933" hidden="1"/>
    <cellStyle name="60 % - Accent5 3" xfId="35946" hidden="1"/>
    <cellStyle name="60 % - Accent5 3" xfId="35886" hidden="1"/>
    <cellStyle name="60 % - Accent5 3" xfId="35793" hidden="1"/>
    <cellStyle name="60 % - Accent5 3" xfId="35870" hidden="1"/>
    <cellStyle name="60 % - Accent5 3" xfId="35785" hidden="1"/>
    <cellStyle name="60 % - Accent5 3" xfId="35582" hidden="1"/>
    <cellStyle name="60 % - Accent5 3" xfId="35676" hidden="1"/>
    <cellStyle name="60 % - Accent5 3" xfId="35421" hidden="1"/>
    <cellStyle name="60 % - Accent5 3" xfId="35427" hidden="1"/>
    <cellStyle name="60 % - Accent5 3" xfId="35797" hidden="1"/>
    <cellStyle name="60 % - Accent5 3" xfId="34387" hidden="1"/>
    <cellStyle name="60 % - Accent5 3" xfId="35972" hidden="1"/>
    <cellStyle name="60 % - Accent5 3" xfId="35989" hidden="1"/>
    <cellStyle name="60 % - Accent5 3" xfId="35888" hidden="1"/>
    <cellStyle name="60 % - Accent5 3" xfId="36021" hidden="1"/>
    <cellStyle name="60 % - Accent5 3" xfId="36034" hidden="1"/>
    <cellStyle name="60 % - Accent5 3" xfId="36066" hidden="1"/>
    <cellStyle name="60 % - Accent5 3" xfId="36081" hidden="1"/>
    <cellStyle name="60 % - Accent5 3" xfId="36049" hidden="1"/>
    <cellStyle name="60 % - Accent5 3" xfId="36127" hidden="1"/>
    <cellStyle name="60 % - Accent5 3" xfId="36140" hidden="1"/>
    <cellStyle name="60 % - Accent5 3" xfId="36313" hidden="1"/>
    <cellStyle name="60 % - Accent5 3" xfId="36339" hidden="1"/>
    <cellStyle name="60 % - Accent5 3" xfId="36285" hidden="1"/>
    <cellStyle name="60 % - Accent5 3" xfId="36447" hidden="1"/>
    <cellStyle name="60 % - Accent5 3" xfId="36461" hidden="1"/>
    <cellStyle name="60 % - Accent5 3" xfId="36640" hidden="1"/>
    <cellStyle name="60 % - Accent5 3" xfId="36671" hidden="1"/>
    <cellStyle name="60 % - Accent5 3" xfId="36612" hidden="1"/>
    <cellStyle name="60 % - Accent5 3" xfId="36757" hidden="1"/>
    <cellStyle name="60 % - Accent5 3" xfId="36770" hidden="1"/>
    <cellStyle name="60 % - Accent5 3" xfId="36917" hidden="1"/>
    <cellStyle name="60 % - Accent5 3" xfId="36944" hidden="1"/>
    <cellStyle name="60 % - Accent5 3" xfId="36889" hidden="1"/>
    <cellStyle name="60 % - Accent5 3" xfId="37035" hidden="1"/>
    <cellStyle name="60 % - Accent5 3" xfId="37048" hidden="1"/>
    <cellStyle name="60 % - Accent5 3" xfId="37091" hidden="1"/>
    <cellStyle name="60 % - Accent5 3" xfId="37106" hidden="1"/>
    <cellStyle name="60 % - Accent5 3" xfId="37073" hidden="1"/>
    <cellStyle name="60 % - Accent5 3" xfId="37138" hidden="1"/>
    <cellStyle name="60 % - Accent5 3" xfId="37152" hidden="1"/>
    <cellStyle name="60 % - Accent5 3" xfId="37264" hidden="1"/>
    <cellStyle name="60 % - Accent5 3" xfId="37293" hidden="1"/>
    <cellStyle name="60 % - Accent5 3" xfId="37237" hidden="1"/>
    <cellStyle name="60 % - Accent5 3" xfId="37393" hidden="1"/>
    <cellStyle name="60 % - Accent5 3" xfId="37407" hidden="1"/>
    <cellStyle name="60 % - Accent5 3" xfId="37497" hidden="1"/>
    <cellStyle name="60 % - Accent5 3" xfId="37517" hidden="1"/>
    <cellStyle name="60 % - Accent5 3" xfId="37469" hidden="1"/>
    <cellStyle name="60 % - Accent5 3" xfId="37571" hidden="1"/>
    <cellStyle name="60 % - Accent5 3" xfId="37584" hidden="1"/>
    <cellStyle name="60 % - Accent5 3" xfId="37664" hidden="1"/>
    <cellStyle name="60 % - Accent5 3" xfId="37683" hidden="1"/>
    <cellStyle name="60 % - Accent5 3" xfId="37641" hidden="1"/>
    <cellStyle name="60 % - Accent5 3" xfId="37749" hidden="1"/>
    <cellStyle name="60 % - Accent5 3" xfId="37762" hidden="1"/>
    <cellStyle name="60 % - Accent5 3" xfId="37809" hidden="1"/>
    <cellStyle name="60 % - Accent5 3" xfId="37824" hidden="1"/>
    <cellStyle name="60 % - Accent5 3" xfId="37792" hidden="1"/>
    <cellStyle name="60 % - Accent5 3" xfId="37853" hidden="1"/>
    <cellStyle name="60 % - Accent5 3" xfId="37867" hidden="1"/>
    <cellStyle name="60 % - Accent5 3" xfId="37932" hidden="1"/>
    <cellStyle name="60 % - Accent5 3" xfId="37952" hidden="1"/>
    <cellStyle name="60 % - Accent5 3" xfId="37907" hidden="1"/>
    <cellStyle name="60 % - Accent5 3" xfId="38017" hidden="1"/>
    <cellStyle name="60 % - Accent5 3" xfId="38030" hidden="1"/>
    <cellStyle name="60 % - Accent5 3" xfId="37971" hidden="1"/>
    <cellStyle name="60 % - Accent5 3" xfId="37885" hidden="1"/>
    <cellStyle name="60 % - Accent5 3" xfId="37956" hidden="1"/>
    <cellStyle name="60 % - Accent5 3" xfId="37880" hidden="1"/>
    <cellStyle name="60 % - Accent5 3" xfId="37689" hidden="1"/>
    <cellStyle name="60 % - Accent5 3" xfId="37782" hidden="1"/>
    <cellStyle name="60 % - Accent5 3" xfId="37527" hidden="1"/>
    <cellStyle name="60 % - Accent5 3" xfId="37534" hidden="1"/>
    <cellStyle name="60 % - Accent5 3" xfId="37890" hidden="1"/>
    <cellStyle name="60 % - Accent5 3" xfId="36538" hidden="1"/>
    <cellStyle name="60 % - Accent5 3" xfId="38057" hidden="1"/>
    <cellStyle name="60 % - Accent5 3" xfId="38073" hidden="1"/>
    <cellStyle name="60 % - Accent5 3" xfId="37974" hidden="1"/>
    <cellStyle name="60 % - Accent5 3" xfId="38107" hidden="1"/>
    <cellStyle name="60 % - Accent5 3" xfId="38121" hidden="1"/>
    <cellStyle name="60 % - Accent5 3" xfId="38156" hidden="1"/>
    <cellStyle name="60 % - Accent5 3" xfId="38172" hidden="1"/>
    <cellStyle name="60 % - Accent5 3" xfId="38135" hidden="1"/>
    <cellStyle name="60 % - Accent5 3" xfId="38229" hidden="1"/>
    <cellStyle name="60 % - Accent5 3" xfId="38243" hidden="1"/>
    <cellStyle name="60 % - Accent5 3" xfId="38406" hidden="1"/>
    <cellStyle name="60 % - Accent5 3" xfId="38433" hidden="1"/>
    <cellStyle name="60 % - Accent5 3" xfId="38373" hidden="1"/>
    <cellStyle name="60 % - Accent5 3" xfId="38531" hidden="1"/>
    <cellStyle name="60 % - Accent5 3" xfId="38545" hidden="1"/>
    <cellStyle name="60 % - Accent5 3" xfId="38714" hidden="1"/>
    <cellStyle name="60 % - Accent5 3" xfId="38743" hidden="1"/>
    <cellStyle name="60 % - Accent5 3" xfId="38685" hidden="1"/>
    <cellStyle name="60 % - Accent5 3" xfId="38824" hidden="1"/>
    <cellStyle name="60 % - Accent5 3" xfId="38838" hidden="1"/>
    <cellStyle name="60 % - Accent5 3" xfId="38971" hidden="1"/>
    <cellStyle name="60 % - Accent5 3" xfId="38998" hidden="1"/>
    <cellStyle name="60 % - Accent5 3" xfId="38942" hidden="1"/>
    <cellStyle name="60 % - Accent5 3" xfId="39088" hidden="1"/>
    <cellStyle name="60 % - Accent5 3" xfId="39101" hidden="1"/>
    <cellStyle name="60 % - Accent5 3" xfId="39153" hidden="1"/>
    <cellStyle name="60 % - Accent5 3" xfId="39168" hidden="1"/>
    <cellStyle name="60 % - Accent5 3" xfId="39135" hidden="1"/>
    <cellStyle name="60 % - Accent5 3" xfId="39197" hidden="1"/>
    <cellStyle name="60 % - Accent5 3" xfId="39210" hidden="1"/>
    <cellStyle name="60 % - Accent5 3" xfId="39337" hidden="1"/>
    <cellStyle name="60 % - Accent5 3" xfId="39361" hidden="1"/>
    <cellStyle name="60 % - Accent5 3" xfId="39309" hidden="1"/>
    <cellStyle name="60 % - Accent5 3" xfId="39444" hidden="1"/>
    <cellStyle name="60 % - Accent5 3" xfId="39458" hidden="1"/>
    <cellStyle name="60 % - Accent5 3" xfId="39536" hidden="1"/>
    <cellStyle name="60 % - Accent5 3" xfId="39555" hidden="1"/>
    <cellStyle name="60 % - Accent5 3" xfId="39513" hidden="1"/>
    <cellStyle name="60 % - Accent5 3" xfId="39612" hidden="1"/>
    <cellStyle name="60 % - Accent5 3" xfId="39626" hidden="1"/>
    <cellStyle name="60 % - Accent5 3" xfId="39703" hidden="1"/>
    <cellStyle name="60 % - Accent5 3" xfId="39725" hidden="1"/>
    <cellStyle name="60 % - Accent5 3" xfId="39681" hidden="1"/>
    <cellStyle name="60 % - Accent5 3" xfId="39781" hidden="1"/>
    <cellStyle name="60 % - Accent5 3" xfId="39794" hidden="1"/>
    <cellStyle name="60 % - Accent5 3" xfId="39843" hidden="1"/>
    <cellStyle name="60 % - Accent5 3" xfId="39859" hidden="1"/>
    <cellStyle name="60 % - Accent5 3" xfId="39822" hidden="1"/>
    <cellStyle name="60 % - Accent5 3" xfId="39888" hidden="1"/>
    <cellStyle name="60 % - Accent5 3" xfId="39901" hidden="1"/>
    <cellStyle name="60 % - Accent5 3" xfId="39967" hidden="1"/>
    <cellStyle name="60 % - Accent5 3" xfId="39986" hidden="1"/>
    <cellStyle name="60 % - Accent5 3" xfId="39946" hidden="1"/>
    <cellStyle name="60 % - Accent5 3" xfId="40048" hidden="1"/>
    <cellStyle name="60 % - Accent5 3" xfId="40062" hidden="1"/>
    <cellStyle name="60 % - Accent5 3" xfId="40002" hidden="1"/>
    <cellStyle name="60 % - Accent5 3" xfId="39919" hidden="1"/>
    <cellStyle name="60 % - Accent5 3" xfId="39990" hidden="1"/>
    <cellStyle name="60 % - Accent5 3" xfId="39914" hidden="1"/>
    <cellStyle name="60 % - Accent5 3" xfId="39732" hidden="1"/>
    <cellStyle name="60 % - Accent5 3" xfId="39811" hidden="1"/>
    <cellStyle name="60 % - Accent5 3" xfId="39566" hidden="1"/>
    <cellStyle name="60 % - Accent5 3" xfId="39573" hidden="1"/>
    <cellStyle name="60 % - Accent5 3" xfId="39924" hidden="1"/>
    <cellStyle name="60 % - Accent5 3" xfId="38617" hidden="1"/>
    <cellStyle name="60 % - Accent5 3" xfId="40091" hidden="1"/>
    <cellStyle name="60 % - Accent5 3" xfId="40108" hidden="1"/>
    <cellStyle name="60 % - Accent5 3" xfId="40006" hidden="1"/>
    <cellStyle name="60 % - Accent5 3" xfId="40139" hidden="1"/>
    <cellStyle name="60 % - Accent5 3" xfId="40152" hidden="1"/>
    <cellStyle name="60 % - Accent5 3" xfId="40184" hidden="1"/>
    <cellStyle name="60 % - Accent5 3" xfId="40199" hidden="1"/>
    <cellStyle name="60 % - Accent5 3" xfId="40168" hidden="1"/>
    <cellStyle name="60 % - Accent5 3" xfId="40245" hidden="1"/>
    <cellStyle name="60 % - Accent5 3" xfId="40259" hidden="1"/>
    <cellStyle name="60 % - Accent5 3" xfId="40307" hidden="1"/>
    <cellStyle name="60 % - Accent5 3" xfId="40324" hidden="1"/>
    <cellStyle name="60 % - Accent5 3" xfId="40286" hidden="1"/>
    <cellStyle name="60 % - Accent5 3" xfId="40354" hidden="1"/>
    <cellStyle name="60 % - Accent5 3" xfId="40368" hidden="1"/>
    <cellStyle name="60 % - Accent5 3" xfId="40442" hidden="1"/>
    <cellStyle name="60 % - Accent5 3" xfId="40458" hidden="1"/>
    <cellStyle name="60 % - Accent5 3" xfId="40423" hidden="1"/>
    <cellStyle name="60 % - Accent5 3" xfId="40489" hidden="1"/>
    <cellStyle name="60 % - Accent5 3" xfId="40503" hidden="1"/>
    <cellStyle name="60 % - Accent5 3" xfId="40547" hidden="1"/>
    <cellStyle name="60 % - Accent5 3" xfId="40563" hidden="1"/>
    <cellStyle name="60 % - Accent5 3" xfId="40531" hidden="1"/>
    <cellStyle name="60 % - Accent5 3" xfId="40593" hidden="1"/>
    <cellStyle name="60 % - Accent5 3" xfId="40607" hidden="1"/>
    <cellStyle name="60 % - Accent5 3" xfId="40640" hidden="1"/>
    <cellStyle name="60 % - Accent5 3" xfId="40655" hidden="1"/>
    <cellStyle name="60 % - Accent5 3" xfId="40621" hidden="1"/>
    <cellStyle name="60 % - Accent5 3" xfId="40689" hidden="1"/>
    <cellStyle name="60 % - Accent5 3" xfId="40703" hidden="1"/>
    <cellStyle name="60 % - Accent5 3" xfId="40739" hidden="1"/>
    <cellStyle name="60 % - Accent5 3" xfId="40755" hidden="1"/>
    <cellStyle name="60 % - Accent5 3" xfId="40719" hidden="1"/>
    <cellStyle name="60 % - Accent5 3" xfId="40786" hidden="1"/>
    <cellStyle name="60 % - Accent5 3" xfId="40800" hidden="1"/>
    <cellStyle name="60 % - Accent5 3" xfId="40868" hidden="1"/>
    <cellStyle name="60 % - Accent5 3" xfId="40887" hidden="1"/>
    <cellStyle name="60 % - Accent5 3" xfId="40841" hidden="1"/>
    <cellStyle name="60 % - Accent5 3" xfId="40942" hidden="1"/>
    <cellStyle name="60 % - Accent5 3" xfId="40956" hidden="1"/>
    <cellStyle name="60 % - Accent5 3" xfId="41023" hidden="1"/>
    <cellStyle name="60 % - Accent5 3" xfId="41042" hidden="1"/>
    <cellStyle name="60 % - Accent5 3" xfId="41002" hidden="1"/>
    <cellStyle name="60 % - Accent5 3" xfId="41088" hidden="1"/>
    <cellStyle name="60 % - Accent5 3" xfId="41101" hidden="1"/>
    <cellStyle name="60 % - Accent5 3" xfId="41144" hidden="1"/>
    <cellStyle name="60 % - Accent5 3" xfId="41160" hidden="1"/>
    <cellStyle name="60 % - Accent5 3" xfId="41126" hidden="1"/>
    <cellStyle name="60 % - Accent5 3" xfId="41187" hidden="1"/>
    <cellStyle name="60 % - Accent5 3" xfId="41200" hidden="1"/>
    <cellStyle name="60 % - Accent5 3" xfId="41263" hidden="1"/>
    <cellStyle name="60 % - Accent5 3" xfId="41282" hidden="1"/>
    <cellStyle name="60 % - Accent5 3" xfId="41240" hidden="1"/>
    <cellStyle name="60 % - Accent5 3" xfId="41327" hidden="1"/>
    <cellStyle name="60 % - Accent5 3" xfId="41340" hidden="1"/>
    <cellStyle name="60 % - Accent5 3" xfId="41292" hidden="1"/>
    <cellStyle name="60 % - Accent5 3" xfId="41218" hidden="1"/>
    <cellStyle name="60 % - Accent5 3" xfId="41287" hidden="1"/>
    <cellStyle name="60 % - Accent5 3" xfId="41213" hidden="1"/>
    <cellStyle name="60 % - Accent5 3" xfId="41048" hidden="1"/>
    <cellStyle name="60 % - Accent5 3" xfId="41118" hidden="1"/>
    <cellStyle name="60 % - Accent5 3" xfId="40898" hidden="1"/>
    <cellStyle name="60 % - Accent5 3" xfId="40904" hidden="1"/>
    <cellStyle name="60 % - Accent5 3" xfId="41223" hidden="1"/>
    <cellStyle name="60 % - Accent5 3" xfId="40407" hidden="1"/>
    <cellStyle name="60 % - Accent5 3" xfId="41358" hidden="1"/>
    <cellStyle name="60 % - Accent5 3" xfId="41373" hidden="1"/>
    <cellStyle name="60 % - Accent5 3" xfId="41295" hidden="1"/>
    <cellStyle name="60 % - Accent5 3" xfId="41402" hidden="1"/>
    <cellStyle name="60 % - Accent5 3" xfId="41415" hidden="1"/>
    <cellStyle name="60 % - Accent5 3" xfId="41446" hidden="1"/>
    <cellStyle name="60 % - Accent5 3" xfId="41462" hidden="1"/>
    <cellStyle name="60 % - Accent5 3" xfId="41430" hidden="1"/>
    <cellStyle name="60 % - Accent5 3" xfId="41497" hidden="1"/>
    <cellStyle name="60 % - Accent5 3" xfId="41510" hidden="1"/>
    <cellStyle name="60 % - Accent5 3" xfId="41546" hidden="1"/>
    <cellStyle name="60 % - Accent5 3" xfId="41561" hidden="1"/>
    <cellStyle name="60 % - Accent5 3" xfId="41526" hidden="1"/>
    <cellStyle name="60 % - Accent5 3" xfId="41601" hidden="1"/>
    <cellStyle name="60 % - Accent5 3" xfId="41614" hidden="1"/>
    <cellStyle name="60 % - Accent5 3" xfId="41691" hidden="1"/>
    <cellStyle name="60 % - Accent5 3" xfId="41707" hidden="1"/>
    <cellStyle name="60 % - Accent5 3" xfId="41671" hidden="1"/>
    <cellStyle name="60 % - Accent5 3" xfId="41735" hidden="1"/>
    <cellStyle name="60 % - Accent5 3" xfId="41748" hidden="1"/>
    <cellStyle name="60 % - Accent5 3" xfId="41794" hidden="1"/>
    <cellStyle name="60 % - Accent5 3" xfId="41809" hidden="1"/>
    <cellStyle name="60 % - Accent5 3" xfId="41776" hidden="1"/>
    <cellStyle name="60 % - Accent5 3" xfId="41853" hidden="1"/>
    <cellStyle name="60 % - Accent5 3" xfId="41867" hidden="1"/>
    <cellStyle name="60 % - Accent5 3" xfId="41909" hidden="1"/>
    <cellStyle name="60 % - Accent5 3" xfId="41925" hidden="1"/>
    <cellStyle name="60 % - Accent5 3" xfId="41891" hidden="1"/>
    <cellStyle name="60 % - Accent5 3" xfId="41957" hidden="1"/>
    <cellStyle name="60 % - Accent5 3" xfId="41970" hidden="1"/>
    <cellStyle name="60 % - Accent5 3" xfId="42005" hidden="1"/>
    <cellStyle name="60 % - Accent5 3" xfId="42021" hidden="1"/>
    <cellStyle name="60 % - Accent5 3" xfId="41987" hidden="1"/>
    <cellStyle name="60 % - Accent5 3" xfId="42049" hidden="1"/>
    <cellStyle name="60 % - Accent5 3" xfId="42062" hidden="1"/>
    <cellStyle name="60 % - Accent5 3" xfId="42133" hidden="1"/>
    <cellStyle name="60 % - Accent5 3" xfId="42150" hidden="1"/>
    <cellStyle name="60 % - Accent5 3" xfId="42107" hidden="1"/>
    <cellStyle name="60 % - Accent5 3" xfId="42196" hidden="1"/>
    <cellStyle name="60 % - Accent5 3" xfId="42209" hidden="1"/>
    <cellStyle name="60 % - Accent5 3" xfId="42278" hidden="1"/>
    <cellStyle name="60 % - Accent5 3" xfId="42296" hidden="1"/>
    <cellStyle name="60 % - Accent5 3" xfId="42256" hidden="1"/>
    <cellStyle name="60 % - Accent5 3" xfId="42338" hidden="1"/>
    <cellStyle name="60 % - Accent5 3" xfId="42351" hidden="1"/>
    <cellStyle name="60 % - Accent5 3" xfId="42389" hidden="1"/>
    <cellStyle name="60 % - Accent5 3" xfId="42404" hidden="1"/>
    <cellStyle name="60 % - Accent5 3" xfId="42374" hidden="1"/>
    <cellStyle name="60 % - Accent5 3" xfId="42429" hidden="1"/>
    <cellStyle name="60 % - Accent5 3" xfId="42442" hidden="1"/>
    <cellStyle name="60 % - Accent5 3" xfId="42508" hidden="1"/>
    <cellStyle name="60 % - Accent5 3" xfId="42527" hidden="1"/>
    <cellStyle name="60 % - Accent5 3" xfId="42482" hidden="1"/>
    <cellStyle name="60 % - Accent5 3" xfId="42567" hidden="1"/>
    <cellStyle name="60 % - Accent5 3" xfId="42580" hidden="1"/>
    <cellStyle name="60 % - Accent5 3" xfId="42536" hidden="1"/>
    <cellStyle name="60 % - Accent5 3" xfId="42461" hidden="1"/>
    <cellStyle name="60 % - Accent5 3" xfId="42531" hidden="1"/>
    <cellStyle name="60 % - Accent5 3" xfId="42455" hidden="1"/>
    <cellStyle name="60 % - Accent5 3" xfId="42302" hidden="1"/>
    <cellStyle name="60 % - Accent5 3" xfId="42367" hidden="1"/>
    <cellStyle name="60 % - Accent5 3" xfId="42160" hidden="1"/>
    <cellStyle name="60 % - Accent5 3" xfId="42165" hidden="1"/>
    <cellStyle name="60 % - Accent5 3" xfId="42466" hidden="1"/>
    <cellStyle name="60 % - Accent5 3" xfId="41656" hidden="1"/>
    <cellStyle name="60 % - Accent5 3" xfId="42599" hidden="1"/>
    <cellStyle name="60 % - Accent5 3" xfId="42615" hidden="1"/>
    <cellStyle name="60 % - Accent5 3" xfId="42538" hidden="1"/>
    <cellStyle name="60 % - Accent5 3" xfId="42648" hidden="1"/>
    <cellStyle name="60 % - Accent5 3" xfId="42662" hidden="1"/>
    <cellStyle name="60 % - Accent5 3" xfId="42698" hidden="1"/>
    <cellStyle name="60 % - Accent5 3" xfId="42713" hidden="1"/>
    <cellStyle name="60 % - Accent5 3" xfId="42679" hidden="1"/>
    <cellStyle name="60 % - Accent5 3" xfId="42743" hidden="1"/>
    <cellStyle name="60 % - Accent5 3" xfId="42757" hidden="1"/>
    <cellStyle name="60 % - Accent5 3" xfId="40836" hidden="1"/>
    <cellStyle name="60 % - Accent5 3" xfId="40679" hidden="1"/>
    <cellStyle name="60 % - Accent5 3" xfId="41003" hidden="1"/>
    <cellStyle name="60 % - Accent5 3" xfId="40104" hidden="1"/>
    <cellStyle name="60 % - Accent5 3" xfId="40009" hidden="1"/>
    <cellStyle name="60 % - Accent5 3" xfId="38378" hidden="1"/>
    <cellStyle name="60 % - Accent5 3" xfId="38096" hidden="1"/>
    <cellStyle name="60 % - Accent5 3" xfId="38689" hidden="1"/>
    <cellStyle name="60 % - Accent5 3" xfId="37466" hidden="1"/>
    <cellStyle name="60 % - Accent5 3" xfId="37381" hidden="1"/>
    <cellStyle name="60 % - Accent5 3" xfId="35769" hidden="1"/>
    <cellStyle name="60 % - Accent5 3" xfId="35632" hidden="1"/>
    <cellStyle name="60 % - Accent5 3" xfId="35924" hidden="1"/>
    <cellStyle name="60 % - Accent5 3" xfId="34620" hidden="1"/>
    <cellStyle name="60 % - Accent5 3" xfId="34474" hidden="1"/>
    <cellStyle name="60 % - Accent5 3" xfId="33881" hidden="1"/>
    <cellStyle name="60 % - Accent5 3" xfId="33829" hidden="1"/>
    <cellStyle name="60 % - Accent5 3" xfId="34141" hidden="1"/>
    <cellStyle name="60 % - Accent5 3" xfId="33647" hidden="1"/>
    <cellStyle name="60 % - Accent5 3" xfId="33595" hidden="1"/>
    <cellStyle name="60 % - Accent5 3" xfId="22298" hidden="1"/>
    <cellStyle name="60 % - Accent5 3" xfId="19979" hidden="1"/>
    <cellStyle name="60 % - Accent5 3" xfId="23806" hidden="1"/>
    <cellStyle name="60 % - Accent5 3" xfId="38329" hidden="1"/>
    <cellStyle name="60 % - Accent5 3" xfId="36378" hidden="1"/>
    <cellStyle name="60 % - Accent5 3" xfId="29645" hidden="1"/>
    <cellStyle name="60 % - Accent5 3" xfId="34856" hidden="1"/>
    <cellStyle name="60 % - Accent5 3" xfId="39286" hidden="1"/>
    <cellStyle name="60 % - Accent5 3" xfId="34882" hidden="1"/>
    <cellStyle name="60 % - Accent5 3" xfId="21870" hidden="1"/>
    <cellStyle name="60 % - Accent5 3" xfId="27673" hidden="1"/>
    <cellStyle name="60 % - Accent5 3" xfId="36825" hidden="1"/>
    <cellStyle name="60 % - Accent5 3" xfId="21326" hidden="1"/>
    <cellStyle name="60 % - Accent5 3" xfId="35259" hidden="1"/>
    <cellStyle name="60 % - Accent5 3" xfId="29628" hidden="1"/>
    <cellStyle name="60 % - Accent5 3" xfId="34805" hidden="1"/>
    <cellStyle name="60 % - Accent5 3" xfId="25650" hidden="1"/>
    <cellStyle name="60 % - Accent5 3" xfId="30103" hidden="1"/>
    <cellStyle name="60 % - Accent5 3" xfId="36685" hidden="1"/>
    <cellStyle name="60 % - Accent5 3" xfId="32323" hidden="1"/>
    <cellStyle name="60 % - Accent5 3" xfId="36365" hidden="1"/>
    <cellStyle name="60 % - Accent5 3" xfId="34396" hidden="1"/>
    <cellStyle name="60 % - Accent5 3" xfId="38785" hidden="1"/>
    <cellStyle name="60 % - Accent5 3" xfId="38770" hidden="1"/>
    <cellStyle name="60 % - Accent5 3" xfId="36210" hidden="1"/>
    <cellStyle name="60 % - Accent5 3" xfId="39007" hidden="1"/>
    <cellStyle name="60 % - Accent5 3" xfId="27984" hidden="1"/>
    <cellStyle name="60 % - Accent5 3" xfId="22039" hidden="1"/>
    <cellStyle name="60 % - Accent5 3" xfId="34687" hidden="1"/>
    <cellStyle name="60 % - Accent5 3" xfId="36679" hidden="1"/>
    <cellStyle name="60 % - Accent5 3" xfId="39028" hidden="1"/>
    <cellStyle name="60 % - Accent5 3" xfId="39245" hidden="1"/>
    <cellStyle name="60 % - Accent5 3" xfId="36347" hidden="1"/>
    <cellStyle name="60 % - Accent5 3" xfId="38993" hidden="1"/>
    <cellStyle name="60 % - Accent5 3" xfId="39576" hidden="1"/>
    <cellStyle name="60 % - Accent5 3" xfId="37247" hidden="1"/>
    <cellStyle name="60 % - Accent5 3" xfId="39275" hidden="1"/>
    <cellStyle name="60 % - Accent5 3" xfId="36271" hidden="1"/>
    <cellStyle name="60 % - Accent5 3" xfId="38894" hidden="1"/>
    <cellStyle name="60 % - Accent5 3" xfId="36959" hidden="1"/>
    <cellStyle name="60 % - Accent5 3" xfId="36595" hidden="1"/>
    <cellStyle name="60 % - Accent5 3" xfId="34580" hidden="1"/>
    <cellStyle name="60 % - Accent5 3" xfId="38889" hidden="1"/>
    <cellStyle name="60 % - Accent5 3" xfId="36323" hidden="1"/>
    <cellStyle name="60 % - Accent5 3" xfId="24938" hidden="1"/>
    <cellStyle name="60 % - Accent5 3" xfId="34782" hidden="1"/>
    <cellStyle name="60 % - Accent5 3" xfId="36222" hidden="1"/>
    <cellStyle name="60 % - Accent5 3" xfId="36976" hidden="1"/>
    <cellStyle name="60 % - Accent5 3" xfId="34173" hidden="1"/>
    <cellStyle name="60 % - Accent5 3" xfId="36259" hidden="1"/>
    <cellStyle name="60 % - Accent5 3" xfId="36801" hidden="1"/>
    <cellStyle name="60 % - Accent5 3" xfId="36381" hidden="1"/>
    <cellStyle name="60 % - Accent5 3" xfId="39270" hidden="1"/>
    <cellStyle name="60 % - Accent5 3" xfId="34047" hidden="1"/>
    <cellStyle name="60 % - Accent5 3" xfId="38416" hidden="1"/>
    <cellStyle name="60 % - Accent5 3" xfId="21394" hidden="1"/>
    <cellStyle name="60 % - Accent5 3" xfId="34725" hidden="1"/>
    <cellStyle name="60 % - Accent5 3" xfId="36550" hidden="1"/>
    <cellStyle name="60 % - Accent5 3" xfId="39003" hidden="1"/>
    <cellStyle name="60 % - Accent5 3" xfId="21573" hidden="1"/>
    <cellStyle name="60 % - Accent5 3" xfId="35069" hidden="1"/>
    <cellStyle name="60 % - Accent5 3" xfId="36924" hidden="1"/>
    <cellStyle name="60 % - Accent5 3" xfId="34552" hidden="1"/>
    <cellStyle name="60 % - Accent5 3" xfId="31739" hidden="1"/>
    <cellStyle name="60 % - Accent5 3" xfId="34709" hidden="1"/>
    <cellStyle name="60 % - Accent5 3" xfId="25839" hidden="1"/>
    <cellStyle name="60 % - Accent5 3" xfId="36179" hidden="1"/>
    <cellStyle name="60 % - Accent5 3" xfId="39295" hidden="1"/>
    <cellStyle name="60 % - Accent5 3" xfId="36223" hidden="1"/>
    <cellStyle name="60 % - Accent5 3" xfId="26150" hidden="1"/>
    <cellStyle name="60 % - Accent5 3" xfId="33231" hidden="1"/>
    <cellStyle name="60 % - Accent5 3" xfId="32324" hidden="1"/>
    <cellStyle name="60 % - Accent5 3" xfId="32059" hidden="1"/>
    <cellStyle name="60 % - Accent5 3" xfId="34686" hidden="1"/>
    <cellStyle name="60 % - Accent5 3" xfId="38990" hidden="1"/>
    <cellStyle name="60 % - Accent5 3" xfId="37057" hidden="1"/>
    <cellStyle name="60 % - Accent5 3" xfId="39630" hidden="1"/>
    <cellStyle name="60 % - Accent5 3" xfId="36892" hidden="1"/>
    <cellStyle name="60 % - Accent5 3" xfId="37232" hidden="1"/>
    <cellStyle name="60 % - Accent5 3" xfId="34369" hidden="1"/>
    <cellStyle name="60 % - Accent5 3" xfId="24500" hidden="1"/>
    <cellStyle name="60 % - Accent5 3" xfId="26097" hidden="1"/>
    <cellStyle name="60 % - Accent5 3" xfId="37206" hidden="1"/>
    <cellStyle name="60 % - Accent5 3" xfId="23137" hidden="1"/>
    <cellStyle name="60 % - Accent5 3" xfId="39108" hidden="1"/>
    <cellStyle name="60 % - Accent5 3" xfId="33997" hidden="1"/>
    <cellStyle name="60 % - Accent5 3" xfId="38603" hidden="1"/>
    <cellStyle name="60 % - Accent5 3" xfId="36466" hidden="1"/>
    <cellStyle name="60 % - Accent5 3" xfId="36605" hidden="1"/>
    <cellStyle name="60 % - Accent5 3" xfId="38847" hidden="1"/>
    <cellStyle name="60 % - Accent5 3" xfId="36927" hidden="1"/>
    <cellStyle name="60 % - Accent5 3" xfId="34903" hidden="1"/>
    <cellStyle name="60 % - Accent5 3" xfId="35070" hidden="1"/>
    <cellStyle name="60 % - Accent5 3" xfId="40028" hidden="1"/>
    <cellStyle name="60 % - Accent5 3" xfId="35286" hidden="1"/>
    <cellStyle name="60 % - Accent5 3" xfId="36920" hidden="1"/>
    <cellStyle name="60 % - Accent5 3" xfId="32555" hidden="1"/>
    <cellStyle name="60 % - Accent5 3" xfId="34024" hidden="1"/>
    <cellStyle name="60 % - Accent5 3" xfId="24018" hidden="1"/>
    <cellStyle name="60 % - Accent5 3" xfId="36867" hidden="1"/>
    <cellStyle name="60 % - Accent5 3" xfId="34943" hidden="1"/>
    <cellStyle name="60 % - Accent5 3" xfId="35283" hidden="1"/>
    <cellStyle name="60 % - Accent5 3" xfId="31288" hidden="1"/>
    <cellStyle name="60 % - Accent5 3" xfId="34328" hidden="1"/>
    <cellStyle name="60 % - Accent5 3" xfId="31902" hidden="1"/>
    <cellStyle name="60 % - Accent5 3" xfId="38874" hidden="1"/>
    <cellStyle name="60 % - Accent5 3" xfId="25033" hidden="1"/>
    <cellStyle name="60 % - Accent5 3" xfId="28938" hidden="1"/>
    <cellStyle name="60 % - Accent5 3" xfId="36891" hidden="1"/>
    <cellStyle name="60 % - Accent5 3" xfId="38756" hidden="1"/>
    <cellStyle name="60 % - Accent5 3" xfId="23997" hidden="1"/>
    <cellStyle name="60 % - Accent5 3" xfId="34669" hidden="1"/>
    <cellStyle name="60 % - Accent5 3" xfId="37056" hidden="1"/>
    <cellStyle name="60 % - Accent5 3" xfId="39127" hidden="1"/>
    <cellStyle name="60 % - Accent5 3" xfId="35325" hidden="1"/>
    <cellStyle name="60 % - Accent5 3" xfId="39390" hidden="1"/>
    <cellStyle name="60 % - Accent5 3" xfId="32058" hidden="1"/>
    <cellStyle name="60 % - Accent5 3" xfId="41878" hidden="1"/>
    <cellStyle name="60 % - Accent5 3" xfId="39464" hidden="1"/>
    <cellStyle name="60 % - Accent5 3" xfId="39658" hidden="1"/>
    <cellStyle name="60 % - Accent5 3" xfId="19878" hidden="1"/>
    <cellStyle name="60 % - Accent5 3" xfId="39373" hidden="1"/>
    <cellStyle name="60 % - Accent5 3" xfId="25171" hidden="1"/>
    <cellStyle name="60 % - Accent5 3" xfId="35275" hidden="1"/>
    <cellStyle name="60 % - Accent5 3" xfId="27380" hidden="1"/>
    <cellStyle name="60 % - Accent5 3" xfId="39382" hidden="1"/>
    <cellStyle name="60 % - Accent5 3" xfId="38553" hidden="1"/>
    <cellStyle name="60 % - Accent5 3" xfId="35623" hidden="1"/>
    <cellStyle name="60 % - Accent5 3" xfId="36878" hidden="1"/>
    <cellStyle name="60 % - Accent5 3" xfId="35068" hidden="1"/>
    <cellStyle name="60 % - Accent5 3" xfId="32131" hidden="1"/>
    <cellStyle name="60 % - Accent5 3" xfId="38873" hidden="1"/>
    <cellStyle name="60 % - Accent5 3" xfId="35879" hidden="1"/>
    <cellStyle name="60 % - Accent5 3" xfId="40203" hidden="1"/>
    <cellStyle name="60 % - Accent5 3" xfId="33784" hidden="1"/>
    <cellStyle name="60 % - Accent5 3" xfId="42830" hidden="1"/>
    <cellStyle name="60 % - Accent5 3" xfId="42849" hidden="1"/>
    <cellStyle name="60 % - Accent5 3" xfId="42805" hidden="1"/>
    <cellStyle name="60 % - Accent5 3" xfId="42899" hidden="1"/>
    <cellStyle name="60 % - Accent5 3" xfId="42912" hidden="1"/>
    <cellStyle name="60 % - Accent5 3" xfId="42992" hidden="1"/>
    <cellStyle name="60 % - Accent5 3" xfId="43010" hidden="1"/>
    <cellStyle name="60 % - Accent5 3" xfId="42969" hidden="1"/>
    <cellStyle name="60 % - Accent5 3" xfId="43074" hidden="1"/>
    <cellStyle name="60 % - Accent5 3" xfId="43087" hidden="1"/>
    <cellStyle name="60 % - Accent5 3" xfId="43129" hidden="1"/>
    <cellStyle name="60 % - Accent5 3" xfId="43144" hidden="1"/>
    <cellStyle name="60 % - Accent5 3" xfId="43114" hidden="1"/>
    <cellStyle name="60 % - Accent5 3" xfId="43169" hidden="1"/>
    <cellStyle name="60 % - Accent5 3" xfId="43182" hidden="1"/>
    <cellStyle name="60 % - Accent5 3" xfId="43239" hidden="1"/>
    <cellStyle name="60 % - Accent5 3" xfId="43257" hidden="1"/>
    <cellStyle name="60 % - Accent5 3" xfId="43220" hidden="1"/>
    <cellStyle name="60 % - Accent5 3" xfId="43319" hidden="1"/>
    <cellStyle name="60 % - Accent5 3" xfId="43332" hidden="1"/>
    <cellStyle name="60 % - Accent5 3" xfId="43276" hidden="1"/>
    <cellStyle name="60 % - Accent5 3" xfId="43200" hidden="1"/>
    <cellStyle name="60 % - Accent5 3" xfId="43261" hidden="1"/>
    <cellStyle name="60 % - Accent5 3" xfId="43195" hidden="1"/>
    <cellStyle name="60 % - Accent5 3" xfId="43016" hidden="1"/>
    <cellStyle name="60 % - Accent5 3" xfId="43106" hidden="1"/>
    <cellStyle name="60 % - Accent5 3" xfId="42859" hidden="1"/>
    <cellStyle name="60 % - Accent5 3" xfId="42865" hidden="1"/>
    <cellStyle name="60 % - Accent5 3" xfId="43205" hidden="1"/>
    <cellStyle name="60 % - Accent5 3" xfId="34061" hidden="1"/>
    <cellStyle name="60 % - Accent5 3" xfId="43355" hidden="1"/>
    <cellStyle name="60 % - Accent5 3" xfId="43370" hidden="1"/>
    <cellStyle name="60 % - Accent5 3" xfId="43279" hidden="1"/>
    <cellStyle name="60 % - Accent5 3" xfId="43402" hidden="1"/>
    <cellStyle name="60 % - Accent5 3" xfId="43416" hidden="1"/>
    <cellStyle name="60 % - Accent5 3" xfId="43447" hidden="1"/>
    <cellStyle name="60 % - Accent5 3" xfId="43463" hidden="1"/>
    <cellStyle name="60 % - Accent5 3" xfId="43430" hidden="1"/>
    <cellStyle name="60 % - Accent5 3" xfId="43516" hidden="1"/>
    <cellStyle name="60 % - Accent5 3" xfId="43530" hidden="1"/>
    <cellStyle name="60 % - Accent5 3" xfId="43654" hidden="1"/>
    <cellStyle name="60 % - Accent5 3" xfId="43679" hidden="1"/>
    <cellStyle name="60 % - Accent5 3" xfId="43629" hidden="1"/>
    <cellStyle name="60 % - Accent5 3" xfId="43763" hidden="1"/>
    <cellStyle name="60 % - Accent5 3" xfId="43776" hidden="1"/>
    <cellStyle name="60 % - Accent5 3" xfId="43918" hidden="1"/>
    <cellStyle name="60 % - Accent5 3" xfId="43941" hidden="1"/>
    <cellStyle name="60 % - Accent5 3" xfId="43893" hidden="1"/>
    <cellStyle name="60 % - Accent5 3" xfId="44005" hidden="1"/>
    <cellStyle name="60 % - Accent5 3" xfId="44019" hidden="1"/>
    <cellStyle name="60 % - Accent5 3" xfId="44133" hidden="1"/>
    <cellStyle name="60 % - Accent5 3" xfId="44157" hidden="1"/>
    <cellStyle name="60 % - Accent5 3" xfId="44111" hidden="1"/>
    <cellStyle name="60 % - Accent5 3" xfId="44219" hidden="1"/>
    <cellStyle name="60 % - Accent5 3" xfId="44232" hidden="1"/>
    <cellStyle name="60 % - Accent5 3" xfId="44269" hidden="1"/>
    <cellStyle name="60 % - Accent5 3" xfId="44284" hidden="1"/>
    <cellStyle name="60 % - Accent5 3" xfId="44254" hidden="1"/>
    <cellStyle name="60 % - Accent5 3" xfId="44309" hidden="1"/>
    <cellStyle name="60 % - Accent5 3" xfId="44322" hidden="1"/>
    <cellStyle name="60 % - Accent5 3" xfId="44410" hidden="1"/>
    <cellStyle name="60 % - Accent5 3" xfId="44432" hidden="1"/>
    <cellStyle name="60 % - Accent5 3" xfId="44392" hidden="1"/>
    <cellStyle name="60 % - Accent5 3" xfId="44497" hidden="1"/>
    <cellStyle name="60 % - Accent5 3" xfId="44510" hidden="1"/>
    <cellStyle name="60 % - Accent5 3" xfId="44574" hidden="1"/>
    <cellStyle name="60 % - Accent5 3" xfId="44592" hidden="1"/>
    <cellStyle name="60 % - Accent5 3" xfId="44554" hidden="1"/>
    <cellStyle name="60 % - Accent5 3" xfId="44644" hidden="1"/>
    <cellStyle name="60 % - Accent5 3" xfId="44658" hidden="1"/>
    <cellStyle name="60 % - Accent5 3" xfId="44723" hidden="1"/>
    <cellStyle name="60 % - Accent5 3" xfId="44745" hidden="1"/>
    <cellStyle name="60 % - Accent5 3" xfId="44704" hidden="1"/>
    <cellStyle name="60 % - Accent5 3" xfId="44799" hidden="1"/>
    <cellStyle name="60 % - Accent5 3" xfId="44812" hidden="1"/>
    <cellStyle name="60 % - Accent5 3" xfId="44861" hidden="1"/>
    <cellStyle name="60 % - Accent5 3" xfId="44877" hidden="1"/>
    <cellStyle name="60 % - Accent5 3" xfId="44840" hidden="1"/>
    <cellStyle name="60 % - Accent5 3" xfId="44905" hidden="1"/>
    <cellStyle name="60 % - Accent5 3" xfId="44918" hidden="1"/>
    <cellStyle name="60 % - Accent5 3" xfId="44979" hidden="1"/>
    <cellStyle name="60 % - Accent5 3" xfId="44997" hidden="1"/>
    <cellStyle name="60 % - Accent5 3" xfId="44959" hidden="1"/>
    <cellStyle name="60 % - Accent5 3" xfId="45058" hidden="1"/>
    <cellStyle name="60 % - Accent5 3" xfId="45072" hidden="1"/>
    <cellStyle name="60 % - Accent5 3" xfId="45012" hidden="1"/>
    <cellStyle name="60 % - Accent5 3" xfId="44935" hidden="1"/>
    <cellStyle name="60 % - Accent5 3" xfId="45001" hidden="1"/>
    <cellStyle name="60 % - Accent5 3" xfId="44931" hidden="1"/>
    <cellStyle name="60 % - Accent5 3" xfId="44751" hidden="1"/>
    <cellStyle name="60 % - Accent5 3" xfId="44830" hidden="1"/>
    <cellStyle name="60 % - Accent5 3" xfId="44603" hidden="1"/>
    <cellStyle name="60 % - Accent5 3" xfId="44610" hidden="1"/>
    <cellStyle name="60 % - Accent5 3" xfId="44939" hidden="1"/>
    <cellStyle name="60 % - Accent5 3" xfId="43843" hidden="1"/>
    <cellStyle name="60 % - Accent5 3" xfId="45095" hidden="1"/>
    <cellStyle name="60 % - Accent5 3" xfId="45112" hidden="1"/>
    <cellStyle name="60 % - Accent5 3" xfId="45015" hidden="1"/>
    <cellStyle name="60 % - Accent5 3" xfId="45143" hidden="1"/>
    <cellStyle name="60 % - Accent5 3" xfId="45156" hidden="1"/>
    <cellStyle name="60 % - Accent5 3" xfId="45188" hidden="1"/>
    <cellStyle name="60 % - Accent5 3" xfId="45203" hidden="1"/>
    <cellStyle name="60 % - Accent5 3" xfId="45172" hidden="1"/>
    <cellStyle name="60 % - Accent5 3" xfId="45235" hidden="1"/>
    <cellStyle name="60 % - Accent5 3" xfId="45249" hidden="1"/>
    <cellStyle name="60 % - Accent5 3" xfId="45289" hidden="1"/>
    <cellStyle name="60 % - Accent5 3" xfId="45306" hidden="1"/>
    <cellStyle name="60 % - Accent5 3" xfId="45269" hidden="1"/>
    <cellStyle name="60 % - Accent5 3" xfId="45332" hidden="1"/>
    <cellStyle name="60 % - Accent5 3" xfId="45345" hidden="1"/>
    <cellStyle name="60 % - Accent5 3" xfId="45410" hidden="1"/>
    <cellStyle name="60 % - Accent5 3" xfId="45425" hidden="1"/>
    <cellStyle name="60 % - Accent5 3" xfId="45394" hidden="1"/>
    <cellStyle name="60 % - Accent5 3" xfId="45450" hidden="1"/>
    <cellStyle name="60 % - Accent5 3" xfId="45463" hidden="1"/>
    <cellStyle name="60 % - Accent5 3" xfId="45504" hidden="1"/>
    <cellStyle name="60 % - Accent5 3" xfId="45519" hidden="1"/>
    <cellStyle name="60 % - Accent5 3" xfId="45489" hidden="1"/>
    <cellStyle name="60 % - Accent5 3" xfId="45544" hidden="1"/>
    <cellStyle name="60 % - Accent5 3" xfId="45557" hidden="1"/>
    <cellStyle name="60 % - Accent5 3" xfId="45586" hidden="1"/>
    <cellStyle name="60 % - Accent5 3" xfId="45601" hidden="1"/>
    <cellStyle name="60 % - Accent5 3" xfId="45571" hidden="1"/>
    <cellStyle name="60 % - Accent5 3" xfId="45633" hidden="1"/>
    <cellStyle name="60 % - Accent5 3" xfId="45646" hidden="1"/>
    <cellStyle name="60 % - Accent5 3" xfId="45678" hidden="1"/>
    <cellStyle name="60 % - Accent5 3" xfId="45694" hidden="1"/>
    <cellStyle name="60 % - Accent5 3" xfId="45661" hidden="1"/>
    <cellStyle name="60 % - Accent5 3" xfId="45722" hidden="1"/>
    <cellStyle name="60 % - Accent5 3" xfId="45736" hidden="1"/>
    <cellStyle name="60 % - Accent5 3" xfId="45800" hidden="1"/>
    <cellStyle name="60 % - Accent5 3" xfId="45819" hidden="1"/>
    <cellStyle name="60 % - Accent5 3" xfId="45775" hidden="1"/>
    <cellStyle name="60 % - Accent5 3" xfId="45866" hidden="1"/>
    <cellStyle name="60 % - Accent5 3" xfId="45879" hidden="1"/>
    <cellStyle name="60 % - Accent5 3" xfId="45943" hidden="1"/>
    <cellStyle name="60 % - Accent5 3" xfId="45961" hidden="1"/>
    <cellStyle name="60 % - Accent5 3" xfId="45924" hidden="1"/>
    <cellStyle name="60 % - Accent5 3" xfId="45999" hidden="1"/>
    <cellStyle name="60 % - Accent5 3" xfId="46012" hidden="1"/>
    <cellStyle name="60 % - Accent5 3" xfId="46051" hidden="1"/>
    <cellStyle name="60 % - Accent5 3" xfId="46066" hidden="1"/>
    <cellStyle name="60 % - Accent5 3" xfId="46036" hidden="1"/>
    <cellStyle name="60 % - Accent5 3" xfId="46091" hidden="1"/>
    <cellStyle name="60 % - Accent5 3" xfId="46104" hidden="1"/>
    <cellStyle name="60 % - Accent5 3" xfId="46157" hidden="1"/>
    <cellStyle name="60 % - Accent5 3" xfId="46174" hidden="1"/>
    <cellStyle name="60 % - Accent5 3" xfId="46139" hidden="1"/>
    <cellStyle name="60 % - Accent5 3" xfId="46211" hidden="1"/>
    <cellStyle name="60 % - Accent5 3" xfId="46224" hidden="1"/>
    <cellStyle name="60 % - Accent5 3" xfId="46182" hidden="1"/>
    <cellStyle name="60 % - Accent5 3" xfId="46121" hidden="1"/>
    <cellStyle name="60 % - Accent5 3" xfId="46178" hidden="1"/>
    <cellStyle name="60 % - Accent5 3" xfId="46117" hidden="1"/>
    <cellStyle name="60 % - Accent5 3" xfId="45966" hidden="1"/>
    <cellStyle name="60 % - Accent5 3" xfId="46029" hidden="1"/>
    <cellStyle name="60 % - Accent5 3" xfId="45829" hidden="1"/>
    <cellStyle name="60 % - Accent5 3" xfId="45834" hidden="1"/>
    <cellStyle name="60 % - Accent5 3" xfId="46125" hidden="1"/>
    <cellStyle name="60 % - Accent5 3" xfId="45382" hidden="1"/>
    <cellStyle name="60 % - Accent5 3" xfId="46242" hidden="1"/>
    <cellStyle name="60 % - Accent5 3" xfId="46257" hidden="1"/>
    <cellStyle name="60 % - Accent5 3" xfId="46184" hidden="1"/>
    <cellStyle name="60 % - Accent5 3" xfId="46282" hidden="1"/>
    <cellStyle name="60 % - Accent5 3" xfId="46295" hidden="1"/>
    <cellStyle name="60 % - Accent5 3" xfId="46324" hidden="1"/>
    <cellStyle name="60 % - Accent5 3" xfId="46339" hidden="1"/>
    <cellStyle name="60 % - Accent5 3" xfId="46309" hidden="1"/>
    <cellStyle name="60 % - Accent5 3" xfId="46364" hidden="1"/>
    <cellStyle name="60 % - Accent5 3" xfId="46377" hidden="1"/>
    <cellStyle name="60 % - Accent5 3" xfId="46406" hidden="1"/>
    <cellStyle name="60 % - Accent5 3" xfId="46421" hidden="1"/>
    <cellStyle name="60 % - Accent5 3" xfId="46391" hidden="1"/>
    <cellStyle name="60 % - Accent5 3" xfId="46458" hidden="1"/>
    <cellStyle name="60 % - Accent5 3" xfId="46471" hidden="1"/>
    <cellStyle name="60 % - Accent5 3" xfId="46536" hidden="1"/>
    <cellStyle name="60 % - Accent5 3" xfId="46551" hidden="1"/>
    <cellStyle name="60 % - Accent5 3" xfId="46520" hidden="1"/>
    <cellStyle name="60 % - Accent5 3" xfId="46576" hidden="1"/>
    <cellStyle name="60 % - Accent5 3" xfId="46589" hidden="1"/>
    <cellStyle name="60 % - Accent5 3" xfId="46630" hidden="1"/>
    <cellStyle name="60 % - Accent5 3" xfId="46645" hidden="1"/>
    <cellStyle name="60 % - Accent5 3" xfId="46615" hidden="1"/>
    <cellStyle name="60 % - Accent5 3" xfId="46694" hidden="1"/>
    <cellStyle name="60 % - Accent5 3" xfId="46707" hidden="1"/>
    <cellStyle name="60 % - Accent5 3" xfId="46748" hidden="1"/>
    <cellStyle name="60 % - Accent5 3" xfId="46763" hidden="1"/>
    <cellStyle name="60 % - Accent5 3" xfId="46733" hidden="1"/>
    <cellStyle name="60 % - Accent5 3" xfId="46788" hidden="1"/>
    <cellStyle name="60 % - Accent5 3" xfId="46801" hidden="1"/>
    <cellStyle name="60 % - Accent5 3" xfId="46830" hidden="1"/>
    <cellStyle name="60 % - Accent5 3" xfId="46845" hidden="1"/>
    <cellStyle name="60 % - Accent5 3" xfId="46815" hidden="1"/>
    <cellStyle name="60 % - Accent5 3" xfId="46870" hidden="1"/>
    <cellStyle name="60 % - Accent5 3" xfId="46883" hidden="1"/>
    <cellStyle name="60 % - Accent5 3" xfId="46948" hidden="1"/>
    <cellStyle name="60 % - Accent5 3" xfId="46965" hidden="1"/>
    <cellStyle name="60 % - Accent5 3" xfId="46928" hidden="1"/>
    <cellStyle name="60 % - Accent5 3" xfId="47010" hidden="1"/>
    <cellStyle name="60 % - Accent5 3" xfId="47023" hidden="1"/>
    <cellStyle name="60 % - Accent5 3" xfId="47083" hidden="1"/>
    <cellStyle name="60 % - Accent5 3" xfId="47100" hidden="1"/>
    <cellStyle name="60 % - Accent5 3" xfId="47065" hidden="1"/>
    <cellStyle name="60 % - Accent5 3" xfId="47138" hidden="1"/>
    <cellStyle name="60 % - Accent5 3" xfId="47151" hidden="1"/>
    <cellStyle name="60 % - Accent5 3" xfId="47189" hidden="1"/>
    <cellStyle name="60 % - Accent5 3" xfId="47204" hidden="1"/>
    <cellStyle name="60 % - Accent5 3" xfId="47174" hidden="1"/>
    <cellStyle name="60 % - Accent5 3" xfId="47229" hidden="1"/>
    <cellStyle name="60 % - Accent5 3" xfId="47242" hidden="1"/>
    <cellStyle name="60 % - Accent5 3" xfId="47295" hidden="1"/>
    <cellStyle name="60 % - Accent5 3" xfId="47312" hidden="1"/>
    <cellStyle name="60 % - Accent5 3" xfId="47277" hidden="1"/>
    <cellStyle name="60 % - Accent5 3" xfId="47349" hidden="1"/>
    <cellStyle name="60 % - Accent5 3" xfId="47362" hidden="1"/>
    <cellStyle name="60 % - Accent5 3" xfId="47320" hidden="1"/>
    <cellStyle name="60 % - Accent5 3" xfId="47259" hidden="1"/>
    <cellStyle name="60 % - Accent5 3" xfId="47316" hidden="1"/>
    <cellStyle name="60 % - Accent5 3" xfId="47255" hidden="1"/>
    <cellStyle name="60 % - Accent5 3" xfId="47105" hidden="1"/>
    <cellStyle name="60 % - Accent5 3" xfId="47167" hidden="1"/>
    <cellStyle name="60 % - Accent5 3" xfId="46974" hidden="1"/>
    <cellStyle name="60 % - Accent5 3" xfId="46979" hidden="1"/>
    <cellStyle name="60 % - Accent5 3" xfId="47263" hidden="1"/>
    <cellStyle name="60 % - Accent5 3" xfId="46508" hidden="1"/>
    <cellStyle name="60 % - Accent5 3" xfId="47380" hidden="1"/>
    <cellStyle name="60 % - Accent5 3" xfId="47395" hidden="1"/>
    <cellStyle name="60 % - Accent5 3" xfId="47322" hidden="1"/>
    <cellStyle name="60 % - Accent5 3" xfId="47420" hidden="1"/>
    <cellStyle name="60 % - Accent5 3" xfId="47433" hidden="1"/>
    <cellStyle name="60 % - Accent5 3" xfId="47462" hidden="1"/>
    <cellStyle name="60 % - Accent5 3" xfId="47477" hidden="1"/>
    <cellStyle name="60 % - Accent5 3" xfId="47447" hidden="1"/>
    <cellStyle name="60 % - Accent5 3" xfId="47503" hidden="1"/>
    <cellStyle name="60 % - Accent5 3" xfId="47516" hidden="1"/>
    <cellStyle name="60 % - Accent5 3" xfId="45771" hidden="1"/>
    <cellStyle name="60 % - Accent5 3" xfId="45623" hidden="1"/>
    <cellStyle name="60 % - Accent5 3" xfId="45925" hidden="1"/>
    <cellStyle name="60 % - Accent5 3" xfId="45108" hidden="1"/>
    <cellStyle name="60 % - Accent5 3" xfId="45017" hidden="1"/>
    <cellStyle name="60 % - Accent5 3" xfId="43632" hidden="1"/>
    <cellStyle name="60 % - Accent5 3" xfId="43392" hidden="1"/>
    <cellStyle name="60 % - Accent5 3" xfId="43895" hidden="1"/>
    <cellStyle name="60 % - Accent5 3" xfId="42802" hidden="1"/>
    <cellStyle name="60 % - Accent5 3" xfId="41840" hidden="1"/>
    <cellStyle name="60 % - Accent5 3" xfId="38288" hidden="1"/>
    <cellStyle name="60 % - Accent5 3" xfId="37336" hidden="1"/>
    <cellStyle name="60 % - Accent5 3" xfId="38551" hidden="1"/>
    <cellStyle name="60 % - Accent5 3" xfId="35853" hidden="1"/>
    <cellStyle name="60 % - Accent5 3" xfId="35587" hidden="1"/>
    <cellStyle name="60 % - Accent5 3" xfId="34735" hidden="1"/>
    <cellStyle name="60 % - Accent5 3" xfId="34581" hidden="1"/>
    <cellStyle name="60 % - Accent5 3" xfId="34860" hidden="1"/>
    <cellStyle name="60 % - Accent5 3" xfId="34278" hidden="1"/>
    <cellStyle name="60 % - Accent5 3" xfId="34213" hidden="1"/>
    <cellStyle name="60 % - Accent5 3" xfId="24732" hidden="1"/>
    <cellStyle name="60 % - Accent5 3" xfId="21583" hidden="1"/>
    <cellStyle name="60 % - Accent5 3" xfId="27646" hidden="1"/>
    <cellStyle name="60 % - Accent5 3" xfId="43597" hidden="1"/>
    <cellStyle name="60 % - Accent5 3" xfId="39345" hidden="1"/>
    <cellStyle name="60 % - Accent5 3" xfId="39319" hidden="1"/>
    <cellStyle name="60 % - Accent5 3" xfId="38381" hidden="1"/>
    <cellStyle name="60 % - Accent5 3" xfId="44374" hidden="1"/>
    <cellStyle name="60 % - Accent5 3" xfId="29917" hidden="1"/>
    <cellStyle name="60 % - Accent5 3" xfId="30322" hidden="1"/>
    <cellStyle name="60 % - Accent5 3" xfId="37844" hidden="1"/>
    <cellStyle name="60 % - Accent5 3" xfId="37229" hidden="1"/>
    <cellStyle name="60 % - Accent5 3" xfId="23807" hidden="1"/>
    <cellStyle name="60 % - Accent5 3" xfId="34366" hidden="1"/>
    <cellStyle name="60 % - Accent5 3" xfId="39308" hidden="1"/>
    <cellStyle name="60 % - Accent5 3" xfId="38933" hidden="1"/>
    <cellStyle name="60 % - Accent5 3" xfId="36296" hidden="1"/>
    <cellStyle name="60 % - Accent5 3" xfId="39684" hidden="1"/>
    <cellStyle name="60 % - Accent5 3" xfId="38596" hidden="1"/>
    <cellStyle name="60 % - Accent5 3" xfId="41774" hidden="1"/>
    <cellStyle name="60 % - Accent5 3" xfId="30095" hidden="1"/>
    <cellStyle name="60 % - Accent5 3" xfId="35257" hidden="1"/>
    <cellStyle name="60 % - Accent5 3" xfId="43974" hidden="1"/>
    <cellStyle name="60 % - Accent5 3" xfId="43963" hidden="1"/>
    <cellStyle name="60 % - Accent5 3" xfId="25268" hidden="1"/>
    <cellStyle name="60 % - Accent5 3" xfId="44165" hidden="1"/>
    <cellStyle name="60 % - Accent5 3" xfId="38136" hidden="1"/>
    <cellStyle name="60 % - Accent5 3" xfId="33378" hidden="1"/>
    <cellStyle name="60 % - Accent5 3" xfId="38903" hidden="1"/>
    <cellStyle name="60 % - Accent5 3" xfId="21339" hidden="1"/>
    <cellStyle name="60 % - Accent5 3" xfId="44174" hidden="1"/>
    <cellStyle name="60 % - Accent5 3" xfId="44348" hidden="1"/>
    <cellStyle name="60 % - Accent5 3" xfId="32130" hidden="1"/>
    <cellStyle name="60 % - Accent5 3" xfId="44152" hidden="1"/>
    <cellStyle name="60 % - Accent5 3" xfId="44613" hidden="1"/>
    <cellStyle name="60 % - Accent5 3" xfId="24714" hidden="1"/>
    <cellStyle name="60 % - Accent5 3" xfId="44368" hidden="1"/>
    <cellStyle name="60 % - Accent5 3" xfId="34791" hidden="1"/>
    <cellStyle name="60 % - Accent5 3" xfId="44068" hidden="1"/>
    <cellStyle name="60 % - Accent5 3" xfId="41565" hidden="1"/>
    <cellStyle name="60 % - Accent5 3" xfId="26983" hidden="1"/>
    <cellStyle name="60 % - Accent5 3" xfId="36870" hidden="1"/>
    <cellStyle name="60 % - Accent5 3" xfId="44064" hidden="1"/>
    <cellStyle name="60 % - Accent5 3" xfId="39021" hidden="1"/>
    <cellStyle name="60 % - Accent5 3" xfId="35696" hidden="1"/>
    <cellStyle name="60 % - Accent5 3" xfId="36349" hidden="1"/>
    <cellStyle name="60 % - Accent5 3" xfId="36658" hidden="1"/>
    <cellStyle name="60 % - Accent5 3" xfId="25267" hidden="1"/>
    <cellStyle name="60 % - Accent5 3" xfId="21855" hidden="1"/>
    <cellStyle name="60 % - Accent5 3" xfId="21954" hidden="1"/>
    <cellStyle name="60 % - Accent5 3" xfId="36481" hidden="1"/>
    <cellStyle name="60 % - Accent5 3" xfId="36925" hidden="1"/>
    <cellStyle name="60 % - Accent5 3" xfId="44365" hidden="1"/>
    <cellStyle name="60 % - Accent5 3" xfId="36399" hidden="1"/>
    <cellStyle name="60 % - Accent5 3" xfId="43664" hidden="1"/>
    <cellStyle name="60 % - Accent5 3" xfId="25475" hidden="1"/>
    <cellStyle name="60 % - Accent5 3" xfId="36591" hidden="1"/>
    <cellStyle name="60 % - Accent5 3" xfId="34195" hidden="1"/>
    <cellStyle name="60 % - Accent5 3" xfId="44162" hidden="1"/>
    <cellStyle name="60 % - Accent5 3" xfId="27295" hidden="1"/>
    <cellStyle name="60 % - Accent5 3" xfId="30019" hidden="1"/>
    <cellStyle name="60 % - Accent5 3" xfId="39497" hidden="1"/>
    <cellStyle name="60 % - Accent5 3" xfId="31124" hidden="1"/>
    <cellStyle name="60 % - Accent5 3" xfId="41216" hidden="1"/>
    <cellStyle name="60 % - Accent5 3" xfId="22109" hidden="1"/>
    <cellStyle name="60 % - Accent5 3" xfId="36439" hidden="1"/>
    <cellStyle name="60 % - Accent5 3" xfId="34847" hidden="1"/>
    <cellStyle name="60 % - Accent5 3" xfId="44382" hidden="1"/>
    <cellStyle name="60 % - Accent5 3" xfId="27992" hidden="1"/>
    <cellStyle name="60 % - Accent5 3" xfId="36667" hidden="1"/>
    <cellStyle name="60 % - Accent5 3" xfId="42626" hidden="1"/>
    <cellStyle name="60 % - Accent5 3" xfId="41775" hidden="1"/>
    <cellStyle name="60 % - Accent5 3" xfId="41525" hidden="1"/>
    <cellStyle name="60 % - Accent5 3" xfId="21956" hidden="1"/>
    <cellStyle name="60 % - Accent5 3" xfId="44149" hidden="1"/>
    <cellStyle name="60 % - Accent5 3" xfId="37417" hidden="1"/>
    <cellStyle name="60 % - Accent5 3" xfId="45039" hidden="1"/>
    <cellStyle name="60 % - Accent5 3" xfId="34646" hidden="1"/>
    <cellStyle name="60 % - Accent5 3" xfId="39025" hidden="1"/>
    <cellStyle name="60 % - Accent5 3" xfId="34273" hidden="1"/>
    <cellStyle name="60 % - Accent5 3" xfId="36593" hidden="1"/>
    <cellStyle name="60 % - Accent5 3" xfId="39033" hidden="1"/>
    <cellStyle name="60 % - Accent5 3" xfId="36717" hidden="1"/>
    <cellStyle name="60 % - Accent5 3" xfId="44728" hidden="1"/>
    <cellStyle name="60 % - Accent5 3" xfId="24494" hidden="1"/>
    <cellStyle name="60 % - Accent5 3" xfId="24926" hidden="1"/>
    <cellStyle name="60 % - Accent5 3" xfId="43663" hidden="1"/>
    <cellStyle name="60 % - Accent5 3" xfId="34739" hidden="1"/>
    <cellStyle name="60 % - Accent5 3" xfId="41075" hidden="1"/>
    <cellStyle name="60 % - Accent5 3" xfId="44527" hidden="1"/>
    <cellStyle name="60 % - Accent5 3" xfId="40267" hidden="1"/>
    <cellStyle name="60 % - Accent5 3" xfId="45207" hidden="1"/>
    <cellStyle name="60 % - Accent5 3" xfId="38219" hidden="1"/>
    <cellStyle name="60 % - Accent5 3" xfId="37332" hidden="1"/>
    <cellStyle name="60 % - Accent5 3" xfId="29957" hidden="1"/>
    <cellStyle name="60 % - Accent5 3" xfId="43603" hidden="1"/>
    <cellStyle name="60 % - Accent5 3" xfId="41988" hidden="1"/>
    <cellStyle name="60 % - Accent5 3" xfId="38886" hidden="1"/>
    <cellStyle name="60 % - Accent5 3" xfId="44753" hidden="1"/>
    <cellStyle name="60 % - Accent5 3" xfId="39036" hidden="1"/>
    <cellStyle name="60 % - Accent5 3" xfId="44783" hidden="1"/>
    <cellStyle name="60 % - Accent5 3" xfId="36536" hidden="1"/>
    <cellStyle name="60 % - Accent5 3" xfId="38473" hidden="1"/>
    <cellStyle name="60 % - Accent5 3" xfId="36571" hidden="1"/>
    <cellStyle name="60 % - Accent5 3" xfId="38816" hidden="1"/>
    <cellStyle name="60 % - Accent5 3" xfId="40840" hidden="1"/>
    <cellStyle name="60 % - Accent5 3" xfId="43719" hidden="1"/>
    <cellStyle name="60 % - Accent5 3" xfId="44335" hidden="1"/>
    <cellStyle name="60 % - Accent5 3" xfId="44526" hidden="1"/>
    <cellStyle name="60 % - Accent5 3" xfId="45077" hidden="1"/>
    <cellStyle name="60 % - Accent5 3" xfId="43786" hidden="1"/>
    <cellStyle name="60 % - Accent5 3" xfId="44102" hidden="1"/>
    <cellStyle name="60 % - Accent5 3" xfId="44785" hidden="1"/>
    <cellStyle name="60 % - Accent5 3" xfId="34670" hidden="1"/>
    <cellStyle name="60 % - Accent5 3" xfId="35119" hidden="1"/>
    <cellStyle name="60 % - Accent5 3" xfId="39482" hidden="1"/>
    <cellStyle name="60 % - Accent5 3" xfId="43914" hidden="1"/>
    <cellStyle name="60 % - Accent5 3" xfId="44452" hidden="1"/>
    <cellStyle name="60 % - Accent5 3" xfId="39051" hidden="1"/>
    <cellStyle name="60 % - Accent5 3" xfId="43745" hidden="1"/>
    <cellStyle name="60 % - Accent5 3" xfId="43780" hidden="1"/>
    <cellStyle name="60 % - Accent5 3" xfId="44104" hidden="1"/>
    <cellStyle name="60 % - Accent5 3" xfId="44779" hidden="1"/>
    <cellStyle name="60 % - Accent5 3" xfId="30325" hidden="1"/>
    <cellStyle name="60 % - Accent5 3" xfId="36854" hidden="1"/>
    <cellStyle name="60 % - Accent5 3" xfId="36868" hidden="1"/>
    <cellStyle name="60 % - Accent5 3" xfId="43924" hidden="1"/>
    <cellStyle name="60 % - Accent5 3" xfId="34311" hidden="1"/>
    <cellStyle name="60 % - Accent5 3" xfId="32601" hidden="1"/>
    <cellStyle name="60 % - Accent5 3" xfId="39435" hidden="1"/>
    <cellStyle name="60 % - Accent5 3" xfId="44090" hidden="1"/>
    <cellStyle name="60 % - Accent5 3" xfId="40271" hidden="1"/>
    <cellStyle name="60 % - Accent5 3" xfId="34688" hidden="1"/>
    <cellStyle name="60 % - Accent5 3" xfId="47537" hidden="1"/>
    <cellStyle name="60 % - Accent5 3" xfId="47550" hidden="1"/>
    <cellStyle name="60 % - Accent5 3" xfId="47608" hidden="1"/>
    <cellStyle name="60 % - Accent5 3" xfId="47626" hidden="1"/>
    <cellStyle name="60 % - Accent5 3" xfId="47587" hidden="1"/>
    <cellStyle name="60 % - Accent5 3" xfId="47674" hidden="1"/>
    <cellStyle name="60 % - Accent5 3" xfId="47687" hidden="1"/>
    <cellStyle name="60 % - Accent5 3" xfId="47755" hidden="1"/>
    <cellStyle name="60 % - Accent5 3" xfId="47773" hidden="1"/>
    <cellStyle name="60 % - Accent5 3" xfId="47736" hidden="1"/>
    <cellStyle name="60 % - Accent5 3" xfId="47837" hidden="1"/>
    <cellStyle name="60 % - Accent5 3" xfId="47850" hidden="1"/>
    <cellStyle name="60 % - Accent5 3" xfId="47892" hidden="1"/>
    <cellStyle name="60 % - Accent5 3" xfId="47907" hidden="1"/>
    <cellStyle name="60 % - Accent5 3" xfId="47877" hidden="1"/>
    <cellStyle name="60 % - Accent5 3" xfId="47932" hidden="1"/>
    <cellStyle name="60 % - Accent5 3" xfId="47945" hidden="1"/>
    <cellStyle name="60 % - Accent5 3" xfId="48002" hidden="1"/>
    <cellStyle name="60 % - Accent5 3" xfId="48020" hidden="1"/>
    <cellStyle name="60 % - Accent5 3" xfId="47983" hidden="1"/>
    <cellStyle name="60 % - Accent5 3" xfId="48082" hidden="1"/>
    <cellStyle name="60 % - Accent5 3" xfId="48095" hidden="1"/>
    <cellStyle name="60 % - Accent5 3" xfId="48039" hidden="1"/>
    <cellStyle name="60 % - Accent5 3" xfId="47963" hidden="1"/>
    <cellStyle name="60 % - Accent5 3" xfId="48024" hidden="1"/>
    <cellStyle name="60 % - Accent5 3" xfId="47958" hidden="1"/>
    <cellStyle name="60 % - Accent5 3" xfId="47779" hidden="1"/>
    <cellStyle name="60 % - Accent5 3" xfId="47869" hidden="1"/>
    <cellStyle name="60 % - Accent5 3" xfId="47635" hidden="1"/>
    <cellStyle name="60 % - Accent5 3" xfId="47641" hidden="1"/>
    <cellStyle name="60 % - Accent5 3" xfId="47968" hidden="1"/>
    <cellStyle name="60 % - Accent5 3" xfId="19860" hidden="1"/>
    <cellStyle name="60 % - Accent5 3" xfId="48115" hidden="1"/>
    <cellStyle name="60 % - Accent5 3" xfId="48130" hidden="1"/>
    <cellStyle name="60 % - Accent5 3" xfId="48042" hidden="1"/>
    <cellStyle name="60 % - Accent5 3" xfId="48155" hidden="1"/>
    <cellStyle name="60 % - Accent5 3" xfId="48168" hidden="1"/>
    <cellStyle name="60 % - Accent5 3" xfId="48197" hidden="1"/>
    <cellStyle name="60 % - Accent5 3" xfId="48212" hidden="1"/>
    <cellStyle name="60 % - Accent5 3" xfId="48182" hidden="1"/>
    <cellStyle name="60 % - Accent5 3" xfId="48261" hidden="1"/>
    <cellStyle name="60 % - Accent5 3" xfId="48274" hidden="1"/>
    <cellStyle name="60 % - Accent5 3" xfId="48315" hidden="1"/>
    <cellStyle name="60 % - Accent5 3" xfId="48330" hidden="1"/>
    <cellStyle name="60 % - Accent5 3" xfId="48300" hidden="1"/>
    <cellStyle name="60 % - Accent5 3" xfId="48355" hidden="1"/>
    <cellStyle name="60 % - Accent5 3" xfId="48368" hidden="1"/>
    <cellStyle name="60 % - Accent5 3" xfId="48433" hidden="1"/>
    <cellStyle name="60 % - Accent5 3" xfId="48448" hidden="1"/>
    <cellStyle name="60 % - Accent5 3" xfId="48417" hidden="1"/>
    <cellStyle name="60 % - Accent5 3" xfId="48473" hidden="1"/>
    <cellStyle name="60 % - Accent5 3" xfId="48486" hidden="1"/>
    <cellStyle name="60 % - Accent5 3" xfId="48527" hidden="1"/>
    <cellStyle name="60 % - Accent5 3" xfId="48542" hidden="1"/>
    <cellStyle name="60 % - Accent5 3" xfId="48512" hidden="1"/>
    <cellStyle name="60 % - Accent5 3" xfId="48567" hidden="1"/>
    <cellStyle name="60 % - Accent5 3" xfId="48580" hidden="1"/>
    <cellStyle name="60 % - Accent5 3" xfId="48621" hidden="1"/>
    <cellStyle name="60 % - Accent5 3" xfId="48636" hidden="1"/>
    <cellStyle name="60 % - Accent5 3" xfId="48606" hidden="1"/>
    <cellStyle name="60 % - Accent5 3" xfId="48661" hidden="1"/>
    <cellStyle name="60 % - Accent5 3" xfId="48674" hidden="1"/>
    <cellStyle name="60 % - Accent5 3" xfId="48703" hidden="1"/>
    <cellStyle name="60 % - Accent5 3" xfId="48718" hidden="1"/>
    <cellStyle name="60 % - Accent5 3" xfId="48688" hidden="1"/>
    <cellStyle name="60 % - Accent5 3" xfId="48743" hidden="1"/>
    <cellStyle name="60 % - Accent5 3" xfId="48756" hidden="1"/>
    <cellStyle name="60 % - Accent5 3" xfId="48809" hidden="1"/>
    <cellStyle name="60 % - Accent5 3" xfId="48826" hidden="1"/>
    <cellStyle name="60 % - Accent5 3" xfId="48789" hidden="1"/>
    <cellStyle name="60 % - Accent5 3" xfId="48871" hidden="1"/>
    <cellStyle name="60 % - Accent5 3" xfId="48884" hidden="1"/>
    <cellStyle name="60 % - Accent5 3" xfId="48944" hidden="1"/>
    <cellStyle name="60 % - Accent5 3" xfId="48961" hidden="1"/>
    <cellStyle name="60 % - Accent5 3" xfId="48926" hidden="1"/>
    <cellStyle name="60 % - Accent5 3" xfId="48999" hidden="1"/>
    <cellStyle name="60 % - Accent5 3" xfId="49012" hidden="1"/>
    <cellStyle name="60 % - Accent5 3" xfId="49050" hidden="1"/>
    <cellStyle name="60 % - Accent5 3" xfId="49065" hidden="1"/>
    <cellStyle name="60 % - Accent5 3" xfId="49035" hidden="1"/>
    <cellStyle name="60 % - Accent5 3" xfId="49090" hidden="1"/>
    <cellStyle name="60 % - Accent5 3" xfId="49103" hidden="1"/>
    <cellStyle name="60 % - Accent5 3" xfId="49156" hidden="1"/>
    <cellStyle name="60 % - Accent5 3" xfId="49173" hidden="1"/>
    <cellStyle name="60 % - Accent5 3" xfId="49138" hidden="1"/>
    <cellStyle name="60 % - Accent5 3" xfId="49210" hidden="1"/>
    <cellStyle name="60 % - Accent5 3" xfId="49223" hidden="1"/>
    <cellStyle name="60 % - Accent5 3" xfId="49181" hidden="1"/>
    <cellStyle name="60 % - Accent5 3" xfId="49120" hidden="1"/>
    <cellStyle name="60 % - Accent5 3" xfId="49177" hidden="1"/>
    <cellStyle name="60 % - Accent5 3" xfId="49116" hidden="1"/>
    <cellStyle name="60 % - Accent5 3" xfId="48966" hidden="1"/>
    <cellStyle name="60 % - Accent5 3" xfId="49028" hidden="1"/>
    <cellStyle name="60 % - Accent5 3" xfId="48835" hidden="1"/>
    <cellStyle name="60 % - Accent5 3" xfId="48840" hidden="1"/>
    <cellStyle name="60 % - Accent5 3" xfId="49124" hidden="1"/>
    <cellStyle name="60 % - Accent5 3" xfId="48405" hidden="1"/>
    <cellStyle name="60 % - Accent5 3" xfId="49241" hidden="1"/>
    <cellStyle name="60 % - Accent5 3" xfId="49256" hidden="1"/>
    <cellStyle name="60 % - Accent5 3" xfId="49183" hidden="1"/>
    <cellStyle name="60 % - Accent5 3" xfId="49281" hidden="1"/>
    <cellStyle name="60 % - Accent5 3" xfId="49294" hidden="1"/>
    <cellStyle name="60 % - Accent5 3" xfId="49323" hidden="1"/>
    <cellStyle name="60 % - Accent5 3" xfId="49338" hidden="1"/>
    <cellStyle name="60 % - Accent5 3" xfId="49308" hidden="1"/>
    <cellStyle name="60 % - Accent5 3" xfId="49363" hidden="1"/>
    <cellStyle name="60 % - Accent5 3" xfId="49376" hidden="1"/>
    <cellStyle name="60 % - Accent5 3" xfId="49405" hidden="1"/>
    <cellStyle name="60 % - Accent5 3" xfId="49420" hidden="1"/>
    <cellStyle name="60 % - Accent5 3" xfId="49390" hidden="1"/>
    <cellStyle name="60 % - Accent5 3" xfId="49445" hidden="1"/>
    <cellStyle name="60 % - Accent5 3" xfId="49458" hidden="1"/>
    <cellStyle name="60 % - Accent5 3" xfId="49523" hidden="1"/>
    <cellStyle name="60 % - Accent5 3" xfId="49538" hidden="1"/>
    <cellStyle name="60 % - Accent5 3" xfId="49507" hidden="1"/>
    <cellStyle name="60 % - Accent5 3" xfId="49563" hidden="1"/>
    <cellStyle name="60 % - Accent5 3" xfId="49576" hidden="1"/>
    <cellStyle name="60 % - Accent5 3" xfId="49617" hidden="1"/>
    <cellStyle name="60 % - Accent5 3" xfId="49632" hidden="1"/>
    <cellStyle name="60 % - Accent5 3" xfId="49602" hidden="1"/>
    <cellStyle name="60 % - Accent5 3" xfId="49657" hidden="1"/>
    <cellStyle name="60 % - Accent5 3" xfId="49670" hidden="1"/>
    <cellStyle name="60 % - Accent5 3" xfId="49699" hidden="1"/>
    <cellStyle name="60 % - Accent5 3" xfId="49714" hidden="1"/>
    <cellStyle name="60 % - Accent5 3" xfId="49684" hidden="1"/>
    <cellStyle name="60 % - Accent5 3" xfId="49739" hidden="1"/>
    <cellStyle name="60 % - Accent5 3" xfId="49752" hidden="1"/>
    <cellStyle name="60 % - Accent5 3" xfId="49781" hidden="1"/>
    <cellStyle name="60 % - Accent5 3" xfId="49796" hidden="1"/>
    <cellStyle name="60 % - Accent5 3" xfId="49766" hidden="1"/>
    <cellStyle name="60 % - Accent5 3" xfId="49821" hidden="1"/>
    <cellStyle name="60 % - Accent5 3" xfId="49834" hidden="1"/>
    <cellStyle name="60 % - Accent5 3" xfId="49887" hidden="1"/>
    <cellStyle name="60 % - Accent5 3" xfId="49904" hidden="1"/>
    <cellStyle name="60 % - Accent5 3" xfId="49867" hidden="1"/>
    <cellStyle name="60 % - Accent5 3" xfId="49949" hidden="1"/>
    <cellStyle name="60 % - Accent5 3" xfId="49962" hidden="1"/>
    <cellStyle name="60 % - Accent5 3" xfId="50022" hidden="1"/>
    <cellStyle name="60 % - Accent5 3" xfId="50039" hidden="1"/>
    <cellStyle name="60 % - Accent5 3" xfId="50004" hidden="1"/>
    <cellStyle name="60 % - Accent5 3" xfId="50077" hidden="1"/>
    <cellStyle name="60 % - Accent5 3" xfId="50090" hidden="1"/>
    <cellStyle name="60 % - Accent5 3" xfId="50128" hidden="1"/>
    <cellStyle name="60 % - Accent5 3" xfId="50143" hidden="1"/>
    <cellStyle name="60 % - Accent5 3" xfId="50113" hidden="1"/>
    <cellStyle name="60 % - Accent5 3" xfId="50168" hidden="1"/>
    <cellStyle name="60 % - Accent5 3" xfId="50181" hidden="1"/>
    <cellStyle name="60 % - Accent5 3" xfId="50234" hidden="1"/>
    <cellStyle name="60 % - Accent5 3" xfId="50251" hidden="1"/>
    <cellStyle name="60 % - Accent5 3" xfId="50216" hidden="1"/>
    <cellStyle name="60 % - Accent5 3" xfId="50288" hidden="1"/>
    <cellStyle name="60 % - Accent5 3" xfId="50301" hidden="1"/>
    <cellStyle name="60 % - Accent5 3" xfId="50259" hidden="1"/>
    <cellStyle name="60 % - Accent5 3" xfId="50198" hidden="1"/>
    <cellStyle name="60 % - Accent5 3" xfId="50255" hidden="1"/>
    <cellStyle name="60 % - Accent5 3" xfId="50194" hidden="1"/>
    <cellStyle name="60 % - Accent5 3" xfId="50044" hidden="1"/>
    <cellStyle name="60 % - Accent5 3" xfId="50106" hidden="1"/>
    <cellStyle name="60 % - Accent5 3" xfId="49913" hidden="1"/>
    <cellStyle name="60 % - Accent5 3" xfId="49918" hidden="1"/>
    <cellStyle name="60 % - Accent5 3" xfId="50202" hidden="1"/>
    <cellStyle name="60 % - Accent5 3" xfId="49495" hidden="1"/>
    <cellStyle name="60 % - Accent5 3" xfId="50319" hidden="1"/>
    <cellStyle name="60 % - Accent5 3" xfId="50334" hidden="1"/>
    <cellStyle name="60 % - Accent5 3" xfId="50261" hidden="1"/>
    <cellStyle name="60 % - Accent5 3" xfId="50359" hidden="1"/>
    <cellStyle name="60 % - Accent5 3" xfId="50372" hidden="1"/>
    <cellStyle name="60 % - Accent5 3" xfId="50401" hidden="1"/>
    <cellStyle name="60 % - Accent5 3" xfId="50416" hidden="1"/>
    <cellStyle name="60 % - Accent5 3" xfId="50386" hidden="1"/>
    <cellStyle name="60 % - Accent5 3" xfId="50441" hidden="1"/>
    <cellStyle name="60 % - Accent5 3" xfId="50454" hidden="1"/>
    <cellStyle name="60 % - Accent5 3" xfId="50483" hidden="1"/>
    <cellStyle name="60 % - Accent5 3" xfId="50498" hidden="1"/>
    <cellStyle name="60 % - Accent5 3" xfId="50468" hidden="1"/>
    <cellStyle name="60 % - Accent5 3" xfId="50535" hidden="1"/>
    <cellStyle name="60 % - Accent5 3" xfId="50548" hidden="1"/>
    <cellStyle name="60 % - Accent5 3" xfId="50613" hidden="1"/>
    <cellStyle name="60 % - Accent5 3" xfId="50628" hidden="1"/>
    <cellStyle name="60 % - Accent5 3" xfId="50597" hidden="1"/>
    <cellStyle name="60 % - Accent5 3" xfId="50653" hidden="1"/>
    <cellStyle name="60 % - Accent5 3" xfId="50666" hidden="1"/>
    <cellStyle name="60 % - Accent5 3" xfId="50707" hidden="1"/>
    <cellStyle name="60 % - Accent5 3" xfId="50722" hidden="1"/>
    <cellStyle name="60 % - Accent5 3" xfId="50692" hidden="1"/>
    <cellStyle name="60 % - Accent5 3" xfId="50771" hidden="1"/>
    <cellStyle name="60 % - Accent5 3" xfId="50784" hidden="1"/>
    <cellStyle name="60 % - Accent5 3" xfId="50825" hidden="1"/>
    <cellStyle name="60 % - Accent5 3" xfId="50840" hidden="1"/>
    <cellStyle name="60 % - Accent5 3" xfId="50810" hidden="1"/>
    <cellStyle name="60 % - Accent5 3" xfId="50865" hidden="1"/>
    <cellStyle name="60 % - Accent5 3" xfId="50878" hidden="1"/>
    <cellStyle name="60 % - Accent5 3" xfId="50907" hidden="1"/>
    <cellStyle name="60 % - Accent5 3" xfId="50922" hidden="1"/>
    <cellStyle name="60 % - Accent5 3" xfId="50892" hidden="1"/>
    <cellStyle name="60 % - Accent5 3" xfId="50947" hidden="1"/>
    <cellStyle name="60 % - Accent5 3" xfId="50960" hidden="1"/>
    <cellStyle name="60 % - Accent5 3" xfId="51025" hidden="1"/>
    <cellStyle name="60 % - Accent5 3" xfId="51042" hidden="1"/>
    <cellStyle name="60 % - Accent5 3" xfId="51005" hidden="1"/>
    <cellStyle name="60 % - Accent5 3" xfId="51087" hidden="1"/>
    <cellStyle name="60 % - Accent5 3" xfId="51100" hidden="1"/>
    <cellStyle name="60 % - Accent5 3" xfId="51160" hidden="1"/>
    <cellStyle name="60 % - Accent5 3" xfId="51177" hidden="1"/>
    <cellStyle name="60 % - Accent5 3" xfId="51142" hidden="1"/>
    <cellStyle name="60 % - Accent5 3" xfId="51215" hidden="1"/>
    <cellStyle name="60 % - Accent5 3" xfId="51228" hidden="1"/>
    <cellStyle name="60 % - Accent5 3" xfId="51266" hidden="1"/>
    <cellStyle name="60 % - Accent5 3" xfId="51281" hidden="1"/>
    <cellStyle name="60 % - Accent5 3" xfId="51251" hidden="1"/>
    <cellStyle name="60 % - Accent5 3" xfId="51306" hidden="1"/>
    <cellStyle name="60 % - Accent5 3" xfId="51319" hidden="1"/>
    <cellStyle name="60 % - Accent5 3" xfId="51372" hidden="1"/>
    <cellStyle name="60 % - Accent5 3" xfId="51389" hidden="1"/>
    <cellStyle name="60 % - Accent5 3" xfId="51354" hidden="1"/>
    <cellStyle name="60 % - Accent5 3" xfId="51426" hidden="1"/>
    <cellStyle name="60 % - Accent5 3" xfId="51439" hidden="1"/>
    <cellStyle name="60 % - Accent5 3" xfId="51397" hidden="1"/>
    <cellStyle name="60 % - Accent5 3" xfId="51336" hidden="1"/>
    <cellStyle name="60 % - Accent5 3" xfId="51393" hidden="1"/>
    <cellStyle name="60 % - Accent5 3" xfId="51332" hidden="1"/>
    <cellStyle name="60 % - Accent5 3" xfId="51182" hidden="1"/>
    <cellStyle name="60 % - Accent5 3" xfId="51244" hidden="1"/>
    <cellStyle name="60 % - Accent5 3" xfId="51051" hidden="1"/>
    <cellStyle name="60 % - Accent5 3" xfId="51056" hidden="1"/>
    <cellStyle name="60 % - Accent5 3" xfId="51340" hidden="1"/>
    <cellStyle name="60 % - Accent5 3" xfId="50585" hidden="1"/>
    <cellStyle name="60 % - Accent5 3" xfId="51457" hidden="1"/>
    <cellStyle name="60 % - Accent5 3" xfId="51472" hidden="1"/>
    <cellStyle name="60 % - Accent5 3" xfId="51399" hidden="1"/>
    <cellStyle name="60 % - Accent5 3" xfId="51497" hidden="1"/>
    <cellStyle name="60 % - Accent5 3" xfId="51510" hidden="1"/>
    <cellStyle name="60 % - Accent5 3" xfId="51539" hidden="1"/>
    <cellStyle name="60 % - Accent5 3" xfId="51554" hidden="1"/>
    <cellStyle name="60 % - Accent5 3" xfId="51524" hidden="1"/>
    <cellStyle name="60 % - Accent5 3" xfId="51579" hidden="1"/>
    <cellStyle name="60 % - Accent5 3" xfId="51592"/>
    <cellStyle name="60 % - Accent5 4" xfId="3137"/>
    <cellStyle name="60 % - Accent5 5" xfId="11445"/>
    <cellStyle name="60 % - Accent5 6" xfId="19972"/>
    <cellStyle name="60 % - Accent6" xfId="226" builtinId="52" customBuiltin="1"/>
    <cellStyle name="60 % - Accent6 2" xfId="331"/>
    <cellStyle name="60 % - Accent6 3" xfId="278" hidden="1"/>
    <cellStyle name="60 % - Accent6 3" xfId="526" hidden="1"/>
    <cellStyle name="60 % - Accent6 3" xfId="645" hidden="1"/>
    <cellStyle name="60 % - Accent6 3" xfId="472" hidden="1"/>
    <cellStyle name="60 % - Accent6 3" xfId="702" hidden="1"/>
    <cellStyle name="60 % - Accent6 3" xfId="727" hidden="1"/>
    <cellStyle name="60 % - Accent6 3" xfId="994" hidden="1"/>
    <cellStyle name="60 % - Accent6 3" xfId="1113" hidden="1"/>
    <cellStyle name="60 % - Accent6 3" xfId="946" hidden="1"/>
    <cellStyle name="60 % - Accent6 3" xfId="1167" hidden="1"/>
    <cellStyle name="60 % - Accent6 3" xfId="1192" hidden="1"/>
    <cellStyle name="60 % - Accent6 3" xfId="1405" hidden="1"/>
    <cellStyle name="60 % - Accent6 3" xfId="1524" hidden="1"/>
    <cellStyle name="60 % - Accent6 3" xfId="1358" hidden="1"/>
    <cellStyle name="60 % - Accent6 3" xfId="1576" hidden="1"/>
    <cellStyle name="60 % - Accent6 3" xfId="1601" hidden="1"/>
    <cellStyle name="60 % - Accent6 3" xfId="1654" hidden="1"/>
    <cellStyle name="60 % - Accent6 3" xfId="1671" hidden="1"/>
    <cellStyle name="60 % - Accent6 3" xfId="1627" hidden="1"/>
    <cellStyle name="60 % - Accent6 3" xfId="1707" hidden="1"/>
    <cellStyle name="60 % - Accent6 3" xfId="1720" hidden="1"/>
    <cellStyle name="60 % - Accent6 3" xfId="1921" hidden="1"/>
    <cellStyle name="60 % - Accent6 3" xfId="2040" hidden="1"/>
    <cellStyle name="60 % - Accent6 3" xfId="1874" hidden="1"/>
    <cellStyle name="60 % - Accent6 3" xfId="2092" hidden="1"/>
    <cellStyle name="60 % - Accent6 3" xfId="2117" hidden="1"/>
    <cellStyle name="60 % - Accent6 3" xfId="2209" hidden="1"/>
    <cellStyle name="60 % - Accent6 3" xfId="2246" hidden="1"/>
    <cellStyle name="60 % - Accent6 3" xfId="2175" hidden="1"/>
    <cellStyle name="60 % - Accent6 3" xfId="2291" hidden="1"/>
    <cellStyle name="60 % - Accent6 3" xfId="2310" hidden="1"/>
    <cellStyle name="60 % - Accent6 3" xfId="2396" hidden="1"/>
    <cellStyle name="60 % - Accent6 3" xfId="2441" hidden="1"/>
    <cellStyle name="60 % - Accent6 3" xfId="2364" hidden="1"/>
    <cellStyle name="60 % - Accent6 3" xfId="2492" hidden="1"/>
    <cellStyle name="60 % - Accent6 3" xfId="2512" hidden="1"/>
    <cellStyle name="60 % - Accent6 3" xfId="2561" hidden="1"/>
    <cellStyle name="60 % - Accent6 3" xfId="2578" hidden="1"/>
    <cellStyle name="60 % - Accent6 3" xfId="2534" hidden="1"/>
    <cellStyle name="60 % - Accent6 3" xfId="2614" hidden="1"/>
    <cellStyle name="60 % - Accent6 3" xfId="2627" hidden="1"/>
    <cellStyle name="60 % - Accent6 3" xfId="2708" hidden="1"/>
    <cellStyle name="60 % - Accent6 3" xfId="2755" hidden="1"/>
    <cellStyle name="60 % - Accent6 3" xfId="2675" hidden="1"/>
    <cellStyle name="60 % - Accent6 3" xfId="2805" hidden="1"/>
    <cellStyle name="60 % - Accent6 3" xfId="2830" hidden="1"/>
    <cellStyle name="60 % - Accent6 3" xfId="2340" hidden="1"/>
    <cellStyle name="60 % - Accent6 3" xfId="833" hidden="1"/>
    <cellStyle name="60 % - Accent6 3" xfId="2650" hidden="1"/>
    <cellStyle name="60 % - Accent6 3" xfId="2746" hidden="1"/>
    <cellStyle name="60 % - Accent6 3" xfId="2135" hidden="1"/>
    <cellStyle name="60 % - Accent6 3" xfId="2399" hidden="1"/>
    <cellStyle name="60 % - Accent6 3" xfId="840" hidden="1"/>
    <cellStyle name="60 % - Accent6 3" xfId="2841" hidden="1"/>
    <cellStyle name="60 % - Accent6 3" xfId="2508" hidden="1"/>
    <cellStyle name="60 % - Accent6 3" xfId="2780" hidden="1"/>
    <cellStyle name="60 % - Accent6 3" xfId="2852" hidden="1"/>
    <cellStyle name="60 % - Accent6 3" xfId="2869" hidden="1"/>
    <cellStyle name="60 % - Accent6 3" xfId="2238" hidden="1"/>
    <cellStyle name="60 % - Accent6 3" xfId="2905" hidden="1"/>
    <cellStyle name="60 % - Accent6 3" xfId="2918" hidden="1"/>
    <cellStyle name="60 % - Accent6 3" xfId="2959" hidden="1"/>
    <cellStyle name="60 % - Accent6 3" xfId="2988" hidden="1"/>
    <cellStyle name="60 % - Accent6 3" xfId="2932" hidden="1"/>
    <cellStyle name="60 % - Accent6 3" xfId="3036" hidden="1"/>
    <cellStyle name="60 % - Accent6 3" xfId="3061" hidden="1"/>
    <cellStyle name="60 % - Accent6 3" xfId="3347" hidden="1"/>
    <cellStyle name="60 % - Accent6 3" xfId="3466" hidden="1"/>
    <cellStyle name="60 % - Accent6 3" xfId="3300" hidden="1"/>
    <cellStyle name="60 % - Accent6 3" xfId="3518" hidden="1"/>
    <cellStyle name="60 % - Accent6 3" xfId="3543" hidden="1"/>
    <cellStyle name="60 % - Accent6 3" xfId="3810" hidden="1"/>
    <cellStyle name="60 % - Accent6 3" xfId="3929" hidden="1"/>
    <cellStyle name="60 % - Accent6 3" xfId="3762" hidden="1"/>
    <cellStyle name="60 % - Accent6 3" xfId="3983" hidden="1"/>
    <cellStyle name="60 % - Accent6 3" xfId="4008" hidden="1"/>
    <cellStyle name="60 % - Accent6 3" xfId="4221" hidden="1"/>
    <cellStyle name="60 % - Accent6 3" xfId="4340" hidden="1"/>
    <cellStyle name="60 % - Accent6 3" xfId="4174" hidden="1"/>
    <cellStyle name="60 % - Accent6 3" xfId="4392" hidden="1"/>
    <cellStyle name="60 % - Accent6 3" xfId="4417" hidden="1"/>
    <cellStyle name="60 % - Accent6 3" xfId="4470" hidden="1"/>
    <cellStyle name="60 % - Accent6 3" xfId="4487" hidden="1"/>
    <cellStyle name="60 % - Accent6 3" xfId="4443" hidden="1"/>
    <cellStyle name="60 % - Accent6 3" xfId="4523" hidden="1"/>
    <cellStyle name="60 % - Accent6 3" xfId="4536" hidden="1"/>
    <cellStyle name="60 % - Accent6 3" xfId="4737" hidden="1"/>
    <cellStyle name="60 % - Accent6 3" xfId="4856" hidden="1"/>
    <cellStyle name="60 % - Accent6 3" xfId="4690" hidden="1"/>
    <cellStyle name="60 % - Accent6 3" xfId="4908" hidden="1"/>
    <cellStyle name="60 % - Accent6 3" xfId="4933" hidden="1"/>
    <cellStyle name="60 % - Accent6 3" xfId="5025" hidden="1"/>
    <cellStyle name="60 % - Accent6 3" xfId="5062" hidden="1"/>
    <cellStyle name="60 % - Accent6 3" xfId="4991" hidden="1"/>
    <cellStyle name="60 % - Accent6 3" xfId="5107" hidden="1"/>
    <cellStyle name="60 % - Accent6 3" xfId="5126" hidden="1"/>
    <cellStyle name="60 % - Accent6 3" xfId="5212" hidden="1"/>
    <cellStyle name="60 % - Accent6 3" xfId="5257" hidden="1"/>
    <cellStyle name="60 % - Accent6 3" xfId="5180" hidden="1"/>
    <cellStyle name="60 % - Accent6 3" xfId="5308" hidden="1"/>
    <cellStyle name="60 % - Accent6 3" xfId="5328" hidden="1"/>
    <cellStyle name="60 % - Accent6 3" xfId="5377" hidden="1"/>
    <cellStyle name="60 % - Accent6 3" xfId="5394" hidden="1"/>
    <cellStyle name="60 % - Accent6 3" xfId="5350" hidden="1"/>
    <cellStyle name="60 % - Accent6 3" xfId="5430" hidden="1"/>
    <cellStyle name="60 % - Accent6 3" xfId="5443" hidden="1"/>
    <cellStyle name="60 % - Accent6 3" xfId="5524" hidden="1"/>
    <cellStyle name="60 % - Accent6 3" xfId="5571" hidden="1"/>
    <cellStyle name="60 % - Accent6 3" xfId="5491" hidden="1"/>
    <cellStyle name="60 % - Accent6 3" xfId="5621" hidden="1"/>
    <cellStyle name="60 % - Accent6 3" xfId="5646" hidden="1"/>
    <cellStyle name="60 % - Accent6 3" xfId="5156" hidden="1"/>
    <cellStyle name="60 % - Accent6 3" xfId="3649" hidden="1"/>
    <cellStyle name="60 % - Accent6 3" xfId="5466" hidden="1"/>
    <cellStyle name="60 % - Accent6 3" xfId="5562" hidden="1"/>
    <cellStyle name="60 % - Accent6 3" xfId="4951" hidden="1"/>
    <cellStyle name="60 % - Accent6 3" xfId="5215" hidden="1"/>
    <cellStyle name="60 % - Accent6 3" xfId="3656" hidden="1"/>
    <cellStyle name="60 % - Accent6 3" xfId="5657" hidden="1"/>
    <cellStyle name="60 % - Accent6 3" xfId="5324" hidden="1"/>
    <cellStyle name="60 % - Accent6 3" xfId="5596" hidden="1"/>
    <cellStyle name="60 % - Accent6 3" xfId="5668" hidden="1"/>
    <cellStyle name="60 % - Accent6 3" xfId="5685" hidden="1"/>
    <cellStyle name="60 % - Accent6 3" xfId="5054" hidden="1"/>
    <cellStyle name="60 % - Accent6 3" xfId="5721" hidden="1"/>
    <cellStyle name="60 % - Accent6 3" xfId="5734" hidden="1"/>
    <cellStyle name="60 % - Accent6 3" xfId="5775" hidden="1"/>
    <cellStyle name="60 % - Accent6 3" xfId="5804" hidden="1"/>
    <cellStyle name="60 % - Accent6 3" xfId="5748" hidden="1"/>
    <cellStyle name="60 % - Accent6 3" xfId="5852" hidden="1"/>
    <cellStyle name="60 % - Accent6 3" xfId="5877" hidden="1"/>
    <cellStyle name="60 % - Accent6 3" xfId="6099" hidden="1"/>
    <cellStyle name="60 % - Accent6 3" xfId="6218" hidden="1"/>
    <cellStyle name="60 % - Accent6 3" xfId="6052" hidden="1"/>
    <cellStyle name="60 % - Accent6 3" xfId="6270" hidden="1"/>
    <cellStyle name="60 % - Accent6 3" xfId="6295" hidden="1"/>
    <cellStyle name="60 % - Accent6 3" xfId="6562" hidden="1"/>
    <cellStyle name="60 % - Accent6 3" xfId="6681" hidden="1"/>
    <cellStyle name="60 % - Accent6 3" xfId="6514" hidden="1"/>
    <cellStyle name="60 % - Accent6 3" xfId="6735" hidden="1"/>
    <cellStyle name="60 % - Accent6 3" xfId="6760" hidden="1"/>
    <cellStyle name="60 % - Accent6 3" xfId="6973" hidden="1"/>
    <cellStyle name="60 % - Accent6 3" xfId="7092" hidden="1"/>
    <cellStyle name="60 % - Accent6 3" xfId="6926" hidden="1"/>
    <cellStyle name="60 % - Accent6 3" xfId="7144" hidden="1"/>
    <cellStyle name="60 % - Accent6 3" xfId="7169" hidden="1"/>
    <cellStyle name="60 % - Accent6 3" xfId="7222" hidden="1"/>
    <cellStyle name="60 % - Accent6 3" xfId="7239" hidden="1"/>
    <cellStyle name="60 % - Accent6 3" xfId="7195" hidden="1"/>
    <cellStyle name="60 % - Accent6 3" xfId="7275" hidden="1"/>
    <cellStyle name="60 % - Accent6 3" xfId="7288" hidden="1"/>
    <cellStyle name="60 % - Accent6 3" xfId="7489" hidden="1"/>
    <cellStyle name="60 % - Accent6 3" xfId="7608" hidden="1"/>
    <cellStyle name="60 % - Accent6 3" xfId="7442" hidden="1"/>
    <cellStyle name="60 % - Accent6 3" xfId="7660" hidden="1"/>
    <cellStyle name="60 % - Accent6 3" xfId="7685" hidden="1"/>
    <cellStyle name="60 % - Accent6 3" xfId="7777" hidden="1"/>
    <cellStyle name="60 % - Accent6 3" xfId="7814" hidden="1"/>
    <cellStyle name="60 % - Accent6 3" xfId="7743" hidden="1"/>
    <cellStyle name="60 % - Accent6 3" xfId="7859" hidden="1"/>
    <cellStyle name="60 % - Accent6 3" xfId="7878" hidden="1"/>
    <cellStyle name="60 % - Accent6 3" xfId="7964" hidden="1"/>
    <cellStyle name="60 % - Accent6 3" xfId="8009" hidden="1"/>
    <cellStyle name="60 % - Accent6 3" xfId="7932" hidden="1"/>
    <cellStyle name="60 % - Accent6 3" xfId="8060" hidden="1"/>
    <cellStyle name="60 % - Accent6 3" xfId="8080" hidden="1"/>
    <cellStyle name="60 % - Accent6 3" xfId="8129" hidden="1"/>
    <cellStyle name="60 % - Accent6 3" xfId="8146" hidden="1"/>
    <cellStyle name="60 % - Accent6 3" xfId="8102" hidden="1"/>
    <cellStyle name="60 % - Accent6 3" xfId="8182" hidden="1"/>
    <cellStyle name="60 % - Accent6 3" xfId="8195" hidden="1"/>
    <cellStyle name="60 % - Accent6 3" xfId="8276" hidden="1"/>
    <cellStyle name="60 % - Accent6 3" xfId="8323" hidden="1"/>
    <cellStyle name="60 % - Accent6 3" xfId="8243" hidden="1"/>
    <cellStyle name="60 % - Accent6 3" xfId="8373" hidden="1"/>
    <cellStyle name="60 % - Accent6 3" xfId="8398" hidden="1"/>
    <cellStyle name="60 % - Accent6 3" xfId="7908" hidden="1"/>
    <cellStyle name="60 % - Accent6 3" xfId="6401" hidden="1"/>
    <cellStyle name="60 % - Accent6 3" xfId="8218" hidden="1"/>
    <cellStyle name="60 % - Accent6 3" xfId="8314" hidden="1"/>
    <cellStyle name="60 % - Accent6 3" xfId="7703" hidden="1"/>
    <cellStyle name="60 % - Accent6 3" xfId="7967" hidden="1"/>
    <cellStyle name="60 % - Accent6 3" xfId="6408" hidden="1"/>
    <cellStyle name="60 % - Accent6 3" xfId="8409" hidden="1"/>
    <cellStyle name="60 % - Accent6 3" xfId="8076" hidden="1"/>
    <cellStyle name="60 % - Accent6 3" xfId="8348" hidden="1"/>
    <cellStyle name="60 % - Accent6 3" xfId="8420" hidden="1"/>
    <cellStyle name="60 % - Accent6 3" xfId="8437" hidden="1"/>
    <cellStyle name="60 % - Accent6 3" xfId="7806" hidden="1"/>
    <cellStyle name="60 % - Accent6 3" xfId="8473" hidden="1"/>
    <cellStyle name="60 % - Accent6 3" xfId="8486" hidden="1"/>
    <cellStyle name="60 % - Accent6 3" xfId="8527" hidden="1"/>
    <cellStyle name="60 % - Accent6 3" xfId="8556" hidden="1"/>
    <cellStyle name="60 % - Accent6 3" xfId="8500" hidden="1"/>
    <cellStyle name="60 % - Accent6 3" xfId="8604" hidden="1"/>
    <cellStyle name="60 % - Accent6 3" xfId="8629" hidden="1"/>
    <cellStyle name="60 % - Accent6 3" xfId="8857" hidden="1"/>
    <cellStyle name="60 % - Accent6 3" xfId="8976" hidden="1"/>
    <cellStyle name="60 % - Accent6 3" xfId="8810" hidden="1"/>
    <cellStyle name="60 % - Accent6 3" xfId="9028" hidden="1"/>
    <cellStyle name="60 % - Accent6 3" xfId="9053" hidden="1"/>
    <cellStyle name="60 % - Accent6 3" xfId="9320" hidden="1"/>
    <cellStyle name="60 % - Accent6 3" xfId="9439" hidden="1"/>
    <cellStyle name="60 % - Accent6 3" xfId="9272" hidden="1"/>
    <cellStyle name="60 % - Accent6 3" xfId="9493" hidden="1"/>
    <cellStyle name="60 % - Accent6 3" xfId="9518" hidden="1"/>
    <cellStyle name="60 % - Accent6 3" xfId="9731" hidden="1"/>
    <cellStyle name="60 % - Accent6 3" xfId="9850" hidden="1"/>
    <cellStyle name="60 % - Accent6 3" xfId="9684" hidden="1"/>
    <cellStyle name="60 % - Accent6 3" xfId="9902" hidden="1"/>
    <cellStyle name="60 % - Accent6 3" xfId="9927" hidden="1"/>
    <cellStyle name="60 % - Accent6 3" xfId="9980" hidden="1"/>
    <cellStyle name="60 % - Accent6 3" xfId="9997" hidden="1"/>
    <cellStyle name="60 % - Accent6 3" xfId="9953" hidden="1"/>
    <cellStyle name="60 % - Accent6 3" xfId="10033" hidden="1"/>
    <cellStyle name="60 % - Accent6 3" xfId="10046" hidden="1"/>
    <cellStyle name="60 % - Accent6 3" xfId="10247" hidden="1"/>
    <cellStyle name="60 % - Accent6 3" xfId="10366" hidden="1"/>
    <cellStyle name="60 % - Accent6 3" xfId="10200" hidden="1"/>
    <cellStyle name="60 % - Accent6 3" xfId="10418" hidden="1"/>
    <cellStyle name="60 % - Accent6 3" xfId="10443" hidden="1"/>
    <cellStyle name="60 % - Accent6 3" xfId="10535" hidden="1"/>
    <cellStyle name="60 % - Accent6 3" xfId="10572" hidden="1"/>
    <cellStyle name="60 % - Accent6 3" xfId="10501" hidden="1"/>
    <cellStyle name="60 % - Accent6 3" xfId="10617" hidden="1"/>
    <cellStyle name="60 % - Accent6 3" xfId="10636" hidden="1"/>
    <cellStyle name="60 % - Accent6 3" xfId="10722" hidden="1"/>
    <cellStyle name="60 % - Accent6 3" xfId="10767" hidden="1"/>
    <cellStyle name="60 % - Accent6 3" xfId="10690" hidden="1"/>
    <cellStyle name="60 % - Accent6 3" xfId="10818" hidden="1"/>
    <cellStyle name="60 % - Accent6 3" xfId="10838" hidden="1"/>
    <cellStyle name="60 % - Accent6 3" xfId="10887" hidden="1"/>
    <cellStyle name="60 % - Accent6 3" xfId="10904" hidden="1"/>
    <cellStyle name="60 % - Accent6 3" xfId="10860" hidden="1"/>
    <cellStyle name="60 % - Accent6 3" xfId="10940" hidden="1"/>
    <cellStyle name="60 % - Accent6 3" xfId="10953" hidden="1"/>
    <cellStyle name="60 % - Accent6 3" xfId="11034" hidden="1"/>
    <cellStyle name="60 % - Accent6 3" xfId="11081" hidden="1"/>
    <cellStyle name="60 % - Accent6 3" xfId="11001" hidden="1"/>
    <cellStyle name="60 % - Accent6 3" xfId="11131" hidden="1"/>
    <cellStyle name="60 % - Accent6 3" xfId="11156" hidden="1"/>
    <cellStyle name="60 % - Accent6 3" xfId="10666" hidden="1"/>
    <cellStyle name="60 % - Accent6 3" xfId="9159" hidden="1"/>
    <cellStyle name="60 % - Accent6 3" xfId="10976" hidden="1"/>
    <cellStyle name="60 % - Accent6 3" xfId="11072" hidden="1"/>
    <cellStyle name="60 % - Accent6 3" xfId="10461" hidden="1"/>
    <cellStyle name="60 % - Accent6 3" xfId="10725" hidden="1"/>
    <cellStyle name="60 % - Accent6 3" xfId="9166" hidden="1"/>
    <cellStyle name="60 % - Accent6 3" xfId="11167" hidden="1"/>
    <cellStyle name="60 % - Accent6 3" xfId="10834" hidden="1"/>
    <cellStyle name="60 % - Accent6 3" xfId="11106" hidden="1"/>
    <cellStyle name="60 % - Accent6 3" xfId="11178" hidden="1"/>
    <cellStyle name="60 % - Accent6 3" xfId="11195" hidden="1"/>
    <cellStyle name="60 % - Accent6 3" xfId="10564" hidden="1"/>
    <cellStyle name="60 % - Accent6 3" xfId="11231" hidden="1"/>
    <cellStyle name="60 % - Accent6 3" xfId="11244" hidden="1"/>
    <cellStyle name="60 % - Accent6 3" xfId="11285" hidden="1"/>
    <cellStyle name="60 % - Accent6 3" xfId="11314" hidden="1"/>
    <cellStyle name="60 % - Accent6 3" xfId="11258" hidden="1"/>
    <cellStyle name="60 % - Accent6 3" xfId="11362" hidden="1"/>
    <cellStyle name="60 % - Accent6 3" xfId="11387" hidden="1"/>
    <cellStyle name="60 % - Accent6 3" xfId="11641" hidden="1"/>
    <cellStyle name="60 % - Accent6 3" xfId="11760" hidden="1"/>
    <cellStyle name="60 % - Accent6 3" xfId="11594" hidden="1"/>
    <cellStyle name="60 % - Accent6 3" xfId="11812" hidden="1"/>
    <cellStyle name="60 % - Accent6 3" xfId="11837" hidden="1"/>
    <cellStyle name="60 % - Accent6 3" xfId="12104" hidden="1"/>
    <cellStyle name="60 % - Accent6 3" xfId="12223" hidden="1"/>
    <cellStyle name="60 % - Accent6 3" xfId="12056" hidden="1"/>
    <cellStyle name="60 % - Accent6 3" xfId="12277" hidden="1"/>
    <cellStyle name="60 % - Accent6 3" xfId="12302" hidden="1"/>
    <cellStyle name="60 % - Accent6 3" xfId="12515" hidden="1"/>
    <cellStyle name="60 % - Accent6 3" xfId="12634" hidden="1"/>
    <cellStyle name="60 % - Accent6 3" xfId="12468" hidden="1"/>
    <cellStyle name="60 % - Accent6 3" xfId="12686" hidden="1"/>
    <cellStyle name="60 % - Accent6 3" xfId="12711" hidden="1"/>
    <cellStyle name="60 % - Accent6 3" xfId="12764" hidden="1"/>
    <cellStyle name="60 % - Accent6 3" xfId="12781" hidden="1"/>
    <cellStyle name="60 % - Accent6 3" xfId="12737" hidden="1"/>
    <cellStyle name="60 % - Accent6 3" xfId="12817" hidden="1"/>
    <cellStyle name="60 % - Accent6 3" xfId="12830" hidden="1"/>
    <cellStyle name="60 % - Accent6 3" xfId="13031" hidden="1"/>
    <cellStyle name="60 % - Accent6 3" xfId="13150" hidden="1"/>
    <cellStyle name="60 % - Accent6 3" xfId="12984" hidden="1"/>
    <cellStyle name="60 % - Accent6 3" xfId="13202" hidden="1"/>
    <cellStyle name="60 % - Accent6 3" xfId="13227" hidden="1"/>
    <cellStyle name="60 % - Accent6 3" xfId="13319" hidden="1"/>
    <cellStyle name="60 % - Accent6 3" xfId="13356" hidden="1"/>
    <cellStyle name="60 % - Accent6 3" xfId="13285" hidden="1"/>
    <cellStyle name="60 % - Accent6 3" xfId="13401" hidden="1"/>
    <cellStyle name="60 % - Accent6 3" xfId="13420" hidden="1"/>
    <cellStyle name="60 % - Accent6 3" xfId="13506" hidden="1"/>
    <cellStyle name="60 % - Accent6 3" xfId="13551" hidden="1"/>
    <cellStyle name="60 % - Accent6 3" xfId="13474" hidden="1"/>
    <cellStyle name="60 % - Accent6 3" xfId="13602" hidden="1"/>
    <cellStyle name="60 % - Accent6 3" xfId="13622" hidden="1"/>
    <cellStyle name="60 % - Accent6 3" xfId="13671" hidden="1"/>
    <cellStyle name="60 % - Accent6 3" xfId="13688" hidden="1"/>
    <cellStyle name="60 % - Accent6 3" xfId="13644" hidden="1"/>
    <cellStyle name="60 % - Accent6 3" xfId="13724" hidden="1"/>
    <cellStyle name="60 % - Accent6 3" xfId="13737" hidden="1"/>
    <cellStyle name="60 % - Accent6 3" xfId="13818" hidden="1"/>
    <cellStyle name="60 % - Accent6 3" xfId="13865" hidden="1"/>
    <cellStyle name="60 % - Accent6 3" xfId="13785" hidden="1"/>
    <cellStyle name="60 % - Accent6 3" xfId="13915" hidden="1"/>
    <cellStyle name="60 % - Accent6 3" xfId="13940" hidden="1"/>
    <cellStyle name="60 % - Accent6 3" xfId="13450" hidden="1"/>
    <cellStyle name="60 % - Accent6 3" xfId="11943" hidden="1"/>
    <cellStyle name="60 % - Accent6 3" xfId="13760" hidden="1"/>
    <cellStyle name="60 % - Accent6 3" xfId="13856" hidden="1"/>
    <cellStyle name="60 % - Accent6 3" xfId="13245" hidden="1"/>
    <cellStyle name="60 % - Accent6 3" xfId="13509" hidden="1"/>
    <cellStyle name="60 % - Accent6 3" xfId="11950" hidden="1"/>
    <cellStyle name="60 % - Accent6 3" xfId="13951" hidden="1"/>
    <cellStyle name="60 % - Accent6 3" xfId="13618" hidden="1"/>
    <cellStyle name="60 % - Accent6 3" xfId="13890" hidden="1"/>
    <cellStyle name="60 % - Accent6 3" xfId="13962" hidden="1"/>
    <cellStyle name="60 % - Accent6 3" xfId="13979" hidden="1"/>
    <cellStyle name="60 % - Accent6 3" xfId="13348" hidden="1"/>
    <cellStyle name="60 % - Accent6 3" xfId="14015" hidden="1"/>
    <cellStyle name="60 % - Accent6 3" xfId="14028" hidden="1"/>
    <cellStyle name="60 % - Accent6 3" xfId="14069" hidden="1"/>
    <cellStyle name="60 % - Accent6 3" xfId="14098" hidden="1"/>
    <cellStyle name="60 % - Accent6 3" xfId="14042" hidden="1"/>
    <cellStyle name="60 % - Accent6 3" xfId="14146" hidden="1"/>
    <cellStyle name="60 % - Accent6 3" xfId="14171" hidden="1"/>
    <cellStyle name="60 % - Accent6 3" xfId="14399" hidden="1"/>
    <cellStyle name="60 % - Accent6 3" xfId="14518" hidden="1"/>
    <cellStyle name="60 % - Accent6 3" xfId="14352" hidden="1"/>
    <cellStyle name="60 % - Accent6 3" xfId="14570" hidden="1"/>
    <cellStyle name="60 % - Accent6 3" xfId="14595" hidden="1"/>
    <cellStyle name="60 % - Accent6 3" xfId="14862" hidden="1"/>
    <cellStyle name="60 % - Accent6 3" xfId="14981" hidden="1"/>
    <cellStyle name="60 % - Accent6 3" xfId="14814" hidden="1"/>
    <cellStyle name="60 % - Accent6 3" xfId="15035" hidden="1"/>
    <cellStyle name="60 % - Accent6 3" xfId="15060" hidden="1"/>
    <cellStyle name="60 % - Accent6 3" xfId="15273" hidden="1"/>
    <cellStyle name="60 % - Accent6 3" xfId="15392" hidden="1"/>
    <cellStyle name="60 % - Accent6 3" xfId="15226" hidden="1"/>
    <cellStyle name="60 % - Accent6 3" xfId="15444" hidden="1"/>
    <cellStyle name="60 % - Accent6 3" xfId="15469" hidden="1"/>
    <cellStyle name="60 % - Accent6 3" xfId="15522" hidden="1"/>
    <cellStyle name="60 % - Accent6 3" xfId="15539" hidden="1"/>
    <cellStyle name="60 % - Accent6 3" xfId="15495" hidden="1"/>
    <cellStyle name="60 % - Accent6 3" xfId="15575" hidden="1"/>
    <cellStyle name="60 % - Accent6 3" xfId="15588" hidden="1"/>
    <cellStyle name="60 % - Accent6 3" xfId="15789" hidden="1"/>
    <cellStyle name="60 % - Accent6 3" xfId="15908" hidden="1"/>
    <cellStyle name="60 % - Accent6 3" xfId="15742" hidden="1"/>
    <cellStyle name="60 % - Accent6 3" xfId="15960" hidden="1"/>
    <cellStyle name="60 % - Accent6 3" xfId="15985" hidden="1"/>
    <cellStyle name="60 % - Accent6 3" xfId="16077" hidden="1"/>
    <cellStyle name="60 % - Accent6 3" xfId="16114" hidden="1"/>
    <cellStyle name="60 % - Accent6 3" xfId="16043" hidden="1"/>
    <cellStyle name="60 % - Accent6 3" xfId="16159" hidden="1"/>
    <cellStyle name="60 % - Accent6 3" xfId="16178" hidden="1"/>
    <cellStyle name="60 % - Accent6 3" xfId="16264" hidden="1"/>
    <cellStyle name="60 % - Accent6 3" xfId="16309" hidden="1"/>
    <cellStyle name="60 % - Accent6 3" xfId="16232" hidden="1"/>
    <cellStyle name="60 % - Accent6 3" xfId="16360" hidden="1"/>
    <cellStyle name="60 % - Accent6 3" xfId="16380" hidden="1"/>
    <cellStyle name="60 % - Accent6 3" xfId="16429" hidden="1"/>
    <cellStyle name="60 % - Accent6 3" xfId="16446" hidden="1"/>
    <cellStyle name="60 % - Accent6 3" xfId="16402" hidden="1"/>
    <cellStyle name="60 % - Accent6 3" xfId="16482" hidden="1"/>
    <cellStyle name="60 % - Accent6 3" xfId="16495" hidden="1"/>
    <cellStyle name="60 % - Accent6 3" xfId="16576" hidden="1"/>
    <cellStyle name="60 % - Accent6 3" xfId="16623" hidden="1"/>
    <cellStyle name="60 % - Accent6 3" xfId="16543" hidden="1"/>
    <cellStyle name="60 % - Accent6 3" xfId="16673" hidden="1"/>
    <cellStyle name="60 % - Accent6 3" xfId="16698" hidden="1"/>
    <cellStyle name="60 % - Accent6 3" xfId="16208" hidden="1"/>
    <cellStyle name="60 % - Accent6 3" xfId="14701" hidden="1"/>
    <cellStyle name="60 % - Accent6 3" xfId="16518" hidden="1"/>
    <cellStyle name="60 % - Accent6 3" xfId="16614" hidden="1"/>
    <cellStyle name="60 % - Accent6 3" xfId="16003" hidden="1"/>
    <cellStyle name="60 % - Accent6 3" xfId="16267" hidden="1"/>
    <cellStyle name="60 % - Accent6 3" xfId="14708" hidden="1"/>
    <cellStyle name="60 % - Accent6 3" xfId="16709" hidden="1"/>
    <cellStyle name="60 % - Accent6 3" xfId="16376" hidden="1"/>
    <cellStyle name="60 % - Accent6 3" xfId="16648" hidden="1"/>
    <cellStyle name="60 % - Accent6 3" xfId="16720" hidden="1"/>
    <cellStyle name="60 % - Accent6 3" xfId="16737" hidden="1"/>
    <cellStyle name="60 % - Accent6 3" xfId="16106" hidden="1"/>
    <cellStyle name="60 % - Accent6 3" xfId="16773" hidden="1"/>
    <cellStyle name="60 % - Accent6 3" xfId="16786" hidden="1"/>
    <cellStyle name="60 % - Accent6 3" xfId="16827" hidden="1"/>
    <cellStyle name="60 % - Accent6 3" xfId="16856" hidden="1"/>
    <cellStyle name="60 % - Accent6 3" xfId="16800" hidden="1"/>
    <cellStyle name="60 % - Accent6 3" xfId="16904" hidden="1"/>
    <cellStyle name="60 % - Accent6 3" xfId="16929" hidden="1"/>
    <cellStyle name="60 % - Accent6 3" xfId="16973" hidden="1"/>
    <cellStyle name="60 % - Accent6 3" xfId="16990" hidden="1"/>
    <cellStyle name="60 % - Accent6 3" xfId="16946" hidden="1"/>
    <cellStyle name="60 % - Accent6 3" xfId="17026" hidden="1"/>
    <cellStyle name="60 % - Accent6 3" xfId="17039" hidden="1"/>
    <cellStyle name="60 % - Accent6 3" xfId="17130" hidden="1"/>
    <cellStyle name="60 % - Accent6 3" xfId="17147" hidden="1"/>
    <cellStyle name="60 % - Accent6 3" xfId="17102" hidden="1"/>
    <cellStyle name="60 % - Accent6 3" xfId="17185" hidden="1"/>
    <cellStyle name="60 % - Accent6 3" xfId="17198" hidden="1"/>
    <cellStyle name="60 % - Accent6 3" xfId="17251" hidden="1"/>
    <cellStyle name="60 % - Accent6 3" xfId="17268" hidden="1"/>
    <cellStyle name="60 % - Accent6 3" xfId="17224" hidden="1"/>
    <cellStyle name="60 % - Accent6 3" xfId="17304" hidden="1"/>
    <cellStyle name="60 % - Accent6 3" xfId="17317" hidden="1"/>
    <cellStyle name="60 % - Accent6 3" xfId="17358" hidden="1"/>
    <cellStyle name="60 % - Accent6 3" xfId="17375" hidden="1"/>
    <cellStyle name="60 % - Accent6 3" xfId="17331" hidden="1"/>
    <cellStyle name="60 % - Accent6 3" xfId="17411" hidden="1"/>
    <cellStyle name="60 % - Accent6 3" xfId="17424" hidden="1"/>
    <cellStyle name="60 % - Accent6 3" xfId="17465" hidden="1"/>
    <cellStyle name="60 % - Accent6 3" xfId="17482" hidden="1"/>
    <cellStyle name="60 % - Accent6 3" xfId="17438" hidden="1"/>
    <cellStyle name="60 % - Accent6 3" xfId="17518" hidden="1"/>
    <cellStyle name="60 % - Accent6 3" xfId="17531" hidden="1"/>
    <cellStyle name="60 % - Accent6 3" xfId="17605" hidden="1"/>
    <cellStyle name="60 % - Accent6 3" xfId="17641" hidden="1"/>
    <cellStyle name="60 % - Accent6 3" xfId="17572" hidden="1"/>
    <cellStyle name="60 % - Accent6 3" xfId="17684" hidden="1"/>
    <cellStyle name="60 % - Accent6 3" xfId="17701" hidden="1"/>
    <cellStyle name="60 % - Accent6 3" xfId="17780" hidden="1"/>
    <cellStyle name="60 % - Accent6 3" xfId="17812" hidden="1"/>
    <cellStyle name="60 % - Accent6 3" xfId="17749" hidden="1"/>
    <cellStyle name="60 % - Accent6 3" xfId="17850" hidden="1"/>
    <cellStyle name="60 % - Accent6 3" xfId="17868" hidden="1"/>
    <cellStyle name="60 % - Accent6 3" xfId="17915" hidden="1"/>
    <cellStyle name="60 % - Accent6 3" xfId="17932" hidden="1"/>
    <cellStyle name="60 % - Accent6 3" xfId="17888" hidden="1"/>
    <cellStyle name="60 % - Accent6 3" xfId="17968" hidden="1"/>
    <cellStyle name="60 % - Accent6 3" xfId="17981" hidden="1"/>
    <cellStyle name="60 % - Accent6 3" xfId="18057" hidden="1"/>
    <cellStyle name="60 % - Accent6 3" xfId="18091" hidden="1"/>
    <cellStyle name="60 % - Accent6 3" xfId="18025" hidden="1"/>
    <cellStyle name="60 % - Accent6 3" xfId="18129" hidden="1"/>
    <cellStyle name="60 % - Accent6 3" xfId="18142" hidden="1"/>
    <cellStyle name="60 % - Accent6 3" xfId="17727" hidden="1"/>
    <cellStyle name="60 % - Accent6 3" xfId="17089" hidden="1"/>
    <cellStyle name="60 % - Accent6 3" xfId="18002" hidden="1"/>
    <cellStyle name="60 % - Accent6 3" xfId="18083" hidden="1"/>
    <cellStyle name="60 % - Accent6 3" xfId="17537" hidden="1"/>
    <cellStyle name="60 % - Accent6 3" xfId="17783" hidden="1"/>
    <cellStyle name="60 % - Accent6 3" xfId="17091" hidden="1"/>
    <cellStyle name="60 % - Accent6 3" xfId="18151" hidden="1"/>
    <cellStyle name="60 % - Accent6 3" xfId="17864" hidden="1"/>
    <cellStyle name="60 % - Accent6 3" xfId="18104" hidden="1"/>
    <cellStyle name="60 % - Accent6 3" xfId="18162" hidden="1"/>
    <cellStyle name="60 % - Accent6 3" xfId="18179" hidden="1"/>
    <cellStyle name="60 % - Accent6 3" xfId="17634" hidden="1"/>
    <cellStyle name="60 % - Accent6 3" xfId="18215" hidden="1"/>
    <cellStyle name="60 % - Accent6 3" xfId="18228" hidden="1"/>
    <cellStyle name="60 % - Accent6 3" xfId="18269" hidden="1"/>
    <cellStyle name="60 % - Accent6 3" xfId="18286" hidden="1"/>
    <cellStyle name="60 % - Accent6 3" xfId="18242" hidden="1"/>
    <cellStyle name="60 % - Accent6 3" xfId="18322" hidden="1"/>
    <cellStyle name="60 % - Accent6 3" xfId="18335" hidden="1"/>
    <cellStyle name="60 % - Accent6 3" xfId="18376" hidden="1"/>
    <cellStyle name="60 % - Accent6 3" xfId="18405" hidden="1"/>
    <cellStyle name="60 % - Accent6 3" xfId="18349" hidden="1"/>
    <cellStyle name="60 % - Accent6 3" xfId="18441" hidden="1"/>
    <cellStyle name="60 % - Accent6 3" xfId="18454" hidden="1"/>
    <cellStyle name="60 % - Accent6 3" xfId="18545" hidden="1"/>
    <cellStyle name="60 % - Accent6 3" xfId="18562" hidden="1"/>
    <cellStyle name="60 % - Accent6 3" xfId="18517" hidden="1"/>
    <cellStyle name="60 % - Accent6 3" xfId="18600" hidden="1"/>
    <cellStyle name="60 % - Accent6 3" xfId="18613" hidden="1"/>
    <cellStyle name="60 % - Accent6 3" xfId="18666" hidden="1"/>
    <cellStyle name="60 % - Accent6 3" xfId="18695" hidden="1"/>
    <cellStyle name="60 % - Accent6 3" xfId="18639" hidden="1"/>
    <cellStyle name="60 % - Accent6 3" xfId="18743" hidden="1"/>
    <cellStyle name="60 % - Accent6 3" xfId="18768" hidden="1"/>
    <cellStyle name="60 % - Accent6 3" xfId="18809" hidden="1"/>
    <cellStyle name="60 % - Accent6 3" xfId="18826" hidden="1"/>
    <cellStyle name="60 % - Accent6 3" xfId="18782" hidden="1"/>
    <cellStyle name="60 % - Accent6 3" xfId="18862" hidden="1"/>
    <cellStyle name="60 % - Accent6 3" xfId="18875" hidden="1"/>
    <cellStyle name="60 % - Accent6 3" xfId="18916" hidden="1"/>
    <cellStyle name="60 % - Accent6 3" xfId="18933" hidden="1"/>
    <cellStyle name="60 % - Accent6 3" xfId="18889" hidden="1"/>
    <cellStyle name="60 % - Accent6 3" xfId="18969" hidden="1"/>
    <cellStyle name="60 % - Accent6 3" xfId="18994" hidden="1"/>
    <cellStyle name="60 % - Accent6 3" xfId="19068" hidden="1"/>
    <cellStyle name="60 % - Accent6 3" xfId="19104" hidden="1"/>
    <cellStyle name="60 % - Accent6 3" xfId="19035" hidden="1"/>
    <cellStyle name="60 % - Accent6 3" xfId="19147" hidden="1"/>
    <cellStyle name="60 % - Accent6 3" xfId="19164" hidden="1"/>
    <cellStyle name="60 % - Accent6 3" xfId="19243" hidden="1"/>
    <cellStyle name="60 % - Accent6 3" xfId="19275" hidden="1"/>
    <cellStyle name="60 % - Accent6 3" xfId="19212" hidden="1"/>
    <cellStyle name="60 % - Accent6 3" xfId="19313" hidden="1"/>
    <cellStyle name="60 % - Accent6 3" xfId="19331" hidden="1"/>
    <cellStyle name="60 % - Accent6 3" xfId="19378" hidden="1"/>
    <cellStyle name="60 % - Accent6 3" xfId="19395" hidden="1"/>
    <cellStyle name="60 % - Accent6 3" xfId="19351" hidden="1"/>
    <cellStyle name="60 % - Accent6 3" xfId="19431" hidden="1"/>
    <cellStyle name="60 % - Accent6 3" xfId="19444" hidden="1"/>
    <cellStyle name="60 % - Accent6 3" xfId="19520" hidden="1"/>
    <cellStyle name="60 % - Accent6 3" xfId="19554" hidden="1"/>
    <cellStyle name="60 % - Accent6 3" xfId="19488" hidden="1"/>
    <cellStyle name="60 % - Accent6 3" xfId="19592" hidden="1"/>
    <cellStyle name="60 % - Accent6 3" xfId="19605" hidden="1"/>
    <cellStyle name="60 % - Accent6 3" xfId="19190" hidden="1"/>
    <cellStyle name="60 % - Accent6 3" xfId="18504" hidden="1"/>
    <cellStyle name="60 % - Accent6 3" xfId="19465" hidden="1"/>
    <cellStyle name="60 % - Accent6 3" xfId="19546" hidden="1"/>
    <cellStyle name="60 % - Accent6 3" xfId="19000" hidden="1"/>
    <cellStyle name="60 % - Accent6 3" xfId="19246" hidden="1"/>
    <cellStyle name="60 % - Accent6 3" xfId="18506" hidden="1"/>
    <cellStyle name="60 % - Accent6 3" xfId="19614" hidden="1"/>
    <cellStyle name="60 % - Accent6 3" xfId="19327" hidden="1"/>
    <cellStyle name="60 % - Accent6 3" xfId="19567" hidden="1"/>
    <cellStyle name="60 % - Accent6 3" xfId="19625" hidden="1"/>
    <cellStyle name="60 % - Accent6 3" xfId="19642" hidden="1"/>
    <cellStyle name="60 % - Accent6 3" xfId="19097" hidden="1"/>
    <cellStyle name="60 % - Accent6 3" xfId="19678" hidden="1"/>
    <cellStyle name="60 % - Accent6 3" xfId="19691" hidden="1"/>
    <cellStyle name="60 % - Accent6 3" xfId="19732" hidden="1"/>
    <cellStyle name="60 % - Accent6 3" xfId="19749" hidden="1"/>
    <cellStyle name="60 % - Accent6 3" xfId="19705" hidden="1"/>
    <cellStyle name="60 % - Accent6 3" xfId="19785" hidden="1"/>
    <cellStyle name="60 % - Accent6 3" xfId="19798" hidden="1"/>
    <cellStyle name="60 % - Accent6 3" xfId="20255" hidden="1"/>
    <cellStyle name="60 % - Accent6 3" xfId="20373" hidden="1"/>
    <cellStyle name="60 % - Accent6 3" xfId="20203" hidden="1"/>
    <cellStyle name="60 % - Accent6 3" xfId="20427" hidden="1"/>
    <cellStyle name="60 % - Accent6 3" xfId="20451" hidden="1"/>
    <cellStyle name="60 % - Accent6 3" xfId="20711" hidden="1"/>
    <cellStyle name="60 % - Accent6 3" xfId="20830" hidden="1"/>
    <cellStyle name="60 % - Accent6 3" xfId="20664" hidden="1"/>
    <cellStyle name="60 % - Accent6 3" xfId="20882" hidden="1"/>
    <cellStyle name="60 % - Accent6 3" xfId="20907" hidden="1"/>
    <cellStyle name="60 % - Accent6 3" xfId="21116" hidden="1"/>
    <cellStyle name="60 % - Accent6 3" xfId="21234" hidden="1"/>
    <cellStyle name="60 % - Accent6 3" xfId="21071" hidden="1"/>
    <cellStyle name="60 % - Accent6 3" xfId="21282" hidden="1"/>
    <cellStyle name="60 % - Accent6 3" xfId="21307" hidden="1"/>
    <cellStyle name="60 % - Accent6 3" xfId="21360" hidden="1"/>
    <cellStyle name="60 % - Accent6 3" xfId="21376" hidden="1"/>
    <cellStyle name="60 % - Accent6 3" xfId="21333" hidden="1"/>
    <cellStyle name="60 % - Accent6 3" xfId="21408" hidden="1"/>
    <cellStyle name="60 % - Accent6 3" xfId="21421" hidden="1"/>
    <cellStyle name="60 % - Accent6 3" xfId="21619" hidden="1"/>
    <cellStyle name="60 % - Accent6 3" xfId="21738" hidden="1"/>
    <cellStyle name="60 % - Accent6 3" xfId="21574" hidden="1"/>
    <cellStyle name="60 % - Accent6 3" xfId="21784" hidden="1"/>
    <cellStyle name="60 % - Accent6 3" xfId="21809" hidden="1"/>
    <cellStyle name="60 % - Accent6 3" xfId="21895" hidden="1"/>
    <cellStyle name="60 % - Accent6 3" xfId="21929" hidden="1"/>
    <cellStyle name="60 % - Accent6 3" xfId="21864" hidden="1"/>
    <cellStyle name="60 % - Accent6 3" xfId="21971" hidden="1"/>
    <cellStyle name="60 % - Accent6 3" xfId="21989" hidden="1"/>
    <cellStyle name="60 % - Accent6 3" xfId="22063" hidden="1"/>
    <cellStyle name="60 % - Accent6 3" xfId="22105" hidden="1"/>
    <cellStyle name="60 % - Accent6 3" xfId="22035" hidden="1"/>
    <cellStyle name="60 % - Accent6 3" xfId="22155" hidden="1"/>
    <cellStyle name="60 % - Accent6 3" xfId="22174" hidden="1"/>
    <cellStyle name="60 % - Accent6 3" xfId="22220" hidden="1"/>
    <cellStyle name="60 % - Accent6 3" xfId="22236" hidden="1"/>
    <cellStyle name="60 % - Accent6 3" xfId="22195" hidden="1"/>
    <cellStyle name="60 % - Accent6 3" xfId="22272" hidden="1"/>
    <cellStyle name="60 % - Accent6 3" xfId="22285" hidden="1"/>
    <cellStyle name="60 % - Accent6 3" xfId="22366" hidden="1"/>
    <cellStyle name="60 % - Accent6 3" xfId="22410" hidden="1"/>
    <cellStyle name="60 % - Accent6 3" xfId="22333" hidden="1"/>
    <cellStyle name="60 % - Accent6 3" xfId="22460" hidden="1"/>
    <cellStyle name="60 % - Accent6 3" xfId="22485" hidden="1"/>
    <cellStyle name="60 % - Accent6 3" xfId="22017" hidden="1"/>
    <cellStyle name="60 % - Accent6 3" xfId="20553" hidden="1"/>
    <cellStyle name="60 % - Accent6 3" xfId="22308" hidden="1"/>
    <cellStyle name="60 % - Accent6 3" xfId="22401" hidden="1"/>
    <cellStyle name="60 % - Accent6 3" xfId="21827" hidden="1"/>
    <cellStyle name="60 % - Accent6 3" xfId="22066" hidden="1"/>
    <cellStyle name="60 % - Accent6 3" xfId="20560" hidden="1"/>
    <cellStyle name="60 % - Accent6 3" xfId="22496" hidden="1"/>
    <cellStyle name="60 % - Accent6 3" xfId="22171" hidden="1"/>
    <cellStyle name="60 % - Accent6 3" xfId="22435" hidden="1"/>
    <cellStyle name="60 % - Accent6 3" xfId="22507" hidden="1"/>
    <cellStyle name="60 % - Accent6 3" xfId="22524" hidden="1"/>
    <cellStyle name="60 % - Accent6 3" xfId="21921" hidden="1"/>
    <cellStyle name="60 % - Accent6 3" xfId="22560" hidden="1"/>
    <cellStyle name="60 % - Accent6 3" xfId="22573" hidden="1"/>
    <cellStyle name="60 % - Accent6 3" xfId="22614" hidden="1"/>
    <cellStyle name="60 % - Accent6 3" xfId="22643" hidden="1"/>
    <cellStyle name="60 % - Accent6 3" xfId="22587" hidden="1"/>
    <cellStyle name="60 % - Accent6 3" xfId="22690" hidden="1"/>
    <cellStyle name="60 % - Accent6 3" xfId="22715" hidden="1"/>
    <cellStyle name="60 % - Accent6 3" xfId="22985" hidden="1"/>
    <cellStyle name="60 % - Accent6 3" xfId="23103" hidden="1"/>
    <cellStyle name="60 % - Accent6 3" xfId="22941" hidden="1"/>
    <cellStyle name="60 % - Accent6 3" xfId="23151" hidden="1"/>
    <cellStyle name="60 % - Accent6 3" xfId="23175" hidden="1"/>
    <cellStyle name="60 % - Accent6 3" xfId="23437" hidden="1"/>
    <cellStyle name="60 % - Accent6 3" xfId="23555" hidden="1"/>
    <cellStyle name="60 % - Accent6 3" xfId="23390" hidden="1"/>
    <cellStyle name="60 % - Accent6 3" xfId="23609" hidden="1"/>
    <cellStyle name="60 % - Accent6 3" xfId="23634" hidden="1"/>
    <cellStyle name="60 % - Accent6 3" xfId="23845" hidden="1"/>
    <cellStyle name="60 % - Accent6 3" xfId="23964" hidden="1"/>
    <cellStyle name="60 % - Accent6 3" xfId="23799" hidden="1"/>
    <cellStyle name="60 % - Accent6 3" xfId="24014" hidden="1"/>
    <cellStyle name="60 % - Accent6 3" xfId="24039" hidden="1"/>
    <cellStyle name="60 % - Accent6 3" xfId="24091" hidden="1"/>
    <cellStyle name="60 % - Accent6 3" xfId="24108" hidden="1"/>
    <cellStyle name="60 % - Accent6 3" xfId="24064" hidden="1"/>
    <cellStyle name="60 % - Accent6 3" xfId="24140" hidden="1"/>
    <cellStyle name="60 % - Accent6 3" xfId="24153" hidden="1"/>
    <cellStyle name="60 % - Accent6 3" xfId="24348" hidden="1"/>
    <cellStyle name="60 % - Accent6 3" xfId="24466" hidden="1"/>
    <cellStyle name="60 % - Accent6 3" xfId="24305" hidden="1"/>
    <cellStyle name="60 % - Accent6 3" xfId="24514" hidden="1"/>
    <cellStyle name="60 % - Accent6 3" xfId="24539" hidden="1"/>
    <cellStyle name="60 % - Accent6 3" xfId="24623" hidden="1"/>
    <cellStyle name="60 % - Accent6 3" xfId="24659" hidden="1"/>
    <cellStyle name="60 % - Accent6 3" xfId="24592" hidden="1"/>
    <cellStyle name="60 % - Accent6 3" xfId="24701" hidden="1"/>
    <cellStyle name="60 % - Accent6 3" xfId="24720" hidden="1"/>
    <cellStyle name="60 % - Accent6 3" xfId="24797" hidden="1"/>
    <cellStyle name="60 % - Accent6 3" xfId="24841" hidden="1"/>
    <cellStyle name="60 % - Accent6 3" xfId="24766" hidden="1"/>
    <cellStyle name="60 % - Accent6 3" xfId="24890" hidden="1"/>
    <cellStyle name="60 % - Accent6 3" xfId="24909" hidden="1"/>
    <cellStyle name="60 % - Accent6 3" xfId="24957" hidden="1"/>
    <cellStyle name="60 % - Accent6 3" xfId="24973" hidden="1"/>
    <cellStyle name="60 % - Accent6 3" xfId="24931" hidden="1"/>
    <cellStyle name="60 % - Accent6 3" xfId="25007" hidden="1"/>
    <cellStyle name="60 % - Accent6 3" xfId="25020" hidden="1"/>
    <cellStyle name="60 % - Accent6 3" xfId="25096" hidden="1"/>
    <cellStyle name="60 % - Accent6 3" xfId="25143" hidden="1"/>
    <cellStyle name="60 % - Accent6 3" xfId="25064" hidden="1"/>
    <cellStyle name="60 % - Accent6 3" xfId="25188" hidden="1"/>
    <cellStyle name="60 % - Accent6 3" xfId="25213" hidden="1"/>
    <cellStyle name="60 % - Accent6 3" xfId="24748" hidden="1"/>
    <cellStyle name="60 % - Accent6 3" xfId="23280" hidden="1"/>
    <cellStyle name="60 % - Accent6 3" xfId="25043" hidden="1"/>
    <cellStyle name="60 % - Accent6 3" xfId="25134" hidden="1"/>
    <cellStyle name="60 % - Accent6 3" xfId="24557" hidden="1"/>
    <cellStyle name="60 % - Accent6 3" xfId="24800" hidden="1"/>
    <cellStyle name="60 % - Accent6 3" xfId="23287" hidden="1"/>
    <cellStyle name="60 % - Accent6 3" xfId="25223" hidden="1"/>
    <cellStyle name="60 % - Accent6 3" xfId="24906" hidden="1"/>
    <cellStyle name="60 % - Accent6 3" xfId="25168" hidden="1"/>
    <cellStyle name="60 % - Accent6 3" xfId="25234" hidden="1"/>
    <cellStyle name="60 % - Accent6 3" xfId="25250" hidden="1"/>
    <cellStyle name="60 % - Accent6 3" xfId="24652" hidden="1"/>
    <cellStyle name="60 % - Accent6 3" xfId="25284" hidden="1"/>
    <cellStyle name="60 % - Accent6 3" xfId="25297" hidden="1"/>
    <cellStyle name="60 % - Accent6 3" xfId="25333" hidden="1"/>
    <cellStyle name="60 % - Accent6 3" xfId="25361" hidden="1"/>
    <cellStyle name="60 % - Accent6 3" xfId="25309" hidden="1"/>
    <cellStyle name="60 % - Accent6 3" xfId="25408" hidden="1"/>
    <cellStyle name="60 % - Accent6 3" xfId="25433" hidden="1"/>
    <cellStyle name="60 % - Accent6 3" xfId="25686" hidden="1"/>
    <cellStyle name="60 % - Accent6 3" xfId="25804" hidden="1"/>
    <cellStyle name="60 % - Accent6 3" xfId="25643" hidden="1"/>
    <cellStyle name="60 % - Accent6 3" xfId="25854" hidden="1"/>
    <cellStyle name="60 % - Accent6 3" xfId="25879" hidden="1"/>
    <cellStyle name="60 % - Accent6 3" xfId="26135" hidden="1"/>
    <cellStyle name="60 % - Accent6 3" xfId="26253" hidden="1"/>
    <cellStyle name="60 % - Accent6 3" xfId="26089" hidden="1"/>
    <cellStyle name="60 % - Accent6 3" xfId="26303" hidden="1"/>
    <cellStyle name="60 % - Accent6 3" xfId="26328" hidden="1"/>
    <cellStyle name="60 % - Accent6 3" xfId="26537" hidden="1"/>
    <cellStyle name="60 % - Accent6 3" xfId="26654" hidden="1"/>
    <cellStyle name="60 % - Accent6 3" xfId="26492" hidden="1"/>
    <cellStyle name="60 % - Accent6 3" xfId="26703" hidden="1"/>
    <cellStyle name="60 % - Accent6 3" xfId="26727" hidden="1"/>
    <cellStyle name="60 % - Accent6 3" xfId="26776" hidden="1"/>
    <cellStyle name="60 % - Accent6 3" xfId="26792" hidden="1"/>
    <cellStyle name="60 % - Accent6 3" xfId="26749" hidden="1"/>
    <cellStyle name="60 % - Accent6 3" xfId="26826" hidden="1"/>
    <cellStyle name="60 % - Accent6 3" xfId="26839" hidden="1"/>
    <cellStyle name="60 % - Accent6 3" xfId="27039" hidden="1"/>
    <cellStyle name="60 % - Accent6 3" xfId="27156" hidden="1"/>
    <cellStyle name="60 % - Accent6 3" xfId="26992" hidden="1"/>
    <cellStyle name="60 % - Accent6 3" xfId="27207" hidden="1"/>
    <cellStyle name="60 % - Accent6 3" xfId="27232" hidden="1"/>
    <cellStyle name="60 % - Accent6 3" xfId="27320" hidden="1"/>
    <cellStyle name="60 % - Accent6 3" xfId="27355" hidden="1"/>
    <cellStyle name="60 % - Accent6 3" xfId="27290" hidden="1"/>
    <cellStyle name="60 % - Accent6 3" xfId="27397" hidden="1"/>
    <cellStyle name="60 % - Accent6 3" xfId="27415" hidden="1"/>
    <cellStyle name="60 % - Accent6 3" xfId="27495" hidden="1"/>
    <cellStyle name="60 % - Accent6 3" xfId="27536" hidden="1"/>
    <cellStyle name="60 % - Accent6 3" xfId="27466" hidden="1"/>
    <cellStyle name="60 % - Accent6 3" xfId="27580" hidden="1"/>
    <cellStyle name="60 % - Accent6 3" xfId="27599" hidden="1"/>
    <cellStyle name="60 % - Accent6 3" xfId="27642" hidden="1"/>
    <cellStyle name="60 % - Accent6 3" xfId="27658" hidden="1"/>
    <cellStyle name="60 % - Accent6 3" xfId="27618" hidden="1"/>
    <cellStyle name="60 % - Accent6 3" xfId="27691" hidden="1"/>
    <cellStyle name="60 % - Accent6 3" xfId="27704" hidden="1"/>
    <cellStyle name="60 % - Accent6 3" xfId="27776" hidden="1"/>
    <cellStyle name="60 % - Accent6 3" xfId="27821" hidden="1"/>
    <cellStyle name="60 % - Accent6 3" xfId="27746" hidden="1"/>
    <cellStyle name="60 % - Accent6 3" xfId="27866" hidden="1"/>
    <cellStyle name="60 % - Accent6 3" xfId="27890" hidden="1"/>
    <cellStyle name="60 % - Accent6 3" xfId="27444" hidden="1"/>
    <cellStyle name="60 % - Accent6 3" xfId="25978" hidden="1"/>
    <cellStyle name="60 % - Accent6 3" xfId="27724" hidden="1"/>
    <cellStyle name="60 % - Accent6 3" xfId="27812" hidden="1"/>
    <cellStyle name="60 % - Accent6 3" xfId="27250" hidden="1"/>
    <cellStyle name="60 % - Accent6 3" xfId="27497" hidden="1"/>
    <cellStyle name="60 % - Accent6 3" xfId="25985" hidden="1"/>
    <cellStyle name="60 % - Accent6 3" xfId="27900" hidden="1"/>
    <cellStyle name="60 % - Accent6 3" xfId="27596" hidden="1"/>
    <cellStyle name="60 % - Accent6 3" xfId="27846" hidden="1"/>
    <cellStyle name="60 % - Accent6 3" xfId="27911" hidden="1"/>
    <cellStyle name="60 % - Accent6 3" xfId="27928" hidden="1"/>
    <cellStyle name="60 % - Accent6 3" xfId="27347" hidden="1"/>
    <cellStyle name="60 % - Accent6 3" xfId="27962" hidden="1"/>
    <cellStyle name="60 % - Accent6 3" xfId="27975" hidden="1"/>
    <cellStyle name="60 % - Accent6 3" xfId="28011" hidden="1"/>
    <cellStyle name="60 % - Accent6 3" xfId="28039" hidden="1"/>
    <cellStyle name="60 % - Accent6 3" xfId="27985" hidden="1"/>
    <cellStyle name="60 % - Accent6 3" xfId="28085" hidden="1"/>
    <cellStyle name="60 % - Accent6 3" xfId="28110" hidden="1"/>
    <cellStyle name="60 % - Accent6 3" xfId="28336" hidden="1"/>
    <cellStyle name="60 % - Accent6 3" xfId="28454" hidden="1"/>
    <cellStyle name="60 % - Accent6 3" xfId="28291" hidden="1"/>
    <cellStyle name="60 % - Accent6 3" xfId="28505" hidden="1"/>
    <cellStyle name="60 % - Accent6 3" xfId="28530" hidden="1"/>
    <cellStyle name="60 % - Accent6 3" xfId="28789" hidden="1"/>
    <cellStyle name="60 % - Accent6 3" xfId="28907" hidden="1"/>
    <cellStyle name="60 % - Accent6 3" xfId="28743" hidden="1"/>
    <cellStyle name="60 % - Accent6 3" xfId="28956" hidden="1"/>
    <cellStyle name="60 % - Accent6 3" xfId="28981" hidden="1"/>
    <cellStyle name="60 % - Accent6 3" xfId="29190" hidden="1"/>
    <cellStyle name="60 % - Accent6 3" xfId="29306" hidden="1"/>
    <cellStyle name="60 % - Accent6 3" xfId="29144" hidden="1"/>
    <cellStyle name="60 % - Accent6 3" xfId="29357" hidden="1"/>
    <cellStyle name="60 % - Accent6 3" xfId="29382" hidden="1"/>
    <cellStyle name="60 % - Accent6 3" xfId="29429" hidden="1"/>
    <cellStyle name="60 % - Accent6 3" xfId="29443" hidden="1"/>
    <cellStyle name="60 % - Accent6 3" xfId="29406" hidden="1"/>
    <cellStyle name="60 % - Accent6 3" xfId="29473" hidden="1"/>
    <cellStyle name="60 % - Accent6 3" xfId="29486" hidden="1"/>
    <cellStyle name="60 % - Accent6 3" xfId="29682" hidden="1"/>
    <cellStyle name="60 % - Accent6 3" xfId="29799" hidden="1"/>
    <cellStyle name="60 % - Accent6 3" xfId="29637" hidden="1"/>
    <cellStyle name="60 % - Accent6 3" xfId="29846" hidden="1"/>
    <cellStyle name="60 % - Accent6 3" xfId="29871" hidden="1"/>
    <cellStyle name="60 % - Accent6 3" xfId="29959" hidden="1"/>
    <cellStyle name="60 % - Accent6 3" xfId="29995" hidden="1"/>
    <cellStyle name="60 % - Accent6 3" xfId="29927" hidden="1"/>
    <cellStyle name="60 % - Accent6 3" xfId="30037" hidden="1"/>
    <cellStyle name="60 % - Accent6 3" xfId="30056" hidden="1"/>
    <cellStyle name="60 % - Accent6 3" xfId="30133" hidden="1"/>
    <cellStyle name="60 % - Accent6 3" xfId="30178" hidden="1"/>
    <cellStyle name="60 % - Accent6 3" xfId="30104" hidden="1"/>
    <cellStyle name="60 % - Accent6 3" xfId="30225" hidden="1"/>
    <cellStyle name="60 % - Accent6 3" xfId="30244" hidden="1"/>
    <cellStyle name="60 % - Accent6 3" xfId="30292" hidden="1"/>
    <cellStyle name="60 % - Accent6 3" xfId="30308" hidden="1"/>
    <cellStyle name="60 % - Accent6 3" xfId="30265" hidden="1"/>
    <cellStyle name="60 % - Accent6 3" xfId="30341" hidden="1"/>
    <cellStyle name="60 % - Accent6 3" xfId="30354" hidden="1"/>
    <cellStyle name="60 % - Accent6 3" xfId="30430" hidden="1"/>
    <cellStyle name="60 % - Accent6 3" xfId="30477" hidden="1"/>
    <cellStyle name="60 % - Accent6 3" xfId="30401" hidden="1"/>
    <cellStyle name="60 % - Accent6 3" xfId="30526" hidden="1"/>
    <cellStyle name="60 % - Accent6 3" xfId="30551" hidden="1"/>
    <cellStyle name="60 % - Accent6 3" xfId="30083" hidden="1"/>
    <cellStyle name="60 % - Accent6 3" xfId="28631" hidden="1"/>
    <cellStyle name="60 % - Accent6 3" xfId="30377" hidden="1"/>
    <cellStyle name="60 % - Accent6 3" xfId="30468" hidden="1"/>
    <cellStyle name="60 % - Accent6 3" xfId="29889" hidden="1"/>
    <cellStyle name="60 % - Accent6 3" xfId="30136" hidden="1"/>
    <cellStyle name="60 % - Accent6 3" xfId="28638" hidden="1"/>
    <cellStyle name="60 % - Accent6 3" xfId="30562" hidden="1"/>
    <cellStyle name="60 % - Accent6 3" xfId="30241" hidden="1"/>
    <cellStyle name="60 % - Accent6 3" xfId="30502" hidden="1"/>
    <cellStyle name="60 % - Accent6 3" xfId="30573" hidden="1"/>
    <cellStyle name="60 % - Accent6 3" xfId="30590" hidden="1"/>
    <cellStyle name="60 % - Accent6 3" xfId="29987" hidden="1"/>
    <cellStyle name="60 % - Accent6 3" xfId="30621" hidden="1"/>
    <cellStyle name="60 % - Accent6 3" xfId="30633" hidden="1"/>
    <cellStyle name="60 % - Accent6 3" xfId="30668" hidden="1"/>
    <cellStyle name="60 % - Accent6 3" xfId="30695" hidden="1"/>
    <cellStyle name="60 % - Accent6 3" xfId="30645" hidden="1"/>
    <cellStyle name="60 % - Accent6 3" xfId="30741" hidden="1"/>
    <cellStyle name="60 % - Accent6 3" xfId="30766" hidden="1"/>
    <cellStyle name="60 % - Accent6 3" xfId="30809" hidden="1"/>
    <cellStyle name="60 % - Accent6 3" xfId="30826" hidden="1"/>
    <cellStyle name="60 % - Accent6 3" xfId="30783" hidden="1"/>
    <cellStyle name="60 % - Accent6 3" xfId="30858" hidden="1"/>
    <cellStyle name="60 % - Accent6 3" xfId="30871" hidden="1"/>
    <cellStyle name="60 % - Accent6 3" xfId="30946" hidden="1"/>
    <cellStyle name="60 % - Accent6 3" xfId="30961" hidden="1"/>
    <cellStyle name="60 % - Accent6 3" xfId="30923" hidden="1"/>
    <cellStyle name="60 % - Accent6 3" xfId="30994" hidden="1"/>
    <cellStyle name="60 % - Accent6 3" xfId="31007" hidden="1"/>
    <cellStyle name="60 % - Accent6 3" xfId="31053" hidden="1"/>
    <cellStyle name="60 % - Accent6 3" xfId="31070" hidden="1"/>
    <cellStyle name="60 % - Accent6 3" xfId="31030" hidden="1"/>
    <cellStyle name="60 % - Accent6 3" xfId="31102" hidden="1"/>
    <cellStyle name="60 % - Accent6 3" xfId="31115" hidden="1"/>
    <cellStyle name="60 % - Accent6 3" xfId="31154" hidden="1"/>
    <cellStyle name="60 % - Accent6 3" xfId="31170" hidden="1"/>
    <cellStyle name="60 % - Accent6 3" xfId="31128" hidden="1"/>
    <cellStyle name="60 % - Accent6 3" xfId="31205" hidden="1"/>
    <cellStyle name="60 % - Accent6 3" xfId="31217" hidden="1"/>
    <cellStyle name="60 % - Accent6 3" xfId="31255" hidden="1"/>
    <cellStyle name="60 % - Accent6 3" xfId="31271" hidden="1"/>
    <cellStyle name="60 % - Accent6 3" xfId="31230" hidden="1"/>
    <cellStyle name="60 % - Accent6 3" xfId="31304" hidden="1"/>
    <cellStyle name="60 % - Accent6 3" xfId="31317" hidden="1"/>
    <cellStyle name="60 % - Accent6 3" xfId="31390" hidden="1"/>
    <cellStyle name="60 % - Accent6 3" xfId="31424" hidden="1"/>
    <cellStyle name="60 % - Accent6 3" xfId="31358" hidden="1"/>
    <cellStyle name="60 % - Accent6 3" xfId="31461" hidden="1"/>
    <cellStyle name="60 % - Accent6 3" xfId="31478" hidden="1"/>
    <cellStyle name="60 % - Accent6 3" xfId="31548" hidden="1"/>
    <cellStyle name="60 % - Accent6 3" xfId="31578" hidden="1"/>
    <cellStyle name="60 % - Accent6 3" xfId="31520" hidden="1"/>
    <cellStyle name="60 % - Accent6 3" xfId="31610" hidden="1"/>
    <cellStyle name="60 % - Accent6 3" xfId="31626" hidden="1"/>
    <cellStyle name="60 % - Accent6 3" xfId="31668" hidden="1"/>
    <cellStyle name="60 % - Accent6 3" xfId="31684" hidden="1"/>
    <cellStyle name="60 % - Accent6 3" xfId="31645" hidden="1"/>
    <cellStyle name="60 % - Accent6 3" xfId="31716" hidden="1"/>
    <cellStyle name="60 % - Accent6 3" xfId="31728" hidden="1"/>
    <cellStyle name="60 % - Accent6 3" xfId="31794" hidden="1"/>
    <cellStyle name="60 % - Accent6 3" xfId="31825" hidden="1"/>
    <cellStyle name="60 % - Accent6 3" xfId="31765" hidden="1"/>
    <cellStyle name="60 % - Accent6 3" xfId="31859" hidden="1"/>
    <cellStyle name="60 % - Accent6 3" xfId="31872" hidden="1"/>
    <cellStyle name="60 % - Accent6 3" xfId="31502" hidden="1"/>
    <cellStyle name="60 % - Accent6 3" xfId="30911" hidden="1"/>
    <cellStyle name="60 % - Accent6 3" xfId="31747" hidden="1"/>
    <cellStyle name="60 % - Accent6 3" xfId="31817" hidden="1"/>
    <cellStyle name="60 % - Accent6 3" xfId="31323" hidden="1"/>
    <cellStyle name="60 % - Accent6 3" xfId="31551" hidden="1"/>
    <cellStyle name="60 % - Accent6 3" xfId="30913" hidden="1"/>
    <cellStyle name="60 % - Accent6 3" xfId="31881" hidden="1"/>
    <cellStyle name="60 % - Accent6 3" xfId="31623" hidden="1"/>
    <cellStyle name="60 % - Accent6 3" xfId="31838" hidden="1"/>
    <cellStyle name="60 % - Accent6 3" xfId="31892" hidden="1"/>
    <cellStyle name="60 % - Accent6 3" xfId="31907" hidden="1"/>
    <cellStyle name="60 % - Accent6 3" xfId="31417" hidden="1"/>
    <cellStyle name="60 % - Accent6 3" xfId="31938" hidden="1"/>
    <cellStyle name="60 % - Accent6 3" xfId="31950" hidden="1"/>
    <cellStyle name="60 % - Accent6 3" xfId="31986" hidden="1"/>
    <cellStyle name="60 % - Accent6 3" xfId="32002" hidden="1"/>
    <cellStyle name="60 % - Accent6 3" xfId="31961" hidden="1"/>
    <cellStyle name="60 % - Accent6 3" xfId="32037" hidden="1"/>
    <cellStyle name="60 % - Accent6 3" xfId="32050" hidden="1"/>
    <cellStyle name="60 % - Accent6 3" xfId="32087" hidden="1"/>
    <cellStyle name="60 % - Accent6 3" xfId="32114" hidden="1"/>
    <cellStyle name="60 % - Accent6 3" xfId="32062" hidden="1"/>
    <cellStyle name="60 % - Accent6 3" xfId="32147" hidden="1"/>
    <cellStyle name="60 % - Accent6 3" xfId="32159" hidden="1"/>
    <cellStyle name="60 % - Accent6 3" xfId="32242" hidden="1"/>
    <cellStyle name="60 % - Accent6 3" xfId="32258" hidden="1"/>
    <cellStyle name="60 % - Accent6 3" xfId="32216" hidden="1"/>
    <cellStyle name="60 % - Accent6 3" xfId="32290" hidden="1"/>
    <cellStyle name="60 % - Accent6 3" xfId="32302" hidden="1"/>
    <cellStyle name="60 % - Accent6 3" xfId="32350" hidden="1"/>
    <cellStyle name="60 % - Accent6 3" xfId="32377" hidden="1"/>
    <cellStyle name="60 % - Accent6 3" xfId="32326" hidden="1"/>
    <cellStyle name="60 % - Accent6 3" xfId="32421" hidden="1"/>
    <cellStyle name="60 % - Accent6 3" xfId="32446" hidden="1"/>
    <cellStyle name="60 % - Accent6 3" xfId="32482" hidden="1"/>
    <cellStyle name="60 % - Accent6 3" xfId="32498" hidden="1"/>
    <cellStyle name="60 % - Accent6 3" xfId="32458" hidden="1"/>
    <cellStyle name="60 % - Accent6 3" xfId="32530" hidden="1"/>
    <cellStyle name="60 % - Accent6 3" xfId="32542" hidden="1"/>
    <cellStyle name="60 % - Accent6 3" xfId="32581" hidden="1"/>
    <cellStyle name="60 % - Accent6 3" xfId="32597" hidden="1"/>
    <cellStyle name="60 % - Accent6 3" xfId="32556" hidden="1"/>
    <cellStyle name="60 % - Accent6 3" xfId="32630" hidden="1"/>
    <cellStyle name="60 % - Accent6 3" xfId="32655" hidden="1"/>
    <cellStyle name="60 % - Accent6 3" xfId="32720" hidden="1"/>
    <cellStyle name="60 % - Accent6 3" xfId="32754" hidden="1"/>
    <cellStyle name="60 % - Accent6 3" xfId="32690" hidden="1"/>
    <cellStyle name="60 % - Accent6 3" xfId="32789" hidden="1"/>
    <cellStyle name="60 % - Accent6 3" xfId="32805" hidden="1"/>
    <cellStyle name="60 % - Accent6 3" xfId="32876" hidden="1"/>
    <cellStyle name="60 % - Accent6 3" xfId="32906" hidden="1"/>
    <cellStyle name="60 % - Accent6 3" xfId="32847" hidden="1"/>
    <cellStyle name="60 % - Accent6 3" xfId="32938" hidden="1"/>
    <cellStyle name="60 % - Accent6 3" xfId="32954" hidden="1"/>
    <cellStyle name="60 % - Accent6 3" xfId="32995" hidden="1"/>
    <cellStyle name="60 % - Accent6 3" xfId="33010" hidden="1"/>
    <cellStyle name="60 % - Accent6 3" xfId="32970" hidden="1"/>
    <cellStyle name="60 % - Accent6 3" xfId="33038" hidden="1"/>
    <cellStyle name="60 % - Accent6 3" xfId="33051" hidden="1"/>
    <cellStyle name="60 % - Accent6 3" xfId="33120" hidden="1"/>
    <cellStyle name="60 % - Accent6 3" xfId="33148" hidden="1"/>
    <cellStyle name="60 % - Accent6 3" xfId="33089" hidden="1"/>
    <cellStyle name="60 % - Accent6 3" xfId="33179" hidden="1"/>
    <cellStyle name="60 % - Accent6 3" xfId="33191" hidden="1"/>
    <cellStyle name="60 % - Accent6 3" xfId="32828" hidden="1"/>
    <cellStyle name="60 % - Accent6 3" xfId="32204" hidden="1"/>
    <cellStyle name="60 % - Accent6 3" xfId="33071" hidden="1"/>
    <cellStyle name="60 % - Accent6 3" xfId="33141" hidden="1"/>
    <cellStyle name="60 % - Accent6 3" xfId="32661" hidden="1"/>
    <cellStyle name="60 % - Accent6 3" xfId="32878" hidden="1"/>
    <cellStyle name="60 % - Accent6 3" xfId="32206" hidden="1"/>
    <cellStyle name="60 % - Accent6 3" xfId="33200" hidden="1"/>
    <cellStyle name="60 % - Accent6 3" xfId="32951" hidden="1"/>
    <cellStyle name="60 % - Accent6 3" xfId="33160" hidden="1"/>
    <cellStyle name="60 % - Accent6 3" xfId="33211" hidden="1"/>
    <cellStyle name="60 % - Accent6 3" xfId="33227" hidden="1"/>
    <cellStyle name="60 % - Accent6 3" xfId="32748" hidden="1"/>
    <cellStyle name="60 % - Accent6 3" xfId="33260" hidden="1"/>
    <cellStyle name="60 % - Accent6 3" xfId="33273" hidden="1"/>
    <cellStyle name="60 % - Accent6 3" xfId="33308" hidden="1"/>
    <cellStyle name="60 % - Accent6 3" xfId="33323" hidden="1"/>
    <cellStyle name="60 % - Accent6 3" xfId="33285" hidden="1"/>
    <cellStyle name="60 % - Accent6 3" xfId="33354" hidden="1"/>
    <cellStyle name="60 % - Accent6 3" xfId="33366" hidden="1"/>
    <cellStyle name="60 % - Accent6 3" xfId="31275" hidden="1"/>
    <cellStyle name="60 % - Accent6 3" xfId="30813" hidden="1"/>
    <cellStyle name="60 % - Accent6 3" xfId="31505" hidden="1"/>
    <cellStyle name="60 % - Accent6 3" xfId="30509" hidden="1"/>
    <cellStyle name="60 % - Accent6 3" xfId="30396" hidden="1"/>
    <cellStyle name="60 % - Accent6 3" xfId="28022" hidden="1"/>
    <cellStyle name="60 % - Accent6 3" xfId="27469" hidden="1"/>
    <cellStyle name="60 % - Accent6 3" xfId="28601" hidden="1"/>
    <cellStyle name="60 % - Accent6 3" xfId="27211" hidden="1"/>
    <cellStyle name="60 % - Accent6 3" xfId="26830" hidden="1"/>
    <cellStyle name="60 % - Accent6 3" xfId="24936" hidden="1"/>
    <cellStyle name="60 % - Accent6 3" xfId="24123" hidden="1"/>
    <cellStyle name="60 % - Accent6 3" xfId="25147" hidden="1"/>
    <cellStyle name="60 % - Accent6 3" xfId="23585" hidden="1"/>
    <cellStyle name="60 % - Accent6 3" xfId="23213" hidden="1"/>
    <cellStyle name="60 % - Accent6 3" xfId="22584" hidden="1"/>
    <cellStyle name="60 % - Accent6 3" xfId="22511" hidden="1"/>
    <cellStyle name="60 % - Accent6 3" xfId="22948" hidden="1"/>
    <cellStyle name="60 % - Accent6 3" xfId="22319" hidden="1"/>
    <cellStyle name="60 % - Accent6 3" xfId="22253" hidden="1"/>
    <cellStyle name="60 % - Accent6 3" xfId="20522" hidden="1"/>
    <cellStyle name="60 % - Accent6 3" xfId="19909" hidden="1"/>
    <cellStyle name="60 % - Accent6 3" xfId="21265" hidden="1"/>
    <cellStyle name="60 % - Accent6 3" xfId="19998" hidden="1"/>
    <cellStyle name="60 % - Accent6 3" xfId="20022" hidden="1"/>
    <cellStyle name="60 % - Accent6 3" xfId="19855" hidden="1"/>
    <cellStyle name="60 % - Accent6 3" xfId="20057" hidden="1"/>
    <cellStyle name="60 % - Accent6 3" xfId="19871" hidden="1"/>
    <cellStyle name="60 % - Accent6 3" xfId="20027" hidden="1"/>
    <cellStyle name="60 % - Accent6 3" xfId="20063" hidden="1"/>
    <cellStyle name="60 % - Accent6 3" xfId="33402" hidden="1"/>
    <cellStyle name="60 % - Accent6 3" xfId="33437" hidden="1"/>
    <cellStyle name="60 % - Accent6 3" xfId="33374" hidden="1"/>
    <cellStyle name="60 % - Accent6 3" xfId="33479" hidden="1"/>
    <cellStyle name="60 % - Accent6 3" xfId="33496" hidden="1"/>
    <cellStyle name="60 % - Accent6 3" xfId="33540" hidden="1"/>
    <cellStyle name="60 % - Accent6 3" xfId="33555" hidden="1"/>
    <cellStyle name="60 % - Accent6 3" xfId="33517" hidden="1"/>
    <cellStyle name="60 % - Accent6 3" xfId="33591" hidden="1"/>
    <cellStyle name="60 % - Accent6 3" xfId="33604" hidden="1"/>
    <cellStyle name="60 % - Accent6 3" xfId="33678" hidden="1"/>
    <cellStyle name="60 % - Accent6 3" xfId="33716" hidden="1"/>
    <cellStyle name="60 % - Accent6 3" xfId="33648" hidden="1"/>
    <cellStyle name="60 % - Accent6 3" xfId="33757" hidden="1"/>
    <cellStyle name="60 % - Accent6 3" xfId="33775" hidden="1"/>
    <cellStyle name="60 % - Accent6 3" xfId="20062" hidden="1"/>
    <cellStyle name="60 % - Accent6 3" xfId="29921" hidden="1"/>
    <cellStyle name="60 % - Accent6 3" xfId="33625" hidden="1"/>
    <cellStyle name="60 % - Accent6 3" xfId="33708" hidden="1"/>
    <cellStyle name="60 % - Accent6 3" xfId="19889" hidden="1"/>
    <cellStyle name="60 % - Accent6 3" xfId="33404" hidden="1"/>
    <cellStyle name="60 % - Accent6 3" xfId="29910" hidden="1"/>
    <cellStyle name="60 % - Accent6 3" xfId="33785" hidden="1"/>
    <cellStyle name="60 % - Accent6 3" xfId="33493" hidden="1"/>
    <cellStyle name="60 % - Accent6 3" xfId="33733" hidden="1"/>
    <cellStyle name="60 % - Accent6 3" xfId="33796" hidden="1"/>
    <cellStyle name="60 % - Accent6 3" xfId="33813" hidden="1"/>
    <cellStyle name="60 % - Accent6 3" xfId="22782" hidden="1"/>
    <cellStyle name="60 % - Accent6 3" xfId="33847" hidden="1"/>
    <cellStyle name="60 % - Accent6 3" xfId="33859" hidden="1"/>
    <cellStyle name="60 % - Accent6 3" xfId="33900" hidden="1"/>
    <cellStyle name="60 % - Accent6 3" xfId="33927" hidden="1"/>
    <cellStyle name="60 % - Accent6 3" xfId="33873" hidden="1"/>
    <cellStyle name="60 % - Accent6 3" xfId="33969" hidden="1"/>
    <cellStyle name="60 % - Accent6 3" xfId="33987" hidden="1"/>
    <cellStyle name="60 % - Accent6 3" xfId="34176" hidden="1"/>
    <cellStyle name="60 % - Accent6 3" xfId="34260" hidden="1"/>
    <cellStyle name="60 % - Accent6 3" xfId="34133" hidden="1"/>
    <cellStyle name="60 % - Accent6 3" xfId="34299" hidden="1"/>
    <cellStyle name="60 % - Accent6 3" xfId="34320" hidden="1"/>
    <cellStyle name="60 % - Accent6 3" xfId="34503" hidden="1"/>
    <cellStyle name="60 % - Accent6 3" xfId="34588" hidden="1"/>
    <cellStyle name="60 % - Accent6 3" xfId="34466" hidden="1"/>
    <cellStyle name="60 % - Accent6 3" xfId="34635" hidden="1"/>
    <cellStyle name="60 % - Accent6 3" xfId="34655" hidden="1"/>
    <cellStyle name="60 % - Accent6 3" xfId="34814" hidden="1"/>
    <cellStyle name="60 % - Accent6 3" xfId="34889" hidden="1"/>
    <cellStyle name="60 % - Accent6 3" xfId="34779" hidden="1"/>
    <cellStyle name="60 % - Accent6 3" xfId="34927" hidden="1"/>
    <cellStyle name="60 % - Accent6 3" xfId="34949" hidden="1"/>
    <cellStyle name="60 % - Accent6 3" xfId="34991" hidden="1"/>
    <cellStyle name="60 % - Accent6 3" xfId="35007" hidden="1"/>
    <cellStyle name="60 % - Accent6 3" xfId="34966" hidden="1"/>
    <cellStyle name="60 % - Accent6 3" xfId="35039" hidden="1"/>
    <cellStyle name="60 % - Accent6 3" xfId="35051" hidden="1"/>
    <cellStyle name="60 % - Accent6 3" xfId="35197" hidden="1"/>
    <cellStyle name="60 % - Accent6 3" xfId="35266" hidden="1"/>
    <cellStyle name="60 % - Accent6 3" xfId="35161" hidden="1"/>
    <cellStyle name="60 % - Accent6 3" xfId="35308" hidden="1"/>
    <cellStyle name="60 % - Accent6 3" xfId="35331" hidden="1"/>
    <cellStyle name="60 % - Accent6 3" xfId="35402" hidden="1"/>
    <cellStyle name="60 % - Accent6 3" xfId="35432" hidden="1"/>
    <cellStyle name="60 % - Accent6 3" xfId="35373" hidden="1"/>
    <cellStyle name="60 % - Accent6 3" xfId="35475" hidden="1"/>
    <cellStyle name="60 % - Accent6 3" xfId="35492" hidden="1"/>
    <cellStyle name="60 % - Accent6 3" xfId="35564" hidden="1"/>
    <cellStyle name="60 % - Accent6 3" xfId="35605" hidden="1"/>
    <cellStyle name="60 % - Accent6 3" xfId="35536" hidden="1"/>
    <cellStyle name="60 % - Accent6 3" xfId="35651" hidden="1"/>
    <cellStyle name="60 % - Accent6 3" xfId="35668" hidden="1"/>
    <cellStyle name="60 % - Accent6 3" xfId="35715" hidden="1"/>
    <cellStyle name="60 % - Accent6 3" xfId="35730" hidden="1"/>
    <cellStyle name="60 % - Accent6 3" xfId="35690" hidden="1"/>
    <cellStyle name="60 % - Accent6 3" xfId="35765" hidden="1"/>
    <cellStyle name="60 % - Accent6 3" xfId="35778" hidden="1"/>
    <cellStyle name="60 % - Accent6 3" xfId="35852" hidden="1"/>
    <cellStyle name="60 % - Accent6 3" xfId="35896" hidden="1"/>
    <cellStyle name="60 % - Accent6 3" xfId="35819" hidden="1"/>
    <cellStyle name="60 % - Accent6 3" xfId="35940" hidden="1"/>
    <cellStyle name="60 % - Accent6 3" xfId="35958" hidden="1"/>
    <cellStyle name="60 % - Accent6 3" xfId="35519" hidden="1"/>
    <cellStyle name="60 % - Accent6 3" xfId="34397" hidden="1"/>
    <cellStyle name="60 % - Accent6 3" xfId="35799" hidden="1"/>
    <cellStyle name="60 % - Accent6 3" xfId="35887" hidden="1"/>
    <cellStyle name="60 % - Accent6 3" xfId="35342" hidden="1"/>
    <cellStyle name="60 % - Accent6 3" xfId="35567" hidden="1"/>
    <cellStyle name="60 % - Accent6 3" xfId="34401" hidden="1"/>
    <cellStyle name="60 % - Accent6 3" xfId="35968" hidden="1"/>
    <cellStyle name="60 % - Accent6 3" xfId="35665" hidden="1"/>
    <cellStyle name="60 % - Accent6 3" xfId="35919" hidden="1"/>
    <cellStyle name="60 % - Accent6 3" xfId="35979" hidden="1"/>
    <cellStyle name="60 % - Accent6 3" xfId="35996" hidden="1"/>
    <cellStyle name="60 % - Accent6 3" xfId="35425" hidden="1"/>
    <cellStyle name="60 % - Accent6 3" xfId="36028" hidden="1"/>
    <cellStyle name="60 % - Accent6 3" xfId="36040" hidden="1"/>
    <cellStyle name="60 % - Accent6 3" xfId="36073" hidden="1"/>
    <cellStyle name="60 % - Accent6 3" xfId="36096" hidden="1"/>
    <cellStyle name="60 % - Accent6 3" xfId="36051" hidden="1"/>
    <cellStyle name="60 % - Accent6 3" xfId="36134" hidden="1"/>
    <cellStyle name="60 % - Accent6 3" xfId="36155" hidden="1"/>
    <cellStyle name="60 % - Accent6 3" xfId="36325" hidden="1"/>
    <cellStyle name="60 % - Accent6 3" xfId="36410" hidden="1"/>
    <cellStyle name="60 % - Accent6 3" xfId="36289" hidden="1"/>
    <cellStyle name="60 % - Accent6 3" xfId="36454" hidden="1"/>
    <cellStyle name="60 % - Accent6 3" xfId="36474" hidden="1"/>
    <cellStyle name="60 % - Accent6 3" xfId="36656" hidden="1"/>
    <cellStyle name="60 % - Accent6 3" xfId="36727" hidden="1"/>
    <cellStyle name="60 % - Accent6 3" xfId="36615" hidden="1"/>
    <cellStyle name="60 % - Accent6 3" xfId="36764" hidden="1"/>
    <cellStyle name="60 % - Accent6 3" xfId="36783" hidden="1"/>
    <cellStyle name="60 % - Accent6 3" xfId="36931" hidden="1"/>
    <cellStyle name="60 % - Accent6 3" xfId="37000" hidden="1"/>
    <cellStyle name="60 % - Accent6 3" xfId="36893" hidden="1"/>
    <cellStyle name="60 % - Accent6 3" xfId="37042" hidden="1"/>
    <cellStyle name="60 % - Accent6 3" xfId="37060" hidden="1"/>
    <cellStyle name="60 % - Accent6 3" xfId="37098" hidden="1"/>
    <cellStyle name="60 % - Accent6 3" xfId="37112" hidden="1"/>
    <cellStyle name="60 % - Accent6 3" xfId="37074" hidden="1"/>
    <cellStyle name="60 % - Accent6 3" xfId="37145" hidden="1"/>
    <cellStyle name="60 % - Accent6 3" xfId="37158" hidden="1"/>
    <cellStyle name="60 % - Accent6 3" xfId="37277" hidden="1"/>
    <cellStyle name="60 % - Accent6 3" xfId="37359" hidden="1"/>
    <cellStyle name="60 % - Accent6 3" xfId="37242" hidden="1"/>
    <cellStyle name="60 % - Accent6 3" xfId="37400" hidden="1"/>
    <cellStyle name="60 % - Accent6 3" xfId="37422" hidden="1"/>
    <cellStyle name="60 % - Accent6 3" xfId="37507" hidden="1"/>
    <cellStyle name="60 % - Accent6 3" xfId="37539" hidden="1"/>
    <cellStyle name="60 % - Accent6 3" xfId="37475" hidden="1"/>
    <cellStyle name="60 % - Accent6 3" xfId="37578" hidden="1"/>
    <cellStyle name="60 % - Accent6 3" xfId="37595" hidden="1"/>
    <cellStyle name="60 % - Accent6 3" xfId="37672" hidden="1"/>
    <cellStyle name="60 % - Accent6 3" xfId="37713" hidden="1"/>
    <cellStyle name="60 % - Accent6 3" xfId="37644" hidden="1"/>
    <cellStyle name="60 % - Accent6 3" xfId="37756" hidden="1"/>
    <cellStyle name="60 % - Accent6 3" xfId="37774" hidden="1"/>
    <cellStyle name="60 % - Accent6 3" xfId="37816" hidden="1"/>
    <cellStyle name="60 % - Accent6 3" xfId="37831" hidden="1"/>
    <cellStyle name="60 % - Accent6 3" xfId="37793" hidden="1"/>
    <cellStyle name="60 % - Accent6 3" xfId="37860" hidden="1"/>
    <cellStyle name="60 % - Accent6 3" xfId="37873" hidden="1"/>
    <cellStyle name="60 % - Accent6 3" xfId="37940" hidden="1"/>
    <cellStyle name="60 % - Accent6 3" xfId="37982" hidden="1"/>
    <cellStyle name="60 % - Accent6 3" xfId="37910" hidden="1"/>
    <cellStyle name="60 % - Accent6 3" xfId="38024" hidden="1"/>
    <cellStyle name="60 % - Accent6 3" xfId="38043" hidden="1"/>
    <cellStyle name="60 % - Accent6 3" xfId="37623" hidden="1"/>
    <cellStyle name="60 % - Accent6 3" xfId="36551" hidden="1"/>
    <cellStyle name="60 % - Accent6 3" xfId="37892" hidden="1"/>
    <cellStyle name="60 % - Accent6 3" xfId="37973" hidden="1"/>
    <cellStyle name="60 % - Accent6 3" xfId="37435" hidden="1"/>
    <cellStyle name="60 % - Accent6 3" xfId="37674" hidden="1"/>
    <cellStyle name="60 % - Accent6 3" xfId="36556" hidden="1"/>
    <cellStyle name="60 % - Accent6 3" xfId="38053" hidden="1"/>
    <cellStyle name="60 % - Accent6 3" xfId="37771" hidden="1"/>
    <cellStyle name="60 % - Accent6 3" xfId="38006" hidden="1"/>
    <cellStyle name="60 % - Accent6 3" xfId="38064" hidden="1"/>
    <cellStyle name="60 % - Accent6 3" xfId="38079" hidden="1"/>
    <cellStyle name="60 % - Accent6 3" xfId="37532" hidden="1"/>
    <cellStyle name="60 % - Accent6 3" xfId="38114" hidden="1"/>
    <cellStyle name="60 % - Accent6 3" xfId="38127" hidden="1"/>
    <cellStyle name="60 % - Accent6 3" xfId="38163" hidden="1"/>
    <cellStyle name="60 % - Accent6 3" xfId="38191" hidden="1"/>
    <cellStyle name="60 % - Accent6 3" xfId="38137" hidden="1"/>
    <cellStyle name="60 % - Accent6 3" xfId="38236" hidden="1"/>
    <cellStyle name="60 % - Accent6 3" xfId="38261" hidden="1"/>
    <cellStyle name="60 % - Accent6 3" xfId="38420" hidden="1"/>
    <cellStyle name="60 % - Accent6 3" xfId="38499" hidden="1"/>
    <cellStyle name="60 % - Accent6 3" xfId="38379" hidden="1"/>
    <cellStyle name="60 % - Accent6 3" xfId="38538" hidden="1"/>
    <cellStyle name="60 % - Accent6 3" xfId="38557" hidden="1"/>
    <cellStyle name="60 % - Accent6 3" xfId="38729" hidden="1"/>
    <cellStyle name="60 % - Accent6 3" xfId="38793" hidden="1"/>
    <cellStyle name="60 % - Accent6 3" xfId="38690" hidden="1"/>
    <cellStyle name="60 % - Accent6 3" xfId="38831" hidden="1"/>
    <cellStyle name="60 % - Accent6 3" xfId="38852" hidden="1"/>
    <cellStyle name="60 % - Accent6 3" xfId="38986" hidden="1"/>
    <cellStyle name="60 % - Accent6 3" xfId="39058" hidden="1"/>
    <cellStyle name="60 % - Accent6 3" xfId="38946" hidden="1"/>
    <cellStyle name="60 % - Accent6 3" xfId="39095" hidden="1"/>
    <cellStyle name="60 % - Accent6 3" xfId="39116" hidden="1"/>
    <cellStyle name="60 % - Accent6 3" xfId="39160" hidden="1"/>
    <cellStyle name="60 % - Accent6 3" xfId="39174" hidden="1"/>
    <cellStyle name="60 % - Accent6 3" xfId="39137" hidden="1"/>
    <cellStyle name="60 % - Accent6 3" xfId="39204" hidden="1"/>
    <cellStyle name="60 % - Accent6 3" xfId="39216" hidden="1"/>
    <cellStyle name="60 % - Accent6 3" xfId="39350" hidden="1"/>
    <cellStyle name="60 % - Accent6 3" xfId="39415" hidden="1"/>
    <cellStyle name="60 % - Accent6 3" xfId="39313" hidden="1"/>
    <cellStyle name="60 % - Accent6 3" xfId="39451" hidden="1"/>
    <cellStyle name="60 % - Accent6 3" xfId="39473" hidden="1"/>
    <cellStyle name="60 % - Accent6 3" xfId="39544" hidden="1"/>
    <cellStyle name="60 % - Accent6 3" xfId="39579" hidden="1"/>
    <cellStyle name="60 % - Accent6 3" xfId="39516" hidden="1"/>
    <cellStyle name="60 % - Accent6 3" xfId="39619" hidden="1"/>
    <cellStyle name="60 % - Accent6 3" xfId="39638" hidden="1"/>
    <cellStyle name="60 % - Accent6 3" xfId="39712" hidden="1"/>
    <cellStyle name="60 % - Accent6 3" xfId="39751" hidden="1"/>
    <cellStyle name="60 % - Accent6 3" xfId="39685" hidden="1"/>
    <cellStyle name="60 % - Accent6 3" xfId="39788" hidden="1"/>
    <cellStyle name="60 % - Accent6 3" xfId="39804" hidden="1"/>
    <cellStyle name="60 % - Accent6 3" xfId="39850" hidden="1"/>
    <cellStyle name="60 % - Accent6 3" xfId="39866" hidden="1"/>
    <cellStyle name="60 % - Accent6 3" xfId="39823" hidden="1"/>
    <cellStyle name="60 % - Accent6 3" xfId="39895" hidden="1"/>
    <cellStyle name="60 % - Accent6 3" xfId="39907" hidden="1"/>
    <cellStyle name="60 % - Accent6 3" xfId="39975" hidden="1"/>
    <cellStyle name="60 % - Accent6 3" xfId="40014" hidden="1"/>
    <cellStyle name="60 % - Accent6 3" xfId="39949" hidden="1"/>
    <cellStyle name="60 % - Accent6 3" xfId="40055" hidden="1"/>
    <cellStyle name="60 % - Accent6 3" xfId="40077" hidden="1"/>
    <cellStyle name="60 % - Accent6 3" xfId="39664" hidden="1"/>
    <cellStyle name="60 % - Accent6 3" xfId="38629" hidden="1"/>
    <cellStyle name="60 % - Accent6 3" xfId="39926" hidden="1"/>
    <cellStyle name="60 % - Accent6 3" xfId="40005" hidden="1"/>
    <cellStyle name="60 % - Accent6 3" xfId="39484" hidden="1"/>
    <cellStyle name="60 % - Accent6 3" xfId="39715" hidden="1"/>
    <cellStyle name="60 % - Accent6 3" xfId="38632" hidden="1"/>
    <cellStyle name="60 % - Accent6 3" xfId="40087" hidden="1"/>
    <cellStyle name="60 % - Accent6 3" xfId="39801" hidden="1"/>
    <cellStyle name="60 % - Accent6 3" xfId="40031" hidden="1"/>
    <cellStyle name="60 % - Accent6 3" xfId="40098" hidden="1"/>
    <cellStyle name="60 % - Accent6 3" xfId="40115" hidden="1"/>
    <cellStyle name="60 % - Accent6 3" xfId="39571" hidden="1"/>
    <cellStyle name="60 % - Accent6 3" xfId="40146" hidden="1"/>
    <cellStyle name="60 % - Accent6 3" xfId="40158" hidden="1"/>
    <cellStyle name="60 % - Accent6 3" xfId="40191" hidden="1"/>
    <cellStyle name="60 % - Accent6 3" xfId="40213" hidden="1"/>
    <cellStyle name="60 % - Accent6 3" xfId="40169" hidden="1"/>
    <cellStyle name="60 % - Accent6 3" xfId="40252" hidden="1"/>
    <cellStyle name="60 % - Accent6 3" xfId="40275" hidden="1"/>
    <cellStyle name="60 % - Accent6 3" xfId="40314" hidden="1"/>
    <cellStyle name="60 % - Accent6 3" xfId="40331" hidden="1"/>
    <cellStyle name="60 % - Accent6 3" xfId="40288" hidden="1"/>
    <cellStyle name="60 % - Accent6 3" xfId="40361" hidden="1"/>
    <cellStyle name="60 % - Accent6 3" xfId="40374" hidden="1"/>
    <cellStyle name="60 % - Accent6 3" xfId="40449" hidden="1"/>
    <cellStyle name="60 % - Accent6 3" xfId="40464" hidden="1"/>
    <cellStyle name="60 % - Accent6 3" xfId="40425" hidden="1"/>
    <cellStyle name="60 % - Accent6 3" xfId="40496" hidden="1"/>
    <cellStyle name="60 % - Accent6 3" xfId="40509" hidden="1"/>
    <cellStyle name="60 % - Accent6 3" xfId="40554" hidden="1"/>
    <cellStyle name="60 % - Accent6 3" xfId="40570" hidden="1"/>
    <cellStyle name="60 % - Accent6 3" xfId="40532" hidden="1"/>
    <cellStyle name="60 % - Accent6 3" xfId="40600" hidden="1"/>
    <cellStyle name="60 % - Accent6 3" xfId="40613" hidden="1"/>
    <cellStyle name="60 % - Accent6 3" xfId="40647" hidden="1"/>
    <cellStyle name="60 % - Accent6 3" xfId="40662" hidden="1"/>
    <cellStyle name="60 % - Accent6 3" xfId="40622" hidden="1"/>
    <cellStyle name="60 % - Accent6 3" xfId="40696" hidden="1"/>
    <cellStyle name="60 % - Accent6 3" xfId="40709" hidden="1"/>
    <cellStyle name="60 % - Accent6 3" xfId="40746" hidden="1"/>
    <cellStyle name="60 % - Accent6 3" xfId="40761" hidden="1"/>
    <cellStyle name="60 % - Accent6 3" xfId="40720" hidden="1"/>
    <cellStyle name="60 % - Accent6 3" xfId="40793" hidden="1"/>
    <cellStyle name="60 % - Accent6 3" xfId="40806" hidden="1"/>
    <cellStyle name="60 % - Accent6 3" xfId="40877" hidden="1"/>
    <cellStyle name="60 % - Accent6 3" xfId="40910" hidden="1"/>
    <cellStyle name="60 % - Accent6 3" xfId="40845" hidden="1"/>
    <cellStyle name="60 % - Accent6 3" xfId="40949" hidden="1"/>
    <cellStyle name="60 % - Accent6 3" xfId="40965" hidden="1"/>
    <cellStyle name="60 % - Accent6 3" xfId="41030" hidden="1"/>
    <cellStyle name="60 % - Accent6 3" xfId="41061" hidden="1"/>
    <cellStyle name="60 % - Accent6 3" xfId="41004" hidden="1"/>
    <cellStyle name="60 % - Accent6 3" xfId="41095" hidden="1"/>
    <cellStyle name="60 % - Accent6 3" xfId="41111" hidden="1"/>
    <cellStyle name="60 % - Accent6 3" xfId="41151" hidden="1"/>
    <cellStyle name="60 % - Accent6 3" xfId="41166" hidden="1"/>
    <cellStyle name="60 % - Accent6 3" xfId="41128" hidden="1"/>
    <cellStyle name="60 % - Accent6 3" xfId="41194" hidden="1"/>
    <cellStyle name="60 % - Accent6 3" xfId="41206" hidden="1"/>
    <cellStyle name="60 % - Accent6 3" xfId="41271" hidden="1"/>
    <cellStyle name="60 % - Accent6 3" xfId="41302" hidden="1"/>
    <cellStyle name="60 % - Accent6 3" xfId="41242" hidden="1"/>
    <cellStyle name="60 % - Accent6 3" xfId="41334" hidden="1"/>
    <cellStyle name="60 % - Accent6 3" xfId="41346" hidden="1"/>
    <cellStyle name="60 % - Accent6 3" xfId="40989" hidden="1"/>
    <cellStyle name="60 % - Accent6 3" xfId="40413" hidden="1"/>
    <cellStyle name="60 % - Accent6 3" xfId="41225" hidden="1"/>
    <cellStyle name="60 % - Accent6 3" xfId="41294" hidden="1"/>
    <cellStyle name="60 % - Accent6 3" xfId="40812" hidden="1"/>
    <cellStyle name="60 % - Accent6 3" xfId="41033" hidden="1"/>
    <cellStyle name="60 % - Accent6 3" xfId="40415" hidden="1"/>
    <cellStyle name="60 % - Accent6 3" xfId="41354" hidden="1"/>
    <cellStyle name="60 % - Accent6 3" xfId="41108" hidden="1"/>
    <cellStyle name="60 % - Accent6 3" xfId="41315" hidden="1"/>
    <cellStyle name="60 % - Accent6 3" xfId="41365" hidden="1"/>
    <cellStyle name="60 % - Accent6 3" xfId="41380" hidden="1"/>
    <cellStyle name="60 % - Accent6 3" xfId="40903" hidden="1"/>
    <cellStyle name="60 % - Accent6 3" xfId="41409" hidden="1"/>
    <cellStyle name="60 % - Accent6 3" xfId="41421" hidden="1"/>
    <cellStyle name="60 % - Accent6 3" xfId="41453" hidden="1"/>
    <cellStyle name="60 % - Accent6 3" xfId="41469" hidden="1"/>
    <cellStyle name="60 % - Accent6 3" xfId="41431" hidden="1"/>
    <cellStyle name="60 % - Accent6 3" xfId="41504" hidden="1"/>
    <cellStyle name="60 % - Accent6 3" xfId="41516" hidden="1"/>
    <cellStyle name="60 % - Accent6 3" xfId="41553" hidden="1"/>
    <cellStyle name="60 % - Accent6 3" xfId="41576" hidden="1"/>
    <cellStyle name="60 % - Accent6 3" xfId="41528" hidden="1"/>
    <cellStyle name="60 % - Accent6 3" xfId="41608" hidden="1"/>
    <cellStyle name="60 % - Accent6 3" xfId="41620" hidden="1"/>
    <cellStyle name="60 % - Accent6 3" xfId="41698" hidden="1"/>
    <cellStyle name="60 % - Accent6 3" xfId="41713" hidden="1"/>
    <cellStyle name="60 % - Accent6 3" xfId="41673" hidden="1"/>
    <cellStyle name="60 % - Accent6 3" xfId="41742" hidden="1"/>
    <cellStyle name="60 % - Accent6 3" xfId="41754" hidden="1"/>
    <cellStyle name="60 % - Accent6 3" xfId="41801" hidden="1"/>
    <cellStyle name="60 % - Accent6 3" xfId="41822" hidden="1"/>
    <cellStyle name="60 % - Accent6 3" xfId="41777" hidden="1"/>
    <cellStyle name="60 % - Accent6 3" xfId="41860" hidden="1"/>
    <cellStyle name="60 % - Accent6 3" xfId="41881" hidden="1"/>
    <cellStyle name="60 % - Accent6 3" xfId="41916" hidden="1"/>
    <cellStyle name="60 % - Accent6 3" xfId="41932" hidden="1"/>
    <cellStyle name="60 % - Accent6 3" xfId="41893" hidden="1"/>
    <cellStyle name="60 % - Accent6 3" xfId="41964" hidden="1"/>
    <cellStyle name="60 % - Accent6 3" xfId="41976" hidden="1"/>
    <cellStyle name="60 % - Accent6 3" xfId="42012" hidden="1"/>
    <cellStyle name="60 % - Accent6 3" xfId="42027" hidden="1"/>
    <cellStyle name="60 % - Accent6 3" xfId="41989" hidden="1"/>
    <cellStyle name="60 % - Accent6 3" xfId="42056" hidden="1"/>
    <cellStyle name="60 % - Accent6 3" xfId="42078" hidden="1"/>
    <cellStyle name="60 % - Accent6 3" xfId="42141" hidden="1"/>
    <cellStyle name="60 % - Accent6 3" xfId="42170" hidden="1"/>
    <cellStyle name="60 % - Accent6 3" xfId="42111" hidden="1"/>
    <cellStyle name="60 % - Accent6 3" xfId="42203" hidden="1"/>
    <cellStyle name="60 % - Accent6 3" xfId="42218" hidden="1"/>
    <cellStyle name="60 % - Accent6 3" xfId="42285" hidden="1"/>
    <cellStyle name="60 % - Accent6 3" xfId="42315" hidden="1"/>
    <cellStyle name="60 % - Accent6 3" xfId="42258" hidden="1"/>
    <cellStyle name="60 % - Accent6 3" xfId="42345" hidden="1"/>
    <cellStyle name="60 % - Accent6 3" xfId="42361" hidden="1"/>
    <cellStyle name="60 % - Accent6 3" xfId="42396" hidden="1"/>
    <cellStyle name="60 % - Accent6 3" xfId="42410" hidden="1"/>
    <cellStyle name="60 % - Accent6 3" xfId="42375" hidden="1"/>
    <cellStyle name="60 % - Accent6 3" xfId="42436" hidden="1"/>
    <cellStyle name="60 % - Accent6 3" xfId="42448" hidden="1"/>
    <cellStyle name="60 % - Accent6 3" xfId="42516" hidden="1"/>
    <cellStyle name="60 % - Accent6 3" xfId="42544" hidden="1"/>
    <cellStyle name="60 % - Accent6 3" xfId="42485" hidden="1"/>
    <cellStyle name="60 % - Accent6 3" xfId="42574" hidden="1"/>
    <cellStyle name="60 % - Accent6 3" xfId="42586" hidden="1"/>
    <cellStyle name="60 % - Accent6 3" xfId="42240" hidden="1"/>
    <cellStyle name="60 % - Accent6 3" xfId="41662" hidden="1"/>
    <cellStyle name="60 % - Accent6 3" xfId="42468" hidden="1"/>
    <cellStyle name="60 % - Accent6 3" xfId="42537" hidden="1"/>
    <cellStyle name="60 % - Accent6 3" xfId="42084" hidden="1"/>
    <cellStyle name="60 % - Accent6 3" xfId="42287" hidden="1"/>
    <cellStyle name="60 % - Accent6 3" xfId="41664" hidden="1"/>
    <cellStyle name="60 % - Accent6 3" xfId="42595" hidden="1"/>
    <cellStyle name="60 % - Accent6 3" xfId="42358" hidden="1"/>
    <cellStyle name="60 % - Accent6 3" xfId="42556" hidden="1"/>
    <cellStyle name="60 % - Accent6 3" xfId="42606" hidden="1"/>
    <cellStyle name="60 % - Accent6 3" xfId="42622" hidden="1"/>
    <cellStyle name="60 % - Accent6 3" xfId="42164" hidden="1"/>
    <cellStyle name="60 % - Accent6 3" xfId="42655" hidden="1"/>
    <cellStyle name="60 % - Accent6 3" xfId="42668" hidden="1"/>
    <cellStyle name="60 % - Accent6 3" xfId="42705" hidden="1"/>
    <cellStyle name="60 % - Accent6 3" xfId="42719" hidden="1"/>
    <cellStyle name="60 % - Accent6 3" xfId="42681" hidden="1"/>
    <cellStyle name="60 % - Accent6 3" xfId="42750" hidden="1"/>
    <cellStyle name="60 % - Accent6 3" xfId="42763" hidden="1"/>
    <cellStyle name="60 % - Accent6 3" xfId="40765" hidden="1"/>
    <cellStyle name="60 % - Accent6 3" xfId="40318" hidden="1"/>
    <cellStyle name="60 % - Accent6 3" xfId="40992" hidden="1"/>
    <cellStyle name="60 % - Accent6 3" xfId="40038" hidden="1"/>
    <cellStyle name="60 % - Accent6 3" xfId="39945" hidden="1"/>
    <cellStyle name="60 % - Accent6 3" xfId="38174" hidden="1"/>
    <cellStyle name="60 % - Accent6 3" xfId="37647" hidden="1"/>
    <cellStyle name="60 % - Accent6 3" xfId="38607" hidden="1"/>
    <cellStyle name="60 % - Accent6 3" xfId="37404" hidden="1"/>
    <cellStyle name="60 % - Accent6 3" xfId="37149" hidden="1"/>
    <cellStyle name="60 % - Accent6 3" xfId="35694" hidden="1"/>
    <cellStyle name="60 % - Accent6 3" xfId="35022" hidden="1"/>
    <cellStyle name="60 % - Accent6 3" xfId="35900" hidden="1"/>
    <cellStyle name="60 % - Accent6 3" xfId="34611" hidden="1"/>
    <cellStyle name="60 % - Accent6 3" xfId="34350" hidden="1"/>
    <cellStyle name="60 % - Accent6 3" xfId="33870" hidden="1"/>
    <cellStyle name="60 % - Accent6 3" xfId="33800" hidden="1"/>
    <cellStyle name="60 % - Accent6 3" xfId="34139" hidden="1"/>
    <cellStyle name="60 % - Accent6 3" xfId="33635" hidden="1"/>
    <cellStyle name="60 % - Accent6 3" xfId="33572" hidden="1"/>
    <cellStyle name="60 % - Accent6 3" xfId="20128" hidden="1"/>
    <cellStyle name="60 % - Accent6 3" xfId="32840" hidden="1"/>
    <cellStyle name="60 % - Accent6 3" xfId="22949" hidden="1"/>
    <cellStyle name="60 % - Accent6 3" xfId="39271" hidden="1"/>
    <cellStyle name="60 % - Accent6 3" xfId="31769" hidden="1"/>
    <cellStyle name="60 % - Accent6 3" xfId="38459" hidden="1"/>
    <cellStyle name="60 % - Accent6 3" xfId="27852" hidden="1"/>
    <cellStyle name="60 % - Accent6 3" xfId="25391" hidden="1"/>
    <cellStyle name="60 % - Accent6 3" xfId="36573" hidden="1"/>
    <cellStyle name="60 % - Accent6 3" xfId="37333" hidden="1"/>
    <cellStyle name="60 % - Accent6 3" xfId="30965" hidden="1"/>
    <cellStyle name="60 % - Accent6 3" xfId="36818" hidden="1"/>
    <cellStyle name="60 % - Accent6 3" xfId="25174" hidden="1"/>
    <cellStyle name="60 % - Accent6 3" xfId="31672" hidden="1"/>
    <cellStyle name="60 % - Accent6 3" xfId="38767" hidden="1"/>
    <cellStyle name="60 % - Accent6 3" xfId="38657" hidden="1"/>
    <cellStyle name="60 % - Accent6 3" xfId="27622" hidden="1"/>
    <cellStyle name="60 % - Accent6 3" xfId="39227" hidden="1"/>
    <cellStyle name="60 % - Accent6 3" xfId="25477" hidden="1"/>
    <cellStyle name="60 % - Accent6 3" xfId="30021" hidden="1"/>
    <cellStyle name="60 % - Accent6 3" xfId="35233" hidden="1"/>
    <cellStyle name="60 % - Accent6 3" xfId="39294" hidden="1"/>
    <cellStyle name="60 % - Accent6 3" xfId="39407" hidden="1"/>
    <cellStyle name="60 % - Accent6 3" xfId="36975" hidden="1"/>
    <cellStyle name="60 % - Accent6 3" xfId="37166" hidden="1"/>
    <cellStyle name="60 % - Accent6 3" xfId="32453" hidden="1"/>
    <cellStyle name="60 % - Accent6 3" xfId="39512" hidden="1"/>
    <cellStyle name="60 % - Accent6 3" xfId="24916" hidden="1"/>
    <cellStyle name="60 % - Accent6 3" xfId="31133" hidden="1"/>
    <cellStyle name="60 % - Accent6 3" xfId="34381" hidden="1"/>
    <cellStyle name="60 % - Accent6 3" xfId="38304" hidden="1"/>
    <cellStyle name="60 % - Accent6 3" xfId="39503" hidden="1"/>
    <cellStyle name="60 % - Accent6 3" xfId="36620" hidden="1"/>
    <cellStyle name="60 % - Accent6 3" xfId="36370" hidden="1"/>
    <cellStyle name="60 % - Accent6 3" xfId="38325" hidden="1"/>
    <cellStyle name="60 % - Accent6 3" xfId="25105" hidden="1"/>
    <cellStyle name="60 % - Accent6 3" xfId="36383" hidden="1"/>
    <cellStyle name="60 % - Accent6 3" xfId="34694" hidden="1"/>
    <cellStyle name="60 % - Accent6 3" xfId="38753" hidden="1"/>
    <cellStyle name="60 % - Accent6 3" xfId="36215" hidden="1"/>
    <cellStyle name="60 % - Accent6 3" xfId="21564" hidden="1"/>
    <cellStyle name="60 % - Accent6 3" xfId="37196" hidden="1"/>
    <cellStyle name="60 % - Accent6 3" xfId="26289" hidden="1"/>
    <cellStyle name="60 % - Accent6 3" xfId="37275" hidden="1"/>
    <cellStyle name="60 % - Accent6 3" xfId="38482" hidden="1"/>
    <cellStyle name="60 % - Accent6 3" xfId="34730" hidden="1"/>
    <cellStyle name="60 % - Accent6 3" xfId="34419" hidden="1"/>
    <cellStyle name="60 % - Accent6 3" xfId="36211" hidden="1"/>
    <cellStyle name="60 % - Accent6 3" xfId="35194" hidden="1"/>
    <cellStyle name="60 % - Accent6 3" xfId="36712" hidden="1"/>
    <cellStyle name="60 % - Accent6 3" xfId="38949" hidden="1"/>
    <cellStyle name="60 % - Accent6 3" xfId="34579" hidden="1"/>
    <cellStyle name="60 % - Accent6 3" xfId="36376" hidden="1"/>
    <cellStyle name="60 % - Accent6 3" xfId="35071" hidden="1"/>
    <cellStyle name="60 % - Accent6 3" xfId="36587" hidden="1"/>
    <cellStyle name="60 % - Accent6 3" xfId="36996" hidden="1"/>
    <cellStyle name="60 % - Accent6 3" xfId="26282" hidden="1"/>
    <cellStyle name="60 % - Accent6 3" xfId="22038" hidden="1"/>
    <cellStyle name="60 % - Accent6 3" xfId="36594" hidden="1"/>
    <cellStyle name="60 % - Accent6 3" xfId="34879" hidden="1"/>
    <cellStyle name="60 % - Accent6 3" xfId="38413" hidden="1"/>
    <cellStyle name="60 % - Accent6 3" xfId="34102" hidden="1"/>
    <cellStyle name="60 % - Accent6 3" xfId="37330" hidden="1"/>
    <cellStyle name="60 % - Accent6 3" xfId="29830" hidden="1"/>
    <cellStyle name="60 % - Accent6 3" xfId="38758" hidden="1"/>
    <cellStyle name="60 % - Accent6 3" xfId="30977" hidden="1"/>
    <cellStyle name="60 % - Accent6 3" xfId="36635" hidden="1"/>
    <cellStyle name="60 % - Accent6 3" xfId="36405" hidden="1"/>
    <cellStyle name="60 % - Accent6 3" xfId="37183" hidden="1"/>
    <cellStyle name="60 % - Accent6 3" xfId="32330" hidden="1"/>
    <cellStyle name="60 % - Accent6 3" xfId="33243" hidden="1"/>
    <cellStyle name="60 % - Accent6 3" xfId="33280" hidden="1"/>
    <cellStyle name="60 % - Accent6 3" xfId="31403" hidden="1"/>
    <cellStyle name="60 % - Accent6 3" xfId="34506" hidden="1"/>
    <cellStyle name="60 % - Accent6 3" xfId="39285" hidden="1"/>
    <cellStyle name="60 % - Accent6 3" xfId="35327" hidden="1"/>
    <cellStyle name="60 % - Accent6 3" xfId="33923" hidden="1"/>
    <cellStyle name="60 % - Accent6 3" xfId="31516" hidden="1"/>
    <cellStyle name="60 % - Accent6 3" xfId="25254" hidden="1"/>
    <cellStyle name="60 % - Accent6 3" xfId="36643" hidden="1"/>
    <cellStyle name="60 % - Accent6 3" xfId="38636" hidden="1"/>
    <cellStyle name="60 % - Accent6 3" xfId="28509" hidden="1"/>
    <cellStyle name="60 % - Accent6 3" xfId="35121" hidden="1"/>
    <cellStyle name="60 % - Accent6 3" xfId="35561" hidden="1"/>
    <cellStyle name="60 % - Accent6 3" xfId="23380" hidden="1"/>
    <cellStyle name="60 % - Accent6 3" xfId="37230" hidden="1"/>
    <cellStyle name="60 % - Accent6 3" xfId="37208" hidden="1"/>
    <cellStyle name="60 % - Accent6 3" xfId="34326" hidden="1"/>
    <cellStyle name="60 % - Accent6 3" xfId="21340" hidden="1"/>
    <cellStyle name="60 % - Accent6 3" xfId="23134" hidden="1"/>
    <cellStyle name="60 % - Accent6 3" xfId="29646" hidden="1"/>
    <cellStyle name="60 % - Accent6 3" xfId="24313" hidden="1"/>
    <cellStyle name="60 % - Accent6 3" xfId="36963" hidden="1"/>
    <cellStyle name="60 % - Accent6 3" xfId="24968" hidden="1"/>
    <cellStyle name="60 % - Accent6 3" xfId="33085" hidden="1"/>
    <cellStyle name="60 % - Accent6 3" xfId="34946" hidden="1"/>
    <cellStyle name="60 % - Accent6 3" xfId="38645" hidden="1"/>
    <cellStyle name="60 % - Accent6 3" xfId="39467" hidden="1"/>
    <cellStyle name="60 % - Accent6 3" xfId="26688" hidden="1"/>
    <cellStyle name="60 % - Accent6 3" xfId="36229" hidden="1"/>
    <cellStyle name="60 % - Accent6 3" xfId="37016" hidden="1"/>
    <cellStyle name="60 % - Accent6 3" xfId="33453" hidden="1"/>
    <cellStyle name="60 % - Accent6 3" xfId="32560" hidden="1"/>
    <cellStyle name="60 % - Accent6 3" xfId="34216" hidden="1"/>
    <cellStyle name="60 % - Accent6 3" xfId="32551" hidden="1"/>
    <cellStyle name="60 % - Accent6 3" xfId="38711" hidden="1"/>
    <cellStyle name="60 % - Accent6 3" xfId="34240" hidden="1"/>
    <cellStyle name="60 % - Accent6 3" xfId="39302" hidden="1"/>
    <cellStyle name="60 % - Accent6 3" xfId="34647" hidden="1"/>
    <cellStyle name="60 % - Accent6 3" xfId="40069" hidden="1"/>
    <cellStyle name="60 % - Accent6 3" xfId="33922" hidden="1"/>
    <cellStyle name="60 % - Accent6 3" xfId="36562" hidden="1"/>
    <cellStyle name="60 % - Accent6 3" xfId="42073" hidden="1"/>
    <cellStyle name="60 % - Accent6 3" xfId="36149" hidden="1"/>
    <cellStyle name="60 % - Accent6 3" xfId="35621" hidden="1"/>
    <cellStyle name="60 % - Accent6 3" xfId="34331" hidden="1"/>
    <cellStyle name="60 % - Accent6 3" xfId="26100" hidden="1"/>
    <cellStyle name="60 % - Accent6 3" xfId="23216" hidden="1"/>
    <cellStyle name="60 % - Accent6 3" xfId="33769" hidden="1"/>
    <cellStyle name="60 % - Accent6 3" xfId="36961" hidden="1"/>
    <cellStyle name="60 % - Accent6 3" xfId="41833" hidden="1"/>
    <cellStyle name="60 % - Accent6 3" xfId="36861" hidden="1"/>
    <cellStyle name="60 % - Accent6 3" xfId="38806" hidden="1"/>
    <cellStyle name="60 % - Accent6 3" xfId="36778" hidden="1"/>
    <cellStyle name="60 % - Accent6 3" xfId="40008" hidden="1"/>
    <cellStyle name="60 % - Accent6 3" xfId="33702" hidden="1"/>
    <cellStyle name="60 % - Accent6 3" xfId="34668" hidden="1"/>
    <cellStyle name="60 % - Accent6 3" xfId="35284" hidden="1"/>
    <cellStyle name="60 % - Accent6 3" xfId="34043" hidden="1"/>
    <cellStyle name="60 % - Accent6 3" xfId="36318" hidden="1"/>
    <cellStyle name="60 % - Accent6 3" xfId="35142" hidden="1"/>
    <cellStyle name="60 % - Accent6 3" xfId="34955" hidden="1"/>
    <cellStyle name="60 % - Accent6 3" xfId="34850" hidden="1"/>
    <cellStyle name="60 % - Accent6 3" xfId="35583" hidden="1"/>
    <cellStyle name="60 % - Accent6 3" xfId="34661" hidden="1"/>
    <cellStyle name="60 % - Accent6 3" xfId="42839" hidden="1"/>
    <cellStyle name="60 % - Accent6 3" xfId="42870" hidden="1"/>
    <cellStyle name="60 % - Accent6 3" xfId="42811" hidden="1"/>
    <cellStyle name="60 % - Accent6 3" xfId="42906" hidden="1"/>
    <cellStyle name="60 % - Accent6 3" xfId="42923" hidden="1"/>
    <cellStyle name="60 % - Accent6 3" xfId="43000" hidden="1"/>
    <cellStyle name="60 % - Accent6 3" xfId="43040" hidden="1"/>
    <cellStyle name="60 % - Accent6 3" xfId="42972" hidden="1"/>
    <cellStyle name="60 % - Accent6 3" xfId="43081" hidden="1"/>
    <cellStyle name="60 % - Accent6 3" xfId="43099" hidden="1"/>
    <cellStyle name="60 % - Accent6 3" xfId="43136" hidden="1"/>
    <cellStyle name="60 % - Accent6 3" xfId="43150" hidden="1"/>
    <cellStyle name="60 % - Accent6 3" xfId="43115" hidden="1"/>
    <cellStyle name="60 % - Accent6 3" xfId="43176" hidden="1"/>
    <cellStyle name="60 % - Accent6 3" xfId="43188" hidden="1"/>
    <cellStyle name="60 % - Accent6 3" xfId="43247" hidden="1"/>
    <cellStyle name="60 % - Accent6 3" xfId="43286" hidden="1"/>
    <cellStyle name="60 % - Accent6 3" xfId="43222" hidden="1"/>
    <cellStyle name="60 % - Accent6 3" xfId="43326" hidden="1"/>
    <cellStyle name="60 % - Accent6 3" xfId="43341" hidden="1"/>
    <cellStyle name="60 % - Accent6 3" xfId="42951" hidden="1"/>
    <cellStyle name="60 % - Accent6 3" xfId="34523" hidden="1"/>
    <cellStyle name="60 % - Accent6 3" xfId="43207" hidden="1"/>
    <cellStyle name="60 % - Accent6 3" xfId="43278" hidden="1"/>
    <cellStyle name="60 % - Accent6 3" xfId="42771" hidden="1"/>
    <cellStyle name="60 % - Accent6 3" xfId="43002" hidden="1"/>
    <cellStyle name="60 % - Accent6 3" xfId="39001" hidden="1"/>
    <cellStyle name="60 % - Accent6 3" xfId="43351" hidden="1"/>
    <cellStyle name="60 % - Accent6 3" xfId="43096" hidden="1"/>
    <cellStyle name="60 % - Accent6 3" xfId="43310" hidden="1"/>
    <cellStyle name="60 % - Accent6 3" xfId="43362" hidden="1"/>
    <cellStyle name="60 % - Accent6 3" xfId="43376" hidden="1"/>
    <cellStyle name="60 % - Accent6 3" xfId="42863" hidden="1"/>
    <cellStyle name="60 % - Accent6 3" xfId="43409" hidden="1"/>
    <cellStyle name="60 % - Accent6 3" xfId="43422" hidden="1"/>
    <cellStyle name="60 % - Accent6 3" xfId="43454" hidden="1"/>
    <cellStyle name="60 % - Accent6 3" xfId="43482" hidden="1"/>
    <cellStyle name="60 % - Accent6 3" xfId="43431" hidden="1"/>
    <cellStyle name="60 % - Accent6 3" xfId="43523" hidden="1"/>
    <cellStyle name="60 % - Accent6 3" xfId="43548" hidden="1"/>
    <cellStyle name="60 % - Accent6 3" xfId="43668" hidden="1"/>
    <cellStyle name="60 % - Accent6 3" xfId="43733" hidden="1"/>
    <cellStyle name="60 % - Accent6 3" xfId="43633" hidden="1"/>
    <cellStyle name="60 % - Accent6 3" xfId="43770" hidden="1"/>
    <cellStyle name="60 % - Accent6 3" xfId="43790" hidden="1"/>
    <cellStyle name="60 % - Accent6 3" xfId="43932" hidden="1"/>
    <cellStyle name="60 % - Accent6 3" xfId="43981" hidden="1"/>
    <cellStyle name="60 % - Accent6 3" xfId="43896" hidden="1"/>
    <cellStyle name="60 % - Accent6 3" xfId="44012" hidden="1"/>
    <cellStyle name="60 % - Accent6 3" xfId="44030" hidden="1"/>
    <cellStyle name="60 % - Accent6 3" xfId="44146" hidden="1"/>
    <cellStyle name="60 % - Accent6 3" xfId="44195" hidden="1"/>
    <cellStyle name="60 % - Accent6 3" xfId="44112" hidden="1"/>
    <cellStyle name="60 % - Accent6 3" xfId="44226" hidden="1"/>
    <cellStyle name="60 % - Accent6 3" xfId="44244" hidden="1"/>
    <cellStyle name="60 % - Accent6 3" xfId="44276" hidden="1"/>
    <cellStyle name="60 % - Accent6 3" xfId="44290" hidden="1"/>
    <cellStyle name="60 % - Accent6 3" xfId="44255" hidden="1"/>
    <cellStyle name="60 % - Accent6 3" xfId="44316" hidden="1"/>
    <cellStyle name="60 % - Accent6 3" xfId="44328" hidden="1"/>
    <cellStyle name="60 % - Accent6 3" xfId="44423" hidden="1"/>
    <cellStyle name="60 % - Accent6 3" xfId="44471" hidden="1"/>
    <cellStyle name="60 % - Accent6 3" xfId="44393" hidden="1"/>
    <cellStyle name="60 % - Accent6 3" xfId="44504" hidden="1"/>
    <cellStyle name="60 % - Accent6 3" xfId="44520" hidden="1"/>
    <cellStyle name="60 % - Accent6 3" xfId="44582" hidden="1"/>
    <cellStyle name="60 % - Accent6 3" xfId="44616" hidden="1"/>
    <cellStyle name="60 % - Accent6 3" xfId="44557" hidden="1"/>
    <cellStyle name="60 % - Accent6 3" xfId="44651" hidden="1"/>
    <cellStyle name="60 % - Accent6 3" xfId="44669" hidden="1"/>
    <cellStyle name="60 % - Accent6 3" xfId="44732" hidden="1"/>
    <cellStyle name="60 % - Accent6 3" xfId="44768" hidden="1"/>
    <cellStyle name="60 % - Accent6 3" xfId="44706" hidden="1"/>
    <cellStyle name="60 % - Accent6 3" xfId="44806" hidden="1"/>
    <cellStyle name="60 % - Accent6 3" xfId="44823" hidden="1"/>
    <cellStyle name="60 % - Accent6 3" xfId="44868" hidden="1"/>
    <cellStyle name="60 % - Accent6 3" xfId="44884" hidden="1"/>
    <cellStyle name="60 % - Accent6 3" xfId="44841" hidden="1"/>
    <cellStyle name="60 % - Accent6 3" xfId="44912" hidden="1"/>
    <cellStyle name="60 % - Accent6 3" xfId="44924" hidden="1"/>
    <cellStyle name="60 % - Accent6 3" xfId="44987" hidden="1"/>
    <cellStyle name="60 % - Accent6 3" xfId="45022" hidden="1"/>
    <cellStyle name="60 % - Accent6 3" xfId="44962" hidden="1"/>
    <cellStyle name="60 % - Accent6 3" xfId="45065" hidden="1"/>
    <cellStyle name="60 % - Accent6 3" xfId="45081" hidden="1"/>
    <cellStyle name="60 % - Accent6 3" xfId="44693" hidden="1"/>
    <cellStyle name="60 % - Accent6 3" xfId="43853" hidden="1"/>
    <cellStyle name="60 % - Accent6 3" xfId="44941" hidden="1"/>
    <cellStyle name="60 % - Accent6 3" xfId="45014" hidden="1"/>
    <cellStyle name="60 % - Accent6 3" xfId="44529" hidden="1"/>
    <cellStyle name="60 % - Accent6 3" xfId="44735" hidden="1"/>
    <cellStyle name="60 % - Accent6 3" xfId="43855" hidden="1"/>
    <cellStyle name="60 % - Accent6 3" xfId="45091" hidden="1"/>
    <cellStyle name="60 % - Accent6 3" xfId="44820" hidden="1"/>
    <cellStyle name="60 % - Accent6 3" xfId="45041" hidden="1"/>
    <cellStyle name="60 % - Accent6 3" xfId="45102" hidden="1"/>
    <cellStyle name="60 % - Accent6 3" xfId="45119" hidden="1"/>
    <cellStyle name="60 % - Accent6 3" xfId="44608" hidden="1"/>
    <cellStyle name="60 % - Accent6 3" xfId="45150" hidden="1"/>
    <cellStyle name="60 % - Accent6 3" xfId="45162" hidden="1"/>
    <cellStyle name="60 % - Accent6 3" xfId="45195" hidden="1"/>
    <cellStyle name="60 % - Accent6 3" xfId="45213" hidden="1"/>
    <cellStyle name="60 % - Accent6 3" xfId="45173" hidden="1"/>
    <cellStyle name="60 % - Accent6 3" xfId="45242" hidden="1"/>
    <cellStyle name="60 % - Accent6 3" xfId="45259" hidden="1"/>
    <cellStyle name="60 % - Accent6 3" xfId="45296" hidden="1"/>
    <cellStyle name="60 % - Accent6 3" xfId="45313" hidden="1"/>
    <cellStyle name="60 % - Accent6 3" xfId="45271" hidden="1"/>
    <cellStyle name="60 % - Accent6 3" xfId="45339" hidden="1"/>
    <cellStyle name="60 % - Accent6 3" xfId="45351" hidden="1"/>
    <cellStyle name="60 % - Accent6 3" xfId="45417" hidden="1"/>
    <cellStyle name="60 % - Accent6 3" xfId="45431" hidden="1"/>
    <cellStyle name="60 % - Accent6 3" xfId="45395" hidden="1"/>
    <cellStyle name="60 % - Accent6 3" xfId="45457" hidden="1"/>
    <cellStyle name="60 % - Accent6 3" xfId="45469" hidden="1"/>
    <cellStyle name="60 % - Accent6 3" xfId="45511" hidden="1"/>
    <cellStyle name="60 % - Accent6 3" xfId="45525" hidden="1"/>
    <cellStyle name="60 % - Accent6 3" xfId="45490" hidden="1"/>
    <cellStyle name="60 % - Accent6 3" xfId="45551" hidden="1"/>
    <cellStyle name="60 % - Accent6 3" xfId="45563" hidden="1"/>
    <cellStyle name="60 % - Accent6 3" xfId="45593" hidden="1"/>
    <cellStyle name="60 % - Accent6 3" xfId="45607" hidden="1"/>
    <cellStyle name="60 % - Accent6 3" xfId="45572" hidden="1"/>
    <cellStyle name="60 % - Accent6 3" xfId="45640" hidden="1"/>
    <cellStyle name="60 % - Accent6 3" xfId="45652" hidden="1"/>
    <cellStyle name="60 % - Accent6 3" xfId="45685" hidden="1"/>
    <cellStyle name="60 % - Accent6 3" xfId="45700" hidden="1"/>
    <cellStyle name="60 % - Accent6 3" xfId="45662" hidden="1"/>
    <cellStyle name="60 % - Accent6 3" xfId="45729" hidden="1"/>
    <cellStyle name="60 % - Accent6 3" xfId="45742" hidden="1"/>
    <cellStyle name="60 % - Accent6 3" xfId="45809" hidden="1"/>
    <cellStyle name="60 % - Accent6 3" xfId="45840" hidden="1"/>
    <cellStyle name="60 % - Accent6 3" xfId="45778" hidden="1"/>
    <cellStyle name="60 % - Accent6 3" xfId="45873" hidden="1"/>
    <cellStyle name="60 % - Accent6 3" xfId="45888" hidden="1"/>
    <cellStyle name="60 % - Accent6 3" xfId="45950" hidden="1"/>
    <cellStyle name="60 % - Accent6 3" xfId="45978" hidden="1"/>
    <cellStyle name="60 % - Accent6 3" xfId="45926" hidden="1"/>
    <cellStyle name="60 % - Accent6 3" xfId="46006" hidden="1"/>
    <cellStyle name="60 % - Accent6 3" xfId="46022" hidden="1"/>
    <cellStyle name="60 % - Accent6 3" xfId="46058" hidden="1"/>
    <cellStyle name="60 % - Accent6 3" xfId="46072" hidden="1"/>
    <cellStyle name="60 % - Accent6 3" xfId="46037" hidden="1"/>
    <cellStyle name="60 % - Accent6 3" xfId="46098" hidden="1"/>
    <cellStyle name="60 % - Accent6 3" xfId="46110" hidden="1"/>
    <cellStyle name="60 % - Accent6 3" xfId="46164" hidden="1"/>
    <cellStyle name="60 % - Accent6 3" xfId="46190" hidden="1"/>
    <cellStyle name="60 % - Accent6 3" xfId="46140" hidden="1"/>
    <cellStyle name="60 % - Accent6 3" xfId="46218" hidden="1"/>
    <cellStyle name="60 % - Accent6 3" xfId="46230" hidden="1"/>
    <cellStyle name="60 % - Accent6 3" xfId="45912" hidden="1"/>
    <cellStyle name="60 % - Accent6 3" xfId="45387" hidden="1"/>
    <cellStyle name="60 % - Accent6 3" xfId="46127" hidden="1"/>
    <cellStyle name="60 % - Accent6 3" xfId="46183" hidden="1"/>
    <cellStyle name="60 % - Accent6 3" xfId="45748" hidden="1"/>
    <cellStyle name="60 % - Accent6 3" xfId="45953" hidden="1"/>
    <cellStyle name="60 % - Accent6 3" xfId="45389" hidden="1"/>
    <cellStyle name="60 % - Accent6 3" xfId="46238" hidden="1"/>
    <cellStyle name="60 % - Accent6 3" xfId="46019" hidden="1"/>
    <cellStyle name="60 % - Accent6 3" xfId="46202" hidden="1"/>
    <cellStyle name="60 % - Accent6 3" xfId="46249" hidden="1"/>
    <cellStyle name="60 % - Accent6 3" xfId="46263" hidden="1"/>
    <cellStyle name="60 % - Accent6 3" xfId="45833" hidden="1"/>
    <cellStyle name="60 % - Accent6 3" xfId="46289" hidden="1"/>
    <cellStyle name="60 % - Accent6 3" xfId="46301" hidden="1"/>
    <cellStyle name="60 % - Accent6 3" xfId="46331" hidden="1"/>
    <cellStyle name="60 % - Accent6 3" xfId="46345" hidden="1"/>
    <cellStyle name="60 % - Accent6 3" xfId="46310" hidden="1"/>
    <cellStyle name="60 % - Accent6 3" xfId="46371" hidden="1"/>
    <cellStyle name="60 % - Accent6 3" xfId="46383" hidden="1"/>
    <cellStyle name="60 % - Accent6 3" xfId="46413" hidden="1"/>
    <cellStyle name="60 % - Accent6 3" xfId="46439" hidden="1"/>
    <cellStyle name="60 % - Accent6 3" xfId="46392" hidden="1"/>
    <cellStyle name="60 % - Accent6 3" xfId="46465" hidden="1"/>
    <cellStyle name="60 % - Accent6 3" xfId="46477" hidden="1"/>
    <cellStyle name="60 % - Accent6 3" xfId="46543" hidden="1"/>
    <cellStyle name="60 % - Accent6 3" xfId="46557" hidden="1"/>
    <cellStyle name="60 % - Accent6 3" xfId="46521" hidden="1"/>
    <cellStyle name="60 % - Accent6 3" xfId="46583" hidden="1"/>
    <cellStyle name="60 % - Accent6 3" xfId="46595" hidden="1"/>
    <cellStyle name="60 % - Accent6 3" xfId="46637" hidden="1"/>
    <cellStyle name="60 % - Accent6 3" xfId="46663" hidden="1"/>
    <cellStyle name="60 % - Accent6 3" xfId="46616" hidden="1"/>
    <cellStyle name="60 % - Accent6 3" xfId="46701" hidden="1"/>
    <cellStyle name="60 % - Accent6 3" xfId="46725" hidden="1"/>
    <cellStyle name="60 % - Accent6 3" xfId="46755" hidden="1"/>
    <cellStyle name="60 % - Accent6 3" xfId="46769" hidden="1"/>
    <cellStyle name="60 % - Accent6 3" xfId="46734" hidden="1"/>
    <cellStyle name="60 % - Accent6 3" xfId="46795" hidden="1"/>
    <cellStyle name="60 % - Accent6 3" xfId="46807" hidden="1"/>
    <cellStyle name="60 % - Accent6 3" xfId="46837" hidden="1"/>
    <cellStyle name="60 % - Accent6 3" xfId="46851" hidden="1"/>
    <cellStyle name="60 % - Accent6 3" xfId="46816" hidden="1"/>
    <cellStyle name="60 % - Accent6 3" xfId="46877" hidden="1"/>
    <cellStyle name="60 % - Accent6 3" xfId="46901" hidden="1"/>
    <cellStyle name="60 % - Accent6 3" xfId="46956" hidden="1"/>
    <cellStyle name="60 % - Accent6 3" xfId="46984" hidden="1"/>
    <cellStyle name="60 % - Accent6 3" xfId="46931" hidden="1"/>
    <cellStyle name="60 % - Accent6 3" xfId="47017" hidden="1"/>
    <cellStyle name="60 % - Accent6 3" xfId="47032" hidden="1"/>
    <cellStyle name="60 % - Accent6 3" xfId="47090" hidden="1"/>
    <cellStyle name="60 % - Accent6 3" xfId="47117" hidden="1"/>
    <cellStyle name="60 % - Accent6 3" xfId="47066" hidden="1"/>
    <cellStyle name="60 % - Accent6 3" xfId="47145" hidden="1"/>
    <cellStyle name="60 % - Accent6 3" xfId="47161" hidden="1"/>
    <cellStyle name="60 % - Accent6 3" xfId="47196" hidden="1"/>
    <cellStyle name="60 % - Accent6 3" xfId="47210" hidden="1"/>
    <cellStyle name="60 % - Accent6 3" xfId="47175" hidden="1"/>
    <cellStyle name="60 % - Accent6 3" xfId="47236" hidden="1"/>
    <cellStyle name="60 % - Accent6 3" xfId="47248" hidden="1"/>
    <cellStyle name="60 % - Accent6 3" xfId="47302" hidden="1"/>
    <cellStyle name="60 % - Accent6 3" xfId="47328" hidden="1"/>
    <cellStyle name="60 % - Accent6 3" xfId="47278" hidden="1"/>
    <cellStyle name="60 % - Accent6 3" xfId="47356" hidden="1"/>
    <cellStyle name="60 % - Accent6 3" xfId="47368" hidden="1"/>
    <cellStyle name="60 % - Accent6 3" xfId="47054" hidden="1"/>
    <cellStyle name="60 % - Accent6 3" xfId="46513" hidden="1"/>
    <cellStyle name="60 % - Accent6 3" xfId="47265" hidden="1"/>
    <cellStyle name="60 % - Accent6 3" xfId="47321" hidden="1"/>
    <cellStyle name="60 % - Accent6 3" xfId="46907" hidden="1"/>
    <cellStyle name="60 % - Accent6 3" xfId="47092" hidden="1"/>
    <cellStyle name="60 % - Accent6 3" xfId="46515" hidden="1"/>
    <cellStyle name="60 % - Accent6 3" xfId="47376" hidden="1"/>
    <cellStyle name="60 % - Accent6 3" xfId="47158" hidden="1"/>
    <cellStyle name="60 % - Accent6 3" xfId="47340" hidden="1"/>
    <cellStyle name="60 % - Accent6 3" xfId="47387" hidden="1"/>
    <cellStyle name="60 % - Accent6 3" xfId="47401" hidden="1"/>
    <cellStyle name="60 % - Accent6 3" xfId="46978" hidden="1"/>
    <cellStyle name="60 % - Accent6 3" xfId="47427" hidden="1"/>
    <cellStyle name="60 % - Accent6 3" xfId="47439" hidden="1"/>
    <cellStyle name="60 % - Accent6 3" xfId="47469" hidden="1"/>
    <cellStyle name="60 % - Accent6 3" xfId="47483" hidden="1"/>
    <cellStyle name="60 % - Accent6 3" xfId="47448" hidden="1"/>
    <cellStyle name="60 % - Accent6 3" xfId="47510" hidden="1"/>
    <cellStyle name="60 % - Accent6 3" xfId="47522" hidden="1"/>
    <cellStyle name="60 % - Accent6 3" xfId="45704" hidden="1"/>
    <cellStyle name="60 % - Accent6 3" xfId="45300" hidden="1"/>
    <cellStyle name="60 % - Accent6 3" xfId="45915" hidden="1"/>
    <cellStyle name="60 % - Accent6 3" xfId="45048" hidden="1"/>
    <cellStyle name="60 % - Accent6 3" xfId="44958" hidden="1"/>
    <cellStyle name="60 % - Accent6 3" xfId="43465" hidden="1"/>
    <cellStyle name="60 % - Accent6 3" xfId="42975" hidden="1"/>
    <cellStyle name="60 % - Accent6 3" xfId="43836" hidden="1"/>
    <cellStyle name="60 % - Accent6 3" xfId="42735" hidden="1"/>
    <cellStyle name="60 % - Accent6 3" xfId="40932" hidden="1"/>
    <cellStyle name="60 % - Accent6 3" xfId="37493" hidden="1"/>
    <cellStyle name="60 % - Accent6 3" xfId="36403" hidden="1"/>
    <cellStyle name="60 % - Accent6 3" xfId="38493" hidden="1"/>
    <cellStyle name="60 % - Accent6 3" xfId="35636" hidden="1"/>
    <cellStyle name="60 % - Accent6 3" xfId="35129" hidden="1"/>
    <cellStyle name="60 % - Accent6 3" xfId="34691" hidden="1"/>
    <cellStyle name="60 % - Accent6 3" xfId="34541" hidden="1"/>
    <cellStyle name="60 % - Accent6 3" xfId="34852" hidden="1"/>
    <cellStyle name="60 % - Accent6 3" xfId="34243" hidden="1"/>
    <cellStyle name="60 % - Accent6 3" xfId="34145" hidden="1"/>
    <cellStyle name="60 % - Accent6 3" xfId="22765" hidden="1"/>
    <cellStyle name="60 % - Accent6 3" xfId="42251" hidden="1"/>
    <cellStyle name="60 % - Accent6 3" xfId="27379" hidden="1"/>
    <cellStyle name="60 % - Accent6 3" xfId="44366" hidden="1"/>
    <cellStyle name="60 % - Accent6 3" xfId="41246" hidden="1"/>
    <cellStyle name="60 % - Accent6 3" xfId="43705" hidden="1"/>
    <cellStyle name="60 % - Accent6 3" xfId="38010" hidden="1"/>
    <cellStyle name="60 % - Accent6 3" xfId="36119" hidden="1"/>
    <cellStyle name="60 % - Accent6 3" xfId="36990" hidden="1"/>
    <cellStyle name="60 % - Accent6 3" xfId="36224" hidden="1"/>
    <cellStyle name="60 % - Accent6 3" xfId="40468" hidden="1"/>
    <cellStyle name="60 % - Accent6 3" xfId="36193" hidden="1"/>
    <cellStyle name="60 % - Accent6 3" xfId="35925" hidden="1"/>
    <cellStyle name="60 % - Accent6 3" xfId="41155" hidden="1"/>
    <cellStyle name="60 % - Accent6 3" xfId="43960" hidden="1"/>
    <cellStyle name="60 % - Accent6 3" xfId="43872" hidden="1"/>
    <cellStyle name="60 % - Accent6 3" xfId="37797" hidden="1"/>
    <cellStyle name="60 % - Accent6 3" xfId="44336" hidden="1"/>
    <cellStyle name="60 % - Accent6 3" xfId="32612" hidden="1"/>
    <cellStyle name="60 % - Accent6 3" xfId="39603" hidden="1"/>
    <cellStyle name="60 % - Accent6 3" xfId="32976" hidden="1"/>
    <cellStyle name="60 % - Accent6 3" xfId="44381" hidden="1"/>
    <cellStyle name="60 % - Accent6 3" xfId="44464" hidden="1"/>
    <cellStyle name="60 % - Accent6 3" xfId="21371" hidden="1"/>
    <cellStyle name="60 % - Accent6 3" xfId="20672" hidden="1"/>
    <cellStyle name="60 % - Accent6 3" xfId="41888" hidden="1"/>
    <cellStyle name="60 % - Accent6 3" xfId="44553" hidden="1"/>
    <cellStyle name="60 % - Accent6 3" xfId="35675" hidden="1"/>
    <cellStyle name="60 % - Accent6 3" xfId="40626" hidden="1"/>
    <cellStyle name="60 % - Accent6 3" xfId="34109" hidden="1"/>
    <cellStyle name="60 % - Accent6 3" xfId="43582" hidden="1"/>
    <cellStyle name="60 % - Accent6 3" xfId="44547" hidden="1"/>
    <cellStyle name="60 % - Accent6 3" xfId="35444" hidden="1"/>
    <cellStyle name="60 % - Accent6 3" xfId="38878" hidden="1"/>
    <cellStyle name="60 % - Accent6 3" xfId="43595" hidden="1"/>
    <cellStyle name="60 % - Accent6 3" xfId="35861" hidden="1"/>
    <cellStyle name="60 % - Accent6 3" xfId="34809" hidden="1"/>
    <cellStyle name="60 % - Accent6 3" xfId="39381" hidden="1"/>
    <cellStyle name="60 % - Accent6 3" xfId="43948" hidden="1"/>
    <cellStyle name="60 % - Accent6 3" xfId="39234" hidden="1"/>
    <cellStyle name="60 % - Accent6 3" xfId="25500" hidden="1"/>
    <cellStyle name="60 % - Accent6 3" xfId="36776" hidden="1"/>
    <cellStyle name="60 % - Accent6 3" xfId="36750" hidden="1"/>
    <cellStyle name="60 % - Accent6 3" xfId="37225" hidden="1"/>
    <cellStyle name="60 % - Accent6 3" xfId="43724" hidden="1"/>
    <cellStyle name="60 % - Accent6 3" xfId="21584" hidden="1"/>
    <cellStyle name="60 % - Accent6 3" xfId="36219" hidden="1"/>
    <cellStyle name="60 % - Accent6 3" xfId="34049" hidden="1"/>
    <cellStyle name="60 % - Accent6 3" xfId="39031" hidden="1"/>
    <cellStyle name="60 % - Accent6 3" xfId="27623" hidden="1"/>
    <cellStyle name="60 % - Accent6 3" xfId="44115" hidden="1"/>
    <cellStyle name="60 % - Accent6 3" xfId="35134" hidden="1"/>
    <cellStyle name="60 % - Accent6 3" xfId="28068" hidden="1"/>
    <cellStyle name="60 % - Accent6 3" xfId="35077" hidden="1"/>
    <cellStyle name="60 % - Accent6 3" xfId="34261" hidden="1"/>
    <cellStyle name="60 % - Accent6 3" xfId="29340" hidden="1"/>
    <cellStyle name="60 % - Accent6 3" xfId="36746" hidden="1"/>
    <cellStyle name="60 % - Accent6 3" xfId="33377" hidden="1"/>
    <cellStyle name="60 % - Accent6 3" xfId="36780" hidden="1"/>
    <cellStyle name="60 % - Accent6 3" xfId="34071" hidden="1"/>
    <cellStyle name="60 % - Accent6 3" xfId="43661" hidden="1"/>
    <cellStyle name="60 % - Accent6 3" xfId="36875" hidden="1"/>
    <cellStyle name="60 % - Accent6 3" xfId="34866" hidden="1"/>
    <cellStyle name="60 % - Accent6 3" xfId="39434" hidden="1"/>
    <cellStyle name="60 % - Accent6 3" xfId="43952" hidden="1"/>
    <cellStyle name="60 % - Accent6 3" xfId="40479" hidden="1"/>
    <cellStyle name="60 % - Accent6 3" xfId="39655" hidden="1"/>
    <cellStyle name="60 % - Accent6 3" xfId="24498" hidden="1"/>
    <cellStyle name="60 % - Accent6 3" xfId="38637" hidden="1"/>
    <cellStyle name="60 % - Accent6 3" xfId="41781" hidden="1"/>
    <cellStyle name="60 % - Accent6 3" xfId="42638" hidden="1"/>
    <cellStyle name="60 % - Accent6 3" xfId="42675" hidden="1"/>
    <cellStyle name="60 % - Accent6 3" xfId="40889" hidden="1"/>
    <cellStyle name="60 % - Accent6 3" xfId="38331" hidden="1"/>
    <cellStyle name="60 % - Accent6 3" xfId="44373" hidden="1"/>
    <cellStyle name="60 % - Accent6 3" xfId="44241" hidden="1"/>
    <cellStyle name="60 % - Accent6 3" xfId="34020" hidden="1"/>
    <cellStyle name="60 % - Accent6 3" xfId="41001" hidden="1"/>
    <cellStyle name="60 % - Accent6 3" xfId="43831" hidden="1"/>
    <cellStyle name="60 % - Accent6 3" xfId="34231" hidden="1"/>
    <cellStyle name="60 % - Accent6 3" xfId="31524" hidden="1"/>
    <cellStyle name="60 % - Accent6 3" xfId="44118" hidden="1"/>
    <cellStyle name="60 % - Accent6 3" xfId="38659" hidden="1"/>
    <cellStyle name="60 % - Accent6 3" xfId="36719" hidden="1"/>
    <cellStyle name="60 % - Accent6 3" xfId="39402" hidden="1"/>
    <cellStyle name="60 % - Accent6 3" xfId="33999" hidden="1"/>
    <cellStyle name="60 % - Accent6 3" xfId="43970" hidden="1"/>
    <cellStyle name="60 % - Accent6 3" xfId="40236" hidden="1"/>
    <cellStyle name="60 % - Accent6 3" xfId="35107" hidden="1"/>
    <cellStyle name="60 % - Accent6 3" xfId="44239" hidden="1"/>
    <cellStyle name="60 % - Accent6 3" xfId="39320" hidden="1"/>
    <cellStyle name="60 % - Accent6 3" xfId="35168" hidden="1"/>
    <cellStyle name="60 % - Accent6 3" xfId="44445" hidden="1"/>
    <cellStyle name="60 % - Accent6 3" xfId="28548" hidden="1"/>
    <cellStyle name="60 % - Accent6 3" xfId="42481" hidden="1"/>
    <cellStyle name="60 % - Accent6 3" xfId="26288" hidden="1"/>
    <cellStyle name="60 % - Accent6 3" xfId="43864" hidden="1"/>
    <cellStyle name="60 % - Accent6 3" xfId="44829" hidden="1"/>
    <cellStyle name="60 % - Accent6 3" xfId="26748" hidden="1"/>
    <cellStyle name="60 % - Accent6 3" xfId="44076" hidden="1"/>
    <cellStyle name="60 % - Accent6 3" xfId="19915" hidden="1"/>
    <cellStyle name="60 % - Accent6 3" xfId="44171" hidden="1"/>
    <cellStyle name="60 % - Accent6 3" xfId="41993" hidden="1"/>
    <cellStyle name="60 % - Accent6 3" xfId="38738" hidden="1"/>
    <cellStyle name="60 % - Accent6 3" xfId="44105" hidden="1"/>
    <cellStyle name="60 % - Accent6 3" xfId="39140" hidden="1"/>
    <cellStyle name="60 % - Accent6 3" xfId="38350" hidden="1"/>
    <cellStyle name="60 % - Accent6 3" xfId="33515" hidden="1"/>
    <cellStyle name="60 % - Accent6 3" xfId="43336" hidden="1"/>
    <cellStyle name="60 % - Accent6 3" xfId="37347" hidden="1"/>
    <cellStyle name="60 % - Accent6 3" xfId="41591" hidden="1"/>
    <cellStyle name="60 % - Accent6 3" xfId="36928" hidden="1"/>
    <cellStyle name="60 % - Accent6 3" xfId="34861" hidden="1"/>
    <cellStyle name="60 % - Accent6 3" xfId="36995" hidden="1"/>
    <cellStyle name="60 % - Accent6 3" xfId="37015" hidden="1"/>
    <cellStyle name="60 % - Accent6 3" xfId="34025" hidden="1"/>
    <cellStyle name="60 % - Accent6 3" xfId="44683" hidden="1"/>
    <cellStyle name="60 % - Accent6 3" xfId="31126" hidden="1"/>
    <cellStyle name="60 % - Accent6 3" xfId="33771" hidden="1"/>
    <cellStyle name="60 % - Accent6 3" xfId="43557" hidden="1"/>
    <cellStyle name="60 % - Accent6 3" xfId="41534" hidden="1"/>
    <cellStyle name="60 % - Accent6 3" xfId="34811" hidden="1"/>
    <cellStyle name="60 % - Accent6 3" xfId="38734" hidden="1"/>
    <cellStyle name="60 % - Accent6 3" xfId="34883" hidden="1"/>
    <cellStyle name="60 % - Accent6 3" xfId="36110" hidden="1"/>
    <cellStyle name="60 % - Accent6 3" xfId="34384" hidden="1"/>
    <cellStyle name="60 % - Accent6 3" xfId="36106" hidden="1"/>
    <cellStyle name="60 % - Accent6 3" xfId="34873" hidden="1"/>
    <cellStyle name="60 % - Accent6 3" xfId="41220" hidden="1"/>
    <cellStyle name="60 % - Accent6 3" xfId="44074" hidden="1"/>
    <cellStyle name="60 % - Accent6 3" xfId="36847" hidden="1"/>
    <cellStyle name="60 % - Accent6 3" xfId="43781" hidden="1"/>
    <cellStyle name="60 % - Accent6 3" xfId="44051" hidden="1"/>
    <cellStyle name="60 % - Accent6 3" xfId="47544" hidden="1"/>
    <cellStyle name="60 % - Accent6 3" xfId="47556" hidden="1"/>
    <cellStyle name="60 % - Accent6 3" xfId="47617" hidden="1"/>
    <cellStyle name="60 % - Accent6 3" xfId="47646" hidden="1"/>
    <cellStyle name="60 % - Accent6 3" xfId="47591" hidden="1"/>
    <cellStyle name="60 % - Accent6 3" xfId="47681" hidden="1"/>
    <cellStyle name="60 % - Accent6 3" xfId="47698" hidden="1"/>
    <cellStyle name="60 % - Accent6 3" xfId="47763" hidden="1"/>
    <cellStyle name="60 % - Accent6 3" xfId="47803" hidden="1"/>
    <cellStyle name="60 % - Accent6 3" xfId="47738" hidden="1"/>
    <cellStyle name="60 % - Accent6 3" xfId="47844" hidden="1"/>
    <cellStyle name="60 % - Accent6 3" xfId="47862" hidden="1"/>
    <cellStyle name="60 % - Accent6 3" xfId="47899" hidden="1"/>
    <cellStyle name="60 % - Accent6 3" xfId="47913" hidden="1"/>
    <cellStyle name="60 % - Accent6 3" xfId="47878" hidden="1"/>
    <cellStyle name="60 % - Accent6 3" xfId="47939" hidden="1"/>
    <cellStyle name="60 % - Accent6 3" xfId="47951" hidden="1"/>
    <cellStyle name="60 % - Accent6 3" xfId="48010" hidden="1"/>
    <cellStyle name="60 % - Accent6 3" xfId="48049" hidden="1"/>
    <cellStyle name="60 % - Accent6 3" xfId="47985" hidden="1"/>
    <cellStyle name="60 % - Accent6 3" xfId="48089" hidden="1"/>
    <cellStyle name="60 % - Accent6 3" xfId="48101" hidden="1"/>
    <cellStyle name="60 % - Accent6 3" xfId="47724" hidden="1"/>
    <cellStyle name="60 % - Accent6 3" xfId="36162" hidden="1"/>
    <cellStyle name="60 % - Accent6 3" xfId="47970" hidden="1"/>
    <cellStyle name="60 % - Accent6 3" xfId="48041" hidden="1"/>
    <cellStyle name="60 % - Accent6 3" xfId="47562" hidden="1"/>
    <cellStyle name="60 % - Accent6 3" xfId="47765" hidden="1"/>
    <cellStyle name="60 % - Accent6 3" xfId="38924" hidden="1"/>
    <cellStyle name="60 % - Accent6 3" xfId="48111" hidden="1"/>
    <cellStyle name="60 % - Accent6 3" xfId="47859" hidden="1"/>
    <cellStyle name="60 % - Accent6 3" xfId="48073" hidden="1"/>
    <cellStyle name="60 % - Accent6 3" xfId="48122" hidden="1"/>
    <cellStyle name="60 % - Accent6 3" xfId="48136" hidden="1"/>
    <cellStyle name="60 % - Accent6 3" xfId="47639" hidden="1"/>
    <cellStyle name="60 % - Accent6 3" xfId="48162" hidden="1"/>
    <cellStyle name="60 % - Accent6 3" xfId="48174" hidden="1"/>
    <cellStyle name="60 % - Accent6 3" xfId="48204" hidden="1"/>
    <cellStyle name="60 % - Accent6 3" xfId="48230" hidden="1"/>
    <cellStyle name="60 % - Accent6 3" xfId="48183" hidden="1"/>
    <cellStyle name="60 % - Accent6 3" xfId="48268" hidden="1"/>
    <cellStyle name="60 % - Accent6 3" xfId="48292" hidden="1"/>
    <cellStyle name="60 % - Accent6 3" xfId="48322" hidden="1"/>
    <cellStyle name="60 % - Accent6 3" xfId="48336" hidden="1"/>
    <cellStyle name="60 % - Accent6 3" xfId="48301" hidden="1"/>
    <cellStyle name="60 % - Accent6 3" xfId="48362" hidden="1"/>
    <cellStyle name="60 % - Accent6 3" xfId="48374" hidden="1"/>
    <cellStyle name="60 % - Accent6 3" xfId="48440" hidden="1"/>
    <cellStyle name="60 % - Accent6 3" xfId="48454" hidden="1"/>
    <cellStyle name="60 % - Accent6 3" xfId="48418" hidden="1"/>
    <cellStyle name="60 % - Accent6 3" xfId="48480" hidden="1"/>
    <cellStyle name="60 % - Accent6 3" xfId="48492" hidden="1"/>
    <cellStyle name="60 % - Accent6 3" xfId="48534" hidden="1"/>
    <cellStyle name="60 % - Accent6 3" xfId="48548" hidden="1"/>
    <cellStyle name="60 % - Accent6 3" xfId="48513" hidden="1"/>
    <cellStyle name="60 % - Accent6 3" xfId="48574" hidden="1"/>
    <cellStyle name="60 % - Accent6 3" xfId="48598" hidden="1"/>
    <cellStyle name="60 % - Accent6 3" xfId="48628" hidden="1"/>
    <cellStyle name="60 % - Accent6 3" xfId="48642" hidden="1"/>
    <cellStyle name="60 % - Accent6 3" xfId="48607" hidden="1"/>
    <cellStyle name="60 % - Accent6 3" xfId="48668" hidden="1"/>
    <cellStyle name="60 % - Accent6 3" xfId="48680" hidden="1"/>
    <cellStyle name="60 % - Accent6 3" xfId="48710" hidden="1"/>
    <cellStyle name="60 % - Accent6 3" xfId="48724" hidden="1"/>
    <cellStyle name="60 % - Accent6 3" xfId="48689" hidden="1"/>
    <cellStyle name="60 % - Accent6 3" xfId="48750" hidden="1"/>
    <cellStyle name="60 % - Accent6 3" xfId="48762" hidden="1"/>
    <cellStyle name="60 % - Accent6 3" xfId="48817" hidden="1"/>
    <cellStyle name="60 % - Accent6 3" xfId="48845" hidden="1"/>
    <cellStyle name="60 % - Accent6 3" xfId="48792" hidden="1"/>
    <cellStyle name="60 % - Accent6 3" xfId="48878" hidden="1"/>
    <cellStyle name="60 % - Accent6 3" xfId="48893" hidden="1"/>
    <cellStyle name="60 % - Accent6 3" xfId="48951" hidden="1"/>
    <cellStyle name="60 % - Accent6 3" xfId="48978" hidden="1"/>
    <cellStyle name="60 % - Accent6 3" xfId="48927" hidden="1"/>
    <cellStyle name="60 % - Accent6 3" xfId="49006" hidden="1"/>
    <cellStyle name="60 % - Accent6 3" xfId="49022" hidden="1"/>
    <cellStyle name="60 % - Accent6 3" xfId="49057" hidden="1"/>
    <cellStyle name="60 % - Accent6 3" xfId="49071" hidden="1"/>
    <cellStyle name="60 % - Accent6 3" xfId="49036" hidden="1"/>
    <cellStyle name="60 % - Accent6 3" xfId="49097" hidden="1"/>
    <cellStyle name="60 % - Accent6 3" xfId="49109" hidden="1"/>
    <cellStyle name="60 % - Accent6 3" xfId="49163" hidden="1"/>
    <cellStyle name="60 % - Accent6 3" xfId="49189" hidden="1"/>
    <cellStyle name="60 % - Accent6 3" xfId="49139" hidden="1"/>
    <cellStyle name="60 % - Accent6 3" xfId="49217" hidden="1"/>
    <cellStyle name="60 % - Accent6 3" xfId="49229" hidden="1"/>
    <cellStyle name="60 % - Accent6 3" xfId="48915" hidden="1"/>
    <cellStyle name="60 % - Accent6 3" xfId="48410" hidden="1"/>
    <cellStyle name="60 % - Accent6 3" xfId="49126" hidden="1"/>
    <cellStyle name="60 % - Accent6 3" xfId="49182" hidden="1"/>
    <cellStyle name="60 % - Accent6 3" xfId="48768" hidden="1"/>
    <cellStyle name="60 % - Accent6 3" xfId="48953" hidden="1"/>
    <cellStyle name="60 % - Accent6 3" xfId="48412" hidden="1"/>
    <cellStyle name="60 % - Accent6 3" xfId="49237" hidden="1"/>
    <cellStyle name="60 % - Accent6 3" xfId="49019" hidden="1"/>
    <cellStyle name="60 % - Accent6 3" xfId="49201" hidden="1"/>
    <cellStyle name="60 % - Accent6 3" xfId="49248" hidden="1"/>
    <cellStyle name="60 % - Accent6 3" xfId="49262" hidden="1"/>
    <cellStyle name="60 % - Accent6 3" xfId="48839" hidden="1"/>
    <cellStyle name="60 % - Accent6 3" xfId="49288" hidden="1"/>
    <cellStyle name="60 % - Accent6 3" xfId="49300" hidden="1"/>
    <cellStyle name="60 % - Accent6 3" xfId="49330" hidden="1"/>
    <cellStyle name="60 % - Accent6 3" xfId="49344" hidden="1"/>
    <cellStyle name="60 % - Accent6 3" xfId="49309" hidden="1"/>
    <cellStyle name="60 % - Accent6 3" xfId="49370" hidden="1"/>
    <cellStyle name="60 % - Accent6 3" xfId="49382" hidden="1"/>
    <cellStyle name="60 % - Accent6 3" xfId="49412" hidden="1"/>
    <cellStyle name="60 % - Accent6 3" xfId="49426" hidden="1"/>
    <cellStyle name="60 % - Accent6 3" xfId="49391" hidden="1"/>
    <cellStyle name="60 % - Accent6 3" xfId="49452" hidden="1"/>
    <cellStyle name="60 % - Accent6 3" xfId="49464" hidden="1"/>
    <cellStyle name="60 % - Accent6 3" xfId="49530" hidden="1"/>
    <cellStyle name="60 % - Accent6 3" xfId="49544" hidden="1"/>
    <cellStyle name="60 % - Accent6 3" xfId="49508" hidden="1"/>
    <cellStyle name="60 % - Accent6 3" xfId="49570" hidden="1"/>
    <cellStyle name="60 % - Accent6 3" xfId="49582" hidden="1"/>
    <cellStyle name="60 % - Accent6 3" xfId="49624" hidden="1"/>
    <cellStyle name="60 % - Accent6 3" xfId="49638" hidden="1"/>
    <cellStyle name="60 % - Accent6 3" xfId="49603" hidden="1"/>
    <cellStyle name="60 % - Accent6 3" xfId="49664" hidden="1"/>
    <cellStyle name="60 % - Accent6 3" xfId="49676" hidden="1"/>
    <cellStyle name="60 % - Accent6 3" xfId="49706" hidden="1"/>
    <cellStyle name="60 % - Accent6 3" xfId="49720" hidden="1"/>
    <cellStyle name="60 % - Accent6 3" xfId="49685" hidden="1"/>
    <cellStyle name="60 % - Accent6 3" xfId="49746" hidden="1"/>
    <cellStyle name="60 % - Accent6 3" xfId="49758" hidden="1"/>
    <cellStyle name="60 % - Accent6 3" xfId="49788" hidden="1"/>
    <cellStyle name="60 % - Accent6 3" xfId="49802" hidden="1"/>
    <cellStyle name="60 % - Accent6 3" xfId="49767" hidden="1"/>
    <cellStyle name="60 % - Accent6 3" xfId="49828" hidden="1"/>
    <cellStyle name="60 % - Accent6 3" xfId="49840" hidden="1"/>
    <cellStyle name="60 % - Accent6 3" xfId="49895" hidden="1"/>
    <cellStyle name="60 % - Accent6 3" xfId="49923" hidden="1"/>
    <cellStyle name="60 % - Accent6 3" xfId="49870" hidden="1"/>
    <cellStyle name="60 % - Accent6 3" xfId="49956" hidden="1"/>
    <cellStyle name="60 % - Accent6 3" xfId="49971" hidden="1"/>
    <cellStyle name="60 % - Accent6 3" xfId="50029" hidden="1"/>
    <cellStyle name="60 % - Accent6 3" xfId="50056" hidden="1"/>
    <cellStyle name="60 % - Accent6 3" xfId="50005" hidden="1"/>
    <cellStyle name="60 % - Accent6 3" xfId="50084" hidden="1"/>
    <cellStyle name="60 % - Accent6 3" xfId="50100" hidden="1"/>
    <cellStyle name="60 % - Accent6 3" xfId="50135" hidden="1"/>
    <cellStyle name="60 % - Accent6 3" xfId="50149" hidden="1"/>
    <cellStyle name="60 % - Accent6 3" xfId="50114" hidden="1"/>
    <cellStyle name="60 % - Accent6 3" xfId="50175" hidden="1"/>
    <cellStyle name="60 % - Accent6 3" xfId="50187" hidden="1"/>
    <cellStyle name="60 % - Accent6 3" xfId="50241" hidden="1"/>
    <cellStyle name="60 % - Accent6 3" xfId="50267" hidden="1"/>
    <cellStyle name="60 % - Accent6 3" xfId="50217" hidden="1"/>
    <cellStyle name="60 % - Accent6 3" xfId="50295" hidden="1"/>
    <cellStyle name="60 % - Accent6 3" xfId="50307" hidden="1"/>
    <cellStyle name="60 % - Accent6 3" xfId="49993" hidden="1"/>
    <cellStyle name="60 % - Accent6 3" xfId="49500" hidden="1"/>
    <cellStyle name="60 % - Accent6 3" xfId="50204" hidden="1"/>
    <cellStyle name="60 % - Accent6 3" xfId="50260" hidden="1"/>
    <cellStyle name="60 % - Accent6 3" xfId="49846" hidden="1"/>
    <cellStyle name="60 % - Accent6 3" xfId="50031" hidden="1"/>
    <cellStyle name="60 % - Accent6 3" xfId="49502" hidden="1"/>
    <cellStyle name="60 % - Accent6 3" xfId="50315" hidden="1"/>
    <cellStyle name="60 % - Accent6 3" xfId="50097" hidden="1"/>
    <cellStyle name="60 % - Accent6 3" xfId="50279" hidden="1"/>
    <cellStyle name="60 % - Accent6 3" xfId="50326" hidden="1"/>
    <cellStyle name="60 % - Accent6 3" xfId="50340" hidden="1"/>
    <cellStyle name="60 % - Accent6 3" xfId="49917" hidden="1"/>
    <cellStyle name="60 % - Accent6 3" xfId="50366" hidden="1"/>
    <cellStyle name="60 % - Accent6 3" xfId="50378" hidden="1"/>
    <cellStyle name="60 % - Accent6 3" xfId="50408" hidden="1"/>
    <cellStyle name="60 % - Accent6 3" xfId="50422" hidden="1"/>
    <cellStyle name="60 % - Accent6 3" xfId="50387" hidden="1"/>
    <cellStyle name="60 % - Accent6 3" xfId="50448" hidden="1"/>
    <cellStyle name="60 % - Accent6 3" xfId="50460" hidden="1"/>
    <cellStyle name="60 % - Accent6 3" xfId="50490" hidden="1"/>
    <cellStyle name="60 % - Accent6 3" xfId="50516" hidden="1"/>
    <cellStyle name="60 % - Accent6 3" xfId="50469" hidden="1"/>
    <cellStyle name="60 % - Accent6 3" xfId="50542" hidden="1"/>
    <cellStyle name="60 % - Accent6 3" xfId="50554" hidden="1"/>
    <cellStyle name="60 % - Accent6 3" xfId="50620" hidden="1"/>
    <cellStyle name="60 % - Accent6 3" xfId="50634" hidden="1"/>
    <cellStyle name="60 % - Accent6 3" xfId="50598" hidden="1"/>
    <cellStyle name="60 % - Accent6 3" xfId="50660" hidden="1"/>
    <cellStyle name="60 % - Accent6 3" xfId="50672" hidden="1"/>
    <cellStyle name="60 % - Accent6 3" xfId="50714" hidden="1"/>
    <cellStyle name="60 % - Accent6 3" xfId="50740" hidden="1"/>
    <cellStyle name="60 % - Accent6 3" xfId="50693" hidden="1"/>
    <cellStyle name="60 % - Accent6 3" xfId="50778" hidden="1"/>
    <cellStyle name="60 % - Accent6 3" xfId="50802" hidden="1"/>
    <cellStyle name="60 % - Accent6 3" xfId="50832" hidden="1"/>
    <cellStyle name="60 % - Accent6 3" xfId="50846" hidden="1"/>
    <cellStyle name="60 % - Accent6 3" xfId="50811" hidden="1"/>
    <cellStyle name="60 % - Accent6 3" xfId="50872" hidden="1"/>
    <cellStyle name="60 % - Accent6 3" xfId="50884" hidden="1"/>
    <cellStyle name="60 % - Accent6 3" xfId="50914" hidden="1"/>
    <cellStyle name="60 % - Accent6 3" xfId="50928" hidden="1"/>
    <cellStyle name="60 % - Accent6 3" xfId="50893" hidden="1"/>
    <cellStyle name="60 % - Accent6 3" xfId="50954" hidden="1"/>
    <cellStyle name="60 % - Accent6 3" xfId="50978" hidden="1"/>
    <cellStyle name="60 % - Accent6 3" xfId="51033" hidden="1"/>
    <cellStyle name="60 % - Accent6 3" xfId="51061" hidden="1"/>
    <cellStyle name="60 % - Accent6 3" xfId="51008" hidden="1"/>
    <cellStyle name="60 % - Accent6 3" xfId="51094" hidden="1"/>
    <cellStyle name="60 % - Accent6 3" xfId="51109" hidden="1"/>
    <cellStyle name="60 % - Accent6 3" xfId="51167" hidden="1"/>
    <cellStyle name="60 % - Accent6 3" xfId="51194" hidden="1"/>
    <cellStyle name="60 % - Accent6 3" xfId="51143" hidden="1"/>
    <cellStyle name="60 % - Accent6 3" xfId="51222" hidden="1"/>
    <cellStyle name="60 % - Accent6 3" xfId="51238" hidden="1"/>
    <cellStyle name="60 % - Accent6 3" xfId="51273" hidden="1"/>
    <cellStyle name="60 % - Accent6 3" xfId="51287" hidden="1"/>
    <cellStyle name="60 % - Accent6 3" xfId="51252" hidden="1"/>
    <cellStyle name="60 % - Accent6 3" xfId="51313" hidden="1"/>
    <cellStyle name="60 % - Accent6 3" xfId="51325" hidden="1"/>
    <cellStyle name="60 % - Accent6 3" xfId="51379" hidden="1"/>
    <cellStyle name="60 % - Accent6 3" xfId="51405" hidden="1"/>
    <cellStyle name="60 % - Accent6 3" xfId="51355" hidden="1"/>
    <cellStyle name="60 % - Accent6 3" xfId="51433" hidden="1"/>
    <cellStyle name="60 % - Accent6 3" xfId="51445" hidden="1"/>
    <cellStyle name="60 % - Accent6 3" xfId="51131" hidden="1"/>
    <cellStyle name="60 % - Accent6 3" xfId="50590" hidden="1"/>
    <cellStyle name="60 % - Accent6 3" xfId="51342" hidden="1"/>
    <cellStyle name="60 % - Accent6 3" xfId="51398" hidden="1"/>
    <cellStyle name="60 % - Accent6 3" xfId="50984" hidden="1"/>
    <cellStyle name="60 % - Accent6 3" xfId="51169" hidden="1"/>
    <cellStyle name="60 % - Accent6 3" xfId="50592" hidden="1"/>
    <cellStyle name="60 % - Accent6 3" xfId="51453" hidden="1"/>
    <cellStyle name="60 % - Accent6 3" xfId="51235" hidden="1"/>
    <cellStyle name="60 % - Accent6 3" xfId="51417" hidden="1"/>
    <cellStyle name="60 % - Accent6 3" xfId="51464" hidden="1"/>
    <cellStyle name="60 % - Accent6 3" xfId="51478" hidden="1"/>
    <cellStyle name="60 % - Accent6 3" xfId="51055" hidden="1"/>
    <cellStyle name="60 % - Accent6 3" xfId="51504" hidden="1"/>
    <cellStyle name="60 % - Accent6 3" xfId="51516" hidden="1"/>
    <cellStyle name="60 % - Accent6 3" xfId="51546" hidden="1"/>
    <cellStyle name="60 % - Accent6 3" xfId="51560" hidden="1"/>
    <cellStyle name="60 % - Accent6 3" xfId="51525" hidden="1"/>
    <cellStyle name="60 % - Accent6 3" xfId="51586" hidden="1"/>
    <cellStyle name="60 % - Accent6 3" xfId="51598"/>
    <cellStyle name="60 % - Accent6 4" xfId="3141"/>
    <cellStyle name="60 % - Accent6 5" xfId="11449"/>
    <cellStyle name="60 % - Accent6 6" xfId="19976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Accent1" xfId="203" builtinId="29" customBuiltin="1"/>
    <cellStyle name="Accent1 2" xfId="20"/>
    <cellStyle name="Accent1 3" xfId="171"/>
    <cellStyle name="Accent1 4" xfId="308"/>
    <cellStyle name="Accent1 5" xfId="487"/>
    <cellStyle name="Accent1 6" xfId="3118"/>
    <cellStyle name="Accent1 7" xfId="11426"/>
    <cellStyle name="Accent1 8" xfId="19953"/>
    <cellStyle name="Accent2" xfId="207" builtinId="33" customBuiltin="1"/>
    <cellStyle name="Accent2 2" xfId="21"/>
    <cellStyle name="Accent2 3" xfId="172"/>
    <cellStyle name="Accent2 4" xfId="312"/>
    <cellStyle name="Accent2 5" xfId="488"/>
    <cellStyle name="Accent2 6" xfId="3122"/>
    <cellStyle name="Accent2 7" xfId="11430"/>
    <cellStyle name="Accent2 8" xfId="19957"/>
    <cellStyle name="Accent3" xfId="211" builtinId="37" customBuiltin="1"/>
    <cellStyle name="Accent3 2" xfId="22"/>
    <cellStyle name="Accent3 3" xfId="173"/>
    <cellStyle name="Accent3 4" xfId="316"/>
    <cellStyle name="Accent3 5" xfId="490"/>
    <cellStyle name="Accent3 6" xfId="3126"/>
    <cellStyle name="Accent3 7" xfId="11434"/>
    <cellStyle name="Accent3 8" xfId="19961"/>
    <cellStyle name="Accent4" xfId="215" builtinId="41" customBuiltin="1"/>
    <cellStyle name="Accent4 2" xfId="23"/>
    <cellStyle name="Accent4 3" xfId="174"/>
    <cellStyle name="Accent4 4" xfId="320"/>
    <cellStyle name="Accent4 5" xfId="491"/>
    <cellStyle name="Accent4 6" xfId="3130"/>
    <cellStyle name="Accent4 7" xfId="11438"/>
    <cellStyle name="Accent4 8" xfId="19965"/>
    <cellStyle name="Accent5" xfId="219" builtinId="45" customBuiltin="1"/>
    <cellStyle name="Accent5 2" xfId="24"/>
    <cellStyle name="Accent5 3" xfId="175"/>
    <cellStyle name="Accent5 4" xfId="324"/>
    <cellStyle name="Accent5 5" xfId="493"/>
    <cellStyle name="Accent5 6" xfId="3134"/>
    <cellStyle name="Accent5 7" xfId="11442"/>
    <cellStyle name="Accent5 8" xfId="19969"/>
    <cellStyle name="Accent6" xfId="223" builtinId="49" customBuiltin="1"/>
    <cellStyle name="Accent6 2" xfId="25"/>
    <cellStyle name="Accent6 3" xfId="176"/>
    <cellStyle name="Accent6 4" xfId="328"/>
    <cellStyle name="Accent6 5" xfId="496"/>
    <cellStyle name="Accent6 6" xfId="3138"/>
    <cellStyle name="Accent6 7" xfId="11446"/>
    <cellStyle name="Accent6 8" xfId="19973"/>
    <cellStyle name="annee semestre" xfId="55"/>
    <cellStyle name="Avertissement" xfId="200" builtinId="11" customBuiltin="1"/>
    <cellStyle name="Avertissement 2" xfId="305"/>
    <cellStyle name="Avertissement 3" xfId="268" hidden="1"/>
    <cellStyle name="Avertissement 3" xfId="516" hidden="1"/>
    <cellStyle name="Avertissement 3" xfId="542" hidden="1"/>
    <cellStyle name="Avertissement 3" xfId="499" hidden="1"/>
    <cellStyle name="Avertissement 3" xfId="699" hidden="1"/>
    <cellStyle name="Avertissement 3" xfId="707" hidden="1"/>
    <cellStyle name="Avertissement 3" xfId="984" hidden="1"/>
    <cellStyle name="Avertissement 3" xfId="1010" hidden="1"/>
    <cellStyle name="Avertissement 3" xfId="967" hidden="1"/>
    <cellStyle name="Avertissement 3" xfId="1164" hidden="1"/>
    <cellStyle name="Avertissement 3" xfId="1172" hidden="1"/>
    <cellStyle name="Avertissement 3" xfId="1395" hidden="1"/>
    <cellStyle name="Avertissement 3" xfId="1421" hidden="1"/>
    <cellStyle name="Avertissement 3" xfId="1378" hidden="1"/>
    <cellStyle name="Avertissement 3" xfId="1573" hidden="1"/>
    <cellStyle name="Avertissement 3" xfId="1581" hidden="1"/>
    <cellStyle name="Avertissement 3" xfId="1651" hidden="1"/>
    <cellStyle name="Avertissement 3" xfId="1661" hidden="1"/>
    <cellStyle name="Avertissement 3" xfId="1641" hidden="1"/>
    <cellStyle name="Avertissement 3" xfId="1704" hidden="1"/>
    <cellStyle name="Avertissement 3" xfId="1712" hidden="1"/>
    <cellStyle name="Avertissement 3" xfId="1911" hidden="1"/>
    <cellStyle name="Avertissement 3" xfId="1937" hidden="1"/>
    <cellStyle name="Avertissement 3" xfId="1894" hidden="1"/>
    <cellStyle name="Avertissement 3" xfId="2089" hidden="1"/>
    <cellStyle name="Avertissement 3" xfId="2097" hidden="1"/>
    <cellStyle name="Avertissement 3" xfId="2203" hidden="1"/>
    <cellStyle name="Avertissement 3" xfId="2218" hidden="1"/>
    <cellStyle name="Avertissement 3" xfId="2189" hidden="1"/>
    <cellStyle name="Avertissement 3" xfId="2288" hidden="1"/>
    <cellStyle name="Avertissement 3" xfId="2296" hidden="1"/>
    <cellStyle name="Avertissement 3" xfId="2391" hidden="1"/>
    <cellStyle name="Avertissement 3" xfId="2406" hidden="1"/>
    <cellStyle name="Avertissement 3" xfId="2378" hidden="1"/>
    <cellStyle name="Avertissement 3" xfId="2489" hidden="1"/>
    <cellStyle name="Avertissement 3" xfId="2497" hidden="1"/>
    <cellStyle name="Avertissement 3" xfId="2558" hidden="1"/>
    <cellStyle name="Avertissement 3" xfId="2568" hidden="1"/>
    <cellStyle name="Avertissement 3" xfId="2548" hidden="1"/>
    <cellStyle name="Avertissement 3" xfId="2611" hidden="1"/>
    <cellStyle name="Avertissement 3" xfId="2619" hidden="1"/>
    <cellStyle name="Avertissement 3" xfId="2703" hidden="1"/>
    <cellStyle name="Avertissement 3" xfId="2718" hidden="1"/>
    <cellStyle name="Avertissement 3" xfId="2689" hidden="1"/>
    <cellStyle name="Avertissement 3" xfId="2802" hidden="1"/>
    <cellStyle name="Avertissement 3" xfId="2810" hidden="1"/>
    <cellStyle name="Avertissement 3" xfId="2727" hidden="1"/>
    <cellStyle name="Avertissement 3" xfId="2432" hidden="1"/>
    <cellStyle name="Avertissement 3" xfId="2715" hidden="1"/>
    <cellStyle name="Avertissement 3" xfId="2194" hidden="1"/>
    <cellStyle name="Avertissement 3" xfId="2334" hidden="1"/>
    <cellStyle name="Avertissement 3" xfId="2142" hidden="1"/>
    <cellStyle name="Avertissement 3" xfId="2321" hidden="1"/>
    <cellStyle name="Avertissement 3" xfId="2344" hidden="1"/>
    <cellStyle name="Avertissement 3" xfId="2255" hidden="1"/>
    <cellStyle name="Avertissement 3" xfId="2145" hidden="1"/>
    <cellStyle name="Avertissement 3" xfId="2849" hidden="1"/>
    <cellStyle name="Avertissement 3" xfId="2859" hidden="1"/>
    <cellStyle name="Avertissement 3" xfId="2141" hidden="1"/>
    <cellStyle name="Avertissement 3" xfId="2902" hidden="1"/>
    <cellStyle name="Avertissement 3" xfId="2910" hidden="1"/>
    <cellStyle name="Avertissement 3" xfId="2956" hidden="1"/>
    <cellStyle name="Avertissement 3" xfId="2966" hidden="1"/>
    <cellStyle name="Avertissement 3" xfId="2946" hidden="1"/>
    <cellStyle name="Avertissement 3" xfId="3033" hidden="1"/>
    <cellStyle name="Avertissement 3" xfId="3041" hidden="1"/>
    <cellStyle name="Avertissement 3" xfId="3337" hidden="1"/>
    <cellStyle name="Avertissement 3" xfId="3363" hidden="1"/>
    <cellStyle name="Avertissement 3" xfId="3320" hidden="1"/>
    <cellStyle name="Avertissement 3" xfId="3515" hidden="1"/>
    <cellStyle name="Avertissement 3" xfId="3523" hidden="1"/>
    <cellStyle name="Avertissement 3" xfId="3800" hidden="1"/>
    <cellStyle name="Avertissement 3" xfId="3826" hidden="1"/>
    <cellStyle name="Avertissement 3" xfId="3783" hidden="1"/>
    <cellStyle name="Avertissement 3" xfId="3980" hidden="1"/>
    <cellStyle name="Avertissement 3" xfId="3988" hidden="1"/>
    <cellStyle name="Avertissement 3" xfId="4211" hidden="1"/>
    <cellStyle name="Avertissement 3" xfId="4237" hidden="1"/>
    <cellStyle name="Avertissement 3" xfId="4194" hidden="1"/>
    <cellStyle name="Avertissement 3" xfId="4389" hidden="1"/>
    <cellStyle name="Avertissement 3" xfId="4397" hidden="1"/>
    <cellStyle name="Avertissement 3" xfId="4467" hidden="1"/>
    <cellStyle name="Avertissement 3" xfId="4477" hidden="1"/>
    <cellStyle name="Avertissement 3" xfId="4457" hidden="1"/>
    <cellStyle name="Avertissement 3" xfId="4520" hidden="1"/>
    <cellStyle name="Avertissement 3" xfId="4528" hidden="1"/>
    <cellStyle name="Avertissement 3" xfId="4727" hidden="1"/>
    <cellStyle name="Avertissement 3" xfId="4753" hidden="1"/>
    <cellStyle name="Avertissement 3" xfId="4710" hidden="1"/>
    <cellStyle name="Avertissement 3" xfId="4905" hidden="1"/>
    <cellStyle name="Avertissement 3" xfId="4913" hidden="1"/>
    <cellStyle name="Avertissement 3" xfId="5019" hidden="1"/>
    <cellStyle name="Avertissement 3" xfId="5034" hidden="1"/>
    <cellStyle name="Avertissement 3" xfId="5005" hidden="1"/>
    <cellStyle name="Avertissement 3" xfId="5104" hidden="1"/>
    <cellStyle name="Avertissement 3" xfId="5112" hidden="1"/>
    <cellStyle name="Avertissement 3" xfId="5207" hidden="1"/>
    <cellStyle name="Avertissement 3" xfId="5222" hidden="1"/>
    <cellStyle name="Avertissement 3" xfId="5194" hidden="1"/>
    <cellStyle name="Avertissement 3" xfId="5305" hidden="1"/>
    <cellStyle name="Avertissement 3" xfId="5313" hidden="1"/>
    <cellStyle name="Avertissement 3" xfId="5374" hidden="1"/>
    <cellStyle name="Avertissement 3" xfId="5384" hidden="1"/>
    <cellStyle name="Avertissement 3" xfId="5364" hidden="1"/>
    <cellStyle name="Avertissement 3" xfId="5427" hidden="1"/>
    <cellStyle name="Avertissement 3" xfId="5435" hidden="1"/>
    <cellStyle name="Avertissement 3" xfId="5519" hidden="1"/>
    <cellStyle name="Avertissement 3" xfId="5534" hidden="1"/>
    <cellStyle name="Avertissement 3" xfId="5505" hidden="1"/>
    <cellStyle name="Avertissement 3" xfId="5618" hidden="1"/>
    <cellStyle name="Avertissement 3" xfId="5626" hidden="1"/>
    <cellStyle name="Avertissement 3" xfId="5543" hidden="1"/>
    <cellStyle name="Avertissement 3" xfId="5248" hidden="1"/>
    <cellStyle name="Avertissement 3" xfId="5531" hidden="1"/>
    <cellStyle name="Avertissement 3" xfId="5010" hidden="1"/>
    <cellStyle name="Avertissement 3" xfId="5150" hidden="1"/>
    <cellStyle name="Avertissement 3" xfId="4958" hidden="1"/>
    <cellStyle name="Avertissement 3" xfId="5137" hidden="1"/>
    <cellStyle name="Avertissement 3" xfId="5160" hidden="1"/>
    <cellStyle name="Avertissement 3" xfId="5071" hidden="1"/>
    <cellStyle name="Avertissement 3" xfId="4961" hidden="1"/>
    <cellStyle name="Avertissement 3" xfId="5665" hidden="1"/>
    <cellStyle name="Avertissement 3" xfId="5675" hidden="1"/>
    <cellStyle name="Avertissement 3" xfId="4957" hidden="1"/>
    <cellStyle name="Avertissement 3" xfId="5718" hidden="1"/>
    <cellStyle name="Avertissement 3" xfId="5726" hidden="1"/>
    <cellStyle name="Avertissement 3" xfId="5772" hidden="1"/>
    <cellStyle name="Avertissement 3" xfId="5782" hidden="1"/>
    <cellStyle name="Avertissement 3" xfId="5762" hidden="1"/>
    <cellStyle name="Avertissement 3" xfId="5849" hidden="1"/>
    <cellStyle name="Avertissement 3" xfId="5857" hidden="1"/>
    <cellStyle name="Avertissement 3" xfId="6089" hidden="1"/>
    <cellStyle name="Avertissement 3" xfId="6115" hidden="1"/>
    <cellStyle name="Avertissement 3" xfId="6072" hidden="1"/>
    <cellStyle name="Avertissement 3" xfId="6267" hidden="1"/>
    <cellStyle name="Avertissement 3" xfId="6275" hidden="1"/>
    <cellStyle name="Avertissement 3" xfId="6552" hidden="1"/>
    <cellStyle name="Avertissement 3" xfId="6578" hidden="1"/>
    <cellStyle name="Avertissement 3" xfId="6535" hidden="1"/>
    <cellStyle name="Avertissement 3" xfId="6732" hidden="1"/>
    <cellStyle name="Avertissement 3" xfId="6740" hidden="1"/>
    <cellStyle name="Avertissement 3" xfId="6963" hidden="1"/>
    <cellStyle name="Avertissement 3" xfId="6989" hidden="1"/>
    <cellStyle name="Avertissement 3" xfId="6946" hidden="1"/>
    <cellStyle name="Avertissement 3" xfId="7141" hidden="1"/>
    <cellStyle name="Avertissement 3" xfId="7149" hidden="1"/>
    <cellStyle name="Avertissement 3" xfId="7219" hidden="1"/>
    <cellStyle name="Avertissement 3" xfId="7229" hidden="1"/>
    <cellStyle name="Avertissement 3" xfId="7209" hidden="1"/>
    <cellStyle name="Avertissement 3" xfId="7272" hidden="1"/>
    <cellStyle name="Avertissement 3" xfId="7280" hidden="1"/>
    <cellStyle name="Avertissement 3" xfId="7479" hidden="1"/>
    <cellStyle name="Avertissement 3" xfId="7505" hidden="1"/>
    <cellStyle name="Avertissement 3" xfId="7462" hidden="1"/>
    <cellStyle name="Avertissement 3" xfId="7657" hidden="1"/>
    <cellStyle name="Avertissement 3" xfId="7665" hidden="1"/>
    <cellStyle name="Avertissement 3" xfId="7771" hidden="1"/>
    <cellStyle name="Avertissement 3" xfId="7786" hidden="1"/>
    <cellStyle name="Avertissement 3" xfId="7757" hidden="1"/>
    <cellStyle name="Avertissement 3" xfId="7856" hidden="1"/>
    <cellStyle name="Avertissement 3" xfId="7864" hidden="1"/>
    <cellStyle name="Avertissement 3" xfId="7959" hidden="1"/>
    <cellStyle name="Avertissement 3" xfId="7974" hidden="1"/>
    <cellStyle name="Avertissement 3" xfId="7946" hidden="1"/>
    <cellStyle name="Avertissement 3" xfId="8057" hidden="1"/>
    <cellStyle name="Avertissement 3" xfId="8065" hidden="1"/>
    <cellStyle name="Avertissement 3" xfId="8126" hidden="1"/>
    <cellStyle name="Avertissement 3" xfId="8136" hidden="1"/>
    <cellStyle name="Avertissement 3" xfId="8116" hidden="1"/>
    <cellStyle name="Avertissement 3" xfId="8179" hidden="1"/>
    <cellStyle name="Avertissement 3" xfId="8187" hidden="1"/>
    <cellStyle name="Avertissement 3" xfId="8271" hidden="1"/>
    <cellStyle name="Avertissement 3" xfId="8286" hidden="1"/>
    <cellStyle name="Avertissement 3" xfId="8257" hidden="1"/>
    <cellStyle name="Avertissement 3" xfId="8370" hidden="1"/>
    <cellStyle name="Avertissement 3" xfId="8378" hidden="1"/>
    <cellStyle name="Avertissement 3" xfId="8295" hidden="1"/>
    <cellStyle name="Avertissement 3" xfId="8000" hidden="1"/>
    <cellStyle name="Avertissement 3" xfId="8283" hidden="1"/>
    <cellStyle name="Avertissement 3" xfId="7762" hidden="1"/>
    <cellStyle name="Avertissement 3" xfId="7902" hidden="1"/>
    <cellStyle name="Avertissement 3" xfId="7710" hidden="1"/>
    <cellStyle name="Avertissement 3" xfId="7889" hidden="1"/>
    <cellStyle name="Avertissement 3" xfId="7912" hidden="1"/>
    <cellStyle name="Avertissement 3" xfId="7823" hidden="1"/>
    <cellStyle name="Avertissement 3" xfId="7713" hidden="1"/>
    <cellStyle name="Avertissement 3" xfId="8417" hidden="1"/>
    <cellStyle name="Avertissement 3" xfId="8427" hidden="1"/>
    <cellStyle name="Avertissement 3" xfId="7709" hidden="1"/>
    <cellStyle name="Avertissement 3" xfId="8470" hidden="1"/>
    <cellStyle name="Avertissement 3" xfId="8478" hidden="1"/>
    <cellStyle name="Avertissement 3" xfId="8524" hidden="1"/>
    <cellStyle name="Avertissement 3" xfId="8534" hidden="1"/>
    <cellStyle name="Avertissement 3" xfId="8514" hidden="1"/>
    <cellStyle name="Avertissement 3" xfId="8601" hidden="1"/>
    <cellStyle name="Avertissement 3" xfId="8609" hidden="1"/>
    <cellStyle name="Avertissement 3" xfId="8847" hidden="1"/>
    <cellStyle name="Avertissement 3" xfId="8873" hidden="1"/>
    <cellStyle name="Avertissement 3" xfId="8830" hidden="1"/>
    <cellStyle name="Avertissement 3" xfId="9025" hidden="1"/>
    <cellStyle name="Avertissement 3" xfId="9033" hidden="1"/>
    <cellStyle name="Avertissement 3" xfId="9310" hidden="1"/>
    <cellStyle name="Avertissement 3" xfId="9336" hidden="1"/>
    <cellStyle name="Avertissement 3" xfId="9293" hidden="1"/>
    <cellStyle name="Avertissement 3" xfId="9490" hidden="1"/>
    <cellStyle name="Avertissement 3" xfId="9498" hidden="1"/>
    <cellStyle name="Avertissement 3" xfId="9721" hidden="1"/>
    <cellStyle name="Avertissement 3" xfId="9747" hidden="1"/>
    <cellStyle name="Avertissement 3" xfId="9704" hidden="1"/>
    <cellStyle name="Avertissement 3" xfId="9899" hidden="1"/>
    <cellStyle name="Avertissement 3" xfId="9907" hidden="1"/>
    <cellStyle name="Avertissement 3" xfId="9977" hidden="1"/>
    <cellStyle name="Avertissement 3" xfId="9987" hidden="1"/>
    <cellStyle name="Avertissement 3" xfId="9967" hidden="1"/>
    <cellStyle name="Avertissement 3" xfId="10030" hidden="1"/>
    <cellStyle name="Avertissement 3" xfId="10038" hidden="1"/>
    <cellStyle name="Avertissement 3" xfId="10237" hidden="1"/>
    <cellStyle name="Avertissement 3" xfId="10263" hidden="1"/>
    <cellStyle name="Avertissement 3" xfId="10220" hidden="1"/>
    <cellStyle name="Avertissement 3" xfId="10415" hidden="1"/>
    <cellStyle name="Avertissement 3" xfId="10423" hidden="1"/>
    <cellStyle name="Avertissement 3" xfId="10529" hidden="1"/>
    <cellStyle name="Avertissement 3" xfId="10544" hidden="1"/>
    <cellStyle name="Avertissement 3" xfId="10515" hidden="1"/>
    <cellStyle name="Avertissement 3" xfId="10614" hidden="1"/>
    <cellStyle name="Avertissement 3" xfId="10622" hidden="1"/>
    <cellStyle name="Avertissement 3" xfId="10717" hidden="1"/>
    <cellStyle name="Avertissement 3" xfId="10732" hidden="1"/>
    <cellStyle name="Avertissement 3" xfId="10704" hidden="1"/>
    <cellStyle name="Avertissement 3" xfId="10815" hidden="1"/>
    <cellStyle name="Avertissement 3" xfId="10823" hidden="1"/>
    <cellStyle name="Avertissement 3" xfId="10884" hidden="1"/>
    <cellStyle name="Avertissement 3" xfId="10894" hidden="1"/>
    <cellStyle name="Avertissement 3" xfId="10874" hidden="1"/>
    <cellStyle name="Avertissement 3" xfId="10937" hidden="1"/>
    <cellStyle name="Avertissement 3" xfId="10945" hidden="1"/>
    <cellStyle name="Avertissement 3" xfId="11029" hidden="1"/>
    <cellStyle name="Avertissement 3" xfId="11044" hidden="1"/>
    <cellStyle name="Avertissement 3" xfId="11015" hidden="1"/>
    <cellStyle name="Avertissement 3" xfId="11128" hidden="1"/>
    <cellStyle name="Avertissement 3" xfId="11136" hidden="1"/>
    <cellStyle name="Avertissement 3" xfId="11053" hidden="1"/>
    <cellStyle name="Avertissement 3" xfId="10758" hidden="1"/>
    <cellStyle name="Avertissement 3" xfId="11041" hidden="1"/>
    <cellStyle name="Avertissement 3" xfId="10520" hidden="1"/>
    <cellStyle name="Avertissement 3" xfId="10660" hidden="1"/>
    <cellStyle name="Avertissement 3" xfId="10468" hidden="1"/>
    <cellStyle name="Avertissement 3" xfId="10647" hidden="1"/>
    <cellStyle name="Avertissement 3" xfId="10670" hidden="1"/>
    <cellStyle name="Avertissement 3" xfId="10581" hidden="1"/>
    <cellStyle name="Avertissement 3" xfId="10471" hidden="1"/>
    <cellStyle name="Avertissement 3" xfId="11175" hidden="1"/>
    <cellStyle name="Avertissement 3" xfId="11185" hidden="1"/>
    <cellStyle name="Avertissement 3" xfId="10467" hidden="1"/>
    <cellStyle name="Avertissement 3" xfId="11228" hidden="1"/>
    <cellStyle name="Avertissement 3" xfId="11236" hidden="1"/>
    <cellStyle name="Avertissement 3" xfId="11282" hidden="1"/>
    <cellStyle name="Avertissement 3" xfId="11292" hidden="1"/>
    <cellStyle name="Avertissement 3" xfId="11272" hidden="1"/>
    <cellStyle name="Avertissement 3" xfId="11359" hidden="1"/>
    <cellStyle name="Avertissement 3" xfId="11367" hidden="1"/>
    <cellStyle name="Avertissement 3" xfId="11631" hidden="1"/>
    <cellStyle name="Avertissement 3" xfId="11657" hidden="1"/>
    <cellStyle name="Avertissement 3" xfId="11614" hidden="1"/>
    <cellStyle name="Avertissement 3" xfId="11809" hidden="1"/>
    <cellStyle name="Avertissement 3" xfId="11817" hidden="1"/>
    <cellStyle name="Avertissement 3" xfId="12094" hidden="1"/>
    <cellStyle name="Avertissement 3" xfId="12120" hidden="1"/>
    <cellStyle name="Avertissement 3" xfId="12077" hidden="1"/>
    <cellStyle name="Avertissement 3" xfId="12274" hidden="1"/>
    <cellStyle name="Avertissement 3" xfId="12282" hidden="1"/>
    <cellStyle name="Avertissement 3" xfId="12505" hidden="1"/>
    <cellStyle name="Avertissement 3" xfId="12531" hidden="1"/>
    <cellStyle name="Avertissement 3" xfId="12488" hidden="1"/>
    <cellStyle name="Avertissement 3" xfId="12683" hidden="1"/>
    <cellStyle name="Avertissement 3" xfId="12691" hidden="1"/>
    <cellStyle name="Avertissement 3" xfId="12761" hidden="1"/>
    <cellStyle name="Avertissement 3" xfId="12771" hidden="1"/>
    <cellStyle name="Avertissement 3" xfId="12751" hidden="1"/>
    <cellStyle name="Avertissement 3" xfId="12814" hidden="1"/>
    <cellStyle name="Avertissement 3" xfId="12822" hidden="1"/>
    <cellStyle name="Avertissement 3" xfId="13021" hidden="1"/>
    <cellStyle name="Avertissement 3" xfId="13047" hidden="1"/>
    <cellStyle name="Avertissement 3" xfId="13004" hidden="1"/>
    <cellStyle name="Avertissement 3" xfId="13199" hidden="1"/>
    <cellStyle name="Avertissement 3" xfId="13207" hidden="1"/>
    <cellStyle name="Avertissement 3" xfId="13313" hidden="1"/>
    <cellStyle name="Avertissement 3" xfId="13328" hidden="1"/>
    <cellStyle name="Avertissement 3" xfId="13299" hidden="1"/>
    <cellStyle name="Avertissement 3" xfId="13398" hidden="1"/>
    <cellStyle name="Avertissement 3" xfId="13406" hidden="1"/>
    <cellStyle name="Avertissement 3" xfId="13501" hidden="1"/>
    <cellStyle name="Avertissement 3" xfId="13516" hidden="1"/>
    <cellStyle name="Avertissement 3" xfId="13488" hidden="1"/>
    <cellStyle name="Avertissement 3" xfId="13599" hidden="1"/>
    <cellStyle name="Avertissement 3" xfId="13607" hidden="1"/>
    <cellStyle name="Avertissement 3" xfId="13668" hidden="1"/>
    <cellStyle name="Avertissement 3" xfId="13678" hidden="1"/>
    <cellStyle name="Avertissement 3" xfId="13658" hidden="1"/>
    <cellStyle name="Avertissement 3" xfId="13721" hidden="1"/>
    <cellStyle name="Avertissement 3" xfId="13729" hidden="1"/>
    <cellStyle name="Avertissement 3" xfId="13813" hidden="1"/>
    <cellStyle name="Avertissement 3" xfId="13828" hidden="1"/>
    <cellStyle name="Avertissement 3" xfId="13799" hidden="1"/>
    <cellStyle name="Avertissement 3" xfId="13912" hidden="1"/>
    <cellStyle name="Avertissement 3" xfId="13920" hidden="1"/>
    <cellStyle name="Avertissement 3" xfId="13837" hidden="1"/>
    <cellStyle name="Avertissement 3" xfId="13542" hidden="1"/>
    <cellStyle name="Avertissement 3" xfId="13825" hidden="1"/>
    <cellStyle name="Avertissement 3" xfId="13304" hidden="1"/>
    <cellStyle name="Avertissement 3" xfId="13444" hidden="1"/>
    <cellStyle name="Avertissement 3" xfId="13252" hidden="1"/>
    <cellStyle name="Avertissement 3" xfId="13431" hidden="1"/>
    <cellStyle name="Avertissement 3" xfId="13454" hidden="1"/>
    <cellStyle name="Avertissement 3" xfId="13365" hidden="1"/>
    <cellStyle name="Avertissement 3" xfId="13255" hidden="1"/>
    <cellStyle name="Avertissement 3" xfId="13959" hidden="1"/>
    <cellStyle name="Avertissement 3" xfId="13969" hidden="1"/>
    <cellStyle name="Avertissement 3" xfId="13251" hidden="1"/>
    <cellStyle name="Avertissement 3" xfId="14012" hidden="1"/>
    <cellStyle name="Avertissement 3" xfId="14020" hidden="1"/>
    <cellStyle name="Avertissement 3" xfId="14066" hidden="1"/>
    <cellStyle name="Avertissement 3" xfId="14076" hidden="1"/>
    <cellStyle name="Avertissement 3" xfId="14056" hidden="1"/>
    <cellStyle name="Avertissement 3" xfId="14143" hidden="1"/>
    <cellStyle name="Avertissement 3" xfId="14151" hidden="1"/>
    <cellStyle name="Avertissement 3" xfId="14389" hidden="1"/>
    <cellStyle name="Avertissement 3" xfId="14415" hidden="1"/>
    <cellStyle name="Avertissement 3" xfId="14372" hidden="1"/>
    <cellStyle name="Avertissement 3" xfId="14567" hidden="1"/>
    <cellStyle name="Avertissement 3" xfId="14575" hidden="1"/>
    <cellStyle name="Avertissement 3" xfId="14852" hidden="1"/>
    <cellStyle name="Avertissement 3" xfId="14878" hidden="1"/>
    <cellStyle name="Avertissement 3" xfId="14835" hidden="1"/>
    <cellStyle name="Avertissement 3" xfId="15032" hidden="1"/>
    <cellStyle name="Avertissement 3" xfId="15040" hidden="1"/>
    <cellStyle name="Avertissement 3" xfId="15263" hidden="1"/>
    <cellStyle name="Avertissement 3" xfId="15289" hidden="1"/>
    <cellStyle name="Avertissement 3" xfId="15246" hidden="1"/>
    <cellStyle name="Avertissement 3" xfId="15441" hidden="1"/>
    <cellStyle name="Avertissement 3" xfId="15449" hidden="1"/>
    <cellStyle name="Avertissement 3" xfId="15519" hidden="1"/>
    <cellStyle name="Avertissement 3" xfId="15529" hidden="1"/>
    <cellStyle name="Avertissement 3" xfId="15509" hidden="1"/>
    <cellStyle name="Avertissement 3" xfId="15572" hidden="1"/>
    <cellStyle name="Avertissement 3" xfId="15580" hidden="1"/>
    <cellStyle name="Avertissement 3" xfId="15779" hidden="1"/>
    <cellStyle name="Avertissement 3" xfId="15805" hidden="1"/>
    <cellStyle name="Avertissement 3" xfId="15762" hidden="1"/>
    <cellStyle name="Avertissement 3" xfId="15957" hidden="1"/>
    <cellStyle name="Avertissement 3" xfId="15965" hidden="1"/>
    <cellStyle name="Avertissement 3" xfId="16071" hidden="1"/>
    <cellStyle name="Avertissement 3" xfId="16086" hidden="1"/>
    <cellStyle name="Avertissement 3" xfId="16057" hidden="1"/>
    <cellStyle name="Avertissement 3" xfId="16156" hidden="1"/>
    <cellStyle name="Avertissement 3" xfId="16164" hidden="1"/>
    <cellStyle name="Avertissement 3" xfId="16259" hidden="1"/>
    <cellStyle name="Avertissement 3" xfId="16274" hidden="1"/>
    <cellStyle name="Avertissement 3" xfId="16246" hidden="1"/>
    <cellStyle name="Avertissement 3" xfId="16357" hidden="1"/>
    <cellStyle name="Avertissement 3" xfId="16365" hidden="1"/>
    <cellStyle name="Avertissement 3" xfId="16426" hidden="1"/>
    <cellStyle name="Avertissement 3" xfId="16436" hidden="1"/>
    <cellStyle name="Avertissement 3" xfId="16416" hidden="1"/>
    <cellStyle name="Avertissement 3" xfId="16479" hidden="1"/>
    <cellStyle name="Avertissement 3" xfId="16487" hidden="1"/>
    <cellStyle name="Avertissement 3" xfId="16571" hidden="1"/>
    <cellStyle name="Avertissement 3" xfId="16586" hidden="1"/>
    <cellStyle name="Avertissement 3" xfId="16557" hidden="1"/>
    <cellStyle name="Avertissement 3" xfId="16670" hidden="1"/>
    <cellStyle name="Avertissement 3" xfId="16678" hidden="1"/>
    <cellStyle name="Avertissement 3" xfId="16595" hidden="1"/>
    <cellStyle name="Avertissement 3" xfId="16300" hidden="1"/>
    <cellStyle name="Avertissement 3" xfId="16583" hidden="1"/>
    <cellStyle name="Avertissement 3" xfId="16062" hidden="1"/>
    <cellStyle name="Avertissement 3" xfId="16202" hidden="1"/>
    <cellStyle name="Avertissement 3" xfId="16010" hidden="1"/>
    <cellStyle name="Avertissement 3" xfId="16189" hidden="1"/>
    <cellStyle name="Avertissement 3" xfId="16212" hidden="1"/>
    <cellStyle name="Avertissement 3" xfId="16123" hidden="1"/>
    <cellStyle name="Avertissement 3" xfId="16013" hidden="1"/>
    <cellStyle name="Avertissement 3" xfId="16717" hidden="1"/>
    <cellStyle name="Avertissement 3" xfId="16727" hidden="1"/>
    <cellStyle name="Avertissement 3" xfId="16009" hidden="1"/>
    <cellStyle name="Avertissement 3" xfId="16770" hidden="1"/>
    <cellStyle name="Avertissement 3" xfId="16778" hidden="1"/>
    <cellStyle name="Avertissement 3" xfId="16824" hidden="1"/>
    <cellStyle name="Avertissement 3" xfId="16834" hidden="1"/>
    <cellStyle name="Avertissement 3" xfId="16814" hidden="1"/>
    <cellStyle name="Avertissement 3" xfId="16901" hidden="1"/>
    <cellStyle name="Avertissement 3" xfId="16909" hidden="1"/>
    <cellStyle name="Avertissement 3" xfId="16970" hidden="1"/>
    <cellStyle name="Avertissement 3" xfId="16980" hidden="1"/>
    <cellStyle name="Avertissement 3" xfId="16960" hidden="1"/>
    <cellStyle name="Avertissement 3" xfId="17023" hidden="1"/>
    <cellStyle name="Avertissement 3" xfId="17031" hidden="1"/>
    <cellStyle name="Avertissement 3" xfId="17127" hidden="1"/>
    <cellStyle name="Avertissement 3" xfId="17137" hidden="1"/>
    <cellStyle name="Avertissement 3" xfId="17117" hidden="1"/>
    <cellStyle name="Avertissement 3" xfId="17182" hidden="1"/>
    <cellStyle name="Avertissement 3" xfId="17190" hidden="1"/>
    <cellStyle name="Avertissement 3" xfId="17248" hidden="1"/>
    <cellStyle name="Avertissement 3" xfId="17258" hidden="1"/>
    <cellStyle name="Avertissement 3" xfId="17238" hidden="1"/>
    <cellStyle name="Avertissement 3" xfId="17301" hidden="1"/>
    <cellStyle name="Avertissement 3" xfId="17309" hidden="1"/>
    <cellStyle name="Avertissement 3" xfId="17355" hidden="1"/>
    <cellStyle name="Avertissement 3" xfId="17365" hidden="1"/>
    <cellStyle name="Avertissement 3" xfId="17345" hidden="1"/>
    <cellStyle name="Avertissement 3" xfId="17408" hidden="1"/>
    <cellStyle name="Avertissement 3" xfId="17416" hidden="1"/>
    <cellStyle name="Avertissement 3" xfId="17462" hidden="1"/>
    <cellStyle name="Avertissement 3" xfId="17472" hidden="1"/>
    <cellStyle name="Avertissement 3" xfId="17452" hidden="1"/>
    <cellStyle name="Avertissement 3" xfId="17515" hidden="1"/>
    <cellStyle name="Avertissement 3" xfId="17523" hidden="1"/>
    <cellStyle name="Avertissement 3" xfId="17600" hidden="1"/>
    <cellStyle name="Avertissement 3" xfId="17614" hidden="1"/>
    <cellStyle name="Avertissement 3" xfId="17586" hidden="1"/>
    <cellStyle name="Avertissement 3" xfId="17681" hidden="1"/>
    <cellStyle name="Avertissement 3" xfId="17689" hidden="1"/>
    <cellStyle name="Avertissement 3" xfId="17776" hidden="1"/>
    <cellStyle name="Avertissement 3" xfId="17790" hidden="1"/>
    <cellStyle name="Avertissement 3" xfId="17763" hidden="1"/>
    <cellStyle name="Avertissement 3" xfId="17847" hidden="1"/>
    <cellStyle name="Avertissement 3" xfId="17855" hidden="1"/>
    <cellStyle name="Avertissement 3" xfId="17912" hidden="1"/>
    <cellStyle name="Avertissement 3" xfId="17922" hidden="1"/>
    <cellStyle name="Avertissement 3" xfId="17902" hidden="1"/>
    <cellStyle name="Avertissement 3" xfId="17965" hidden="1"/>
    <cellStyle name="Avertissement 3" xfId="17973" hidden="1"/>
    <cellStyle name="Avertissement 3" xfId="18053" hidden="1"/>
    <cellStyle name="Avertissement 3" xfId="18067" hidden="1"/>
    <cellStyle name="Avertissement 3" xfId="18039" hidden="1"/>
    <cellStyle name="Avertissement 3" xfId="18126" hidden="1"/>
    <cellStyle name="Avertissement 3" xfId="18134" hidden="1"/>
    <cellStyle name="Avertissement 3" xfId="18076" hidden="1"/>
    <cellStyle name="Avertissement 3" xfId="17804" hidden="1"/>
    <cellStyle name="Avertissement 3" xfId="18064" hidden="1"/>
    <cellStyle name="Avertissement 3" xfId="17591" hidden="1"/>
    <cellStyle name="Avertissement 3" xfId="17721" hidden="1"/>
    <cellStyle name="Avertissement 3" xfId="17544" hidden="1"/>
    <cellStyle name="Avertissement 3" xfId="17711" hidden="1"/>
    <cellStyle name="Avertissement 3" xfId="17731" hidden="1"/>
    <cellStyle name="Avertissement 3" xfId="17650" hidden="1"/>
    <cellStyle name="Avertissement 3" xfId="17546" hidden="1"/>
    <cellStyle name="Avertissement 3" xfId="18159" hidden="1"/>
    <cellStyle name="Avertissement 3" xfId="18169" hidden="1"/>
    <cellStyle name="Avertissement 3" xfId="17543" hidden="1"/>
    <cellStyle name="Avertissement 3" xfId="18212" hidden="1"/>
    <cellStyle name="Avertissement 3" xfId="18220" hidden="1"/>
    <cellStyle name="Avertissement 3" xfId="18266" hidden="1"/>
    <cellStyle name="Avertissement 3" xfId="18276" hidden="1"/>
    <cellStyle name="Avertissement 3" xfId="18256" hidden="1"/>
    <cellStyle name="Avertissement 3" xfId="18319" hidden="1"/>
    <cellStyle name="Avertissement 3" xfId="18327" hidden="1"/>
    <cellStyle name="Avertissement 3" xfId="18373" hidden="1"/>
    <cellStyle name="Avertissement 3" xfId="18383" hidden="1"/>
    <cellStyle name="Avertissement 3" xfId="18363" hidden="1"/>
    <cellStyle name="Avertissement 3" xfId="18438" hidden="1"/>
    <cellStyle name="Avertissement 3" xfId="18446" hidden="1"/>
    <cellStyle name="Avertissement 3" xfId="18542" hidden="1"/>
    <cellStyle name="Avertissement 3" xfId="18552" hidden="1"/>
    <cellStyle name="Avertissement 3" xfId="18532" hidden="1"/>
    <cellStyle name="Avertissement 3" xfId="18597" hidden="1"/>
    <cellStyle name="Avertissement 3" xfId="18605" hidden="1"/>
    <cellStyle name="Avertissement 3" xfId="18663" hidden="1"/>
    <cellStyle name="Avertissement 3" xfId="18673" hidden="1"/>
    <cellStyle name="Avertissement 3" xfId="18653" hidden="1"/>
    <cellStyle name="Avertissement 3" xfId="18740" hidden="1"/>
    <cellStyle name="Avertissement 3" xfId="18748" hidden="1"/>
    <cellStyle name="Avertissement 3" xfId="18806" hidden="1"/>
    <cellStyle name="Avertissement 3" xfId="18816" hidden="1"/>
    <cellStyle name="Avertissement 3" xfId="18796" hidden="1"/>
    <cellStyle name="Avertissement 3" xfId="18859" hidden="1"/>
    <cellStyle name="Avertissement 3" xfId="18867" hidden="1"/>
    <cellStyle name="Avertissement 3" xfId="18913" hidden="1"/>
    <cellStyle name="Avertissement 3" xfId="18923" hidden="1"/>
    <cellStyle name="Avertissement 3" xfId="18903" hidden="1"/>
    <cellStyle name="Avertissement 3" xfId="18966" hidden="1"/>
    <cellStyle name="Avertissement 3" xfId="18974" hidden="1"/>
    <cellStyle name="Avertissement 3" xfId="19063" hidden="1"/>
    <cellStyle name="Avertissement 3" xfId="19077" hidden="1"/>
    <cellStyle name="Avertissement 3" xfId="19049" hidden="1"/>
    <cellStyle name="Avertissement 3" xfId="19144" hidden="1"/>
    <cellStyle name="Avertissement 3" xfId="19152" hidden="1"/>
    <cellStyle name="Avertissement 3" xfId="19239" hidden="1"/>
    <cellStyle name="Avertissement 3" xfId="19253" hidden="1"/>
    <cellStyle name="Avertissement 3" xfId="19226" hidden="1"/>
    <cellStyle name="Avertissement 3" xfId="19310" hidden="1"/>
    <cellStyle name="Avertissement 3" xfId="19318" hidden="1"/>
    <cellStyle name="Avertissement 3" xfId="19375" hidden="1"/>
    <cellStyle name="Avertissement 3" xfId="19385" hidden="1"/>
    <cellStyle name="Avertissement 3" xfId="19365" hidden="1"/>
    <cellStyle name="Avertissement 3" xfId="19428" hidden="1"/>
    <cellStyle name="Avertissement 3" xfId="19436" hidden="1"/>
    <cellStyle name="Avertissement 3" xfId="19516" hidden="1"/>
    <cellStyle name="Avertissement 3" xfId="19530" hidden="1"/>
    <cellStyle name="Avertissement 3" xfId="19502" hidden="1"/>
    <cellStyle name="Avertissement 3" xfId="19589" hidden="1"/>
    <cellStyle name="Avertissement 3" xfId="19597" hidden="1"/>
    <cellStyle name="Avertissement 3" xfId="19539" hidden="1"/>
    <cellStyle name="Avertissement 3" xfId="19267" hidden="1"/>
    <cellStyle name="Avertissement 3" xfId="19527" hidden="1"/>
    <cellStyle name="Avertissement 3" xfId="19054" hidden="1"/>
    <cellStyle name="Avertissement 3" xfId="19184" hidden="1"/>
    <cellStyle name="Avertissement 3" xfId="19007" hidden="1"/>
    <cellStyle name="Avertissement 3" xfId="19174" hidden="1"/>
    <cellStyle name="Avertissement 3" xfId="19194" hidden="1"/>
    <cellStyle name="Avertissement 3" xfId="19113" hidden="1"/>
    <cellStyle name="Avertissement 3" xfId="19009" hidden="1"/>
    <cellStyle name="Avertissement 3" xfId="19622" hidden="1"/>
    <cellStyle name="Avertissement 3" xfId="19632" hidden="1"/>
    <cellStyle name="Avertissement 3" xfId="19006" hidden="1"/>
    <cellStyle name="Avertissement 3" xfId="19675" hidden="1"/>
    <cellStyle name="Avertissement 3" xfId="19683" hidden="1"/>
    <cellStyle name="Avertissement 3" xfId="19729" hidden="1"/>
    <cellStyle name="Avertissement 3" xfId="19739" hidden="1"/>
    <cellStyle name="Avertissement 3" xfId="19719" hidden="1"/>
    <cellStyle name="Avertissement 3" xfId="19782" hidden="1"/>
    <cellStyle name="Avertissement 3" xfId="19790" hidden="1"/>
    <cellStyle name="Avertissement 3" xfId="20245" hidden="1"/>
    <cellStyle name="Avertissement 3" xfId="20270" hidden="1"/>
    <cellStyle name="Avertissement 3" xfId="20228" hidden="1"/>
    <cellStyle name="Avertissement 3" xfId="20424" hidden="1"/>
    <cellStyle name="Avertissement 3" xfId="20431" hidden="1"/>
    <cellStyle name="Avertissement 3" xfId="20701" hidden="1"/>
    <cellStyle name="Avertissement 3" xfId="20727" hidden="1"/>
    <cellStyle name="Avertissement 3" xfId="20684" hidden="1"/>
    <cellStyle name="Avertissement 3" xfId="20879" hidden="1"/>
    <cellStyle name="Avertissement 3" xfId="20887" hidden="1"/>
    <cellStyle name="Avertissement 3" xfId="21106" hidden="1"/>
    <cellStyle name="Avertissement 3" xfId="21131" hidden="1"/>
    <cellStyle name="Avertissement 3" xfId="21089" hidden="1"/>
    <cellStyle name="Avertissement 3" xfId="21279" hidden="1"/>
    <cellStyle name="Avertissement 3" xfId="21287" hidden="1"/>
    <cellStyle name="Avertissement 3" xfId="21357" hidden="1"/>
    <cellStyle name="Avertissement 3" xfId="21366" hidden="1"/>
    <cellStyle name="Avertissement 3" xfId="21347" hidden="1"/>
    <cellStyle name="Avertissement 3" xfId="21405" hidden="1"/>
    <cellStyle name="Avertissement 3" xfId="21413" hidden="1"/>
    <cellStyle name="Avertissement 3" xfId="21609" hidden="1"/>
    <cellStyle name="Avertissement 3" xfId="21635" hidden="1"/>
    <cellStyle name="Avertissement 3" xfId="21592" hidden="1"/>
    <cellStyle name="Avertissement 3" xfId="21781" hidden="1"/>
    <cellStyle name="Avertissement 3" xfId="21789" hidden="1"/>
    <cellStyle name="Avertissement 3" xfId="21890" hidden="1"/>
    <cellStyle name="Avertissement 3" xfId="21903" hidden="1"/>
    <cellStyle name="Avertissement 3" xfId="21876" hidden="1"/>
    <cellStyle name="Avertissement 3" xfId="21968" hidden="1"/>
    <cellStyle name="Avertissement 3" xfId="21975" hidden="1"/>
    <cellStyle name="Avertissement 3" xfId="22059" hidden="1"/>
    <cellStyle name="Avertissement 3" xfId="22072" hidden="1"/>
    <cellStyle name="Avertissement 3" xfId="22046" hidden="1"/>
    <cellStyle name="Avertissement 3" xfId="22152" hidden="1"/>
    <cellStyle name="Avertissement 3" xfId="22160" hidden="1"/>
    <cellStyle name="Avertissement 3" xfId="22217" hidden="1"/>
    <cellStyle name="Avertissement 3" xfId="22226" hidden="1"/>
    <cellStyle name="Avertissement 3" xfId="22207" hidden="1"/>
    <cellStyle name="Avertissement 3" xfId="22269" hidden="1"/>
    <cellStyle name="Avertissement 3" xfId="22277" hidden="1"/>
    <cellStyle name="Avertissement 3" xfId="22361" hidden="1"/>
    <cellStyle name="Avertissement 3" xfId="22374" hidden="1"/>
    <cellStyle name="Avertissement 3" xfId="22347" hidden="1"/>
    <cellStyle name="Avertissement 3" xfId="22457" hidden="1"/>
    <cellStyle name="Avertissement 3" xfId="22465" hidden="1"/>
    <cellStyle name="Avertissement 3" xfId="22383" hidden="1"/>
    <cellStyle name="Avertissement 3" xfId="22097" hidden="1"/>
    <cellStyle name="Avertissement 3" xfId="22372" hidden="1"/>
    <cellStyle name="Avertissement 3" xfId="21881" hidden="1"/>
    <cellStyle name="Avertissement 3" xfId="22011" hidden="1"/>
    <cellStyle name="Avertissement 3" xfId="21834" hidden="1"/>
    <cellStyle name="Avertissement 3" xfId="22000" hidden="1"/>
    <cellStyle name="Avertissement 3" xfId="22020" hidden="1"/>
    <cellStyle name="Avertissement 3" xfId="21938" hidden="1"/>
    <cellStyle name="Avertissement 3" xfId="21837" hidden="1"/>
    <cellStyle name="Avertissement 3" xfId="22504" hidden="1"/>
    <cellStyle name="Avertissement 3" xfId="22514" hidden="1"/>
    <cellStyle name="Avertissement 3" xfId="21833" hidden="1"/>
    <cellStyle name="Avertissement 3" xfId="22557" hidden="1"/>
    <cellStyle name="Avertissement 3" xfId="22565" hidden="1"/>
    <cellStyle name="Avertissement 3" xfId="22611" hidden="1"/>
    <cellStyle name="Avertissement 3" xfId="22621" hidden="1"/>
    <cellStyle name="Avertissement 3" xfId="22601" hidden="1"/>
    <cellStyle name="Avertissement 3" xfId="22687" hidden="1"/>
    <cellStyle name="Avertissement 3" xfId="22695" hidden="1"/>
    <cellStyle name="Avertissement 3" xfId="22975" hidden="1"/>
    <cellStyle name="Avertissement 3" xfId="23000" hidden="1"/>
    <cellStyle name="Avertissement 3" xfId="22958" hidden="1"/>
    <cellStyle name="Avertissement 3" xfId="23148" hidden="1"/>
    <cellStyle name="Avertissement 3" xfId="23155" hidden="1"/>
    <cellStyle name="Avertissement 3" xfId="23427" hidden="1"/>
    <cellStyle name="Avertissement 3" xfId="23453" hidden="1"/>
    <cellStyle name="Avertissement 3" xfId="23410" hidden="1"/>
    <cellStyle name="Avertissement 3" xfId="23606" hidden="1"/>
    <cellStyle name="Avertissement 3" xfId="23614" hidden="1"/>
    <cellStyle name="Avertissement 3" xfId="23835" hidden="1"/>
    <cellStyle name="Avertissement 3" xfId="23861" hidden="1"/>
    <cellStyle name="Avertissement 3" xfId="23818" hidden="1"/>
    <cellStyle name="Avertissement 3" xfId="24011" hidden="1"/>
    <cellStyle name="Avertissement 3" xfId="24019" hidden="1"/>
    <cellStyle name="Avertissement 3" xfId="24088" hidden="1"/>
    <cellStyle name="Avertissement 3" xfId="24098" hidden="1"/>
    <cellStyle name="Avertissement 3" xfId="24078" hidden="1"/>
    <cellStyle name="Avertissement 3" xfId="24137" hidden="1"/>
    <cellStyle name="Avertissement 3" xfId="24145" hidden="1"/>
    <cellStyle name="Avertissement 3" xfId="24338" hidden="1"/>
    <cellStyle name="Avertissement 3" xfId="24363" hidden="1"/>
    <cellStyle name="Avertissement 3" xfId="24321" hidden="1"/>
    <cellStyle name="Avertissement 3" xfId="24511" hidden="1"/>
    <cellStyle name="Avertissement 3" xfId="24519" hidden="1"/>
    <cellStyle name="Avertissement 3" xfId="24617" hidden="1"/>
    <cellStyle name="Avertissement 3" xfId="24632" hidden="1"/>
    <cellStyle name="Avertissement 3" xfId="24604" hidden="1"/>
    <cellStyle name="Avertissement 3" xfId="24698" hidden="1"/>
    <cellStyle name="Avertissement 3" xfId="24706" hidden="1"/>
    <cellStyle name="Avertissement 3" xfId="24793" hidden="1"/>
    <cellStyle name="Avertissement 3" xfId="24806" hidden="1"/>
    <cellStyle name="Avertissement 3" xfId="24780" hidden="1"/>
    <cellStyle name="Avertissement 3" xfId="24887" hidden="1"/>
    <cellStyle name="Avertissement 3" xfId="24895" hidden="1"/>
    <cellStyle name="Avertissement 3" xfId="24954" hidden="1"/>
    <cellStyle name="Avertissement 3" xfId="24963" hidden="1"/>
    <cellStyle name="Avertissement 3" xfId="24944" hidden="1"/>
    <cellStyle name="Avertissement 3" xfId="25004" hidden="1"/>
    <cellStyle name="Avertissement 3" xfId="25012" hidden="1"/>
    <cellStyle name="Avertissement 3" xfId="25092" hidden="1"/>
    <cellStyle name="Avertissement 3" xfId="25106" hidden="1"/>
    <cellStyle name="Avertissement 3" xfId="25078" hidden="1"/>
    <cellStyle name="Avertissement 3" xfId="25185" hidden="1"/>
    <cellStyle name="Avertissement 3" xfId="25193" hidden="1"/>
    <cellStyle name="Avertissement 3" xfId="25115" hidden="1"/>
    <cellStyle name="Avertissement 3" xfId="24832" hidden="1"/>
    <cellStyle name="Avertissement 3" xfId="25103" hidden="1"/>
    <cellStyle name="Avertissement 3" xfId="24609" hidden="1"/>
    <cellStyle name="Avertissement 3" xfId="24743" hidden="1"/>
    <cellStyle name="Avertissement 3" xfId="24564" hidden="1"/>
    <cellStyle name="Avertissement 3" xfId="24731" hidden="1"/>
    <cellStyle name="Avertissement 3" xfId="24751" hidden="1"/>
    <cellStyle name="Avertissement 3" xfId="24668" hidden="1"/>
    <cellStyle name="Avertissement 3" xfId="24566" hidden="1"/>
    <cellStyle name="Avertissement 3" xfId="25231" hidden="1"/>
    <cellStyle name="Avertissement 3" xfId="25241" hidden="1"/>
    <cellStyle name="Avertissement 3" xfId="24563" hidden="1"/>
    <cellStyle name="Avertissement 3" xfId="25281" hidden="1"/>
    <cellStyle name="Avertissement 3" xfId="25289" hidden="1"/>
    <cellStyle name="Avertissement 3" xfId="25330" hidden="1"/>
    <cellStyle name="Avertissement 3" xfId="25339" hidden="1"/>
    <cellStyle name="Avertissement 3" xfId="25320" hidden="1"/>
    <cellStyle name="Avertissement 3" xfId="25405" hidden="1"/>
    <cellStyle name="Avertissement 3" xfId="25413" hidden="1"/>
    <cellStyle name="Avertissement 3" xfId="25676" hidden="1"/>
    <cellStyle name="Avertissement 3" xfId="25702" hidden="1"/>
    <cellStyle name="Avertissement 3" xfId="25659" hidden="1"/>
    <cellStyle name="Avertissement 3" xfId="25851" hidden="1"/>
    <cellStyle name="Avertissement 3" xfId="25859" hidden="1"/>
    <cellStyle name="Avertissement 3" xfId="26125" hidden="1"/>
    <cellStyle name="Avertissement 3" xfId="26151" hidden="1"/>
    <cellStyle name="Avertissement 3" xfId="26108" hidden="1"/>
    <cellStyle name="Avertissement 3" xfId="26300" hidden="1"/>
    <cellStyle name="Avertissement 3" xfId="26308" hidden="1"/>
    <cellStyle name="Avertissement 3" xfId="26527" hidden="1"/>
    <cellStyle name="Avertissement 3" xfId="26551" hidden="1"/>
    <cellStyle name="Avertissement 3" xfId="26510" hidden="1"/>
    <cellStyle name="Avertissement 3" xfId="26700" hidden="1"/>
    <cellStyle name="Avertissement 3" xfId="26707" hidden="1"/>
    <cellStyle name="Avertissement 3" xfId="26773" hidden="1"/>
    <cellStyle name="Avertissement 3" xfId="26782" hidden="1"/>
    <cellStyle name="Avertissement 3" xfId="26763" hidden="1"/>
    <cellStyle name="Avertissement 3" xfId="26823" hidden="1"/>
    <cellStyle name="Avertissement 3" xfId="26831" hidden="1"/>
    <cellStyle name="Avertissement 3" xfId="27029" hidden="1"/>
    <cellStyle name="Avertissement 3" xfId="27054" hidden="1"/>
    <cellStyle name="Avertissement 3" xfId="27012" hidden="1"/>
    <cellStyle name="Avertissement 3" xfId="27204" hidden="1"/>
    <cellStyle name="Avertissement 3" xfId="27212" hidden="1"/>
    <cellStyle name="Avertissement 3" xfId="27315" hidden="1"/>
    <cellStyle name="Avertissement 3" xfId="27327" hidden="1"/>
    <cellStyle name="Avertissement 3" xfId="27302" hidden="1"/>
    <cellStyle name="Avertissement 3" xfId="27394" hidden="1"/>
    <cellStyle name="Avertissement 3" xfId="27401" hidden="1"/>
    <cellStyle name="Avertissement 3" xfId="27490" hidden="1"/>
    <cellStyle name="Avertissement 3" xfId="27503" hidden="1"/>
    <cellStyle name="Avertissement 3" xfId="27477" hidden="1"/>
    <cellStyle name="Avertissement 3" xfId="27577" hidden="1"/>
    <cellStyle name="Avertissement 3" xfId="27585" hidden="1"/>
    <cellStyle name="Avertissement 3" xfId="27639" hidden="1"/>
    <cellStyle name="Avertissement 3" xfId="27648" hidden="1"/>
    <cellStyle name="Avertissement 3" xfId="27629" hidden="1"/>
    <cellStyle name="Avertissement 3" xfId="27688" hidden="1"/>
    <cellStyle name="Avertissement 3" xfId="27696" hidden="1"/>
    <cellStyle name="Avertissement 3" xfId="27771" hidden="1"/>
    <cellStyle name="Avertissement 3" xfId="27786" hidden="1"/>
    <cellStyle name="Avertissement 3" xfId="27757" hidden="1"/>
    <cellStyle name="Avertissement 3" xfId="27863" hidden="1"/>
    <cellStyle name="Avertissement 3" xfId="27870" hidden="1"/>
    <cellStyle name="Avertissement 3" xfId="27794" hidden="1"/>
    <cellStyle name="Avertissement 3" xfId="27528" hidden="1"/>
    <cellStyle name="Avertissement 3" xfId="27783" hidden="1"/>
    <cellStyle name="Avertissement 3" xfId="27307" hidden="1"/>
    <cellStyle name="Avertissement 3" xfId="27438" hidden="1"/>
    <cellStyle name="Avertissement 3" xfId="27257" hidden="1"/>
    <cellStyle name="Avertissement 3" xfId="27426" hidden="1"/>
    <cellStyle name="Avertissement 3" xfId="27448" hidden="1"/>
    <cellStyle name="Avertissement 3" xfId="27364" hidden="1"/>
    <cellStyle name="Avertissement 3" xfId="27260" hidden="1"/>
    <cellStyle name="Avertissement 3" xfId="27908" hidden="1"/>
    <cellStyle name="Avertissement 3" xfId="27918" hidden="1"/>
    <cellStyle name="Avertissement 3" xfId="27256" hidden="1"/>
    <cellStyle name="Avertissement 3" xfId="27959" hidden="1"/>
    <cellStyle name="Avertissement 3" xfId="27967" hidden="1"/>
    <cellStyle name="Avertissement 3" xfId="28008" hidden="1"/>
    <cellStyle name="Avertissement 3" xfId="28017" hidden="1"/>
    <cellStyle name="Avertissement 3" xfId="27998" hidden="1"/>
    <cellStyle name="Avertissement 3" xfId="28082" hidden="1"/>
    <cellStyle name="Avertissement 3" xfId="28090" hidden="1"/>
    <cellStyle name="Avertissement 3" xfId="28326" hidden="1"/>
    <cellStyle name="Avertissement 3" xfId="28351" hidden="1"/>
    <cellStyle name="Avertissement 3" xfId="28309" hidden="1"/>
    <cellStyle name="Avertissement 3" xfId="28502" hidden="1"/>
    <cellStyle name="Avertissement 3" xfId="28510" hidden="1"/>
    <cellStyle name="Avertissement 3" xfId="28779" hidden="1"/>
    <cellStyle name="Avertissement 3" xfId="28804" hidden="1"/>
    <cellStyle name="Avertissement 3" xfId="28762" hidden="1"/>
    <cellStyle name="Avertissement 3" xfId="28953" hidden="1"/>
    <cellStyle name="Avertissement 3" xfId="28961" hidden="1"/>
    <cellStyle name="Avertissement 3" xfId="29180" hidden="1"/>
    <cellStyle name="Avertissement 3" xfId="29204" hidden="1"/>
    <cellStyle name="Avertissement 3" xfId="29163" hidden="1"/>
    <cellStyle name="Avertissement 3" xfId="29354" hidden="1"/>
    <cellStyle name="Avertissement 3" xfId="29362" hidden="1"/>
    <cellStyle name="Avertissement 3" xfId="29426" hidden="1"/>
    <cellStyle name="Avertissement 3" xfId="29434" hidden="1"/>
    <cellStyle name="Avertissement 3" xfId="29416" hidden="1"/>
    <cellStyle name="Avertissement 3" xfId="29470" hidden="1"/>
    <cellStyle name="Avertissement 3" xfId="29478" hidden="1"/>
    <cellStyle name="Avertissement 3" xfId="29672" hidden="1"/>
    <cellStyle name="Avertissement 3" xfId="29697" hidden="1"/>
    <cellStyle name="Avertissement 3" xfId="29655" hidden="1"/>
    <cellStyle name="Avertissement 3" xfId="29843" hidden="1"/>
    <cellStyle name="Avertissement 3" xfId="29851" hidden="1"/>
    <cellStyle name="Avertissement 3" xfId="29953" hidden="1"/>
    <cellStyle name="Avertissement 3" xfId="29968" hidden="1"/>
    <cellStyle name="Avertissement 3" xfId="29940" hidden="1"/>
    <cellStyle name="Avertissement 3" xfId="30034" hidden="1"/>
    <cellStyle name="Avertissement 3" xfId="30042" hidden="1"/>
    <cellStyle name="Avertissement 3" xfId="30128" hidden="1"/>
    <cellStyle name="Avertissement 3" xfId="30143" hidden="1"/>
    <cellStyle name="Avertissement 3" xfId="30115" hidden="1"/>
    <cellStyle name="Avertissement 3" xfId="30222" hidden="1"/>
    <cellStyle name="Avertissement 3" xfId="30230" hidden="1"/>
    <cellStyle name="Avertissement 3" xfId="30289" hidden="1"/>
    <cellStyle name="Avertissement 3" xfId="30298" hidden="1"/>
    <cellStyle name="Avertissement 3" xfId="30279" hidden="1"/>
    <cellStyle name="Avertissement 3" xfId="30338" hidden="1"/>
    <cellStyle name="Avertissement 3" xfId="30346" hidden="1"/>
    <cellStyle name="Avertissement 3" xfId="30425" hidden="1"/>
    <cellStyle name="Avertissement 3" xfId="30440" hidden="1"/>
    <cellStyle name="Avertissement 3" xfId="30412" hidden="1"/>
    <cellStyle name="Avertissement 3" xfId="30523" hidden="1"/>
    <cellStyle name="Avertissement 3" xfId="30531" hidden="1"/>
    <cellStyle name="Avertissement 3" xfId="30449" hidden="1"/>
    <cellStyle name="Avertissement 3" xfId="30169" hidden="1"/>
    <cellStyle name="Avertissement 3" xfId="30437" hidden="1"/>
    <cellStyle name="Avertissement 3" xfId="29945" hidden="1"/>
    <cellStyle name="Avertissement 3" xfId="30077" hidden="1"/>
    <cellStyle name="Avertissement 3" xfId="29896" hidden="1"/>
    <cellStyle name="Avertissement 3" xfId="30067" hidden="1"/>
    <cellStyle name="Avertissement 3" xfId="30087" hidden="1"/>
    <cellStyle name="Avertissement 3" xfId="30003" hidden="1"/>
    <cellStyle name="Avertissement 3" xfId="29899" hidden="1"/>
    <cellStyle name="Avertissement 3" xfId="30570" hidden="1"/>
    <cellStyle name="Avertissement 3" xfId="30580" hidden="1"/>
    <cellStyle name="Avertissement 3" xfId="29895" hidden="1"/>
    <cellStyle name="Avertissement 3" xfId="30618" hidden="1"/>
    <cellStyle name="Avertissement 3" xfId="30625" hidden="1"/>
    <cellStyle name="Avertissement 3" xfId="30665" hidden="1"/>
    <cellStyle name="Avertissement 3" xfId="30674" hidden="1"/>
    <cellStyle name="Avertissement 3" xfId="30655" hidden="1"/>
    <cellStyle name="Avertissement 3" xfId="30738" hidden="1"/>
    <cellStyle name="Avertissement 3" xfId="30746" hidden="1"/>
    <cellStyle name="Avertissement 3" xfId="30806" hidden="1"/>
    <cellStyle name="Avertissement 3" xfId="30816" hidden="1"/>
    <cellStyle name="Avertissement 3" xfId="30796" hidden="1"/>
    <cellStyle name="Avertissement 3" xfId="30855" hidden="1"/>
    <cellStyle name="Avertissement 3" xfId="30863" hidden="1"/>
    <cellStyle name="Avertissement 3" xfId="30943" hidden="1"/>
    <cellStyle name="Avertissement 3" xfId="30952" hidden="1"/>
    <cellStyle name="Avertissement 3" xfId="30933" hidden="1"/>
    <cellStyle name="Avertissement 3" xfId="30991" hidden="1"/>
    <cellStyle name="Avertissement 3" xfId="30999" hidden="1"/>
    <cellStyle name="Avertissement 3" xfId="31050" hidden="1"/>
    <cellStyle name="Avertissement 3" xfId="31060" hidden="1"/>
    <cellStyle name="Avertissement 3" xfId="31040" hidden="1"/>
    <cellStyle name="Avertissement 3" xfId="31099" hidden="1"/>
    <cellStyle name="Avertissement 3" xfId="31107" hidden="1"/>
    <cellStyle name="Avertissement 3" xfId="31151" hidden="1"/>
    <cellStyle name="Avertissement 3" xfId="31160" hidden="1"/>
    <cellStyle name="Avertissement 3" xfId="31141" hidden="1"/>
    <cellStyle name="Avertissement 3" xfId="31202" hidden="1"/>
    <cellStyle name="Avertissement 3" xfId="31209" hidden="1"/>
    <cellStyle name="Avertissement 3" xfId="31252" hidden="1"/>
    <cellStyle name="Avertissement 3" xfId="31261" hidden="1"/>
    <cellStyle name="Avertissement 3" xfId="31242" hidden="1"/>
    <cellStyle name="Avertissement 3" xfId="31301" hidden="1"/>
    <cellStyle name="Avertissement 3" xfId="31309" hidden="1"/>
    <cellStyle name="Avertissement 3" xfId="31385" hidden="1"/>
    <cellStyle name="Avertissement 3" xfId="31398" hidden="1"/>
    <cellStyle name="Avertissement 3" xfId="31371" hidden="1"/>
    <cellStyle name="Avertissement 3" xfId="31458" hidden="1"/>
    <cellStyle name="Avertissement 3" xfId="31466" hidden="1"/>
    <cellStyle name="Avertissement 3" xfId="31545" hidden="1"/>
    <cellStyle name="Avertissement 3" xfId="31557" hidden="1"/>
    <cellStyle name="Avertissement 3" xfId="31532" hidden="1"/>
    <cellStyle name="Avertissement 3" xfId="31607" hidden="1"/>
    <cellStyle name="Avertissement 3" xfId="31614" hidden="1"/>
    <cellStyle name="Avertissement 3" xfId="31665" hidden="1"/>
    <cellStyle name="Avertissement 3" xfId="31674" hidden="1"/>
    <cellStyle name="Avertissement 3" xfId="31655" hidden="1"/>
    <cellStyle name="Avertissement 3" xfId="31713" hidden="1"/>
    <cellStyle name="Avertissement 3" xfId="31720" hidden="1"/>
    <cellStyle name="Avertissement 3" xfId="31790" hidden="1"/>
    <cellStyle name="Avertissement 3" xfId="31802" hidden="1"/>
    <cellStyle name="Avertissement 3" xfId="31777" hidden="1"/>
    <cellStyle name="Avertissement 3" xfId="31856" hidden="1"/>
    <cellStyle name="Avertissement 3" xfId="31864" hidden="1"/>
    <cellStyle name="Avertissement 3" xfId="31811" hidden="1"/>
    <cellStyle name="Avertissement 3" xfId="31570" hidden="1"/>
    <cellStyle name="Avertissement 3" xfId="31799" hidden="1"/>
    <cellStyle name="Avertissement 3" xfId="31376" hidden="1"/>
    <cellStyle name="Avertissement 3" xfId="31496" hidden="1"/>
    <cellStyle name="Avertissement 3" xfId="31330" hidden="1"/>
    <cellStyle name="Avertissement 3" xfId="31488" hidden="1"/>
    <cellStyle name="Avertissement 3" xfId="31506" hidden="1"/>
    <cellStyle name="Avertissement 3" xfId="31433" hidden="1"/>
    <cellStyle name="Avertissement 3" xfId="31332" hidden="1"/>
    <cellStyle name="Avertissement 3" xfId="31889" hidden="1"/>
    <cellStyle name="Avertissement 3" xfId="31897" hidden="1"/>
    <cellStyle name="Avertissement 3" xfId="31329" hidden="1"/>
    <cellStyle name="Avertissement 3" xfId="31935" hidden="1"/>
    <cellStyle name="Avertissement 3" xfId="31942" hidden="1"/>
    <cellStyle name="Avertissement 3" xfId="31983" hidden="1"/>
    <cellStyle name="Avertissement 3" xfId="31992" hidden="1"/>
    <cellStyle name="Avertissement 3" xfId="31973" hidden="1"/>
    <cellStyle name="Avertissement 3" xfId="32034" hidden="1"/>
    <cellStyle name="Avertissement 3" xfId="32042" hidden="1"/>
    <cellStyle name="Avertissement 3" xfId="32084" hidden="1"/>
    <cellStyle name="Avertissement 3" xfId="32092" hidden="1"/>
    <cellStyle name="Avertissement 3" xfId="32074" hidden="1"/>
    <cellStyle name="Avertissement 3" xfId="32144" hidden="1"/>
    <cellStyle name="Avertissement 3" xfId="32151" hidden="1"/>
    <cellStyle name="Avertissement 3" xfId="32239" hidden="1"/>
    <cellStyle name="Avertissement 3" xfId="32248" hidden="1"/>
    <cellStyle name="Avertissement 3" xfId="32229" hidden="1"/>
    <cellStyle name="Avertissement 3" xfId="32287" hidden="1"/>
    <cellStyle name="Avertissement 3" xfId="32294" hidden="1"/>
    <cellStyle name="Avertissement 3" xfId="32347" hidden="1"/>
    <cellStyle name="Avertissement 3" xfId="32356" hidden="1"/>
    <cellStyle name="Avertissement 3" xfId="32337" hidden="1"/>
    <cellStyle name="Avertissement 3" xfId="32418" hidden="1"/>
    <cellStyle name="Avertissement 3" xfId="32426" hidden="1"/>
    <cellStyle name="Avertissement 3" xfId="32479" hidden="1"/>
    <cellStyle name="Avertissement 3" xfId="32488" hidden="1"/>
    <cellStyle name="Avertissement 3" xfId="32469" hidden="1"/>
    <cellStyle name="Avertissement 3" xfId="32527" hidden="1"/>
    <cellStyle name="Avertissement 3" xfId="32534" hidden="1"/>
    <cellStyle name="Avertissement 3" xfId="32578" hidden="1"/>
    <cellStyle name="Avertissement 3" xfId="32587" hidden="1"/>
    <cellStyle name="Avertissement 3" xfId="32568" hidden="1"/>
    <cellStyle name="Avertissement 3" xfId="32627" hidden="1"/>
    <cellStyle name="Avertissement 3" xfId="32635" hidden="1"/>
    <cellStyle name="Avertissement 3" xfId="32716" hidden="1"/>
    <cellStyle name="Avertissement 3" xfId="32729" hidden="1"/>
    <cellStyle name="Avertissement 3" xfId="32702" hidden="1"/>
    <cellStyle name="Avertissement 3" xfId="32786" hidden="1"/>
    <cellStyle name="Avertissement 3" xfId="32794" hidden="1"/>
    <cellStyle name="Avertissement 3" xfId="32872" hidden="1"/>
    <cellStyle name="Avertissement 3" xfId="32884" hidden="1"/>
    <cellStyle name="Avertissement 3" xfId="32859" hidden="1"/>
    <cellStyle name="Avertissement 3" xfId="32935" hidden="1"/>
    <cellStyle name="Avertissement 3" xfId="32942" hidden="1"/>
    <cellStyle name="Avertissement 3" xfId="32992" hidden="1"/>
    <cellStyle name="Avertissement 3" xfId="33000" hidden="1"/>
    <cellStyle name="Avertissement 3" xfId="32982" hidden="1"/>
    <cellStyle name="Avertissement 3" xfId="33035" hidden="1"/>
    <cellStyle name="Avertissement 3" xfId="33043" hidden="1"/>
    <cellStyle name="Avertissement 3" xfId="33116" hidden="1"/>
    <cellStyle name="Avertissement 3" xfId="33128" hidden="1"/>
    <cellStyle name="Avertissement 3" xfId="33103" hidden="1"/>
    <cellStyle name="Avertissement 3" xfId="33176" hidden="1"/>
    <cellStyle name="Avertissement 3" xfId="33183" hidden="1"/>
    <cellStyle name="Avertissement 3" xfId="33136" hidden="1"/>
    <cellStyle name="Avertissement 3" xfId="32898" hidden="1"/>
    <cellStyle name="Avertissement 3" xfId="33126" hidden="1"/>
    <cellStyle name="Avertissement 3" xfId="32707" hidden="1"/>
    <cellStyle name="Avertissement 3" xfId="32823" hidden="1"/>
    <cellStyle name="Avertissement 3" xfId="32668" hidden="1"/>
    <cellStyle name="Avertissement 3" xfId="32815" hidden="1"/>
    <cellStyle name="Avertissement 3" xfId="32831" hidden="1"/>
    <cellStyle name="Avertissement 3" xfId="32763" hidden="1"/>
    <cellStyle name="Avertissement 3" xfId="32670" hidden="1"/>
    <cellStyle name="Avertissement 3" xfId="33208" hidden="1"/>
    <cellStyle name="Avertissement 3" xfId="33217" hidden="1"/>
    <cellStyle name="Avertissement 3" xfId="32667" hidden="1"/>
    <cellStyle name="Avertissement 3" xfId="33257" hidden="1"/>
    <cellStyle name="Avertissement 3" xfId="33265" hidden="1"/>
    <cellStyle name="Avertissement 3" xfId="33305" hidden="1"/>
    <cellStyle name="Avertissement 3" xfId="33314" hidden="1"/>
    <cellStyle name="Avertissement 3" xfId="33295" hidden="1"/>
    <cellStyle name="Avertissement 3" xfId="33351" hidden="1"/>
    <cellStyle name="Avertissement 3" xfId="33358" hidden="1"/>
    <cellStyle name="Avertissement 3" xfId="31308" hidden="1"/>
    <cellStyle name="Avertissement 3" xfId="31191" hidden="1"/>
    <cellStyle name="Avertissement 3" xfId="31365" hidden="1"/>
    <cellStyle name="Avertissement 3" xfId="30512" hidden="1"/>
    <cellStyle name="Avertissement 3" xfId="30503" hidden="1"/>
    <cellStyle name="Avertissement 3" xfId="28071" hidden="1"/>
    <cellStyle name="Avertissement 3" xfId="27948" hidden="1"/>
    <cellStyle name="Avertissement 3" xfId="28482" hidden="1"/>
    <cellStyle name="Avertissement 3" xfId="27273" hidden="1"/>
    <cellStyle name="Avertissement 3" xfId="27190" hidden="1"/>
    <cellStyle name="Avertissement 3" xfId="24988" hidden="1"/>
    <cellStyle name="Avertissement 3" xfId="24874" hidden="1"/>
    <cellStyle name="Avertissement 3" xfId="25059" hidden="1"/>
    <cellStyle name="Avertissement 3" xfId="23590" hidden="1"/>
    <cellStyle name="Avertissement 3" xfId="23452" hidden="1"/>
    <cellStyle name="Avertissement 3" xfId="22591" hidden="1"/>
    <cellStyle name="Avertissement 3" xfId="22544" hidden="1"/>
    <cellStyle name="Avertissement 3" xfId="22670" hidden="1"/>
    <cellStyle name="Avertissement 3" xfId="22326" hidden="1"/>
    <cellStyle name="Avertissement 3" xfId="22296" hidden="1"/>
    <cellStyle name="Avertissement 3" xfId="20673" hidden="1"/>
    <cellStyle name="Avertissement 3" xfId="20411" hidden="1"/>
    <cellStyle name="Avertissement 3" xfId="20867" hidden="1"/>
    <cellStyle name="Avertissement 3" xfId="19985" hidden="1"/>
    <cellStyle name="Avertissement 3" xfId="19978" hidden="1"/>
    <cellStyle name="Avertissement 3" xfId="19938" hidden="1"/>
    <cellStyle name="Avertissement 3" xfId="22762" hidden="1"/>
    <cellStyle name="Avertissement 3" xfId="19868" hidden="1"/>
    <cellStyle name="Avertissement 3" xfId="20056" hidden="1"/>
    <cellStyle name="Avertissement 3" xfId="20048" hidden="1"/>
    <cellStyle name="Avertissement 3" xfId="33398" hidden="1"/>
    <cellStyle name="Avertissement 3" xfId="33410" hidden="1"/>
    <cellStyle name="Avertissement 3" xfId="33385" hidden="1"/>
    <cellStyle name="Avertissement 3" xfId="33476" hidden="1"/>
    <cellStyle name="Avertissement 3" xfId="33484" hidden="1"/>
    <cellStyle name="Avertissement 3" xfId="33537" hidden="1"/>
    <cellStyle name="Avertissement 3" xfId="33545" hidden="1"/>
    <cellStyle name="Avertissement 3" xfId="33527" hidden="1"/>
    <cellStyle name="Avertissement 3" xfId="33588" hidden="1"/>
    <cellStyle name="Avertissement 3" xfId="33596" hidden="1"/>
    <cellStyle name="Avertissement 3" xfId="33675" hidden="1"/>
    <cellStyle name="Avertissement 3" xfId="33685" hidden="1"/>
    <cellStyle name="Avertissement 3" xfId="33662" hidden="1"/>
    <cellStyle name="Avertissement 3" xfId="33754" hidden="1"/>
    <cellStyle name="Avertissement 3" xfId="33762" hidden="1"/>
    <cellStyle name="Avertissement 3" xfId="33693" hidden="1"/>
    <cellStyle name="Avertissement 3" xfId="33430" hidden="1"/>
    <cellStyle name="Avertissement 3" xfId="33683" hidden="1"/>
    <cellStyle name="Avertissement 3" xfId="19863" hidden="1"/>
    <cellStyle name="Avertissement 3" xfId="22786" hidden="1"/>
    <cellStyle name="Avertissement 3" xfId="19887" hidden="1"/>
    <cellStyle name="Avertissement 3" xfId="22815" hidden="1"/>
    <cellStyle name="Avertissement 3" xfId="20058" hidden="1"/>
    <cellStyle name="Avertissement 3" xfId="25481" hidden="1"/>
    <cellStyle name="Avertissement 3" xfId="19885" hidden="1"/>
    <cellStyle name="Avertissement 3" xfId="33793" hidden="1"/>
    <cellStyle name="Avertissement 3" xfId="33803" hidden="1"/>
    <cellStyle name="Avertissement 3" xfId="19844" hidden="1"/>
    <cellStyle name="Avertissement 3" xfId="33844" hidden="1"/>
    <cellStyle name="Avertissement 3" xfId="33851" hidden="1"/>
    <cellStyle name="Avertissement 3" xfId="33897" hidden="1"/>
    <cellStyle name="Avertissement 3" xfId="33907" hidden="1"/>
    <cellStyle name="Avertissement 3" xfId="33887" hidden="1"/>
    <cellStyle name="Avertissement 3" xfId="33966" hidden="1"/>
    <cellStyle name="Avertissement 3" xfId="33973" hidden="1"/>
    <cellStyle name="Avertissement 3" xfId="34167" hidden="1"/>
    <cellStyle name="Avertissement 3" xfId="34188" hidden="1"/>
    <cellStyle name="Avertissement 3" xfId="34151" hidden="1"/>
    <cellStyle name="Avertissement 3" xfId="34296" hidden="1"/>
    <cellStyle name="Avertissement 3" xfId="34303" hidden="1"/>
    <cellStyle name="Avertissement 3" xfId="34496" hidden="1"/>
    <cellStyle name="Avertissement 3" xfId="34516" hidden="1"/>
    <cellStyle name="Avertissement 3" xfId="34481" hidden="1"/>
    <cellStyle name="Avertissement 3" xfId="34632" hidden="1"/>
    <cellStyle name="Avertissement 3" xfId="34640" hidden="1"/>
    <cellStyle name="Avertissement 3" xfId="34808" hidden="1"/>
    <cellStyle name="Avertissement 3" xfId="34827" hidden="1"/>
    <cellStyle name="Avertissement 3" xfId="34794" hidden="1"/>
    <cellStyle name="Avertissement 3" xfId="34924" hidden="1"/>
    <cellStyle name="Avertissement 3" xfId="34932" hidden="1"/>
    <cellStyle name="Avertissement 3" xfId="34988" hidden="1"/>
    <cellStyle name="Avertissement 3" xfId="34997" hidden="1"/>
    <cellStyle name="Avertissement 3" xfId="34978" hidden="1"/>
    <cellStyle name="Avertissement 3" xfId="35036" hidden="1"/>
    <cellStyle name="Avertissement 3" xfId="35043" hidden="1"/>
    <cellStyle name="Avertissement 3" xfId="35189" hidden="1"/>
    <cellStyle name="Avertissement 3" xfId="35205" hidden="1"/>
    <cellStyle name="Avertissement 3" xfId="35175" hidden="1"/>
    <cellStyle name="Avertissement 3" xfId="35305" hidden="1"/>
    <cellStyle name="Avertissement 3" xfId="35313" hidden="1"/>
    <cellStyle name="Avertissement 3" xfId="35398" hidden="1"/>
    <cellStyle name="Avertissement 3" xfId="35409" hidden="1"/>
    <cellStyle name="Avertissement 3" xfId="35385" hidden="1"/>
    <cellStyle name="Avertissement 3" xfId="35472" hidden="1"/>
    <cellStyle name="Avertissement 3" xfId="35479" hidden="1"/>
    <cellStyle name="Avertissement 3" xfId="35560" hidden="1"/>
    <cellStyle name="Avertissement 3" xfId="35573" hidden="1"/>
    <cellStyle name="Avertissement 3" xfId="35547" hidden="1"/>
    <cellStyle name="Avertissement 3" xfId="35648" hidden="1"/>
    <cellStyle name="Avertissement 3" xfId="35655" hidden="1"/>
    <cellStyle name="Avertissement 3" xfId="35712" hidden="1"/>
    <cellStyle name="Avertissement 3" xfId="35721" hidden="1"/>
    <cellStyle name="Avertissement 3" xfId="35702" hidden="1"/>
    <cellStyle name="Avertissement 3" xfId="35762" hidden="1"/>
    <cellStyle name="Avertissement 3" xfId="35770" hidden="1"/>
    <cellStyle name="Avertissement 3" xfId="35847" hidden="1"/>
    <cellStyle name="Avertissement 3" xfId="35862" hidden="1"/>
    <cellStyle name="Avertissement 3" xfId="35833" hidden="1"/>
    <cellStyle name="Avertissement 3" xfId="35937" hidden="1"/>
    <cellStyle name="Avertissement 3" xfId="35944" hidden="1"/>
    <cellStyle name="Avertissement 3" xfId="35871" hidden="1"/>
    <cellStyle name="Avertissement 3" xfId="35596" hidden="1"/>
    <cellStyle name="Avertissement 3" xfId="35859" hidden="1"/>
    <cellStyle name="Avertissement 3" xfId="35390" hidden="1"/>
    <cellStyle name="Avertissement 3" xfId="35513" hidden="1"/>
    <cellStyle name="Avertissement 3" xfId="35349" hidden="1"/>
    <cellStyle name="Avertissement 3" xfId="35503" hidden="1"/>
    <cellStyle name="Avertissement 3" xfId="35522" hidden="1"/>
    <cellStyle name="Avertissement 3" xfId="35441" hidden="1"/>
    <cellStyle name="Avertissement 3" xfId="35351" hidden="1"/>
    <cellStyle name="Avertissement 3" xfId="35976" hidden="1"/>
    <cellStyle name="Avertissement 3" xfId="35986" hidden="1"/>
    <cellStyle name="Avertissement 3" xfId="35348" hidden="1"/>
    <cellStyle name="Avertissement 3" xfId="36025" hidden="1"/>
    <cellStyle name="Avertissement 3" xfId="36032" hidden="1"/>
    <cellStyle name="Avertissement 3" xfId="36070" hidden="1"/>
    <cellStyle name="Avertissement 3" xfId="36078" hidden="1"/>
    <cellStyle name="Avertissement 3" xfId="36060" hidden="1"/>
    <cellStyle name="Avertissement 3" xfId="36131" hidden="1"/>
    <cellStyle name="Avertissement 3" xfId="36138" hidden="1"/>
    <cellStyle name="Avertissement 3" xfId="36317" hidden="1"/>
    <cellStyle name="Avertissement 3" xfId="36336" hidden="1"/>
    <cellStyle name="Avertissement 3" xfId="36304" hidden="1"/>
    <cellStyle name="Avertissement 3" xfId="36451" hidden="1"/>
    <cellStyle name="Avertissement 3" xfId="36459" hidden="1"/>
    <cellStyle name="Avertissement 3" xfId="36646" hidden="1"/>
    <cellStyle name="Avertissement 3" xfId="36668" hidden="1"/>
    <cellStyle name="Avertissement 3" xfId="36631" hidden="1"/>
    <cellStyle name="Avertissement 3" xfId="36761" hidden="1"/>
    <cellStyle name="Avertissement 3" xfId="36768" hidden="1"/>
    <cellStyle name="Avertissement 3" xfId="36923" hidden="1"/>
    <cellStyle name="Avertissement 3" xfId="36941" hidden="1"/>
    <cellStyle name="Avertissement 3" xfId="36908" hidden="1"/>
    <cellStyle name="Avertissement 3" xfId="37039" hidden="1"/>
    <cellStyle name="Avertissement 3" xfId="37046" hidden="1"/>
    <cellStyle name="Avertissement 3" xfId="37095" hidden="1"/>
    <cellStyle name="Avertissement 3" xfId="37103" hidden="1"/>
    <cellStyle name="Avertissement 3" xfId="37085" hidden="1"/>
    <cellStyle name="Avertissement 3" xfId="37142" hidden="1"/>
    <cellStyle name="Avertissement 3" xfId="37150" hidden="1"/>
    <cellStyle name="Avertissement 3" xfId="37270" hidden="1"/>
    <cellStyle name="Avertissement 3" xfId="37290" hidden="1"/>
    <cellStyle name="Avertissement 3" xfId="37256" hidden="1"/>
    <cellStyle name="Avertissement 3" xfId="37397" hidden="1"/>
    <cellStyle name="Avertissement 3" xfId="37405" hidden="1"/>
    <cellStyle name="Avertissement 3" xfId="37501" hidden="1"/>
    <cellStyle name="Avertissement 3" xfId="37514" hidden="1"/>
    <cellStyle name="Avertissement 3" xfId="37487" hidden="1"/>
    <cellStyle name="Avertissement 3" xfId="37575" hidden="1"/>
    <cellStyle name="Avertissement 3" xfId="37582" hidden="1"/>
    <cellStyle name="Avertissement 3" xfId="37668" hidden="1"/>
    <cellStyle name="Avertissement 3" xfId="37680" hidden="1"/>
    <cellStyle name="Avertissement 3" xfId="37655" hidden="1"/>
    <cellStyle name="Avertissement 3" xfId="37753" hidden="1"/>
    <cellStyle name="Avertissement 3" xfId="37760" hidden="1"/>
    <cellStyle name="Avertissement 3" xfId="37813" hidden="1"/>
    <cellStyle name="Avertissement 3" xfId="37821" hidden="1"/>
    <cellStyle name="Avertissement 3" xfId="37803" hidden="1"/>
    <cellStyle name="Avertissement 3" xfId="37857" hidden="1"/>
    <cellStyle name="Avertissement 3" xfId="37865" hidden="1"/>
    <cellStyle name="Avertissement 3" xfId="37936" hidden="1"/>
    <cellStyle name="Avertissement 3" xfId="37949" hidden="1"/>
    <cellStyle name="Avertissement 3" xfId="37922" hidden="1"/>
    <cellStyle name="Avertissement 3" xfId="38021" hidden="1"/>
    <cellStyle name="Avertissement 3" xfId="38028" hidden="1"/>
    <cellStyle name="Avertissement 3" xfId="37957" hidden="1"/>
    <cellStyle name="Avertissement 3" xfId="37705" hidden="1"/>
    <cellStyle name="Avertissement 3" xfId="37946" hidden="1"/>
    <cellStyle name="Avertissement 3" xfId="37492" hidden="1"/>
    <cellStyle name="Avertissement 3" xfId="37618" hidden="1"/>
    <cellStyle name="Avertissement 3" xfId="37442" hidden="1"/>
    <cellStyle name="Avertissement 3" xfId="37606" hidden="1"/>
    <cellStyle name="Avertissement 3" xfId="37626" hidden="1"/>
    <cellStyle name="Avertissement 3" xfId="37548" hidden="1"/>
    <cellStyle name="Avertissement 3" xfId="37445" hidden="1"/>
    <cellStyle name="Avertissement 3" xfId="38061" hidden="1"/>
    <cellStyle name="Avertissement 3" xfId="38070" hidden="1"/>
    <cellStyle name="Avertissement 3" xfId="37441" hidden="1"/>
    <cellStyle name="Avertissement 3" xfId="38111" hidden="1"/>
    <cellStyle name="Avertissement 3" xfId="38119" hidden="1"/>
    <cellStyle name="Avertissement 3" xfId="38160" hidden="1"/>
    <cellStyle name="Avertissement 3" xfId="38169" hidden="1"/>
    <cellStyle name="Avertissement 3" xfId="38150" hidden="1"/>
    <cellStyle name="Avertissement 3" xfId="38233" hidden="1"/>
    <cellStyle name="Avertissement 3" xfId="38241" hidden="1"/>
    <cellStyle name="Avertissement 3" xfId="38411" hidden="1"/>
    <cellStyle name="Avertissement 3" xfId="38430" hidden="1"/>
    <cellStyle name="Avertissement 3" xfId="38397" hidden="1"/>
    <cellStyle name="Avertissement 3" xfId="38535" hidden="1"/>
    <cellStyle name="Avertissement 3" xfId="38543" hidden="1"/>
    <cellStyle name="Avertissement 3" xfId="38720" hidden="1"/>
    <cellStyle name="Avertissement 3" xfId="38740" hidden="1"/>
    <cellStyle name="Avertissement 3" xfId="38706" hidden="1"/>
    <cellStyle name="Avertissement 3" xfId="38828" hidden="1"/>
    <cellStyle name="Avertissement 3" xfId="38836" hidden="1"/>
    <cellStyle name="Avertissement 3" xfId="38977" hidden="1"/>
    <cellStyle name="Avertissement 3" xfId="38995" hidden="1"/>
    <cellStyle name="Avertissement 3" xfId="38963" hidden="1"/>
    <cellStyle name="Avertissement 3" xfId="39092" hidden="1"/>
    <cellStyle name="Avertissement 3" xfId="39099" hidden="1"/>
    <cellStyle name="Avertissement 3" xfId="39157" hidden="1"/>
    <cellStyle name="Avertissement 3" xfId="39165" hidden="1"/>
    <cellStyle name="Avertissement 3" xfId="39147" hidden="1"/>
    <cellStyle name="Avertissement 3" xfId="39201" hidden="1"/>
    <cellStyle name="Avertissement 3" xfId="39208" hidden="1"/>
    <cellStyle name="Avertissement 3" xfId="39343" hidden="1"/>
    <cellStyle name="Avertissement 3" xfId="39358" hidden="1"/>
    <cellStyle name="Avertissement 3" xfId="39328" hidden="1"/>
    <cellStyle name="Avertissement 3" xfId="39448" hidden="1"/>
    <cellStyle name="Avertissement 3" xfId="39456" hidden="1"/>
    <cellStyle name="Avertissement 3" xfId="39540" hidden="1"/>
    <cellStyle name="Avertissement 3" xfId="39552" hidden="1"/>
    <cellStyle name="Avertissement 3" xfId="39527" hidden="1"/>
    <cellStyle name="Avertissement 3" xfId="39616" hidden="1"/>
    <cellStyle name="Avertissement 3" xfId="39624" hidden="1"/>
    <cellStyle name="Avertissement 3" xfId="39707" hidden="1"/>
    <cellStyle name="Avertissement 3" xfId="39722" hidden="1"/>
    <cellStyle name="Avertissement 3" xfId="39694" hidden="1"/>
    <cellStyle name="Avertissement 3" xfId="39785" hidden="1"/>
    <cellStyle name="Avertissement 3" xfId="39792" hidden="1"/>
    <cellStyle name="Avertissement 3" xfId="39847" hidden="1"/>
    <cellStyle name="Avertissement 3" xfId="39856" hidden="1"/>
    <cellStyle name="Avertissement 3" xfId="39837" hidden="1"/>
    <cellStyle name="Avertissement 3" xfId="39892" hidden="1"/>
    <cellStyle name="Avertissement 3" xfId="39899" hidden="1"/>
    <cellStyle name="Avertissement 3" xfId="39971" hidden="1"/>
    <cellStyle name="Avertissement 3" xfId="39983" hidden="1"/>
    <cellStyle name="Avertissement 3" xfId="39958" hidden="1"/>
    <cellStyle name="Avertissement 3" xfId="40052" hidden="1"/>
    <cellStyle name="Avertissement 3" xfId="40060" hidden="1"/>
    <cellStyle name="Avertissement 3" xfId="39991" hidden="1"/>
    <cellStyle name="Avertissement 3" xfId="39743" hidden="1"/>
    <cellStyle name="Avertissement 3" xfId="39980" hidden="1"/>
    <cellStyle name="Avertissement 3" xfId="39532" hidden="1"/>
    <cellStyle name="Avertissement 3" xfId="39659" hidden="1"/>
    <cellStyle name="Avertissement 3" xfId="39491" hidden="1"/>
    <cellStyle name="Avertissement 3" xfId="39649" hidden="1"/>
    <cellStyle name="Avertissement 3" xfId="39667" hidden="1"/>
    <cellStyle name="Avertissement 3" xfId="39587" hidden="1"/>
    <cellStyle name="Avertissement 3" xfId="39493" hidden="1"/>
    <cellStyle name="Avertissement 3" xfId="40095" hidden="1"/>
    <cellStyle name="Avertissement 3" xfId="40105" hidden="1"/>
    <cellStyle name="Avertissement 3" xfId="39490" hidden="1"/>
    <cellStyle name="Avertissement 3" xfId="40143" hidden="1"/>
    <cellStyle name="Avertissement 3" xfId="40150" hidden="1"/>
    <cellStyle name="Avertissement 3" xfId="40188" hidden="1"/>
    <cellStyle name="Avertissement 3" xfId="40196" hidden="1"/>
    <cellStyle name="Avertissement 3" xfId="40178" hidden="1"/>
    <cellStyle name="Avertissement 3" xfId="40249" hidden="1"/>
    <cellStyle name="Avertissement 3" xfId="40257" hidden="1"/>
    <cellStyle name="Avertissement 3" xfId="40311" hidden="1"/>
    <cellStyle name="Avertissement 3" xfId="40321" hidden="1"/>
    <cellStyle name="Avertissement 3" xfId="40301" hidden="1"/>
    <cellStyle name="Avertissement 3" xfId="40358" hidden="1"/>
    <cellStyle name="Avertissement 3" xfId="40366" hidden="1"/>
    <cellStyle name="Avertissement 3" xfId="40446" hidden="1"/>
    <cellStyle name="Avertissement 3" xfId="40455" hidden="1"/>
    <cellStyle name="Avertissement 3" xfId="40436" hidden="1"/>
    <cellStyle name="Avertissement 3" xfId="40493" hidden="1"/>
    <cellStyle name="Avertissement 3" xfId="40501" hidden="1"/>
    <cellStyle name="Avertissement 3" xfId="40551" hidden="1"/>
    <cellStyle name="Avertissement 3" xfId="40560" hidden="1"/>
    <cellStyle name="Avertissement 3" xfId="40541" hidden="1"/>
    <cellStyle name="Avertissement 3" xfId="40597" hidden="1"/>
    <cellStyle name="Avertissement 3" xfId="40605" hidden="1"/>
    <cellStyle name="Avertissement 3" xfId="40644" hidden="1"/>
    <cellStyle name="Avertissement 3" xfId="40652" hidden="1"/>
    <cellStyle name="Avertissement 3" xfId="40634" hidden="1"/>
    <cellStyle name="Avertissement 3" xfId="40693" hidden="1"/>
    <cellStyle name="Avertissement 3" xfId="40701" hidden="1"/>
    <cellStyle name="Avertissement 3" xfId="40743" hidden="1"/>
    <cellStyle name="Avertissement 3" xfId="40752" hidden="1"/>
    <cellStyle name="Avertissement 3" xfId="40733" hidden="1"/>
    <cellStyle name="Avertissement 3" xfId="40790" hidden="1"/>
    <cellStyle name="Avertissement 3" xfId="40798" hidden="1"/>
    <cellStyle name="Avertissement 3" xfId="40872" hidden="1"/>
    <cellStyle name="Avertissement 3" xfId="40884" hidden="1"/>
    <cellStyle name="Avertissement 3" xfId="40858" hidden="1"/>
    <cellStyle name="Avertissement 3" xfId="40946" hidden="1"/>
    <cellStyle name="Avertissement 3" xfId="40954" hidden="1"/>
    <cellStyle name="Avertissement 3" xfId="41027" hidden="1"/>
    <cellStyle name="Avertissement 3" xfId="41039" hidden="1"/>
    <cellStyle name="Avertissement 3" xfId="41014" hidden="1"/>
    <cellStyle name="Avertissement 3" xfId="41092" hidden="1"/>
    <cellStyle name="Avertissement 3" xfId="41099" hidden="1"/>
    <cellStyle name="Avertissement 3" xfId="41148" hidden="1"/>
    <cellStyle name="Avertissement 3" xfId="41157" hidden="1"/>
    <cellStyle name="Avertissement 3" xfId="41138" hidden="1"/>
    <cellStyle name="Avertissement 3" xfId="41191" hidden="1"/>
    <cellStyle name="Avertissement 3" xfId="41198" hidden="1"/>
    <cellStyle name="Avertissement 3" xfId="41267" hidden="1"/>
    <cellStyle name="Avertissement 3" xfId="41279" hidden="1"/>
    <cellStyle name="Avertissement 3" xfId="41254" hidden="1"/>
    <cellStyle name="Avertissement 3" xfId="41331" hidden="1"/>
    <cellStyle name="Avertissement 3" xfId="41338" hidden="1"/>
    <cellStyle name="Avertissement 3" xfId="41288" hidden="1"/>
    <cellStyle name="Avertissement 3" xfId="41053" hidden="1"/>
    <cellStyle name="Avertissement 3" xfId="41276" hidden="1"/>
    <cellStyle name="Avertissement 3" xfId="40863" hidden="1"/>
    <cellStyle name="Avertissement 3" xfId="40983" hidden="1"/>
    <cellStyle name="Avertissement 3" xfId="40819" hidden="1"/>
    <cellStyle name="Avertissement 3" xfId="40975" hidden="1"/>
    <cellStyle name="Avertissement 3" xfId="40993" hidden="1"/>
    <cellStyle name="Avertissement 3" xfId="40919" hidden="1"/>
    <cellStyle name="Avertissement 3" xfId="40821" hidden="1"/>
    <cellStyle name="Avertissement 3" xfId="41362" hidden="1"/>
    <cellStyle name="Avertissement 3" xfId="41370" hidden="1"/>
    <cellStyle name="Avertissement 3" xfId="40818" hidden="1"/>
    <cellStyle name="Avertissement 3" xfId="41406" hidden="1"/>
    <cellStyle name="Avertissement 3" xfId="41413" hidden="1"/>
    <cellStyle name="Avertissement 3" xfId="41450" hidden="1"/>
    <cellStyle name="Avertissement 3" xfId="41459" hidden="1"/>
    <cellStyle name="Avertissement 3" xfId="41440" hidden="1"/>
    <cellStyle name="Avertissement 3" xfId="41501" hidden="1"/>
    <cellStyle name="Avertissement 3" xfId="41508" hidden="1"/>
    <cellStyle name="Avertissement 3" xfId="41550" hidden="1"/>
    <cellStyle name="Avertissement 3" xfId="41558" hidden="1"/>
    <cellStyle name="Avertissement 3" xfId="41540" hidden="1"/>
    <cellStyle name="Avertissement 3" xfId="41605" hidden="1"/>
    <cellStyle name="Avertissement 3" xfId="41612" hidden="1"/>
    <cellStyle name="Avertissement 3" xfId="41695" hidden="1"/>
    <cellStyle name="Avertissement 3" xfId="41704" hidden="1"/>
    <cellStyle name="Avertissement 3" xfId="41685" hidden="1"/>
    <cellStyle name="Avertissement 3" xfId="41739" hidden="1"/>
    <cellStyle name="Avertissement 3" xfId="41746" hidden="1"/>
    <cellStyle name="Avertissement 3" xfId="41798" hidden="1"/>
    <cellStyle name="Avertissement 3" xfId="41806" hidden="1"/>
    <cellStyle name="Avertissement 3" xfId="41788" hidden="1"/>
    <cellStyle name="Avertissement 3" xfId="41857" hidden="1"/>
    <cellStyle name="Avertissement 3" xfId="41865" hidden="1"/>
    <cellStyle name="Avertissement 3" xfId="41913" hidden="1"/>
    <cellStyle name="Avertissement 3" xfId="41922" hidden="1"/>
    <cellStyle name="Avertissement 3" xfId="41903" hidden="1"/>
    <cellStyle name="Avertissement 3" xfId="41961" hidden="1"/>
    <cellStyle name="Avertissement 3" xfId="41968" hidden="1"/>
    <cellStyle name="Avertissement 3" xfId="42009" hidden="1"/>
    <cellStyle name="Avertissement 3" xfId="42018" hidden="1"/>
    <cellStyle name="Avertissement 3" xfId="41999" hidden="1"/>
    <cellStyle name="Avertissement 3" xfId="42053" hidden="1"/>
    <cellStyle name="Avertissement 3" xfId="42060" hidden="1"/>
    <cellStyle name="Avertissement 3" xfId="42137" hidden="1"/>
    <cellStyle name="Avertissement 3" xfId="42147" hidden="1"/>
    <cellStyle name="Avertissement 3" xfId="42123" hidden="1"/>
    <cellStyle name="Avertissement 3" xfId="42200" hidden="1"/>
    <cellStyle name="Avertissement 3" xfId="42207" hidden="1"/>
    <cellStyle name="Avertissement 3" xfId="42282" hidden="1"/>
    <cellStyle name="Avertissement 3" xfId="42293" hidden="1"/>
    <cellStyle name="Avertissement 3" xfId="42269" hidden="1"/>
    <cellStyle name="Avertissement 3" xfId="42342" hidden="1"/>
    <cellStyle name="Avertissement 3" xfId="42349" hidden="1"/>
    <cellStyle name="Avertissement 3" xfId="42393" hidden="1"/>
    <cellStyle name="Avertissement 3" xfId="42401" hidden="1"/>
    <cellStyle name="Avertissement 3" xfId="42383" hidden="1"/>
    <cellStyle name="Avertissement 3" xfId="42433" hidden="1"/>
    <cellStyle name="Avertissement 3" xfId="42440" hidden="1"/>
    <cellStyle name="Avertissement 3" xfId="42512" hidden="1"/>
    <cellStyle name="Avertissement 3" xfId="42524" hidden="1"/>
    <cellStyle name="Avertissement 3" xfId="42499" hidden="1"/>
    <cellStyle name="Avertissement 3" xfId="42571" hidden="1"/>
    <cellStyle name="Avertissement 3" xfId="42578" hidden="1"/>
    <cellStyle name="Avertissement 3" xfId="42532" hidden="1"/>
    <cellStyle name="Avertissement 3" xfId="42307" hidden="1"/>
    <cellStyle name="Avertissement 3" xfId="42522" hidden="1"/>
    <cellStyle name="Avertissement 3" xfId="42128" hidden="1"/>
    <cellStyle name="Avertissement 3" xfId="42235" hidden="1"/>
    <cellStyle name="Avertissement 3" xfId="42091" hidden="1"/>
    <cellStyle name="Avertissement 3" xfId="42228" hidden="1"/>
    <cellStyle name="Avertissement 3" xfId="42243" hidden="1"/>
    <cellStyle name="Avertissement 3" xfId="42178" hidden="1"/>
    <cellStyle name="Avertissement 3" xfId="42092" hidden="1"/>
    <cellStyle name="Avertissement 3" xfId="42603" hidden="1"/>
    <cellStyle name="Avertissement 3" xfId="42612" hidden="1"/>
    <cellStyle name="Avertissement 3" xfId="42090" hidden="1"/>
    <cellStyle name="Avertissement 3" xfId="42652" hidden="1"/>
    <cellStyle name="Avertissement 3" xfId="42660" hidden="1"/>
    <cellStyle name="Avertissement 3" xfId="42702" hidden="1"/>
    <cellStyle name="Avertissement 3" xfId="42710" hidden="1"/>
    <cellStyle name="Avertissement 3" xfId="42692" hidden="1"/>
    <cellStyle name="Avertissement 3" xfId="42747" hidden="1"/>
    <cellStyle name="Avertissement 3" xfId="42755" hidden="1"/>
    <cellStyle name="Avertissement 3" xfId="40797" hidden="1"/>
    <cellStyle name="Avertissement 3" xfId="40682" hidden="1"/>
    <cellStyle name="Avertissement 3" xfId="40852" hidden="1"/>
    <cellStyle name="Avertissement 3" xfId="40041" hidden="1"/>
    <cellStyle name="Avertissement 3" xfId="40032" hidden="1"/>
    <cellStyle name="Avertissement 3" xfId="38222" hidden="1"/>
    <cellStyle name="Avertissement 3" xfId="38099" hidden="1"/>
    <cellStyle name="Avertissement 3" xfId="38516" hidden="1"/>
    <cellStyle name="Avertissement 3" xfId="37458" hidden="1"/>
    <cellStyle name="Avertissement 3" xfId="37383" hidden="1"/>
    <cellStyle name="Avertissement 3" xfId="35746" hidden="1"/>
    <cellStyle name="Avertissement 3" xfId="35635" hidden="1"/>
    <cellStyle name="Avertissement 3" xfId="35815" hidden="1"/>
    <cellStyle name="Avertissement 3" xfId="34616" hidden="1"/>
    <cellStyle name="Avertissement 3" xfId="34515" hidden="1"/>
    <cellStyle name="Avertissement 3" xfId="33877" hidden="1"/>
    <cellStyle name="Avertissement 3" xfId="33832" hidden="1"/>
    <cellStyle name="Avertissement 3" xfId="33950" hidden="1"/>
    <cellStyle name="Avertissement 3" xfId="33642" hidden="1"/>
    <cellStyle name="Avertissement 3" xfId="33615" hidden="1"/>
    <cellStyle name="Avertissement 3" xfId="21082" hidden="1"/>
    <cellStyle name="Avertissement 3" xfId="19995" hidden="1"/>
    <cellStyle name="Avertissement 3" xfId="22539" hidden="1"/>
    <cellStyle name="Avertissement 3" xfId="34424" hidden="1"/>
    <cellStyle name="Avertissement 3" xfId="34727" hidden="1"/>
    <cellStyle name="Avertissement 3" xfId="21950" hidden="1"/>
    <cellStyle name="Avertissement 3" xfId="19934" hidden="1"/>
    <cellStyle name="Avertissement 3" xfId="34874" hidden="1"/>
    <cellStyle name="Avertissement 3" xfId="36244" hidden="1"/>
    <cellStyle name="Avertissement 3" xfId="39267" hidden="1"/>
    <cellStyle name="Avertissement 3" xfId="19914" hidden="1"/>
    <cellStyle name="Avertissement 3" xfId="39249" hidden="1"/>
    <cellStyle name="Avertissement 3" xfId="38915" hidden="1"/>
    <cellStyle name="Avertissement 3" xfId="34878" hidden="1"/>
    <cellStyle name="Avertissement 3" xfId="38647" hidden="1"/>
    <cellStyle name="Avertissement 3" xfId="38337" hidden="1"/>
    <cellStyle name="Avertissement 3" xfId="36855" hidden="1"/>
    <cellStyle name="Avertissement 3" xfId="37266" hidden="1"/>
    <cellStyle name="Avertissement 3" xfId="37314" hidden="1"/>
    <cellStyle name="Avertissement 3" xfId="31086" hidden="1"/>
    <cellStyle name="Avertissement 3" xfId="38765" hidden="1"/>
    <cellStyle name="Avertissement 3" xfId="34068" hidden="1"/>
    <cellStyle name="Avertissement 3" xfId="34414" hidden="1"/>
    <cellStyle name="Avertissement 3" xfId="39394" hidden="1"/>
    <cellStyle name="Avertissement 3" xfId="31801" hidden="1"/>
    <cellStyle name="Avertissement 3" xfId="36822" hidden="1"/>
    <cellStyle name="Avertissement 3" xfId="34062" hidden="1"/>
    <cellStyle name="Avertissement 3" xfId="31843" hidden="1"/>
    <cellStyle name="Avertissement 3" xfId="38319" hidden="1"/>
    <cellStyle name="Avertissement 3" xfId="32461" hidden="1"/>
    <cellStyle name="Avertissement 3" xfId="38884" hidden="1"/>
    <cellStyle name="Avertissement 3" xfId="36209" hidden="1"/>
    <cellStyle name="Avertissement 3" xfId="35057" hidden="1"/>
    <cellStyle name="Avertissement 3" xfId="31134" hidden="1"/>
    <cellStyle name="Avertissement 3" xfId="36332" hidden="1"/>
    <cellStyle name="Avertissement 3" xfId="36898" hidden="1"/>
    <cellStyle name="Avertissement 3" xfId="34427" hidden="1"/>
    <cellStyle name="Avertissement 3" xfId="36814" hidden="1"/>
    <cellStyle name="Avertissement 3" xfId="38446" hidden="1"/>
    <cellStyle name="Avertissement 3" xfId="35220" hidden="1"/>
    <cellStyle name="Avertissement 3" xfId="37217" hidden="1"/>
    <cellStyle name="Avertissement 3" xfId="34254" hidden="1"/>
    <cellStyle name="Avertissement 3" xfId="34836" hidden="1"/>
    <cellStyle name="Avertissement 3" xfId="38727" hidden="1"/>
    <cellStyle name="Avertissement 3" xfId="38984" hidden="1"/>
    <cellStyle name="Avertissement 3" xfId="36578" hidden="1"/>
    <cellStyle name="Avertissement 3" xfId="24585" hidden="1"/>
    <cellStyle name="Avertissement 3" xfId="34138" hidden="1"/>
    <cellStyle name="Avertissement 3" xfId="28066" hidden="1"/>
    <cellStyle name="Avertissement 3" xfId="24961" hidden="1"/>
    <cellStyle name="Avertissement 3" xfId="34137" hidden="1"/>
    <cellStyle name="Avertissement 3" xfId="38916" hidden="1"/>
    <cellStyle name="Avertissement 3" xfId="38284" hidden="1"/>
    <cellStyle name="Avertissement 3" xfId="30089" hidden="1"/>
    <cellStyle name="Avertissement 3" xfId="26682" hidden="1"/>
    <cellStyle name="Avertissement 3" xfId="38496" hidden="1"/>
    <cellStyle name="Avertissement 3" xfId="21867" hidden="1"/>
    <cellStyle name="Avertissement 3" xfId="31132" hidden="1"/>
    <cellStyle name="Avertissement 3" xfId="36268" hidden="1"/>
    <cellStyle name="Avertissement 3" xfId="39291" hidden="1"/>
    <cellStyle name="Avertissement 3" xfId="34681" hidden="1"/>
    <cellStyle name="Avertissement 3" xfId="39344" hidden="1"/>
    <cellStyle name="Avertissement 3" xfId="36523" hidden="1"/>
    <cellStyle name="Avertissement 3" xfId="36561" hidden="1"/>
    <cellStyle name="Avertissement 3" xfId="36833" hidden="1"/>
    <cellStyle name="Avertissement 3" xfId="34557" hidden="1"/>
    <cellStyle name="Avertissement 3" xfId="32734" hidden="1"/>
    <cellStyle name="Avertissement 3" xfId="36575" hidden="1"/>
    <cellStyle name="Avertissement 3" xfId="38634" hidden="1"/>
    <cellStyle name="Avertissement 3" xfId="38896" hidden="1"/>
    <cellStyle name="Avertissement 3" xfId="31443" hidden="1"/>
    <cellStyle name="Avertissement 3" xfId="32514" hidden="1"/>
    <cellStyle name="Avertissement 3" xfId="31413" hidden="1"/>
    <cellStyle name="Avertissement 3" xfId="34179" hidden="1"/>
    <cellStyle name="Avertissement 3" xfId="20486" hidden="1"/>
    <cellStyle name="Avertissement 3" xfId="35426" hidden="1"/>
    <cellStyle name="Avertissement 3" xfId="37019" hidden="1"/>
    <cellStyle name="Avertissement 3" xfId="39483" hidden="1"/>
    <cellStyle name="Avertissement 3" xfId="36883" hidden="1"/>
    <cellStyle name="Avertissement 3" xfId="36520" hidden="1"/>
    <cellStyle name="Avertissement 3" xfId="38312" hidden="1"/>
    <cellStyle name="Avertissement 3" xfId="36831" hidden="1"/>
    <cellStyle name="Avertissement 3" xfId="39401" hidden="1"/>
    <cellStyle name="Avertissement 3" xfId="40266" hidden="1"/>
    <cellStyle name="Avertissement 3" xfId="35323" hidden="1"/>
    <cellStyle name="Avertissement 3" xfId="34119" hidden="1"/>
    <cellStyle name="Avertissement 3" xfId="38292" hidden="1"/>
    <cellStyle name="Avertissement 3" xfId="31921" hidden="1"/>
    <cellStyle name="Avertissement 3" xfId="37231" hidden="1"/>
    <cellStyle name="Avertissement 3" xfId="31591" hidden="1"/>
    <cellStyle name="Avertissement 3" xfId="22159" hidden="1"/>
    <cellStyle name="Avertissement 3" xfId="40001" hidden="1"/>
    <cellStyle name="Avertissement 3" xfId="25265" hidden="1"/>
    <cellStyle name="Avertissement 3" xfId="36188" hidden="1"/>
    <cellStyle name="Avertissement 3" xfId="36235" hidden="1"/>
    <cellStyle name="Avertissement 3" xfId="32613" hidden="1"/>
    <cellStyle name="Avertissement 3" xfId="38784" hidden="1"/>
    <cellStyle name="Avertissement 3" xfId="21953" hidden="1"/>
    <cellStyle name="Avertissement 3" xfId="36282" hidden="1"/>
    <cellStyle name="Avertissement 3" xfId="32274" hidden="1"/>
    <cellStyle name="Avertissement 3" xfId="19926" hidden="1"/>
    <cellStyle name="Avertissement 3" xfId="39766" hidden="1"/>
    <cellStyle name="Avertissement 3" xfId="33164" hidden="1"/>
    <cellStyle name="Avertissement 3" xfId="34276" hidden="1"/>
    <cellStyle name="Avertissement 3" xfId="30718" hidden="1"/>
    <cellStyle name="Avertissement 3" xfId="38403" hidden="1"/>
    <cellStyle name="Avertissement 3" xfId="36914" hidden="1"/>
    <cellStyle name="Avertissement 3" xfId="30107" hidden="1"/>
    <cellStyle name="Avertissement 3" xfId="31517" hidden="1"/>
    <cellStyle name="Avertissement 3" xfId="27383" hidden="1"/>
    <cellStyle name="Avertissement 3" xfId="34386" hidden="1"/>
    <cellStyle name="Avertissement 3" xfId="41571" hidden="1"/>
    <cellStyle name="Avertissement 3" xfId="35624" hidden="1"/>
    <cellStyle name="Avertissement 3" xfId="37415" hidden="1"/>
    <cellStyle name="Avertissement 3" xfId="42071" hidden="1"/>
    <cellStyle name="Avertissement 3" xfId="19820" hidden="1"/>
    <cellStyle name="Avertissement 3" xfId="38280" hidden="1"/>
    <cellStyle name="Avertissement 3" xfId="23995" hidden="1"/>
    <cellStyle name="Avertissement 3" xfId="34940" hidden="1"/>
    <cellStyle name="Avertissement 3" xfId="40225" hidden="1"/>
    <cellStyle name="Avertissement 3" xfId="40223" hidden="1"/>
    <cellStyle name="Avertissement 3" xfId="35874" hidden="1"/>
    <cellStyle name="Avertissement 3" xfId="39507" hidden="1"/>
    <cellStyle name="Avertissement 3" xfId="34898" hidden="1"/>
    <cellStyle name="Avertissement 3" xfId="38810" hidden="1"/>
    <cellStyle name="Avertissement 3" xfId="34853" hidden="1"/>
    <cellStyle name="Avertissement 3" xfId="36362" hidden="1"/>
    <cellStyle name="Avertissement 3" xfId="38586" hidden="1"/>
    <cellStyle name="Avertissement 3" xfId="31595" hidden="1"/>
    <cellStyle name="Avertissement 3" xfId="37172" hidden="1"/>
    <cellStyle name="Avertissement 3" xfId="34022" hidden="1"/>
    <cellStyle name="Avertissement 3" xfId="35063" hidden="1"/>
    <cellStyle name="Avertissement 3" xfId="34665" hidden="1"/>
    <cellStyle name="Avertissement 3" xfId="39995" hidden="1"/>
    <cellStyle name="Avertissement 3" xfId="34845" hidden="1"/>
    <cellStyle name="Avertissement 3" xfId="42834" hidden="1"/>
    <cellStyle name="Avertissement 3" xfId="42846" hidden="1"/>
    <cellStyle name="Avertissement 3" xfId="42821" hidden="1"/>
    <cellStyle name="Avertissement 3" xfId="42903" hidden="1"/>
    <cellStyle name="Avertissement 3" xfId="42910" hidden="1"/>
    <cellStyle name="Avertissement 3" xfId="42996" hidden="1"/>
    <cellStyle name="Avertissement 3" xfId="43007" hidden="1"/>
    <cellStyle name="Avertissement 3" xfId="42983" hidden="1"/>
    <cellStyle name="Avertissement 3" xfId="43078" hidden="1"/>
    <cellStyle name="Avertissement 3" xfId="43085" hidden="1"/>
    <cellStyle name="Avertissement 3" xfId="43133" hidden="1"/>
    <cellStyle name="Avertissement 3" xfId="43141" hidden="1"/>
    <cellStyle name="Avertissement 3" xfId="43123" hidden="1"/>
    <cellStyle name="Avertissement 3" xfId="43173" hidden="1"/>
    <cellStyle name="Avertissement 3" xfId="43180" hidden="1"/>
    <cellStyle name="Avertissement 3" xfId="43243" hidden="1"/>
    <cellStyle name="Avertissement 3" xfId="43254" hidden="1"/>
    <cellStyle name="Avertissement 3" xfId="43230" hidden="1"/>
    <cellStyle name="Avertissement 3" xfId="43323" hidden="1"/>
    <cellStyle name="Avertissement 3" xfId="43330" hidden="1"/>
    <cellStyle name="Avertissement 3" xfId="43262" hidden="1"/>
    <cellStyle name="Avertissement 3" xfId="43032" hidden="1"/>
    <cellStyle name="Avertissement 3" xfId="43252" hidden="1"/>
    <cellStyle name="Avertissement 3" xfId="42826" hidden="1"/>
    <cellStyle name="Avertissement 3" xfId="42946" hidden="1"/>
    <cellStyle name="Avertissement 3" xfId="42778" hidden="1"/>
    <cellStyle name="Avertissement 3" xfId="42934" hidden="1"/>
    <cellStyle name="Avertissement 3" xfId="42954" hidden="1"/>
    <cellStyle name="Avertissement 3" xfId="42879" hidden="1"/>
    <cellStyle name="Avertissement 3" xfId="42781" hidden="1"/>
    <cellStyle name="Avertissement 3" xfId="43359" hidden="1"/>
    <cellStyle name="Avertissement 3" xfId="43367" hidden="1"/>
    <cellStyle name="Avertissement 3" xfId="42777" hidden="1"/>
    <cellStyle name="Avertissement 3" xfId="43406" hidden="1"/>
    <cellStyle name="Avertissement 3" xfId="43414" hidden="1"/>
    <cellStyle name="Avertissement 3" xfId="43451" hidden="1"/>
    <cellStyle name="Avertissement 3" xfId="43460" hidden="1"/>
    <cellStyle name="Avertissement 3" xfId="43441" hidden="1"/>
    <cellStyle name="Avertissement 3" xfId="43520" hidden="1"/>
    <cellStyle name="Avertissement 3" xfId="43528" hidden="1"/>
    <cellStyle name="Avertissement 3" xfId="43659" hidden="1"/>
    <cellStyle name="Avertissement 3" xfId="43676" hidden="1"/>
    <cellStyle name="Avertissement 3" xfId="43646" hidden="1"/>
    <cellStyle name="Avertissement 3" xfId="43767" hidden="1"/>
    <cellStyle name="Avertissement 3" xfId="43774" hidden="1"/>
    <cellStyle name="Avertissement 3" xfId="43923" hidden="1"/>
    <cellStyle name="Avertissement 3" xfId="43938" hidden="1"/>
    <cellStyle name="Avertissement 3" xfId="43910" hidden="1"/>
    <cellStyle name="Avertissement 3" xfId="44009" hidden="1"/>
    <cellStyle name="Avertissement 3" xfId="44017" hidden="1"/>
    <cellStyle name="Avertissement 3" xfId="44139" hidden="1"/>
    <cellStyle name="Avertissement 3" xfId="44154" hidden="1"/>
    <cellStyle name="Avertissement 3" xfId="44124" hidden="1"/>
    <cellStyle name="Avertissement 3" xfId="44223" hidden="1"/>
    <cellStyle name="Avertissement 3" xfId="44230" hidden="1"/>
    <cellStyle name="Avertissement 3" xfId="44273" hidden="1"/>
    <cellStyle name="Avertissement 3" xfId="44281" hidden="1"/>
    <cellStyle name="Avertissement 3" xfId="44263" hidden="1"/>
    <cellStyle name="Avertissement 3" xfId="44313" hidden="1"/>
    <cellStyle name="Avertissement 3" xfId="44320" hidden="1"/>
    <cellStyle name="Avertissement 3" xfId="44416" hidden="1"/>
    <cellStyle name="Avertissement 3" xfId="44429" hidden="1"/>
    <cellStyle name="Avertissement 3" xfId="44403" hidden="1"/>
    <cellStyle name="Avertissement 3" xfId="44501" hidden="1"/>
    <cellStyle name="Avertissement 3" xfId="44508" hidden="1"/>
    <cellStyle name="Avertissement 3" xfId="44578" hidden="1"/>
    <cellStyle name="Avertissement 3" xfId="44589" hidden="1"/>
    <cellStyle name="Avertissement 3" xfId="44565" hidden="1"/>
    <cellStyle name="Avertissement 3" xfId="44648" hidden="1"/>
    <cellStyle name="Avertissement 3" xfId="44656" hidden="1"/>
    <cellStyle name="Avertissement 3" xfId="44727" hidden="1"/>
    <cellStyle name="Avertissement 3" xfId="44742" hidden="1"/>
    <cellStyle name="Avertissement 3" xfId="44714" hidden="1"/>
    <cellStyle name="Avertissement 3" xfId="44803" hidden="1"/>
    <cellStyle name="Avertissement 3" xfId="44810" hidden="1"/>
    <cellStyle name="Avertissement 3" xfId="44865" hidden="1"/>
    <cellStyle name="Avertissement 3" xfId="44874" hidden="1"/>
    <cellStyle name="Avertissement 3" xfId="44855" hidden="1"/>
    <cellStyle name="Avertissement 3" xfId="44909" hidden="1"/>
    <cellStyle name="Avertissement 3" xfId="44916" hidden="1"/>
    <cellStyle name="Avertissement 3" xfId="44983" hidden="1"/>
    <cellStyle name="Avertissement 3" xfId="44994" hidden="1"/>
    <cellStyle name="Avertissement 3" xfId="44970" hidden="1"/>
    <cellStyle name="Avertissement 3" xfId="45062" hidden="1"/>
    <cellStyle name="Avertissement 3" xfId="45070" hidden="1"/>
    <cellStyle name="Avertissement 3" xfId="45002" hidden="1"/>
    <cellStyle name="Avertissement 3" xfId="44760" hidden="1"/>
    <cellStyle name="Avertissement 3" xfId="44992" hidden="1"/>
    <cellStyle name="Avertissement 3" xfId="44570" hidden="1"/>
    <cellStyle name="Avertissement 3" xfId="44688" hidden="1"/>
    <cellStyle name="Avertissement 3" xfId="44536" hidden="1"/>
    <cellStyle name="Avertissement 3" xfId="44679" hidden="1"/>
    <cellStyle name="Avertissement 3" xfId="44696" hidden="1"/>
    <cellStyle name="Avertissement 3" xfId="44624" hidden="1"/>
    <cellStyle name="Avertissement 3" xfId="44538" hidden="1"/>
    <cellStyle name="Avertissement 3" xfId="45099" hidden="1"/>
    <cellStyle name="Avertissement 3" xfId="45109" hidden="1"/>
    <cellStyle name="Avertissement 3" xfId="44535" hidden="1"/>
    <cellStyle name="Avertissement 3" xfId="45147" hidden="1"/>
    <cellStyle name="Avertissement 3" xfId="45154" hidden="1"/>
    <cellStyle name="Avertissement 3" xfId="45192" hidden="1"/>
    <cellStyle name="Avertissement 3" xfId="45200" hidden="1"/>
    <cellStyle name="Avertissement 3" xfId="45182" hidden="1"/>
    <cellStyle name="Avertissement 3" xfId="45239" hidden="1"/>
    <cellStyle name="Avertissement 3" xfId="45247" hidden="1"/>
    <cellStyle name="Avertissement 3" xfId="45293" hidden="1"/>
    <cellStyle name="Avertissement 3" xfId="45303" hidden="1"/>
    <cellStyle name="Avertissement 3" xfId="45283" hidden="1"/>
    <cellStyle name="Avertissement 3" xfId="45336" hidden="1"/>
    <cellStyle name="Avertissement 3" xfId="45343" hidden="1"/>
    <cellStyle name="Avertissement 3" xfId="45414" hidden="1"/>
    <cellStyle name="Avertissement 3" xfId="45422" hidden="1"/>
    <cellStyle name="Avertissement 3" xfId="45404" hidden="1"/>
    <cellStyle name="Avertissement 3" xfId="45454" hidden="1"/>
    <cellStyle name="Avertissement 3" xfId="45461" hidden="1"/>
    <cellStyle name="Avertissement 3" xfId="45508" hidden="1"/>
    <cellStyle name="Avertissement 3" xfId="45516" hidden="1"/>
    <cellStyle name="Avertissement 3" xfId="45498" hidden="1"/>
    <cellStyle name="Avertissement 3" xfId="45548" hidden="1"/>
    <cellStyle name="Avertissement 3" xfId="45555" hidden="1"/>
    <cellStyle name="Avertissement 3" xfId="45590" hidden="1"/>
    <cellStyle name="Avertissement 3" xfId="45598" hidden="1"/>
    <cellStyle name="Avertissement 3" xfId="45580" hidden="1"/>
    <cellStyle name="Avertissement 3" xfId="45637" hidden="1"/>
    <cellStyle name="Avertissement 3" xfId="45644" hidden="1"/>
    <cellStyle name="Avertissement 3" xfId="45682" hidden="1"/>
    <cellStyle name="Avertissement 3" xfId="45691" hidden="1"/>
    <cellStyle name="Avertissement 3" xfId="45672" hidden="1"/>
    <cellStyle name="Avertissement 3" xfId="45726" hidden="1"/>
    <cellStyle name="Avertissement 3" xfId="45734" hidden="1"/>
    <cellStyle name="Avertissement 3" xfId="45804" hidden="1"/>
    <cellStyle name="Avertissement 3" xfId="45816" hidden="1"/>
    <cellStyle name="Avertissement 3" xfId="45790" hidden="1"/>
    <cellStyle name="Avertissement 3" xfId="45870" hidden="1"/>
    <cellStyle name="Avertissement 3" xfId="45877" hidden="1"/>
    <cellStyle name="Avertissement 3" xfId="45947" hidden="1"/>
    <cellStyle name="Avertissement 3" xfId="45958" hidden="1"/>
    <cellStyle name="Avertissement 3" xfId="45934" hidden="1"/>
    <cellStyle name="Avertissement 3" xfId="46003" hidden="1"/>
    <cellStyle name="Avertissement 3" xfId="46010" hidden="1"/>
    <cellStyle name="Avertissement 3" xfId="46055" hidden="1"/>
    <cellStyle name="Avertissement 3" xfId="46063" hidden="1"/>
    <cellStyle name="Avertissement 3" xfId="46045" hidden="1"/>
    <cellStyle name="Avertissement 3" xfId="46095" hidden="1"/>
    <cellStyle name="Avertissement 3" xfId="46102" hidden="1"/>
    <cellStyle name="Avertissement 3" xfId="46161" hidden="1"/>
    <cellStyle name="Avertissement 3" xfId="46171" hidden="1"/>
    <cellStyle name="Avertissement 3" xfId="46148" hidden="1"/>
    <cellStyle name="Avertissement 3" xfId="46215" hidden="1"/>
    <cellStyle name="Avertissement 3" xfId="46222" hidden="1"/>
    <cellStyle name="Avertissement 3" xfId="46179" hidden="1"/>
    <cellStyle name="Avertissement 3" xfId="45971" hidden="1"/>
    <cellStyle name="Avertissement 3" xfId="46169" hidden="1"/>
    <cellStyle name="Avertissement 3" xfId="45795" hidden="1"/>
    <cellStyle name="Avertissement 3" xfId="45906" hidden="1"/>
    <cellStyle name="Avertissement 3" xfId="45755" hidden="1"/>
    <cellStyle name="Avertissement 3" xfId="45898" hidden="1"/>
    <cellStyle name="Avertissement 3" xfId="45916" hidden="1"/>
    <cellStyle name="Avertissement 3" xfId="45848" hidden="1"/>
    <cellStyle name="Avertissement 3" xfId="45757" hidden="1"/>
    <cellStyle name="Avertissement 3" xfId="46246" hidden="1"/>
    <cellStyle name="Avertissement 3" xfId="46254" hidden="1"/>
    <cellStyle name="Avertissement 3" xfId="45754" hidden="1"/>
    <cellStyle name="Avertissement 3" xfId="46286" hidden="1"/>
    <cellStyle name="Avertissement 3" xfId="46293" hidden="1"/>
    <cellStyle name="Avertissement 3" xfId="46328" hidden="1"/>
    <cellStyle name="Avertissement 3" xfId="46336" hidden="1"/>
    <cellStyle name="Avertissement 3" xfId="46318" hidden="1"/>
    <cellStyle name="Avertissement 3" xfId="46368" hidden="1"/>
    <cellStyle name="Avertissement 3" xfId="46375" hidden="1"/>
    <cellStyle name="Avertissement 3" xfId="46410" hidden="1"/>
    <cellStyle name="Avertissement 3" xfId="46418" hidden="1"/>
    <cellStyle name="Avertissement 3" xfId="46400" hidden="1"/>
    <cellStyle name="Avertissement 3" xfId="46462" hidden="1"/>
    <cellStyle name="Avertissement 3" xfId="46469" hidden="1"/>
    <cellStyle name="Avertissement 3" xfId="46540" hidden="1"/>
    <cellStyle name="Avertissement 3" xfId="46548" hidden="1"/>
    <cellStyle name="Avertissement 3" xfId="46530" hidden="1"/>
    <cellStyle name="Avertissement 3" xfId="46580" hidden="1"/>
    <cellStyle name="Avertissement 3" xfId="46587" hidden="1"/>
    <cellStyle name="Avertissement 3" xfId="46634" hidden="1"/>
    <cellStyle name="Avertissement 3" xfId="46642" hidden="1"/>
    <cellStyle name="Avertissement 3" xfId="46624" hidden="1"/>
    <cellStyle name="Avertissement 3" xfId="46698" hidden="1"/>
    <cellStyle name="Avertissement 3" xfId="46705" hidden="1"/>
    <cellStyle name="Avertissement 3" xfId="46752" hidden="1"/>
    <cellStyle name="Avertissement 3" xfId="46760" hidden="1"/>
    <cellStyle name="Avertissement 3" xfId="46742" hidden="1"/>
    <cellStyle name="Avertissement 3" xfId="46792" hidden="1"/>
    <cellStyle name="Avertissement 3" xfId="46799" hidden="1"/>
    <cellStyle name="Avertissement 3" xfId="46834" hidden="1"/>
    <cellStyle name="Avertissement 3" xfId="46842" hidden="1"/>
    <cellStyle name="Avertissement 3" xfId="46824" hidden="1"/>
    <cellStyle name="Avertissement 3" xfId="46874" hidden="1"/>
    <cellStyle name="Avertissement 3" xfId="46881" hidden="1"/>
    <cellStyle name="Avertissement 3" xfId="46952" hidden="1"/>
    <cellStyle name="Avertissement 3" xfId="46962" hidden="1"/>
    <cellStyle name="Avertissement 3" xfId="46939" hidden="1"/>
    <cellStyle name="Avertissement 3" xfId="47014" hidden="1"/>
    <cellStyle name="Avertissement 3" xfId="47021" hidden="1"/>
    <cellStyle name="Avertissement 3" xfId="47087" hidden="1"/>
    <cellStyle name="Avertissement 3" xfId="47097" hidden="1"/>
    <cellStyle name="Avertissement 3" xfId="47074" hidden="1"/>
    <cellStyle name="Avertissement 3" xfId="47142" hidden="1"/>
    <cellStyle name="Avertissement 3" xfId="47149" hidden="1"/>
    <cellStyle name="Avertissement 3" xfId="47193" hidden="1"/>
    <cellStyle name="Avertissement 3" xfId="47201" hidden="1"/>
    <cellStyle name="Avertissement 3" xfId="47183" hidden="1"/>
    <cellStyle name="Avertissement 3" xfId="47233" hidden="1"/>
    <cellStyle name="Avertissement 3" xfId="47240" hidden="1"/>
    <cellStyle name="Avertissement 3" xfId="47299" hidden="1"/>
    <cellStyle name="Avertissement 3" xfId="47309" hidden="1"/>
    <cellStyle name="Avertissement 3" xfId="47286" hidden="1"/>
    <cellStyle name="Avertissement 3" xfId="47353" hidden="1"/>
    <cellStyle name="Avertissement 3" xfId="47360" hidden="1"/>
    <cellStyle name="Avertissement 3" xfId="47317" hidden="1"/>
    <cellStyle name="Avertissement 3" xfId="47110" hidden="1"/>
    <cellStyle name="Avertissement 3" xfId="47307" hidden="1"/>
    <cellStyle name="Avertissement 3" xfId="46944" hidden="1"/>
    <cellStyle name="Avertissement 3" xfId="47049" hidden="1"/>
    <cellStyle name="Avertissement 3" xfId="46914" hidden="1"/>
    <cellStyle name="Avertissement 3" xfId="47042" hidden="1"/>
    <cellStyle name="Avertissement 3" xfId="47057" hidden="1"/>
    <cellStyle name="Avertissement 3" xfId="46992" hidden="1"/>
    <cellStyle name="Avertissement 3" xfId="46915" hidden="1"/>
    <cellStyle name="Avertissement 3" xfId="47384" hidden="1"/>
    <cellStyle name="Avertissement 3" xfId="47392" hidden="1"/>
    <cellStyle name="Avertissement 3" xfId="46913" hidden="1"/>
    <cellStyle name="Avertissement 3" xfId="47424" hidden="1"/>
    <cellStyle name="Avertissement 3" xfId="47431" hidden="1"/>
    <cellStyle name="Avertissement 3" xfId="47466" hidden="1"/>
    <cellStyle name="Avertissement 3" xfId="47474" hidden="1"/>
    <cellStyle name="Avertissement 3" xfId="47456" hidden="1"/>
    <cellStyle name="Avertissement 3" xfId="47507" hidden="1"/>
    <cellStyle name="Avertissement 3" xfId="47514" hidden="1"/>
    <cellStyle name="Avertissement 3" xfId="45733" hidden="1"/>
    <cellStyle name="Avertissement 3" xfId="45626" hidden="1"/>
    <cellStyle name="Avertissement 3" xfId="45784" hidden="1"/>
    <cellStyle name="Avertissement 3" xfId="45051" hidden="1"/>
    <cellStyle name="Avertissement 3" xfId="45042" hidden="1"/>
    <cellStyle name="Avertissement 3" xfId="43509" hidden="1"/>
    <cellStyle name="Avertissement 3" xfId="43395" hidden="1"/>
    <cellStyle name="Avertissement 3" xfId="43748" hidden="1"/>
    <cellStyle name="Avertissement 3" xfId="42794" hidden="1"/>
    <cellStyle name="Avertissement 3" xfId="42074" hidden="1"/>
    <cellStyle name="Avertissement 3" xfId="38094" hidden="1"/>
    <cellStyle name="Avertissement 3" xfId="37346" hidden="1"/>
    <cellStyle name="Avertissement 3" xfId="38327" hidden="1"/>
    <cellStyle name="Avertissement 3" xfId="35825" hidden="1"/>
    <cellStyle name="Avertissement 3" xfId="35609" hidden="1"/>
    <cellStyle name="Avertissement 3" xfId="34699" hidden="1"/>
    <cellStyle name="Avertissement 3" xfId="34603" hidden="1"/>
    <cellStyle name="Avertissement 3" xfId="34765" hidden="1"/>
    <cellStyle name="Avertissement 3" xfId="34253" hidden="1"/>
    <cellStyle name="Avertissement 3" xfId="34224" hidden="1"/>
    <cellStyle name="Avertissement 3" xfId="23250" hidden="1"/>
    <cellStyle name="Avertissement 3" xfId="21869" hidden="1"/>
    <cellStyle name="Avertissement 3" xfId="25338" hidden="1"/>
    <cellStyle name="Avertissement 3" xfId="39248" hidden="1"/>
    <cellStyle name="Avertissement 3" xfId="29311" hidden="1"/>
    <cellStyle name="Avertissement 3" xfId="30787" hidden="1"/>
    <cellStyle name="Avertissement 3" xfId="31446" hidden="1"/>
    <cellStyle name="Avertissement 3" xfId="36979" hidden="1"/>
    <cellStyle name="Avertissement 3" xfId="36715" hidden="1"/>
    <cellStyle name="Avertissement 3" xfId="44363" hidden="1"/>
    <cellStyle name="Avertissement 3" xfId="32793" hidden="1"/>
    <cellStyle name="Avertissement 3" xfId="44350" hidden="1"/>
    <cellStyle name="Avertissement 3" xfId="44086" hidden="1"/>
    <cellStyle name="Avertissement 3" xfId="38305" hidden="1"/>
    <cellStyle name="Avertissement 3" xfId="43865" hidden="1"/>
    <cellStyle name="Avertissement 3" xfId="43602" hidden="1"/>
    <cellStyle name="Avertissement 3" xfId="36850" hidden="1"/>
    <cellStyle name="Avertissement 3" xfId="36168" hidden="1"/>
    <cellStyle name="Avertissement 3" xfId="39278" hidden="1"/>
    <cellStyle name="Avertissement 3" xfId="40584" hidden="1"/>
    <cellStyle name="Avertissement 3" xfId="43959" hidden="1"/>
    <cellStyle name="Avertissement 3" xfId="36368" hidden="1"/>
    <cellStyle name="Avertissement 3" xfId="39389" hidden="1"/>
    <cellStyle name="Avertissement 3" xfId="44456" hidden="1"/>
    <cellStyle name="Avertissement 3" xfId="41278" hidden="1"/>
    <cellStyle name="Avertissement 3" xfId="34118" hidden="1"/>
    <cellStyle name="Avertissement 3" xfId="35105" hidden="1"/>
    <cellStyle name="Avertissement 3" xfId="41319" hidden="1"/>
    <cellStyle name="Avertissement 3" xfId="43589" hidden="1"/>
    <cellStyle name="Avertissement 3" xfId="41896" hidden="1"/>
    <cellStyle name="Avertissement 3" xfId="44060" hidden="1"/>
    <cellStyle name="Avertissement 3" xfId="34763" hidden="1"/>
    <cellStyle name="Avertissement 3" xfId="20042" hidden="1"/>
    <cellStyle name="Avertissement 3" xfId="40627" hidden="1"/>
    <cellStyle name="Avertissement 3" xfId="36429" hidden="1"/>
    <cellStyle name="Avertissement 3" xfId="27811" hidden="1"/>
    <cellStyle name="Avertissement 3" xfId="34698" hidden="1"/>
    <cellStyle name="Avertissement 3" xfId="32329" hidden="1"/>
    <cellStyle name="Avertissement 3" xfId="43689" hidden="1"/>
    <cellStyle name="Avertissement 3" xfId="32616" hidden="1"/>
    <cellStyle name="Avertissement 3" xfId="37014" hidden="1"/>
    <cellStyle name="Avertissement 3" xfId="34881" hidden="1"/>
    <cellStyle name="Avertissement 3" xfId="39395" hidden="1"/>
    <cellStyle name="Avertissement 3" xfId="43930" hidden="1"/>
    <cellStyle name="Avertissement 3" xfId="44144" hidden="1"/>
    <cellStyle name="Avertissement 3" xfId="38646" hidden="1"/>
    <cellStyle name="Avertissement 3" xfId="35368" hidden="1"/>
    <cellStyle name="Avertissement 3" xfId="36508" hidden="1"/>
    <cellStyle name="Avertissement 3" xfId="38218" hidden="1"/>
    <cellStyle name="Avertissement 3" xfId="35719" hidden="1"/>
    <cellStyle name="Avertissement 3" xfId="34014" hidden="1"/>
    <cellStyle name="Avertissement 3" xfId="44087" hidden="1"/>
    <cellStyle name="Avertissement 3" xfId="43568" hidden="1"/>
    <cellStyle name="Avertissement 3" xfId="39669" hidden="1"/>
    <cellStyle name="Avertissement 3" xfId="37021" hidden="1"/>
    <cellStyle name="Avertissement 3" xfId="43730" hidden="1"/>
    <cellStyle name="Avertissement 3" xfId="30258" hidden="1"/>
    <cellStyle name="Avertissement 3" xfId="40625" hidden="1"/>
    <cellStyle name="Avertissement 3" xfId="39325" hidden="1"/>
    <cellStyle name="Avertissement 3" xfId="44378" hidden="1"/>
    <cellStyle name="Avertissement 3" xfId="34081" hidden="1"/>
    <cellStyle name="Avertissement 3" xfId="44418" hidden="1"/>
    <cellStyle name="Avertissement 3" xfId="36199" hidden="1"/>
    <cellStyle name="Avertissement 3" xfId="34439" hidden="1"/>
    <cellStyle name="Avertissement 3" xfId="38595" hidden="1"/>
    <cellStyle name="Avertissement 3" xfId="38624" hidden="1"/>
    <cellStyle name="Avertissement 3" xfId="42152" hidden="1"/>
    <cellStyle name="Avertissement 3" xfId="34877" hidden="1"/>
    <cellStyle name="Avertissement 3" xfId="43856" hidden="1"/>
    <cellStyle name="Avertissement 3" xfId="44069" hidden="1"/>
    <cellStyle name="Avertissement 3" xfId="40929" hidden="1"/>
    <cellStyle name="Avertissement 3" xfId="41948" hidden="1"/>
    <cellStyle name="Avertissement 3" xfId="40899" hidden="1"/>
    <cellStyle name="Avertissement 3" xfId="36705" hidden="1"/>
    <cellStyle name="Avertissement 3" xfId="20051" hidden="1"/>
    <cellStyle name="Avertissement 3" xfId="36187" hidden="1"/>
    <cellStyle name="Avertissement 3" xfId="29832" hidden="1"/>
    <cellStyle name="Avertissement 3" xfId="44528" hidden="1"/>
    <cellStyle name="Avertissement 3" xfId="43571" hidden="1"/>
    <cellStyle name="Avertissement 3" xfId="38613" hidden="1"/>
    <cellStyle name="Avertissement 3" xfId="35094" hidden="1"/>
    <cellStyle name="Avertissement 3" xfId="35060" hidden="1"/>
    <cellStyle name="Avertissement 3" xfId="35294" hidden="1"/>
    <cellStyle name="Avertissement 3" xfId="44516" hidden="1"/>
    <cellStyle name="Avertissement 3" xfId="34458" hidden="1"/>
    <cellStyle name="Avertissement 3" xfId="36011" hidden="1"/>
    <cellStyle name="Avertissement 3" xfId="38639" hidden="1"/>
    <cellStyle name="Avertissement 3" xfId="27745" hidden="1"/>
    <cellStyle name="Avertissement 3" xfId="37248" hidden="1"/>
    <cellStyle name="Avertissement 3" xfId="37915" hidden="1"/>
    <cellStyle name="Avertissement 3" xfId="38676" hidden="1"/>
    <cellStyle name="Avertissement 3" xfId="37323" hidden="1"/>
    <cellStyle name="Avertissement 3" xfId="33483" hidden="1"/>
    <cellStyle name="Avertissement 3" xfId="38549" hidden="1"/>
    <cellStyle name="Avertissement 3" xfId="34435" hidden="1"/>
    <cellStyle name="Avertissement 3" xfId="42041" hidden="1"/>
    <cellStyle name="Avertissement 3" xfId="43973" hidden="1"/>
    <cellStyle name="Avertissement 3" xfId="31186" hidden="1"/>
    <cellStyle name="Avertissement 3" xfId="37069" hidden="1"/>
    <cellStyle name="Avertissement 3" xfId="41728" hidden="1"/>
    <cellStyle name="Avertissement 3" xfId="44208" hidden="1"/>
    <cellStyle name="Avertissement 3" xfId="45209" hidden="1"/>
    <cellStyle name="Avertissement 3" xfId="42559" hidden="1"/>
    <cellStyle name="Avertissement 3" xfId="34211" hidden="1"/>
    <cellStyle name="Avertissement 3" xfId="43886" hidden="1"/>
    <cellStyle name="Avertissement 3" xfId="21908" hidden="1"/>
    <cellStyle name="Avertissement 3" xfId="38486" hidden="1"/>
    <cellStyle name="Avertissement 3" xfId="36843" hidden="1"/>
    <cellStyle name="Avertissement 3" xfId="44250" hidden="1"/>
    <cellStyle name="Avertissement 3" xfId="44984" hidden="1"/>
    <cellStyle name="Avertissement 3" xfId="37079" hidden="1"/>
    <cellStyle name="Avertissement 3" xfId="37301" hidden="1"/>
    <cellStyle name="Avertissement 3" xfId="39598" hidden="1"/>
    <cellStyle name="Avertissement 3" xfId="34063" hidden="1"/>
    <cellStyle name="Avertissement 3" xfId="32355" hidden="1"/>
    <cellStyle name="Avertissement 3" xfId="38797" hidden="1"/>
    <cellStyle name="Avertissement 3" xfId="43651" hidden="1"/>
    <cellStyle name="Avertissement 3" xfId="41490" hidden="1"/>
    <cellStyle name="Avertissement 3" xfId="32758" hidden="1"/>
    <cellStyle name="Avertissement 3" xfId="43782" hidden="1"/>
    <cellStyle name="Avertissement 3" xfId="37126" hidden="1"/>
    <cellStyle name="Avertissement 3" xfId="20202" hidden="1"/>
    <cellStyle name="Avertissement 3" xfId="27923" hidden="1"/>
    <cellStyle name="Avertissement 3" xfId="38623" hidden="1"/>
    <cellStyle name="Avertissement 3" xfId="32552" hidden="1"/>
    <cellStyle name="Avertissement 3" xfId="39679" hidden="1"/>
    <cellStyle name="Avertissement 3" xfId="43660" hidden="1"/>
    <cellStyle name="Avertissement 3" xfId="44103" hidden="1"/>
    <cellStyle name="Avertissement 3" xfId="38470" hidden="1"/>
    <cellStyle name="Avertissement 3" xfId="43859" hidden="1"/>
    <cellStyle name="Avertissement 3" xfId="36853" hidden="1"/>
    <cellStyle name="Avertissement 3" xfId="44070" hidden="1"/>
    <cellStyle name="Avertissement 3" xfId="43600" hidden="1"/>
    <cellStyle name="Avertissement 3" xfId="47541" hidden="1"/>
    <cellStyle name="Avertissement 3" xfId="47548" hidden="1"/>
    <cellStyle name="Avertissement 3" xfId="47612" hidden="1"/>
    <cellStyle name="Avertissement 3" xfId="47623" hidden="1"/>
    <cellStyle name="Avertissement 3" xfId="47599" hidden="1"/>
    <cellStyle name="Avertissement 3" xfId="47678" hidden="1"/>
    <cellStyle name="Avertissement 3" xfId="47685" hidden="1"/>
    <cellStyle name="Avertissement 3" xfId="47759" hidden="1"/>
    <cellStyle name="Avertissement 3" xfId="47770" hidden="1"/>
    <cellStyle name="Avertissement 3" xfId="47746" hidden="1"/>
    <cellStyle name="Avertissement 3" xfId="47841" hidden="1"/>
    <cellStyle name="Avertissement 3" xfId="47848" hidden="1"/>
    <cellStyle name="Avertissement 3" xfId="47896" hidden="1"/>
    <cellStyle name="Avertissement 3" xfId="47904" hidden="1"/>
    <cellStyle name="Avertissement 3" xfId="47886" hidden="1"/>
    <cellStyle name="Avertissement 3" xfId="47936" hidden="1"/>
    <cellStyle name="Avertissement 3" xfId="47943" hidden="1"/>
    <cellStyle name="Avertissement 3" xfId="48006" hidden="1"/>
    <cellStyle name="Avertissement 3" xfId="48017" hidden="1"/>
    <cellStyle name="Avertissement 3" xfId="47993" hidden="1"/>
    <cellStyle name="Avertissement 3" xfId="48086" hidden="1"/>
    <cellStyle name="Avertissement 3" xfId="48093" hidden="1"/>
    <cellStyle name="Avertissement 3" xfId="48025" hidden="1"/>
    <cellStyle name="Avertissement 3" xfId="47795" hidden="1"/>
    <cellStyle name="Avertissement 3" xfId="48015" hidden="1"/>
    <cellStyle name="Avertissement 3" xfId="47604" hidden="1"/>
    <cellStyle name="Avertissement 3" xfId="47719" hidden="1"/>
    <cellStyle name="Avertissement 3" xfId="47569" hidden="1"/>
    <cellStyle name="Avertissement 3" xfId="47709" hidden="1"/>
    <cellStyle name="Avertissement 3" xfId="47727" hidden="1"/>
    <cellStyle name="Avertissement 3" xfId="47654" hidden="1"/>
    <cellStyle name="Avertissement 3" xfId="47571" hidden="1"/>
    <cellStyle name="Avertissement 3" xfId="48119" hidden="1"/>
    <cellStyle name="Avertissement 3" xfId="48127" hidden="1"/>
    <cellStyle name="Avertissement 3" xfId="47568" hidden="1"/>
    <cellStyle name="Avertissement 3" xfId="48159" hidden="1"/>
    <cellStyle name="Avertissement 3" xfId="48166" hidden="1"/>
    <cellStyle name="Avertissement 3" xfId="48201" hidden="1"/>
    <cellStyle name="Avertissement 3" xfId="48209" hidden="1"/>
    <cellStyle name="Avertissement 3" xfId="48191" hidden="1"/>
    <cellStyle name="Avertissement 3" xfId="48265" hidden="1"/>
    <cellStyle name="Avertissement 3" xfId="48272" hidden="1"/>
    <cellStyle name="Avertissement 3" xfId="48319" hidden="1"/>
    <cellStyle name="Avertissement 3" xfId="48327" hidden="1"/>
    <cellStyle name="Avertissement 3" xfId="48309" hidden="1"/>
    <cellStyle name="Avertissement 3" xfId="48359" hidden="1"/>
    <cellStyle name="Avertissement 3" xfId="48366" hidden="1"/>
    <cellStyle name="Avertissement 3" xfId="48437" hidden="1"/>
    <cellStyle name="Avertissement 3" xfId="48445" hidden="1"/>
    <cellStyle name="Avertissement 3" xfId="48427" hidden="1"/>
    <cellStyle name="Avertissement 3" xfId="48477" hidden="1"/>
    <cellStyle name="Avertissement 3" xfId="48484" hidden="1"/>
    <cellStyle name="Avertissement 3" xfId="48531" hidden="1"/>
    <cellStyle name="Avertissement 3" xfId="48539" hidden="1"/>
    <cellStyle name="Avertissement 3" xfId="48521" hidden="1"/>
    <cellStyle name="Avertissement 3" xfId="48571" hidden="1"/>
    <cellStyle name="Avertissement 3" xfId="48578" hidden="1"/>
    <cellStyle name="Avertissement 3" xfId="48625" hidden="1"/>
    <cellStyle name="Avertissement 3" xfId="48633" hidden="1"/>
    <cellStyle name="Avertissement 3" xfId="48615" hidden="1"/>
    <cellStyle name="Avertissement 3" xfId="48665" hidden="1"/>
    <cellStyle name="Avertissement 3" xfId="48672" hidden="1"/>
    <cellStyle name="Avertissement 3" xfId="48707" hidden="1"/>
    <cellStyle name="Avertissement 3" xfId="48715" hidden="1"/>
    <cellStyle name="Avertissement 3" xfId="48697" hidden="1"/>
    <cellStyle name="Avertissement 3" xfId="48747" hidden="1"/>
    <cellStyle name="Avertissement 3" xfId="48754" hidden="1"/>
    <cellStyle name="Avertissement 3" xfId="48813" hidden="1"/>
    <cellStyle name="Avertissement 3" xfId="48823" hidden="1"/>
    <cellStyle name="Avertissement 3" xfId="48800" hidden="1"/>
    <cellStyle name="Avertissement 3" xfId="48875" hidden="1"/>
    <cellStyle name="Avertissement 3" xfId="48882" hidden="1"/>
    <cellStyle name="Avertissement 3" xfId="48948" hidden="1"/>
    <cellStyle name="Avertissement 3" xfId="48958" hidden="1"/>
    <cellStyle name="Avertissement 3" xfId="48935" hidden="1"/>
    <cellStyle name="Avertissement 3" xfId="49003" hidden="1"/>
    <cellStyle name="Avertissement 3" xfId="49010" hidden="1"/>
    <cellStyle name="Avertissement 3" xfId="49054" hidden="1"/>
    <cellStyle name="Avertissement 3" xfId="49062" hidden="1"/>
    <cellStyle name="Avertissement 3" xfId="49044" hidden="1"/>
    <cellStyle name="Avertissement 3" xfId="49094" hidden="1"/>
    <cellStyle name="Avertissement 3" xfId="49101" hidden="1"/>
    <cellStyle name="Avertissement 3" xfId="49160" hidden="1"/>
    <cellStyle name="Avertissement 3" xfId="49170" hidden="1"/>
    <cellStyle name="Avertissement 3" xfId="49147" hidden="1"/>
    <cellStyle name="Avertissement 3" xfId="49214" hidden="1"/>
    <cellStyle name="Avertissement 3" xfId="49221" hidden="1"/>
    <cellStyle name="Avertissement 3" xfId="49178" hidden="1"/>
    <cellStyle name="Avertissement 3" xfId="48971" hidden="1"/>
    <cellStyle name="Avertissement 3" xfId="49168" hidden="1"/>
    <cellStyle name="Avertissement 3" xfId="48805" hidden="1"/>
    <cellStyle name="Avertissement 3" xfId="48910" hidden="1"/>
    <cellStyle name="Avertissement 3" xfId="48775" hidden="1"/>
    <cellStyle name="Avertissement 3" xfId="48903" hidden="1"/>
    <cellStyle name="Avertissement 3" xfId="48918" hidden="1"/>
    <cellStyle name="Avertissement 3" xfId="48853" hidden="1"/>
    <cellStyle name="Avertissement 3" xfId="48776" hidden="1"/>
    <cellStyle name="Avertissement 3" xfId="49245" hidden="1"/>
    <cellStyle name="Avertissement 3" xfId="49253" hidden="1"/>
    <cellStyle name="Avertissement 3" xfId="48774" hidden="1"/>
    <cellStyle name="Avertissement 3" xfId="49285" hidden="1"/>
    <cellStyle name="Avertissement 3" xfId="49292" hidden="1"/>
    <cellStyle name="Avertissement 3" xfId="49327" hidden="1"/>
    <cellStyle name="Avertissement 3" xfId="49335" hidden="1"/>
    <cellStyle name="Avertissement 3" xfId="49317" hidden="1"/>
    <cellStyle name="Avertissement 3" xfId="49367" hidden="1"/>
    <cellStyle name="Avertissement 3" xfId="49374" hidden="1"/>
    <cellStyle name="Avertissement 3" xfId="49409" hidden="1"/>
    <cellStyle name="Avertissement 3" xfId="49417" hidden="1"/>
    <cellStyle name="Avertissement 3" xfId="49399" hidden="1"/>
    <cellStyle name="Avertissement 3" xfId="49449" hidden="1"/>
    <cellStyle name="Avertissement 3" xfId="49456" hidden="1"/>
    <cellStyle name="Avertissement 3" xfId="49527" hidden="1"/>
    <cellStyle name="Avertissement 3" xfId="49535" hidden="1"/>
    <cellStyle name="Avertissement 3" xfId="49517" hidden="1"/>
    <cellStyle name="Avertissement 3" xfId="49567" hidden="1"/>
    <cellStyle name="Avertissement 3" xfId="49574" hidden="1"/>
    <cellStyle name="Avertissement 3" xfId="49621" hidden="1"/>
    <cellStyle name="Avertissement 3" xfId="49629" hidden="1"/>
    <cellStyle name="Avertissement 3" xfId="49611" hidden="1"/>
    <cellStyle name="Avertissement 3" xfId="49661" hidden="1"/>
    <cellStyle name="Avertissement 3" xfId="49668" hidden="1"/>
    <cellStyle name="Avertissement 3" xfId="49703" hidden="1"/>
    <cellStyle name="Avertissement 3" xfId="49711" hidden="1"/>
    <cellStyle name="Avertissement 3" xfId="49693" hidden="1"/>
    <cellStyle name="Avertissement 3" xfId="49743" hidden="1"/>
    <cellStyle name="Avertissement 3" xfId="49750" hidden="1"/>
    <cellStyle name="Avertissement 3" xfId="49785" hidden="1"/>
    <cellStyle name="Avertissement 3" xfId="49793" hidden="1"/>
    <cellStyle name="Avertissement 3" xfId="49775" hidden="1"/>
    <cellStyle name="Avertissement 3" xfId="49825" hidden="1"/>
    <cellStyle name="Avertissement 3" xfId="49832" hidden="1"/>
    <cellStyle name="Avertissement 3" xfId="49891" hidden="1"/>
    <cellStyle name="Avertissement 3" xfId="49901" hidden="1"/>
    <cellStyle name="Avertissement 3" xfId="49878" hidden="1"/>
    <cellStyle name="Avertissement 3" xfId="49953" hidden="1"/>
    <cellStyle name="Avertissement 3" xfId="49960" hidden="1"/>
    <cellStyle name="Avertissement 3" xfId="50026" hidden="1"/>
    <cellStyle name="Avertissement 3" xfId="50036" hidden="1"/>
    <cellStyle name="Avertissement 3" xfId="50013" hidden="1"/>
    <cellStyle name="Avertissement 3" xfId="50081" hidden="1"/>
    <cellStyle name="Avertissement 3" xfId="50088" hidden="1"/>
    <cellStyle name="Avertissement 3" xfId="50132" hidden="1"/>
    <cellStyle name="Avertissement 3" xfId="50140" hidden="1"/>
    <cellStyle name="Avertissement 3" xfId="50122" hidden="1"/>
    <cellStyle name="Avertissement 3" xfId="50172" hidden="1"/>
    <cellStyle name="Avertissement 3" xfId="50179" hidden="1"/>
    <cellStyle name="Avertissement 3" xfId="50238" hidden="1"/>
    <cellStyle name="Avertissement 3" xfId="50248" hidden="1"/>
    <cellStyle name="Avertissement 3" xfId="50225" hidden="1"/>
    <cellStyle name="Avertissement 3" xfId="50292" hidden="1"/>
    <cellStyle name="Avertissement 3" xfId="50299" hidden="1"/>
    <cellStyle name="Avertissement 3" xfId="50256" hidden="1"/>
    <cellStyle name="Avertissement 3" xfId="50049" hidden="1"/>
    <cellStyle name="Avertissement 3" xfId="50246" hidden="1"/>
    <cellStyle name="Avertissement 3" xfId="49883" hidden="1"/>
    <cellStyle name="Avertissement 3" xfId="49988" hidden="1"/>
    <cellStyle name="Avertissement 3" xfId="49853" hidden="1"/>
    <cellStyle name="Avertissement 3" xfId="49981" hidden="1"/>
    <cellStyle name="Avertissement 3" xfId="49996" hidden="1"/>
    <cellStyle name="Avertissement 3" xfId="49931" hidden="1"/>
    <cellStyle name="Avertissement 3" xfId="49854" hidden="1"/>
    <cellStyle name="Avertissement 3" xfId="50323" hidden="1"/>
    <cellStyle name="Avertissement 3" xfId="50331" hidden="1"/>
    <cellStyle name="Avertissement 3" xfId="49852" hidden="1"/>
    <cellStyle name="Avertissement 3" xfId="50363" hidden="1"/>
    <cellStyle name="Avertissement 3" xfId="50370" hidden="1"/>
    <cellStyle name="Avertissement 3" xfId="50405" hidden="1"/>
    <cellStyle name="Avertissement 3" xfId="50413" hidden="1"/>
    <cellStyle name="Avertissement 3" xfId="50395" hidden="1"/>
    <cellStyle name="Avertissement 3" xfId="50445" hidden="1"/>
    <cellStyle name="Avertissement 3" xfId="50452" hidden="1"/>
    <cellStyle name="Avertissement 3" xfId="50487" hidden="1"/>
    <cellStyle name="Avertissement 3" xfId="50495" hidden="1"/>
    <cellStyle name="Avertissement 3" xfId="50477" hidden="1"/>
    <cellStyle name="Avertissement 3" xfId="50539" hidden="1"/>
    <cellStyle name="Avertissement 3" xfId="50546" hidden="1"/>
    <cellStyle name="Avertissement 3" xfId="50617" hidden="1"/>
    <cellStyle name="Avertissement 3" xfId="50625" hidden="1"/>
    <cellStyle name="Avertissement 3" xfId="50607" hidden="1"/>
    <cellStyle name="Avertissement 3" xfId="50657" hidden="1"/>
    <cellStyle name="Avertissement 3" xfId="50664" hidden="1"/>
    <cellStyle name="Avertissement 3" xfId="50711" hidden="1"/>
    <cellStyle name="Avertissement 3" xfId="50719" hidden="1"/>
    <cellStyle name="Avertissement 3" xfId="50701" hidden="1"/>
    <cellStyle name="Avertissement 3" xfId="50775" hidden="1"/>
    <cellStyle name="Avertissement 3" xfId="50782" hidden="1"/>
    <cellStyle name="Avertissement 3" xfId="50829" hidden="1"/>
    <cellStyle name="Avertissement 3" xfId="50837" hidden="1"/>
    <cellStyle name="Avertissement 3" xfId="50819" hidden="1"/>
    <cellStyle name="Avertissement 3" xfId="50869" hidden="1"/>
    <cellStyle name="Avertissement 3" xfId="50876" hidden="1"/>
    <cellStyle name="Avertissement 3" xfId="50911" hidden="1"/>
    <cellStyle name="Avertissement 3" xfId="50919" hidden="1"/>
    <cellStyle name="Avertissement 3" xfId="50901" hidden="1"/>
    <cellStyle name="Avertissement 3" xfId="50951" hidden="1"/>
    <cellStyle name="Avertissement 3" xfId="50958" hidden="1"/>
    <cellStyle name="Avertissement 3" xfId="51029" hidden="1"/>
    <cellStyle name="Avertissement 3" xfId="51039" hidden="1"/>
    <cellStyle name="Avertissement 3" xfId="51016" hidden="1"/>
    <cellStyle name="Avertissement 3" xfId="51091" hidden="1"/>
    <cellStyle name="Avertissement 3" xfId="51098" hidden="1"/>
    <cellStyle name="Avertissement 3" xfId="51164" hidden="1"/>
    <cellStyle name="Avertissement 3" xfId="51174" hidden="1"/>
    <cellStyle name="Avertissement 3" xfId="51151" hidden="1"/>
    <cellStyle name="Avertissement 3" xfId="51219" hidden="1"/>
    <cellStyle name="Avertissement 3" xfId="51226" hidden="1"/>
    <cellStyle name="Avertissement 3" xfId="51270" hidden="1"/>
    <cellStyle name="Avertissement 3" xfId="51278" hidden="1"/>
    <cellStyle name="Avertissement 3" xfId="51260" hidden="1"/>
    <cellStyle name="Avertissement 3" xfId="51310" hidden="1"/>
    <cellStyle name="Avertissement 3" xfId="51317" hidden="1"/>
    <cellStyle name="Avertissement 3" xfId="51376" hidden="1"/>
    <cellStyle name="Avertissement 3" xfId="51386" hidden="1"/>
    <cellStyle name="Avertissement 3" xfId="51363" hidden="1"/>
    <cellStyle name="Avertissement 3" xfId="51430" hidden="1"/>
    <cellStyle name="Avertissement 3" xfId="51437" hidden="1"/>
    <cellStyle name="Avertissement 3" xfId="51394" hidden="1"/>
    <cellStyle name="Avertissement 3" xfId="51187" hidden="1"/>
    <cellStyle name="Avertissement 3" xfId="51384" hidden="1"/>
    <cellStyle name="Avertissement 3" xfId="51021" hidden="1"/>
    <cellStyle name="Avertissement 3" xfId="51126" hidden="1"/>
    <cellStyle name="Avertissement 3" xfId="50991" hidden="1"/>
    <cellStyle name="Avertissement 3" xfId="51119" hidden="1"/>
    <cellStyle name="Avertissement 3" xfId="51134" hidden="1"/>
    <cellStyle name="Avertissement 3" xfId="51069" hidden="1"/>
    <cellStyle name="Avertissement 3" xfId="50992" hidden="1"/>
    <cellStyle name="Avertissement 3" xfId="51461" hidden="1"/>
    <cellStyle name="Avertissement 3" xfId="51469" hidden="1"/>
    <cellStyle name="Avertissement 3" xfId="50990" hidden="1"/>
    <cellStyle name="Avertissement 3" xfId="51501" hidden="1"/>
    <cellStyle name="Avertissement 3" xfId="51508" hidden="1"/>
    <cellStyle name="Avertissement 3" xfId="51543" hidden="1"/>
    <cellStyle name="Avertissement 3" xfId="51551" hidden="1"/>
    <cellStyle name="Avertissement 3" xfId="51533" hidden="1"/>
    <cellStyle name="Avertissement 3" xfId="51583" hidden="1"/>
    <cellStyle name="Avertissement 3" xfId="51590"/>
    <cellStyle name="Avertissement 4" xfId="3114"/>
    <cellStyle name="Avertissement 5" xfId="11423"/>
    <cellStyle name="Avertissement 6" xfId="19949"/>
    <cellStyle name="Bad" xfId="26"/>
    <cellStyle name="bin" xfId="56"/>
    <cellStyle name="blue" xfId="57"/>
    <cellStyle name="Ç¥ÁØ_ENRL2" xfId="58"/>
    <cellStyle name="caché" xfId="59"/>
    <cellStyle name="Calcul" xfId="197" builtinId="22" customBuiltin="1"/>
    <cellStyle name="Calcul 2" xfId="302"/>
    <cellStyle name="Calcul 3" xfId="334" hidden="1"/>
    <cellStyle name="Calcul 3" xfId="550" hidden="1"/>
    <cellStyle name="Calcul 3" xfId="658" hidden="1"/>
    <cellStyle name="Calcul 3" xfId="671" hidden="1"/>
    <cellStyle name="Calcul 3" xfId="712" hidden="1"/>
    <cellStyle name="Calcul 3" xfId="732" hidden="1"/>
    <cellStyle name="Calcul 3" xfId="1018" hidden="1"/>
    <cellStyle name="Calcul 3" xfId="1126" hidden="1"/>
    <cellStyle name="Calcul 3" xfId="1139" hidden="1"/>
    <cellStyle name="Calcul 3" xfId="1177" hidden="1"/>
    <cellStyle name="Calcul 3" xfId="1197" hidden="1"/>
    <cellStyle name="Calcul 3" xfId="1429" hidden="1"/>
    <cellStyle name="Calcul 3" xfId="1537" hidden="1"/>
    <cellStyle name="Calcul 3" xfId="1550" hidden="1"/>
    <cellStyle name="Calcul 3" xfId="1586" hidden="1"/>
    <cellStyle name="Calcul 3" xfId="1606" hidden="1"/>
    <cellStyle name="Calcul 3" xfId="1668" hidden="1"/>
    <cellStyle name="Calcul 3" xfId="1681" hidden="1"/>
    <cellStyle name="Calcul 3" xfId="1682" hidden="1"/>
    <cellStyle name="Calcul 3" xfId="1717" hidden="1"/>
    <cellStyle name="Calcul 3" xfId="1725" hidden="1"/>
    <cellStyle name="Calcul 3" xfId="1945" hidden="1"/>
    <cellStyle name="Calcul 3" xfId="2053" hidden="1"/>
    <cellStyle name="Calcul 3" xfId="2066" hidden="1"/>
    <cellStyle name="Calcul 3" xfId="2102" hidden="1"/>
    <cellStyle name="Calcul 3" xfId="2122" hidden="1"/>
    <cellStyle name="Calcul 3" xfId="2225" hidden="1"/>
    <cellStyle name="Calcul 3" xfId="2257" hidden="1"/>
    <cellStyle name="Calcul 3" xfId="2264" hidden="1"/>
    <cellStyle name="Calcul 3" xfId="2301" hidden="1"/>
    <cellStyle name="Calcul 3" xfId="2315" hidden="1"/>
    <cellStyle name="Calcul 3" xfId="2413" hidden="1"/>
    <cellStyle name="Calcul 3" xfId="2453" hidden="1"/>
    <cellStyle name="Calcul 3" xfId="2466" hidden="1"/>
    <cellStyle name="Calcul 3" xfId="2502" hidden="1"/>
    <cellStyle name="Calcul 3" xfId="2517" hidden="1"/>
    <cellStyle name="Calcul 3" xfId="2575" hidden="1"/>
    <cellStyle name="Calcul 3" xfId="2588" hidden="1"/>
    <cellStyle name="Calcul 3" xfId="2589" hidden="1"/>
    <cellStyle name="Calcul 3" xfId="2624" hidden="1"/>
    <cellStyle name="Calcul 3" xfId="2632" hidden="1"/>
    <cellStyle name="Calcul 3" xfId="2725" hidden="1"/>
    <cellStyle name="Calcul 3" xfId="2766" hidden="1"/>
    <cellStyle name="Calcul 3" xfId="2779" hidden="1"/>
    <cellStyle name="Calcul 3" xfId="2815" hidden="1"/>
    <cellStyle name="Calcul 3" xfId="2835" hidden="1"/>
    <cellStyle name="Calcul 3" xfId="2137" hidden="1"/>
    <cellStyle name="Calcul 3" xfId="803" hidden="1"/>
    <cellStyle name="Calcul 3" xfId="762" hidden="1"/>
    <cellStyle name="Calcul 3" xfId="779" hidden="1"/>
    <cellStyle name="Calcul 3" xfId="752" hidden="1"/>
    <cellStyle name="Calcul 3" xfId="2662" hidden="1"/>
    <cellStyle name="Calcul 3" xfId="2236" hidden="1"/>
    <cellStyle name="Calcul 3" xfId="2227" hidden="1"/>
    <cellStyle name="Calcul 3" xfId="2353" hidden="1"/>
    <cellStyle name="Calcul 3" xfId="2506" hidden="1"/>
    <cellStyle name="Calcul 3" xfId="2866" hidden="1"/>
    <cellStyle name="Calcul 3" xfId="2879" hidden="1"/>
    <cellStyle name="Calcul 3" xfId="2880" hidden="1"/>
    <cellStyle name="Calcul 3" xfId="2915" hidden="1"/>
    <cellStyle name="Calcul 3" xfId="2923" hidden="1"/>
    <cellStyle name="Calcul 3" xfId="2973" hidden="1"/>
    <cellStyle name="Calcul 3" xfId="2998" hidden="1"/>
    <cellStyle name="Calcul 3" xfId="3011" hidden="1"/>
    <cellStyle name="Calcul 3" xfId="3046" hidden="1"/>
    <cellStyle name="Calcul 3" xfId="3066" hidden="1"/>
    <cellStyle name="Calcul 3" xfId="3371" hidden="1"/>
    <cellStyle name="Calcul 3" xfId="3479" hidden="1"/>
    <cellStyle name="Calcul 3" xfId="3492" hidden="1"/>
    <cellStyle name="Calcul 3" xfId="3528" hidden="1"/>
    <cellStyle name="Calcul 3" xfId="3548" hidden="1"/>
    <cellStyle name="Calcul 3" xfId="3834" hidden="1"/>
    <cellStyle name="Calcul 3" xfId="3942" hidden="1"/>
    <cellStyle name="Calcul 3" xfId="3955" hidden="1"/>
    <cellStyle name="Calcul 3" xfId="3993" hidden="1"/>
    <cellStyle name="Calcul 3" xfId="4013" hidden="1"/>
    <cellStyle name="Calcul 3" xfId="4245" hidden="1"/>
    <cellStyle name="Calcul 3" xfId="4353" hidden="1"/>
    <cellStyle name="Calcul 3" xfId="4366" hidden="1"/>
    <cellStyle name="Calcul 3" xfId="4402" hidden="1"/>
    <cellStyle name="Calcul 3" xfId="4422" hidden="1"/>
    <cellStyle name="Calcul 3" xfId="4484" hidden="1"/>
    <cellStyle name="Calcul 3" xfId="4497" hidden="1"/>
    <cellStyle name="Calcul 3" xfId="4498" hidden="1"/>
    <cellStyle name="Calcul 3" xfId="4533" hidden="1"/>
    <cellStyle name="Calcul 3" xfId="4541" hidden="1"/>
    <cellStyle name="Calcul 3" xfId="4761" hidden="1"/>
    <cellStyle name="Calcul 3" xfId="4869" hidden="1"/>
    <cellStyle name="Calcul 3" xfId="4882" hidden="1"/>
    <cellStyle name="Calcul 3" xfId="4918" hidden="1"/>
    <cellStyle name="Calcul 3" xfId="4938" hidden="1"/>
    <cellStyle name="Calcul 3" xfId="5041" hidden="1"/>
    <cellStyle name="Calcul 3" xfId="5073" hidden="1"/>
    <cellStyle name="Calcul 3" xfId="5080" hidden="1"/>
    <cellStyle name="Calcul 3" xfId="5117" hidden="1"/>
    <cellStyle name="Calcul 3" xfId="5131" hidden="1"/>
    <cellStyle name="Calcul 3" xfId="5229" hidden="1"/>
    <cellStyle name="Calcul 3" xfId="5269" hidden="1"/>
    <cellStyle name="Calcul 3" xfId="5282" hidden="1"/>
    <cellStyle name="Calcul 3" xfId="5318" hidden="1"/>
    <cellStyle name="Calcul 3" xfId="5333" hidden="1"/>
    <cellStyle name="Calcul 3" xfId="5391" hidden="1"/>
    <cellStyle name="Calcul 3" xfId="5404" hidden="1"/>
    <cellStyle name="Calcul 3" xfId="5405" hidden="1"/>
    <cellStyle name="Calcul 3" xfId="5440" hidden="1"/>
    <cellStyle name="Calcul 3" xfId="5448" hidden="1"/>
    <cellStyle name="Calcul 3" xfId="5541" hidden="1"/>
    <cellStyle name="Calcul 3" xfId="5582" hidden="1"/>
    <cellStyle name="Calcul 3" xfId="5595" hidden="1"/>
    <cellStyle name="Calcul 3" xfId="5631" hidden="1"/>
    <cellStyle name="Calcul 3" xfId="5651" hidden="1"/>
    <cellStyle name="Calcul 3" xfId="4953" hidden="1"/>
    <cellStyle name="Calcul 3" xfId="3619" hidden="1"/>
    <cellStyle name="Calcul 3" xfId="3578" hidden="1"/>
    <cellStyle name="Calcul 3" xfId="3595" hidden="1"/>
    <cellStyle name="Calcul 3" xfId="3568" hidden="1"/>
    <cellStyle name="Calcul 3" xfId="5478" hidden="1"/>
    <cellStyle name="Calcul 3" xfId="5052" hidden="1"/>
    <cellStyle name="Calcul 3" xfId="5043" hidden="1"/>
    <cellStyle name="Calcul 3" xfId="5169" hidden="1"/>
    <cellStyle name="Calcul 3" xfId="5322" hidden="1"/>
    <cellStyle name="Calcul 3" xfId="5682" hidden="1"/>
    <cellStyle name="Calcul 3" xfId="5695" hidden="1"/>
    <cellStyle name="Calcul 3" xfId="5696" hidden="1"/>
    <cellStyle name="Calcul 3" xfId="5731" hidden="1"/>
    <cellStyle name="Calcul 3" xfId="5739" hidden="1"/>
    <cellStyle name="Calcul 3" xfId="5789" hidden="1"/>
    <cellStyle name="Calcul 3" xfId="5814" hidden="1"/>
    <cellStyle name="Calcul 3" xfId="5827" hidden="1"/>
    <cellStyle name="Calcul 3" xfId="5862" hidden="1"/>
    <cellStyle name="Calcul 3" xfId="5882" hidden="1"/>
    <cellStyle name="Calcul 3" xfId="6123" hidden="1"/>
    <cellStyle name="Calcul 3" xfId="6231" hidden="1"/>
    <cellStyle name="Calcul 3" xfId="6244" hidden="1"/>
    <cellStyle name="Calcul 3" xfId="6280" hidden="1"/>
    <cellStyle name="Calcul 3" xfId="6300" hidden="1"/>
    <cellStyle name="Calcul 3" xfId="6586" hidden="1"/>
    <cellStyle name="Calcul 3" xfId="6694" hidden="1"/>
    <cellStyle name="Calcul 3" xfId="6707" hidden="1"/>
    <cellStyle name="Calcul 3" xfId="6745" hidden="1"/>
    <cellStyle name="Calcul 3" xfId="6765" hidden="1"/>
    <cellStyle name="Calcul 3" xfId="6997" hidden="1"/>
    <cellStyle name="Calcul 3" xfId="7105" hidden="1"/>
    <cellStyle name="Calcul 3" xfId="7118" hidden="1"/>
    <cellStyle name="Calcul 3" xfId="7154" hidden="1"/>
    <cellStyle name="Calcul 3" xfId="7174" hidden="1"/>
    <cellStyle name="Calcul 3" xfId="7236" hidden="1"/>
    <cellStyle name="Calcul 3" xfId="7249" hidden="1"/>
    <cellStyle name="Calcul 3" xfId="7250" hidden="1"/>
    <cellStyle name="Calcul 3" xfId="7285" hidden="1"/>
    <cellStyle name="Calcul 3" xfId="7293" hidden="1"/>
    <cellStyle name="Calcul 3" xfId="7513" hidden="1"/>
    <cellStyle name="Calcul 3" xfId="7621" hidden="1"/>
    <cellStyle name="Calcul 3" xfId="7634" hidden="1"/>
    <cellStyle name="Calcul 3" xfId="7670" hidden="1"/>
    <cellStyle name="Calcul 3" xfId="7690" hidden="1"/>
    <cellStyle name="Calcul 3" xfId="7793" hidden="1"/>
    <cellStyle name="Calcul 3" xfId="7825" hidden="1"/>
    <cellStyle name="Calcul 3" xfId="7832" hidden="1"/>
    <cellStyle name="Calcul 3" xfId="7869" hidden="1"/>
    <cellStyle name="Calcul 3" xfId="7883" hidden="1"/>
    <cellStyle name="Calcul 3" xfId="7981" hidden="1"/>
    <cellStyle name="Calcul 3" xfId="8021" hidden="1"/>
    <cellStyle name="Calcul 3" xfId="8034" hidden="1"/>
    <cellStyle name="Calcul 3" xfId="8070" hidden="1"/>
    <cellStyle name="Calcul 3" xfId="8085" hidden="1"/>
    <cellStyle name="Calcul 3" xfId="8143" hidden="1"/>
    <cellStyle name="Calcul 3" xfId="8156" hidden="1"/>
    <cellStyle name="Calcul 3" xfId="8157" hidden="1"/>
    <cellStyle name="Calcul 3" xfId="8192" hidden="1"/>
    <cellStyle name="Calcul 3" xfId="8200" hidden="1"/>
    <cellStyle name="Calcul 3" xfId="8293" hidden="1"/>
    <cellStyle name="Calcul 3" xfId="8334" hidden="1"/>
    <cellStyle name="Calcul 3" xfId="8347" hidden="1"/>
    <cellStyle name="Calcul 3" xfId="8383" hidden="1"/>
    <cellStyle name="Calcul 3" xfId="8403" hidden="1"/>
    <cellStyle name="Calcul 3" xfId="7705" hidden="1"/>
    <cellStyle name="Calcul 3" xfId="6371" hidden="1"/>
    <cellStyle name="Calcul 3" xfId="6330" hidden="1"/>
    <cellStyle name="Calcul 3" xfId="6347" hidden="1"/>
    <cellStyle name="Calcul 3" xfId="6320" hidden="1"/>
    <cellStyle name="Calcul 3" xfId="8230" hidden="1"/>
    <cellStyle name="Calcul 3" xfId="7804" hidden="1"/>
    <cellStyle name="Calcul 3" xfId="7795" hidden="1"/>
    <cellStyle name="Calcul 3" xfId="7921" hidden="1"/>
    <cellStyle name="Calcul 3" xfId="8074" hidden="1"/>
    <cellStyle name="Calcul 3" xfId="8434" hidden="1"/>
    <cellStyle name="Calcul 3" xfId="8447" hidden="1"/>
    <cellStyle name="Calcul 3" xfId="8448" hidden="1"/>
    <cellStyle name="Calcul 3" xfId="8483" hidden="1"/>
    <cellStyle name="Calcul 3" xfId="8491" hidden="1"/>
    <cellStyle name="Calcul 3" xfId="8541" hidden="1"/>
    <cellStyle name="Calcul 3" xfId="8566" hidden="1"/>
    <cellStyle name="Calcul 3" xfId="8579" hidden="1"/>
    <cellStyle name="Calcul 3" xfId="8614" hidden="1"/>
    <cellStyle name="Calcul 3" xfId="8634" hidden="1"/>
    <cellStyle name="Calcul 3" xfId="8881" hidden="1"/>
    <cellStyle name="Calcul 3" xfId="8989" hidden="1"/>
    <cellStyle name="Calcul 3" xfId="9002" hidden="1"/>
    <cellStyle name="Calcul 3" xfId="9038" hidden="1"/>
    <cellStyle name="Calcul 3" xfId="9058" hidden="1"/>
    <cellStyle name="Calcul 3" xfId="9344" hidden="1"/>
    <cellStyle name="Calcul 3" xfId="9452" hidden="1"/>
    <cellStyle name="Calcul 3" xfId="9465" hidden="1"/>
    <cellStyle name="Calcul 3" xfId="9503" hidden="1"/>
    <cellStyle name="Calcul 3" xfId="9523" hidden="1"/>
    <cellStyle name="Calcul 3" xfId="9755" hidden="1"/>
    <cellStyle name="Calcul 3" xfId="9863" hidden="1"/>
    <cellStyle name="Calcul 3" xfId="9876" hidden="1"/>
    <cellStyle name="Calcul 3" xfId="9912" hidden="1"/>
    <cellStyle name="Calcul 3" xfId="9932" hidden="1"/>
    <cellStyle name="Calcul 3" xfId="9994" hidden="1"/>
    <cellStyle name="Calcul 3" xfId="10007" hidden="1"/>
    <cellStyle name="Calcul 3" xfId="10008" hidden="1"/>
    <cellStyle name="Calcul 3" xfId="10043" hidden="1"/>
    <cellStyle name="Calcul 3" xfId="10051" hidden="1"/>
    <cellStyle name="Calcul 3" xfId="10271" hidden="1"/>
    <cellStyle name="Calcul 3" xfId="10379" hidden="1"/>
    <cellStyle name="Calcul 3" xfId="10392" hidden="1"/>
    <cellStyle name="Calcul 3" xfId="10428" hidden="1"/>
    <cellStyle name="Calcul 3" xfId="10448" hidden="1"/>
    <cellStyle name="Calcul 3" xfId="10551" hidden="1"/>
    <cellStyle name="Calcul 3" xfId="10583" hidden="1"/>
    <cellStyle name="Calcul 3" xfId="10590" hidden="1"/>
    <cellStyle name="Calcul 3" xfId="10627" hidden="1"/>
    <cellStyle name="Calcul 3" xfId="10641" hidden="1"/>
    <cellStyle name="Calcul 3" xfId="10739" hidden="1"/>
    <cellStyle name="Calcul 3" xfId="10779" hidden="1"/>
    <cellStyle name="Calcul 3" xfId="10792" hidden="1"/>
    <cellStyle name="Calcul 3" xfId="10828" hidden="1"/>
    <cellStyle name="Calcul 3" xfId="10843" hidden="1"/>
    <cellStyle name="Calcul 3" xfId="10901" hidden="1"/>
    <cellStyle name="Calcul 3" xfId="10914" hidden="1"/>
    <cellStyle name="Calcul 3" xfId="10915" hidden="1"/>
    <cellStyle name="Calcul 3" xfId="10950" hidden="1"/>
    <cellStyle name="Calcul 3" xfId="10958" hidden="1"/>
    <cellStyle name="Calcul 3" xfId="11051" hidden="1"/>
    <cellStyle name="Calcul 3" xfId="11092" hidden="1"/>
    <cellStyle name="Calcul 3" xfId="11105" hidden="1"/>
    <cellStyle name="Calcul 3" xfId="11141" hidden="1"/>
    <cellStyle name="Calcul 3" xfId="11161" hidden="1"/>
    <cellStyle name="Calcul 3" xfId="10463" hidden="1"/>
    <cellStyle name="Calcul 3" xfId="9129" hidden="1"/>
    <cellStyle name="Calcul 3" xfId="9088" hidden="1"/>
    <cellStyle name="Calcul 3" xfId="9105" hidden="1"/>
    <cellStyle name="Calcul 3" xfId="9078" hidden="1"/>
    <cellStyle name="Calcul 3" xfId="10988" hidden="1"/>
    <cellStyle name="Calcul 3" xfId="10562" hidden="1"/>
    <cellStyle name="Calcul 3" xfId="10553" hidden="1"/>
    <cellStyle name="Calcul 3" xfId="10679" hidden="1"/>
    <cellStyle name="Calcul 3" xfId="10832" hidden="1"/>
    <cellStyle name="Calcul 3" xfId="11192" hidden="1"/>
    <cellStyle name="Calcul 3" xfId="11205" hidden="1"/>
    <cellStyle name="Calcul 3" xfId="11206" hidden="1"/>
    <cellStyle name="Calcul 3" xfId="11241" hidden="1"/>
    <cellStyle name="Calcul 3" xfId="11249" hidden="1"/>
    <cellStyle name="Calcul 3" xfId="11299" hidden="1"/>
    <cellStyle name="Calcul 3" xfId="11324" hidden="1"/>
    <cellStyle name="Calcul 3" xfId="11337" hidden="1"/>
    <cellStyle name="Calcul 3" xfId="11372" hidden="1"/>
    <cellStyle name="Calcul 3" xfId="11392" hidden="1"/>
    <cellStyle name="Calcul 3" xfId="11665" hidden="1"/>
    <cellStyle name="Calcul 3" xfId="11773" hidden="1"/>
    <cellStyle name="Calcul 3" xfId="11786" hidden="1"/>
    <cellStyle name="Calcul 3" xfId="11822" hidden="1"/>
    <cellStyle name="Calcul 3" xfId="11842" hidden="1"/>
    <cellStyle name="Calcul 3" xfId="12128" hidden="1"/>
    <cellStyle name="Calcul 3" xfId="12236" hidden="1"/>
    <cellStyle name="Calcul 3" xfId="12249" hidden="1"/>
    <cellStyle name="Calcul 3" xfId="12287" hidden="1"/>
    <cellStyle name="Calcul 3" xfId="12307" hidden="1"/>
    <cellStyle name="Calcul 3" xfId="12539" hidden="1"/>
    <cellStyle name="Calcul 3" xfId="12647" hidden="1"/>
    <cellStyle name="Calcul 3" xfId="12660" hidden="1"/>
    <cellStyle name="Calcul 3" xfId="12696" hidden="1"/>
    <cellStyle name="Calcul 3" xfId="12716" hidden="1"/>
    <cellStyle name="Calcul 3" xfId="12778" hidden="1"/>
    <cellStyle name="Calcul 3" xfId="12791" hidden="1"/>
    <cellStyle name="Calcul 3" xfId="12792" hidden="1"/>
    <cellStyle name="Calcul 3" xfId="12827" hidden="1"/>
    <cellStyle name="Calcul 3" xfId="12835" hidden="1"/>
    <cellStyle name="Calcul 3" xfId="13055" hidden="1"/>
    <cellStyle name="Calcul 3" xfId="13163" hidden="1"/>
    <cellStyle name="Calcul 3" xfId="13176" hidden="1"/>
    <cellStyle name="Calcul 3" xfId="13212" hidden="1"/>
    <cellStyle name="Calcul 3" xfId="13232" hidden="1"/>
    <cellStyle name="Calcul 3" xfId="13335" hidden="1"/>
    <cellStyle name="Calcul 3" xfId="13367" hidden="1"/>
    <cellStyle name="Calcul 3" xfId="13374" hidden="1"/>
    <cellStyle name="Calcul 3" xfId="13411" hidden="1"/>
    <cellStyle name="Calcul 3" xfId="13425" hidden="1"/>
    <cellStyle name="Calcul 3" xfId="13523" hidden="1"/>
    <cellStyle name="Calcul 3" xfId="13563" hidden="1"/>
    <cellStyle name="Calcul 3" xfId="13576" hidden="1"/>
    <cellStyle name="Calcul 3" xfId="13612" hidden="1"/>
    <cellStyle name="Calcul 3" xfId="13627" hidden="1"/>
    <cellStyle name="Calcul 3" xfId="13685" hidden="1"/>
    <cellStyle name="Calcul 3" xfId="13698" hidden="1"/>
    <cellStyle name="Calcul 3" xfId="13699" hidden="1"/>
    <cellStyle name="Calcul 3" xfId="13734" hidden="1"/>
    <cellStyle name="Calcul 3" xfId="13742" hidden="1"/>
    <cellStyle name="Calcul 3" xfId="13835" hidden="1"/>
    <cellStyle name="Calcul 3" xfId="13876" hidden="1"/>
    <cellStyle name="Calcul 3" xfId="13889" hidden="1"/>
    <cellStyle name="Calcul 3" xfId="13925" hidden="1"/>
    <cellStyle name="Calcul 3" xfId="13945" hidden="1"/>
    <cellStyle name="Calcul 3" xfId="13247" hidden="1"/>
    <cellStyle name="Calcul 3" xfId="11913" hidden="1"/>
    <cellStyle name="Calcul 3" xfId="11872" hidden="1"/>
    <cellStyle name="Calcul 3" xfId="11889" hidden="1"/>
    <cellStyle name="Calcul 3" xfId="11862" hidden="1"/>
    <cellStyle name="Calcul 3" xfId="13772" hidden="1"/>
    <cellStyle name="Calcul 3" xfId="13346" hidden="1"/>
    <cellStyle name="Calcul 3" xfId="13337" hidden="1"/>
    <cellStyle name="Calcul 3" xfId="13463" hidden="1"/>
    <cellStyle name="Calcul 3" xfId="13616" hidden="1"/>
    <cellStyle name="Calcul 3" xfId="13976" hidden="1"/>
    <cellStyle name="Calcul 3" xfId="13989" hidden="1"/>
    <cellStyle name="Calcul 3" xfId="13990" hidden="1"/>
    <cellStyle name="Calcul 3" xfId="14025" hidden="1"/>
    <cellStyle name="Calcul 3" xfId="14033" hidden="1"/>
    <cellStyle name="Calcul 3" xfId="14083" hidden="1"/>
    <cellStyle name="Calcul 3" xfId="14108" hidden="1"/>
    <cellStyle name="Calcul 3" xfId="14121" hidden="1"/>
    <cellStyle name="Calcul 3" xfId="14156" hidden="1"/>
    <cellStyle name="Calcul 3" xfId="14176" hidden="1"/>
    <cellStyle name="Calcul 3" xfId="14423" hidden="1"/>
    <cellStyle name="Calcul 3" xfId="14531" hidden="1"/>
    <cellStyle name="Calcul 3" xfId="14544" hidden="1"/>
    <cellStyle name="Calcul 3" xfId="14580" hidden="1"/>
    <cellStyle name="Calcul 3" xfId="14600" hidden="1"/>
    <cellStyle name="Calcul 3" xfId="14886" hidden="1"/>
    <cellStyle name="Calcul 3" xfId="14994" hidden="1"/>
    <cellStyle name="Calcul 3" xfId="15007" hidden="1"/>
    <cellStyle name="Calcul 3" xfId="15045" hidden="1"/>
    <cellStyle name="Calcul 3" xfId="15065" hidden="1"/>
    <cellStyle name="Calcul 3" xfId="15297" hidden="1"/>
    <cellStyle name="Calcul 3" xfId="15405" hidden="1"/>
    <cellStyle name="Calcul 3" xfId="15418" hidden="1"/>
    <cellStyle name="Calcul 3" xfId="15454" hidden="1"/>
    <cellStyle name="Calcul 3" xfId="15474" hidden="1"/>
    <cellStyle name="Calcul 3" xfId="15536" hidden="1"/>
    <cellStyle name="Calcul 3" xfId="15549" hidden="1"/>
    <cellStyle name="Calcul 3" xfId="15550" hidden="1"/>
    <cellStyle name="Calcul 3" xfId="15585" hidden="1"/>
    <cellStyle name="Calcul 3" xfId="15593" hidden="1"/>
    <cellStyle name="Calcul 3" xfId="15813" hidden="1"/>
    <cellStyle name="Calcul 3" xfId="15921" hidden="1"/>
    <cellStyle name="Calcul 3" xfId="15934" hidden="1"/>
    <cellStyle name="Calcul 3" xfId="15970" hidden="1"/>
    <cellStyle name="Calcul 3" xfId="15990" hidden="1"/>
    <cellStyle name="Calcul 3" xfId="16093" hidden="1"/>
    <cellStyle name="Calcul 3" xfId="16125" hidden="1"/>
    <cellStyle name="Calcul 3" xfId="16132" hidden="1"/>
    <cellStyle name="Calcul 3" xfId="16169" hidden="1"/>
    <cellStyle name="Calcul 3" xfId="16183" hidden="1"/>
    <cellStyle name="Calcul 3" xfId="16281" hidden="1"/>
    <cellStyle name="Calcul 3" xfId="16321" hidden="1"/>
    <cellStyle name="Calcul 3" xfId="16334" hidden="1"/>
    <cellStyle name="Calcul 3" xfId="16370" hidden="1"/>
    <cellStyle name="Calcul 3" xfId="16385" hidden="1"/>
    <cellStyle name="Calcul 3" xfId="16443" hidden="1"/>
    <cellStyle name="Calcul 3" xfId="16456" hidden="1"/>
    <cellStyle name="Calcul 3" xfId="16457" hidden="1"/>
    <cellStyle name="Calcul 3" xfId="16492" hidden="1"/>
    <cellStyle name="Calcul 3" xfId="16500" hidden="1"/>
    <cellStyle name="Calcul 3" xfId="16593" hidden="1"/>
    <cellStyle name="Calcul 3" xfId="16634" hidden="1"/>
    <cellStyle name="Calcul 3" xfId="16647" hidden="1"/>
    <cellStyle name="Calcul 3" xfId="16683" hidden="1"/>
    <cellStyle name="Calcul 3" xfId="16703" hidden="1"/>
    <cellStyle name="Calcul 3" xfId="16005" hidden="1"/>
    <cellStyle name="Calcul 3" xfId="14671" hidden="1"/>
    <cellStyle name="Calcul 3" xfId="14630" hidden="1"/>
    <cellStyle name="Calcul 3" xfId="14647" hidden="1"/>
    <cellStyle name="Calcul 3" xfId="14620" hidden="1"/>
    <cellStyle name="Calcul 3" xfId="16530" hidden="1"/>
    <cellStyle name="Calcul 3" xfId="16104" hidden="1"/>
    <cellStyle name="Calcul 3" xfId="16095" hidden="1"/>
    <cellStyle name="Calcul 3" xfId="16221" hidden="1"/>
    <cellStyle name="Calcul 3" xfId="16374" hidden="1"/>
    <cellStyle name="Calcul 3" xfId="16734" hidden="1"/>
    <cellStyle name="Calcul 3" xfId="16747" hidden="1"/>
    <cellStyle name="Calcul 3" xfId="16748" hidden="1"/>
    <cellStyle name="Calcul 3" xfId="16783" hidden="1"/>
    <cellStyle name="Calcul 3" xfId="16791" hidden="1"/>
    <cellStyle name="Calcul 3" xfId="16841" hidden="1"/>
    <cellStyle name="Calcul 3" xfId="16866" hidden="1"/>
    <cellStyle name="Calcul 3" xfId="16879" hidden="1"/>
    <cellStyle name="Calcul 3" xfId="16914" hidden="1"/>
    <cellStyle name="Calcul 3" xfId="16934" hidden="1"/>
    <cellStyle name="Calcul 3" xfId="16987" hidden="1"/>
    <cellStyle name="Calcul 3" xfId="17000" hidden="1"/>
    <cellStyle name="Calcul 3" xfId="17001" hidden="1"/>
    <cellStyle name="Calcul 3" xfId="17036" hidden="1"/>
    <cellStyle name="Calcul 3" xfId="17044" hidden="1"/>
    <cellStyle name="Calcul 3" xfId="17144" hidden="1"/>
    <cellStyle name="Calcul 3" xfId="17157" hidden="1"/>
    <cellStyle name="Calcul 3" xfId="17158" hidden="1"/>
    <cellStyle name="Calcul 3" xfId="17195" hidden="1"/>
    <cellStyle name="Calcul 3" xfId="17203" hidden="1"/>
    <cellStyle name="Calcul 3" xfId="17265" hidden="1"/>
    <cellStyle name="Calcul 3" xfId="17278" hidden="1"/>
    <cellStyle name="Calcul 3" xfId="17279" hidden="1"/>
    <cellStyle name="Calcul 3" xfId="17314" hidden="1"/>
    <cellStyle name="Calcul 3" xfId="17322" hidden="1"/>
    <cellStyle name="Calcul 3" xfId="17372" hidden="1"/>
    <cellStyle name="Calcul 3" xfId="17385" hidden="1"/>
    <cellStyle name="Calcul 3" xfId="17386" hidden="1"/>
    <cellStyle name="Calcul 3" xfId="17421" hidden="1"/>
    <cellStyle name="Calcul 3" xfId="17429" hidden="1"/>
    <cellStyle name="Calcul 3" xfId="17479" hidden="1"/>
    <cellStyle name="Calcul 3" xfId="17492" hidden="1"/>
    <cellStyle name="Calcul 3" xfId="17493" hidden="1"/>
    <cellStyle name="Calcul 3" xfId="17528" hidden="1"/>
    <cellStyle name="Calcul 3" xfId="17536" hidden="1"/>
    <cellStyle name="Calcul 3" xfId="17621" hidden="1"/>
    <cellStyle name="Calcul 3" xfId="17652" hidden="1"/>
    <cellStyle name="Calcul 3" xfId="17657" hidden="1"/>
    <cellStyle name="Calcul 3" xfId="17694" hidden="1"/>
    <cellStyle name="Calcul 3" xfId="17706" hidden="1"/>
    <cellStyle name="Calcul 3" xfId="17797" hidden="1"/>
    <cellStyle name="Calcul 3" xfId="17823" hidden="1"/>
    <cellStyle name="Calcul 3" xfId="17824" hidden="1"/>
    <cellStyle name="Calcul 3" xfId="17860" hidden="1"/>
    <cellStyle name="Calcul 3" xfId="17873" hidden="1"/>
    <cellStyle name="Calcul 3" xfId="17929" hidden="1"/>
    <cellStyle name="Calcul 3" xfId="17942" hidden="1"/>
    <cellStyle name="Calcul 3" xfId="17943" hidden="1"/>
    <cellStyle name="Calcul 3" xfId="17978" hidden="1"/>
    <cellStyle name="Calcul 3" xfId="17986" hidden="1"/>
    <cellStyle name="Calcul 3" xfId="18074" hidden="1"/>
    <cellStyle name="Calcul 3" xfId="18102" hidden="1"/>
    <cellStyle name="Calcul 3" xfId="18103" hidden="1"/>
    <cellStyle name="Calcul 3" xfId="18139" hidden="1"/>
    <cellStyle name="Calcul 3" xfId="18147" hidden="1"/>
    <cellStyle name="Calcul 3" xfId="17539" hidden="1"/>
    <cellStyle name="Calcul 3" xfId="17078" hidden="1"/>
    <cellStyle name="Calcul 3" xfId="17061" hidden="1"/>
    <cellStyle name="Calcul 3" xfId="17072" hidden="1"/>
    <cellStyle name="Calcul 3" xfId="17052" hidden="1"/>
    <cellStyle name="Calcul 3" xfId="18013" hidden="1"/>
    <cellStyle name="Calcul 3" xfId="17632" hidden="1"/>
    <cellStyle name="Calcul 3" xfId="17623" hidden="1"/>
    <cellStyle name="Calcul 3" xfId="17739" hidden="1"/>
    <cellStyle name="Calcul 3" xfId="17863" hidden="1"/>
    <cellStyle name="Calcul 3" xfId="18176" hidden="1"/>
    <cellStyle name="Calcul 3" xfId="18189" hidden="1"/>
    <cellStyle name="Calcul 3" xfId="18190" hidden="1"/>
    <cellStyle name="Calcul 3" xfId="18225" hidden="1"/>
    <cellStyle name="Calcul 3" xfId="18233" hidden="1"/>
    <cellStyle name="Calcul 3" xfId="18283" hidden="1"/>
    <cellStyle name="Calcul 3" xfId="18296" hidden="1"/>
    <cellStyle name="Calcul 3" xfId="18297" hidden="1"/>
    <cellStyle name="Calcul 3" xfId="18332" hidden="1"/>
    <cellStyle name="Calcul 3" xfId="18340" hidden="1"/>
    <cellStyle name="Calcul 3" xfId="18390" hidden="1"/>
    <cellStyle name="Calcul 3" xfId="18415" hidden="1"/>
    <cellStyle name="Calcul 3" xfId="18416" hidden="1"/>
    <cellStyle name="Calcul 3" xfId="18451" hidden="1"/>
    <cellStyle name="Calcul 3" xfId="18459" hidden="1"/>
    <cellStyle name="Calcul 3" xfId="18559" hidden="1"/>
    <cellStyle name="Calcul 3" xfId="18572" hidden="1"/>
    <cellStyle name="Calcul 3" xfId="18573" hidden="1"/>
    <cellStyle name="Calcul 3" xfId="18610" hidden="1"/>
    <cellStyle name="Calcul 3" xfId="18618" hidden="1"/>
    <cellStyle name="Calcul 3" xfId="18680" hidden="1"/>
    <cellStyle name="Calcul 3" xfId="18705" hidden="1"/>
    <cellStyle name="Calcul 3" xfId="18718" hidden="1"/>
    <cellStyle name="Calcul 3" xfId="18753" hidden="1"/>
    <cellStyle name="Calcul 3" xfId="18773" hidden="1"/>
    <cellStyle name="Calcul 3" xfId="18823" hidden="1"/>
    <cellStyle name="Calcul 3" xfId="18836" hidden="1"/>
    <cellStyle name="Calcul 3" xfId="18837" hidden="1"/>
    <cellStyle name="Calcul 3" xfId="18872" hidden="1"/>
    <cellStyle name="Calcul 3" xfId="18880" hidden="1"/>
    <cellStyle name="Calcul 3" xfId="18930" hidden="1"/>
    <cellStyle name="Calcul 3" xfId="18943" hidden="1"/>
    <cellStyle name="Calcul 3" xfId="18944" hidden="1"/>
    <cellStyle name="Calcul 3" xfId="18979" hidden="1"/>
    <cellStyle name="Calcul 3" xfId="18999" hidden="1"/>
    <cellStyle name="Calcul 3" xfId="19084" hidden="1"/>
    <cellStyle name="Calcul 3" xfId="19115" hidden="1"/>
    <cellStyle name="Calcul 3" xfId="19120" hidden="1"/>
    <cellStyle name="Calcul 3" xfId="19157" hidden="1"/>
    <cellStyle name="Calcul 3" xfId="19169" hidden="1"/>
    <cellStyle name="Calcul 3" xfId="19260" hidden="1"/>
    <cellStyle name="Calcul 3" xfId="19286" hidden="1"/>
    <cellStyle name="Calcul 3" xfId="19287" hidden="1"/>
    <cellStyle name="Calcul 3" xfId="19323" hidden="1"/>
    <cellStyle name="Calcul 3" xfId="19336" hidden="1"/>
    <cellStyle name="Calcul 3" xfId="19392" hidden="1"/>
    <cellStyle name="Calcul 3" xfId="19405" hidden="1"/>
    <cellStyle name="Calcul 3" xfId="19406" hidden="1"/>
    <cellStyle name="Calcul 3" xfId="19441" hidden="1"/>
    <cellStyle name="Calcul 3" xfId="19449" hidden="1"/>
    <cellStyle name="Calcul 3" xfId="19537" hidden="1"/>
    <cellStyle name="Calcul 3" xfId="19565" hidden="1"/>
    <cellStyle name="Calcul 3" xfId="19566" hidden="1"/>
    <cellStyle name="Calcul 3" xfId="19602" hidden="1"/>
    <cellStyle name="Calcul 3" xfId="19610" hidden="1"/>
    <cellStyle name="Calcul 3" xfId="19002" hidden="1"/>
    <cellStyle name="Calcul 3" xfId="18493" hidden="1"/>
    <cellStyle name="Calcul 3" xfId="18476" hidden="1"/>
    <cellStyle name="Calcul 3" xfId="18487" hidden="1"/>
    <cellStyle name="Calcul 3" xfId="18467" hidden="1"/>
    <cellStyle name="Calcul 3" xfId="19476" hidden="1"/>
    <cellStyle name="Calcul 3" xfId="19095" hidden="1"/>
    <cellStyle name="Calcul 3" xfId="19086" hidden="1"/>
    <cellStyle name="Calcul 3" xfId="19202" hidden="1"/>
    <cellStyle name="Calcul 3" xfId="19326" hidden="1"/>
    <cellStyle name="Calcul 3" xfId="19639" hidden="1"/>
    <cellStyle name="Calcul 3" xfId="19652" hidden="1"/>
    <cellStyle name="Calcul 3" xfId="19653" hidden="1"/>
    <cellStyle name="Calcul 3" xfId="19688" hidden="1"/>
    <cellStyle name="Calcul 3" xfId="19696" hidden="1"/>
    <cellStyle name="Calcul 3" xfId="19746" hidden="1"/>
    <cellStyle name="Calcul 3" xfId="19759" hidden="1"/>
    <cellStyle name="Calcul 3" xfId="19760" hidden="1"/>
    <cellStyle name="Calcul 3" xfId="19795" hidden="1"/>
    <cellStyle name="Calcul 3" xfId="19803" hidden="1"/>
    <cellStyle name="Calcul 3" xfId="20278" hidden="1"/>
    <cellStyle name="Calcul 3" xfId="20386" hidden="1"/>
    <cellStyle name="Calcul 3" xfId="20399" hidden="1"/>
    <cellStyle name="Calcul 3" xfId="20436" hidden="1"/>
    <cellStyle name="Calcul 3" xfId="20456" hidden="1"/>
    <cellStyle name="Calcul 3" xfId="20735" hidden="1"/>
    <cellStyle name="Calcul 3" xfId="20843" hidden="1"/>
    <cellStyle name="Calcul 3" xfId="20856" hidden="1"/>
    <cellStyle name="Calcul 3" xfId="20892" hidden="1"/>
    <cellStyle name="Calcul 3" xfId="20912" hidden="1"/>
    <cellStyle name="Calcul 3" xfId="21139" hidden="1"/>
    <cellStyle name="Calcul 3" xfId="21247" hidden="1"/>
    <cellStyle name="Calcul 3" xfId="21260" hidden="1"/>
    <cellStyle name="Calcul 3" xfId="21292" hidden="1"/>
    <cellStyle name="Calcul 3" xfId="21312" hidden="1"/>
    <cellStyle name="Calcul 3" xfId="21373" hidden="1"/>
    <cellStyle name="Calcul 3" xfId="21385" hidden="1"/>
    <cellStyle name="Calcul 3" xfId="21386" hidden="1"/>
    <cellStyle name="Calcul 3" xfId="21418" hidden="1"/>
    <cellStyle name="Calcul 3" xfId="21426" hidden="1"/>
    <cellStyle name="Calcul 3" xfId="21643" hidden="1"/>
    <cellStyle name="Calcul 3" xfId="21750" hidden="1"/>
    <cellStyle name="Calcul 3" xfId="21763" hidden="1"/>
    <cellStyle name="Calcul 3" xfId="21794" hidden="1"/>
    <cellStyle name="Calcul 3" xfId="21814" hidden="1"/>
    <cellStyle name="Calcul 3" xfId="21910" hidden="1"/>
    <cellStyle name="Calcul 3" xfId="21940" hidden="1"/>
    <cellStyle name="Calcul 3" xfId="21947" hidden="1"/>
    <cellStyle name="Calcul 3" xfId="21980" hidden="1"/>
    <cellStyle name="Calcul 3" xfId="21994" hidden="1"/>
    <cellStyle name="Calcul 3" xfId="22078" hidden="1"/>
    <cellStyle name="Calcul 3" xfId="22117" hidden="1"/>
    <cellStyle name="Calcul 3" xfId="22130" hidden="1"/>
    <cellStyle name="Calcul 3" xfId="22165" hidden="1"/>
    <cellStyle name="Calcul 3" xfId="22179" hidden="1"/>
    <cellStyle name="Calcul 3" xfId="22233" hidden="1"/>
    <cellStyle name="Calcul 3" xfId="22246" hidden="1"/>
    <cellStyle name="Calcul 3" xfId="22247" hidden="1"/>
    <cellStyle name="Calcul 3" xfId="22282" hidden="1"/>
    <cellStyle name="Calcul 3" xfId="22290" hidden="1"/>
    <cellStyle name="Calcul 3" xfId="22381" hidden="1"/>
    <cellStyle name="Calcul 3" xfId="22421" hidden="1"/>
    <cellStyle name="Calcul 3" xfId="22434" hidden="1"/>
    <cellStyle name="Calcul 3" xfId="22470" hidden="1"/>
    <cellStyle name="Calcul 3" xfId="22490" hidden="1"/>
    <cellStyle name="Calcul 3" xfId="21829" hidden="1"/>
    <cellStyle name="Calcul 3" xfId="20523" hidden="1"/>
    <cellStyle name="Calcul 3" xfId="20484" hidden="1"/>
    <cellStyle name="Calcul 3" xfId="20500" hidden="1"/>
    <cellStyle name="Calcul 3" xfId="20474" hidden="1"/>
    <cellStyle name="Calcul 3" xfId="22320" hidden="1"/>
    <cellStyle name="Calcul 3" xfId="21919" hidden="1"/>
    <cellStyle name="Calcul 3" xfId="21911" hidden="1"/>
    <cellStyle name="Calcul 3" xfId="22028" hidden="1"/>
    <cellStyle name="Calcul 3" xfId="22169" hidden="1"/>
    <cellStyle name="Calcul 3" xfId="22521" hidden="1"/>
    <cellStyle name="Calcul 3" xfId="22534" hidden="1"/>
    <cellStyle name="Calcul 3" xfId="22535" hidden="1"/>
    <cellStyle name="Calcul 3" xfId="22570" hidden="1"/>
    <cellStyle name="Calcul 3" xfId="22578" hidden="1"/>
    <cellStyle name="Calcul 3" xfId="22628" hidden="1"/>
    <cellStyle name="Calcul 3" xfId="22653" hidden="1"/>
    <cellStyle name="Calcul 3" xfId="22666" hidden="1"/>
    <cellStyle name="Calcul 3" xfId="22700" hidden="1"/>
    <cellStyle name="Calcul 3" xfId="22720" hidden="1"/>
    <cellStyle name="Calcul 3" xfId="23008" hidden="1"/>
    <cellStyle name="Calcul 3" xfId="23116" hidden="1"/>
    <cellStyle name="Calcul 3" xfId="23129" hidden="1"/>
    <cellStyle name="Calcul 3" xfId="23160" hidden="1"/>
    <cellStyle name="Calcul 3" xfId="23180" hidden="1"/>
    <cellStyle name="Calcul 3" xfId="23460" hidden="1"/>
    <cellStyle name="Calcul 3" xfId="23568" hidden="1"/>
    <cellStyle name="Calcul 3" xfId="23581" hidden="1"/>
    <cellStyle name="Calcul 3" xfId="23619" hidden="1"/>
    <cellStyle name="Calcul 3" xfId="23639" hidden="1"/>
    <cellStyle name="Calcul 3" xfId="23869" hidden="1"/>
    <cellStyle name="Calcul 3" xfId="23977" hidden="1"/>
    <cellStyle name="Calcul 3" xfId="23990" hidden="1"/>
    <cellStyle name="Calcul 3" xfId="24024" hidden="1"/>
    <cellStyle name="Calcul 3" xfId="24044" hidden="1"/>
    <cellStyle name="Calcul 3" xfId="24105" hidden="1"/>
    <cellStyle name="Calcul 3" xfId="24118" hidden="1"/>
    <cellStyle name="Calcul 3" xfId="24119" hidden="1"/>
    <cellStyle name="Calcul 3" xfId="24150" hidden="1"/>
    <cellStyle name="Calcul 3" xfId="24158" hidden="1"/>
    <cellStyle name="Calcul 3" xfId="24371" hidden="1"/>
    <cellStyle name="Calcul 3" xfId="24479" hidden="1"/>
    <cellStyle name="Calcul 3" xfId="24492" hidden="1"/>
    <cellStyle name="Calcul 3" xfId="24524" hidden="1"/>
    <cellStyle name="Calcul 3" xfId="24544" hidden="1"/>
    <cellStyle name="Calcul 3" xfId="24639" hidden="1"/>
    <cellStyle name="Calcul 3" xfId="24670" hidden="1"/>
    <cellStyle name="Calcul 3" xfId="24677" hidden="1"/>
    <cellStyle name="Calcul 3" xfId="24711" hidden="1"/>
    <cellStyle name="Calcul 3" xfId="24725" hidden="1"/>
    <cellStyle name="Calcul 3" xfId="24813" hidden="1"/>
    <cellStyle name="Calcul 3" xfId="24853" hidden="1"/>
    <cellStyle name="Calcul 3" xfId="24866" hidden="1"/>
    <cellStyle name="Calcul 3" xfId="24900" hidden="1"/>
    <cellStyle name="Calcul 3" xfId="24914" hidden="1"/>
    <cellStyle name="Calcul 3" xfId="24970" hidden="1"/>
    <cellStyle name="Calcul 3" xfId="24983" hidden="1"/>
    <cellStyle name="Calcul 3" xfId="24984" hidden="1"/>
    <cellStyle name="Calcul 3" xfId="25017" hidden="1"/>
    <cellStyle name="Calcul 3" xfId="25025" hidden="1"/>
    <cellStyle name="Calcul 3" xfId="25113" hidden="1"/>
    <cellStyle name="Calcul 3" xfId="25154" hidden="1"/>
    <cellStyle name="Calcul 3" xfId="25167" hidden="1"/>
    <cellStyle name="Calcul 3" xfId="25198" hidden="1"/>
    <cellStyle name="Calcul 3" xfId="25218" hidden="1"/>
    <cellStyle name="Calcul 3" xfId="24559" hidden="1"/>
    <cellStyle name="Calcul 3" xfId="23251" hidden="1"/>
    <cellStyle name="Calcul 3" xfId="23210" hidden="1"/>
    <cellStyle name="Calcul 3" xfId="23227" hidden="1"/>
    <cellStyle name="Calcul 3" xfId="23200" hidden="1"/>
    <cellStyle name="Calcul 3" xfId="25053" hidden="1"/>
    <cellStyle name="Calcul 3" xfId="24650" hidden="1"/>
    <cellStyle name="Calcul 3" xfId="24641" hidden="1"/>
    <cellStyle name="Calcul 3" xfId="24759" hidden="1"/>
    <cellStyle name="Calcul 3" xfId="24904" hidden="1"/>
    <cellStyle name="Calcul 3" xfId="25247" hidden="1"/>
    <cellStyle name="Calcul 3" xfId="25260" hidden="1"/>
    <cellStyle name="Calcul 3" xfId="25261" hidden="1"/>
    <cellStyle name="Calcul 3" xfId="25294" hidden="1"/>
    <cellStyle name="Calcul 3" xfId="25302" hidden="1"/>
    <cellStyle name="Calcul 3" xfId="25346" hidden="1"/>
    <cellStyle name="Calcul 3" xfId="25371" hidden="1"/>
    <cellStyle name="Calcul 3" xfId="25384" hidden="1"/>
    <cellStyle name="Calcul 3" xfId="25418" hidden="1"/>
    <cellStyle name="Calcul 3" xfId="25438" hidden="1"/>
    <cellStyle name="Calcul 3" xfId="25709" hidden="1"/>
    <cellStyle name="Calcul 3" xfId="25817" hidden="1"/>
    <cellStyle name="Calcul 3" xfId="25830" hidden="1"/>
    <cellStyle name="Calcul 3" xfId="25864" hidden="1"/>
    <cellStyle name="Calcul 3" xfId="25884" hidden="1"/>
    <cellStyle name="Calcul 3" xfId="26158" hidden="1"/>
    <cellStyle name="Calcul 3" xfId="26266" hidden="1"/>
    <cellStyle name="Calcul 3" xfId="26279" hidden="1"/>
    <cellStyle name="Calcul 3" xfId="26313" hidden="1"/>
    <cellStyle name="Calcul 3" xfId="26333" hidden="1"/>
    <cellStyle name="Calcul 3" xfId="26559" hidden="1"/>
    <cellStyle name="Calcul 3" xfId="26667" hidden="1"/>
    <cellStyle name="Calcul 3" xfId="26680" hidden="1"/>
    <cellStyle name="Calcul 3" xfId="26712" hidden="1"/>
    <cellStyle name="Calcul 3" xfId="26732" hidden="1"/>
    <cellStyle name="Calcul 3" xfId="26789" hidden="1"/>
    <cellStyle name="Calcul 3" xfId="26802" hidden="1"/>
    <cellStyle name="Calcul 3" xfId="26803" hidden="1"/>
    <cellStyle name="Calcul 3" xfId="26836" hidden="1"/>
    <cellStyle name="Calcul 3" xfId="26844" hidden="1"/>
    <cellStyle name="Calcul 3" xfId="27061" hidden="1"/>
    <cellStyle name="Calcul 3" xfId="27169" hidden="1"/>
    <cellStyle name="Calcul 3" xfId="27182" hidden="1"/>
    <cellStyle name="Calcul 3" xfId="27217" hidden="1"/>
    <cellStyle name="Calcul 3" xfId="27237" hidden="1"/>
    <cellStyle name="Calcul 3" xfId="27334" hidden="1"/>
    <cellStyle name="Calcul 3" xfId="27366" hidden="1"/>
    <cellStyle name="Calcul 3" xfId="27373" hidden="1"/>
    <cellStyle name="Calcul 3" xfId="27406" hidden="1"/>
    <cellStyle name="Calcul 3" xfId="27420" hidden="1"/>
    <cellStyle name="Calcul 3" xfId="27509" hidden="1"/>
    <cellStyle name="Calcul 3" xfId="27548" hidden="1"/>
    <cellStyle name="Calcul 3" xfId="27561" hidden="1"/>
    <cellStyle name="Calcul 3" xfId="27590" hidden="1"/>
    <cellStyle name="Calcul 3" xfId="27604" hidden="1"/>
    <cellStyle name="Calcul 3" xfId="27655" hidden="1"/>
    <cellStyle name="Calcul 3" xfId="27668" hidden="1"/>
    <cellStyle name="Calcul 3" xfId="27669" hidden="1"/>
    <cellStyle name="Calcul 3" xfId="27701" hidden="1"/>
    <cellStyle name="Calcul 3" xfId="27709" hidden="1"/>
    <cellStyle name="Calcul 3" xfId="27792" hidden="1"/>
    <cellStyle name="Calcul 3" xfId="27832" hidden="1"/>
    <cellStyle name="Calcul 3" xfId="27845" hidden="1"/>
    <cellStyle name="Calcul 3" xfId="27875" hidden="1"/>
    <cellStyle name="Calcul 3" xfId="27895" hidden="1"/>
    <cellStyle name="Calcul 3" xfId="27252" hidden="1"/>
    <cellStyle name="Calcul 3" xfId="25950" hidden="1"/>
    <cellStyle name="Calcul 3" xfId="25913" hidden="1"/>
    <cellStyle name="Calcul 3" xfId="25927" hidden="1"/>
    <cellStyle name="Calcul 3" xfId="25903" hidden="1"/>
    <cellStyle name="Calcul 3" xfId="27734" hidden="1"/>
    <cellStyle name="Calcul 3" xfId="27345" hidden="1"/>
    <cellStyle name="Calcul 3" xfId="27336" hidden="1"/>
    <cellStyle name="Calcul 3" xfId="27457" hidden="1"/>
    <cellStyle name="Calcul 3" xfId="27594" hidden="1"/>
    <cellStyle name="Calcul 3" xfId="27925" hidden="1"/>
    <cellStyle name="Calcul 3" xfId="27938" hidden="1"/>
    <cellStyle name="Calcul 3" xfId="27939" hidden="1"/>
    <cellStyle name="Calcul 3" xfId="27972" hidden="1"/>
    <cellStyle name="Calcul 3" xfId="27980" hidden="1"/>
    <cellStyle name="Calcul 3" xfId="28024" hidden="1"/>
    <cellStyle name="Calcul 3" xfId="28049" hidden="1"/>
    <cellStyle name="Calcul 3" xfId="28062" hidden="1"/>
    <cellStyle name="Calcul 3" xfId="28095" hidden="1"/>
    <cellStyle name="Calcul 3" xfId="28115" hidden="1"/>
    <cellStyle name="Calcul 3" xfId="28359" hidden="1"/>
    <cellStyle name="Calcul 3" xfId="28467" hidden="1"/>
    <cellStyle name="Calcul 3" xfId="28480" hidden="1"/>
    <cellStyle name="Calcul 3" xfId="28515" hidden="1"/>
    <cellStyle name="Calcul 3" xfId="28535" hidden="1"/>
    <cellStyle name="Calcul 3" xfId="28812" hidden="1"/>
    <cellStyle name="Calcul 3" xfId="28919" hidden="1"/>
    <cellStyle name="Calcul 3" xfId="28932" hidden="1"/>
    <cellStyle name="Calcul 3" xfId="28966" hidden="1"/>
    <cellStyle name="Calcul 3" xfId="28986" hidden="1"/>
    <cellStyle name="Calcul 3" xfId="29211" hidden="1"/>
    <cellStyle name="Calcul 3" xfId="29319" hidden="1"/>
    <cellStyle name="Calcul 3" xfId="29332" hidden="1"/>
    <cellStyle name="Calcul 3" xfId="29367" hidden="1"/>
    <cellStyle name="Calcul 3" xfId="29387" hidden="1"/>
    <cellStyle name="Calcul 3" xfId="29440" hidden="1"/>
    <cellStyle name="Calcul 3" xfId="29452" hidden="1"/>
    <cellStyle name="Calcul 3" xfId="29453" hidden="1"/>
    <cellStyle name="Calcul 3" xfId="29483" hidden="1"/>
    <cellStyle name="Calcul 3" xfId="29491" hidden="1"/>
    <cellStyle name="Calcul 3" xfId="29704" hidden="1"/>
    <cellStyle name="Calcul 3" xfId="29812" hidden="1"/>
    <cellStyle name="Calcul 3" xfId="29825" hidden="1"/>
    <cellStyle name="Calcul 3" xfId="29856" hidden="1"/>
    <cellStyle name="Calcul 3" xfId="29876" hidden="1"/>
    <cellStyle name="Calcul 3" xfId="29975" hidden="1"/>
    <cellStyle name="Calcul 3" xfId="30005" hidden="1"/>
    <cellStyle name="Calcul 3" xfId="30012" hidden="1"/>
    <cellStyle name="Calcul 3" xfId="30047" hidden="1"/>
    <cellStyle name="Calcul 3" xfId="30061" hidden="1"/>
    <cellStyle name="Calcul 3" xfId="30150" hidden="1"/>
    <cellStyle name="Calcul 3" xfId="30189" hidden="1"/>
    <cellStyle name="Calcul 3" xfId="30202" hidden="1"/>
    <cellStyle name="Calcul 3" xfId="30235" hidden="1"/>
    <cellStyle name="Calcul 3" xfId="30249" hidden="1"/>
    <cellStyle name="Calcul 3" xfId="30305" hidden="1"/>
    <cellStyle name="Calcul 3" xfId="30317" hidden="1"/>
    <cellStyle name="Calcul 3" xfId="30318" hidden="1"/>
    <cellStyle name="Calcul 3" xfId="30351" hidden="1"/>
    <cellStyle name="Calcul 3" xfId="30359" hidden="1"/>
    <cellStyle name="Calcul 3" xfId="30447" hidden="1"/>
    <cellStyle name="Calcul 3" xfId="30488" hidden="1"/>
    <cellStyle name="Calcul 3" xfId="30501" hidden="1"/>
    <cellStyle name="Calcul 3" xfId="30536" hidden="1"/>
    <cellStyle name="Calcul 3" xfId="30556" hidden="1"/>
    <cellStyle name="Calcul 3" xfId="29891" hidden="1"/>
    <cellStyle name="Calcul 3" xfId="28602" hidden="1"/>
    <cellStyle name="Calcul 3" xfId="28563" hidden="1"/>
    <cellStyle name="Calcul 3" xfId="28578" hidden="1"/>
    <cellStyle name="Calcul 3" xfId="28553" hidden="1"/>
    <cellStyle name="Calcul 3" xfId="30388" hidden="1"/>
    <cellStyle name="Calcul 3" xfId="29985" hidden="1"/>
    <cellStyle name="Calcul 3" xfId="29977" hidden="1"/>
    <cellStyle name="Calcul 3" xfId="30094" hidden="1"/>
    <cellStyle name="Calcul 3" xfId="30239" hidden="1"/>
    <cellStyle name="Calcul 3" xfId="30587" hidden="1"/>
    <cellStyle name="Calcul 3" xfId="30600" hidden="1"/>
    <cellStyle name="Calcul 3" xfId="30601" hidden="1"/>
    <cellStyle name="Calcul 3" xfId="30630" hidden="1"/>
    <cellStyle name="Calcul 3" xfId="30638" hidden="1"/>
    <cellStyle name="Calcul 3" xfId="30680" hidden="1"/>
    <cellStyle name="Calcul 3" xfId="30704" hidden="1"/>
    <cellStyle name="Calcul 3" xfId="30717" hidden="1"/>
    <cellStyle name="Calcul 3" xfId="30751" hidden="1"/>
    <cellStyle name="Calcul 3" xfId="30771" hidden="1"/>
    <cellStyle name="Calcul 3" xfId="30823" hidden="1"/>
    <cellStyle name="Calcul 3" xfId="30835" hidden="1"/>
    <cellStyle name="Calcul 3" xfId="30836" hidden="1"/>
    <cellStyle name="Calcul 3" xfId="30868" hidden="1"/>
    <cellStyle name="Calcul 3" xfId="30876" hidden="1"/>
    <cellStyle name="Calcul 3" xfId="30958" hidden="1"/>
    <cellStyle name="Calcul 3" xfId="30971" hidden="1"/>
    <cellStyle name="Calcul 3" xfId="30972" hidden="1"/>
    <cellStyle name="Calcul 3" xfId="31004" hidden="1"/>
    <cellStyle name="Calcul 3" xfId="31012" hidden="1"/>
    <cellStyle name="Calcul 3" xfId="31067" hidden="1"/>
    <cellStyle name="Calcul 3" xfId="31080" hidden="1"/>
    <cellStyle name="Calcul 3" xfId="31081" hidden="1"/>
    <cellStyle name="Calcul 3" xfId="31112" hidden="1"/>
    <cellStyle name="Calcul 3" xfId="31120" hidden="1"/>
    <cellStyle name="Calcul 3" xfId="31167" hidden="1"/>
    <cellStyle name="Calcul 3" xfId="31180" hidden="1"/>
    <cellStyle name="Calcul 3" xfId="31181" hidden="1"/>
    <cellStyle name="Calcul 3" xfId="31214" hidden="1"/>
    <cellStyle name="Calcul 3" xfId="31222" hidden="1"/>
    <cellStyle name="Calcul 3" xfId="31268" hidden="1"/>
    <cellStyle name="Calcul 3" xfId="31281" hidden="1"/>
    <cellStyle name="Calcul 3" xfId="31282" hidden="1"/>
    <cellStyle name="Calcul 3" xfId="31314" hidden="1"/>
    <cellStyle name="Calcul 3" xfId="31322" hidden="1"/>
    <cellStyle name="Calcul 3" xfId="31405" hidden="1"/>
    <cellStyle name="Calcul 3" xfId="31435" hidden="1"/>
    <cellStyle name="Calcul 3" xfId="31440" hidden="1"/>
    <cellStyle name="Calcul 3" xfId="31471" hidden="1"/>
    <cellStyle name="Calcul 3" xfId="31483" hidden="1"/>
    <cellStyle name="Calcul 3" xfId="31563" hidden="1"/>
    <cellStyle name="Calcul 3" xfId="31588" hidden="1"/>
    <cellStyle name="Calcul 3" xfId="31589" hidden="1"/>
    <cellStyle name="Calcul 3" xfId="31619" hidden="1"/>
    <cellStyle name="Calcul 3" xfId="31631" hidden="1"/>
    <cellStyle name="Calcul 3" xfId="31681" hidden="1"/>
    <cellStyle name="Calcul 3" xfId="31694" hidden="1"/>
    <cellStyle name="Calcul 3" xfId="31695" hidden="1"/>
    <cellStyle name="Calcul 3" xfId="31725" hidden="1"/>
    <cellStyle name="Calcul 3" xfId="31733" hidden="1"/>
    <cellStyle name="Calcul 3" xfId="31809" hidden="1"/>
    <cellStyle name="Calcul 3" xfId="31836" hidden="1"/>
    <cellStyle name="Calcul 3" xfId="31837" hidden="1"/>
    <cellStyle name="Calcul 3" xfId="31869" hidden="1"/>
    <cellStyle name="Calcul 3" xfId="31877" hidden="1"/>
    <cellStyle name="Calcul 3" xfId="31325" hidden="1"/>
    <cellStyle name="Calcul 3" xfId="30902" hidden="1"/>
    <cellStyle name="Calcul 3" xfId="30890" hidden="1"/>
    <cellStyle name="Calcul 3" xfId="30897" hidden="1"/>
    <cellStyle name="Calcul 3" xfId="30881" hidden="1"/>
    <cellStyle name="Calcul 3" xfId="31757" hidden="1"/>
    <cellStyle name="Calcul 3" xfId="31415" hidden="1"/>
    <cellStyle name="Calcul 3" xfId="31407" hidden="1"/>
    <cellStyle name="Calcul 3" xfId="31512" hidden="1"/>
    <cellStyle name="Calcul 3" xfId="31622" hidden="1"/>
    <cellStyle name="Calcul 3" xfId="31904" hidden="1"/>
    <cellStyle name="Calcul 3" xfId="31917" hidden="1"/>
    <cellStyle name="Calcul 3" xfId="31918" hidden="1"/>
    <cellStyle name="Calcul 3" xfId="31947" hidden="1"/>
    <cellStyle name="Calcul 3" xfId="31955" hidden="1"/>
    <cellStyle name="Calcul 3" xfId="31999" hidden="1"/>
    <cellStyle name="Calcul 3" xfId="32012" hidden="1"/>
    <cellStyle name="Calcul 3" xfId="32013" hidden="1"/>
    <cellStyle name="Calcul 3" xfId="32047" hidden="1"/>
    <cellStyle name="Calcul 3" xfId="32055" hidden="1"/>
    <cellStyle name="Calcul 3" xfId="32099" hidden="1"/>
    <cellStyle name="Calcul 3" xfId="32124" hidden="1"/>
    <cellStyle name="Calcul 3" xfId="32125" hidden="1"/>
    <cellStyle name="Calcul 3" xfId="32156" hidden="1"/>
    <cellStyle name="Calcul 3" xfId="32164" hidden="1"/>
    <cellStyle name="Calcul 3" xfId="32255" hidden="1"/>
    <cellStyle name="Calcul 3" xfId="32268" hidden="1"/>
    <cellStyle name="Calcul 3" xfId="32269" hidden="1"/>
    <cellStyle name="Calcul 3" xfId="32299" hidden="1"/>
    <cellStyle name="Calcul 3" xfId="32307" hidden="1"/>
    <cellStyle name="Calcul 3" xfId="32362" hidden="1"/>
    <cellStyle name="Calcul 3" xfId="32387" hidden="1"/>
    <cellStyle name="Calcul 3" xfId="32400" hidden="1"/>
    <cellStyle name="Calcul 3" xfId="32431" hidden="1"/>
    <cellStyle name="Calcul 3" xfId="32451" hidden="1"/>
    <cellStyle name="Calcul 3" xfId="32495" hidden="1"/>
    <cellStyle name="Calcul 3" xfId="32508" hidden="1"/>
    <cellStyle name="Calcul 3" xfId="32509" hidden="1"/>
    <cellStyle name="Calcul 3" xfId="32539" hidden="1"/>
    <cellStyle name="Calcul 3" xfId="32547" hidden="1"/>
    <cellStyle name="Calcul 3" xfId="32594" hidden="1"/>
    <cellStyle name="Calcul 3" xfId="32607" hidden="1"/>
    <cellStyle name="Calcul 3" xfId="32608" hidden="1"/>
    <cellStyle name="Calcul 3" xfId="32640" hidden="1"/>
    <cellStyle name="Calcul 3" xfId="32660" hidden="1"/>
    <cellStyle name="Calcul 3" xfId="32736" hidden="1"/>
    <cellStyle name="Calcul 3" xfId="32765" hidden="1"/>
    <cellStyle name="Calcul 3" xfId="32770" hidden="1"/>
    <cellStyle name="Calcul 3" xfId="32799" hidden="1"/>
    <cellStyle name="Calcul 3" xfId="32810" hidden="1"/>
    <cellStyle name="Calcul 3" xfId="32891" hidden="1"/>
    <cellStyle name="Calcul 3" xfId="32916" hidden="1"/>
    <cellStyle name="Calcul 3" xfId="32917" hidden="1"/>
    <cellStyle name="Calcul 3" xfId="32947" hidden="1"/>
    <cellStyle name="Calcul 3" xfId="32959" hidden="1"/>
    <cellStyle name="Calcul 3" xfId="33007" hidden="1"/>
    <cellStyle name="Calcul 3" xfId="33020" hidden="1"/>
    <cellStyle name="Calcul 3" xfId="33021" hidden="1"/>
    <cellStyle name="Calcul 3" xfId="33048" hidden="1"/>
    <cellStyle name="Calcul 3" xfId="33056" hidden="1"/>
    <cellStyle name="Calcul 3" xfId="33134" hidden="1"/>
    <cellStyle name="Calcul 3" xfId="33158" hidden="1"/>
    <cellStyle name="Calcul 3" xfId="33159" hidden="1"/>
    <cellStyle name="Calcul 3" xfId="33188" hidden="1"/>
    <cellStyle name="Calcul 3" xfId="33196" hidden="1"/>
    <cellStyle name="Calcul 3" xfId="32663" hidden="1"/>
    <cellStyle name="Calcul 3" xfId="32193" hidden="1"/>
    <cellStyle name="Calcul 3" xfId="32179" hidden="1"/>
    <cellStyle name="Calcul 3" xfId="32187" hidden="1"/>
    <cellStyle name="Calcul 3" xfId="32170" hidden="1"/>
    <cellStyle name="Calcul 3" xfId="33080" hidden="1"/>
    <cellStyle name="Calcul 3" xfId="32746" hidden="1"/>
    <cellStyle name="Calcul 3" xfId="32738" hidden="1"/>
    <cellStyle name="Calcul 3" xfId="32839" hidden="1"/>
    <cellStyle name="Calcul 3" xfId="32950" hidden="1"/>
    <cellStyle name="Calcul 3" xfId="33224" hidden="1"/>
    <cellStyle name="Calcul 3" xfId="33237" hidden="1"/>
    <cellStyle name="Calcul 3" xfId="33238" hidden="1"/>
    <cellStyle name="Calcul 3" xfId="33270" hidden="1"/>
    <cellStyle name="Calcul 3" xfId="33278" hidden="1"/>
    <cellStyle name="Calcul 3" xfId="33320" hidden="1"/>
    <cellStyle name="Calcul 3" xfId="33333" hidden="1"/>
    <cellStyle name="Calcul 3" xfId="33334" hidden="1"/>
    <cellStyle name="Calcul 3" xfId="33363" hidden="1"/>
    <cellStyle name="Calcul 3" xfId="33371" hidden="1"/>
    <cellStyle name="Calcul 3" xfId="31182" hidden="1"/>
    <cellStyle name="Calcul 3" xfId="30727" hidden="1"/>
    <cellStyle name="Calcul 3" xfId="30649" hidden="1"/>
    <cellStyle name="Calcul 3" xfId="30450" hidden="1"/>
    <cellStyle name="Calcul 3" xfId="30387" hidden="1"/>
    <cellStyle name="Calcul 3" xfId="27932" hidden="1"/>
    <cellStyle name="Calcul 3" xfId="27431" hidden="1"/>
    <cellStyle name="Calcul 3" xfId="27359" hidden="1"/>
    <cellStyle name="Calcul 3" xfId="27161" hidden="1"/>
    <cellStyle name="Calcul 3" xfId="26808" hidden="1"/>
    <cellStyle name="Calcul 3" xfId="24805" hidden="1"/>
    <cellStyle name="Calcul 3" xfId="24063" hidden="1"/>
    <cellStyle name="Calcul 3" xfId="23994" hidden="1"/>
    <cellStyle name="Calcul 3" xfId="23398" hidden="1"/>
    <cellStyle name="Calcul 3" xfId="23195" hidden="1"/>
    <cellStyle name="Calcul 3" xfId="22528" hidden="1"/>
    <cellStyle name="Calcul 3" xfId="22439" hidden="1"/>
    <cellStyle name="Calcul 3" xfId="22436" hidden="1"/>
    <cellStyle name="Calcul 3" xfId="22256" hidden="1"/>
    <cellStyle name="Calcul 3" xfId="22231" hidden="1"/>
    <cellStyle name="Calcul 3" xfId="20269" hidden="1"/>
    <cellStyle name="Calcul 3" xfId="19919" hidden="1"/>
    <cellStyle name="Calcul 3" xfId="20172" hidden="1"/>
    <cellStyle name="Calcul 3" xfId="19897" hidden="1"/>
    <cellStyle name="Calcul 3" xfId="19895" hidden="1"/>
    <cellStyle name="Calcul 3" xfId="19836" hidden="1"/>
    <cellStyle name="Calcul 3" xfId="20217" hidden="1"/>
    <cellStyle name="Calcul 3" xfId="20045" hidden="1"/>
    <cellStyle name="Calcul 3" xfId="19823" hidden="1"/>
    <cellStyle name="Calcul 3" xfId="25487" hidden="1"/>
    <cellStyle name="Calcul 3" xfId="33416" hidden="1"/>
    <cellStyle name="Calcul 3" xfId="33447" hidden="1"/>
    <cellStyle name="Calcul 3" xfId="33457" hidden="1"/>
    <cellStyle name="Calcul 3" xfId="33489" hidden="1"/>
    <cellStyle name="Calcul 3" xfId="33501" hidden="1"/>
    <cellStyle name="Calcul 3" xfId="33552" hidden="1"/>
    <cellStyle name="Calcul 3" xfId="33565" hidden="1"/>
    <cellStyle name="Calcul 3" xfId="33566" hidden="1"/>
    <cellStyle name="Calcul 3" xfId="33601" hidden="1"/>
    <cellStyle name="Calcul 3" xfId="33609" hidden="1"/>
    <cellStyle name="Calcul 3" xfId="33691" hidden="1"/>
    <cellStyle name="Calcul 3" xfId="33726" hidden="1"/>
    <cellStyle name="Calcul 3" xfId="33732" hidden="1"/>
    <cellStyle name="Calcul 3" xfId="33767" hidden="1"/>
    <cellStyle name="Calcul 3" xfId="33780" hidden="1"/>
    <cellStyle name="Calcul 3" xfId="22758" hidden="1"/>
    <cellStyle name="Calcul 3" xfId="30050" hidden="1"/>
    <cellStyle name="Calcul 3" xfId="30260" hidden="1"/>
    <cellStyle name="Calcul 3" xfId="30142" hidden="1"/>
    <cellStyle name="Calcul 3" xfId="30296" hidden="1"/>
    <cellStyle name="Calcul 3" xfId="33636" hidden="1"/>
    <cellStyle name="Calcul 3" xfId="19835" hidden="1"/>
    <cellStyle name="Calcul 3" xfId="22764" hidden="1"/>
    <cellStyle name="Calcul 3" xfId="25478" hidden="1"/>
    <cellStyle name="Calcul 3" xfId="33492" hidden="1"/>
    <cellStyle name="Calcul 3" xfId="33810" hidden="1"/>
    <cellStyle name="Calcul 3" xfId="33823" hidden="1"/>
    <cellStyle name="Calcul 3" xfId="33824" hidden="1"/>
    <cellStyle name="Calcul 3" xfId="33856" hidden="1"/>
    <cellStyle name="Calcul 3" xfId="33864" hidden="1"/>
    <cellStyle name="Calcul 3" xfId="33914" hidden="1"/>
    <cellStyle name="Calcul 3" xfId="33937" hidden="1"/>
    <cellStyle name="Calcul 3" xfId="33946" hidden="1"/>
    <cellStyle name="Calcul 3" xfId="33978" hidden="1"/>
    <cellStyle name="Calcul 3" xfId="33992" hidden="1"/>
    <cellStyle name="Calcul 3" xfId="34196" hidden="1"/>
    <cellStyle name="Calcul 3" xfId="34271" hidden="1"/>
    <cellStyle name="Calcul 3" xfId="34280" hidden="1"/>
    <cellStyle name="Calcul 3" xfId="34308" hidden="1"/>
    <cellStyle name="Calcul 3" xfId="34325" hidden="1"/>
    <cellStyle name="Calcul 3" xfId="34524" hidden="1"/>
    <cellStyle name="Calcul 3" xfId="34599" hidden="1"/>
    <cellStyle name="Calcul 3" xfId="34607" hidden="1"/>
    <cellStyle name="Calcul 3" xfId="34645" hidden="1"/>
    <cellStyle name="Calcul 3" xfId="34660" hidden="1"/>
    <cellStyle name="Calcul 3" xfId="34834" hidden="1"/>
    <cellStyle name="Calcul 3" xfId="34900" hidden="1"/>
    <cellStyle name="Calcul 3" xfId="34908" hidden="1"/>
    <cellStyle name="Calcul 3" xfId="34937" hidden="1"/>
    <cellStyle name="Calcul 3" xfId="34954" hidden="1"/>
    <cellStyle name="Calcul 3" xfId="35004" hidden="1"/>
    <cellStyle name="Calcul 3" xfId="35017" hidden="1"/>
    <cellStyle name="Calcul 3" xfId="35018" hidden="1"/>
    <cellStyle name="Calcul 3" xfId="35048" hidden="1"/>
    <cellStyle name="Calcul 3" xfId="35056" hidden="1"/>
    <cellStyle name="Calcul 3" xfId="35212" hidden="1"/>
    <cellStyle name="Calcul 3" xfId="35278" hidden="1"/>
    <cellStyle name="Calcul 3" xfId="35288" hidden="1"/>
    <cellStyle name="Calcul 3" xfId="35318" hidden="1"/>
    <cellStyle name="Calcul 3" xfId="35336" hidden="1"/>
    <cellStyle name="Calcul 3" xfId="35415" hidden="1"/>
    <cellStyle name="Calcul 3" xfId="35443" hidden="1"/>
    <cellStyle name="Calcul 3" xfId="35450" hidden="1"/>
    <cellStyle name="Calcul 3" xfId="35484" hidden="1"/>
    <cellStyle name="Calcul 3" xfId="35497" hidden="1"/>
    <cellStyle name="Calcul 3" xfId="35579" hidden="1"/>
    <cellStyle name="Calcul 3" xfId="35617" hidden="1"/>
    <cellStyle name="Calcul 3" xfId="35627" hidden="1"/>
    <cellStyle name="Calcul 3" xfId="35660" hidden="1"/>
    <cellStyle name="Calcul 3" xfId="35673" hidden="1"/>
    <cellStyle name="Calcul 3" xfId="35727" hidden="1"/>
    <cellStyle name="Calcul 3" xfId="35740" hidden="1"/>
    <cellStyle name="Calcul 3" xfId="35741" hidden="1"/>
    <cellStyle name="Calcul 3" xfId="35775" hidden="1"/>
    <cellStyle name="Calcul 3" xfId="35783" hidden="1"/>
    <cellStyle name="Calcul 3" xfId="35869" hidden="1"/>
    <cellStyle name="Calcul 3" xfId="35907" hidden="1"/>
    <cellStyle name="Calcul 3" xfId="35918" hidden="1"/>
    <cellStyle name="Calcul 3" xfId="35949" hidden="1"/>
    <cellStyle name="Calcul 3" xfId="35963" hidden="1"/>
    <cellStyle name="Calcul 3" xfId="35344" hidden="1"/>
    <cellStyle name="Calcul 3" xfId="34378" hidden="1"/>
    <cellStyle name="Calcul 3" xfId="34347" hidden="1"/>
    <cellStyle name="Calcul 3" xfId="34362" hidden="1"/>
    <cellStyle name="Calcul 3" xfId="34338" hidden="1"/>
    <cellStyle name="Calcul 3" xfId="35809" hidden="1"/>
    <cellStyle name="Calcul 3" xfId="35423" hidden="1"/>
    <cellStyle name="Calcul 3" xfId="35416" hidden="1"/>
    <cellStyle name="Calcul 3" xfId="35530" hidden="1"/>
    <cellStyle name="Calcul 3" xfId="35664" hidden="1"/>
    <cellStyle name="Calcul 3" xfId="35993" hidden="1"/>
    <cellStyle name="Calcul 3" xfId="36006" hidden="1"/>
    <cellStyle name="Calcul 3" xfId="36007" hidden="1"/>
    <cellStyle name="Calcul 3" xfId="36037" hidden="1"/>
    <cellStyle name="Calcul 3" xfId="36045" hidden="1"/>
    <cellStyle name="Calcul 3" xfId="36084" hidden="1"/>
    <cellStyle name="Calcul 3" xfId="36105" hidden="1"/>
    <cellStyle name="Calcul 3" xfId="36115" hidden="1"/>
    <cellStyle name="Calcul 3" xfId="36143" hidden="1"/>
    <cellStyle name="Calcul 3" xfId="36160" hidden="1"/>
    <cellStyle name="Calcul 3" xfId="36343" hidden="1"/>
    <cellStyle name="Calcul 3" xfId="36422" hidden="1"/>
    <cellStyle name="Calcul 3" xfId="36432" hidden="1"/>
    <cellStyle name="Calcul 3" xfId="36464" hidden="1"/>
    <cellStyle name="Calcul 3" xfId="36479" hidden="1"/>
    <cellStyle name="Calcul 3" xfId="36674" hidden="1"/>
    <cellStyle name="Calcul 3" xfId="36739" hidden="1"/>
    <cellStyle name="Calcul 3" xfId="36745" hidden="1"/>
    <cellStyle name="Calcul 3" xfId="36773" hidden="1"/>
    <cellStyle name="Calcul 3" xfId="36788" hidden="1"/>
    <cellStyle name="Calcul 3" xfId="36948" hidden="1"/>
    <cellStyle name="Calcul 3" xfId="37011" hidden="1"/>
    <cellStyle name="Calcul 3" xfId="37020" hidden="1"/>
    <cellStyle name="Calcul 3" xfId="37051" hidden="1"/>
    <cellStyle name="Calcul 3" xfId="37065" hidden="1"/>
    <cellStyle name="Calcul 3" xfId="37109" hidden="1"/>
    <cellStyle name="Calcul 3" xfId="37121" hidden="1"/>
    <cellStyle name="Calcul 3" xfId="37122" hidden="1"/>
    <cellStyle name="Calcul 3" xfId="37155" hidden="1"/>
    <cellStyle name="Calcul 3" xfId="37163" hidden="1"/>
    <cellStyle name="Calcul 3" xfId="37297" hidden="1"/>
    <cellStyle name="Calcul 3" xfId="37370" hidden="1"/>
    <cellStyle name="Calcul 3" xfId="37376" hidden="1"/>
    <cellStyle name="Calcul 3" xfId="37410" hidden="1"/>
    <cellStyle name="Calcul 3" xfId="37427" hidden="1"/>
    <cellStyle name="Calcul 3" xfId="37521" hidden="1"/>
    <cellStyle name="Calcul 3" xfId="37550" hidden="1"/>
    <cellStyle name="Calcul 3" xfId="37557" hidden="1"/>
    <cellStyle name="Calcul 3" xfId="37587" hidden="1"/>
    <cellStyle name="Calcul 3" xfId="37600" hidden="1"/>
    <cellStyle name="Calcul 3" xfId="37686" hidden="1"/>
    <cellStyle name="Calcul 3" xfId="37724" hidden="1"/>
    <cellStyle name="Calcul 3" xfId="37737" hidden="1"/>
    <cellStyle name="Calcul 3" xfId="37765" hidden="1"/>
    <cellStyle name="Calcul 3" xfId="37779" hidden="1"/>
    <cellStyle name="Calcul 3" xfId="37828" hidden="1"/>
    <cellStyle name="Calcul 3" xfId="37840" hidden="1"/>
    <cellStyle name="Calcul 3" xfId="37841" hidden="1"/>
    <cellStyle name="Calcul 3" xfId="37870" hidden="1"/>
    <cellStyle name="Calcul 3" xfId="37878" hidden="1"/>
    <cellStyle name="Calcul 3" xfId="37955" hidden="1"/>
    <cellStyle name="Calcul 3" xfId="37992" hidden="1"/>
    <cellStyle name="Calcul 3" xfId="38005" hidden="1"/>
    <cellStyle name="Calcul 3" xfId="38033" hidden="1"/>
    <cellStyle name="Calcul 3" xfId="38048" hidden="1"/>
    <cellStyle name="Calcul 3" xfId="37437" hidden="1"/>
    <cellStyle name="Calcul 3" xfId="36528" hidden="1"/>
    <cellStyle name="Calcul 3" xfId="36501" hidden="1"/>
    <cellStyle name="Calcul 3" xfId="36513" hidden="1"/>
    <cellStyle name="Calcul 3" xfId="36492" hidden="1"/>
    <cellStyle name="Calcul 3" xfId="37902" hidden="1"/>
    <cellStyle name="Calcul 3" xfId="37530" hidden="1"/>
    <cellStyle name="Calcul 3" xfId="37522" hidden="1"/>
    <cellStyle name="Calcul 3" xfId="37635" hidden="1"/>
    <cellStyle name="Calcul 3" xfId="37769" hidden="1"/>
    <cellStyle name="Calcul 3" xfId="38076" hidden="1"/>
    <cellStyle name="Calcul 3" xfId="38089" hidden="1"/>
    <cellStyle name="Calcul 3" xfId="38090" hidden="1"/>
    <cellStyle name="Calcul 3" xfId="38124" hidden="1"/>
    <cellStyle name="Calcul 3" xfId="38132" hidden="1"/>
    <cellStyle name="Calcul 3" xfId="38176" hidden="1"/>
    <cellStyle name="Calcul 3" xfId="38201" hidden="1"/>
    <cellStyle name="Calcul 3" xfId="38214" hidden="1"/>
    <cellStyle name="Calcul 3" xfId="38246" hidden="1"/>
    <cellStyle name="Calcul 3" xfId="38266" hidden="1"/>
    <cellStyle name="Calcul 3" xfId="38437" hidden="1"/>
    <cellStyle name="Calcul 3" xfId="38511" hidden="1"/>
    <cellStyle name="Calcul 3" xfId="38515" hidden="1"/>
    <cellStyle name="Calcul 3" xfId="38548" hidden="1"/>
    <cellStyle name="Calcul 3" xfId="38562" hidden="1"/>
    <cellStyle name="Calcul 3" xfId="38746" hidden="1"/>
    <cellStyle name="Calcul 3" xfId="38805" hidden="1"/>
    <cellStyle name="Calcul 3" xfId="38811" hidden="1"/>
    <cellStyle name="Calcul 3" xfId="38841" hidden="1"/>
    <cellStyle name="Calcul 3" xfId="38857" hidden="1"/>
    <cellStyle name="Calcul 3" xfId="39002" hidden="1"/>
    <cellStyle name="Calcul 3" xfId="39068" hidden="1"/>
    <cellStyle name="Calcul 3" xfId="39075" hidden="1"/>
    <cellStyle name="Calcul 3" xfId="39104" hidden="1"/>
    <cellStyle name="Calcul 3" xfId="39121" hidden="1"/>
    <cellStyle name="Calcul 3" xfId="39171" hidden="1"/>
    <cellStyle name="Calcul 3" xfId="39183" hidden="1"/>
    <cellStyle name="Calcul 3" xfId="39184" hidden="1"/>
    <cellStyle name="Calcul 3" xfId="39213" hidden="1"/>
    <cellStyle name="Calcul 3" xfId="39221" hidden="1"/>
    <cellStyle name="Calcul 3" xfId="39364" hidden="1"/>
    <cellStyle name="Calcul 3" xfId="39426" hidden="1"/>
    <cellStyle name="Calcul 3" xfId="39431" hidden="1"/>
    <cellStyle name="Calcul 3" xfId="39461" hidden="1"/>
    <cellStyle name="Calcul 3" xfId="39478" hidden="1"/>
    <cellStyle name="Calcul 3" xfId="39559" hidden="1"/>
    <cellStyle name="Calcul 3" xfId="39589" hidden="1"/>
    <cellStyle name="Calcul 3" xfId="39595" hidden="1"/>
    <cellStyle name="Calcul 3" xfId="39629" hidden="1"/>
    <cellStyle name="Calcul 3" xfId="39643" hidden="1"/>
    <cellStyle name="Calcul 3" xfId="39729" hidden="1"/>
    <cellStyle name="Calcul 3" xfId="39762" hidden="1"/>
    <cellStyle name="Calcul 3" xfId="39769" hidden="1"/>
    <cellStyle name="Calcul 3" xfId="39797" hidden="1"/>
    <cellStyle name="Calcul 3" xfId="39809" hidden="1"/>
    <cellStyle name="Calcul 3" xfId="39863" hidden="1"/>
    <cellStyle name="Calcul 3" xfId="39875" hidden="1"/>
    <cellStyle name="Calcul 3" xfId="39876" hidden="1"/>
    <cellStyle name="Calcul 3" xfId="39904" hidden="1"/>
    <cellStyle name="Calcul 3" xfId="39912" hidden="1"/>
    <cellStyle name="Calcul 3" xfId="39989" hidden="1"/>
    <cellStyle name="Calcul 3" xfId="40025" hidden="1"/>
    <cellStyle name="Calcul 3" xfId="40030" hidden="1"/>
    <cellStyle name="Calcul 3" xfId="40065" hidden="1"/>
    <cellStyle name="Calcul 3" xfId="40082" hidden="1"/>
    <cellStyle name="Calcul 3" xfId="39486" hidden="1"/>
    <cellStyle name="Calcul 3" xfId="38608" hidden="1"/>
    <cellStyle name="Calcul 3" xfId="38579" hidden="1"/>
    <cellStyle name="Calcul 3" xfId="38590" hidden="1"/>
    <cellStyle name="Calcul 3" xfId="38570" hidden="1"/>
    <cellStyle name="Calcul 3" xfId="39937" hidden="1"/>
    <cellStyle name="Calcul 3" xfId="39569" hidden="1"/>
    <cellStyle name="Calcul 3" xfId="39561" hidden="1"/>
    <cellStyle name="Calcul 3" xfId="39675" hidden="1"/>
    <cellStyle name="Calcul 3" xfId="39800" hidden="1"/>
    <cellStyle name="Calcul 3" xfId="40112" hidden="1"/>
    <cellStyle name="Calcul 3" xfId="40125" hidden="1"/>
    <cellStyle name="Calcul 3" xfId="40126" hidden="1"/>
    <cellStyle name="Calcul 3" xfId="40155" hidden="1"/>
    <cellStyle name="Calcul 3" xfId="40163" hidden="1"/>
    <cellStyle name="Calcul 3" xfId="40202" hidden="1"/>
    <cellStyle name="Calcul 3" xfId="40222" hidden="1"/>
    <cellStyle name="Calcul 3" xfId="40232" hidden="1"/>
    <cellStyle name="Calcul 3" xfId="40262" hidden="1"/>
    <cellStyle name="Calcul 3" xfId="40280" hidden="1"/>
    <cellStyle name="Calcul 3" xfId="40328" hidden="1"/>
    <cellStyle name="Calcul 3" xfId="40340" hidden="1"/>
    <cellStyle name="Calcul 3" xfId="40341" hidden="1"/>
    <cellStyle name="Calcul 3" xfId="40371" hidden="1"/>
    <cellStyle name="Calcul 3" xfId="40379" hidden="1"/>
    <cellStyle name="Calcul 3" xfId="40461" hidden="1"/>
    <cellStyle name="Calcul 3" xfId="40474" hidden="1"/>
    <cellStyle name="Calcul 3" xfId="40475" hidden="1"/>
    <cellStyle name="Calcul 3" xfId="40506" hidden="1"/>
    <cellStyle name="Calcul 3" xfId="40514" hidden="1"/>
    <cellStyle name="Calcul 3" xfId="40567" hidden="1"/>
    <cellStyle name="Calcul 3" xfId="40579" hidden="1"/>
    <cellStyle name="Calcul 3" xfId="40580" hidden="1"/>
    <cellStyle name="Calcul 3" xfId="40610" hidden="1"/>
    <cellStyle name="Calcul 3" xfId="40618" hidden="1"/>
    <cellStyle name="Calcul 3" xfId="40659" hidden="1"/>
    <cellStyle name="Calcul 3" xfId="40671" hidden="1"/>
    <cellStyle name="Calcul 3" xfId="40672" hidden="1"/>
    <cellStyle name="Calcul 3" xfId="40706" hidden="1"/>
    <cellStyle name="Calcul 3" xfId="40714" hidden="1"/>
    <cellStyle name="Calcul 3" xfId="40758" hidden="1"/>
    <cellStyle name="Calcul 3" xfId="40771" hidden="1"/>
    <cellStyle name="Calcul 3" xfId="40772" hidden="1"/>
    <cellStyle name="Calcul 3" xfId="40803" hidden="1"/>
    <cellStyle name="Calcul 3" xfId="40811" hidden="1"/>
    <cellStyle name="Calcul 3" xfId="40891" hidden="1"/>
    <cellStyle name="Calcul 3" xfId="40921" hidden="1"/>
    <cellStyle name="Calcul 3" xfId="40926" hidden="1"/>
    <cellStyle name="Calcul 3" xfId="40959" hidden="1"/>
    <cellStyle name="Calcul 3" xfId="40970" hidden="1"/>
    <cellStyle name="Calcul 3" xfId="41046" hidden="1"/>
    <cellStyle name="Calcul 3" xfId="41072" hidden="1"/>
    <cellStyle name="Calcul 3" xfId="41073" hidden="1"/>
    <cellStyle name="Calcul 3" xfId="41104" hidden="1"/>
    <cellStyle name="Calcul 3" xfId="41116" hidden="1"/>
    <cellStyle name="Calcul 3" xfId="41163" hidden="1"/>
    <cellStyle name="Calcul 3" xfId="41176" hidden="1"/>
    <cellStyle name="Calcul 3" xfId="41177" hidden="1"/>
    <cellStyle name="Calcul 3" xfId="41203" hidden="1"/>
    <cellStyle name="Calcul 3" xfId="41211" hidden="1"/>
    <cellStyle name="Calcul 3" xfId="41286" hidden="1"/>
    <cellStyle name="Calcul 3" xfId="41313" hidden="1"/>
    <cellStyle name="Calcul 3" xfId="41314" hidden="1"/>
    <cellStyle name="Calcul 3" xfId="41343" hidden="1"/>
    <cellStyle name="Calcul 3" xfId="41351" hidden="1"/>
    <cellStyle name="Calcul 3" xfId="40814" hidden="1"/>
    <cellStyle name="Calcul 3" xfId="40403" hidden="1"/>
    <cellStyle name="Calcul 3" xfId="40392" hidden="1"/>
    <cellStyle name="Calcul 3" xfId="40399" hidden="1"/>
    <cellStyle name="Calcul 3" xfId="40383" hidden="1"/>
    <cellStyle name="Calcul 3" xfId="41235" hidden="1"/>
    <cellStyle name="Calcul 3" xfId="40901" hidden="1"/>
    <cellStyle name="Calcul 3" xfId="40893" hidden="1"/>
    <cellStyle name="Calcul 3" xfId="40998" hidden="1"/>
    <cellStyle name="Calcul 3" xfId="41107" hidden="1"/>
    <cellStyle name="Calcul 3" xfId="41377" hidden="1"/>
    <cellStyle name="Calcul 3" xfId="41389" hidden="1"/>
    <cellStyle name="Calcul 3" xfId="41390" hidden="1"/>
    <cellStyle name="Calcul 3" xfId="41418" hidden="1"/>
    <cellStyle name="Calcul 3" xfId="41426" hidden="1"/>
    <cellStyle name="Calcul 3" xfId="41466" hidden="1"/>
    <cellStyle name="Calcul 3" xfId="41479" hidden="1"/>
    <cellStyle name="Calcul 3" xfId="41480" hidden="1"/>
    <cellStyle name="Calcul 3" xfId="41513" hidden="1"/>
    <cellStyle name="Calcul 3" xfId="41521" hidden="1"/>
    <cellStyle name="Calcul 3" xfId="41564" hidden="1"/>
    <cellStyle name="Calcul 3" xfId="41585" hidden="1"/>
    <cellStyle name="Calcul 3" xfId="41586" hidden="1"/>
    <cellStyle name="Calcul 3" xfId="41617" hidden="1"/>
    <cellStyle name="Calcul 3" xfId="41625" hidden="1"/>
    <cellStyle name="Calcul 3" xfId="41710" hidden="1"/>
    <cellStyle name="Calcul 3" xfId="41723" hidden="1"/>
    <cellStyle name="Calcul 3" xfId="41724" hidden="1"/>
    <cellStyle name="Calcul 3" xfId="41751" hidden="1"/>
    <cellStyle name="Calcul 3" xfId="41759" hidden="1"/>
    <cellStyle name="Calcul 3" xfId="41812" hidden="1"/>
    <cellStyle name="Calcul 3" xfId="41832" hidden="1"/>
    <cellStyle name="Calcul 3" xfId="41841" hidden="1"/>
    <cellStyle name="Calcul 3" xfId="41870" hidden="1"/>
    <cellStyle name="Calcul 3" xfId="41886" hidden="1"/>
    <cellStyle name="Calcul 3" xfId="41929" hidden="1"/>
    <cellStyle name="Calcul 3" xfId="41942" hidden="1"/>
    <cellStyle name="Calcul 3" xfId="41943" hidden="1"/>
    <cellStyle name="Calcul 3" xfId="41973" hidden="1"/>
    <cellStyle name="Calcul 3" xfId="41981" hidden="1"/>
    <cellStyle name="Calcul 3" xfId="42024" hidden="1"/>
    <cellStyle name="Calcul 3" xfId="42036" hidden="1"/>
    <cellStyle name="Calcul 3" xfId="42037" hidden="1"/>
    <cellStyle name="Calcul 3" xfId="42065" hidden="1"/>
    <cellStyle name="Calcul 3" xfId="42083" hidden="1"/>
    <cellStyle name="Calcul 3" xfId="42154" hidden="1"/>
    <cellStyle name="Calcul 3" xfId="42180" hidden="1"/>
    <cellStyle name="Calcul 3" xfId="42185" hidden="1"/>
    <cellStyle name="Calcul 3" xfId="42212" hidden="1"/>
    <cellStyle name="Calcul 3" xfId="42223" hidden="1"/>
    <cellStyle name="Calcul 3" xfId="42300" hidden="1"/>
    <cellStyle name="Calcul 3" xfId="42325" hidden="1"/>
    <cellStyle name="Calcul 3" xfId="42326" hidden="1"/>
    <cellStyle name="Calcul 3" xfId="42354" hidden="1"/>
    <cellStyle name="Calcul 3" xfId="42366" hidden="1"/>
    <cellStyle name="Calcul 3" xfId="42407" hidden="1"/>
    <cellStyle name="Calcul 3" xfId="42419" hidden="1"/>
    <cellStyle name="Calcul 3" xfId="42420" hidden="1"/>
    <cellStyle name="Calcul 3" xfId="42445" hidden="1"/>
    <cellStyle name="Calcul 3" xfId="42453" hidden="1"/>
    <cellStyle name="Calcul 3" xfId="42530" hidden="1"/>
    <cellStyle name="Calcul 3" xfId="42554" hidden="1"/>
    <cellStyle name="Calcul 3" xfId="42555" hidden="1"/>
    <cellStyle name="Calcul 3" xfId="42583" hidden="1"/>
    <cellStyle name="Calcul 3" xfId="42591" hidden="1"/>
    <cellStyle name="Calcul 3" xfId="42086" hidden="1"/>
    <cellStyle name="Calcul 3" xfId="41652" hidden="1"/>
    <cellStyle name="Calcul 3" xfId="41640" hidden="1"/>
    <cellStyle name="Calcul 3" xfId="41646" hidden="1"/>
    <cellStyle name="Calcul 3" xfId="41631" hidden="1"/>
    <cellStyle name="Calcul 3" xfId="42477" hidden="1"/>
    <cellStyle name="Calcul 3" xfId="42162" hidden="1"/>
    <cellStyle name="Calcul 3" xfId="42155" hidden="1"/>
    <cellStyle name="Calcul 3" xfId="42250" hidden="1"/>
    <cellStyle name="Calcul 3" xfId="42357" hidden="1"/>
    <cellStyle name="Calcul 3" xfId="42619" hidden="1"/>
    <cellStyle name="Calcul 3" xfId="42632" hidden="1"/>
    <cellStyle name="Calcul 3" xfId="42633" hidden="1"/>
    <cellStyle name="Calcul 3" xfId="42665" hidden="1"/>
    <cellStyle name="Calcul 3" xfId="42673" hidden="1"/>
    <cellStyle name="Calcul 3" xfId="42716" hidden="1"/>
    <cellStyle name="Calcul 3" xfId="42728" hidden="1"/>
    <cellStyle name="Calcul 3" xfId="42729" hidden="1"/>
    <cellStyle name="Calcul 3" xfId="42760" hidden="1"/>
    <cellStyle name="Calcul 3" xfId="42768" hidden="1"/>
    <cellStyle name="Calcul 3" xfId="40673" hidden="1"/>
    <cellStyle name="Calcul 3" xfId="40238" hidden="1"/>
    <cellStyle name="Calcul 3" xfId="40172" hidden="1"/>
    <cellStyle name="Calcul 3" xfId="39992" hidden="1"/>
    <cellStyle name="Calcul 3" xfId="39936" hidden="1"/>
    <cellStyle name="Calcul 3" xfId="38083" hidden="1"/>
    <cellStyle name="Calcul 3" xfId="37611" hidden="1"/>
    <cellStyle name="Calcul 3" xfId="37543" hidden="1"/>
    <cellStyle name="Calcul 3" xfId="37363" hidden="1"/>
    <cellStyle name="Calcul 3" xfId="37127" hidden="1"/>
    <cellStyle name="Calcul 3" xfId="35572" hidden="1"/>
    <cellStyle name="Calcul 3" xfId="34965" hidden="1"/>
    <cellStyle name="Calcul 3" xfId="34911" hidden="1"/>
    <cellStyle name="Calcul 3" xfId="34470" hidden="1"/>
    <cellStyle name="Calcul 3" xfId="34333" hidden="1"/>
    <cellStyle name="Calcul 3" xfId="33817" hidden="1"/>
    <cellStyle name="Calcul 3" xfId="33737" hidden="1"/>
    <cellStyle name="Calcul 3" xfId="33734" hidden="1"/>
    <cellStyle name="Calcul 3" xfId="33575" hidden="1"/>
    <cellStyle name="Calcul 3" xfId="33550" hidden="1"/>
    <cellStyle name="Calcul 3" xfId="19880" hidden="1"/>
    <cellStyle name="Calcul 3" xfId="32852" hidden="1"/>
    <cellStyle name="Calcul 3" xfId="36161" hidden="1"/>
    <cellStyle name="Calcul 3" xfId="36702" hidden="1"/>
    <cellStyle name="Calcul 3" xfId="32404" hidden="1"/>
    <cellStyle name="Calcul 3" xfId="36216" hidden="1"/>
    <cellStyle name="Calcul 3" xfId="38355" hidden="1"/>
    <cellStyle name="Calcul 3" xfId="39293" hidden="1"/>
    <cellStyle name="Calcul 3" xfId="34722" hidden="1"/>
    <cellStyle name="Calcul 3" xfId="39029" hidden="1"/>
    <cellStyle name="Calcul 3" xfId="36350" hidden="1"/>
    <cellStyle name="Calcul 3" xfId="39365" hidden="1"/>
    <cellStyle name="Calcul 3" xfId="34440" hidden="1"/>
    <cellStyle name="Calcul 3" xfId="35106" hidden="1"/>
    <cellStyle name="Calcul 3" xfId="35237" hidden="1"/>
    <cellStyle name="Calcul 3" xfId="36708" hidden="1"/>
    <cellStyle name="Calcul 3" xfId="31753" hidden="1"/>
    <cellStyle name="Calcul 3" xfId="36226" hidden="1"/>
    <cellStyle name="Calcul 3" xfId="36532" hidden="1"/>
    <cellStyle name="Calcul 3" xfId="36815" hidden="1"/>
    <cellStyle name="Calcul 3" xfId="35084" hidden="1"/>
    <cellStyle name="Calcul 3" xfId="38790" hidden="1"/>
    <cellStyle name="Calcul 3" xfId="36245" hidden="1"/>
    <cellStyle name="Calcul 3" xfId="38282" hidden="1"/>
    <cellStyle name="Calcul 3" xfId="38872" hidden="1"/>
    <cellStyle name="Calcul 3" xfId="37177" hidden="1"/>
    <cellStyle name="Calcul 3" xfId="39632" hidden="1"/>
    <cellStyle name="Calcul 3" xfId="39819" hidden="1"/>
    <cellStyle name="Calcul 3" xfId="39721" hidden="1"/>
    <cellStyle name="Calcul 3" xfId="39854" hidden="1"/>
    <cellStyle name="Calcul 3" xfId="21626" hidden="1"/>
    <cellStyle name="Calcul 3" xfId="36821" hidden="1"/>
    <cellStyle name="Calcul 3" xfId="34067" hidden="1"/>
    <cellStyle name="Calcul 3" xfId="36611" hidden="1"/>
    <cellStyle name="Calcul 3" xfId="34719" hidden="1"/>
    <cellStyle name="Calcul 3" xfId="38918" hidden="1"/>
    <cellStyle name="Calcul 3" xfId="25451" hidden="1"/>
    <cellStyle name="Calcul 3" xfId="36981" hidden="1"/>
    <cellStyle name="Calcul 3" xfId="24758" hidden="1"/>
    <cellStyle name="Calcul 3" xfId="34394" hidden="1"/>
    <cellStyle name="Calcul 3" xfId="35261" hidden="1"/>
    <cellStyle name="Calcul 3" xfId="34228" hidden="1"/>
    <cellStyle name="Calcul 3" xfId="30979" hidden="1"/>
    <cellStyle name="Calcul 3" xfId="38343" hidden="1"/>
    <cellStyle name="Calcul 3" xfId="27606" hidden="1"/>
    <cellStyle name="Calcul 3" xfId="34400" hidden="1"/>
    <cellStyle name="Calcul 3" xfId="36696" hidden="1"/>
    <cellStyle name="Calcul 3" xfId="31812" hidden="1"/>
    <cellStyle name="Calcul 3" xfId="36588" hidden="1"/>
    <cellStyle name="Calcul 3" xfId="39403" hidden="1"/>
    <cellStyle name="Calcul 3" xfId="34561" hidden="1"/>
    <cellStyle name="Calcul 3" xfId="38323" hidden="1"/>
    <cellStyle name="Calcul 3" xfId="25899" hidden="1"/>
    <cellStyle name="Calcul 3" xfId="38725" hidden="1"/>
    <cellStyle name="Calcul 3" xfId="39283" hidden="1"/>
    <cellStyle name="Calcul 3" xfId="36700" hidden="1"/>
    <cellStyle name="Calcul 3" xfId="39010" hidden="1"/>
    <cellStyle name="Calcul 3" xfId="39242" hidden="1"/>
    <cellStyle name="Calcul 3" xfId="34751" hidden="1"/>
    <cellStyle name="Calcul 3" xfId="38322" hidden="1"/>
    <cellStyle name="Calcul 3" xfId="31290" hidden="1"/>
    <cellStyle name="Calcul 3" xfId="38921" hidden="1"/>
    <cellStyle name="Calcul 3" xfId="34737" hidden="1"/>
    <cellStyle name="Calcul 3" xfId="38452" hidden="1"/>
    <cellStyle name="Calcul 3" xfId="35227" hidden="1"/>
    <cellStyle name="Calcul 3" xfId="32922" hidden="1"/>
    <cellStyle name="Calcul 3" xfId="36253" hidden="1"/>
    <cellStyle name="Calcul 3" xfId="34732" hidden="1"/>
    <cellStyle name="Calcul 3" xfId="34209" hidden="1"/>
    <cellStyle name="Calcul 3" xfId="33075" hidden="1"/>
    <cellStyle name="Calcul 3" xfId="34031" hidden="1"/>
    <cellStyle name="Calcul 3" xfId="34122" hidden="1"/>
    <cellStyle name="Calcul 3" xfId="35151" hidden="1"/>
    <cellStyle name="Calcul 3" xfId="31235" hidden="1"/>
    <cellStyle name="Calcul 3" xfId="34743" hidden="1"/>
    <cellStyle name="Calcul 3" xfId="39768" hidden="1"/>
    <cellStyle name="Calcul 3" xfId="38554" hidden="1"/>
    <cellStyle name="Calcul 3" xfId="31845" hidden="1"/>
    <cellStyle name="Calcul 3" xfId="39228" hidden="1"/>
    <cellStyle name="Calcul 3" xfId="39340" hidden="1"/>
    <cellStyle name="Calcul 3" xfId="36624" hidden="1"/>
    <cellStyle name="Calcul 3" xfId="36775" hidden="1"/>
    <cellStyle name="Calcul 3" xfId="38845" hidden="1"/>
    <cellStyle name="Calcul 3" xfId="33399" hidden="1"/>
    <cellStyle name="Calcul 3" xfId="39683" hidden="1"/>
    <cellStyle name="Calcul 3" xfId="39232" hidden="1"/>
    <cellStyle name="Calcul 3" xfId="36710" hidden="1"/>
    <cellStyle name="Calcul 3" xfId="31737" hidden="1"/>
    <cellStyle name="Calcul 3" xfId="36743" hidden="1"/>
    <cellStyle name="Calcul 3" xfId="36150" hidden="1"/>
    <cellStyle name="Calcul 3" xfId="33088" hidden="1"/>
    <cellStyle name="Calcul 3" xfId="31227" hidden="1"/>
    <cellStyle name="Calcul 3" xfId="27749" hidden="1"/>
    <cellStyle name="Calcul 3" xfId="30017" hidden="1"/>
    <cellStyle name="Calcul 3" xfId="36835" hidden="1"/>
    <cellStyle name="Calcul 3" xfId="39016" hidden="1"/>
    <cellStyle name="Calcul 3" xfId="32222" hidden="1"/>
    <cellStyle name="Calcul 3" xfId="32067" hidden="1"/>
    <cellStyle name="Calcul 3" xfId="38687" hidden="1"/>
    <cellStyle name="Calcul 3" xfId="38875" hidden="1"/>
    <cellStyle name="Calcul 3" xfId="33942" hidden="1"/>
    <cellStyle name="Calcul 3" xfId="35881" hidden="1"/>
    <cellStyle name="Calcul 3" xfId="39735" hidden="1"/>
    <cellStyle name="Calcul 3" xfId="34006" hidden="1"/>
    <cellStyle name="Calcul 3" xfId="34028" hidden="1"/>
    <cellStyle name="Calcul 3" xfId="34099" hidden="1"/>
    <cellStyle name="Calcul 3" xfId="39039" hidden="1"/>
    <cellStyle name="Calcul 3" xfId="39253" hidden="1"/>
    <cellStyle name="Calcul 3" xfId="37429" hidden="1"/>
    <cellStyle name="Calcul 3" xfId="41872" hidden="1"/>
    <cellStyle name="Calcul 3" xfId="31033" hidden="1"/>
    <cellStyle name="Calcul 3" xfId="38509" hidden="1"/>
    <cellStyle name="Calcul 3" xfId="24068" hidden="1"/>
    <cellStyle name="Calcul 3" xfId="34942" hidden="1"/>
    <cellStyle name="Calcul 3" xfId="34905" hidden="1"/>
    <cellStyle name="Calcul 3" xfId="33998" hidden="1"/>
    <cellStyle name="Calcul 3" xfId="38943" hidden="1"/>
    <cellStyle name="Calcul 3" xfId="38755" hidden="1"/>
    <cellStyle name="Calcul 3" xfId="35910" hidden="1"/>
    <cellStyle name="Calcul 3" xfId="39996" hidden="1"/>
    <cellStyle name="Calcul 3" xfId="33915" hidden="1"/>
    <cellStyle name="Calcul 3" xfId="35252" hidden="1"/>
    <cellStyle name="Calcul 3" xfId="34410" hidden="1"/>
    <cellStyle name="Calcul 3" xfId="34544" hidden="1"/>
    <cellStyle name="Calcul 3" xfId="39468" hidden="1"/>
    <cellStyle name="Calcul 3" xfId="41570" hidden="1"/>
    <cellStyle name="Calcul 3" xfId="34055" hidden="1"/>
    <cellStyle name="Calcul 3" xfId="32118" hidden="1"/>
    <cellStyle name="Calcul 3" xfId="38876" hidden="1"/>
    <cellStyle name="Calcul 3" xfId="34497" hidden="1"/>
    <cellStyle name="Calcul 3" xfId="34156" hidden="1"/>
    <cellStyle name="Calcul 3" xfId="35320" hidden="1"/>
    <cellStyle name="Calcul 3" xfId="39921" hidden="1"/>
    <cellStyle name="Calcul 3" xfId="19848" hidden="1"/>
    <cellStyle name="Calcul 3" xfId="31087" hidden="1"/>
    <cellStyle name="Calcul 3" xfId="42853" hidden="1"/>
    <cellStyle name="Calcul 3" xfId="42881" hidden="1"/>
    <cellStyle name="Calcul 3" xfId="42888" hidden="1"/>
    <cellStyle name="Calcul 3" xfId="42915" hidden="1"/>
    <cellStyle name="Calcul 3" xfId="42928" hidden="1"/>
    <cellStyle name="Calcul 3" xfId="43013" hidden="1"/>
    <cellStyle name="Calcul 3" xfId="43051" hidden="1"/>
    <cellStyle name="Calcul 3" xfId="43064" hidden="1"/>
    <cellStyle name="Calcul 3" xfId="43090" hidden="1"/>
    <cellStyle name="Calcul 3" xfId="43104" hidden="1"/>
    <cellStyle name="Calcul 3" xfId="43147" hidden="1"/>
    <cellStyle name="Calcul 3" xfId="43159" hidden="1"/>
    <cellStyle name="Calcul 3" xfId="43160" hidden="1"/>
    <cellStyle name="Calcul 3" xfId="43185" hidden="1"/>
    <cellStyle name="Calcul 3" xfId="43193" hidden="1"/>
    <cellStyle name="Calcul 3" xfId="43260" hidden="1"/>
    <cellStyle name="Calcul 3" xfId="43296" hidden="1"/>
    <cellStyle name="Calcul 3" xfId="43309" hidden="1"/>
    <cellStyle name="Calcul 3" xfId="43335" hidden="1"/>
    <cellStyle name="Calcul 3" xfId="43346" hidden="1"/>
    <cellStyle name="Calcul 3" xfId="42773" hidden="1"/>
    <cellStyle name="Calcul 3" xfId="28803" hidden="1"/>
    <cellStyle name="Calcul 3" xfId="36427" hidden="1"/>
    <cellStyle name="Calcul 3" xfId="31911" hidden="1"/>
    <cellStyle name="Calcul 3" xfId="39018" hidden="1"/>
    <cellStyle name="Calcul 3" xfId="43216" hidden="1"/>
    <cellStyle name="Calcul 3" xfId="42861" hidden="1"/>
    <cellStyle name="Calcul 3" xfId="42854" hidden="1"/>
    <cellStyle name="Calcul 3" xfId="42963" hidden="1"/>
    <cellStyle name="Calcul 3" xfId="43094" hidden="1"/>
    <cellStyle name="Calcul 3" xfId="43373" hidden="1"/>
    <cellStyle name="Calcul 3" xfId="43386" hidden="1"/>
    <cellStyle name="Calcul 3" xfId="43387" hidden="1"/>
    <cellStyle name="Calcul 3" xfId="43419" hidden="1"/>
    <cellStyle name="Calcul 3" xfId="43427" hidden="1"/>
    <cellStyle name="Calcul 3" xfId="43467" hidden="1"/>
    <cellStyle name="Calcul 3" xfId="43492" hidden="1"/>
    <cellStyle name="Calcul 3" xfId="43505" hidden="1"/>
    <cellStyle name="Calcul 3" xfId="43533" hidden="1"/>
    <cellStyle name="Calcul 3" xfId="43553" hidden="1"/>
    <cellStyle name="Calcul 3" xfId="43683" hidden="1"/>
    <cellStyle name="Calcul 3" xfId="43743" hidden="1"/>
    <cellStyle name="Calcul 3" xfId="43746" hidden="1"/>
    <cellStyle name="Calcul 3" xfId="43779" hidden="1"/>
    <cellStyle name="Calcul 3" xfId="43795" hidden="1"/>
    <cellStyle name="Calcul 3" xfId="43944" hidden="1"/>
    <cellStyle name="Calcul 3" xfId="43990" hidden="1"/>
    <cellStyle name="Calcul 3" xfId="43995" hidden="1"/>
    <cellStyle name="Calcul 3" xfId="44022" hidden="1"/>
    <cellStyle name="Calcul 3" xfId="44035" hidden="1"/>
    <cellStyle name="Calcul 3" xfId="44161" hidden="1"/>
    <cellStyle name="Calcul 3" xfId="44204" hidden="1"/>
    <cellStyle name="Calcul 3" xfId="44210" hidden="1"/>
    <cellStyle name="Calcul 3" xfId="44235" hidden="1"/>
    <cellStyle name="Calcul 3" xfId="44249" hidden="1"/>
    <cellStyle name="Calcul 3" xfId="44287" hidden="1"/>
    <cellStyle name="Calcul 3" xfId="44299" hidden="1"/>
    <cellStyle name="Calcul 3" xfId="44300" hidden="1"/>
    <cellStyle name="Calcul 3" xfId="44325" hidden="1"/>
    <cellStyle name="Calcul 3" xfId="44333" hidden="1"/>
    <cellStyle name="Calcul 3" xfId="44435" hidden="1"/>
    <cellStyle name="Calcul 3" xfId="44480" hidden="1"/>
    <cellStyle name="Calcul 3" xfId="44488" hidden="1"/>
    <cellStyle name="Calcul 3" xfId="44513" hidden="1"/>
    <cellStyle name="Calcul 3" xfId="44525" hidden="1"/>
    <cellStyle name="Calcul 3" xfId="44596" hidden="1"/>
    <cellStyle name="Calcul 3" xfId="44626" hidden="1"/>
    <cellStyle name="Calcul 3" xfId="44631" hidden="1"/>
    <cellStyle name="Calcul 3" xfId="44661" hidden="1"/>
    <cellStyle name="Calcul 3" xfId="44674" hidden="1"/>
    <cellStyle name="Calcul 3" xfId="44749" hidden="1"/>
    <cellStyle name="Calcul 3" xfId="44778" hidden="1"/>
    <cellStyle name="Calcul 3" xfId="44787" hidden="1"/>
    <cellStyle name="Calcul 3" xfId="44815" hidden="1"/>
    <cellStyle name="Calcul 3" xfId="44828" hidden="1"/>
    <cellStyle name="Calcul 3" xfId="44881" hidden="1"/>
    <cellStyle name="Calcul 3" xfId="44893" hidden="1"/>
    <cellStyle name="Calcul 3" xfId="44894" hidden="1"/>
    <cellStyle name="Calcul 3" xfId="44921" hidden="1"/>
    <cellStyle name="Calcul 3" xfId="44929" hidden="1"/>
    <cellStyle name="Calcul 3" xfId="45000" hidden="1"/>
    <cellStyle name="Calcul 3" xfId="45033" hidden="1"/>
    <cellStyle name="Calcul 3" xfId="45040" hidden="1"/>
    <cellStyle name="Calcul 3" xfId="45075" hidden="1"/>
    <cellStyle name="Calcul 3" xfId="45086" hidden="1"/>
    <cellStyle name="Calcul 3" xfId="44531" hidden="1"/>
    <cellStyle name="Calcul 3" xfId="43837" hidden="1"/>
    <cellStyle name="Calcul 3" xfId="43816" hidden="1"/>
    <cellStyle name="Calcul 3" xfId="43824" hidden="1"/>
    <cellStyle name="Calcul 3" xfId="43807" hidden="1"/>
    <cellStyle name="Calcul 3" xfId="44950" hidden="1"/>
    <cellStyle name="Calcul 3" xfId="44606" hidden="1"/>
    <cellStyle name="Calcul 3" xfId="44598" hidden="1"/>
    <cellStyle name="Calcul 3" xfId="44701" hidden="1"/>
    <cellStyle name="Calcul 3" xfId="44819" hidden="1"/>
    <cellStyle name="Calcul 3" xfId="45116" hidden="1"/>
    <cellStyle name="Calcul 3" xfId="45129" hidden="1"/>
    <cellStyle name="Calcul 3" xfId="45130" hidden="1"/>
    <cellStyle name="Calcul 3" xfId="45159" hidden="1"/>
    <cellStyle name="Calcul 3" xfId="45167" hidden="1"/>
    <cellStyle name="Calcul 3" xfId="45206" hidden="1"/>
    <cellStyle name="Calcul 3" xfId="45222" hidden="1"/>
    <cellStyle name="Calcul 3" xfId="45225" hidden="1"/>
    <cellStyle name="Calcul 3" xfId="45252" hidden="1"/>
    <cellStyle name="Calcul 3" xfId="45264" hidden="1"/>
    <cellStyle name="Calcul 3" xfId="45310" hidden="1"/>
    <cellStyle name="Calcul 3" xfId="45322" hidden="1"/>
    <cellStyle name="Calcul 3" xfId="45323" hidden="1"/>
    <cellStyle name="Calcul 3" xfId="45348" hidden="1"/>
    <cellStyle name="Calcul 3" xfId="45356" hidden="1"/>
    <cellStyle name="Calcul 3" xfId="45428" hidden="1"/>
    <cellStyle name="Calcul 3" xfId="45440" hidden="1"/>
    <cellStyle name="Calcul 3" xfId="45441" hidden="1"/>
    <cellStyle name="Calcul 3" xfId="45466" hidden="1"/>
    <cellStyle name="Calcul 3" xfId="45474" hidden="1"/>
    <cellStyle name="Calcul 3" xfId="45522" hidden="1"/>
    <cellStyle name="Calcul 3" xfId="45534" hidden="1"/>
    <cellStyle name="Calcul 3" xfId="45535" hidden="1"/>
    <cellStyle name="Calcul 3" xfId="45560" hidden="1"/>
    <cellStyle name="Calcul 3" xfId="45568" hidden="1"/>
    <cellStyle name="Calcul 3" xfId="45604" hidden="1"/>
    <cellStyle name="Calcul 3" xfId="45616" hidden="1"/>
    <cellStyle name="Calcul 3" xfId="45617" hidden="1"/>
    <cellStyle name="Calcul 3" xfId="45649" hidden="1"/>
    <cellStyle name="Calcul 3" xfId="45657" hidden="1"/>
    <cellStyle name="Calcul 3" xfId="45697" hidden="1"/>
    <cellStyle name="Calcul 3" xfId="45710" hidden="1"/>
    <cellStyle name="Calcul 3" xfId="45711" hidden="1"/>
    <cellStyle name="Calcul 3" xfId="45739" hidden="1"/>
    <cellStyle name="Calcul 3" xfId="45747" hidden="1"/>
    <cellStyle name="Calcul 3" xfId="45822" hidden="1"/>
    <cellStyle name="Calcul 3" xfId="45850" hidden="1"/>
    <cellStyle name="Calcul 3" xfId="45855" hidden="1"/>
    <cellStyle name="Calcul 3" xfId="45882" hidden="1"/>
    <cellStyle name="Calcul 3" xfId="45893" hidden="1"/>
    <cellStyle name="Calcul 3" xfId="45964" hidden="1"/>
    <cellStyle name="Calcul 3" xfId="45988" hidden="1"/>
    <cellStyle name="Calcul 3" xfId="45989" hidden="1"/>
    <cellStyle name="Calcul 3" xfId="46015" hidden="1"/>
    <cellStyle name="Calcul 3" xfId="46027" hidden="1"/>
    <cellStyle name="Calcul 3" xfId="46069" hidden="1"/>
    <cellStyle name="Calcul 3" xfId="46081" hidden="1"/>
    <cellStyle name="Calcul 3" xfId="46082" hidden="1"/>
    <cellStyle name="Calcul 3" xfId="46107" hidden="1"/>
    <cellStyle name="Calcul 3" xfId="46115" hidden="1"/>
    <cellStyle name="Calcul 3" xfId="46177" hidden="1"/>
    <cellStyle name="Calcul 3" xfId="46200" hidden="1"/>
    <cellStyle name="Calcul 3" xfId="46201" hidden="1"/>
    <cellStyle name="Calcul 3" xfId="46227" hidden="1"/>
    <cellStyle name="Calcul 3" xfId="46235" hidden="1"/>
    <cellStyle name="Calcul 3" xfId="45750" hidden="1"/>
    <cellStyle name="Calcul 3" xfId="45378" hidden="1"/>
    <cellStyle name="Calcul 3" xfId="45369" hidden="1"/>
    <cellStyle name="Calcul 3" xfId="45374" hidden="1"/>
    <cellStyle name="Calcul 3" xfId="45360" hidden="1"/>
    <cellStyle name="Calcul 3" xfId="46135" hidden="1"/>
    <cellStyle name="Calcul 3" xfId="45831" hidden="1"/>
    <cellStyle name="Calcul 3" xfId="45824" hidden="1"/>
    <cellStyle name="Calcul 3" xfId="45921" hidden="1"/>
    <cellStyle name="Calcul 3" xfId="46018" hidden="1"/>
    <cellStyle name="Calcul 3" xfId="46260" hidden="1"/>
    <cellStyle name="Calcul 3" xfId="46272" hidden="1"/>
    <cellStyle name="Calcul 3" xfId="46273" hidden="1"/>
    <cellStyle name="Calcul 3" xfId="46298" hidden="1"/>
    <cellStyle name="Calcul 3" xfId="46306" hidden="1"/>
    <cellStyle name="Calcul 3" xfId="46342" hidden="1"/>
    <cellStyle name="Calcul 3" xfId="46354" hidden="1"/>
    <cellStyle name="Calcul 3" xfId="46355" hidden="1"/>
    <cellStyle name="Calcul 3" xfId="46380" hidden="1"/>
    <cellStyle name="Calcul 3" xfId="46388" hidden="1"/>
    <cellStyle name="Calcul 3" xfId="46424" hidden="1"/>
    <cellStyle name="Calcul 3" xfId="46448" hidden="1"/>
    <cellStyle name="Calcul 3" xfId="46449" hidden="1"/>
    <cellStyle name="Calcul 3" xfId="46474" hidden="1"/>
    <cellStyle name="Calcul 3" xfId="46482" hidden="1"/>
    <cellStyle name="Calcul 3" xfId="46554" hidden="1"/>
    <cellStyle name="Calcul 3" xfId="46566" hidden="1"/>
    <cellStyle name="Calcul 3" xfId="46567" hidden="1"/>
    <cellStyle name="Calcul 3" xfId="46592" hidden="1"/>
    <cellStyle name="Calcul 3" xfId="46600" hidden="1"/>
    <cellStyle name="Calcul 3" xfId="46648" hidden="1"/>
    <cellStyle name="Calcul 3" xfId="46672" hidden="1"/>
    <cellStyle name="Calcul 3" xfId="46685" hidden="1"/>
    <cellStyle name="Calcul 3" xfId="46710" hidden="1"/>
    <cellStyle name="Calcul 3" xfId="46730" hidden="1"/>
    <cellStyle name="Calcul 3" xfId="46766" hidden="1"/>
    <cellStyle name="Calcul 3" xfId="46778" hidden="1"/>
    <cellStyle name="Calcul 3" xfId="46779" hidden="1"/>
    <cellStyle name="Calcul 3" xfId="46804" hidden="1"/>
    <cellStyle name="Calcul 3" xfId="46812" hidden="1"/>
    <cellStyle name="Calcul 3" xfId="46848" hidden="1"/>
    <cellStyle name="Calcul 3" xfId="46860" hidden="1"/>
    <cellStyle name="Calcul 3" xfId="46861" hidden="1"/>
    <cellStyle name="Calcul 3" xfId="46886" hidden="1"/>
    <cellStyle name="Calcul 3" xfId="46906" hidden="1"/>
    <cellStyle name="Calcul 3" xfId="46968" hidden="1"/>
    <cellStyle name="Calcul 3" xfId="46994" hidden="1"/>
    <cellStyle name="Calcul 3" xfId="46999" hidden="1"/>
    <cellStyle name="Calcul 3" xfId="47026" hidden="1"/>
    <cellStyle name="Calcul 3" xfId="47037" hidden="1"/>
    <cellStyle name="Calcul 3" xfId="47103" hidden="1"/>
    <cellStyle name="Calcul 3" xfId="47127" hidden="1"/>
    <cellStyle name="Calcul 3" xfId="47128" hidden="1"/>
    <cellStyle name="Calcul 3" xfId="47154" hidden="1"/>
    <cellStyle name="Calcul 3" xfId="47166" hidden="1"/>
    <cellStyle name="Calcul 3" xfId="47207" hidden="1"/>
    <cellStyle name="Calcul 3" xfId="47219" hidden="1"/>
    <cellStyle name="Calcul 3" xfId="47220" hidden="1"/>
    <cellStyle name="Calcul 3" xfId="47245" hidden="1"/>
    <cellStyle name="Calcul 3" xfId="47253" hidden="1"/>
    <cellStyle name="Calcul 3" xfId="47315" hidden="1"/>
    <cellStyle name="Calcul 3" xfId="47338" hidden="1"/>
    <cellStyle name="Calcul 3" xfId="47339" hidden="1"/>
    <cellStyle name="Calcul 3" xfId="47365" hidden="1"/>
    <cellStyle name="Calcul 3" xfId="47373" hidden="1"/>
    <cellStyle name="Calcul 3" xfId="46909" hidden="1"/>
    <cellStyle name="Calcul 3" xfId="46504" hidden="1"/>
    <cellStyle name="Calcul 3" xfId="46495" hidden="1"/>
    <cellStyle name="Calcul 3" xfId="46500" hidden="1"/>
    <cellStyle name="Calcul 3" xfId="46486" hidden="1"/>
    <cellStyle name="Calcul 3" xfId="47273" hidden="1"/>
    <cellStyle name="Calcul 3" xfId="46976" hidden="1"/>
    <cellStyle name="Calcul 3" xfId="46969" hidden="1"/>
    <cellStyle name="Calcul 3" xfId="47062" hidden="1"/>
    <cellStyle name="Calcul 3" xfId="47157" hidden="1"/>
    <cellStyle name="Calcul 3" xfId="47398" hidden="1"/>
    <cellStyle name="Calcul 3" xfId="47410" hidden="1"/>
    <cellStyle name="Calcul 3" xfId="47411" hidden="1"/>
    <cellStyle name="Calcul 3" xfId="47436" hidden="1"/>
    <cellStyle name="Calcul 3" xfId="47444" hidden="1"/>
    <cellStyle name="Calcul 3" xfId="47480" hidden="1"/>
    <cellStyle name="Calcul 3" xfId="47492" hidden="1"/>
    <cellStyle name="Calcul 3" xfId="47493" hidden="1"/>
    <cellStyle name="Calcul 3" xfId="47519" hidden="1"/>
    <cellStyle name="Calcul 3" xfId="47527" hidden="1"/>
    <cellStyle name="Calcul 3" xfId="45618" hidden="1"/>
    <cellStyle name="Calcul 3" xfId="45228" hidden="1"/>
    <cellStyle name="Calcul 3" xfId="45176" hidden="1"/>
    <cellStyle name="Calcul 3" xfId="45003" hidden="1"/>
    <cellStyle name="Calcul 3" xfId="44949" hidden="1"/>
    <cellStyle name="Calcul 3" xfId="43380" hidden="1"/>
    <cellStyle name="Calcul 3" xfId="42939" hidden="1"/>
    <cellStyle name="Calcul 3" xfId="42874" hidden="1"/>
    <cellStyle name="Calcul 3" xfId="41815" hidden="1"/>
    <cellStyle name="Calcul 3" xfId="40264" hidden="1"/>
    <cellStyle name="Calcul 3" xfId="37271" hidden="1"/>
    <cellStyle name="Calcul 3" xfId="36281" hidden="1"/>
    <cellStyle name="Calcul 3" xfId="36197" hidden="1"/>
    <cellStyle name="Calcul 3" xfId="35447" hidden="1"/>
    <cellStyle name="Calcul 3" xfId="35097" hidden="1"/>
    <cellStyle name="Calcul 3" xfId="34569" hidden="1"/>
    <cellStyle name="Calcul 3" xfId="34452" hidden="1"/>
    <cellStyle name="Calcul 3" xfId="34451" hidden="1"/>
    <cellStyle name="Calcul 3" xfId="34198" hidden="1"/>
    <cellStyle name="Calcul 3" xfId="34125" hidden="1"/>
    <cellStyle name="Calcul 3" xfId="20859" hidden="1"/>
    <cellStyle name="Calcul 3" xfId="42263" hidden="1"/>
    <cellStyle name="Calcul 3" xfId="39107" hidden="1"/>
    <cellStyle name="Calcul 3" xfId="36580" hidden="1"/>
    <cellStyle name="Calcul 3" xfId="41844" hidden="1"/>
    <cellStyle name="Calcul 3" xfId="35073" hidden="1"/>
    <cellStyle name="Calcul 3" xfId="43614" hidden="1"/>
    <cellStyle name="Calcul 3" xfId="44380" hidden="1"/>
    <cellStyle name="Calcul 3" xfId="36264" hidden="1"/>
    <cellStyle name="Calcul 3" xfId="44175" hidden="1"/>
    <cellStyle name="Calcul 3" xfId="34023" hidden="1"/>
    <cellStyle name="Calcul 3" xfId="44436" hidden="1"/>
    <cellStyle name="Calcul 3" xfId="37221" hidden="1"/>
    <cellStyle name="Calcul 3" xfId="31698" hidden="1"/>
    <cellStyle name="Calcul 3" xfId="33005" hidden="1"/>
    <cellStyle name="Calcul 3" xfId="25651" hidden="1"/>
    <cellStyle name="Calcul 3" xfId="41231" hidden="1"/>
    <cellStyle name="Calcul 3" xfId="20488" hidden="1"/>
    <cellStyle name="Calcul 3" xfId="21337" hidden="1"/>
    <cellStyle name="Calcul 3" xfId="38278" hidden="1"/>
    <cellStyle name="Calcul 3" xfId="34823" hidden="1"/>
    <cellStyle name="Calcul 3" xfId="43978" hidden="1"/>
    <cellStyle name="Calcul 3" xfId="38783" hidden="1"/>
    <cellStyle name="Calcul 3" xfId="43566" hidden="1"/>
    <cellStyle name="Calcul 3" xfId="44050" hidden="1"/>
    <cellStyle name="Calcul 3" xfId="38920" hidden="1"/>
    <cellStyle name="Calcul 3" xfId="44664" hidden="1"/>
    <cellStyle name="Calcul 3" xfId="44837" hidden="1"/>
    <cellStyle name="Calcul 3" xfId="44741" hidden="1"/>
    <cellStyle name="Calcul 3" xfId="44872" hidden="1"/>
    <cellStyle name="Calcul 3" xfId="27335" hidden="1"/>
    <cellStyle name="Calcul 3" xfId="38364" hidden="1"/>
    <cellStyle name="Calcul 3" xfId="25915" hidden="1"/>
    <cellStyle name="Calcul 3" xfId="35328" hidden="1"/>
    <cellStyle name="Calcul 3" xfId="36938" hidden="1"/>
    <cellStyle name="Calcul 3" xfId="44089" hidden="1"/>
    <cellStyle name="Calcul 3" xfId="32819" hidden="1"/>
    <cellStyle name="Calcul 3" xfId="38605" hidden="1"/>
    <cellStyle name="Calcul 3" xfId="35529" hidden="1"/>
    <cellStyle name="Calcul 3" xfId="37351" hidden="1"/>
    <cellStyle name="Calcul 3" xfId="35062" hidden="1"/>
    <cellStyle name="Calcul 3" xfId="36677" hidden="1"/>
    <cellStyle name="Calcul 3" xfId="40481" hidden="1"/>
    <cellStyle name="Calcul 3" xfId="43608" hidden="1"/>
    <cellStyle name="Calcul 3" xfId="37781" hidden="1"/>
    <cellStyle name="Calcul 3" xfId="34088" hidden="1"/>
    <cellStyle name="Calcul 3" xfId="36913" hidden="1"/>
    <cellStyle name="Calcul 3" xfId="41289" hidden="1"/>
    <cellStyle name="Calcul 3" xfId="36728" hidden="1"/>
    <cellStyle name="Calcul 3" xfId="44461" hidden="1"/>
    <cellStyle name="Calcul 3" xfId="36820" hidden="1"/>
    <cellStyle name="Calcul 3" xfId="43593" hidden="1"/>
    <cellStyle name="Calcul 3" xfId="36488" hidden="1"/>
    <cellStyle name="Calcul 3" xfId="43928" hidden="1"/>
    <cellStyle name="Calcul 3" xfId="44372" hidden="1"/>
    <cellStyle name="Calcul 3" xfId="36254" hidden="1"/>
    <cellStyle name="Calcul 3" xfId="44166" hidden="1"/>
    <cellStyle name="Calcul 3" xfId="44346" hidden="1"/>
    <cellStyle name="Calcul 3" xfId="34415" hidden="1"/>
    <cellStyle name="Calcul 3" xfId="43592" hidden="1"/>
    <cellStyle name="Calcul 3" xfId="40779" hidden="1"/>
    <cellStyle name="Calcul 3" xfId="44092" hidden="1"/>
    <cellStyle name="Calcul 3" xfId="34576" hidden="1"/>
    <cellStyle name="Calcul 3" xfId="43698" hidden="1"/>
    <cellStyle name="Calcul 3" xfId="32968" hidden="1"/>
    <cellStyle name="Calcul 3" xfId="42331" hidden="1"/>
    <cellStyle name="Calcul 3" xfId="31700" hidden="1"/>
    <cellStyle name="Calcul 3" xfId="34747" hidden="1"/>
    <cellStyle name="Calcul 3" xfId="39372" hidden="1"/>
    <cellStyle name="Calcul 3" xfId="42472" hidden="1"/>
    <cellStyle name="Calcul 3" xfId="35202" hidden="1"/>
    <cellStyle name="Calcul 3" xfId="34559" hidden="1"/>
    <cellStyle name="Calcul 3" xfId="34114" hidden="1"/>
    <cellStyle name="Calcul 3" xfId="40726" hidden="1"/>
    <cellStyle name="Calcul 3" xfId="34876" hidden="1"/>
    <cellStyle name="Calcul 3" xfId="44486" hidden="1"/>
    <cellStyle name="Calcul 3" xfId="29934" hidden="1"/>
    <cellStyle name="Calcul 3" xfId="41949" hidden="1"/>
    <cellStyle name="Calcul 3" xfId="37027" hidden="1"/>
    <cellStyle name="Calcul 3" xfId="35749" hidden="1"/>
    <cellStyle name="Calcul 3" xfId="39054" hidden="1"/>
    <cellStyle name="Calcul 3" xfId="29477" hidden="1"/>
    <cellStyle name="Calcul 3" xfId="37563" hidden="1"/>
    <cellStyle name="Calcul 3" xfId="44705" hidden="1"/>
    <cellStyle name="Calcul 3" xfId="44206" hidden="1"/>
    <cellStyle name="Calcul 3" xfId="37245" hidden="1"/>
    <cellStyle name="Calcul 3" xfId="40409" hidden="1"/>
    <cellStyle name="Calcul 3" xfId="30108" hidden="1"/>
    <cellStyle name="Calcul 3" xfId="19925" hidden="1"/>
    <cellStyle name="Calcul 3" xfId="36977" hidden="1"/>
    <cellStyle name="Calcul 3" xfId="42484" hidden="1"/>
    <cellStyle name="Calcul 3" xfId="40718" hidden="1"/>
    <cellStyle name="Calcul 3" xfId="37914" hidden="1"/>
    <cellStyle name="Calcul 3" xfId="39601" hidden="1"/>
    <cellStyle name="Calcul 3" xfId="39224" hidden="1"/>
    <cellStyle name="Calcul 3" xfId="27439" hidden="1"/>
    <cellStyle name="Calcul 3" xfId="41678" hidden="1"/>
    <cellStyle name="Calcul 3" xfId="41532" hidden="1"/>
    <cellStyle name="Calcul 3" xfId="43894" hidden="1"/>
    <cellStyle name="Calcul 3" xfId="39027" hidden="1"/>
    <cellStyle name="Calcul 3" xfId="33455" hidden="1"/>
    <cellStyle name="Calcul 3" xfId="35276" hidden="1"/>
    <cellStyle name="Calcul 3" xfId="25270" hidden="1"/>
    <cellStyle name="Calcul 3" xfId="36955" hidden="1"/>
    <cellStyle name="Calcul 3" xfId="43570" hidden="1"/>
    <cellStyle name="Calcul 3" xfId="36676" hidden="1"/>
    <cellStyle name="Calcul 3" xfId="30018" hidden="1"/>
    <cellStyle name="Calcul 3" xfId="38842" hidden="1"/>
    <cellStyle name="Calcul 3" xfId="27795" hidden="1"/>
    <cellStyle name="Calcul 3" xfId="44205" hidden="1"/>
    <cellStyle name="Calcul 3" xfId="43574" hidden="1"/>
    <cellStyle name="Calcul 3" xfId="31967" hidden="1"/>
    <cellStyle name="Calcul 3" xfId="27750" hidden="1"/>
    <cellStyle name="Calcul 3" xfId="45007" hidden="1"/>
    <cellStyle name="Calcul 3" xfId="43783" hidden="1"/>
    <cellStyle name="Calcul 3" xfId="21868" hidden="1"/>
    <cellStyle name="Calcul 3" xfId="34939" hidden="1"/>
    <cellStyle name="Calcul 3" xfId="31125" hidden="1"/>
    <cellStyle name="Calcul 3" xfId="36860" hidden="1"/>
    <cellStyle name="Calcul 3" xfId="25837" hidden="1"/>
    <cellStyle name="Calcul 3" xfId="43577" hidden="1"/>
    <cellStyle name="Calcul 3" xfId="38297" hidden="1"/>
    <cellStyle name="Calcul 3" xfId="39481" hidden="1"/>
    <cellStyle name="Calcul 3" xfId="45010" hidden="1"/>
    <cellStyle name="Calcul 3" xfId="43785" hidden="1"/>
    <cellStyle name="Calcul 3" xfId="44417" hidden="1"/>
    <cellStyle name="Calcul 3" xfId="27851" hidden="1"/>
    <cellStyle name="Calcul 3" xfId="39133" hidden="1"/>
    <cellStyle name="Calcul 3" xfId="25389" hidden="1"/>
    <cellStyle name="Calcul 3" xfId="32018" hidden="1"/>
    <cellStyle name="Calcul 3" xfId="35113" hidden="1"/>
    <cellStyle name="Calcul 3" xfId="43562" hidden="1"/>
    <cellStyle name="Calcul 3" xfId="47528" hidden="1"/>
    <cellStyle name="Calcul 3" xfId="47553" hidden="1"/>
    <cellStyle name="Calcul 3" xfId="47561" hidden="1"/>
    <cellStyle name="Calcul 3" xfId="47629" hidden="1"/>
    <cellStyle name="Calcul 3" xfId="47656" hidden="1"/>
    <cellStyle name="Calcul 3" xfId="47663" hidden="1"/>
    <cellStyle name="Calcul 3" xfId="47690" hidden="1"/>
    <cellStyle name="Calcul 3" xfId="47703" hidden="1"/>
    <cellStyle name="Calcul 3" xfId="47776" hidden="1"/>
    <cellStyle name="Calcul 3" xfId="47814" hidden="1"/>
    <cellStyle name="Calcul 3" xfId="47827" hidden="1"/>
    <cellStyle name="Calcul 3" xfId="47853" hidden="1"/>
    <cellStyle name="Calcul 3" xfId="47867" hidden="1"/>
    <cellStyle name="Calcul 3" xfId="47910" hidden="1"/>
    <cellStyle name="Calcul 3" xfId="47922" hidden="1"/>
    <cellStyle name="Calcul 3" xfId="47923" hidden="1"/>
    <cellStyle name="Calcul 3" xfId="47948" hidden="1"/>
    <cellStyle name="Calcul 3" xfId="47956" hidden="1"/>
    <cellStyle name="Calcul 3" xfId="48023" hidden="1"/>
    <cellStyle name="Calcul 3" xfId="48059" hidden="1"/>
    <cellStyle name="Calcul 3" xfId="48072" hidden="1"/>
    <cellStyle name="Calcul 3" xfId="48098" hidden="1"/>
    <cellStyle name="Calcul 3" xfId="48106" hidden="1"/>
    <cellStyle name="Calcul 3" xfId="47564" hidden="1"/>
    <cellStyle name="Calcul 3" xfId="34843" hidden="1"/>
    <cellStyle name="Calcul 3" xfId="43624" hidden="1"/>
    <cellStyle name="Calcul 3" xfId="39261" hidden="1"/>
    <cellStyle name="Calcul 3" xfId="42684" hidden="1"/>
    <cellStyle name="Calcul 3" xfId="47979" hidden="1"/>
    <cellStyle name="Calcul 3" xfId="47637" hidden="1"/>
    <cellStyle name="Calcul 3" xfId="47630" hidden="1"/>
    <cellStyle name="Calcul 3" xfId="47733" hidden="1"/>
    <cellStyle name="Calcul 3" xfId="47857" hidden="1"/>
    <cellStyle name="Calcul 3" xfId="48133" hidden="1"/>
    <cellStyle name="Calcul 3" xfId="48145" hidden="1"/>
    <cellStyle name="Calcul 3" xfId="48146" hidden="1"/>
    <cellStyle name="Calcul 3" xfId="48171" hidden="1"/>
    <cellStyle name="Calcul 3" xfId="48179" hidden="1"/>
    <cellStyle name="Calcul 3" xfId="48215" hidden="1"/>
    <cellStyle name="Calcul 3" xfId="48239" hidden="1"/>
    <cellStyle name="Calcul 3" xfId="48252" hidden="1"/>
    <cellStyle name="Calcul 3" xfId="48277" hidden="1"/>
    <cellStyle name="Calcul 3" xfId="48297" hidden="1"/>
    <cellStyle name="Calcul 3" xfId="48333" hidden="1"/>
    <cellStyle name="Calcul 3" xfId="48345" hidden="1"/>
    <cellStyle name="Calcul 3" xfId="48346" hidden="1"/>
    <cellStyle name="Calcul 3" xfId="48371" hidden="1"/>
    <cellStyle name="Calcul 3" xfId="48379" hidden="1"/>
    <cellStyle name="Calcul 3" xfId="48451" hidden="1"/>
    <cellStyle name="Calcul 3" xfId="48463" hidden="1"/>
    <cellStyle name="Calcul 3" xfId="48464" hidden="1"/>
    <cellStyle name="Calcul 3" xfId="48489" hidden="1"/>
    <cellStyle name="Calcul 3" xfId="48497" hidden="1"/>
    <cellStyle name="Calcul 3" xfId="48545" hidden="1"/>
    <cellStyle name="Calcul 3" xfId="48557" hidden="1"/>
    <cellStyle name="Calcul 3" xfId="48558" hidden="1"/>
    <cellStyle name="Calcul 3" xfId="48583" hidden="1"/>
    <cellStyle name="Calcul 3" xfId="48603" hidden="1"/>
    <cellStyle name="Calcul 3" xfId="48639" hidden="1"/>
    <cellStyle name="Calcul 3" xfId="48651" hidden="1"/>
    <cellStyle name="Calcul 3" xfId="48652" hidden="1"/>
    <cellStyle name="Calcul 3" xfId="48677" hidden="1"/>
    <cellStyle name="Calcul 3" xfId="48685" hidden="1"/>
    <cellStyle name="Calcul 3" xfId="48721" hidden="1"/>
    <cellStyle name="Calcul 3" xfId="48733" hidden="1"/>
    <cellStyle name="Calcul 3" xfId="48734" hidden="1"/>
    <cellStyle name="Calcul 3" xfId="48759" hidden="1"/>
    <cellStyle name="Calcul 3" xfId="48767" hidden="1"/>
    <cellStyle name="Calcul 3" xfId="48829" hidden="1"/>
    <cellStyle name="Calcul 3" xfId="48855" hidden="1"/>
    <cellStyle name="Calcul 3" xfId="48860" hidden="1"/>
    <cellStyle name="Calcul 3" xfId="48887" hidden="1"/>
    <cellStyle name="Calcul 3" xfId="48898" hidden="1"/>
    <cellStyle name="Calcul 3" xfId="48964" hidden="1"/>
    <cellStyle name="Calcul 3" xfId="48988" hidden="1"/>
    <cellStyle name="Calcul 3" xfId="48989" hidden="1"/>
    <cellStyle name="Calcul 3" xfId="49015" hidden="1"/>
    <cellStyle name="Calcul 3" xfId="49027" hidden="1"/>
    <cellStyle name="Calcul 3" xfId="49068" hidden="1"/>
    <cellStyle name="Calcul 3" xfId="49080" hidden="1"/>
    <cellStyle name="Calcul 3" xfId="49081" hidden="1"/>
    <cellStyle name="Calcul 3" xfId="49106" hidden="1"/>
    <cellStyle name="Calcul 3" xfId="49114" hidden="1"/>
    <cellStyle name="Calcul 3" xfId="49176" hidden="1"/>
    <cellStyle name="Calcul 3" xfId="49199" hidden="1"/>
    <cellStyle name="Calcul 3" xfId="49200" hidden="1"/>
    <cellStyle name="Calcul 3" xfId="49226" hidden="1"/>
    <cellStyle name="Calcul 3" xfId="49234" hidden="1"/>
    <cellStyle name="Calcul 3" xfId="48770" hidden="1"/>
    <cellStyle name="Calcul 3" xfId="48401" hidden="1"/>
    <cellStyle name="Calcul 3" xfId="48392" hidden="1"/>
    <cellStyle name="Calcul 3" xfId="48397" hidden="1"/>
    <cellStyle name="Calcul 3" xfId="48383" hidden="1"/>
    <cellStyle name="Calcul 3" xfId="49134" hidden="1"/>
    <cellStyle name="Calcul 3" xfId="48837" hidden="1"/>
    <cellStyle name="Calcul 3" xfId="48830" hidden="1"/>
    <cellStyle name="Calcul 3" xfId="48923" hidden="1"/>
    <cellStyle name="Calcul 3" xfId="49018" hidden="1"/>
    <cellStyle name="Calcul 3" xfId="49259" hidden="1"/>
    <cellStyle name="Calcul 3" xfId="49271" hidden="1"/>
    <cellStyle name="Calcul 3" xfId="49272" hidden="1"/>
    <cellStyle name="Calcul 3" xfId="49297" hidden="1"/>
    <cellStyle name="Calcul 3" xfId="49305" hidden="1"/>
    <cellStyle name="Calcul 3" xfId="49341" hidden="1"/>
    <cellStyle name="Calcul 3" xfId="49353" hidden="1"/>
    <cellStyle name="Calcul 3" xfId="49354" hidden="1"/>
    <cellStyle name="Calcul 3" xfId="49379" hidden="1"/>
    <cellStyle name="Calcul 3" xfId="49387" hidden="1"/>
    <cellStyle name="Calcul 3" xfId="49423" hidden="1"/>
    <cellStyle name="Calcul 3" xfId="49435" hidden="1"/>
    <cellStyle name="Calcul 3" xfId="49436" hidden="1"/>
    <cellStyle name="Calcul 3" xfId="49461" hidden="1"/>
    <cellStyle name="Calcul 3" xfId="49469" hidden="1"/>
    <cellStyle name="Calcul 3" xfId="49541" hidden="1"/>
    <cellStyle name="Calcul 3" xfId="49553" hidden="1"/>
    <cellStyle name="Calcul 3" xfId="49554" hidden="1"/>
    <cellStyle name="Calcul 3" xfId="49579" hidden="1"/>
    <cellStyle name="Calcul 3" xfId="49587" hidden="1"/>
    <cellStyle name="Calcul 3" xfId="49635" hidden="1"/>
    <cellStyle name="Calcul 3" xfId="49647" hidden="1"/>
    <cellStyle name="Calcul 3" xfId="49648" hidden="1"/>
    <cellStyle name="Calcul 3" xfId="49673" hidden="1"/>
    <cellStyle name="Calcul 3" xfId="49681" hidden="1"/>
    <cellStyle name="Calcul 3" xfId="49717" hidden="1"/>
    <cellStyle name="Calcul 3" xfId="49729" hidden="1"/>
    <cellStyle name="Calcul 3" xfId="49730" hidden="1"/>
    <cellStyle name="Calcul 3" xfId="49755" hidden="1"/>
    <cellStyle name="Calcul 3" xfId="49763" hidden="1"/>
    <cellStyle name="Calcul 3" xfId="49799" hidden="1"/>
    <cellStyle name="Calcul 3" xfId="49811" hidden="1"/>
    <cellStyle name="Calcul 3" xfId="49812" hidden="1"/>
    <cellStyle name="Calcul 3" xfId="49837" hidden="1"/>
    <cellStyle name="Calcul 3" xfId="49845" hidden="1"/>
    <cellStyle name="Calcul 3" xfId="49907" hidden="1"/>
    <cellStyle name="Calcul 3" xfId="49933" hidden="1"/>
    <cellStyle name="Calcul 3" xfId="49938" hidden="1"/>
    <cellStyle name="Calcul 3" xfId="49965" hidden="1"/>
    <cellStyle name="Calcul 3" xfId="49976" hidden="1"/>
    <cellStyle name="Calcul 3" xfId="50042" hidden="1"/>
    <cellStyle name="Calcul 3" xfId="50066" hidden="1"/>
    <cellStyle name="Calcul 3" xfId="50067" hidden="1"/>
    <cellStyle name="Calcul 3" xfId="50093" hidden="1"/>
    <cellStyle name="Calcul 3" xfId="50105" hidden="1"/>
    <cellStyle name="Calcul 3" xfId="50146" hidden="1"/>
    <cellStyle name="Calcul 3" xfId="50158" hidden="1"/>
    <cellStyle name="Calcul 3" xfId="50159" hidden="1"/>
    <cellStyle name="Calcul 3" xfId="50184" hidden="1"/>
    <cellStyle name="Calcul 3" xfId="50192" hidden="1"/>
    <cellStyle name="Calcul 3" xfId="50254" hidden="1"/>
    <cellStyle name="Calcul 3" xfId="50277" hidden="1"/>
    <cellStyle name="Calcul 3" xfId="50278" hidden="1"/>
    <cellStyle name="Calcul 3" xfId="50304" hidden="1"/>
    <cellStyle name="Calcul 3" xfId="50312" hidden="1"/>
    <cellStyle name="Calcul 3" xfId="49848" hidden="1"/>
    <cellStyle name="Calcul 3" xfId="49491" hidden="1"/>
    <cellStyle name="Calcul 3" xfId="49482" hidden="1"/>
    <cellStyle name="Calcul 3" xfId="49487" hidden="1"/>
    <cellStyle name="Calcul 3" xfId="49473" hidden="1"/>
    <cellStyle name="Calcul 3" xfId="50212" hidden="1"/>
    <cellStyle name="Calcul 3" xfId="49915" hidden="1"/>
    <cellStyle name="Calcul 3" xfId="49908" hidden="1"/>
    <cellStyle name="Calcul 3" xfId="50001" hidden="1"/>
    <cellStyle name="Calcul 3" xfId="50096" hidden="1"/>
    <cellStyle name="Calcul 3" xfId="50337" hidden="1"/>
    <cellStyle name="Calcul 3" xfId="50349" hidden="1"/>
    <cellStyle name="Calcul 3" xfId="50350" hidden="1"/>
    <cellStyle name="Calcul 3" xfId="50375" hidden="1"/>
    <cellStyle name="Calcul 3" xfId="50383" hidden="1"/>
    <cellStyle name="Calcul 3" xfId="50419" hidden="1"/>
    <cellStyle name="Calcul 3" xfId="50431" hidden="1"/>
    <cellStyle name="Calcul 3" xfId="50432" hidden="1"/>
    <cellStyle name="Calcul 3" xfId="50457" hidden="1"/>
    <cellStyle name="Calcul 3" xfId="50465" hidden="1"/>
    <cellStyle name="Calcul 3" xfId="50501" hidden="1"/>
    <cellStyle name="Calcul 3" xfId="50525" hidden="1"/>
    <cellStyle name="Calcul 3" xfId="50526" hidden="1"/>
    <cellStyle name="Calcul 3" xfId="50551" hidden="1"/>
    <cellStyle name="Calcul 3" xfId="50559" hidden="1"/>
    <cellStyle name="Calcul 3" xfId="50631" hidden="1"/>
    <cellStyle name="Calcul 3" xfId="50643" hidden="1"/>
    <cellStyle name="Calcul 3" xfId="50644" hidden="1"/>
    <cellStyle name="Calcul 3" xfId="50669" hidden="1"/>
    <cellStyle name="Calcul 3" xfId="50677" hidden="1"/>
    <cellStyle name="Calcul 3" xfId="50725" hidden="1"/>
    <cellStyle name="Calcul 3" xfId="50749" hidden="1"/>
    <cellStyle name="Calcul 3" xfId="50762" hidden="1"/>
    <cellStyle name="Calcul 3" xfId="50787" hidden="1"/>
    <cellStyle name="Calcul 3" xfId="50807" hidden="1"/>
    <cellStyle name="Calcul 3" xfId="50843" hidden="1"/>
    <cellStyle name="Calcul 3" xfId="50855" hidden="1"/>
    <cellStyle name="Calcul 3" xfId="50856" hidden="1"/>
    <cellStyle name="Calcul 3" xfId="50881" hidden="1"/>
    <cellStyle name="Calcul 3" xfId="50889" hidden="1"/>
    <cellStyle name="Calcul 3" xfId="50925" hidden="1"/>
    <cellStyle name="Calcul 3" xfId="50937" hidden="1"/>
    <cellStyle name="Calcul 3" xfId="50938" hidden="1"/>
    <cellStyle name="Calcul 3" xfId="50963" hidden="1"/>
    <cellStyle name="Calcul 3" xfId="50983" hidden="1"/>
    <cellStyle name="Calcul 3" xfId="51045" hidden="1"/>
    <cellStyle name="Calcul 3" xfId="51071" hidden="1"/>
    <cellStyle name="Calcul 3" xfId="51076" hidden="1"/>
    <cellStyle name="Calcul 3" xfId="51103" hidden="1"/>
    <cellStyle name="Calcul 3" xfId="51114" hidden="1"/>
    <cellStyle name="Calcul 3" xfId="51180" hidden="1"/>
    <cellStyle name="Calcul 3" xfId="51204" hidden="1"/>
    <cellStyle name="Calcul 3" xfId="51205" hidden="1"/>
    <cellStyle name="Calcul 3" xfId="51231" hidden="1"/>
    <cellStyle name="Calcul 3" xfId="51243" hidden="1"/>
    <cellStyle name="Calcul 3" xfId="51284" hidden="1"/>
    <cellStyle name="Calcul 3" xfId="51296" hidden="1"/>
    <cellStyle name="Calcul 3" xfId="51297" hidden="1"/>
    <cellStyle name="Calcul 3" xfId="51322" hidden="1"/>
    <cellStyle name="Calcul 3" xfId="51330" hidden="1"/>
    <cellStyle name="Calcul 3" xfId="51392" hidden="1"/>
    <cellStyle name="Calcul 3" xfId="51415" hidden="1"/>
    <cellStyle name="Calcul 3" xfId="51416" hidden="1"/>
    <cellStyle name="Calcul 3" xfId="51442" hidden="1"/>
    <cellStyle name="Calcul 3" xfId="51450" hidden="1"/>
    <cellStyle name="Calcul 3" xfId="50986" hidden="1"/>
    <cellStyle name="Calcul 3" xfId="50581" hidden="1"/>
    <cellStyle name="Calcul 3" xfId="50572" hidden="1"/>
    <cellStyle name="Calcul 3" xfId="50577" hidden="1"/>
    <cellStyle name="Calcul 3" xfId="50563" hidden="1"/>
    <cellStyle name="Calcul 3" xfId="51350" hidden="1"/>
    <cellStyle name="Calcul 3" xfId="51053" hidden="1"/>
    <cellStyle name="Calcul 3" xfId="51046" hidden="1"/>
    <cellStyle name="Calcul 3" xfId="51139" hidden="1"/>
    <cellStyle name="Calcul 3" xfId="51234" hidden="1"/>
    <cellStyle name="Calcul 3" xfId="51475" hidden="1"/>
    <cellStyle name="Calcul 3" xfId="51487" hidden="1"/>
    <cellStyle name="Calcul 3" xfId="51488" hidden="1"/>
    <cellStyle name="Calcul 3" xfId="51513" hidden="1"/>
    <cellStyle name="Calcul 3" xfId="51521" hidden="1"/>
    <cellStyle name="Calcul 3" xfId="51557" hidden="1"/>
    <cellStyle name="Calcul 3" xfId="51569" hidden="1"/>
    <cellStyle name="Calcul 3" xfId="51570" hidden="1"/>
    <cellStyle name="Calcul 3" xfId="51595" hidden="1"/>
    <cellStyle name="Calcul 3" xfId="51603"/>
    <cellStyle name="Calcul 4" xfId="3111"/>
    <cellStyle name="Calcul 5" xfId="11420"/>
    <cellStyle name="Calcul 6" xfId="19946"/>
    <cellStyle name="Calculation" xfId="27"/>
    <cellStyle name="cell" xfId="60"/>
    <cellStyle name="Cellule liée" xfId="198" builtinId="24" customBuiltin="1"/>
    <cellStyle name="Cellule liée 2" xfId="303"/>
    <cellStyle name="Cellule liée 3" xfId="272" hidden="1"/>
    <cellStyle name="Cellule liée 3" xfId="520" hidden="1"/>
    <cellStyle name="Cellule liée 3" xfId="643" hidden="1"/>
    <cellStyle name="Cellule liée 3" xfId="475" hidden="1"/>
    <cellStyle name="Cellule liée 3" xfId="700" hidden="1"/>
    <cellStyle name="Cellule liée 3" xfId="725" hidden="1"/>
    <cellStyle name="Cellule liée 3" xfId="988" hidden="1"/>
    <cellStyle name="Cellule liée 3" xfId="1111" hidden="1"/>
    <cellStyle name="Cellule liée 3" xfId="949" hidden="1"/>
    <cellStyle name="Cellule liée 3" xfId="1165" hidden="1"/>
    <cellStyle name="Cellule liée 3" xfId="1190" hidden="1"/>
    <cellStyle name="Cellule liée 3" xfId="1399" hidden="1"/>
    <cellStyle name="Cellule liée 3" xfId="1522" hidden="1"/>
    <cellStyle name="Cellule liée 3" xfId="1361" hidden="1"/>
    <cellStyle name="Cellule liée 3" xfId="1574" hidden="1"/>
    <cellStyle name="Cellule liée 3" xfId="1599" hidden="1"/>
    <cellStyle name="Cellule liée 3" xfId="1652" hidden="1"/>
    <cellStyle name="Cellule liée 3" xfId="1669" hidden="1"/>
    <cellStyle name="Cellule liée 3" xfId="1629" hidden="1"/>
    <cellStyle name="Cellule liée 3" xfId="1705" hidden="1"/>
    <cellStyle name="Cellule liée 3" xfId="1718" hidden="1"/>
    <cellStyle name="Cellule liée 3" xfId="1915" hidden="1"/>
    <cellStyle name="Cellule liée 3" xfId="2038" hidden="1"/>
    <cellStyle name="Cellule liée 3" xfId="1877" hidden="1"/>
    <cellStyle name="Cellule liée 3" xfId="2090" hidden="1"/>
    <cellStyle name="Cellule liée 3" xfId="2115" hidden="1"/>
    <cellStyle name="Cellule liée 3" xfId="2205" hidden="1"/>
    <cellStyle name="Cellule liée 3" xfId="2244" hidden="1"/>
    <cellStyle name="Cellule liée 3" xfId="2177" hidden="1"/>
    <cellStyle name="Cellule liée 3" xfId="2289" hidden="1"/>
    <cellStyle name="Cellule liée 3" xfId="2308" hidden="1"/>
    <cellStyle name="Cellule liée 3" xfId="2393" hidden="1"/>
    <cellStyle name="Cellule liée 3" xfId="2439" hidden="1"/>
    <cellStyle name="Cellule liée 3" xfId="2366" hidden="1"/>
    <cellStyle name="Cellule liée 3" xfId="2490" hidden="1"/>
    <cellStyle name="Cellule liée 3" xfId="2510" hidden="1"/>
    <cellStyle name="Cellule liée 3" xfId="2559" hidden="1"/>
    <cellStyle name="Cellule liée 3" xfId="2576" hidden="1"/>
    <cellStyle name="Cellule liée 3" xfId="2536" hidden="1"/>
    <cellStyle name="Cellule liée 3" xfId="2612" hidden="1"/>
    <cellStyle name="Cellule liée 3" xfId="2625" hidden="1"/>
    <cellStyle name="Cellule liée 3" xfId="2705" hidden="1"/>
    <cellStyle name="Cellule liée 3" xfId="2753" hidden="1"/>
    <cellStyle name="Cellule liée 3" xfId="2677" hidden="1"/>
    <cellStyle name="Cellule liée 3" xfId="2803" hidden="1"/>
    <cellStyle name="Cellule liée 3" xfId="2828" hidden="1"/>
    <cellStyle name="Cellule liée 3" xfId="2350" hidden="1"/>
    <cellStyle name="Cellule liée 3" xfId="808" hidden="1"/>
    <cellStyle name="Cellule liée 3" xfId="2429" hidden="1"/>
    <cellStyle name="Cellule liée 3" xfId="2653" hidden="1"/>
    <cellStyle name="Cellule liée 3" xfId="771" hidden="1"/>
    <cellStyle name="Cellule liée 3" xfId="2664" hidden="1"/>
    <cellStyle name="Cellule liée 3" xfId="816" hidden="1"/>
    <cellStyle name="Cellule liée 3" xfId="2319" hidden="1"/>
    <cellStyle name="Cellule liée 3" xfId="2842" hidden="1"/>
    <cellStyle name="Cellule liée 3" xfId="2647" hidden="1"/>
    <cellStyle name="Cellule liée 3" xfId="2850" hidden="1"/>
    <cellStyle name="Cellule liée 3" xfId="2867" hidden="1"/>
    <cellStyle name="Cellule liée 3" xfId="2646" hidden="1"/>
    <cellStyle name="Cellule liée 3" xfId="2903" hidden="1"/>
    <cellStyle name="Cellule liée 3" xfId="2916" hidden="1"/>
    <cellStyle name="Cellule liée 3" xfId="2957" hidden="1"/>
    <cellStyle name="Cellule liée 3" xfId="2986" hidden="1"/>
    <cellStyle name="Cellule liée 3" xfId="2934" hidden="1"/>
    <cellStyle name="Cellule liée 3" xfId="3034" hidden="1"/>
    <cellStyle name="Cellule liée 3" xfId="3059" hidden="1"/>
    <cellStyle name="Cellule liée 3" xfId="3341" hidden="1"/>
    <cellStyle name="Cellule liée 3" xfId="3464" hidden="1"/>
    <cellStyle name="Cellule liée 3" xfId="3303" hidden="1"/>
    <cellStyle name="Cellule liée 3" xfId="3516" hidden="1"/>
    <cellStyle name="Cellule liée 3" xfId="3541" hidden="1"/>
    <cellStyle name="Cellule liée 3" xfId="3804" hidden="1"/>
    <cellStyle name="Cellule liée 3" xfId="3927" hidden="1"/>
    <cellStyle name="Cellule liée 3" xfId="3765" hidden="1"/>
    <cellStyle name="Cellule liée 3" xfId="3981" hidden="1"/>
    <cellStyle name="Cellule liée 3" xfId="4006" hidden="1"/>
    <cellStyle name="Cellule liée 3" xfId="4215" hidden="1"/>
    <cellStyle name="Cellule liée 3" xfId="4338" hidden="1"/>
    <cellStyle name="Cellule liée 3" xfId="4177" hidden="1"/>
    <cellStyle name="Cellule liée 3" xfId="4390" hidden="1"/>
    <cellStyle name="Cellule liée 3" xfId="4415" hidden="1"/>
    <cellStyle name="Cellule liée 3" xfId="4468" hidden="1"/>
    <cellStyle name="Cellule liée 3" xfId="4485" hidden="1"/>
    <cellStyle name="Cellule liée 3" xfId="4445" hidden="1"/>
    <cellStyle name="Cellule liée 3" xfId="4521" hidden="1"/>
    <cellStyle name="Cellule liée 3" xfId="4534" hidden="1"/>
    <cellStyle name="Cellule liée 3" xfId="4731" hidden="1"/>
    <cellStyle name="Cellule liée 3" xfId="4854" hidden="1"/>
    <cellStyle name="Cellule liée 3" xfId="4693" hidden="1"/>
    <cellStyle name="Cellule liée 3" xfId="4906" hidden="1"/>
    <cellStyle name="Cellule liée 3" xfId="4931" hidden="1"/>
    <cellStyle name="Cellule liée 3" xfId="5021" hidden="1"/>
    <cellStyle name="Cellule liée 3" xfId="5060" hidden="1"/>
    <cellStyle name="Cellule liée 3" xfId="4993" hidden="1"/>
    <cellStyle name="Cellule liée 3" xfId="5105" hidden="1"/>
    <cellStyle name="Cellule liée 3" xfId="5124" hidden="1"/>
    <cellStyle name="Cellule liée 3" xfId="5209" hidden="1"/>
    <cellStyle name="Cellule liée 3" xfId="5255" hidden="1"/>
    <cellStyle name="Cellule liée 3" xfId="5182" hidden="1"/>
    <cellStyle name="Cellule liée 3" xfId="5306" hidden="1"/>
    <cellStyle name="Cellule liée 3" xfId="5326" hidden="1"/>
    <cellStyle name="Cellule liée 3" xfId="5375" hidden="1"/>
    <cellStyle name="Cellule liée 3" xfId="5392" hidden="1"/>
    <cellStyle name="Cellule liée 3" xfId="5352" hidden="1"/>
    <cellStyle name="Cellule liée 3" xfId="5428" hidden="1"/>
    <cellStyle name="Cellule liée 3" xfId="5441" hidden="1"/>
    <cellStyle name="Cellule liée 3" xfId="5521" hidden="1"/>
    <cellStyle name="Cellule liée 3" xfId="5569" hidden="1"/>
    <cellStyle name="Cellule liée 3" xfId="5493" hidden="1"/>
    <cellStyle name="Cellule liée 3" xfId="5619" hidden="1"/>
    <cellStyle name="Cellule liée 3" xfId="5644" hidden="1"/>
    <cellStyle name="Cellule liée 3" xfId="5166" hidden="1"/>
    <cellStyle name="Cellule liée 3" xfId="3624" hidden="1"/>
    <cellStyle name="Cellule liée 3" xfId="5245" hidden="1"/>
    <cellStyle name="Cellule liée 3" xfId="5469" hidden="1"/>
    <cellStyle name="Cellule liée 3" xfId="3587" hidden="1"/>
    <cellStyle name="Cellule liée 3" xfId="5480" hidden="1"/>
    <cellStyle name="Cellule liée 3" xfId="3632" hidden="1"/>
    <cellStyle name="Cellule liée 3" xfId="5135" hidden="1"/>
    <cellStyle name="Cellule liée 3" xfId="5658" hidden="1"/>
    <cellStyle name="Cellule liée 3" xfId="5463" hidden="1"/>
    <cellStyle name="Cellule liée 3" xfId="5666" hidden="1"/>
    <cellStyle name="Cellule liée 3" xfId="5683" hidden="1"/>
    <cellStyle name="Cellule liée 3" xfId="5462" hidden="1"/>
    <cellStyle name="Cellule liée 3" xfId="5719" hidden="1"/>
    <cellStyle name="Cellule liée 3" xfId="5732" hidden="1"/>
    <cellStyle name="Cellule liée 3" xfId="5773" hidden="1"/>
    <cellStyle name="Cellule liée 3" xfId="5802" hidden="1"/>
    <cellStyle name="Cellule liée 3" xfId="5750" hidden="1"/>
    <cellStyle name="Cellule liée 3" xfId="5850" hidden="1"/>
    <cellStyle name="Cellule liée 3" xfId="5875" hidden="1"/>
    <cellStyle name="Cellule liée 3" xfId="6093" hidden="1"/>
    <cellStyle name="Cellule liée 3" xfId="6216" hidden="1"/>
    <cellStyle name="Cellule liée 3" xfId="6055" hidden="1"/>
    <cellStyle name="Cellule liée 3" xfId="6268" hidden="1"/>
    <cellStyle name="Cellule liée 3" xfId="6293" hidden="1"/>
    <cellStyle name="Cellule liée 3" xfId="6556" hidden="1"/>
    <cellStyle name="Cellule liée 3" xfId="6679" hidden="1"/>
    <cellStyle name="Cellule liée 3" xfId="6517" hidden="1"/>
    <cellStyle name="Cellule liée 3" xfId="6733" hidden="1"/>
    <cellStyle name="Cellule liée 3" xfId="6758" hidden="1"/>
    <cellStyle name="Cellule liée 3" xfId="6967" hidden="1"/>
    <cellStyle name="Cellule liée 3" xfId="7090" hidden="1"/>
    <cellStyle name="Cellule liée 3" xfId="6929" hidden="1"/>
    <cellStyle name="Cellule liée 3" xfId="7142" hidden="1"/>
    <cellStyle name="Cellule liée 3" xfId="7167" hidden="1"/>
    <cellStyle name="Cellule liée 3" xfId="7220" hidden="1"/>
    <cellStyle name="Cellule liée 3" xfId="7237" hidden="1"/>
    <cellStyle name="Cellule liée 3" xfId="7197" hidden="1"/>
    <cellStyle name="Cellule liée 3" xfId="7273" hidden="1"/>
    <cellStyle name="Cellule liée 3" xfId="7286" hidden="1"/>
    <cellStyle name="Cellule liée 3" xfId="7483" hidden="1"/>
    <cellStyle name="Cellule liée 3" xfId="7606" hidden="1"/>
    <cellStyle name="Cellule liée 3" xfId="7445" hidden="1"/>
    <cellStyle name="Cellule liée 3" xfId="7658" hidden="1"/>
    <cellStyle name="Cellule liée 3" xfId="7683" hidden="1"/>
    <cellStyle name="Cellule liée 3" xfId="7773" hidden="1"/>
    <cellStyle name="Cellule liée 3" xfId="7812" hidden="1"/>
    <cellStyle name="Cellule liée 3" xfId="7745" hidden="1"/>
    <cellStyle name="Cellule liée 3" xfId="7857" hidden="1"/>
    <cellStyle name="Cellule liée 3" xfId="7876" hidden="1"/>
    <cellStyle name="Cellule liée 3" xfId="7961" hidden="1"/>
    <cellStyle name="Cellule liée 3" xfId="8007" hidden="1"/>
    <cellStyle name="Cellule liée 3" xfId="7934" hidden="1"/>
    <cellStyle name="Cellule liée 3" xfId="8058" hidden="1"/>
    <cellStyle name="Cellule liée 3" xfId="8078" hidden="1"/>
    <cellStyle name="Cellule liée 3" xfId="8127" hidden="1"/>
    <cellStyle name="Cellule liée 3" xfId="8144" hidden="1"/>
    <cellStyle name="Cellule liée 3" xfId="8104" hidden="1"/>
    <cellStyle name="Cellule liée 3" xfId="8180" hidden="1"/>
    <cellStyle name="Cellule liée 3" xfId="8193" hidden="1"/>
    <cellStyle name="Cellule liée 3" xfId="8273" hidden="1"/>
    <cellStyle name="Cellule liée 3" xfId="8321" hidden="1"/>
    <cellStyle name="Cellule liée 3" xfId="8245" hidden="1"/>
    <cellStyle name="Cellule liée 3" xfId="8371" hidden="1"/>
    <cellStyle name="Cellule liée 3" xfId="8396" hidden="1"/>
    <cellStyle name="Cellule liée 3" xfId="7918" hidden="1"/>
    <cellStyle name="Cellule liée 3" xfId="6376" hidden="1"/>
    <cellStyle name="Cellule liée 3" xfId="7997" hidden="1"/>
    <cellStyle name="Cellule liée 3" xfId="8221" hidden="1"/>
    <cellStyle name="Cellule liée 3" xfId="6339" hidden="1"/>
    <cellStyle name="Cellule liée 3" xfId="8232" hidden="1"/>
    <cellStyle name="Cellule liée 3" xfId="6384" hidden="1"/>
    <cellStyle name="Cellule liée 3" xfId="7887" hidden="1"/>
    <cellStyle name="Cellule liée 3" xfId="8410" hidden="1"/>
    <cellStyle name="Cellule liée 3" xfId="8215" hidden="1"/>
    <cellStyle name="Cellule liée 3" xfId="8418" hidden="1"/>
    <cellStyle name="Cellule liée 3" xfId="8435" hidden="1"/>
    <cellStyle name="Cellule liée 3" xfId="8214" hidden="1"/>
    <cellStyle name="Cellule liée 3" xfId="8471" hidden="1"/>
    <cellStyle name="Cellule liée 3" xfId="8484" hidden="1"/>
    <cellStyle name="Cellule liée 3" xfId="8525" hidden="1"/>
    <cellStyle name="Cellule liée 3" xfId="8554" hidden="1"/>
    <cellStyle name="Cellule liée 3" xfId="8502" hidden="1"/>
    <cellStyle name="Cellule liée 3" xfId="8602" hidden="1"/>
    <cellStyle name="Cellule liée 3" xfId="8627" hidden="1"/>
    <cellStyle name="Cellule liée 3" xfId="8851" hidden="1"/>
    <cellStyle name="Cellule liée 3" xfId="8974" hidden="1"/>
    <cellStyle name="Cellule liée 3" xfId="8813" hidden="1"/>
    <cellStyle name="Cellule liée 3" xfId="9026" hidden="1"/>
    <cellStyle name="Cellule liée 3" xfId="9051" hidden="1"/>
    <cellStyle name="Cellule liée 3" xfId="9314" hidden="1"/>
    <cellStyle name="Cellule liée 3" xfId="9437" hidden="1"/>
    <cellStyle name="Cellule liée 3" xfId="9275" hidden="1"/>
    <cellStyle name="Cellule liée 3" xfId="9491" hidden="1"/>
    <cellStyle name="Cellule liée 3" xfId="9516" hidden="1"/>
    <cellStyle name="Cellule liée 3" xfId="9725" hidden="1"/>
    <cellStyle name="Cellule liée 3" xfId="9848" hidden="1"/>
    <cellStyle name="Cellule liée 3" xfId="9687" hidden="1"/>
    <cellStyle name="Cellule liée 3" xfId="9900" hidden="1"/>
    <cellStyle name="Cellule liée 3" xfId="9925" hidden="1"/>
    <cellStyle name="Cellule liée 3" xfId="9978" hidden="1"/>
    <cellStyle name="Cellule liée 3" xfId="9995" hidden="1"/>
    <cellStyle name="Cellule liée 3" xfId="9955" hidden="1"/>
    <cellStyle name="Cellule liée 3" xfId="10031" hidden="1"/>
    <cellStyle name="Cellule liée 3" xfId="10044" hidden="1"/>
    <cellStyle name="Cellule liée 3" xfId="10241" hidden="1"/>
    <cellStyle name="Cellule liée 3" xfId="10364" hidden="1"/>
    <cellStyle name="Cellule liée 3" xfId="10203" hidden="1"/>
    <cellStyle name="Cellule liée 3" xfId="10416" hidden="1"/>
    <cellStyle name="Cellule liée 3" xfId="10441" hidden="1"/>
    <cellStyle name="Cellule liée 3" xfId="10531" hidden="1"/>
    <cellStyle name="Cellule liée 3" xfId="10570" hidden="1"/>
    <cellStyle name="Cellule liée 3" xfId="10503" hidden="1"/>
    <cellStyle name="Cellule liée 3" xfId="10615" hidden="1"/>
    <cellStyle name="Cellule liée 3" xfId="10634" hidden="1"/>
    <cellStyle name="Cellule liée 3" xfId="10719" hidden="1"/>
    <cellStyle name="Cellule liée 3" xfId="10765" hidden="1"/>
    <cellStyle name="Cellule liée 3" xfId="10692" hidden="1"/>
    <cellStyle name="Cellule liée 3" xfId="10816" hidden="1"/>
    <cellStyle name="Cellule liée 3" xfId="10836" hidden="1"/>
    <cellStyle name="Cellule liée 3" xfId="10885" hidden="1"/>
    <cellStyle name="Cellule liée 3" xfId="10902" hidden="1"/>
    <cellStyle name="Cellule liée 3" xfId="10862" hidden="1"/>
    <cellStyle name="Cellule liée 3" xfId="10938" hidden="1"/>
    <cellStyle name="Cellule liée 3" xfId="10951" hidden="1"/>
    <cellStyle name="Cellule liée 3" xfId="11031" hidden="1"/>
    <cellStyle name="Cellule liée 3" xfId="11079" hidden="1"/>
    <cellStyle name="Cellule liée 3" xfId="11003" hidden="1"/>
    <cellStyle name="Cellule liée 3" xfId="11129" hidden="1"/>
    <cellStyle name="Cellule liée 3" xfId="11154" hidden="1"/>
    <cellStyle name="Cellule liée 3" xfId="10676" hidden="1"/>
    <cellStyle name="Cellule liée 3" xfId="9134" hidden="1"/>
    <cellStyle name="Cellule liée 3" xfId="10755" hidden="1"/>
    <cellStyle name="Cellule liée 3" xfId="10979" hidden="1"/>
    <cellStyle name="Cellule liée 3" xfId="9097" hidden="1"/>
    <cellStyle name="Cellule liée 3" xfId="10990" hidden="1"/>
    <cellStyle name="Cellule liée 3" xfId="9142" hidden="1"/>
    <cellStyle name="Cellule liée 3" xfId="10645" hidden="1"/>
    <cellStyle name="Cellule liée 3" xfId="11168" hidden="1"/>
    <cellStyle name="Cellule liée 3" xfId="10973" hidden="1"/>
    <cellStyle name="Cellule liée 3" xfId="11176" hidden="1"/>
    <cellStyle name="Cellule liée 3" xfId="11193" hidden="1"/>
    <cellStyle name="Cellule liée 3" xfId="10972" hidden="1"/>
    <cellStyle name="Cellule liée 3" xfId="11229" hidden="1"/>
    <cellStyle name="Cellule liée 3" xfId="11242" hidden="1"/>
    <cellStyle name="Cellule liée 3" xfId="11283" hidden="1"/>
    <cellStyle name="Cellule liée 3" xfId="11312" hidden="1"/>
    <cellStyle name="Cellule liée 3" xfId="11260" hidden="1"/>
    <cellStyle name="Cellule liée 3" xfId="11360" hidden="1"/>
    <cellStyle name="Cellule liée 3" xfId="11385" hidden="1"/>
    <cellStyle name="Cellule liée 3" xfId="11635" hidden="1"/>
    <cellStyle name="Cellule liée 3" xfId="11758" hidden="1"/>
    <cellStyle name="Cellule liée 3" xfId="11597" hidden="1"/>
    <cellStyle name="Cellule liée 3" xfId="11810" hidden="1"/>
    <cellStyle name="Cellule liée 3" xfId="11835" hidden="1"/>
    <cellStyle name="Cellule liée 3" xfId="12098" hidden="1"/>
    <cellStyle name="Cellule liée 3" xfId="12221" hidden="1"/>
    <cellStyle name="Cellule liée 3" xfId="12059" hidden="1"/>
    <cellStyle name="Cellule liée 3" xfId="12275" hidden="1"/>
    <cellStyle name="Cellule liée 3" xfId="12300" hidden="1"/>
    <cellStyle name="Cellule liée 3" xfId="12509" hidden="1"/>
    <cellStyle name="Cellule liée 3" xfId="12632" hidden="1"/>
    <cellStyle name="Cellule liée 3" xfId="12471" hidden="1"/>
    <cellStyle name="Cellule liée 3" xfId="12684" hidden="1"/>
    <cellStyle name="Cellule liée 3" xfId="12709" hidden="1"/>
    <cellStyle name="Cellule liée 3" xfId="12762" hidden="1"/>
    <cellStyle name="Cellule liée 3" xfId="12779" hidden="1"/>
    <cellStyle name="Cellule liée 3" xfId="12739" hidden="1"/>
    <cellStyle name="Cellule liée 3" xfId="12815" hidden="1"/>
    <cellStyle name="Cellule liée 3" xfId="12828" hidden="1"/>
    <cellStyle name="Cellule liée 3" xfId="13025" hidden="1"/>
    <cellStyle name="Cellule liée 3" xfId="13148" hidden="1"/>
    <cellStyle name="Cellule liée 3" xfId="12987" hidden="1"/>
    <cellStyle name="Cellule liée 3" xfId="13200" hidden="1"/>
    <cellStyle name="Cellule liée 3" xfId="13225" hidden="1"/>
    <cellStyle name="Cellule liée 3" xfId="13315" hidden="1"/>
    <cellStyle name="Cellule liée 3" xfId="13354" hidden="1"/>
    <cellStyle name="Cellule liée 3" xfId="13287" hidden="1"/>
    <cellStyle name="Cellule liée 3" xfId="13399" hidden="1"/>
    <cellStyle name="Cellule liée 3" xfId="13418" hidden="1"/>
    <cellStyle name="Cellule liée 3" xfId="13503" hidden="1"/>
    <cellStyle name="Cellule liée 3" xfId="13549" hidden="1"/>
    <cellStyle name="Cellule liée 3" xfId="13476" hidden="1"/>
    <cellStyle name="Cellule liée 3" xfId="13600" hidden="1"/>
    <cellStyle name="Cellule liée 3" xfId="13620" hidden="1"/>
    <cellStyle name="Cellule liée 3" xfId="13669" hidden="1"/>
    <cellStyle name="Cellule liée 3" xfId="13686" hidden="1"/>
    <cellStyle name="Cellule liée 3" xfId="13646" hidden="1"/>
    <cellStyle name="Cellule liée 3" xfId="13722" hidden="1"/>
    <cellStyle name="Cellule liée 3" xfId="13735" hidden="1"/>
    <cellStyle name="Cellule liée 3" xfId="13815" hidden="1"/>
    <cellStyle name="Cellule liée 3" xfId="13863" hidden="1"/>
    <cellStyle name="Cellule liée 3" xfId="13787" hidden="1"/>
    <cellStyle name="Cellule liée 3" xfId="13913" hidden="1"/>
    <cellStyle name="Cellule liée 3" xfId="13938" hidden="1"/>
    <cellStyle name="Cellule liée 3" xfId="13460" hidden="1"/>
    <cellStyle name="Cellule liée 3" xfId="11918" hidden="1"/>
    <cellStyle name="Cellule liée 3" xfId="13539" hidden="1"/>
    <cellStyle name="Cellule liée 3" xfId="13763" hidden="1"/>
    <cellStyle name="Cellule liée 3" xfId="11881" hidden="1"/>
    <cellStyle name="Cellule liée 3" xfId="13774" hidden="1"/>
    <cellStyle name="Cellule liée 3" xfId="11926" hidden="1"/>
    <cellStyle name="Cellule liée 3" xfId="13429" hidden="1"/>
    <cellStyle name="Cellule liée 3" xfId="13952" hidden="1"/>
    <cellStyle name="Cellule liée 3" xfId="13757" hidden="1"/>
    <cellStyle name="Cellule liée 3" xfId="13960" hidden="1"/>
    <cellStyle name="Cellule liée 3" xfId="13977" hidden="1"/>
    <cellStyle name="Cellule liée 3" xfId="13756" hidden="1"/>
    <cellStyle name="Cellule liée 3" xfId="14013" hidden="1"/>
    <cellStyle name="Cellule liée 3" xfId="14026" hidden="1"/>
    <cellStyle name="Cellule liée 3" xfId="14067" hidden="1"/>
    <cellStyle name="Cellule liée 3" xfId="14096" hidden="1"/>
    <cellStyle name="Cellule liée 3" xfId="14044" hidden="1"/>
    <cellStyle name="Cellule liée 3" xfId="14144" hidden="1"/>
    <cellStyle name="Cellule liée 3" xfId="14169" hidden="1"/>
    <cellStyle name="Cellule liée 3" xfId="14393" hidden="1"/>
    <cellStyle name="Cellule liée 3" xfId="14516" hidden="1"/>
    <cellStyle name="Cellule liée 3" xfId="14355" hidden="1"/>
    <cellStyle name="Cellule liée 3" xfId="14568" hidden="1"/>
    <cellStyle name="Cellule liée 3" xfId="14593" hidden="1"/>
    <cellStyle name="Cellule liée 3" xfId="14856" hidden="1"/>
    <cellStyle name="Cellule liée 3" xfId="14979" hidden="1"/>
    <cellStyle name="Cellule liée 3" xfId="14817" hidden="1"/>
    <cellStyle name="Cellule liée 3" xfId="15033" hidden="1"/>
    <cellStyle name="Cellule liée 3" xfId="15058" hidden="1"/>
    <cellStyle name="Cellule liée 3" xfId="15267" hidden="1"/>
    <cellStyle name="Cellule liée 3" xfId="15390" hidden="1"/>
    <cellStyle name="Cellule liée 3" xfId="15229" hidden="1"/>
    <cellStyle name="Cellule liée 3" xfId="15442" hidden="1"/>
    <cellStyle name="Cellule liée 3" xfId="15467" hidden="1"/>
    <cellStyle name="Cellule liée 3" xfId="15520" hidden="1"/>
    <cellStyle name="Cellule liée 3" xfId="15537" hidden="1"/>
    <cellStyle name="Cellule liée 3" xfId="15497" hidden="1"/>
    <cellStyle name="Cellule liée 3" xfId="15573" hidden="1"/>
    <cellStyle name="Cellule liée 3" xfId="15586" hidden="1"/>
    <cellStyle name="Cellule liée 3" xfId="15783" hidden="1"/>
    <cellStyle name="Cellule liée 3" xfId="15906" hidden="1"/>
    <cellStyle name="Cellule liée 3" xfId="15745" hidden="1"/>
    <cellStyle name="Cellule liée 3" xfId="15958" hidden="1"/>
    <cellStyle name="Cellule liée 3" xfId="15983" hidden="1"/>
    <cellStyle name="Cellule liée 3" xfId="16073" hidden="1"/>
    <cellStyle name="Cellule liée 3" xfId="16112" hidden="1"/>
    <cellStyle name="Cellule liée 3" xfId="16045" hidden="1"/>
    <cellStyle name="Cellule liée 3" xfId="16157" hidden="1"/>
    <cellStyle name="Cellule liée 3" xfId="16176" hidden="1"/>
    <cellStyle name="Cellule liée 3" xfId="16261" hidden="1"/>
    <cellStyle name="Cellule liée 3" xfId="16307" hidden="1"/>
    <cellStyle name="Cellule liée 3" xfId="16234" hidden="1"/>
    <cellStyle name="Cellule liée 3" xfId="16358" hidden="1"/>
    <cellStyle name="Cellule liée 3" xfId="16378" hidden="1"/>
    <cellStyle name="Cellule liée 3" xfId="16427" hidden="1"/>
    <cellStyle name="Cellule liée 3" xfId="16444" hidden="1"/>
    <cellStyle name="Cellule liée 3" xfId="16404" hidden="1"/>
    <cellStyle name="Cellule liée 3" xfId="16480" hidden="1"/>
    <cellStyle name="Cellule liée 3" xfId="16493" hidden="1"/>
    <cellStyle name="Cellule liée 3" xfId="16573" hidden="1"/>
    <cellStyle name="Cellule liée 3" xfId="16621" hidden="1"/>
    <cellStyle name="Cellule liée 3" xfId="16545" hidden="1"/>
    <cellStyle name="Cellule liée 3" xfId="16671" hidden="1"/>
    <cellStyle name="Cellule liée 3" xfId="16696" hidden="1"/>
    <cellStyle name="Cellule liée 3" xfId="16218" hidden="1"/>
    <cellStyle name="Cellule liée 3" xfId="14676" hidden="1"/>
    <cellStyle name="Cellule liée 3" xfId="16297" hidden="1"/>
    <cellStyle name="Cellule liée 3" xfId="16521" hidden="1"/>
    <cellStyle name="Cellule liée 3" xfId="14639" hidden="1"/>
    <cellStyle name="Cellule liée 3" xfId="16532" hidden="1"/>
    <cellStyle name="Cellule liée 3" xfId="14684" hidden="1"/>
    <cellStyle name="Cellule liée 3" xfId="16187" hidden="1"/>
    <cellStyle name="Cellule liée 3" xfId="16710" hidden="1"/>
    <cellStyle name="Cellule liée 3" xfId="16515" hidden="1"/>
    <cellStyle name="Cellule liée 3" xfId="16718" hidden="1"/>
    <cellStyle name="Cellule liée 3" xfId="16735" hidden="1"/>
    <cellStyle name="Cellule liée 3" xfId="16514" hidden="1"/>
    <cellStyle name="Cellule liée 3" xfId="16771" hidden="1"/>
    <cellStyle name="Cellule liée 3" xfId="16784" hidden="1"/>
    <cellStyle name="Cellule liée 3" xfId="16825" hidden="1"/>
    <cellStyle name="Cellule liée 3" xfId="16854" hidden="1"/>
    <cellStyle name="Cellule liée 3" xfId="16802" hidden="1"/>
    <cellStyle name="Cellule liée 3" xfId="16902" hidden="1"/>
    <cellStyle name="Cellule liée 3" xfId="16927" hidden="1"/>
    <cellStyle name="Cellule liée 3" xfId="16971" hidden="1"/>
    <cellStyle name="Cellule liée 3" xfId="16988" hidden="1"/>
    <cellStyle name="Cellule liée 3" xfId="16948" hidden="1"/>
    <cellStyle name="Cellule liée 3" xfId="17024" hidden="1"/>
    <cellStyle name="Cellule liée 3" xfId="17037" hidden="1"/>
    <cellStyle name="Cellule liée 3" xfId="17128" hidden="1"/>
    <cellStyle name="Cellule liée 3" xfId="17145" hidden="1"/>
    <cellStyle name="Cellule liée 3" xfId="17104" hidden="1"/>
    <cellStyle name="Cellule liée 3" xfId="17183" hidden="1"/>
    <cellStyle name="Cellule liée 3" xfId="17196" hidden="1"/>
    <cellStyle name="Cellule liée 3" xfId="17249" hidden="1"/>
    <cellStyle name="Cellule liée 3" xfId="17266" hidden="1"/>
    <cellStyle name="Cellule liée 3" xfId="17226" hidden="1"/>
    <cellStyle name="Cellule liée 3" xfId="17302" hidden="1"/>
    <cellStyle name="Cellule liée 3" xfId="17315" hidden="1"/>
    <cellStyle name="Cellule liée 3" xfId="17356" hidden="1"/>
    <cellStyle name="Cellule liée 3" xfId="17373" hidden="1"/>
    <cellStyle name="Cellule liée 3" xfId="17333" hidden="1"/>
    <cellStyle name="Cellule liée 3" xfId="17409" hidden="1"/>
    <cellStyle name="Cellule liée 3" xfId="17422" hidden="1"/>
    <cellStyle name="Cellule liée 3" xfId="17463" hidden="1"/>
    <cellStyle name="Cellule liée 3" xfId="17480" hidden="1"/>
    <cellStyle name="Cellule liée 3" xfId="17440" hidden="1"/>
    <cellStyle name="Cellule liée 3" xfId="17516" hidden="1"/>
    <cellStyle name="Cellule liée 3" xfId="17529" hidden="1"/>
    <cellStyle name="Cellule liée 3" xfId="17601" hidden="1"/>
    <cellStyle name="Cellule liée 3" xfId="17639" hidden="1"/>
    <cellStyle name="Cellule liée 3" xfId="17574" hidden="1"/>
    <cellStyle name="Cellule liée 3" xfId="17682" hidden="1"/>
    <cellStyle name="Cellule liée 3" xfId="17699" hidden="1"/>
    <cellStyle name="Cellule liée 3" xfId="17777" hidden="1"/>
    <cellStyle name="Cellule liée 3" xfId="17810" hidden="1"/>
    <cellStyle name="Cellule liée 3" xfId="17751" hidden="1"/>
    <cellStyle name="Cellule liée 3" xfId="17848" hidden="1"/>
    <cellStyle name="Cellule liée 3" xfId="17866" hidden="1"/>
    <cellStyle name="Cellule liée 3" xfId="17913" hidden="1"/>
    <cellStyle name="Cellule liée 3" xfId="17930" hidden="1"/>
    <cellStyle name="Cellule liée 3" xfId="17890" hidden="1"/>
    <cellStyle name="Cellule liée 3" xfId="17966" hidden="1"/>
    <cellStyle name="Cellule liée 3" xfId="17979" hidden="1"/>
    <cellStyle name="Cellule liée 3" xfId="18054" hidden="1"/>
    <cellStyle name="Cellule liée 3" xfId="18089" hidden="1"/>
    <cellStyle name="Cellule liée 3" xfId="18027" hidden="1"/>
    <cellStyle name="Cellule liée 3" xfId="18127" hidden="1"/>
    <cellStyle name="Cellule liée 3" xfId="18140" hidden="1"/>
    <cellStyle name="Cellule liée 3" xfId="17736" hidden="1"/>
    <cellStyle name="Cellule liée 3" xfId="17081" hidden="1"/>
    <cellStyle name="Cellule liée 3" xfId="17801" hidden="1"/>
    <cellStyle name="Cellule liée 3" xfId="18005" hidden="1"/>
    <cellStyle name="Cellule liée 3" xfId="17069" hidden="1"/>
    <cellStyle name="Cellule liée 3" xfId="18015" hidden="1"/>
    <cellStyle name="Cellule liée 3" xfId="17084" hidden="1"/>
    <cellStyle name="Cellule liée 3" xfId="17709" hidden="1"/>
    <cellStyle name="Cellule liée 3" xfId="18152" hidden="1"/>
    <cellStyle name="Cellule liée 3" xfId="17999" hidden="1"/>
    <cellStyle name="Cellule liée 3" xfId="18160" hidden="1"/>
    <cellStyle name="Cellule liée 3" xfId="18177" hidden="1"/>
    <cellStyle name="Cellule liée 3" xfId="17998" hidden="1"/>
    <cellStyle name="Cellule liée 3" xfId="18213" hidden="1"/>
    <cellStyle name="Cellule liée 3" xfId="18226" hidden="1"/>
    <cellStyle name="Cellule liée 3" xfId="18267" hidden="1"/>
    <cellStyle name="Cellule liée 3" xfId="18284" hidden="1"/>
    <cellStyle name="Cellule liée 3" xfId="18244" hidden="1"/>
    <cellStyle name="Cellule liée 3" xfId="18320" hidden="1"/>
    <cellStyle name="Cellule liée 3" xfId="18333" hidden="1"/>
    <cellStyle name="Cellule liée 3" xfId="18374" hidden="1"/>
    <cellStyle name="Cellule liée 3" xfId="18403" hidden="1"/>
    <cellStyle name="Cellule liée 3" xfId="18351" hidden="1"/>
    <cellStyle name="Cellule liée 3" xfId="18439" hidden="1"/>
    <cellStyle name="Cellule liée 3" xfId="18452" hidden="1"/>
    <cellStyle name="Cellule liée 3" xfId="18543" hidden="1"/>
    <cellStyle name="Cellule liée 3" xfId="18560" hidden="1"/>
    <cellStyle name="Cellule liée 3" xfId="18519" hidden="1"/>
    <cellStyle name="Cellule liée 3" xfId="18598" hidden="1"/>
    <cellStyle name="Cellule liée 3" xfId="18611" hidden="1"/>
    <cellStyle name="Cellule liée 3" xfId="18664" hidden="1"/>
    <cellStyle name="Cellule liée 3" xfId="18693" hidden="1"/>
    <cellStyle name="Cellule liée 3" xfId="18641" hidden="1"/>
    <cellStyle name="Cellule liée 3" xfId="18741" hidden="1"/>
    <cellStyle name="Cellule liée 3" xfId="18766" hidden="1"/>
    <cellStyle name="Cellule liée 3" xfId="18807" hidden="1"/>
    <cellStyle name="Cellule liée 3" xfId="18824" hidden="1"/>
    <cellStyle name="Cellule liée 3" xfId="18784" hidden="1"/>
    <cellStyle name="Cellule liée 3" xfId="18860" hidden="1"/>
    <cellStyle name="Cellule liée 3" xfId="18873" hidden="1"/>
    <cellStyle name="Cellule liée 3" xfId="18914" hidden="1"/>
    <cellStyle name="Cellule liée 3" xfId="18931" hidden="1"/>
    <cellStyle name="Cellule liée 3" xfId="18891" hidden="1"/>
    <cellStyle name="Cellule liée 3" xfId="18967" hidden="1"/>
    <cellStyle name="Cellule liée 3" xfId="18992" hidden="1"/>
    <cellStyle name="Cellule liée 3" xfId="19064" hidden="1"/>
    <cellStyle name="Cellule liée 3" xfId="19102" hidden="1"/>
    <cellStyle name="Cellule liée 3" xfId="19037" hidden="1"/>
    <cellStyle name="Cellule liée 3" xfId="19145" hidden="1"/>
    <cellStyle name="Cellule liée 3" xfId="19162" hidden="1"/>
    <cellStyle name="Cellule liée 3" xfId="19240" hidden="1"/>
    <cellStyle name="Cellule liée 3" xfId="19273" hidden="1"/>
    <cellStyle name="Cellule liée 3" xfId="19214" hidden="1"/>
    <cellStyle name="Cellule liée 3" xfId="19311" hidden="1"/>
    <cellStyle name="Cellule liée 3" xfId="19329" hidden="1"/>
    <cellStyle name="Cellule liée 3" xfId="19376" hidden="1"/>
    <cellStyle name="Cellule liée 3" xfId="19393" hidden="1"/>
    <cellStyle name="Cellule liée 3" xfId="19353" hidden="1"/>
    <cellStyle name="Cellule liée 3" xfId="19429" hidden="1"/>
    <cellStyle name="Cellule liée 3" xfId="19442" hidden="1"/>
    <cellStyle name="Cellule liée 3" xfId="19517" hidden="1"/>
    <cellStyle name="Cellule liée 3" xfId="19552" hidden="1"/>
    <cellStyle name="Cellule liée 3" xfId="19490" hidden="1"/>
    <cellStyle name="Cellule liée 3" xfId="19590" hidden="1"/>
    <cellStyle name="Cellule liée 3" xfId="19603" hidden="1"/>
    <cellStyle name="Cellule liée 3" xfId="19199" hidden="1"/>
    <cellStyle name="Cellule liée 3" xfId="18496" hidden="1"/>
    <cellStyle name="Cellule liée 3" xfId="19264" hidden="1"/>
    <cellStyle name="Cellule liée 3" xfId="19468" hidden="1"/>
    <cellStyle name="Cellule liée 3" xfId="18484" hidden="1"/>
    <cellStyle name="Cellule liée 3" xfId="19478" hidden="1"/>
    <cellStyle name="Cellule liée 3" xfId="18499" hidden="1"/>
    <cellStyle name="Cellule liée 3" xfId="19172" hidden="1"/>
    <cellStyle name="Cellule liée 3" xfId="19615" hidden="1"/>
    <cellStyle name="Cellule liée 3" xfId="19462" hidden="1"/>
    <cellStyle name="Cellule liée 3" xfId="19623" hidden="1"/>
    <cellStyle name="Cellule liée 3" xfId="19640" hidden="1"/>
    <cellStyle name="Cellule liée 3" xfId="19461" hidden="1"/>
    <cellStyle name="Cellule liée 3" xfId="19676" hidden="1"/>
    <cellStyle name="Cellule liée 3" xfId="19689" hidden="1"/>
    <cellStyle name="Cellule liée 3" xfId="19730" hidden="1"/>
    <cellStyle name="Cellule liée 3" xfId="19747" hidden="1"/>
    <cellStyle name="Cellule liée 3" xfId="19707" hidden="1"/>
    <cellStyle name="Cellule liée 3" xfId="19783" hidden="1"/>
    <cellStyle name="Cellule liée 3" xfId="19796" hidden="1"/>
    <cellStyle name="Cellule liée 3" xfId="20249" hidden="1"/>
    <cellStyle name="Cellule liée 3" xfId="20371" hidden="1"/>
    <cellStyle name="Cellule liée 3" xfId="20206" hidden="1"/>
    <cellStyle name="Cellule liée 3" xfId="20425" hidden="1"/>
    <cellStyle name="Cellule liée 3" xfId="20449" hidden="1"/>
    <cellStyle name="Cellule liée 3" xfId="20705" hidden="1"/>
    <cellStyle name="Cellule liée 3" xfId="20828" hidden="1"/>
    <cellStyle name="Cellule liée 3" xfId="20667" hidden="1"/>
    <cellStyle name="Cellule liée 3" xfId="20880" hidden="1"/>
    <cellStyle name="Cellule liée 3" xfId="20905" hidden="1"/>
    <cellStyle name="Cellule liée 3" xfId="21110" hidden="1"/>
    <cellStyle name="Cellule liée 3" xfId="21232" hidden="1"/>
    <cellStyle name="Cellule liée 3" xfId="21074" hidden="1"/>
    <cellStyle name="Cellule liée 3" xfId="21280" hidden="1"/>
    <cellStyle name="Cellule liée 3" xfId="21305" hidden="1"/>
    <cellStyle name="Cellule liée 3" xfId="21358" hidden="1"/>
    <cellStyle name="Cellule liée 3" xfId="21374" hidden="1"/>
    <cellStyle name="Cellule liée 3" xfId="21335" hidden="1"/>
    <cellStyle name="Cellule liée 3" xfId="21406" hidden="1"/>
    <cellStyle name="Cellule liée 3" xfId="21419" hidden="1"/>
    <cellStyle name="Cellule liée 3" xfId="21613" hidden="1"/>
    <cellStyle name="Cellule liée 3" xfId="21736" hidden="1"/>
    <cellStyle name="Cellule liée 3" xfId="21577" hidden="1"/>
    <cellStyle name="Cellule liée 3" xfId="21782" hidden="1"/>
    <cellStyle name="Cellule liée 3" xfId="21807" hidden="1"/>
    <cellStyle name="Cellule liée 3" xfId="21892" hidden="1"/>
    <cellStyle name="Cellule liée 3" xfId="21927" hidden="1"/>
    <cellStyle name="Cellule liée 3" xfId="21866" hidden="1"/>
    <cellStyle name="Cellule liée 3" xfId="21969" hidden="1"/>
    <cellStyle name="Cellule liée 3" xfId="21987" hidden="1"/>
    <cellStyle name="Cellule liée 3" xfId="22061" hidden="1"/>
    <cellStyle name="Cellule liée 3" xfId="22103" hidden="1"/>
    <cellStyle name="Cellule liée 3" xfId="22037" hidden="1"/>
    <cellStyle name="Cellule liée 3" xfId="22153" hidden="1"/>
    <cellStyle name="Cellule liée 3" xfId="22172" hidden="1"/>
    <cellStyle name="Cellule liée 3" xfId="22218" hidden="1"/>
    <cellStyle name="Cellule liée 3" xfId="22234" hidden="1"/>
    <cellStyle name="Cellule liée 3" xfId="22197" hidden="1"/>
    <cellStyle name="Cellule liée 3" xfId="22270" hidden="1"/>
    <cellStyle name="Cellule liée 3" xfId="22283" hidden="1"/>
    <cellStyle name="Cellule liée 3" xfId="22363" hidden="1"/>
    <cellStyle name="Cellule liée 3" xfId="22408" hidden="1"/>
    <cellStyle name="Cellule liée 3" xfId="22335" hidden="1"/>
    <cellStyle name="Cellule liée 3" xfId="22458" hidden="1"/>
    <cellStyle name="Cellule liée 3" xfId="22483" hidden="1"/>
    <cellStyle name="Cellule liée 3" xfId="22025" hidden="1"/>
    <cellStyle name="Cellule liée 3" xfId="20528" hidden="1"/>
    <cellStyle name="Cellule liée 3" xfId="22094" hidden="1"/>
    <cellStyle name="Cellule liée 3" xfId="22311" hidden="1"/>
    <cellStyle name="Cellule liée 3" xfId="20492" hidden="1"/>
    <cellStyle name="Cellule liée 3" xfId="22322" hidden="1"/>
    <cellStyle name="Cellule liée 3" xfId="20536" hidden="1"/>
    <cellStyle name="Cellule liée 3" xfId="21998" hidden="1"/>
    <cellStyle name="Cellule liée 3" xfId="22497" hidden="1"/>
    <cellStyle name="Cellule liée 3" xfId="22305" hidden="1"/>
    <cellStyle name="Cellule liée 3" xfId="22505" hidden="1"/>
    <cellStyle name="Cellule liée 3" xfId="22522" hidden="1"/>
    <cellStyle name="Cellule liée 3" xfId="22304" hidden="1"/>
    <cellStyle name="Cellule liée 3" xfId="22558" hidden="1"/>
    <cellStyle name="Cellule liée 3" xfId="22571" hidden="1"/>
    <cellStyle name="Cellule liée 3" xfId="22612" hidden="1"/>
    <cellStyle name="Cellule liée 3" xfId="22641" hidden="1"/>
    <cellStyle name="Cellule liée 3" xfId="22589" hidden="1"/>
    <cellStyle name="Cellule liée 3" xfId="22688" hidden="1"/>
    <cellStyle name="Cellule liée 3" xfId="22713" hidden="1"/>
    <cellStyle name="Cellule liée 3" xfId="22979" hidden="1"/>
    <cellStyle name="Cellule liée 3" xfId="23101" hidden="1"/>
    <cellStyle name="Cellule liée 3" xfId="22944" hidden="1"/>
    <cellStyle name="Cellule liée 3" xfId="23149" hidden="1"/>
    <cellStyle name="Cellule liée 3" xfId="23173" hidden="1"/>
    <cellStyle name="Cellule liée 3" xfId="23431" hidden="1"/>
    <cellStyle name="Cellule liée 3" xfId="23553" hidden="1"/>
    <cellStyle name="Cellule liée 3" xfId="23393" hidden="1"/>
    <cellStyle name="Cellule liée 3" xfId="23607" hidden="1"/>
    <cellStyle name="Cellule liée 3" xfId="23632" hidden="1"/>
    <cellStyle name="Cellule liée 3" xfId="23839" hidden="1"/>
    <cellStyle name="Cellule liée 3" xfId="23962" hidden="1"/>
    <cellStyle name="Cellule liée 3" xfId="23802" hidden="1"/>
    <cellStyle name="Cellule liée 3" xfId="24012" hidden="1"/>
    <cellStyle name="Cellule liée 3" xfId="24037" hidden="1"/>
    <cellStyle name="Cellule liée 3" xfId="24089" hidden="1"/>
    <cellStyle name="Cellule liée 3" xfId="24106" hidden="1"/>
    <cellStyle name="Cellule liée 3" xfId="24066" hidden="1"/>
    <cellStyle name="Cellule liée 3" xfId="24138" hidden="1"/>
    <cellStyle name="Cellule liée 3" xfId="24151" hidden="1"/>
    <cellStyle name="Cellule liée 3" xfId="24342" hidden="1"/>
    <cellStyle name="Cellule liée 3" xfId="24464" hidden="1"/>
    <cellStyle name="Cellule liée 3" xfId="24308" hidden="1"/>
    <cellStyle name="Cellule liée 3" xfId="24512" hidden="1"/>
    <cellStyle name="Cellule liée 3" xfId="24537" hidden="1"/>
    <cellStyle name="Cellule liée 3" xfId="24619" hidden="1"/>
    <cellStyle name="Cellule liée 3" xfId="24657" hidden="1"/>
    <cellStyle name="Cellule liée 3" xfId="24594" hidden="1"/>
    <cellStyle name="Cellule liée 3" xfId="24699" hidden="1"/>
    <cellStyle name="Cellule liée 3" xfId="24718" hidden="1"/>
    <cellStyle name="Cellule liée 3" xfId="24795" hidden="1"/>
    <cellStyle name="Cellule liée 3" xfId="24839" hidden="1"/>
    <cellStyle name="Cellule liée 3" xfId="24768" hidden="1"/>
    <cellStyle name="Cellule liée 3" xfId="24888" hidden="1"/>
    <cellStyle name="Cellule liée 3" xfId="24907" hidden="1"/>
    <cellStyle name="Cellule liée 3" xfId="24955" hidden="1"/>
    <cellStyle name="Cellule liée 3" xfId="24971" hidden="1"/>
    <cellStyle name="Cellule liée 3" xfId="24933" hidden="1"/>
    <cellStyle name="Cellule liée 3" xfId="25005" hidden="1"/>
    <cellStyle name="Cellule liée 3" xfId="25018" hidden="1"/>
    <cellStyle name="Cellule liée 3" xfId="25094" hidden="1"/>
    <cellStyle name="Cellule liée 3" xfId="25141" hidden="1"/>
    <cellStyle name="Cellule liée 3" xfId="25066" hidden="1"/>
    <cellStyle name="Cellule liée 3" xfId="25186" hidden="1"/>
    <cellStyle name="Cellule liée 3" xfId="25211" hidden="1"/>
    <cellStyle name="Cellule liée 3" xfId="24756" hidden="1"/>
    <cellStyle name="Cellule liée 3" xfId="23256" hidden="1"/>
    <cellStyle name="Cellule liée 3" xfId="24829" hidden="1"/>
    <cellStyle name="Cellule liée 3" xfId="25046" hidden="1"/>
    <cellStyle name="Cellule liée 3" xfId="23219" hidden="1"/>
    <cellStyle name="Cellule liée 3" xfId="25055" hidden="1"/>
    <cellStyle name="Cellule liée 3" xfId="23263" hidden="1"/>
    <cellStyle name="Cellule liée 3" xfId="24729" hidden="1"/>
    <cellStyle name="Cellule liée 3" xfId="25224" hidden="1"/>
    <cellStyle name="Cellule liée 3" xfId="25040" hidden="1"/>
    <cellStyle name="Cellule liée 3" xfId="25232" hidden="1"/>
    <cellStyle name="Cellule liée 3" xfId="25248" hidden="1"/>
    <cellStyle name="Cellule liée 3" xfId="25039" hidden="1"/>
    <cellStyle name="Cellule liée 3" xfId="25282" hidden="1"/>
    <cellStyle name="Cellule liée 3" xfId="25295" hidden="1"/>
    <cellStyle name="Cellule liée 3" xfId="25331" hidden="1"/>
    <cellStyle name="Cellule liée 3" xfId="25359" hidden="1"/>
    <cellStyle name="Cellule liée 3" xfId="25311" hidden="1"/>
    <cellStyle name="Cellule liée 3" xfId="25406" hidden="1"/>
    <cellStyle name="Cellule liée 3" xfId="25431" hidden="1"/>
    <cellStyle name="Cellule liée 3" xfId="25680" hidden="1"/>
    <cellStyle name="Cellule liée 3" xfId="25802" hidden="1"/>
    <cellStyle name="Cellule liée 3" xfId="25646" hidden="1"/>
    <cellStyle name="Cellule liée 3" xfId="25852" hidden="1"/>
    <cellStyle name="Cellule liée 3" xfId="25877" hidden="1"/>
    <cellStyle name="Cellule liée 3" xfId="26129" hidden="1"/>
    <cellStyle name="Cellule liée 3" xfId="26251" hidden="1"/>
    <cellStyle name="Cellule liée 3" xfId="26092" hidden="1"/>
    <cellStyle name="Cellule liée 3" xfId="26301" hidden="1"/>
    <cellStyle name="Cellule liée 3" xfId="26326" hidden="1"/>
    <cellStyle name="Cellule liée 3" xfId="26531" hidden="1"/>
    <cellStyle name="Cellule liée 3" xfId="26652" hidden="1"/>
    <cellStyle name="Cellule liée 3" xfId="26495" hidden="1"/>
    <cellStyle name="Cellule liée 3" xfId="26701" hidden="1"/>
    <cellStyle name="Cellule liée 3" xfId="26725" hidden="1"/>
    <cellStyle name="Cellule liée 3" xfId="26774" hidden="1"/>
    <cellStyle name="Cellule liée 3" xfId="26790" hidden="1"/>
    <cellStyle name="Cellule liée 3" xfId="26751" hidden="1"/>
    <cellStyle name="Cellule liée 3" xfId="26824" hidden="1"/>
    <cellStyle name="Cellule liée 3" xfId="26837" hidden="1"/>
    <cellStyle name="Cellule liée 3" xfId="27033" hidden="1"/>
    <cellStyle name="Cellule liée 3" xfId="27154" hidden="1"/>
    <cellStyle name="Cellule liée 3" xfId="26995" hidden="1"/>
    <cellStyle name="Cellule liée 3" xfId="27205" hidden="1"/>
    <cellStyle name="Cellule liée 3" xfId="27230" hidden="1"/>
    <cellStyle name="Cellule liée 3" xfId="27317" hidden="1"/>
    <cellStyle name="Cellule liée 3" xfId="27353" hidden="1"/>
    <cellStyle name="Cellule liée 3" xfId="27292" hidden="1"/>
    <cellStyle name="Cellule liée 3" xfId="27395" hidden="1"/>
    <cellStyle name="Cellule liée 3" xfId="27413" hidden="1"/>
    <cellStyle name="Cellule liée 3" xfId="27492" hidden="1"/>
    <cellStyle name="Cellule liée 3" xfId="27534" hidden="1"/>
    <cellStyle name="Cellule liée 3" xfId="27468" hidden="1"/>
    <cellStyle name="Cellule liée 3" xfId="27578" hidden="1"/>
    <cellStyle name="Cellule liée 3" xfId="27597" hidden="1"/>
    <cellStyle name="Cellule liée 3" xfId="27640" hidden="1"/>
    <cellStyle name="Cellule liée 3" xfId="27656" hidden="1"/>
    <cellStyle name="Cellule liée 3" xfId="27620" hidden="1"/>
    <cellStyle name="Cellule liée 3" xfId="27689" hidden="1"/>
    <cellStyle name="Cellule liée 3" xfId="27702" hidden="1"/>
    <cellStyle name="Cellule liée 3" xfId="27773" hidden="1"/>
    <cellStyle name="Cellule liée 3" xfId="27819" hidden="1"/>
    <cellStyle name="Cellule liée 3" xfId="27748" hidden="1"/>
    <cellStyle name="Cellule liée 3" xfId="27864" hidden="1"/>
    <cellStyle name="Cellule liée 3" xfId="27888" hidden="1"/>
    <cellStyle name="Cellule liée 3" xfId="27454" hidden="1"/>
    <cellStyle name="Cellule liée 3" xfId="25955" hidden="1"/>
    <cellStyle name="Cellule liée 3" xfId="27525" hidden="1"/>
    <cellStyle name="Cellule liée 3" xfId="27727" hidden="1"/>
    <cellStyle name="Cellule liée 3" xfId="25919" hidden="1"/>
    <cellStyle name="Cellule liée 3" xfId="27736" hidden="1"/>
    <cellStyle name="Cellule liée 3" xfId="25962" hidden="1"/>
    <cellStyle name="Cellule liée 3" xfId="27424" hidden="1"/>
    <cellStyle name="Cellule liée 3" xfId="27901" hidden="1"/>
    <cellStyle name="Cellule liée 3" xfId="27721" hidden="1"/>
    <cellStyle name="Cellule liée 3" xfId="27909" hidden="1"/>
    <cellStyle name="Cellule liée 3" xfId="27926" hidden="1"/>
    <cellStyle name="Cellule liée 3" xfId="27720" hidden="1"/>
    <cellStyle name="Cellule liée 3" xfId="27960" hidden="1"/>
    <cellStyle name="Cellule liée 3" xfId="27973" hidden="1"/>
    <cellStyle name="Cellule liée 3" xfId="28009" hidden="1"/>
    <cellStyle name="Cellule liée 3" xfId="28037" hidden="1"/>
    <cellStyle name="Cellule liée 3" xfId="27987" hidden="1"/>
    <cellStyle name="Cellule liée 3" xfId="28083" hidden="1"/>
    <cellStyle name="Cellule liée 3" xfId="28108" hidden="1"/>
    <cellStyle name="Cellule liée 3" xfId="28330" hidden="1"/>
    <cellStyle name="Cellule liée 3" xfId="28452" hidden="1"/>
    <cellStyle name="Cellule liée 3" xfId="28294" hidden="1"/>
    <cellStyle name="Cellule liée 3" xfId="28503" hidden="1"/>
    <cellStyle name="Cellule liée 3" xfId="28528" hidden="1"/>
    <cellStyle name="Cellule liée 3" xfId="28783" hidden="1"/>
    <cellStyle name="Cellule liée 3" xfId="28905" hidden="1"/>
    <cellStyle name="Cellule liée 3" xfId="28746" hidden="1"/>
    <cellStyle name="Cellule liée 3" xfId="28954" hidden="1"/>
    <cellStyle name="Cellule liée 3" xfId="28979" hidden="1"/>
    <cellStyle name="Cellule liée 3" xfId="29184" hidden="1"/>
    <cellStyle name="Cellule liée 3" xfId="29304" hidden="1"/>
    <cellStyle name="Cellule liée 3" xfId="29147" hidden="1"/>
    <cellStyle name="Cellule liée 3" xfId="29355" hidden="1"/>
    <cellStyle name="Cellule liée 3" xfId="29380" hidden="1"/>
    <cellStyle name="Cellule liée 3" xfId="29427" hidden="1"/>
    <cellStyle name="Cellule liée 3" xfId="29441" hidden="1"/>
    <cellStyle name="Cellule liée 3" xfId="29408" hidden="1"/>
    <cellStyle name="Cellule liée 3" xfId="29471" hidden="1"/>
    <cellStyle name="Cellule liée 3" xfId="29484" hidden="1"/>
    <cellStyle name="Cellule liée 3" xfId="29676" hidden="1"/>
    <cellStyle name="Cellule liée 3" xfId="29797" hidden="1"/>
    <cellStyle name="Cellule liée 3" xfId="29640" hidden="1"/>
    <cellStyle name="Cellule liée 3" xfId="29844" hidden="1"/>
    <cellStyle name="Cellule liée 3" xfId="29869" hidden="1"/>
    <cellStyle name="Cellule liée 3" xfId="29955" hidden="1"/>
    <cellStyle name="Cellule liée 3" xfId="29993" hidden="1"/>
    <cellStyle name="Cellule liée 3" xfId="29929" hidden="1"/>
    <cellStyle name="Cellule liée 3" xfId="30035" hidden="1"/>
    <cellStyle name="Cellule liée 3" xfId="30054" hidden="1"/>
    <cellStyle name="Cellule liée 3" xfId="30130" hidden="1"/>
    <cellStyle name="Cellule liée 3" xfId="30176" hidden="1"/>
    <cellStyle name="Cellule liée 3" xfId="30106" hidden="1"/>
    <cellStyle name="Cellule liée 3" xfId="30223" hidden="1"/>
    <cellStyle name="Cellule liée 3" xfId="30242" hidden="1"/>
    <cellStyle name="Cellule liée 3" xfId="30290" hidden="1"/>
    <cellStyle name="Cellule liée 3" xfId="30306" hidden="1"/>
    <cellStyle name="Cellule liée 3" xfId="30267" hidden="1"/>
    <cellStyle name="Cellule liée 3" xfId="30339" hidden="1"/>
    <cellStyle name="Cellule liée 3" xfId="30352" hidden="1"/>
    <cellStyle name="Cellule liée 3" xfId="30427" hidden="1"/>
    <cellStyle name="Cellule liée 3" xfId="30475" hidden="1"/>
    <cellStyle name="Cellule liée 3" xfId="30403" hidden="1"/>
    <cellStyle name="Cellule liée 3" xfId="30524" hidden="1"/>
    <cellStyle name="Cellule liée 3" xfId="30549" hidden="1"/>
    <cellStyle name="Cellule liée 3" xfId="30092" hidden="1"/>
    <cellStyle name="Cellule liée 3" xfId="28607" hidden="1"/>
    <cellStyle name="Cellule liée 3" xfId="30166" hidden="1"/>
    <cellStyle name="Cellule liée 3" xfId="30380" hidden="1"/>
    <cellStyle name="Cellule liée 3" xfId="28570" hidden="1"/>
    <cellStyle name="Cellule liée 3" xfId="30390" hidden="1"/>
    <cellStyle name="Cellule liée 3" xfId="28614" hidden="1"/>
    <cellStyle name="Cellule liée 3" xfId="30065" hidden="1"/>
    <cellStyle name="Cellule liée 3" xfId="30563" hidden="1"/>
    <cellStyle name="Cellule liée 3" xfId="30374" hidden="1"/>
    <cellStyle name="Cellule liée 3" xfId="30571" hidden="1"/>
    <cellStyle name="Cellule liée 3" xfId="30588" hidden="1"/>
    <cellStyle name="Cellule liée 3" xfId="30373" hidden="1"/>
    <cellStyle name="Cellule liée 3" xfId="30619" hidden="1"/>
    <cellStyle name="Cellule liée 3" xfId="30631" hidden="1"/>
    <cellStyle name="Cellule liée 3" xfId="30666" hidden="1"/>
    <cellStyle name="Cellule liée 3" xfId="30693" hidden="1"/>
    <cellStyle name="Cellule liée 3" xfId="30647" hidden="1"/>
    <cellStyle name="Cellule liée 3" xfId="30739" hidden="1"/>
    <cellStyle name="Cellule liée 3" xfId="30764" hidden="1"/>
    <cellStyle name="Cellule liée 3" xfId="30807" hidden="1"/>
    <cellStyle name="Cellule liée 3" xfId="30824" hidden="1"/>
    <cellStyle name="Cellule liée 3" xfId="30785" hidden="1"/>
    <cellStyle name="Cellule liée 3" xfId="30856" hidden="1"/>
    <cellStyle name="Cellule liée 3" xfId="30869" hidden="1"/>
    <cellStyle name="Cellule liée 3" xfId="30944" hidden="1"/>
    <cellStyle name="Cellule liée 3" xfId="30959" hidden="1"/>
    <cellStyle name="Cellule liée 3" xfId="30925" hidden="1"/>
    <cellStyle name="Cellule liée 3" xfId="30992" hidden="1"/>
    <cellStyle name="Cellule liée 3" xfId="31005" hidden="1"/>
    <cellStyle name="Cellule liée 3" xfId="31051" hidden="1"/>
    <cellStyle name="Cellule liée 3" xfId="31068" hidden="1"/>
    <cellStyle name="Cellule liée 3" xfId="31032" hidden="1"/>
    <cellStyle name="Cellule liée 3" xfId="31100" hidden="1"/>
    <cellStyle name="Cellule liée 3" xfId="31113" hidden="1"/>
    <cellStyle name="Cellule liée 3" xfId="31152" hidden="1"/>
    <cellStyle name="Cellule liée 3" xfId="31168" hidden="1"/>
    <cellStyle name="Cellule liée 3" xfId="31130" hidden="1"/>
    <cellStyle name="Cellule liée 3" xfId="31203" hidden="1"/>
    <cellStyle name="Cellule liée 3" xfId="31215" hidden="1"/>
    <cellStyle name="Cellule liée 3" xfId="31253" hidden="1"/>
    <cellStyle name="Cellule liée 3" xfId="31269" hidden="1"/>
    <cellStyle name="Cellule liée 3" xfId="31232" hidden="1"/>
    <cellStyle name="Cellule liée 3" xfId="31302" hidden="1"/>
    <cellStyle name="Cellule liée 3" xfId="31315" hidden="1"/>
    <cellStyle name="Cellule liée 3" xfId="31386" hidden="1"/>
    <cellStyle name="Cellule liée 3" xfId="31422" hidden="1"/>
    <cellStyle name="Cellule liée 3" xfId="31360" hidden="1"/>
    <cellStyle name="Cellule liée 3" xfId="31459" hidden="1"/>
    <cellStyle name="Cellule liée 3" xfId="31476" hidden="1"/>
    <cellStyle name="Cellule liée 3" xfId="31546" hidden="1"/>
    <cellStyle name="Cellule liée 3" xfId="31576" hidden="1"/>
    <cellStyle name="Cellule liée 3" xfId="31522" hidden="1"/>
    <cellStyle name="Cellule liée 3" xfId="31608" hidden="1"/>
    <cellStyle name="Cellule liée 3" xfId="31624" hidden="1"/>
    <cellStyle name="Cellule liée 3" xfId="31666" hidden="1"/>
    <cellStyle name="Cellule liée 3" xfId="31682" hidden="1"/>
    <cellStyle name="Cellule liée 3" xfId="31647" hidden="1"/>
    <cellStyle name="Cellule liée 3" xfId="31714" hidden="1"/>
    <cellStyle name="Cellule liée 3" xfId="31726" hidden="1"/>
    <cellStyle name="Cellule liée 3" xfId="31791" hidden="1"/>
    <cellStyle name="Cellule liée 3" xfId="31823" hidden="1"/>
    <cellStyle name="Cellule liée 3" xfId="31767" hidden="1"/>
    <cellStyle name="Cellule liée 3" xfId="31857" hidden="1"/>
    <cellStyle name="Cellule liée 3" xfId="31870" hidden="1"/>
    <cellStyle name="Cellule liée 3" xfId="31510" hidden="1"/>
    <cellStyle name="Cellule liée 3" xfId="30905" hidden="1"/>
    <cellStyle name="Cellule liée 3" xfId="31567" hidden="1"/>
    <cellStyle name="Cellule liée 3" xfId="31750" hidden="1"/>
    <cellStyle name="Cellule liée 3" xfId="30894" hidden="1"/>
    <cellStyle name="Cellule liée 3" xfId="31759" hidden="1"/>
    <cellStyle name="Cellule liée 3" xfId="30907" hidden="1"/>
    <cellStyle name="Cellule liée 3" xfId="31486" hidden="1"/>
    <cellStyle name="Cellule liée 3" xfId="31882" hidden="1"/>
    <cellStyle name="Cellule liée 3" xfId="31744" hidden="1"/>
    <cellStyle name="Cellule liée 3" xfId="31890" hidden="1"/>
    <cellStyle name="Cellule liée 3" xfId="31905" hidden="1"/>
    <cellStyle name="Cellule liée 3" xfId="31743" hidden="1"/>
    <cellStyle name="Cellule liée 3" xfId="31936" hidden="1"/>
    <cellStyle name="Cellule liée 3" xfId="31948" hidden="1"/>
    <cellStyle name="Cellule liée 3" xfId="31984" hidden="1"/>
    <cellStyle name="Cellule liée 3" xfId="32000" hidden="1"/>
    <cellStyle name="Cellule liée 3" xfId="31963" hidden="1"/>
    <cellStyle name="Cellule liée 3" xfId="32035" hidden="1"/>
    <cellStyle name="Cellule liée 3" xfId="32048" hidden="1"/>
    <cellStyle name="Cellule liée 3" xfId="32085" hidden="1"/>
    <cellStyle name="Cellule liée 3" xfId="32112" hidden="1"/>
    <cellStyle name="Cellule liée 3" xfId="32064" hidden="1"/>
    <cellStyle name="Cellule liée 3" xfId="32145" hidden="1"/>
    <cellStyle name="Cellule liée 3" xfId="32157" hidden="1"/>
    <cellStyle name="Cellule liée 3" xfId="32240" hidden="1"/>
    <cellStyle name="Cellule liée 3" xfId="32256" hidden="1"/>
    <cellStyle name="Cellule liée 3" xfId="32218" hidden="1"/>
    <cellStyle name="Cellule liée 3" xfId="32288" hidden="1"/>
    <cellStyle name="Cellule liée 3" xfId="32300" hidden="1"/>
    <cellStyle name="Cellule liée 3" xfId="32348" hidden="1"/>
    <cellStyle name="Cellule liée 3" xfId="32375" hidden="1"/>
    <cellStyle name="Cellule liée 3" xfId="32328" hidden="1"/>
    <cellStyle name="Cellule liée 3" xfId="32419" hidden="1"/>
    <cellStyle name="Cellule liée 3" xfId="32444" hidden="1"/>
    <cellStyle name="Cellule liée 3" xfId="32480" hidden="1"/>
    <cellStyle name="Cellule liée 3" xfId="32496" hidden="1"/>
    <cellStyle name="Cellule liée 3" xfId="32460" hidden="1"/>
    <cellStyle name="Cellule liée 3" xfId="32528" hidden="1"/>
    <cellStyle name="Cellule liée 3" xfId="32540" hidden="1"/>
    <cellStyle name="Cellule liée 3" xfId="32579" hidden="1"/>
    <cellStyle name="Cellule liée 3" xfId="32595" hidden="1"/>
    <cellStyle name="Cellule liée 3" xfId="32558" hidden="1"/>
    <cellStyle name="Cellule liée 3" xfId="32628" hidden="1"/>
    <cellStyle name="Cellule liée 3" xfId="32653" hidden="1"/>
    <cellStyle name="Cellule liée 3" xfId="32717" hidden="1"/>
    <cellStyle name="Cellule liée 3" xfId="32752" hidden="1"/>
    <cellStyle name="Cellule liée 3" xfId="32692" hidden="1"/>
    <cellStyle name="Cellule liée 3" xfId="32787" hidden="1"/>
    <cellStyle name="Cellule liée 3" xfId="32803" hidden="1"/>
    <cellStyle name="Cellule liée 3" xfId="32873" hidden="1"/>
    <cellStyle name="Cellule liée 3" xfId="32904" hidden="1"/>
    <cellStyle name="Cellule liée 3" xfId="32849" hidden="1"/>
    <cellStyle name="Cellule liée 3" xfId="32936" hidden="1"/>
    <cellStyle name="Cellule liée 3" xfId="32952" hidden="1"/>
    <cellStyle name="Cellule liée 3" xfId="32993" hidden="1"/>
    <cellStyle name="Cellule liée 3" xfId="33008" hidden="1"/>
    <cellStyle name="Cellule liée 3" xfId="32972" hidden="1"/>
    <cellStyle name="Cellule liée 3" xfId="33036" hidden="1"/>
    <cellStyle name="Cellule liée 3" xfId="33049" hidden="1"/>
    <cellStyle name="Cellule liée 3" xfId="33117" hidden="1"/>
    <cellStyle name="Cellule liée 3" xfId="33146" hidden="1"/>
    <cellStyle name="Cellule liée 3" xfId="33091" hidden="1"/>
    <cellStyle name="Cellule liée 3" xfId="33177" hidden="1"/>
    <cellStyle name="Cellule liée 3" xfId="33189" hidden="1"/>
    <cellStyle name="Cellule liée 3" xfId="32836" hidden="1"/>
    <cellStyle name="Cellule liée 3" xfId="32196" hidden="1"/>
    <cellStyle name="Cellule liée 3" xfId="32895" hidden="1"/>
    <cellStyle name="Cellule liée 3" xfId="33074" hidden="1"/>
    <cellStyle name="Cellule liée 3" xfId="32184" hidden="1"/>
    <cellStyle name="Cellule liée 3" xfId="33082" hidden="1"/>
    <cellStyle name="Cellule liée 3" xfId="32199" hidden="1"/>
    <cellStyle name="Cellule liée 3" xfId="32813" hidden="1"/>
    <cellStyle name="Cellule liée 3" xfId="33201" hidden="1"/>
    <cellStyle name="Cellule liée 3" xfId="33068" hidden="1"/>
    <cellStyle name="Cellule liée 3" xfId="33209" hidden="1"/>
    <cellStyle name="Cellule liée 3" xfId="33225" hidden="1"/>
    <cellStyle name="Cellule liée 3" xfId="33067" hidden="1"/>
    <cellStyle name="Cellule liée 3" xfId="33258" hidden="1"/>
    <cellStyle name="Cellule liée 3" xfId="33271" hidden="1"/>
    <cellStyle name="Cellule liée 3" xfId="33306" hidden="1"/>
    <cellStyle name="Cellule liée 3" xfId="33321" hidden="1"/>
    <cellStyle name="Cellule liée 3" xfId="33287" hidden="1"/>
    <cellStyle name="Cellule liée 3" xfId="33352" hidden="1"/>
    <cellStyle name="Cellule liée 3" xfId="33364" hidden="1"/>
    <cellStyle name="Cellule liée 3" xfId="31289" hidden="1"/>
    <cellStyle name="Cellule liée 3" xfId="30821" hidden="1"/>
    <cellStyle name="Cellule liée 3" xfId="31492" hidden="1"/>
    <cellStyle name="Cellule liée 3" xfId="30511" hidden="1"/>
    <cellStyle name="Cellule liée 3" xfId="30400" hidden="1"/>
    <cellStyle name="Cellule liée 3" xfId="28067" hidden="1"/>
    <cellStyle name="Cellule liée 3" xfId="27471" hidden="1"/>
    <cellStyle name="Cellule liée 3" xfId="28567" hidden="1"/>
    <cellStyle name="Cellule liée 3" xfId="27271" hidden="1"/>
    <cellStyle name="Cellule liée 3" xfId="26982" hidden="1"/>
    <cellStyle name="Cellule liée 3" xfId="24977" hidden="1"/>
    <cellStyle name="Cellule liée 3" xfId="24125" hidden="1"/>
    <cellStyle name="Cellule liée 3" xfId="25117" hidden="1"/>
    <cellStyle name="Cellule liée 3" xfId="23589" hidden="1"/>
    <cellStyle name="Cellule liée 3" xfId="23215" hidden="1"/>
    <cellStyle name="Cellule liée 3" xfId="22590" hidden="1"/>
    <cellStyle name="Cellule liée 3" xfId="22519" hidden="1"/>
    <cellStyle name="Cellule liée 3" xfId="22932" hidden="1"/>
    <cellStyle name="Cellule liée 3" xfId="22324" hidden="1"/>
    <cellStyle name="Cellule liée 3" xfId="22255" hidden="1"/>
    <cellStyle name="Cellule liée 3" xfId="20656" hidden="1"/>
    <cellStyle name="Cellule liée 3" xfId="19910" hidden="1"/>
    <cellStyle name="Cellule liée 3" xfId="21239" hidden="1"/>
    <cellStyle name="Cellule liée 3" xfId="19999" hidden="1"/>
    <cellStyle name="Cellule liée 3" xfId="25472" hidden="1"/>
    <cellStyle name="Cellule liée 3" xfId="19859" hidden="1"/>
    <cellStyle name="Cellule liée 3" xfId="22778" hidden="1"/>
    <cellStyle name="Cellule liée 3" xfId="19997" hidden="1"/>
    <cellStyle name="Cellule liée 3" xfId="25484" hidden="1"/>
    <cellStyle name="Cellule liée 3" xfId="22784" hidden="1"/>
    <cellStyle name="Cellule liée 3" xfId="33400" hidden="1"/>
    <cellStyle name="Cellule liée 3" xfId="33435" hidden="1"/>
    <cellStyle name="Cellule liée 3" xfId="33376" hidden="1"/>
    <cellStyle name="Cellule liée 3" xfId="33477" hidden="1"/>
    <cellStyle name="Cellule liée 3" xfId="33494" hidden="1"/>
    <cellStyle name="Cellule liée 3" xfId="33538" hidden="1"/>
    <cellStyle name="Cellule liée 3" xfId="33553" hidden="1"/>
    <cellStyle name="Cellule liée 3" xfId="33519" hidden="1"/>
    <cellStyle name="Cellule liée 3" xfId="33589" hidden="1"/>
    <cellStyle name="Cellule liée 3" xfId="33602" hidden="1"/>
    <cellStyle name="Cellule liée 3" xfId="33676" hidden="1"/>
    <cellStyle name="Cellule liée 3" xfId="33714" hidden="1"/>
    <cellStyle name="Cellule liée 3" xfId="33650" hidden="1"/>
    <cellStyle name="Cellule liée 3" xfId="33755" hidden="1"/>
    <cellStyle name="Cellule liée 3" xfId="33773" hidden="1"/>
    <cellStyle name="Cellule liée 3" xfId="22773" hidden="1"/>
    <cellStyle name="Cellule liée 3" xfId="30020" hidden="1"/>
    <cellStyle name="Cellule liée 3" xfId="33427" hidden="1"/>
    <cellStyle name="Cellule liée 3" xfId="33628" hidden="1"/>
    <cellStyle name="Cellule liée 3" xfId="30209" hidden="1"/>
    <cellStyle name="Cellule liée 3" xfId="33638" hidden="1"/>
    <cellStyle name="Cellule liée 3" xfId="29983" hidden="1"/>
    <cellStyle name="Cellule liée 3" xfId="25483" hidden="1"/>
    <cellStyle name="Cellule liée 3" xfId="33786" hidden="1"/>
    <cellStyle name="Cellule liée 3" xfId="33622" hidden="1"/>
    <cellStyle name="Cellule liée 3" xfId="33794" hidden="1"/>
    <cellStyle name="Cellule liée 3" xfId="33811" hidden="1"/>
    <cellStyle name="Cellule liée 3" xfId="33621" hidden="1"/>
    <cellStyle name="Cellule liée 3" xfId="33845" hidden="1"/>
    <cellStyle name="Cellule liée 3" xfId="33857" hidden="1"/>
    <cellStyle name="Cellule liée 3" xfId="33898" hidden="1"/>
    <cellStyle name="Cellule liée 3" xfId="33925" hidden="1"/>
    <cellStyle name="Cellule liée 3" xfId="33875" hidden="1"/>
    <cellStyle name="Cellule liée 3" xfId="33967" hidden="1"/>
    <cellStyle name="Cellule liée 3" xfId="33985" hidden="1"/>
    <cellStyle name="Cellule liée 3" xfId="34171" hidden="1"/>
    <cellStyle name="Cellule liée 3" xfId="34258" hidden="1"/>
    <cellStyle name="Cellule liée 3" xfId="34136" hidden="1"/>
    <cellStyle name="Cellule liée 3" xfId="34297" hidden="1"/>
    <cellStyle name="Cellule liée 3" xfId="34318" hidden="1"/>
    <cellStyle name="Cellule liée 3" xfId="34499" hidden="1"/>
    <cellStyle name="Cellule liée 3" xfId="34586" hidden="1"/>
    <cellStyle name="Cellule liée 3" xfId="34468" hidden="1"/>
    <cellStyle name="Cellule liée 3" xfId="34633" hidden="1"/>
    <cellStyle name="Cellule liée 3" xfId="34653" hidden="1"/>
    <cellStyle name="Cellule liée 3" xfId="34810" hidden="1"/>
    <cellStyle name="Cellule liée 3" xfId="34887" hidden="1"/>
    <cellStyle name="Cellule liée 3" xfId="34781" hidden="1"/>
    <cellStyle name="Cellule liée 3" xfId="34925" hidden="1"/>
    <cellStyle name="Cellule liée 3" xfId="34947" hidden="1"/>
    <cellStyle name="Cellule liée 3" xfId="34989" hidden="1"/>
    <cellStyle name="Cellule liée 3" xfId="35005" hidden="1"/>
    <cellStyle name="Cellule liée 3" xfId="34968" hidden="1"/>
    <cellStyle name="Cellule liée 3" xfId="35037" hidden="1"/>
    <cellStyle name="Cellule liée 3" xfId="35049" hidden="1"/>
    <cellStyle name="Cellule liée 3" xfId="35192" hidden="1"/>
    <cellStyle name="Cellule liée 3" xfId="35264" hidden="1"/>
    <cellStyle name="Cellule liée 3" xfId="35163" hidden="1"/>
    <cellStyle name="Cellule liée 3" xfId="35306" hidden="1"/>
    <cellStyle name="Cellule liée 3" xfId="35329" hidden="1"/>
    <cellStyle name="Cellule liée 3" xfId="35399" hidden="1"/>
    <cellStyle name="Cellule liée 3" xfId="35430" hidden="1"/>
    <cellStyle name="Cellule liée 3" xfId="35375" hidden="1"/>
    <cellStyle name="Cellule liée 3" xfId="35473" hidden="1"/>
    <cellStyle name="Cellule liée 3" xfId="35490" hidden="1"/>
    <cellStyle name="Cellule liée 3" xfId="35562" hidden="1"/>
    <cellStyle name="Cellule liée 3" xfId="35603" hidden="1"/>
    <cellStyle name="Cellule liée 3" xfId="35538" hidden="1"/>
    <cellStyle name="Cellule liée 3" xfId="35649" hidden="1"/>
    <cellStyle name="Cellule liée 3" xfId="35666" hidden="1"/>
    <cellStyle name="Cellule liée 3" xfId="35713" hidden="1"/>
    <cellStyle name="Cellule liée 3" xfId="35728" hidden="1"/>
    <cellStyle name="Cellule liée 3" xfId="35692" hidden="1"/>
    <cellStyle name="Cellule liée 3" xfId="35763" hidden="1"/>
    <cellStyle name="Cellule liée 3" xfId="35776" hidden="1"/>
    <cellStyle name="Cellule liée 3" xfId="35849" hidden="1"/>
    <cellStyle name="Cellule liée 3" xfId="35894" hidden="1"/>
    <cellStyle name="Cellule liée 3" xfId="35821" hidden="1"/>
    <cellStyle name="Cellule liée 3" xfId="35938" hidden="1"/>
    <cellStyle name="Cellule liée 3" xfId="35956" hidden="1"/>
    <cellStyle name="Cellule liée 3" xfId="35527" hidden="1"/>
    <cellStyle name="Cellule liée 3" xfId="34383" hidden="1"/>
    <cellStyle name="Cellule liée 3" xfId="35593" hidden="1"/>
    <cellStyle name="Cellule liée 3" xfId="35802" hidden="1"/>
    <cellStyle name="Cellule liée 3" xfId="34354" hidden="1"/>
    <cellStyle name="Cellule liée 3" xfId="35811" hidden="1"/>
    <cellStyle name="Cellule liée 3" xfId="34388" hidden="1"/>
    <cellStyle name="Cellule liée 3" xfId="35501" hidden="1"/>
    <cellStyle name="Cellule liée 3" xfId="35969" hidden="1"/>
    <cellStyle name="Cellule liée 3" xfId="35796" hidden="1"/>
    <cellStyle name="Cellule liée 3" xfId="35977" hidden="1"/>
    <cellStyle name="Cellule liée 3" xfId="35994" hidden="1"/>
    <cellStyle name="Cellule liée 3" xfId="35795" hidden="1"/>
    <cellStyle name="Cellule liée 3" xfId="36026" hidden="1"/>
    <cellStyle name="Cellule liée 3" xfId="36038" hidden="1"/>
    <cellStyle name="Cellule liée 3" xfId="36071" hidden="1"/>
    <cellStyle name="Cellule liée 3" xfId="36094" hidden="1"/>
    <cellStyle name="Cellule liée 3" xfId="36053" hidden="1"/>
    <cellStyle name="Cellule liée 3" xfId="36132" hidden="1"/>
    <cellStyle name="Cellule liée 3" xfId="36153" hidden="1"/>
    <cellStyle name="Cellule liée 3" xfId="36320" hidden="1"/>
    <cellStyle name="Cellule liée 3" xfId="36408" hidden="1"/>
    <cellStyle name="Cellule liée 3" xfId="36292" hidden="1"/>
    <cellStyle name="Cellule liée 3" xfId="36452" hidden="1"/>
    <cellStyle name="Cellule liée 3" xfId="36472" hidden="1"/>
    <cellStyle name="Cellule liée 3" xfId="36650" hidden="1"/>
    <cellStyle name="Cellule liée 3" xfId="36725" hidden="1"/>
    <cellStyle name="Cellule liée 3" xfId="36617" hidden="1"/>
    <cellStyle name="Cellule liée 3" xfId="36762" hidden="1"/>
    <cellStyle name="Cellule liée 3" xfId="36781" hidden="1"/>
    <cellStyle name="Cellule liée 3" xfId="36926" hidden="1"/>
    <cellStyle name="Cellule liée 3" xfId="36998" hidden="1"/>
    <cellStyle name="Cellule liée 3" xfId="36895" hidden="1"/>
    <cellStyle name="Cellule liée 3" xfId="37040" hidden="1"/>
    <cellStyle name="Cellule liée 3" xfId="37058" hidden="1"/>
    <cellStyle name="Cellule liée 3" xfId="37096" hidden="1"/>
    <cellStyle name="Cellule liée 3" xfId="37110" hidden="1"/>
    <cellStyle name="Cellule liée 3" xfId="37076" hidden="1"/>
    <cellStyle name="Cellule liée 3" xfId="37143" hidden="1"/>
    <cellStyle name="Cellule liée 3" xfId="37156" hidden="1"/>
    <cellStyle name="Cellule liée 3" xfId="37272" hidden="1"/>
    <cellStyle name="Cellule liée 3" xfId="37357" hidden="1"/>
    <cellStyle name="Cellule liée 3" xfId="37244" hidden="1"/>
    <cellStyle name="Cellule liée 3" xfId="37398" hidden="1"/>
    <cellStyle name="Cellule liée 3" xfId="37420" hidden="1"/>
    <cellStyle name="Cellule liée 3" xfId="37503" hidden="1"/>
    <cellStyle name="Cellule liée 3" xfId="37537" hidden="1"/>
    <cellStyle name="Cellule liée 3" xfId="37477" hidden="1"/>
    <cellStyle name="Cellule liée 3" xfId="37576" hidden="1"/>
    <cellStyle name="Cellule liée 3" xfId="37593" hidden="1"/>
    <cellStyle name="Cellule liée 3" xfId="37670" hidden="1"/>
    <cellStyle name="Cellule liée 3" xfId="37711" hidden="1"/>
    <cellStyle name="Cellule liée 3" xfId="37646" hidden="1"/>
    <cellStyle name="Cellule liée 3" xfId="37754" hidden="1"/>
    <cellStyle name="Cellule liée 3" xfId="37772" hidden="1"/>
    <cellStyle name="Cellule liée 3" xfId="37814" hidden="1"/>
    <cellStyle name="Cellule liée 3" xfId="37829" hidden="1"/>
    <cellStyle name="Cellule liée 3" xfId="37795" hidden="1"/>
    <cellStyle name="Cellule liée 3" xfId="37858" hidden="1"/>
    <cellStyle name="Cellule liée 3" xfId="37871" hidden="1"/>
    <cellStyle name="Cellule liée 3" xfId="37938" hidden="1"/>
    <cellStyle name="Cellule liée 3" xfId="37980" hidden="1"/>
    <cellStyle name="Cellule liée 3" xfId="37912" hidden="1"/>
    <cellStyle name="Cellule liée 3" xfId="38022" hidden="1"/>
    <cellStyle name="Cellule liée 3" xfId="38041" hidden="1"/>
    <cellStyle name="Cellule liée 3" xfId="37632" hidden="1"/>
    <cellStyle name="Cellule liée 3" xfId="36533" hidden="1"/>
    <cellStyle name="Cellule liée 3" xfId="37702" hidden="1"/>
    <cellStyle name="Cellule liée 3" xfId="37895" hidden="1"/>
    <cellStyle name="Cellule liée 3" xfId="36505" hidden="1"/>
    <cellStyle name="Cellule liée 3" xfId="37904" hidden="1"/>
    <cellStyle name="Cellule liée 3" xfId="36539" hidden="1"/>
    <cellStyle name="Cellule liée 3" xfId="37604" hidden="1"/>
    <cellStyle name="Cellule liée 3" xfId="38054" hidden="1"/>
    <cellStyle name="Cellule liée 3" xfId="37889" hidden="1"/>
    <cellStyle name="Cellule liée 3" xfId="38062" hidden="1"/>
    <cellStyle name="Cellule liée 3" xfId="38077" hidden="1"/>
    <cellStyle name="Cellule liée 3" xfId="37888" hidden="1"/>
    <cellStyle name="Cellule liée 3" xfId="38112" hidden="1"/>
    <cellStyle name="Cellule liée 3" xfId="38125" hidden="1"/>
    <cellStyle name="Cellule liée 3" xfId="38161" hidden="1"/>
    <cellStyle name="Cellule liée 3" xfId="38189" hidden="1"/>
    <cellStyle name="Cellule liée 3" xfId="38139" hidden="1"/>
    <cellStyle name="Cellule liée 3" xfId="38234" hidden="1"/>
    <cellStyle name="Cellule liée 3" xfId="38259" hidden="1"/>
    <cellStyle name="Cellule liée 3" xfId="38415" hidden="1"/>
    <cellStyle name="Cellule liée 3" xfId="38497" hidden="1"/>
    <cellStyle name="Cellule liée 3" xfId="38382" hidden="1"/>
    <cellStyle name="Cellule liée 3" xfId="38536" hidden="1"/>
    <cellStyle name="Cellule liée 3" xfId="38555" hidden="1"/>
    <cellStyle name="Cellule liée 3" xfId="38724" hidden="1"/>
    <cellStyle name="Cellule liée 3" xfId="38791" hidden="1"/>
    <cellStyle name="Cellule liée 3" xfId="38692" hidden="1"/>
    <cellStyle name="Cellule liée 3" xfId="38829" hidden="1"/>
    <cellStyle name="Cellule liée 3" xfId="38850" hidden="1"/>
    <cellStyle name="Cellule liée 3" xfId="38980" hidden="1"/>
    <cellStyle name="Cellule liée 3" xfId="39056" hidden="1"/>
    <cellStyle name="Cellule liée 3" xfId="38948" hidden="1"/>
    <cellStyle name="Cellule liée 3" xfId="39093" hidden="1"/>
    <cellStyle name="Cellule liée 3" xfId="39114" hidden="1"/>
    <cellStyle name="Cellule liée 3" xfId="39158" hidden="1"/>
    <cellStyle name="Cellule liée 3" xfId="39172" hidden="1"/>
    <cellStyle name="Cellule liée 3" xfId="39139" hidden="1"/>
    <cellStyle name="Cellule liée 3" xfId="39202" hidden="1"/>
    <cellStyle name="Cellule liée 3" xfId="39214" hidden="1"/>
    <cellStyle name="Cellule liée 3" xfId="39346" hidden="1"/>
    <cellStyle name="Cellule liée 3" xfId="39413" hidden="1"/>
    <cellStyle name="Cellule liée 3" xfId="39316" hidden="1"/>
    <cellStyle name="Cellule liée 3" xfId="39449" hidden="1"/>
    <cellStyle name="Cellule liée 3" xfId="39471" hidden="1"/>
    <cellStyle name="Cellule liée 3" xfId="39541" hidden="1"/>
    <cellStyle name="Cellule liée 3" xfId="39577" hidden="1"/>
    <cellStyle name="Cellule liée 3" xfId="39518" hidden="1"/>
    <cellStyle name="Cellule liée 3" xfId="39617" hidden="1"/>
    <cellStyle name="Cellule liée 3" xfId="39636" hidden="1"/>
    <cellStyle name="Cellule liée 3" xfId="39709" hidden="1"/>
    <cellStyle name="Cellule liée 3" xfId="39749" hidden="1"/>
    <cellStyle name="Cellule liée 3" xfId="39687" hidden="1"/>
    <cellStyle name="Cellule liée 3" xfId="39786" hidden="1"/>
    <cellStyle name="Cellule liée 3" xfId="39802" hidden="1"/>
    <cellStyle name="Cellule liée 3" xfId="39848" hidden="1"/>
    <cellStyle name="Cellule liée 3" xfId="39864" hidden="1"/>
    <cellStyle name="Cellule liée 3" xfId="39825" hidden="1"/>
    <cellStyle name="Cellule liée 3" xfId="39893" hidden="1"/>
    <cellStyle name="Cellule liée 3" xfId="39905" hidden="1"/>
    <cellStyle name="Cellule liée 3" xfId="39973" hidden="1"/>
    <cellStyle name="Cellule liée 3" xfId="40012" hidden="1"/>
    <cellStyle name="Cellule liée 3" xfId="39951" hidden="1"/>
    <cellStyle name="Cellule liée 3" xfId="40053" hidden="1"/>
    <cellStyle name="Cellule liée 3" xfId="40075" hidden="1"/>
    <cellStyle name="Cellule liée 3" xfId="39672" hidden="1"/>
    <cellStyle name="Cellule liée 3" xfId="38612" hidden="1"/>
    <cellStyle name="Cellule liée 3" xfId="39740" hidden="1"/>
    <cellStyle name="Cellule liée 3" xfId="39929" hidden="1"/>
    <cellStyle name="Cellule liée 3" xfId="38585" hidden="1"/>
    <cellStyle name="Cellule liée 3" xfId="39939" hidden="1"/>
    <cellStyle name="Cellule liée 3" xfId="38618" hidden="1"/>
    <cellStyle name="Cellule liée 3" xfId="39647" hidden="1"/>
    <cellStyle name="Cellule liée 3" xfId="40088" hidden="1"/>
    <cellStyle name="Cellule liée 3" xfId="39923" hidden="1"/>
    <cellStyle name="Cellule liée 3" xfId="40096" hidden="1"/>
    <cellStyle name="Cellule liée 3" xfId="40113" hidden="1"/>
    <cellStyle name="Cellule liée 3" xfId="39922" hidden="1"/>
    <cellStyle name="Cellule liée 3" xfId="40144" hidden="1"/>
    <cellStyle name="Cellule liée 3" xfId="40156" hidden="1"/>
    <cellStyle name="Cellule liée 3" xfId="40189" hidden="1"/>
    <cellStyle name="Cellule liée 3" xfId="40211" hidden="1"/>
    <cellStyle name="Cellule liée 3" xfId="40171" hidden="1"/>
    <cellStyle name="Cellule liée 3" xfId="40250" hidden="1"/>
    <cellStyle name="Cellule liée 3" xfId="40273" hidden="1"/>
    <cellStyle name="Cellule liée 3" xfId="40312" hidden="1"/>
    <cellStyle name="Cellule liée 3" xfId="40329" hidden="1"/>
    <cellStyle name="Cellule liée 3" xfId="40290" hidden="1"/>
    <cellStyle name="Cellule liée 3" xfId="40359" hidden="1"/>
    <cellStyle name="Cellule liée 3" xfId="40372" hidden="1"/>
    <cellStyle name="Cellule liée 3" xfId="40447" hidden="1"/>
    <cellStyle name="Cellule liée 3" xfId="40462" hidden="1"/>
    <cellStyle name="Cellule liée 3" xfId="40427" hidden="1"/>
    <cellStyle name="Cellule liée 3" xfId="40494" hidden="1"/>
    <cellStyle name="Cellule liée 3" xfId="40507" hidden="1"/>
    <cellStyle name="Cellule liée 3" xfId="40552" hidden="1"/>
    <cellStyle name="Cellule liée 3" xfId="40568" hidden="1"/>
    <cellStyle name="Cellule liée 3" xfId="40534" hidden="1"/>
    <cellStyle name="Cellule liée 3" xfId="40598" hidden="1"/>
    <cellStyle name="Cellule liée 3" xfId="40611" hidden="1"/>
    <cellStyle name="Cellule liée 3" xfId="40645" hidden="1"/>
    <cellStyle name="Cellule liée 3" xfId="40660" hidden="1"/>
    <cellStyle name="Cellule liée 3" xfId="40624" hidden="1"/>
    <cellStyle name="Cellule liée 3" xfId="40694" hidden="1"/>
    <cellStyle name="Cellule liée 3" xfId="40707" hidden="1"/>
    <cellStyle name="Cellule liée 3" xfId="40744" hidden="1"/>
    <cellStyle name="Cellule liée 3" xfId="40759" hidden="1"/>
    <cellStyle name="Cellule liée 3" xfId="40722" hidden="1"/>
    <cellStyle name="Cellule liée 3" xfId="40791" hidden="1"/>
    <cellStyle name="Cellule liée 3" xfId="40804" hidden="1"/>
    <cellStyle name="Cellule liée 3" xfId="40873" hidden="1"/>
    <cellStyle name="Cellule liée 3" xfId="40908" hidden="1"/>
    <cellStyle name="Cellule liée 3" xfId="40847" hidden="1"/>
    <cellStyle name="Cellule liée 3" xfId="40947" hidden="1"/>
    <cellStyle name="Cellule liée 3" xfId="40963" hidden="1"/>
    <cellStyle name="Cellule liée 3" xfId="41028" hidden="1"/>
    <cellStyle name="Cellule liée 3" xfId="41059" hidden="1"/>
    <cellStyle name="Cellule liée 3" xfId="41006" hidden="1"/>
    <cellStyle name="Cellule liée 3" xfId="41093" hidden="1"/>
    <cellStyle name="Cellule liée 3" xfId="41109" hidden="1"/>
    <cellStyle name="Cellule liée 3" xfId="41149" hidden="1"/>
    <cellStyle name="Cellule liée 3" xfId="41164" hidden="1"/>
    <cellStyle name="Cellule liée 3" xfId="41130" hidden="1"/>
    <cellStyle name="Cellule liée 3" xfId="41192" hidden="1"/>
    <cellStyle name="Cellule liée 3" xfId="41204" hidden="1"/>
    <cellStyle name="Cellule liée 3" xfId="41268" hidden="1"/>
    <cellStyle name="Cellule liée 3" xfId="41300" hidden="1"/>
    <cellStyle name="Cellule liée 3" xfId="41244" hidden="1"/>
    <cellStyle name="Cellule liée 3" xfId="41332" hidden="1"/>
    <cellStyle name="Cellule liée 3" xfId="41344" hidden="1"/>
    <cellStyle name="Cellule liée 3" xfId="40996" hidden="1"/>
    <cellStyle name="Cellule liée 3" xfId="40406" hidden="1"/>
    <cellStyle name="Cellule liée 3" xfId="41050" hidden="1"/>
    <cellStyle name="Cellule liée 3" xfId="41228" hidden="1"/>
    <cellStyle name="Cellule liée 3" xfId="40396" hidden="1"/>
    <cellStyle name="Cellule liée 3" xfId="41237" hidden="1"/>
    <cellStyle name="Cellule liée 3" xfId="40408" hidden="1"/>
    <cellStyle name="Cellule liée 3" xfId="40973" hidden="1"/>
    <cellStyle name="Cellule liée 3" xfId="41355" hidden="1"/>
    <cellStyle name="Cellule liée 3" xfId="41222" hidden="1"/>
    <cellStyle name="Cellule liée 3" xfId="41363" hidden="1"/>
    <cellStyle name="Cellule liée 3" xfId="41378" hidden="1"/>
    <cellStyle name="Cellule liée 3" xfId="41221" hidden="1"/>
    <cellStyle name="Cellule liée 3" xfId="41407" hidden="1"/>
    <cellStyle name="Cellule liée 3" xfId="41419" hidden="1"/>
    <cellStyle name="Cellule liée 3" xfId="41451" hidden="1"/>
    <cellStyle name="Cellule liée 3" xfId="41467" hidden="1"/>
    <cellStyle name="Cellule liée 3" xfId="41433" hidden="1"/>
    <cellStyle name="Cellule liée 3" xfId="41502" hidden="1"/>
    <cellStyle name="Cellule liée 3" xfId="41514" hidden="1"/>
    <cellStyle name="Cellule liée 3" xfId="41551" hidden="1"/>
    <cellStyle name="Cellule liée 3" xfId="41574" hidden="1"/>
    <cellStyle name="Cellule liée 3" xfId="41530" hidden="1"/>
    <cellStyle name="Cellule liée 3" xfId="41606" hidden="1"/>
    <cellStyle name="Cellule liée 3" xfId="41618" hidden="1"/>
    <cellStyle name="Cellule liée 3" xfId="41696" hidden="1"/>
    <cellStyle name="Cellule liée 3" xfId="41711" hidden="1"/>
    <cellStyle name="Cellule liée 3" xfId="41675" hidden="1"/>
    <cellStyle name="Cellule liée 3" xfId="41740" hidden="1"/>
    <cellStyle name="Cellule liée 3" xfId="41752" hidden="1"/>
    <cellStyle name="Cellule liée 3" xfId="41799" hidden="1"/>
    <cellStyle name="Cellule liée 3" xfId="41820" hidden="1"/>
    <cellStyle name="Cellule liée 3" xfId="41779" hidden="1"/>
    <cellStyle name="Cellule liée 3" xfId="41858" hidden="1"/>
    <cellStyle name="Cellule liée 3" xfId="41879" hidden="1"/>
    <cellStyle name="Cellule liée 3" xfId="41914" hidden="1"/>
    <cellStyle name="Cellule liée 3" xfId="41930" hidden="1"/>
    <cellStyle name="Cellule liée 3" xfId="41895" hidden="1"/>
    <cellStyle name="Cellule liée 3" xfId="41962" hidden="1"/>
    <cellStyle name="Cellule liée 3" xfId="41974" hidden="1"/>
    <cellStyle name="Cellule liée 3" xfId="42010" hidden="1"/>
    <cellStyle name="Cellule liée 3" xfId="42025" hidden="1"/>
    <cellStyle name="Cellule liée 3" xfId="41991" hidden="1"/>
    <cellStyle name="Cellule liée 3" xfId="42054" hidden="1"/>
    <cellStyle name="Cellule liée 3" xfId="42076" hidden="1"/>
    <cellStyle name="Cellule liée 3" xfId="42138" hidden="1"/>
    <cellStyle name="Cellule liée 3" xfId="42168" hidden="1"/>
    <cellStyle name="Cellule liée 3" xfId="42113" hidden="1"/>
    <cellStyle name="Cellule liée 3" xfId="42201" hidden="1"/>
    <cellStyle name="Cellule liée 3" xfId="42216" hidden="1"/>
    <cellStyle name="Cellule liée 3" xfId="42283" hidden="1"/>
    <cellStyle name="Cellule liée 3" xfId="42313" hidden="1"/>
    <cellStyle name="Cellule liée 3" xfId="42260" hidden="1"/>
    <cellStyle name="Cellule liée 3" xfId="42343" hidden="1"/>
    <cellStyle name="Cellule liée 3" xfId="42359" hidden="1"/>
    <cellStyle name="Cellule liée 3" xfId="42394" hidden="1"/>
    <cellStyle name="Cellule liée 3" xfId="42408" hidden="1"/>
    <cellStyle name="Cellule liée 3" xfId="42377" hidden="1"/>
    <cellStyle name="Cellule liée 3" xfId="42434" hidden="1"/>
    <cellStyle name="Cellule liée 3" xfId="42446" hidden="1"/>
    <cellStyle name="Cellule liée 3" xfId="42513" hidden="1"/>
    <cellStyle name="Cellule liée 3" xfId="42542" hidden="1"/>
    <cellStyle name="Cellule liée 3" xfId="42487" hidden="1"/>
    <cellStyle name="Cellule liée 3" xfId="42572" hidden="1"/>
    <cellStyle name="Cellule liée 3" xfId="42584" hidden="1"/>
    <cellStyle name="Cellule liée 3" xfId="42247" hidden="1"/>
    <cellStyle name="Cellule liée 3" xfId="41655" hidden="1"/>
    <cellStyle name="Cellule liée 3" xfId="42304" hidden="1"/>
    <cellStyle name="Cellule liée 3" xfId="42471" hidden="1"/>
    <cellStyle name="Cellule liée 3" xfId="41643" hidden="1"/>
    <cellStyle name="Cellule liée 3" xfId="42479" hidden="1"/>
    <cellStyle name="Cellule liée 3" xfId="41657" hidden="1"/>
    <cellStyle name="Cellule liée 3" xfId="42226" hidden="1"/>
    <cellStyle name="Cellule liée 3" xfId="42596" hidden="1"/>
    <cellStyle name="Cellule liée 3" xfId="42465" hidden="1"/>
    <cellStyle name="Cellule liée 3" xfId="42604" hidden="1"/>
    <cellStyle name="Cellule liée 3" xfId="42620" hidden="1"/>
    <cellStyle name="Cellule liée 3" xfId="42464" hidden="1"/>
    <cellStyle name="Cellule liée 3" xfId="42653" hidden="1"/>
    <cellStyle name="Cellule liée 3" xfId="42666" hidden="1"/>
    <cellStyle name="Cellule liée 3" xfId="42703" hidden="1"/>
    <cellStyle name="Cellule liée 3" xfId="42717" hidden="1"/>
    <cellStyle name="Cellule liée 3" xfId="42683" hidden="1"/>
    <cellStyle name="Cellule liée 3" xfId="42748" hidden="1"/>
    <cellStyle name="Cellule liée 3" xfId="42761" hidden="1"/>
    <cellStyle name="Cellule liée 3" xfId="40778" hidden="1"/>
    <cellStyle name="Cellule liée 3" xfId="40326" hidden="1"/>
    <cellStyle name="Cellule liée 3" xfId="40979" hidden="1"/>
    <cellStyle name="Cellule liée 3" xfId="40040" hidden="1"/>
    <cellStyle name="Cellule liée 3" xfId="39948" hidden="1"/>
    <cellStyle name="Cellule liée 3" xfId="38220" hidden="1"/>
    <cellStyle name="Cellule liée 3" xfId="37649" hidden="1"/>
    <cellStyle name="Cellule liée 3" xfId="38583" hidden="1"/>
    <cellStyle name="Cellule liée 3" xfId="37456" hidden="1"/>
    <cellStyle name="Cellule liée 3" xfId="37236" hidden="1"/>
    <cellStyle name="Cellule liée 3" xfId="35734" hidden="1"/>
    <cellStyle name="Cellule liée 3" xfId="35024" hidden="1"/>
    <cellStyle name="Cellule liée 3" xfId="35873" hidden="1"/>
    <cellStyle name="Cellule liée 3" xfId="34615" hidden="1"/>
    <cellStyle name="Cellule liée 3" xfId="34352" hidden="1"/>
    <cellStyle name="Cellule liée 3" xfId="33876" hidden="1"/>
    <cellStyle name="Cellule liée 3" xfId="33808" hidden="1"/>
    <cellStyle name="Cellule liée 3" xfId="34124" hidden="1"/>
    <cellStyle name="Cellule liée 3" xfId="33640" hidden="1"/>
    <cellStyle name="Cellule liée 3" xfId="33574" hidden="1"/>
    <cellStyle name="Cellule liée 3" xfId="21078" hidden="1"/>
    <cellStyle name="Cellule liée 3" xfId="32833" hidden="1"/>
    <cellStyle name="Cellule liée 3" xfId="22916" hidden="1"/>
    <cellStyle name="Cellule liée 3" xfId="29454" hidden="1"/>
    <cellStyle name="Cellule liée 3" xfId="31768" hidden="1"/>
    <cellStyle name="Cellule liée 3" xfId="38905" hidden="1"/>
    <cellStyle name="Cellule liée 3" xfId="38749" hidden="1"/>
    <cellStyle name="Cellule liée 3" xfId="38485" hidden="1"/>
    <cellStyle name="Cellule liée 3" xfId="38324" hidden="1"/>
    <cellStyle name="Cellule liée 3" xfId="34555" hidden="1"/>
    <cellStyle name="Cellule liée 3" xfId="39034" hidden="1"/>
    <cellStyle name="Cellule liée 3" xfId="35082" hidden="1"/>
    <cellStyle name="Cellule liée 3" xfId="36248" hidden="1"/>
    <cellStyle name="Cellule liée 3" xfId="24312" hidden="1"/>
    <cellStyle name="Cellule liée 3" xfId="34225" hidden="1"/>
    <cellStyle name="Cellule liée 3" xfId="34100" hidden="1"/>
    <cellStyle name="Cellule liée 3" xfId="38777" hidden="1"/>
    <cellStyle name="Cellule liée 3" xfId="22192" hidden="1"/>
    <cellStyle name="Cellule liée 3" xfId="39377" hidden="1"/>
    <cellStyle name="Cellule liée 3" xfId="38611" hidden="1"/>
    <cellStyle name="Cellule liée 3" xfId="27741" hidden="1"/>
    <cellStyle name="Cellule liée 3" xfId="29143" hidden="1"/>
    <cellStyle name="Cellule liée 3" xfId="22761" hidden="1"/>
    <cellStyle name="Cellule liée 3" xfId="35241" hidden="1"/>
    <cellStyle name="Cellule liée 3" xfId="32679" hidden="1"/>
    <cellStyle name="Cellule liée 3" xfId="36284" hidden="1"/>
    <cellStyle name="Cellule liée 3" xfId="39602" hidden="1"/>
    <cellStyle name="Cellule liée 3" xfId="31965" hidden="1"/>
    <cellStyle name="Cellule liée 3" xfId="38346" hidden="1"/>
    <cellStyle name="Cellule liée 3" xfId="39773" hidden="1"/>
    <cellStyle name="Cellule liée 3" xfId="38926" hidden="1"/>
    <cellStyle name="Cellule liée 3" xfId="39567" hidden="1"/>
    <cellStyle name="Cellule liée 3" xfId="31807" hidden="1"/>
    <cellStyle name="Cellule liée 3" xfId="38694" hidden="1"/>
    <cellStyle name="Cellule liée 3" xfId="36937" hidden="1"/>
    <cellStyle name="Cellule liée 3" xfId="38951" hidden="1"/>
    <cellStyle name="Cellule liée 3" xfId="34731" hidden="1"/>
    <cellStyle name="Cellule liée 3" xfId="20471" hidden="1"/>
    <cellStyle name="Cellule liée 3" xfId="34208" hidden="1"/>
    <cellStyle name="Cellule liée 3" xfId="31106" hidden="1"/>
    <cellStyle name="Cellule liée 3" xfId="39292" hidden="1"/>
    <cellStyle name="Cellule liée 3" xfId="34420" hidden="1"/>
    <cellStyle name="Cellule liée 3" xfId="38439" hidden="1"/>
    <cellStyle name="Cellule liée 3" xfId="34501" hidden="1"/>
    <cellStyle name="Cellule liée 3" xfId="25394" hidden="1"/>
    <cellStyle name="Cellule liée 3" xfId="37201" hidden="1"/>
    <cellStyle name="Cellule liée 3" xfId="36572" hidden="1"/>
    <cellStyle name="Cellule liée 3" xfId="38285" hidden="1"/>
    <cellStyle name="Cellule liée 3" xfId="37274" hidden="1"/>
    <cellStyle name="Cellule liée 3" xfId="38481" hidden="1"/>
    <cellStyle name="Cellule liée 3" xfId="28566" hidden="1"/>
    <cellStyle name="Cellule liée 3" xfId="36720" hidden="1"/>
    <cellStyle name="Cellule liée 3" xfId="36701" hidden="1"/>
    <cellStyle name="Cellule liée 3" xfId="37175" hidden="1"/>
    <cellStyle name="Cellule liée 3" xfId="38341" hidden="1"/>
    <cellStyle name="Cellule liée 3" xfId="34583" hidden="1"/>
    <cellStyle name="Cellule liée 3" xfId="38893" hidden="1"/>
    <cellStyle name="Cellule liée 3" xfId="34697" hidden="1"/>
    <cellStyle name="Cellule liée 3" xfId="38352" hidden="1"/>
    <cellStyle name="Cellule liée 3" xfId="36992" hidden="1"/>
    <cellStyle name="Cellule liée 3" xfId="26686" hidden="1"/>
    <cellStyle name="Cellule liée 3" xfId="36257" hidden="1"/>
    <cellStyle name="Cellule liée 3" xfId="35238" hidden="1"/>
    <cellStyle name="Cellule liée 3" xfId="38638" hidden="1"/>
    <cellStyle name="Cellule liée 3" xfId="34215" hidden="1"/>
    <cellStyle name="Cellule liée 3" xfId="35242" hidden="1"/>
    <cellStyle name="Cellule liée 3" xfId="38401" hidden="1"/>
    <cellStyle name="Cellule liée 3" xfId="36723" hidden="1"/>
    <cellStyle name="Cellule liée 3" xfId="34402" hidden="1"/>
    <cellStyle name="Cellule liée 3" xfId="31088" hidden="1"/>
    <cellStyle name="Cellule liée 3" xfId="32696" hidden="1"/>
    <cellStyle name="Cellule liée 3" xfId="33246" hidden="1"/>
    <cellStyle name="Cellule liée 3" xfId="32689" hidden="1"/>
    <cellStyle name="Cellule liée 3" xfId="36660" hidden="1"/>
    <cellStyle name="Cellule liée 3" xfId="29338" hidden="1"/>
    <cellStyle name="Cellule liée 3" xfId="35955" hidden="1"/>
    <cellStyle name="Cellule liée 3" xfId="39022" hidden="1"/>
    <cellStyle name="Cellule liée 3" xfId="38849" hidden="1"/>
    <cellStyle name="Cellule liée 3" xfId="38939" hidden="1"/>
    <cellStyle name="Cellule liée 3" xfId="38408" hidden="1"/>
    <cellStyle name="Cellule liée 3" xfId="34076" hidden="1"/>
    <cellStyle name="Cellule liée 3" xfId="38697" hidden="1"/>
    <cellStyle name="Cellule liée 3" xfId="36856" hidden="1"/>
    <cellStyle name="Cellule liée 3" xfId="36147" hidden="1"/>
    <cellStyle name="Cellule liée 3" xfId="33770" hidden="1"/>
    <cellStyle name="Cellule liée 3" xfId="38679" hidden="1"/>
    <cellStyle name="Cellule liée 3" xfId="34433" hidden="1"/>
    <cellStyle name="Cellule liée 3" xfId="34312" hidden="1"/>
    <cellStyle name="Cellule liée 3" xfId="39303" hidden="1"/>
    <cellStyle name="Cellule liée 3" xfId="39128" hidden="1"/>
    <cellStyle name="Cellule liée 3" xfId="38376" hidden="1"/>
    <cellStyle name="Cellule liée 3" xfId="38666" hidden="1"/>
    <cellStyle name="Cellule liée 3" xfId="36092" hidden="1"/>
    <cellStyle name="Cellule liée 3" xfId="39633" hidden="1"/>
    <cellStyle name="Cellule liée 3" xfId="31057" hidden="1"/>
    <cellStyle name="Cellule liée 3" xfId="33918" hidden="1"/>
    <cellStyle name="Cellule liée 3" xfId="38927" hidden="1"/>
    <cellStyle name="Cellule liée 3" xfId="34248" hidden="1"/>
    <cellStyle name="Cellule liée 3" xfId="35326" hidden="1"/>
    <cellStyle name="Cellule liée 3" xfId="20192" hidden="1"/>
    <cellStyle name="Cellule liée 3" xfId="23264" hidden="1"/>
    <cellStyle name="Cellule liée 3" xfId="33502" hidden="1"/>
    <cellStyle name="Cellule liée 3" xfId="33452" hidden="1"/>
    <cellStyle name="Cellule liée 3" xfId="41569" hidden="1"/>
    <cellStyle name="Cellule liée 3" xfId="34057" hidden="1"/>
    <cellStyle name="Cellule liée 3" xfId="34158" hidden="1"/>
    <cellStyle name="Cellule liée 3" xfId="36385" hidden="1"/>
    <cellStyle name="Cellule liée 3" xfId="21365" hidden="1"/>
    <cellStyle name="Cellule liée 3" xfId="36774" hidden="1"/>
    <cellStyle name="Cellule liée 3" xfId="39972" hidden="1"/>
    <cellStyle name="Cellule liée 3" xfId="35589" hidden="1"/>
    <cellStyle name="Cellule liée 3" xfId="38314" hidden="1"/>
    <cellStyle name="Cellule liée 3" xfId="41876" hidden="1"/>
    <cellStyle name="Cellule liée 3" xfId="37054" hidden="1"/>
    <cellStyle name="Cellule liée 3" xfId="35912" hidden="1"/>
    <cellStyle name="Cellule liée 3" xfId="24637" hidden="1"/>
    <cellStyle name="Cellule liée 3" xfId="38897" hidden="1"/>
    <cellStyle name="Cellule liée 3" xfId="40231" hidden="1"/>
    <cellStyle name="Cellule liée 3" xfId="33980" hidden="1"/>
    <cellStyle name="Cellule liée 3" xfId="24060" hidden="1"/>
    <cellStyle name="Cellule liée 3" xfId="40026" hidden="1"/>
    <cellStyle name="Cellule liée 3" xfId="35126" hidden="1"/>
    <cellStyle name="Cellule liée 3" xfId="36683" hidden="1"/>
    <cellStyle name="Cellule liée 3" xfId="24069" hidden="1"/>
    <cellStyle name="Cellule liée 3" xfId="40270" hidden="1"/>
    <cellStyle name="Cellule liée 3" xfId="33921" hidden="1"/>
    <cellStyle name="Cellule liée 3" xfId="38456" hidden="1"/>
    <cellStyle name="Cellule liée 3" xfId="39071" hidden="1"/>
    <cellStyle name="Cellule liée 3" xfId="36204" hidden="1"/>
    <cellStyle name="Cellule liée 3" xfId="34680" hidden="1"/>
    <cellStyle name="Cellule liée 3" xfId="36601" hidden="1"/>
    <cellStyle name="Cellule liée 3" xfId="37066" hidden="1"/>
    <cellStyle name="Cellule liée 3" xfId="33699" hidden="1"/>
    <cellStyle name="Cellule liée 3" xfId="35876" hidden="1"/>
    <cellStyle name="Cellule liée 3" xfId="38448" hidden="1"/>
    <cellStyle name="Cellule liée 3" xfId="42836" hidden="1"/>
    <cellStyle name="Cellule liée 3" xfId="42868" hidden="1"/>
    <cellStyle name="Cellule liée 3" xfId="42813" hidden="1"/>
    <cellStyle name="Cellule liée 3" xfId="42904" hidden="1"/>
    <cellStyle name="Cellule liée 3" xfId="42921" hidden="1"/>
    <cellStyle name="Cellule liée 3" xfId="42998" hidden="1"/>
    <cellStyle name="Cellule liée 3" xfId="43038" hidden="1"/>
    <cellStyle name="Cellule liée 3" xfId="42974" hidden="1"/>
    <cellStyle name="Cellule liée 3" xfId="43079" hidden="1"/>
    <cellStyle name="Cellule liée 3" xfId="43097" hidden="1"/>
    <cellStyle name="Cellule liée 3" xfId="43134" hidden="1"/>
    <cellStyle name="Cellule liée 3" xfId="43148" hidden="1"/>
    <cellStyle name="Cellule liée 3" xfId="43117" hidden="1"/>
    <cellStyle name="Cellule liée 3" xfId="43174" hidden="1"/>
    <cellStyle name="Cellule liée 3" xfId="43186" hidden="1"/>
    <cellStyle name="Cellule liée 3" xfId="43245" hidden="1"/>
    <cellStyle name="Cellule liée 3" xfId="43284" hidden="1"/>
    <cellStyle name="Cellule liée 3" xfId="43224" hidden="1"/>
    <cellStyle name="Cellule liée 3" xfId="43324" hidden="1"/>
    <cellStyle name="Cellule liée 3" xfId="43339" hidden="1"/>
    <cellStyle name="Cellule liée 3" xfId="42960" hidden="1"/>
    <cellStyle name="Cellule liée 3" xfId="36884" hidden="1"/>
    <cellStyle name="Cellule liée 3" xfId="43029" hidden="1"/>
    <cellStyle name="Cellule liée 3" xfId="43210" hidden="1"/>
    <cellStyle name="Cellule liée 3" xfId="38453" hidden="1"/>
    <cellStyle name="Cellule liée 3" xfId="43218" hidden="1"/>
    <cellStyle name="Cellule liée 3" xfId="36543" hidden="1"/>
    <cellStyle name="Cellule liée 3" xfId="42932" hidden="1"/>
    <cellStyle name="Cellule liée 3" xfId="43352" hidden="1"/>
    <cellStyle name="Cellule liée 3" xfId="43204" hidden="1"/>
    <cellStyle name="Cellule liée 3" xfId="43360" hidden="1"/>
    <cellStyle name="Cellule liée 3" xfId="43374" hidden="1"/>
    <cellStyle name="Cellule liée 3" xfId="43203" hidden="1"/>
    <cellStyle name="Cellule liée 3" xfId="43407" hidden="1"/>
    <cellStyle name="Cellule liée 3" xfId="43420" hidden="1"/>
    <cellStyle name="Cellule liée 3" xfId="43452" hidden="1"/>
    <cellStyle name="Cellule liée 3" xfId="43480" hidden="1"/>
    <cellStyle name="Cellule liée 3" xfId="43433" hidden="1"/>
    <cellStyle name="Cellule liée 3" xfId="43521" hidden="1"/>
    <cellStyle name="Cellule liée 3" xfId="43546" hidden="1"/>
    <cellStyle name="Cellule liée 3" xfId="43662" hidden="1"/>
    <cellStyle name="Cellule liée 3" xfId="43731" hidden="1"/>
    <cellStyle name="Cellule liée 3" xfId="43635" hidden="1"/>
    <cellStyle name="Cellule liée 3" xfId="43768" hidden="1"/>
    <cellStyle name="Cellule liée 3" xfId="43788" hidden="1"/>
    <cellStyle name="Cellule liée 3" xfId="43926" hidden="1"/>
    <cellStyle name="Cellule liée 3" xfId="43979" hidden="1"/>
    <cellStyle name="Cellule liée 3" xfId="43898" hidden="1"/>
    <cellStyle name="Cellule liée 3" xfId="44010" hidden="1"/>
    <cellStyle name="Cellule liée 3" xfId="44028" hidden="1"/>
    <cellStyle name="Cellule liée 3" xfId="44142" hidden="1"/>
    <cellStyle name="Cellule liée 3" xfId="44193" hidden="1"/>
    <cellStyle name="Cellule liée 3" xfId="44114" hidden="1"/>
    <cellStyle name="Cellule liée 3" xfId="44224" hidden="1"/>
    <cellStyle name="Cellule liée 3" xfId="44242" hidden="1"/>
    <cellStyle name="Cellule liée 3" xfId="44274" hidden="1"/>
    <cellStyle name="Cellule liée 3" xfId="44288" hidden="1"/>
    <cellStyle name="Cellule liée 3" xfId="44257" hidden="1"/>
    <cellStyle name="Cellule liée 3" xfId="44314" hidden="1"/>
    <cellStyle name="Cellule liée 3" xfId="44326" hidden="1"/>
    <cellStyle name="Cellule liée 3" xfId="44419" hidden="1"/>
    <cellStyle name="Cellule liée 3" xfId="44469" hidden="1"/>
    <cellStyle name="Cellule liée 3" xfId="44395" hidden="1"/>
    <cellStyle name="Cellule liée 3" xfId="44502" hidden="1"/>
    <cellStyle name="Cellule liée 3" xfId="44518" hidden="1"/>
    <cellStyle name="Cellule liée 3" xfId="44579" hidden="1"/>
    <cellStyle name="Cellule liée 3" xfId="44614" hidden="1"/>
    <cellStyle name="Cellule liée 3" xfId="44559" hidden="1"/>
    <cellStyle name="Cellule liée 3" xfId="44649" hidden="1"/>
    <cellStyle name="Cellule liée 3" xfId="44667" hidden="1"/>
    <cellStyle name="Cellule liée 3" xfId="44729" hidden="1"/>
    <cellStyle name="Cellule liée 3" xfId="44766" hidden="1"/>
    <cellStyle name="Cellule liée 3" xfId="44708" hidden="1"/>
    <cellStyle name="Cellule liée 3" xfId="44804" hidden="1"/>
    <cellStyle name="Cellule liée 3" xfId="44821" hidden="1"/>
    <cellStyle name="Cellule liée 3" xfId="44866" hidden="1"/>
    <cellStyle name="Cellule liée 3" xfId="44882" hidden="1"/>
    <cellStyle name="Cellule liée 3" xfId="44843" hidden="1"/>
    <cellStyle name="Cellule liée 3" xfId="44910" hidden="1"/>
    <cellStyle name="Cellule liée 3" xfId="44922" hidden="1"/>
    <cellStyle name="Cellule liée 3" xfId="44985" hidden="1"/>
    <cellStyle name="Cellule liée 3" xfId="45020" hidden="1"/>
    <cellStyle name="Cellule liée 3" xfId="44964" hidden="1"/>
    <cellStyle name="Cellule liée 3" xfId="45063" hidden="1"/>
    <cellStyle name="Cellule liée 3" xfId="45079" hidden="1"/>
    <cellStyle name="Cellule liée 3" xfId="44699" hidden="1"/>
    <cellStyle name="Cellule liée 3" xfId="43841" hidden="1"/>
    <cellStyle name="Cellule liée 3" xfId="44757" hidden="1"/>
    <cellStyle name="Cellule liée 3" xfId="44944" hidden="1"/>
    <cellStyle name="Cellule liée 3" xfId="43819" hidden="1"/>
    <cellStyle name="Cellule liée 3" xfId="44952" hidden="1"/>
    <cellStyle name="Cellule liée 3" xfId="43844" hidden="1"/>
    <cellStyle name="Cellule liée 3" xfId="44677" hidden="1"/>
    <cellStyle name="Cellule liée 3" xfId="45092" hidden="1"/>
    <cellStyle name="Cellule liée 3" xfId="44938" hidden="1"/>
    <cellStyle name="Cellule liée 3" xfId="45100" hidden="1"/>
    <cellStyle name="Cellule liée 3" xfId="45117" hidden="1"/>
    <cellStyle name="Cellule liée 3" xfId="44937" hidden="1"/>
    <cellStyle name="Cellule liée 3" xfId="45148" hidden="1"/>
    <cellStyle name="Cellule liée 3" xfId="45160" hidden="1"/>
    <cellStyle name="Cellule liée 3" xfId="45193" hidden="1"/>
    <cellStyle name="Cellule liée 3" xfId="45211" hidden="1"/>
    <cellStyle name="Cellule liée 3" xfId="45175" hidden="1"/>
    <cellStyle name="Cellule liée 3" xfId="45240" hidden="1"/>
    <cellStyle name="Cellule liée 3" xfId="45257" hidden="1"/>
    <cellStyle name="Cellule liée 3" xfId="45294" hidden="1"/>
    <cellStyle name="Cellule liée 3" xfId="45311" hidden="1"/>
    <cellStyle name="Cellule liée 3" xfId="45273" hidden="1"/>
    <cellStyle name="Cellule liée 3" xfId="45337" hidden="1"/>
    <cellStyle name="Cellule liée 3" xfId="45349" hidden="1"/>
    <cellStyle name="Cellule liée 3" xfId="45415" hidden="1"/>
    <cellStyle name="Cellule liée 3" xfId="45429" hidden="1"/>
    <cellStyle name="Cellule liée 3" xfId="45397" hidden="1"/>
    <cellStyle name="Cellule liée 3" xfId="45455" hidden="1"/>
    <cellStyle name="Cellule liée 3" xfId="45467" hidden="1"/>
    <cellStyle name="Cellule liée 3" xfId="45509" hidden="1"/>
    <cellStyle name="Cellule liée 3" xfId="45523" hidden="1"/>
    <cellStyle name="Cellule liée 3" xfId="45492" hidden="1"/>
    <cellStyle name="Cellule liée 3" xfId="45549" hidden="1"/>
    <cellStyle name="Cellule liée 3" xfId="45561" hidden="1"/>
    <cellStyle name="Cellule liée 3" xfId="45591" hidden="1"/>
    <cellStyle name="Cellule liée 3" xfId="45605" hidden="1"/>
    <cellStyle name="Cellule liée 3" xfId="45574" hidden="1"/>
    <cellStyle name="Cellule liée 3" xfId="45638" hidden="1"/>
    <cellStyle name="Cellule liée 3" xfId="45650" hidden="1"/>
    <cellStyle name="Cellule liée 3" xfId="45683" hidden="1"/>
    <cellStyle name="Cellule liée 3" xfId="45698" hidden="1"/>
    <cellStyle name="Cellule liée 3" xfId="45664" hidden="1"/>
    <cellStyle name="Cellule liée 3" xfId="45727" hidden="1"/>
    <cellStyle name="Cellule liée 3" xfId="45740" hidden="1"/>
    <cellStyle name="Cellule liée 3" xfId="45805" hidden="1"/>
    <cellStyle name="Cellule liée 3" xfId="45838" hidden="1"/>
    <cellStyle name="Cellule liée 3" xfId="45780" hidden="1"/>
    <cellStyle name="Cellule liée 3" xfId="45871" hidden="1"/>
    <cellStyle name="Cellule liée 3" xfId="45886" hidden="1"/>
    <cellStyle name="Cellule liée 3" xfId="45948" hidden="1"/>
    <cellStyle name="Cellule liée 3" xfId="45976" hidden="1"/>
    <cellStyle name="Cellule liée 3" xfId="45928" hidden="1"/>
    <cellStyle name="Cellule liée 3" xfId="46004" hidden="1"/>
    <cellStyle name="Cellule liée 3" xfId="46020" hidden="1"/>
    <cellStyle name="Cellule liée 3" xfId="46056" hidden="1"/>
    <cellStyle name="Cellule liée 3" xfId="46070" hidden="1"/>
    <cellStyle name="Cellule liée 3" xfId="46039" hidden="1"/>
    <cellStyle name="Cellule liée 3" xfId="46096" hidden="1"/>
    <cellStyle name="Cellule liée 3" xfId="46108" hidden="1"/>
    <cellStyle name="Cellule liée 3" xfId="46162" hidden="1"/>
    <cellStyle name="Cellule liée 3" xfId="46188" hidden="1"/>
    <cellStyle name="Cellule liée 3" xfId="46142" hidden="1"/>
    <cellStyle name="Cellule liée 3" xfId="46216" hidden="1"/>
    <cellStyle name="Cellule liée 3" xfId="46228" hidden="1"/>
    <cellStyle name="Cellule liée 3" xfId="45919" hidden="1"/>
    <cellStyle name="Cellule liée 3" xfId="45381" hidden="1"/>
    <cellStyle name="Cellule liée 3" xfId="45968" hidden="1"/>
    <cellStyle name="Cellule liée 3" xfId="46130" hidden="1"/>
    <cellStyle name="Cellule liée 3" xfId="45371" hidden="1"/>
    <cellStyle name="Cellule liée 3" xfId="46137" hidden="1"/>
    <cellStyle name="Cellule liée 3" xfId="45383" hidden="1"/>
    <cellStyle name="Cellule liée 3" xfId="45896" hidden="1"/>
    <cellStyle name="Cellule liée 3" xfId="46239" hidden="1"/>
    <cellStyle name="Cellule liée 3" xfId="46124" hidden="1"/>
    <cellStyle name="Cellule liée 3" xfId="46247" hidden="1"/>
    <cellStyle name="Cellule liée 3" xfId="46261" hidden="1"/>
    <cellStyle name="Cellule liée 3" xfId="46123" hidden="1"/>
    <cellStyle name="Cellule liée 3" xfId="46287" hidden="1"/>
    <cellStyle name="Cellule liée 3" xfId="46299" hidden="1"/>
    <cellStyle name="Cellule liée 3" xfId="46329" hidden="1"/>
    <cellStyle name="Cellule liée 3" xfId="46343" hidden="1"/>
    <cellStyle name="Cellule liée 3" xfId="46312" hidden="1"/>
    <cellStyle name="Cellule liée 3" xfId="46369" hidden="1"/>
    <cellStyle name="Cellule liée 3" xfId="46381" hidden="1"/>
    <cellStyle name="Cellule liée 3" xfId="46411" hidden="1"/>
    <cellStyle name="Cellule liée 3" xfId="46437" hidden="1"/>
    <cellStyle name="Cellule liée 3" xfId="46394" hidden="1"/>
    <cellStyle name="Cellule liée 3" xfId="46463" hidden="1"/>
    <cellStyle name="Cellule liée 3" xfId="46475" hidden="1"/>
    <cellStyle name="Cellule liée 3" xfId="46541" hidden="1"/>
    <cellStyle name="Cellule liée 3" xfId="46555" hidden="1"/>
    <cellStyle name="Cellule liée 3" xfId="46523" hidden="1"/>
    <cellStyle name="Cellule liée 3" xfId="46581" hidden="1"/>
    <cellStyle name="Cellule liée 3" xfId="46593" hidden="1"/>
    <cellStyle name="Cellule liée 3" xfId="46635" hidden="1"/>
    <cellStyle name="Cellule liée 3" xfId="46661" hidden="1"/>
    <cellStyle name="Cellule liée 3" xfId="46618" hidden="1"/>
    <cellStyle name="Cellule liée 3" xfId="46699" hidden="1"/>
    <cellStyle name="Cellule liée 3" xfId="46723" hidden="1"/>
    <cellStyle name="Cellule liée 3" xfId="46753" hidden="1"/>
    <cellStyle name="Cellule liée 3" xfId="46767" hidden="1"/>
    <cellStyle name="Cellule liée 3" xfId="46736" hidden="1"/>
    <cellStyle name="Cellule liée 3" xfId="46793" hidden="1"/>
    <cellStyle name="Cellule liée 3" xfId="46805" hidden="1"/>
    <cellStyle name="Cellule liée 3" xfId="46835" hidden="1"/>
    <cellStyle name="Cellule liée 3" xfId="46849" hidden="1"/>
    <cellStyle name="Cellule liée 3" xfId="46818" hidden="1"/>
    <cellStyle name="Cellule liée 3" xfId="46875" hidden="1"/>
    <cellStyle name="Cellule liée 3" xfId="46899" hidden="1"/>
    <cellStyle name="Cellule liée 3" xfId="46953" hidden="1"/>
    <cellStyle name="Cellule liée 3" xfId="46982" hidden="1"/>
    <cellStyle name="Cellule liée 3" xfId="46933" hidden="1"/>
    <cellStyle name="Cellule liée 3" xfId="47015" hidden="1"/>
    <cellStyle name="Cellule liée 3" xfId="47030" hidden="1"/>
    <cellStyle name="Cellule liée 3" xfId="47088" hidden="1"/>
    <cellStyle name="Cellule liée 3" xfId="47115" hidden="1"/>
    <cellStyle name="Cellule liée 3" xfId="47068" hidden="1"/>
    <cellStyle name="Cellule liée 3" xfId="47143" hidden="1"/>
    <cellStyle name="Cellule liée 3" xfId="47159" hidden="1"/>
    <cellStyle name="Cellule liée 3" xfId="47194" hidden="1"/>
    <cellStyle name="Cellule liée 3" xfId="47208" hidden="1"/>
    <cellStyle name="Cellule liée 3" xfId="47177" hidden="1"/>
    <cellStyle name="Cellule liée 3" xfId="47234" hidden="1"/>
    <cellStyle name="Cellule liée 3" xfId="47246" hidden="1"/>
    <cellStyle name="Cellule liée 3" xfId="47300" hidden="1"/>
    <cellStyle name="Cellule liée 3" xfId="47326" hidden="1"/>
    <cellStyle name="Cellule liée 3" xfId="47280" hidden="1"/>
    <cellStyle name="Cellule liée 3" xfId="47354" hidden="1"/>
    <cellStyle name="Cellule liée 3" xfId="47366" hidden="1"/>
    <cellStyle name="Cellule liée 3" xfId="47060" hidden="1"/>
    <cellStyle name="Cellule liée 3" xfId="46507" hidden="1"/>
    <cellStyle name="Cellule liée 3" xfId="47107" hidden="1"/>
    <cellStyle name="Cellule liée 3" xfId="47268" hidden="1"/>
    <cellStyle name="Cellule liée 3" xfId="46497" hidden="1"/>
    <cellStyle name="Cellule liée 3" xfId="47275" hidden="1"/>
    <cellStyle name="Cellule liée 3" xfId="46509" hidden="1"/>
    <cellStyle name="Cellule liée 3" xfId="47040" hidden="1"/>
    <cellStyle name="Cellule liée 3" xfId="47377" hidden="1"/>
    <cellStyle name="Cellule liée 3" xfId="47262" hidden="1"/>
    <cellStyle name="Cellule liée 3" xfId="47385" hidden="1"/>
    <cellStyle name="Cellule liée 3" xfId="47399" hidden="1"/>
    <cellStyle name="Cellule liée 3" xfId="47261" hidden="1"/>
    <cellStyle name="Cellule liée 3" xfId="47425" hidden="1"/>
    <cellStyle name="Cellule liée 3" xfId="47437" hidden="1"/>
    <cellStyle name="Cellule liée 3" xfId="47467" hidden="1"/>
    <cellStyle name="Cellule liée 3" xfId="47481" hidden="1"/>
    <cellStyle name="Cellule liée 3" xfId="47450" hidden="1"/>
    <cellStyle name="Cellule liée 3" xfId="47508" hidden="1"/>
    <cellStyle name="Cellule liée 3" xfId="47520" hidden="1"/>
    <cellStyle name="Cellule liée 3" xfId="45715" hidden="1"/>
    <cellStyle name="Cellule liée 3" xfId="45308" hidden="1"/>
    <cellStyle name="Cellule liée 3" xfId="45902" hidden="1"/>
    <cellStyle name="Cellule liée 3" xfId="45050" hidden="1"/>
    <cellStyle name="Cellule liée 3" xfId="44961" hidden="1"/>
    <cellStyle name="Cellule liée 3" xfId="43508" hidden="1"/>
    <cellStyle name="Cellule liée 3" xfId="42977" hidden="1"/>
    <cellStyle name="Cellule liée 3" xfId="43817" hidden="1"/>
    <cellStyle name="Cellule liée 3" xfId="42792" hidden="1"/>
    <cellStyle name="Cellule liée 3" xfId="40935" hidden="1"/>
    <cellStyle name="Cellule liée 3" xfId="37528" hidden="1"/>
    <cellStyle name="Cellule liée 3" xfId="36426" hidden="1"/>
    <cellStyle name="Cellule liée 3" xfId="38483" hidden="1"/>
    <cellStyle name="Cellule liée 3" xfId="35685" hidden="1"/>
    <cellStyle name="Cellule liée 3" xfId="35158" hidden="1"/>
    <cellStyle name="Cellule liée 3" xfId="34695" hidden="1"/>
    <cellStyle name="Cellule liée 3" xfId="34564" hidden="1"/>
    <cellStyle name="Cellule liée 3" xfId="34820" hidden="1"/>
    <cellStyle name="Cellule liée 3" xfId="34250" hidden="1"/>
    <cellStyle name="Cellule liée 3" xfId="34187" hidden="1"/>
    <cellStyle name="Cellule liée 3" xfId="22821" hidden="1"/>
    <cellStyle name="Cellule liée 3" xfId="42244" hidden="1"/>
    <cellStyle name="Cellule liée 3" xfId="26984" hidden="1"/>
    <cellStyle name="Cellule liée 3" xfId="39185" hidden="1"/>
    <cellStyle name="Cellule liée 3" xfId="41245" hidden="1"/>
    <cellStyle name="Cellule liée 3" xfId="44078" hidden="1"/>
    <cellStyle name="Cellule liée 3" xfId="43946" hidden="1"/>
    <cellStyle name="Cellule liée 3" xfId="43726" hidden="1"/>
    <cellStyle name="Cellule liée 3" xfId="43594" hidden="1"/>
    <cellStyle name="Cellule liée 3" xfId="34064" hidden="1"/>
    <cellStyle name="Cellule liée 3" xfId="44177" hidden="1"/>
    <cellStyle name="Cellule liée 3" xfId="37286" hidden="1"/>
    <cellStyle name="Cellule liée 3" xfId="25442" hidden="1"/>
    <cellStyle name="Cellule liée 3" xfId="35167" hidden="1"/>
    <cellStyle name="Cellule liée 3" xfId="26307" hidden="1"/>
    <cellStyle name="Cellule liée 3" xfId="39298" hidden="1"/>
    <cellStyle name="Cellule liée 3" xfId="43968" hidden="1"/>
    <cellStyle name="Cellule liée 3" xfId="33514" hidden="1"/>
    <cellStyle name="Cellule liée 3" xfId="44444" hidden="1"/>
    <cellStyle name="Cellule liée 3" xfId="43840" hidden="1"/>
    <cellStyle name="Cellule liée 3" xfId="37906" hidden="1"/>
    <cellStyle name="Cellule liée 3" xfId="38945" hidden="1"/>
    <cellStyle name="Cellule liée 3" xfId="36163" hidden="1"/>
    <cellStyle name="Cellule liée 3" xfId="32041" hidden="1"/>
    <cellStyle name="Cellule liée 3" xfId="42101" hidden="1"/>
    <cellStyle name="Cellule liée 3" xfId="37418" hidden="1"/>
    <cellStyle name="Cellule liée 3" xfId="44636" hidden="1"/>
    <cellStyle name="Cellule liée 3" xfId="41434" hidden="1"/>
    <cellStyle name="Cellule liée 3" xfId="43610" hidden="1"/>
    <cellStyle name="Cellule liée 3" xfId="44791" hidden="1"/>
    <cellStyle name="Cellule liée 3" xfId="44095" hidden="1"/>
    <cellStyle name="Cellule liée 3" xfId="44604" hidden="1"/>
    <cellStyle name="Cellule liée 3" xfId="41284" hidden="1"/>
    <cellStyle name="Cellule liée 3" xfId="43900" hidden="1"/>
    <cellStyle name="Cellule liée 3" xfId="37309" hidden="1"/>
    <cellStyle name="Cellule liée 3" xfId="44117" hidden="1"/>
    <cellStyle name="Cellule liée 3" xfId="36866" hidden="1"/>
    <cellStyle name="Cellule liée 3" xfId="20029" hidden="1"/>
    <cellStyle name="Cellule liée 3" xfId="27825" hidden="1"/>
    <cellStyle name="Cellule liée 3" xfId="40604" hidden="1"/>
    <cellStyle name="Cellule liée 3" xfId="44379" hidden="1"/>
    <cellStyle name="Cellule liée 3" xfId="38302" hidden="1"/>
    <cellStyle name="Cellule liée 3" xfId="43685" hidden="1"/>
    <cellStyle name="Cellule liée 3" xfId="21136" hidden="1"/>
    <cellStyle name="Cellule liée 3" xfId="36120" hidden="1"/>
    <cellStyle name="Cellule liée 3" xfId="27774" hidden="1"/>
    <cellStyle name="Cellule liée 3" xfId="35258" hidden="1"/>
    <cellStyle name="Cellule liée 3" xfId="43569" hidden="1"/>
    <cellStyle name="Cellule liée 3" xfId="28941" hidden="1"/>
    <cellStyle name="Cellule liée 3" xfId="43723" hidden="1"/>
    <cellStyle name="Cellule liée 3" xfId="38582" hidden="1"/>
    <cellStyle name="Cellule liée 3" xfId="36558" hidden="1"/>
    <cellStyle name="Cellule liée 3" xfId="38335" hidden="1"/>
    <cellStyle name="Cellule liée 3" xfId="29403" hidden="1"/>
    <cellStyle name="Cellule liée 3" xfId="43606" hidden="1"/>
    <cellStyle name="Cellule liée 3" xfId="36401" hidden="1"/>
    <cellStyle name="Cellule liée 3" xfId="44067" hidden="1"/>
    <cellStyle name="Cellule liée 3" xfId="36966" hidden="1"/>
    <cellStyle name="Cellule liée 3" xfId="43612" hidden="1"/>
    <cellStyle name="Cellule liée 3" xfId="31266" hidden="1"/>
    <cellStyle name="Cellule liée 3" xfId="37025" hidden="1"/>
    <cellStyle name="Cellule liée 3" xfId="29648" hidden="1"/>
    <cellStyle name="Cellule liée 3" xfId="33014" hidden="1"/>
    <cellStyle name="Cellule liée 3" xfId="43860" hidden="1"/>
    <cellStyle name="Cellule liée 3" xfId="31122" hidden="1"/>
    <cellStyle name="Cellule liée 3" xfId="32180" hidden="1"/>
    <cellStyle name="Cellule liée 3" xfId="43650" hidden="1"/>
    <cellStyle name="Cellule liée 3" xfId="39252" hidden="1"/>
    <cellStyle name="Cellule liée 3" xfId="29636" hidden="1"/>
    <cellStyle name="Cellule liée 3" xfId="40585" hidden="1"/>
    <cellStyle name="Cellule liée 3" xfId="42117" hidden="1"/>
    <cellStyle name="Cellule liée 3" xfId="42641" hidden="1"/>
    <cellStyle name="Cellule liée 3" xfId="42110" hidden="1"/>
    <cellStyle name="Cellule liée 3" xfId="41573" hidden="1"/>
    <cellStyle name="Cellule liée 3" xfId="39080" hidden="1"/>
    <cellStyle name="Cellule liée 3" xfId="19893" hidden="1"/>
    <cellStyle name="Cellule liée 3" xfId="36954" hidden="1"/>
    <cellStyle name="Cellule liée 3" xfId="44027" hidden="1"/>
    <cellStyle name="Cellule liée 3" xfId="21582" hidden="1"/>
    <cellStyle name="Cellule liée 3" xfId="36186" hidden="1"/>
    <cellStyle name="Cellule liée 3" xfId="44354" hidden="1"/>
    <cellStyle name="Cellule liée 3" xfId="22769" hidden="1"/>
    <cellStyle name="Cellule liée 3" xfId="29153" hidden="1"/>
    <cellStyle name="Cellule liée 3" xfId="37310" hidden="1"/>
    <cellStyle name="Cellule liée 3" xfId="34777" hidden="1"/>
    <cellStyle name="Cellule liée 3" xfId="28939" hidden="1"/>
    <cellStyle name="Cellule liée 3" xfId="21565" hidden="1"/>
    <cellStyle name="Cellule liée 3" xfId="41393" hidden="1"/>
    <cellStyle name="Cellule liée 3" xfId="36740" hidden="1"/>
    <cellStyle name="Cellule liée 3" xfId="44517" hidden="1"/>
    <cellStyle name="Cellule liée 3" xfId="43631" hidden="1"/>
    <cellStyle name="Cellule liée 3" xfId="43879" hidden="1"/>
    <cellStyle name="Cellule liée 3" xfId="45011" hidden="1"/>
    <cellStyle name="Cellule liée 3" xfId="30208" hidden="1"/>
    <cellStyle name="Cellule liée 3" xfId="40558" hidden="1"/>
    <cellStyle name="Cellule liée 3" xfId="43799" hidden="1"/>
    <cellStyle name="Cellule liée 3" xfId="44096" hidden="1"/>
    <cellStyle name="Cellule liée 3" xfId="38492" hidden="1"/>
    <cellStyle name="Cellule liée 3" xfId="35186" hidden="1"/>
    <cellStyle name="Cellule liée 3" xfId="36651" hidden="1"/>
    <cellStyle name="Cellule liée 3" xfId="36545" hidden="1"/>
    <cellStyle name="Cellule liée 3" xfId="44447" hidden="1"/>
    <cellStyle name="Cellule liée 3" xfId="45006" hidden="1"/>
    <cellStyle name="Cellule liée 3" xfId="43556" hidden="1"/>
    <cellStyle name="Cellule liée 3" xfId="25072" hidden="1"/>
    <cellStyle name="Cellule liée 3" xfId="43871" hidden="1"/>
    <cellStyle name="Cellule liée 3" xfId="43585" hidden="1"/>
    <cellStyle name="Cellule liée 3" xfId="44052" hidden="1"/>
    <cellStyle name="Cellule liée 3" xfId="34418" hidden="1"/>
    <cellStyle name="Cellule liée 3" xfId="36356" hidden="1"/>
    <cellStyle name="Cellule liée 3" xfId="40535" hidden="1"/>
    <cellStyle name="Cellule liée 3" xfId="34902" hidden="1"/>
    <cellStyle name="Cellule liée 3" xfId="32743" hidden="1"/>
    <cellStyle name="Cellule liée 3" xfId="35239" hidden="1"/>
    <cellStyle name="Cellule liée 3" xfId="35461" hidden="1"/>
    <cellStyle name="Cellule liée 3" xfId="24845" hidden="1"/>
    <cellStyle name="Cellule liée 3" xfId="45253" hidden="1"/>
    <cellStyle name="Cellule liée 3" xfId="35350" hidden="1"/>
    <cellStyle name="Cellule liée 3" xfId="35514" hidden="1"/>
    <cellStyle name="Cellule liée 3" xfId="24058" hidden="1"/>
    <cellStyle name="Cellule liée 3" xfId="40586" hidden="1"/>
    <cellStyle name="Cellule liée 3" xfId="25498" hidden="1"/>
    <cellStyle name="Cellule liée 3" xfId="32853" hidden="1"/>
    <cellStyle name="Cellule liée 3" xfId="36973" hidden="1"/>
    <cellStyle name="Cellule liée 3" xfId="35458" hidden="1"/>
    <cellStyle name="Cellule liée 3" xfId="34101" hidden="1"/>
    <cellStyle name="Cellule liée 3" xfId="27676" hidden="1"/>
    <cellStyle name="Cellule liée 3" xfId="34605" hidden="1"/>
    <cellStyle name="Cellule liée 3" xfId="35293" hidden="1"/>
    <cellStyle name="Cellule liée 3" xfId="31507" hidden="1"/>
    <cellStyle name="Cellule liée 3" xfId="26142" hidden="1"/>
    <cellStyle name="Cellule liée 3" xfId="43797" hidden="1"/>
    <cellStyle name="Cellule liée 3" xfId="33943" hidden="1"/>
    <cellStyle name="Cellule liée 3" xfId="47542" hidden="1"/>
    <cellStyle name="Cellule liée 3" xfId="47554" hidden="1"/>
    <cellStyle name="Cellule liée 3" xfId="47614" hidden="1"/>
    <cellStyle name="Cellule liée 3" xfId="47644" hidden="1"/>
    <cellStyle name="Cellule liée 3" xfId="47593" hidden="1"/>
    <cellStyle name="Cellule liée 3" xfId="47679" hidden="1"/>
    <cellStyle name="Cellule liée 3" xfId="47696" hidden="1"/>
    <cellStyle name="Cellule liée 3" xfId="47761" hidden="1"/>
    <cellStyle name="Cellule liée 3" xfId="47801" hidden="1"/>
    <cellStyle name="Cellule liée 3" xfId="47740" hidden="1"/>
    <cellStyle name="Cellule liée 3" xfId="47842" hidden="1"/>
    <cellStyle name="Cellule liée 3" xfId="47860" hidden="1"/>
    <cellStyle name="Cellule liée 3" xfId="47897" hidden="1"/>
    <cellStyle name="Cellule liée 3" xfId="47911" hidden="1"/>
    <cellStyle name="Cellule liée 3" xfId="47880" hidden="1"/>
    <cellStyle name="Cellule liée 3" xfId="47937" hidden="1"/>
    <cellStyle name="Cellule liée 3" xfId="47949" hidden="1"/>
    <cellStyle name="Cellule liée 3" xfId="48008" hidden="1"/>
    <cellStyle name="Cellule liée 3" xfId="48047" hidden="1"/>
    <cellStyle name="Cellule liée 3" xfId="47987" hidden="1"/>
    <cellStyle name="Cellule liée 3" xfId="48087" hidden="1"/>
    <cellStyle name="Cellule liée 3" xfId="48099" hidden="1"/>
    <cellStyle name="Cellule liée 3" xfId="47731" hidden="1"/>
    <cellStyle name="Cellule liée 3" xfId="28487" hidden="1"/>
    <cellStyle name="Cellule liée 3" xfId="47792" hidden="1"/>
    <cellStyle name="Cellule liée 3" xfId="47973" hidden="1"/>
    <cellStyle name="Cellule liée 3" xfId="23969" hidden="1"/>
    <cellStyle name="Cellule liée 3" xfId="47981" hidden="1"/>
    <cellStyle name="Cellule liée 3" xfId="44376" hidden="1"/>
    <cellStyle name="Cellule liée 3" xfId="47707" hidden="1"/>
    <cellStyle name="Cellule liée 3" xfId="48112" hidden="1"/>
    <cellStyle name="Cellule liée 3" xfId="47967" hidden="1"/>
    <cellStyle name="Cellule liée 3" xfId="48120" hidden="1"/>
    <cellStyle name="Cellule liée 3" xfId="48134" hidden="1"/>
    <cellStyle name="Cellule liée 3" xfId="47966" hidden="1"/>
    <cellStyle name="Cellule liée 3" xfId="48160" hidden="1"/>
    <cellStyle name="Cellule liée 3" xfId="48172" hidden="1"/>
    <cellStyle name="Cellule liée 3" xfId="48202" hidden="1"/>
    <cellStyle name="Cellule liée 3" xfId="48228" hidden="1"/>
    <cellStyle name="Cellule liée 3" xfId="48185" hidden="1"/>
    <cellStyle name="Cellule liée 3" xfId="48266" hidden="1"/>
    <cellStyle name="Cellule liée 3" xfId="48290" hidden="1"/>
    <cellStyle name="Cellule liée 3" xfId="48320" hidden="1"/>
    <cellStyle name="Cellule liée 3" xfId="48334" hidden="1"/>
    <cellStyle name="Cellule liée 3" xfId="48303" hidden="1"/>
    <cellStyle name="Cellule liée 3" xfId="48360" hidden="1"/>
    <cellStyle name="Cellule liée 3" xfId="48372" hidden="1"/>
    <cellStyle name="Cellule liée 3" xfId="48438" hidden="1"/>
    <cellStyle name="Cellule liée 3" xfId="48452" hidden="1"/>
    <cellStyle name="Cellule liée 3" xfId="48420" hidden="1"/>
    <cellStyle name="Cellule liée 3" xfId="48478" hidden="1"/>
    <cellStyle name="Cellule liée 3" xfId="48490" hidden="1"/>
    <cellStyle name="Cellule liée 3" xfId="48532" hidden="1"/>
    <cellStyle name="Cellule liée 3" xfId="48546" hidden="1"/>
    <cellStyle name="Cellule liée 3" xfId="48515" hidden="1"/>
    <cellStyle name="Cellule liée 3" xfId="48572" hidden="1"/>
    <cellStyle name="Cellule liée 3" xfId="48596" hidden="1"/>
    <cellStyle name="Cellule liée 3" xfId="48626" hidden="1"/>
    <cellStyle name="Cellule liée 3" xfId="48640" hidden="1"/>
    <cellStyle name="Cellule liée 3" xfId="48609" hidden="1"/>
    <cellStyle name="Cellule liée 3" xfId="48666" hidden="1"/>
    <cellStyle name="Cellule liée 3" xfId="48678" hidden="1"/>
    <cellStyle name="Cellule liée 3" xfId="48708" hidden="1"/>
    <cellStyle name="Cellule liée 3" xfId="48722" hidden="1"/>
    <cellStyle name="Cellule liée 3" xfId="48691" hidden="1"/>
    <cellStyle name="Cellule liée 3" xfId="48748" hidden="1"/>
    <cellStyle name="Cellule liée 3" xfId="48760" hidden="1"/>
    <cellStyle name="Cellule liée 3" xfId="48814" hidden="1"/>
    <cellStyle name="Cellule liée 3" xfId="48843" hidden="1"/>
    <cellStyle name="Cellule liée 3" xfId="48794" hidden="1"/>
    <cellStyle name="Cellule liée 3" xfId="48876" hidden="1"/>
    <cellStyle name="Cellule liée 3" xfId="48891" hidden="1"/>
    <cellStyle name="Cellule liée 3" xfId="48949" hidden="1"/>
    <cellStyle name="Cellule liée 3" xfId="48976" hidden="1"/>
    <cellStyle name="Cellule liée 3" xfId="48929" hidden="1"/>
    <cellStyle name="Cellule liée 3" xfId="49004" hidden="1"/>
    <cellStyle name="Cellule liée 3" xfId="49020" hidden="1"/>
    <cellStyle name="Cellule liée 3" xfId="49055" hidden="1"/>
    <cellStyle name="Cellule liée 3" xfId="49069" hidden="1"/>
    <cellStyle name="Cellule liée 3" xfId="49038" hidden="1"/>
    <cellStyle name="Cellule liée 3" xfId="49095" hidden="1"/>
    <cellStyle name="Cellule liée 3" xfId="49107" hidden="1"/>
    <cellStyle name="Cellule liée 3" xfId="49161" hidden="1"/>
    <cellStyle name="Cellule liée 3" xfId="49187" hidden="1"/>
    <cellStyle name="Cellule liée 3" xfId="49141" hidden="1"/>
    <cellStyle name="Cellule liée 3" xfId="49215" hidden="1"/>
    <cellStyle name="Cellule liée 3" xfId="49227" hidden="1"/>
    <cellStyle name="Cellule liée 3" xfId="48921" hidden="1"/>
    <cellStyle name="Cellule liée 3" xfId="48404" hidden="1"/>
    <cellStyle name="Cellule liée 3" xfId="48968" hidden="1"/>
    <cellStyle name="Cellule liée 3" xfId="49129" hidden="1"/>
    <cellStyle name="Cellule liée 3" xfId="48394" hidden="1"/>
    <cellStyle name="Cellule liée 3" xfId="49136" hidden="1"/>
    <cellStyle name="Cellule liée 3" xfId="48406" hidden="1"/>
    <cellStyle name="Cellule liée 3" xfId="48901" hidden="1"/>
    <cellStyle name="Cellule liée 3" xfId="49238" hidden="1"/>
    <cellStyle name="Cellule liée 3" xfId="49123" hidden="1"/>
    <cellStyle name="Cellule liée 3" xfId="49246" hidden="1"/>
    <cellStyle name="Cellule liée 3" xfId="49260" hidden="1"/>
    <cellStyle name="Cellule liée 3" xfId="49122" hidden="1"/>
    <cellStyle name="Cellule liée 3" xfId="49286" hidden="1"/>
    <cellStyle name="Cellule liée 3" xfId="49298" hidden="1"/>
    <cellStyle name="Cellule liée 3" xfId="49328" hidden="1"/>
    <cellStyle name="Cellule liée 3" xfId="49342" hidden="1"/>
    <cellStyle name="Cellule liée 3" xfId="49311" hidden="1"/>
    <cellStyle name="Cellule liée 3" xfId="49368" hidden="1"/>
    <cellStyle name="Cellule liée 3" xfId="49380" hidden="1"/>
    <cellStyle name="Cellule liée 3" xfId="49410" hidden="1"/>
    <cellStyle name="Cellule liée 3" xfId="49424" hidden="1"/>
    <cellStyle name="Cellule liée 3" xfId="49393" hidden="1"/>
    <cellStyle name="Cellule liée 3" xfId="49450" hidden="1"/>
    <cellStyle name="Cellule liée 3" xfId="49462" hidden="1"/>
    <cellStyle name="Cellule liée 3" xfId="49528" hidden="1"/>
    <cellStyle name="Cellule liée 3" xfId="49542" hidden="1"/>
    <cellStyle name="Cellule liée 3" xfId="49510" hidden="1"/>
    <cellStyle name="Cellule liée 3" xfId="49568" hidden="1"/>
    <cellStyle name="Cellule liée 3" xfId="49580" hidden="1"/>
    <cellStyle name="Cellule liée 3" xfId="49622" hidden="1"/>
    <cellStyle name="Cellule liée 3" xfId="49636" hidden="1"/>
    <cellStyle name="Cellule liée 3" xfId="49605" hidden="1"/>
    <cellStyle name="Cellule liée 3" xfId="49662" hidden="1"/>
    <cellStyle name="Cellule liée 3" xfId="49674" hidden="1"/>
    <cellStyle name="Cellule liée 3" xfId="49704" hidden="1"/>
    <cellStyle name="Cellule liée 3" xfId="49718" hidden="1"/>
    <cellStyle name="Cellule liée 3" xfId="49687" hidden="1"/>
    <cellStyle name="Cellule liée 3" xfId="49744" hidden="1"/>
    <cellStyle name="Cellule liée 3" xfId="49756" hidden="1"/>
    <cellStyle name="Cellule liée 3" xfId="49786" hidden="1"/>
    <cellStyle name="Cellule liée 3" xfId="49800" hidden="1"/>
    <cellStyle name="Cellule liée 3" xfId="49769" hidden="1"/>
    <cellStyle name="Cellule liée 3" xfId="49826" hidden="1"/>
    <cellStyle name="Cellule liée 3" xfId="49838" hidden="1"/>
    <cellStyle name="Cellule liée 3" xfId="49892" hidden="1"/>
    <cellStyle name="Cellule liée 3" xfId="49921" hidden="1"/>
    <cellStyle name="Cellule liée 3" xfId="49872" hidden="1"/>
    <cellStyle name="Cellule liée 3" xfId="49954" hidden="1"/>
    <cellStyle name="Cellule liée 3" xfId="49969" hidden="1"/>
    <cellStyle name="Cellule liée 3" xfId="50027" hidden="1"/>
    <cellStyle name="Cellule liée 3" xfId="50054" hidden="1"/>
    <cellStyle name="Cellule liée 3" xfId="50007" hidden="1"/>
    <cellStyle name="Cellule liée 3" xfId="50082" hidden="1"/>
    <cellStyle name="Cellule liée 3" xfId="50098" hidden="1"/>
    <cellStyle name="Cellule liée 3" xfId="50133" hidden="1"/>
    <cellStyle name="Cellule liée 3" xfId="50147" hidden="1"/>
    <cellStyle name="Cellule liée 3" xfId="50116" hidden="1"/>
    <cellStyle name="Cellule liée 3" xfId="50173" hidden="1"/>
    <cellStyle name="Cellule liée 3" xfId="50185" hidden="1"/>
    <cellStyle name="Cellule liée 3" xfId="50239" hidden="1"/>
    <cellStyle name="Cellule liée 3" xfId="50265" hidden="1"/>
    <cellStyle name="Cellule liée 3" xfId="50219" hidden="1"/>
    <cellStyle name="Cellule liée 3" xfId="50293" hidden="1"/>
    <cellStyle name="Cellule liée 3" xfId="50305" hidden="1"/>
    <cellStyle name="Cellule liée 3" xfId="49999" hidden="1"/>
    <cellStyle name="Cellule liée 3" xfId="49494" hidden="1"/>
    <cellStyle name="Cellule liée 3" xfId="50046" hidden="1"/>
    <cellStyle name="Cellule liée 3" xfId="50207" hidden="1"/>
    <cellStyle name="Cellule liée 3" xfId="49484" hidden="1"/>
    <cellStyle name="Cellule liée 3" xfId="50214" hidden="1"/>
    <cellStyle name="Cellule liée 3" xfId="49496" hidden="1"/>
    <cellStyle name="Cellule liée 3" xfId="49979" hidden="1"/>
    <cellStyle name="Cellule liée 3" xfId="50316" hidden="1"/>
    <cellStyle name="Cellule liée 3" xfId="50201" hidden="1"/>
    <cellStyle name="Cellule liée 3" xfId="50324" hidden="1"/>
    <cellStyle name="Cellule liée 3" xfId="50338" hidden="1"/>
    <cellStyle name="Cellule liée 3" xfId="50200" hidden="1"/>
    <cellStyle name="Cellule liée 3" xfId="50364" hidden="1"/>
    <cellStyle name="Cellule liée 3" xfId="50376" hidden="1"/>
    <cellStyle name="Cellule liée 3" xfId="50406" hidden="1"/>
    <cellStyle name="Cellule liée 3" xfId="50420" hidden="1"/>
    <cellStyle name="Cellule liée 3" xfId="50389" hidden="1"/>
    <cellStyle name="Cellule liée 3" xfId="50446" hidden="1"/>
    <cellStyle name="Cellule liée 3" xfId="50458" hidden="1"/>
    <cellStyle name="Cellule liée 3" xfId="50488" hidden="1"/>
    <cellStyle name="Cellule liée 3" xfId="50514" hidden="1"/>
    <cellStyle name="Cellule liée 3" xfId="50471" hidden="1"/>
    <cellStyle name="Cellule liée 3" xfId="50540" hidden="1"/>
    <cellStyle name="Cellule liée 3" xfId="50552" hidden="1"/>
    <cellStyle name="Cellule liée 3" xfId="50618" hidden="1"/>
    <cellStyle name="Cellule liée 3" xfId="50632" hidden="1"/>
    <cellStyle name="Cellule liée 3" xfId="50600" hidden="1"/>
    <cellStyle name="Cellule liée 3" xfId="50658" hidden="1"/>
    <cellStyle name="Cellule liée 3" xfId="50670" hidden="1"/>
    <cellStyle name="Cellule liée 3" xfId="50712" hidden="1"/>
    <cellStyle name="Cellule liée 3" xfId="50738" hidden="1"/>
    <cellStyle name="Cellule liée 3" xfId="50695" hidden="1"/>
    <cellStyle name="Cellule liée 3" xfId="50776" hidden="1"/>
    <cellStyle name="Cellule liée 3" xfId="50800" hidden="1"/>
    <cellStyle name="Cellule liée 3" xfId="50830" hidden="1"/>
    <cellStyle name="Cellule liée 3" xfId="50844" hidden="1"/>
    <cellStyle name="Cellule liée 3" xfId="50813" hidden="1"/>
    <cellStyle name="Cellule liée 3" xfId="50870" hidden="1"/>
    <cellStyle name="Cellule liée 3" xfId="50882" hidden="1"/>
    <cellStyle name="Cellule liée 3" xfId="50912" hidden="1"/>
    <cellStyle name="Cellule liée 3" xfId="50926" hidden="1"/>
    <cellStyle name="Cellule liée 3" xfId="50895" hidden="1"/>
    <cellStyle name="Cellule liée 3" xfId="50952" hidden="1"/>
    <cellStyle name="Cellule liée 3" xfId="50976" hidden="1"/>
    <cellStyle name="Cellule liée 3" xfId="51030" hidden="1"/>
    <cellStyle name="Cellule liée 3" xfId="51059" hidden="1"/>
    <cellStyle name="Cellule liée 3" xfId="51010" hidden="1"/>
    <cellStyle name="Cellule liée 3" xfId="51092" hidden="1"/>
    <cellStyle name="Cellule liée 3" xfId="51107" hidden="1"/>
    <cellStyle name="Cellule liée 3" xfId="51165" hidden="1"/>
    <cellStyle name="Cellule liée 3" xfId="51192" hidden="1"/>
    <cellStyle name="Cellule liée 3" xfId="51145" hidden="1"/>
    <cellStyle name="Cellule liée 3" xfId="51220" hidden="1"/>
    <cellStyle name="Cellule liée 3" xfId="51236" hidden="1"/>
    <cellStyle name="Cellule liée 3" xfId="51271" hidden="1"/>
    <cellStyle name="Cellule liée 3" xfId="51285" hidden="1"/>
    <cellStyle name="Cellule liée 3" xfId="51254" hidden="1"/>
    <cellStyle name="Cellule liée 3" xfId="51311" hidden="1"/>
    <cellStyle name="Cellule liée 3" xfId="51323" hidden="1"/>
    <cellStyle name="Cellule liée 3" xfId="51377" hidden="1"/>
    <cellStyle name="Cellule liée 3" xfId="51403" hidden="1"/>
    <cellStyle name="Cellule liée 3" xfId="51357" hidden="1"/>
    <cellStyle name="Cellule liée 3" xfId="51431" hidden="1"/>
    <cellStyle name="Cellule liée 3" xfId="51443" hidden="1"/>
    <cellStyle name="Cellule liée 3" xfId="51137" hidden="1"/>
    <cellStyle name="Cellule liée 3" xfId="50584" hidden="1"/>
    <cellStyle name="Cellule liée 3" xfId="51184" hidden="1"/>
    <cellStyle name="Cellule liée 3" xfId="51345" hidden="1"/>
    <cellStyle name="Cellule liée 3" xfId="50574" hidden="1"/>
    <cellStyle name="Cellule liée 3" xfId="51352" hidden="1"/>
    <cellStyle name="Cellule liée 3" xfId="50586" hidden="1"/>
    <cellStyle name="Cellule liée 3" xfId="51117" hidden="1"/>
    <cellStyle name="Cellule liée 3" xfId="51454" hidden="1"/>
    <cellStyle name="Cellule liée 3" xfId="51339" hidden="1"/>
    <cellStyle name="Cellule liée 3" xfId="51462" hidden="1"/>
    <cellStyle name="Cellule liée 3" xfId="51476" hidden="1"/>
    <cellStyle name="Cellule liée 3" xfId="51338" hidden="1"/>
    <cellStyle name="Cellule liée 3" xfId="51502" hidden="1"/>
    <cellStyle name="Cellule liée 3" xfId="51514" hidden="1"/>
    <cellStyle name="Cellule liée 3" xfId="51544" hidden="1"/>
    <cellStyle name="Cellule liée 3" xfId="51558" hidden="1"/>
    <cellStyle name="Cellule liée 3" xfId="51527" hidden="1"/>
    <cellStyle name="Cellule liée 3" xfId="51584" hidden="1"/>
    <cellStyle name="Cellule liée 3" xfId="51596"/>
    <cellStyle name="Cellule liée 4" xfId="3112"/>
    <cellStyle name="Cellule liée 5" xfId="11421"/>
    <cellStyle name="Cellule liée 6" xfId="19947"/>
    <cellStyle name="Check Cell" xfId="28"/>
    <cellStyle name="Code additions" xfId="61"/>
    <cellStyle name="Col&amp;RowHeadings" xfId="62"/>
    <cellStyle name="ColCodes" xfId="63"/>
    <cellStyle name="ColTitles" xfId="64"/>
    <cellStyle name="column" xfId="65"/>
    <cellStyle name="Comma  [1]" xfId="66"/>
    <cellStyle name="Comma [0]" xfId="182"/>
    <cellStyle name="Comma [0] 2" xfId="185"/>
    <cellStyle name="Comma [0] 2 2" xfId="356"/>
    <cellStyle name="Comma [0] 2 3" xfId="348"/>
    <cellStyle name="Comma [0] 2 3 2" xfId="468"/>
    <cellStyle name="Comma [0] 3" xfId="249"/>
    <cellStyle name="Comma [1]" xfId="67"/>
    <cellStyle name="Comma 2" xfId="68"/>
    <cellStyle name="Comma(0)" xfId="69"/>
    <cellStyle name="comma(1)" xfId="70"/>
    <cellStyle name="Comma(3)" xfId="71"/>
    <cellStyle name="Comma[0]" xfId="72"/>
    <cellStyle name="Comma[1]" xfId="73"/>
    <cellStyle name="Comma[2]__" xfId="74"/>
    <cellStyle name="Comma[3]" xfId="75"/>
    <cellStyle name="Comma0" xfId="76"/>
    <cellStyle name="Commentaire 2" xfId="247"/>
    <cellStyle name="Commentaire 2 2" xfId="256"/>
    <cellStyle name="Commentaire 2 2 10" xfId="5910"/>
    <cellStyle name="Commentaire 2 2 11" xfId="20002"/>
    <cellStyle name="Commentaire 2 2 2" xfId="359"/>
    <cellStyle name="Commentaire 2 2 2 2" xfId="568"/>
    <cellStyle name="Commentaire 2 2 2 2 2" xfId="1447"/>
    <cellStyle name="Commentaire 2 2 2 2 2 2" xfId="4263"/>
    <cellStyle name="Commentaire 2 2 2 2 2 2 2" xfId="15315"/>
    <cellStyle name="Commentaire 2 2 2 2 2 2 2 2" xfId="29229"/>
    <cellStyle name="Commentaire 2 2 2 2 2 2 3" xfId="9773"/>
    <cellStyle name="Commentaire 2 2 2 2 2 2 4" xfId="23887"/>
    <cellStyle name="Commentaire 2 2 2 2 2 3" xfId="12557"/>
    <cellStyle name="Commentaire 2 2 2 2 2 3 2" xfId="26577"/>
    <cellStyle name="Commentaire 2 2 2 2 2 4" xfId="7015"/>
    <cellStyle name="Commentaire 2 2 2 2 2 5" xfId="21157"/>
    <cellStyle name="Commentaire 2 2 2 2 3" xfId="1963"/>
    <cellStyle name="Commentaire 2 2 2 2 3 2" xfId="4779"/>
    <cellStyle name="Commentaire 2 2 2 2 3 2 2" xfId="15831"/>
    <cellStyle name="Commentaire 2 2 2 2 3 2 2 2" xfId="29722"/>
    <cellStyle name="Commentaire 2 2 2 2 3 2 3" xfId="10289"/>
    <cellStyle name="Commentaire 2 2 2 2 3 2 4" xfId="24389"/>
    <cellStyle name="Commentaire 2 2 2 2 3 3" xfId="13073"/>
    <cellStyle name="Commentaire 2 2 2 2 3 3 2" xfId="27079"/>
    <cellStyle name="Commentaire 2 2 2 2 3 4" xfId="7531"/>
    <cellStyle name="Commentaire 2 2 2 2 3 5" xfId="21661"/>
    <cellStyle name="Commentaire 2 2 2 2 4" xfId="1036"/>
    <cellStyle name="Commentaire 2 2 2 2 4 2" xfId="3852"/>
    <cellStyle name="Commentaire 2 2 2 2 4 2 2" xfId="14904"/>
    <cellStyle name="Commentaire 2 2 2 2 4 2 2 2" xfId="28830"/>
    <cellStyle name="Commentaire 2 2 2 2 4 2 3" xfId="9362"/>
    <cellStyle name="Commentaire 2 2 2 2 4 2 4" xfId="23478"/>
    <cellStyle name="Commentaire 2 2 2 2 4 3" xfId="12146"/>
    <cellStyle name="Commentaire 2 2 2 2 4 3 2" xfId="26176"/>
    <cellStyle name="Commentaire 2 2 2 2 4 4" xfId="6604"/>
    <cellStyle name="Commentaire 2 2 2 2 4 5" xfId="20753"/>
    <cellStyle name="Commentaire 2 2 2 2 5" xfId="3389"/>
    <cellStyle name="Commentaire 2 2 2 2 5 2" xfId="14441"/>
    <cellStyle name="Commentaire 2 2 2 2 5 2 2" xfId="28377"/>
    <cellStyle name="Commentaire 2 2 2 2 5 3" xfId="8899"/>
    <cellStyle name="Commentaire 2 2 2 2 5 4" xfId="23026"/>
    <cellStyle name="Commentaire 2 2 2 2 6" xfId="11683"/>
    <cellStyle name="Commentaire 2 2 2 2 6 2" xfId="25727"/>
    <cellStyle name="Commentaire 2 2 2 2 7" xfId="6141"/>
    <cellStyle name="Commentaire 2 2 2 2 8" xfId="20296"/>
    <cellStyle name="Commentaire 2 2 2 3" xfId="1256"/>
    <cellStyle name="Commentaire 2 2 2 3 2" xfId="4072"/>
    <cellStyle name="Commentaire 2 2 2 3 2 2" xfId="15124"/>
    <cellStyle name="Commentaire 2 2 2 3 2 2 2" xfId="29045"/>
    <cellStyle name="Commentaire 2 2 2 3 2 3" xfId="9582"/>
    <cellStyle name="Commentaire 2 2 2 3 2 4" xfId="23698"/>
    <cellStyle name="Commentaire 2 2 2 3 3" xfId="12366"/>
    <cellStyle name="Commentaire 2 2 2 3 3 2" xfId="26392"/>
    <cellStyle name="Commentaire 2 2 2 3 4" xfId="6824"/>
    <cellStyle name="Commentaire 2 2 2 3 5" xfId="20971"/>
    <cellStyle name="Commentaire 2 2 2 4" xfId="1772"/>
    <cellStyle name="Commentaire 2 2 2 4 2" xfId="4588"/>
    <cellStyle name="Commentaire 2 2 2 4 2 2" xfId="15640"/>
    <cellStyle name="Commentaire 2 2 2 4 2 2 2" xfId="29538"/>
    <cellStyle name="Commentaire 2 2 2 4 2 3" xfId="10098"/>
    <cellStyle name="Commentaire 2 2 2 4 2 4" xfId="24205"/>
    <cellStyle name="Commentaire 2 2 2 4 3" xfId="12882"/>
    <cellStyle name="Commentaire 2 2 2 4 3 2" xfId="26891"/>
    <cellStyle name="Commentaire 2 2 2 4 4" xfId="7340"/>
    <cellStyle name="Commentaire 2 2 2 4 5" xfId="21473"/>
    <cellStyle name="Commentaire 2 2 2 5" xfId="842"/>
    <cellStyle name="Commentaire 2 2 2 5 2" xfId="3658"/>
    <cellStyle name="Commentaire 2 2 2 5 2 2" xfId="14710"/>
    <cellStyle name="Commentaire 2 2 2 5 2 2 2" xfId="28640"/>
    <cellStyle name="Commentaire 2 2 2 5 2 3" xfId="9168"/>
    <cellStyle name="Commentaire 2 2 2 5 2 4" xfId="23289"/>
    <cellStyle name="Commentaire 2 2 2 5 3" xfId="11952"/>
    <cellStyle name="Commentaire 2 2 2 5 3 2" xfId="25987"/>
    <cellStyle name="Commentaire 2 2 2 5 4" xfId="6410"/>
    <cellStyle name="Commentaire 2 2 2 5 5" xfId="20562"/>
    <cellStyle name="Commentaire 2 2 2 6" xfId="3198"/>
    <cellStyle name="Commentaire 2 2 2 6 2" xfId="14250"/>
    <cellStyle name="Commentaire 2 2 2 6 2 2" xfId="28189"/>
    <cellStyle name="Commentaire 2 2 2 6 3" xfId="8708"/>
    <cellStyle name="Commentaire 2 2 2 6 4" xfId="22840"/>
    <cellStyle name="Commentaire 2 2 2 7" xfId="11492"/>
    <cellStyle name="Commentaire 2 2 2 7 2" xfId="25543"/>
    <cellStyle name="Commentaire 2 2 2 8" xfId="5950"/>
    <cellStyle name="Commentaire 2 2 2 9" xfId="20094"/>
    <cellStyle name="Commentaire 2 2 3" xfId="403"/>
    <cellStyle name="Commentaire 2 2 3 2" xfId="609"/>
    <cellStyle name="Commentaire 2 2 3 2 2" xfId="1488"/>
    <cellStyle name="Commentaire 2 2 3 2 2 2" xfId="4304"/>
    <cellStyle name="Commentaire 2 2 3 2 2 2 2" xfId="15356"/>
    <cellStyle name="Commentaire 2 2 3 2 2 2 2 2" xfId="29270"/>
    <cellStyle name="Commentaire 2 2 3 2 2 2 3" xfId="9814"/>
    <cellStyle name="Commentaire 2 2 3 2 2 2 4" xfId="23928"/>
    <cellStyle name="Commentaire 2 2 3 2 2 3" xfId="12598"/>
    <cellStyle name="Commentaire 2 2 3 2 2 3 2" xfId="26618"/>
    <cellStyle name="Commentaire 2 2 3 2 2 4" xfId="7056"/>
    <cellStyle name="Commentaire 2 2 3 2 2 5" xfId="21198"/>
    <cellStyle name="Commentaire 2 2 3 2 3" xfId="2004"/>
    <cellStyle name="Commentaire 2 2 3 2 3 2" xfId="4820"/>
    <cellStyle name="Commentaire 2 2 3 2 3 2 2" xfId="15872"/>
    <cellStyle name="Commentaire 2 2 3 2 3 2 2 2" xfId="29763"/>
    <cellStyle name="Commentaire 2 2 3 2 3 2 3" xfId="10330"/>
    <cellStyle name="Commentaire 2 2 3 2 3 2 4" xfId="24430"/>
    <cellStyle name="Commentaire 2 2 3 2 3 3" xfId="13114"/>
    <cellStyle name="Commentaire 2 2 3 2 3 3 2" xfId="27120"/>
    <cellStyle name="Commentaire 2 2 3 2 3 4" xfId="7572"/>
    <cellStyle name="Commentaire 2 2 3 2 3 5" xfId="21702"/>
    <cellStyle name="Commentaire 2 2 3 2 4" xfId="1077"/>
    <cellStyle name="Commentaire 2 2 3 2 4 2" xfId="3893"/>
    <cellStyle name="Commentaire 2 2 3 2 4 2 2" xfId="14945"/>
    <cellStyle name="Commentaire 2 2 3 2 4 2 2 2" xfId="28871"/>
    <cellStyle name="Commentaire 2 2 3 2 4 2 3" xfId="9403"/>
    <cellStyle name="Commentaire 2 2 3 2 4 2 4" xfId="23519"/>
    <cellStyle name="Commentaire 2 2 3 2 4 3" xfId="12187"/>
    <cellStyle name="Commentaire 2 2 3 2 4 3 2" xfId="26217"/>
    <cellStyle name="Commentaire 2 2 3 2 4 4" xfId="6645"/>
    <cellStyle name="Commentaire 2 2 3 2 4 5" xfId="20794"/>
    <cellStyle name="Commentaire 2 2 3 2 5" xfId="3430"/>
    <cellStyle name="Commentaire 2 2 3 2 5 2" xfId="14482"/>
    <cellStyle name="Commentaire 2 2 3 2 5 2 2" xfId="28418"/>
    <cellStyle name="Commentaire 2 2 3 2 5 3" xfId="8940"/>
    <cellStyle name="Commentaire 2 2 3 2 5 4" xfId="23067"/>
    <cellStyle name="Commentaire 2 2 3 2 6" xfId="11724"/>
    <cellStyle name="Commentaire 2 2 3 2 6 2" xfId="25768"/>
    <cellStyle name="Commentaire 2 2 3 2 7" xfId="6182"/>
    <cellStyle name="Commentaire 2 2 3 2 8" xfId="20337"/>
    <cellStyle name="Commentaire 2 2 3 3" xfId="1297"/>
    <cellStyle name="Commentaire 2 2 3 3 2" xfId="4113"/>
    <cellStyle name="Commentaire 2 2 3 3 2 2" xfId="15165"/>
    <cellStyle name="Commentaire 2 2 3 3 2 2 2" xfId="29086"/>
    <cellStyle name="Commentaire 2 2 3 3 2 3" xfId="9623"/>
    <cellStyle name="Commentaire 2 2 3 3 2 4" xfId="23739"/>
    <cellStyle name="Commentaire 2 2 3 3 3" xfId="12407"/>
    <cellStyle name="Commentaire 2 2 3 3 3 2" xfId="26433"/>
    <cellStyle name="Commentaire 2 2 3 3 4" xfId="6865"/>
    <cellStyle name="Commentaire 2 2 3 3 5" xfId="21012"/>
    <cellStyle name="Commentaire 2 2 3 4" xfId="1813"/>
    <cellStyle name="Commentaire 2 2 3 4 2" xfId="4629"/>
    <cellStyle name="Commentaire 2 2 3 4 2 2" xfId="15681"/>
    <cellStyle name="Commentaire 2 2 3 4 2 2 2" xfId="29579"/>
    <cellStyle name="Commentaire 2 2 3 4 2 3" xfId="10139"/>
    <cellStyle name="Commentaire 2 2 3 4 2 4" xfId="24246"/>
    <cellStyle name="Commentaire 2 2 3 4 3" xfId="12923"/>
    <cellStyle name="Commentaire 2 2 3 4 3 2" xfId="26932"/>
    <cellStyle name="Commentaire 2 2 3 4 4" xfId="7381"/>
    <cellStyle name="Commentaire 2 2 3 4 5" xfId="21514"/>
    <cellStyle name="Commentaire 2 2 3 5" xfId="883"/>
    <cellStyle name="Commentaire 2 2 3 5 2" xfId="3699"/>
    <cellStyle name="Commentaire 2 2 3 5 2 2" xfId="14751"/>
    <cellStyle name="Commentaire 2 2 3 5 2 2 2" xfId="28681"/>
    <cellStyle name="Commentaire 2 2 3 5 2 3" xfId="9209"/>
    <cellStyle name="Commentaire 2 2 3 5 2 4" xfId="23330"/>
    <cellStyle name="Commentaire 2 2 3 5 3" xfId="11993"/>
    <cellStyle name="Commentaire 2 2 3 5 3 2" xfId="26028"/>
    <cellStyle name="Commentaire 2 2 3 5 4" xfId="6451"/>
    <cellStyle name="Commentaire 2 2 3 5 5" xfId="20603"/>
    <cellStyle name="Commentaire 2 2 3 6" xfId="3239"/>
    <cellStyle name="Commentaire 2 2 3 6 2" xfId="14291"/>
    <cellStyle name="Commentaire 2 2 3 6 2 2" xfId="28230"/>
    <cellStyle name="Commentaire 2 2 3 6 3" xfId="8749"/>
    <cellStyle name="Commentaire 2 2 3 6 4" xfId="22881"/>
    <cellStyle name="Commentaire 2 2 3 7" xfId="11533"/>
    <cellStyle name="Commentaire 2 2 3 7 2" xfId="25584"/>
    <cellStyle name="Commentaire 2 2 3 8" xfId="5991"/>
    <cellStyle name="Commentaire 2 2 3 9" xfId="20138"/>
    <cellStyle name="Commentaire 2 2 4" xfId="504"/>
    <cellStyle name="Commentaire 2 2 4 2" xfId="1383"/>
    <cellStyle name="Commentaire 2 2 4 2 2" xfId="4199"/>
    <cellStyle name="Commentaire 2 2 4 2 2 2" xfId="15251"/>
    <cellStyle name="Commentaire 2 2 4 2 2 2 2" xfId="29168"/>
    <cellStyle name="Commentaire 2 2 4 2 2 3" xfId="9709"/>
    <cellStyle name="Commentaire 2 2 4 2 2 4" xfId="23823"/>
    <cellStyle name="Commentaire 2 2 4 2 3" xfId="12493"/>
    <cellStyle name="Commentaire 2 2 4 2 3 2" xfId="26515"/>
    <cellStyle name="Commentaire 2 2 4 2 4" xfId="6951"/>
    <cellStyle name="Commentaire 2 2 4 2 5" xfId="21094"/>
    <cellStyle name="Commentaire 2 2 4 3" xfId="1899"/>
    <cellStyle name="Commentaire 2 2 4 3 2" xfId="4715"/>
    <cellStyle name="Commentaire 2 2 4 3 2 2" xfId="15767"/>
    <cellStyle name="Commentaire 2 2 4 3 2 2 2" xfId="29660"/>
    <cellStyle name="Commentaire 2 2 4 3 2 3" xfId="10225"/>
    <cellStyle name="Commentaire 2 2 4 3 2 4" xfId="24326"/>
    <cellStyle name="Commentaire 2 2 4 3 3" xfId="13009"/>
    <cellStyle name="Commentaire 2 2 4 3 3 2" xfId="27017"/>
    <cellStyle name="Commentaire 2 2 4 3 4" xfId="7467"/>
    <cellStyle name="Commentaire 2 2 4 3 5" xfId="21597"/>
    <cellStyle name="Commentaire 2 2 4 4" xfId="972"/>
    <cellStyle name="Commentaire 2 2 4 4 2" xfId="3788"/>
    <cellStyle name="Commentaire 2 2 4 4 2 2" xfId="14840"/>
    <cellStyle name="Commentaire 2 2 4 4 2 2 2" xfId="28767"/>
    <cellStyle name="Commentaire 2 2 4 4 2 3" xfId="9298"/>
    <cellStyle name="Commentaire 2 2 4 4 2 4" xfId="23415"/>
    <cellStyle name="Commentaire 2 2 4 4 3" xfId="12082"/>
    <cellStyle name="Commentaire 2 2 4 4 3 2" xfId="26113"/>
    <cellStyle name="Commentaire 2 2 4 4 4" xfId="6540"/>
    <cellStyle name="Commentaire 2 2 4 4 5" xfId="20689"/>
    <cellStyle name="Commentaire 2 2 4 5" xfId="3325"/>
    <cellStyle name="Commentaire 2 2 4 5 2" xfId="14377"/>
    <cellStyle name="Commentaire 2 2 4 5 2 2" xfId="28314"/>
    <cellStyle name="Commentaire 2 2 4 5 3" xfId="8835"/>
    <cellStyle name="Commentaire 2 2 4 5 4" xfId="22963"/>
    <cellStyle name="Commentaire 2 2 4 6" xfId="11619"/>
    <cellStyle name="Commentaire 2 2 4 6 2" xfId="25664"/>
    <cellStyle name="Commentaire 2 2 4 7" xfId="6077"/>
    <cellStyle name="Commentaire 2 2 4 8" xfId="20233"/>
    <cellStyle name="Commentaire 2 2 5" xfId="1216"/>
    <cellStyle name="Commentaire 2 2 5 2" xfId="4032"/>
    <cellStyle name="Commentaire 2 2 5 2 2" xfId="15084"/>
    <cellStyle name="Commentaire 2 2 5 2 2 2" xfId="29005"/>
    <cellStyle name="Commentaire 2 2 5 2 3" xfId="9542"/>
    <cellStyle name="Commentaire 2 2 5 2 4" xfId="23658"/>
    <cellStyle name="Commentaire 2 2 5 3" xfId="12326"/>
    <cellStyle name="Commentaire 2 2 5 3 2" xfId="26352"/>
    <cellStyle name="Commentaire 2 2 5 4" xfId="6784"/>
    <cellStyle name="Commentaire 2 2 5 5" xfId="20931"/>
    <cellStyle name="Commentaire 2 2 6" xfId="1732"/>
    <cellStyle name="Commentaire 2 2 6 2" xfId="4548"/>
    <cellStyle name="Commentaire 2 2 6 2 2" xfId="15600"/>
    <cellStyle name="Commentaire 2 2 6 2 2 2" xfId="29498"/>
    <cellStyle name="Commentaire 2 2 6 2 3" xfId="10058"/>
    <cellStyle name="Commentaire 2 2 6 2 4" xfId="24165"/>
    <cellStyle name="Commentaire 2 2 6 3" xfId="12842"/>
    <cellStyle name="Commentaire 2 2 6 3 2" xfId="26851"/>
    <cellStyle name="Commentaire 2 2 6 4" xfId="7300"/>
    <cellStyle name="Commentaire 2 2 6 5" xfId="21433"/>
    <cellStyle name="Commentaire 2 2 7" xfId="785"/>
    <cellStyle name="Commentaire 2 2 7 2" xfId="3601"/>
    <cellStyle name="Commentaire 2 2 7 2 2" xfId="14653"/>
    <cellStyle name="Commentaire 2 2 7 2 2 2" xfId="28584"/>
    <cellStyle name="Commentaire 2 2 7 2 3" xfId="9111"/>
    <cellStyle name="Commentaire 2 2 7 2 4" xfId="23233"/>
    <cellStyle name="Commentaire 2 2 7 3" xfId="11895"/>
    <cellStyle name="Commentaire 2 2 7 3 2" xfId="25932"/>
    <cellStyle name="Commentaire 2 2 7 4" xfId="6353"/>
    <cellStyle name="Commentaire 2 2 7 5" xfId="20505"/>
    <cellStyle name="Commentaire 2 2 8" xfId="3145"/>
    <cellStyle name="Commentaire 2 2 8 2" xfId="14210"/>
    <cellStyle name="Commentaire 2 2 8 2 2" xfId="28149"/>
    <cellStyle name="Commentaire 2 2 8 3" xfId="8668"/>
    <cellStyle name="Commentaire 2 2 8 4" xfId="22789"/>
    <cellStyle name="Commentaire 2 2 9" xfId="11452"/>
    <cellStyle name="Commentaire 2 2 9 2" xfId="25503"/>
    <cellStyle name="Commentaire 2 3" xfId="3142"/>
    <cellStyle name="Commentaire 2 4" xfId="3096"/>
    <cellStyle name="Commentaire 2 4 2" xfId="14202"/>
    <cellStyle name="Commentaire 2 4 2 2" xfId="28141"/>
    <cellStyle name="Commentaire 2 4 3" xfId="8660"/>
    <cellStyle name="Commentaire 2 4 4" xfId="22750"/>
    <cellStyle name="Commentaire 2 5" xfId="11450"/>
    <cellStyle name="Commentaire 2 6" xfId="11408"/>
    <cellStyle name="Commentaire 2 6 2" xfId="25464"/>
    <cellStyle name="Commentaire 3" xfId="440" hidden="1"/>
    <cellStyle name="Commentaire 3" xfId="679" hidden="1"/>
    <cellStyle name="Commentaire 3" xfId="652" hidden="1"/>
    <cellStyle name="Commentaire 3" xfId="1144" hidden="1"/>
    <cellStyle name="Commentaire 3" xfId="1120" hidden="1"/>
    <cellStyle name="Commentaire 3" xfId="1553" hidden="1"/>
    <cellStyle name="Commentaire 3" xfId="1531" hidden="1"/>
    <cellStyle name="Commentaire 3" xfId="1684" hidden="1"/>
    <cellStyle name="Commentaire 3" xfId="1677" hidden="1"/>
    <cellStyle name="Commentaire 3" xfId="2069" hidden="1"/>
    <cellStyle name="Commentaire 3" xfId="2047" hidden="1"/>
    <cellStyle name="Commentaire 3" xfId="2268" hidden="1"/>
    <cellStyle name="Commentaire 3" xfId="2252" hidden="1"/>
    <cellStyle name="Commentaire 3" xfId="2469" hidden="1"/>
    <cellStyle name="Commentaire 3" xfId="2447" hidden="1"/>
    <cellStyle name="Commentaire 3" xfId="2591" hidden="1"/>
    <cellStyle name="Commentaire 3" xfId="2584" hidden="1"/>
    <cellStyle name="Commentaire 3" xfId="2782" hidden="1"/>
    <cellStyle name="Commentaire 3" xfId="2761" hidden="1"/>
    <cellStyle name="Commentaire 3" xfId="936" hidden="1"/>
    <cellStyle name="Commentaire 3" xfId="781" hidden="1"/>
    <cellStyle name="Commentaire 3" xfId="746" hidden="1"/>
    <cellStyle name="Commentaire 3" xfId="2381" hidden="1"/>
    <cellStyle name="Commentaire 3" xfId="2882" hidden="1"/>
    <cellStyle name="Commentaire 3" xfId="2875" hidden="1"/>
    <cellStyle name="Commentaire 3" xfId="3013" hidden="1"/>
    <cellStyle name="Commentaire 3" xfId="2994" hidden="1"/>
    <cellStyle name="Commentaire 3" xfId="3495" hidden="1"/>
    <cellStyle name="Commentaire 3" xfId="3473" hidden="1"/>
    <cellStyle name="Commentaire 3" xfId="3960" hidden="1"/>
    <cellStyle name="Commentaire 3" xfId="3936" hidden="1"/>
    <cellStyle name="Commentaire 3" xfId="4369" hidden="1"/>
    <cellStyle name="Commentaire 3" xfId="4347" hidden="1"/>
    <cellStyle name="Commentaire 3" xfId="4500" hidden="1"/>
    <cellStyle name="Commentaire 3" xfId="4493" hidden="1"/>
    <cellStyle name="Commentaire 3" xfId="4885" hidden="1"/>
    <cellStyle name="Commentaire 3" xfId="4863" hidden="1"/>
    <cellStyle name="Commentaire 3" xfId="5084" hidden="1"/>
    <cellStyle name="Commentaire 3" xfId="5068" hidden="1"/>
    <cellStyle name="Commentaire 3" xfId="5285" hidden="1"/>
    <cellStyle name="Commentaire 3" xfId="5263" hidden="1"/>
    <cellStyle name="Commentaire 3" xfId="5407" hidden="1"/>
    <cellStyle name="Commentaire 3" xfId="5400" hidden="1"/>
    <cellStyle name="Commentaire 3" xfId="5598" hidden="1"/>
    <cellStyle name="Commentaire 3" xfId="5577" hidden="1"/>
    <cellStyle name="Commentaire 3" xfId="3752" hidden="1"/>
    <cellStyle name="Commentaire 3" xfId="3597" hidden="1"/>
    <cellStyle name="Commentaire 3" xfId="3562" hidden="1"/>
    <cellStyle name="Commentaire 3" xfId="5197" hidden="1"/>
    <cellStyle name="Commentaire 3" xfId="5698" hidden="1"/>
    <cellStyle name="Commentaire 3" xfId="5691" hidden="1"/>
    <cellStyle name="Commentaire 3" xfId="5829" hidden="1"/>
    <cellStyle name="Commentaire 3" xfId="5810" hidden="1"/>
    <cellStyle name="Commentaire 3" xfId="6247" hidden="1"/>
    <cellStyle name="Commentaire 3" xfId="6225" hidden="1"/>
    <cellStyle name="Commentaire 3" xfId="6712" hidden="1"/>
    <cellStyle name="Commentaire 3" xfId="6688" hidden="1"/>
    <cellStyle name="Commentaire 3" xfId="7121" hidden="1"/>
    <cellStyle name="Commentaire 3" xfId="7099" hidden="1"/>
    <cellStyle name="Commentaire 3" xfId="7252" hidden="1"/>
    <cellStyle name="Commentaire 3" xfId="7245" hidden="1"/>
    <cellStyle name="Commentaire 3" xfId="7637" hidden="1"/>
    <cellStyle name="Commentaire 3" xfId="7615" hidden="1"/>
    <cellStyle name="Commentaire 3" xfId="7836" hidden="1"/>
    <cellStyle name="Commentaire 3" xfId="7820" hidden="1"/>
    <cellStyle name="Commentaire 3" xfId="8037" hidden="1"/>
    <cellStyle name="Commentaire 3" xfId="8015" hidden="1"/>
    <cellStyle name="Commentaire 3" xfId="8159" hidden="1"/>
    <cellStyle name="Commentaire 3" xfId="8152" hidden="1"/>
    <cellStyle name="Commentaire 3" xfId="8350" hidden="1"/>
    <cellStyle name="Commentaire 3" xfId="8329" hidden="1"/>
    <cellStyle name="Commentaire 3" xfId="6504" hidden="1"/>
    <cellStyle name="Commentaire 3" xfId="6349" hidden="1"/>
    <cellStyle name="Commentaire 3" xfId="6314" hidden="1"/>
    <cellStyle name="Commentaire 3" xfId="7949" hidden="1"/>
    <cellStyle name="Commentaire 3" xfId="8450" hidden="1"/>
    <cellStyle name="Commentaire 3" xfId="8443" hidden="1"/>
    <cellStyle name="Commentaire 3" xfId="8581" hidden="1"/>
    <cellStyle name="Commentaire 3" xfId="8562" hidden="1"/>
    <cellStyle name="Commentaire 3" xfId="9005" hidden="1"/>
    <cellStyle name="Commentaire 3" xfId="8983" hidden="1"/>
    <cellStyle name="Commentaire 3" xfId="9470" hidden="1"/>
    <cellStyle name="Commentaire 3" xfId="9446" hidden="1"/>
    <cellStyle name="Commentaire 3" xfId="9879" hidden="1"/>
    <cellStyle name="Commentaire 3" xfId="9857" hidden="1"/>
    <cellStyle name="Commentaire 3" xfId="10010" hidden="1"/>
    <cellStyle name="Commentaire 3" xfId="10003" hidden="1"/>
    <cellStyle name="Commentaire 3" xfId="10395" hidden="1"/>
    <cellStyle name="Commentaire 3" xfId="10373" hidden="1"/>
    <cellStyle name="Commentaire 3" xfId="10594" hidden="1"/>
    <cellStyle name="Commentaire 3" xfId="10578" hidden="1"/>
    <cellStyle name="Commentaire 3" xfId="10795" hidden="1"/>
    <cellStyle name="Commentaire 3" xfId="10773" hidden="1"/>
    <cellStyle name="Commentaire 3" xfId="10917" hidden="1"/>
    <cellStyle name="Commentaire 3" xfId="10910" hidden="1"/>
    <cellStyle name="Commentaire 3" xfId="11108" hidden="1"/>
    <cellStyle name="Commentaire 3" xfId="11087" hidden="1"/>
    <cellStyle name="Commentaire 3" xfId="9262" hidden="1"/>
    <cellStyle name="Commentaire 3" xfId="9107" hidden="1"/>
    <cellStyle name="Commentaire 3" xfId="9072" hidden="1"/>
    <cellStyle name="Commentaire 3" xfId="10707" hidden="1"/>
    <cellStyle name="Commentaire 3" xfId="11208" hidden="1"/>
    <cellStyle name="Commentaire 3" xfId="11201" hidden="1"/>
    <cellStyle name="Commentaire 3" xfId="11339" hidden="1"/>
    <cellStyle name="Commentaire 3" xfId="11320" hidden="1"/>
    <cellStyle name="Commentaire 3" xfId="11789" hidden="1"/>
    <cellStyle name="Commentaire 3" xfId="11767" hidden="1"/>
    <cellStyle name="Commentaire 3" xfId="12254" hidden="1"/>
    <cellStyle name="Commentaire 3" xfId="12230" hidden="1"/>
    <cellStyle name="Commentaire 3" xfId="12663" hidden="1"/>
    <cellStyle name="Commentaire 3" xfId="12641" hidden="1"/>
    <cellStyle name="Commentaire 3" xfId="12794" hidden="1"/>
    <cellStyle name="Commentaire 3" xfId="12787" hidden="1"/>
    <cellStyle name="Commentaire 3" xfId="13179" hidden="1"/>
    <cellStyle name="Commentaire 3" xfId="13157" hidden="1"/>
    <cellStyle name="Commentaire 3" xfId="13378" hidden="1"/>
    <cellStyle name="Commentaire 3" xfId="13362" hidden="1"/>
    <cellStyle name="Commentaire 3" xfId="13579" hidden="1"/>
    <cellStyle name="Commentaire 3" xfId="13557" hidden="1"/>
    <cellStyle name="Commentaire 3" xfId="13701" hidden="1"/>
    <cellStyle name="Commentaire 3" xfId="13694" hidden="1"/>
    <cellStyle name="Commentaire 3" xfId="13892" hidden="1"/>
    <cellStyle name="Commentaire 3" xfId="13871" hidden="1"/>
    <cellStyle name="Commentaire 3" xfId="12046" hidden="1"/>
    <cellStyle name="Commentaire 3" xfId="11891" hidden="1"/>
    <cellStyle name="Commentaire 3" xfId="11856" hidden="1"/>
    <cellStyle name="Commentaire 3" xfId="13491" hidden="1"/>
    <cellStyle name="Commentaire 3" xfId="13992" hidden="1"/>
    <cellStyle name="Commentaire 3" xfId="13985" hidden="1"/>
    <cellStyle name="Commentaire 3" xfId="14123" hidden="1"/>
    <cellStyle name="Commentaire 3" xfId="14104" hidden="1"/>
    <cellStyle name="Commentaire 3" xfId="14547" hidden="1"/>
    <cellStyle name="Commentaire 3" xfId="14525" hidden="1"/>
    <cellStyle name="Commentaire 3" xfId="15012" hidden="1"/>
    <cellStyle name="Commentaire 3" xfId="14988" hidden="1"/>
    <cellStyle name="Commentaire 3" xfId="15421" hidden="1"/>
    <cellStyle name="Commentaire 3" xfId="15399" hidden="1"/>
    <cellStyle name="Commentaire 3" xfId="15552" hidden="1"/>
    <cellStyle name="Commentaire 3" xfId="15545" hidden="1"/>
    <cellStyle name="Commentaire 3" xfId="15937" hidden="1"/>
    <cellStyle name="Commentaire 3" xfId="15915" hidden="1"/>
    <cellStyle name="Commentaire 3" xfId="16136" hidden="1"/>
    <cellStyle name="Commentaire 3" xfId="16120" hidden="1"/>
    <cellStyle name="Commentaire 3" xfId="16337" hidden="1"/>
    <cellStyle name="Commentaire 3" xfId="16315" hidden="1"/>
    <cellStyle name="Commentaire 3" xfId="16459" hidden="1"/>
    <cellStyle name="Commentaire 3" xfId="16452" hidden="1"/>
    <cellStyle name="Commentaire 3" xfId="16650" hidden="1"/>
    <cellStyle name="Commentaire 3" xfId="16629" hidden="1"/>
    <cellStyle name="Commentaire 3" xfId="14804" hidden="1"/>
    <cellStyle name="Commentaire 3" xfId="14649" hidden="1"/>
    <cellStyle name="Commentaire 3" xfId="14614" hidden="1"/>
    <cellStyle name="Commentaire 3" xfId="16249" hidden="1"/>
    <cellStyle name="Commentaire 3" xfId="16750" hidden="1"/>
    <cellStyle name="Commentaire 3" xfId="16743" hidden="1"/>
    <cellStyle name="Commentaire 3" xfId="16881" hidden="1"/>
    <cellStyle name="Commentaire 3" xfId="16862" hidden="1"/>
    <cellStyle name="Commentaire 3" xfId="17003" hidden="1"/>
    <cellStyle name="Commentaire 3" xfId="16996" hidden="1"/>
    <cellStyle name="Commentaire 3" xfId="17162" hidden="1"/>
    <cellStyle name="Commentaire 3" xfId="17153" hidden="1"/>
    <cellStyle name="Commentaire 3" xfId="17281" hidden="1"/>
    <cellStyle name="Commentaire 3" xfId="17274" hidden="1"/>
    <cellStyle name="Commentaire 3" xfId="17388" hidden="1"/>
    <cellStyle name="Commentaire 3" xfId="17381" hidden="1"/>
    <cellStyle name="Commentaire 3" xfId="17495" hidden="1"/>
    <cellStyle name="Commentaire 3" xfId="17488" hidden="1"/>
    <cellStyle name="Commentaire 3" xfId="17661" hidden="1"/>
    <cellStyle name="Commentaire 3" xfId="17647" hidden="1"/>
    <cellStyle name="Commentaire 3" xfId="17827" hidden="1"/>
    <cellStyle name="Commentaire 3" xfId="17818" hidden="1"/>
    <cellStyle name="Commentaire 3" xfId="17945" hidden="1"/>
    <cellStyle name="Commentaire 3" xfId="17938" hidden="1"/>
    <cellStyle name="Commentaire 3" xfId="18106" hidden="1"/>
    <cellStyle name="Commentaire 3" xfId="18097" hidden="1"/>
    <cellStyle name="Commentaire 3" xfId="17098" hidden="1"/>
    <cellStyle name="Commentaire 3" xfId="17074" hidden="1"/>
    <cellStyle name="Commentaire 3" xfId="17046" hidden="1"/>
    <cellStyle name="Commentaire 3" xfId="17766" hidden="1"/>
    <cellStyle name="Commentaire 3" xfId="18192" hidden="1"/>
    <cellStyle name="Commentaire 3" xfId="18185" hidden="1"/>
    <cellStyle name="Commentaire 3" xfId="18299" hidden="1"/>
    <cellStyle name="Commentaire 3" xfId="18292" hidden="1"/>
    <cellStyle name="Commentaire 3" xfId="18418" hidden="1"/>
    <cellStyle name="Commentaire 3" xfId="18411" hidden="1"/>
    <cellStyle name="Commentaire 3" xfId="18577" hidden="1"/>
    <cellStyle name="Commentaire 3" xfId="18568" hidden="1"/>
    <cellStyle name="Commentaire 3" xfId="18720" hidden="1"/>
    <cellStyle name="Commentaire 3" xfId="18701" hidden="1"/>
    <cellStyle name="Commentaire 3" xfId="18839" hidden="1"/>
    <cellStyle name="Commentaire 3" xfId="18832" hidden="1"/>
    <cellStyle name="Commentaire 3" xfId="18946" hidden="1"/>
    <cellStyle name="Commentaire 3" xfId="18939" hidden="1"/>
    <cellStyle name="Commentaire 3" xfId="19124" hidden="1"/>
    <cellStyle name="Commentaire 3" xfId="19110" hidden="1"/>
    <cellStyle name="Commentaire 3" xfId="19290" hidden="1"/>
    <cellStyle name="Commentaire 3" xfId="19281" hidden="1"/>
    <cellStyle name="Commentaire 3" xfId="19408" hidden="1"/>
    <cellStyle name="Commentaire 3" xfId="19401" hidden="1"/>
    <cellStyle name="Commentaire 3" xfId="19569" hidden="1"/>
    <cellStyle name="Commentaire 3" xfId="19560" hidden="1"/>
    <cellStyle name="Commentaire 3" xfId="18513" hidden="1"/>
    <cellStyle name="Commentaire 3" xfId="18489" hidden="1"/>
    <cellStyle name="Commentaire 3" xfId="18461" hidden="1"/>
    <cellStyle name="Commentaire 3" xfId="19229" hidden="1"/>
    <cellStyle name="Commentaire 3" xfId="19655" hidden="1"/>
    <cellStyle name="Commentaire 3" xfId="19648" hidden="1"/>
    <cellStyle name="Commentaire 3" xfId="19762" hidden="1"/>
    <cellStyle name="Commentaire 3" xfId="19755" hidden="1"/>
    <cellStyle name="Commentaire 3" xfId="20405" hidden="1"/>
    <cellStyle name="Commentaire 3" xfId="20380" hidden="1"/>
    <cellStyle name="Commentaire 3" xfId="20860" hidden="1"/>
    <cellStyle name="Commentaire 3" xfId="20837" hidden="1"/>
    <cellStyle name="Commentaire 3" xfId="21262" hidden="1"/>
    <cellStyle name="Commentaire 3" xfId="21241" hidden="1"/>
    <cellStyle name="Commentaire 3" xfId="21388" hidden="1"/>
    <cellStyle name="Commentaire 3" xfId="21381" hidden="1"/>
    <cellStyle name="Commentaire 3" xfId="21766" hidden="1"/>
    <cellStyle name="Commentaire 3" xfId="21744" hidden="1"/>
    <cellStyle name="Commentaire 3" xfId="21951" hidden="1"/>
    <cellStyle name="Commentaire 3" xfId="21935" hidden="1"/>
    <cellStyle name="Commentaire 3" xfId="22132" hidden="1"/>
    <cellStyle name="Commentaire 3" xfId="22111" hidden="1"/>
    <cellStyle name="Commentaire 3" xfId="22249" hidden="1"/>
    <cellStyle name="Commentaire 3" xfId="22242" hidden="1"/>
    <cellStyle name="Commentaire 3" xfId="22437" hidden="1"/>
    <cellStyle name="Commentaire 3" xfId="22416" hidden="1"/>
    <cellStyle name="Commentaire 3" xfId="20655" hidden="1"/>
    <cellStyle name="Commentaire 3" xfId="20502" hidden="1"/>
    <cellStyle name="Commentaire 3" xfId="20469" hidden="1"/>
    <cellStyle name="Commentaire 3" xfId="22049" hidden="1"/>
    <cellStyle name="Commentaire 3" xfId="22537" hidden="1"/>
    <cellStyle name="Commentaire 3" xfId="22530" hidden="1"/>
    <cellStyle name="Commentaire 3" xfId="22668" hidden="1"/>
    <cellStyle name="Commentaire 3" xfId="22649" hidden="1"/>
    <cellStyle name="Commentaire 3" xfId="23132" hidden="1"/>
    <cellStyle name="Commentaire 3" xfId="23110" hidden="1"/>
    <cellStyle name="Commentaire 3" xfId="23586" hidden="1"/>
    <cellStyle name="Commentaire 3" xfId="23562" hidden="1"/>
    <cellStyle name="Commentaire 3" xfId="23992" hidden="1"/>
    <cellStyle name="Commentaire 3" xfId="23971" hidden="1"/>
    <cellStyle name="Commentaire 3" xfId="24121" hidden="1"/>
    <cellStyle name="Commentaire 3" xfId="24114" hidden="1"/>
    <cellStyle name="Commentaire 3" xfId="24495" hidden="1"/>
    <cellStyle name="Commentaire 3" xfId="24473" hidden="1"/>
    <cellStyle name="Commentaire 3" xfId="24681" hidden="1"/>
    <cellStyle name="Commentaire 3" xfId="24665" hidden="1"/>
    <cellStyle name="Commentaire 3" xfId="24869" hidden="1"/>
    <cellStyle name="Commentaire 3" xfId="24847" hidden="1"/>
    <cellStyle name="Commentaire 3" xfId="24985" hidden="1"/>
    <cellStyle name="Commentaire 3" xfId="24979" hidden="1"/>
    <cellStyle name="Commentaire 3" xfId="25169" hidden="1"/>
    <cellStyle name="Commentaire 3" xfId="25149" hidden="1"/>
    <cellStyle name="Commentaire 3" xfId="23381" hidden="1"/>
    <cellStyle name="Commentaire 3" xfId="23229" hidden="1"/>
    <cellStyle name="Commentaire 3" xfId="23194" hidden="1"/>
    <cellStyle name="Commentaire 3" xfId="24783" hidden="1"/>
    <cellStyle name="Commentaire 3" xfId="25263" hidden="1"/>
    <cellStyle name="Commentaire 3" xfId="25256" hidden="1"/>
    <cellStyle name="Commentaire 3" xfId="25386" hidden="1"/>
    <cellStyle name="Commentaire 3" xfId="25367" hidden="1"/>
    <cellStyle name="Commentaire 3" xfId="25833" hidden="1"/>
    <cellStyle name="Commentaire 3" xfId="25811" hidden="1"/>
    <cellStyle name="Commentaire 3" xfId="26283" hidden="1"/>
    <cellStyle name="Commentaire 3" xfId="26260" hidden="1"/>
    <cellStyle name="Commentaire 3" xfId="26683" hidden="1"/>
    <cellStyle name="Commentaire 3" xfId="26661" hidden="1"/>
    <cellStyle name="Commentaire 3" xfId="26804" hidden="1"/>
    <cellStyle name="Commentaire 3" xfId="26798" hidden="1"/>
    <cellStyle name="Commentaire 3" xfId="27185" hidden="1"/>
    <cellStyle name="Commentaire 3" xfId="27163" hidden="1"/>
    <cellStyle name="Commentaire 3" xfId="27377" hidden="1"/>
    <cellStyle name="Commentaire 3" xfId="27361" hidden="1"/>
    <cellStyle name="Commentaire 3" xfId="27564" hidden="1"/>
    <cellStyle name="Commentaire 3" xfId="27542" hidden="1"/>
    <cellStyle name="Commentaire 3" xfId="27671" hidden="1"/>
    <cellStyle name="Commentaire 3" xfId="27664" hidden="1"/>
    <cellStyle name="Commentaire 3" xfId="27848" hidden="1"/>
    <cellStyle name="Commentaire 3" xfId="27827" hidden="1"/>
    <cellStyle name="Commentaire 3" xfId="26080" hidden="1"/>
    <cellStyle name="Commentaire 3" xfId="25929" hidden="1"/>
    <cellStyle name="Commentaire 3" xfId="25898" hidden="1"/>
    <cellStyle name="Commentaire 3" xfId="27480" hidden="1"/>
    <cellStyle name="Commentaire 3" xfId="27941" hidden="1"/>
    <cellStyle name="Commentaire 3" xfId="27934" hidden="1"/>
    <cellStyle name="Commentaire 3" xfId="28064" hidden="1"/>
    <cellStyle name="Commentaire 3" xfId="28045" hidden="1"/>
    <cellStyle name="Commentaire 3" xfId="28483" hidden="1"/>
    <cellStyle name="Commentaire 3" xfId="28461" hidden="1"/>
    <cellStyle name="Commentaire 3" xfId="28936" hidden="1"/>
    <cellStyle name="Commentaire 3" xfId="28913" hidden="1"/>
    <cellStyle name="Commentaire 3" xfId="29335" hidden="1"/>
    <cellStyle name="Commentaire 3" xfId="29313" hidden="1"/>
    <cellStyle name="Commentaire 3" xfId="29455" hidden="1"/>
    <cellStyle name="Commentaire 3" xfId="29448" hidden="1"/>
    <cellStyle name="Commentaire 3" xfId="29827" hidden="1"/>
    <cellStyle name="Commentaire 3" xfId="29806" hidden="1"/>
    <cellStyle name="Commentaire 3" xfId="30015" hidden="1"/>
    <cellStyle name="Commentaire 3" xfId="30000" hidden="1"/>
    <cellStyle name="Commentaire 3" xfId="30205" hidden="1"/>
    <cellStyle name="Commentaire 3" xfId="30183" hidden="1"/>
    <cellStyle name="Commentaire 3" xfId="30320" hidden="1"/>
    <cellStyle name="Commentaire 3" xfId="30313" hidden="1"/>
    <cellStyle name="Commentaire 3" xfId="30504" hidden="1"/>
    <cellStyle name="Commentaire 3" xfId="30483" hidden="1"/>
    <cellStyle name="Commentaire 3" xfId="28734" hidden="1"/>
    <cellStyle name="Commentaire 3" xfId="28580" hidden="1"/>
    <cellStyle name="Commentaire 3" xfId="28549" hidden="1"/>
    <cellStyle name="Commentaire 3" xfId="30118" hidden="1"/>
    <cellStyle name="Commentaire 3" xfId="30603" hidden="1"/>
    <cellStyle name="Commentaire 3" xfId="30596" hidden="1"/>
    <cellStyle name="Commentaire 3" xfId="30719" hidden="1"/>
    <cellStyle name="Commentaire 3" xfId="30700" hidden="1"/>
    <cellStyle name="Commentaire 3" xfId="30838" hidden="1"/>
    <cellStyle name="Commentaire 3" xfId="30831" hidden="1"/>
    <cellStyle name="Commentaire 3" xfId="30975" hidden="1"/>
    <cellStyle name="Commentaire 3" xfId="30967" hidden="1"/>
    <cellStyle name="Commentaire 3" xfId="31082" hidden="1"/>
    <cellStyle name="Commentaire 3" xfId="31076" hidden="1"/>
    <cellStyle name="Commentaire 3" xfId="31183" hidden="1"/>
    <cellStyle name="Commentaire 3" xfId="31176" hidden="1"/>
    <cellStyle name="Commentaire 3" xfId="31284" hidden="1"/>
    <cellStyle name="Commentaire 3" xfId="31277" hidden="1"/>
    <cellStyle name="Commentaire 3" xfId="31444" hidden="1"/>
    <cellStyle name="Commentaire 3" xfId="31430" hidden="1"/>
    <cellStyle name="Commentaire 3" xfId="31592" hidden="1"/>
    <cellStyle name="Commentaire 3" xfId="31583" hidden="1"/>
    <cellStyle name="Commentaire 3" xfId="31696" hidden="1"/>
    <cellStyle name="Commentaire 3" xfId="31690" hidden="1"/>
    <cellStyle name="Commentaire 3" xfId="31840" hidden="1"/>
    <cellStyle name="Commentaire 3" xfId="31831" hidden="1"/>
    <cellStyle name="Commentaire 3" xfId="30919" hidden="1"/>
    <cellStyle name="Commentaire 3" xfId="30899" hidden="1"/>
    <cellStyle name="Commentaire 3" xfId="30877" hidden="1"/>
    <cellStyle name="Commentaire 3" xfId="31535" hidden="1"/>
    <cellStyle name="Commentaire 3" xfId="31919" hidden="1"/>
    <cellStyle name="Commentaire 3" xfId="31913" hidden="1"/>
    <cellStyle name="Commentaire 3" xfId="32015" hidden="1"/>
    <cellStyle name="Commentaire 3" xfId="32008" hidden="1"/>
    <cellStyle name="Commentaire 3" xfId="32127" hidden="1"/>
    <cellStyle name="Commentaire 3" xfId="32120" hidden="1"/>
    <cellStyle name="Commentaire 3" xfId="32271" hidden="1"/>
    <cellStyle name="Commentaire 3" xfId="32264" hidden="1"/>
    <cellStyle name="Commentaire 3" xfId="32401" hidden="1"/>
    <cellStyle name="Commentaire 3" xfId="32383" hidden="1"/>
    <cellStyle name="Commentaire 3" xfId="32511" hidden="1"/>
    <cellStyle name="Commentaire 3" xfId="32504" hidden="1"/>
    <cellStyle name="Commentaire 3" xfId="32610" hidden="1"/>
    <cellStyle name="Commentaire 3" xfId="32603" hidden="1"/>
    <cellStyle name="Commentaire 3" xfId="32773" hidden="1"/>
    <cellStyle name="Commentaire 3" xfId="32760" hidden="1"/>
    <cellStyle name="Commentaire 3" xfId="32919" hidden="1"/>
    <cellStyle name="Commentaire 3" xfId="32911" hidden="1"/>
    <cellStyle name="Commentaire 3" xfId="33022" hidden="1"/>
    <cellStyle name="Commentaire 3" xfId="33016" hidden="1"/>
    <cellStyle name="Commentaire 3" xfId="33162" hidden="1"/>
    <cellStyle name="Commentaire 3" xfId="33153" hidden="1"/>
    <cellStyle name="Commentaire 3" xfId="32213" hidden="1"/>
    <cellStyle name="Commentaire 3" xfId="32189" hidden="1"/>
    <cellStyle name="Commentaire 3" xfId="32165" hidden="1"/>
    <cellStyle name="Commentaire 3" xfId="32862" hidden="1"/>
    <cellStyle name="Commentaire 3" xfId="33240" hidden="1"/>
    <cellStyle name="Commentaire 3" xfId="33233" hidden="1"/>
    <cellStyle name="Commentaire 3" xfId="33335" hidden="1"/>
    <cellStyle name="Commentaire 3" xfId="33329" hidden="1"/>
    <cellStyle name="Commentaire 3" xfId="30642" hidden="1"/>
    <cellStyle name="Commentaire 3" xfId="30782" hidden="1"/>
    <cellStyle name="Commentaire 3" xfId="27332" hidden="1"/>
    <cellStyle name="Commentaire 3" xfId="27456" hidden="1"/>
    <cellStyle name="Commentaire 3" xfId="23866" hidden="1"/>
    <cellStyle name="Commentaire 3" xfId="24072" hidden="1"/>
    <cellStyle name="Commentaire 3" xfId="22405" hidden="1"/>
    <cellStyle name="Commentaire 3" xfId="22443" hidden="1"/>
    <cellStyle name="Commentaire 3" xfId="20130" hidden="1"/>
    <cellStyle name="Commentaire 3" xfId="19813" hidden="1"/>
    <cellStyle name="Commentaire 3" xfId="19829" hidden="1"/>
    <cellStyle name="Commentaire 3" xfId="20053" hidden="1"/>
    <cellStyle name="Commentaire 3" xfId="33459" hidden="1"/>
    <cellStyle name="Commentaire 3" xfId="33442" hidden="1"/>
    <cellStyle name="Commentaire 3" xfId="33568" hidden="1"/>
    <cellStyle name="Commentaire 3" xfId="33561" hidden="1"/>
    <cellStyle name="Commentaire 3" xfId="33735" hidden="1"/>
    <cellStyle name="Commentaire 3" xfId="33721" hidden="1"/>
    <cellStyle name="Commentaire 3" xfId="28751" hidden="1"/>
    <cellStyle name="Commentaire 3" xfId="30134" hidden="1"/>
    <cellStyle name="Commentaire 3" xfId="30323" hidden="1"/>
    <cellStyle name="Commentaire 3" xfId="33388" hidden="1"/>
    <cellStyle name="Commentaire 3" xfId="33826" hidden="1"/>
    <cellStyle name="Commentaire 3" xfId="33819" hidden="1"/>
    <cellStyle name="Commentaire 3" xfId="33948" hidden="1"/>
    <cellStyle name="Commentaire 3" xfId="33933" hidden="1"/>
    <cellStyle name="Commentaire 3" xfId="34282" hidden="1"/>
    <cellStyle name="Commentaire 3" xfId="34266" hidden="1"/>
    <cellStyle name="Commentaire 3" xfId="34612" hidden="1"/>
    <cellStyle name="Commentaire 3" xfId="34594" hidden="1"/>
    <cellStyle name="Commentaire 3" xfId="34909" hidden="1"/>
    <cellStyle name="Commentaire 3" xfId="34895" hidden="1"/>
    <cellStyle name="Commentaire 3" xfId="35020" hidden="1"/>
    <cellStyle name="Commentaire 3" xfId="35013" hidden="1"/>
    <cellStyle name="Commentaire 3" xfId="35289" hidden="1"/>
    <cellStyle name="Commentaire 3" xfId="35272" hidden="1"/>
    <cellStyle name="Commentaire 3" xfId="35454" hidden="1"/>
    <cellStyle name="Commentaire 3" xfId="35438" hidden="1"/>
    <cellStyle name="Commentaire 3" xfId="35630" hidden="1"/>
    <cellStyle name="Commentaire 3" xfId="35611" hidden="1"/>
    <cellStyle name="Commentaire 3" xfId="35742" hidden="1"/>
    <cellStyle name="Commentaire 3" xfId="35736" hidden="1"/>
    <cellStyle name="Commentaire 3" xfId="35921" hidden="1"/>
    <cellStyle name="Commentaire 3" xfId="35902" hidden="1"/>
    <cellStyle name="Commentaire 3" xfId="34459" hidden="1"/>
    <cellStyle name="Commentaire 3" xfId="34364" hidden="1"/>
    <cellStyle name="Commentaire 3" xfId="34332" hidden="1"/>
    <cellStyle name="Commentaire 3" xfId="35550" hidden="1"/>
    <cellStyle name="Commentaire 3" xfId="36008" hidden="1"/>
    <cellStyle name="Commentaire 3" xfId="36002" hidden="1"/>
    <cellStyle name="Commentaire 3" xfId="36117" hidden="1"/>
    <cellStyle name="Commentaire 3" xfId="36101" hidden="1"/>
    <cellStyle name="Commentaire 3" xfId="36434" hidden="1"/>
    <cellStyle name="Commentaire 3" xfId="36416" hidden="1"/>
    <cellStyle name="Commentaire 3" xfId="36747" hidden="1"/>
    <cellStyle name="Commentaire 3" xfId="36734" hidden="1"/>
    <cellStyle name="Commentaire 3" xfId="37022" hidden="1"/>
    <cellStyle name="Commentaire 3" xfId="37006" hidden="1"/>
    <cellStyle name="Commentaire 3" xfId="37123" hidden="1"/>
    <cellStyle name="Commentaire 3" xfId="37117" hidden="1"/>
    <cellStyle name="Commentaire 3" xfId="37378" hidden="1"/>
    <cellStyle name="Commentaire 3" xfId="37365" hidden="1"/>
    <cellStyle name="Commentaire 3" xfId="37560" hidden="1"/>
    <cellStyle name="Commentaire 3" xfId="37545" hidden="1"/>
    <cellStyle name="Commentaire 3" xfId="37740" hidden="1"/>
    <cellStyle name="Commentaire 3" xfId="37718" hidden="1"/>
    <cellStyle name="Commentaire 3" xfId="37842" hidden="1"/>
    <cellStyle name="Commentaire 3" xfId="37836" hidden="1"/>
    <cellStyle name="Commentaire 3" xfId="38007" hidden="1"/>
    <cellStyle name="Commentaire 3" xfId="37987" hidden="1"/>
    <cellStyle name="Commentaire 3" xfId="36609" hidden="1"/>
    <cellStyle name="Commentaire 3" xfId="36515" hidden="1"/>
    <cellStyle name="Commentaire 3" xfId="36487" hidden="1"/>
    <cellStyle name="Commentaire 3" xfId="37658" hidden="1"/>
    <cellStyle name="Commentaire 3" xfId="38091" hidden="1"/>
    <cellStyle name="Commentaire 3" xfId="38085" hidden="1"/>
    <cellStyle name="Commentaire 3" xfId="38216" hidden="1"/>
    <cellStyle name="Commentaire 3" xfId="38197" hidden="1"/>
    <cellStyle name="Commentaire 3" xfId="38517" hidden="1"/>
    <cellStyle name="Commentaire 3" xfId="38506" hidden="1"/>
    <cellStyle name="Commentaire 3" xfId="38814" hidden="1"/>
    <cellStyle name="Commentaire 3" xfId="38799" hidden="1"/>
    <cellStyle name="Commentaire 3" xfId="39077" hidden="1"/>
    <cellStyle name="Commentaire 3" xfId="39063" hidden="1"/>
    <cellStyle name="Commentaire 3" xfId="39186" hidden="1"/>
    <cellStyle name="Commentaire 3" xfId="39179" hidden="1"/>
    <cellStyle name="Commentaire 3" xfId="39432" hidden="1"/>
    <cellStyle name="Commentaire 3" xfId="39420" hidden="1"/>
    <cellStyle name="Commentaire 3" xfId="39599" hidden="1"/>
    <cellStyle name="Commentaire 3" xfId="39584" hidden="1"/>
    <cellStyle name="Commentaire 3" xfId="39771" hidden="1"/>
    <cellStyle name="Commentaire 3" xfId="39757" hidden="1"/>
    <cellStyle name="Commentaire 3" xfId="39878" hidden="1"/>
    <cellStyle name="Commentaire 3" xfId="39871" hidden="1"/>
    <cellStyle name="Commentaire 3" xfId="40033" hidden="1"/>
    <cellStyle name="Commentaire 3" xfId="40020" hidden="1"/>
    <cellStyle name="Commentaire 3" xfId="38684" hidden="1"/>
    <cellStyle name="Commentaire 3" xfId="38592" hidden="1"/>
    <cellStyle name="Commentaire 3" xfId="38567" hidden="1"/>
    <cellStyle name="Commentaire 3" xfId="39697" hidden="1"/>
    <cellStyle name="Commentaire 3" xfId="40128" hidden="1"/>
    <cellStyle name="Commentaire 3" xfId="40121" hidden="1"/>
    <cellStyle name="Commentaire 3" xfId="40234" hidden="1"/>
    <cellStyle name="Commentaire 3" xfId="40218" hidden="1"/>
    <cellStyle name="Commentaire 3" xfId="40342" hidden="1"/>
    <cellStyle name="Commentaire 3" xfId="40336" hidden="1"/>
    <cellStyle name="Commentaire 3" xfId="40477" hidden="1"/>
    <cellStyle name="Commentaire 3" xfId="40470" hidden="1"/>
    <cellStyle name="Commentaire 3" xfId="40581" hidden="1"/>
    <cellStyle name="Commentaire 3" xfId="40575" hidden="1"/>
    <cellStyle name="Commentaire 3" xfId="40674" hidden="1"/>
    <cellStyle name="Commentaire 3" xfId="40667" hidden="1"/>
    <cellStyle name="Commentaire 3" xfId="40774" hidden="1"/>
    <cellStyle name="Commentaire 3" xfId="40767" hidden="1"/>
    <cellStyle name="Commentaire 3" xfId="40930" hidden="1"/>
    <cellStyle name="Commentaire 3" xfId="40916" hidden="1"/>
    <cellStyle name="Commentaire 3" xfId="41076" hidden="1"/>
    <cellStyle name="Commentaire 3" xfId="41067" hidden="1"/>
    <cellStyle name="Commentaire 3" xfId="41178" hidden="1"/>
    <cellStyle name="Commentaire 3" xfId="41172" hidden="1"/>
    <cellStyle name="Commentaire 3" xfId="41317" hidden="1"/>
    <cellStyle name="Commentaire 3" xfId="41308" hidden="1"/>
    <cellStyle name="Commentaire 3" xfId="40421" hidden="1"/>
    <cellStyle name="Commentaire 3" xfId="40401" hidden="1"/>
    <cellStyle name="Commentaire 3" xfId="40380" hidden="1"/>
    <cellStyle name="Commentaire 3" xfId="41017" hidden="1"/>
    <cellStyle name="Commentaire 3" xfId="41391" hidden="1"/>
    <cellStyle name="Commentaire 3" xfId="41385" hidden="1"/>
    <cellStyle name="Commentaire 3" xfId="41482" hidden="1"/>
    <cellStyle name="Commentaire 3" xfId="41475" hidden="1"/>
    <cellStyle name="Commentaire 3" xfId="41588" hidden="1"/>
    <cellStyle name="Commentaire 3" xfId="41581" hidden="1"/>
    <cellStyle name="Commentaire 3" xfId="41725" hidden="1"/>
    <cellStyle name="Commentaire 3" xfId="41719" hidden="1"/>
    <cellStyle name="Commentaire 3" xfId="41842" hidden="1"/>
    <cellStyle name="Commentaire 3" xfId="41828" hidden="1"/>
    <cellStyle name="Commentaire 3" xfId="41945" hidden="1"/>
    <cellStyle name="Commentaire 3" xfId="41938" hidden="1"/>
    <cellStyle name="Commentaire 3" xfId="42039" hidden="1"/>
    <cellStyle name="Commentaire 3" xfId="42032" hidden="1"/>
    <cellStyle name="Commentaire 3" xfId="42188" hidden="1"/>
    <cellStyle name="Commentaire 3" xfId="42175" hidden="1"/>
    <cellStyle name="Commentaire 3" xfId="42328" hidden="1"/>
    <cellStyle name="Commentaire 3" xfId="42320" hidden="1"/>
    <cellStyle name="Commentaire 3" xfId="42421" hidden="1"/>
    <cellStyle name="Commentaire 3" xfId="42415" hidden="1"/>
    <cellStyle name="Commentaire 3" xfId="42557" hidden="1"/>
    <cellStyle name="Commentaire 3" xfId="42549" hidden="1"/>
    <cellStyle name="Commentaire 3" xfId="41670" hidden="1"/>
    <cellStyle name="Commentaire 3" xfId="41648" hidden="1"/>
    <cellStyle name="Commentaire 3" xfId="41626" hidden="1"/>
    <cellStyle name="Commentaire 3" xfId="42272" hidden="1"/>
    <cellStyle name="Commentaire 3" xfId="42635" hidden="1"/>
    <cellStyle name="Commentaire 3" xfId="42628" hidden="1"/>
    <cellStyle name="Commentaire 3" xfId="42730" hidden="1"/>
    <cellStyle name="Commentaire 3" xfId="42724" hidden="1"/>
    <cellStyle name="Commentaire 3" xfId="40167" hidden="1"/>
    <cellStyle name="Commentaire 3" xfId="40287" hidden="1"/>
    <cellStyle name="Commentaire 3" xfId="37519" hidden="1"/>
    <cellStyle name="Commentaire 3" xfId="37634" hidden="1"/>
    <cellStyle name="Commentaire 3" xfId="34832" hidden="1"/>
    <cellStyle name="Commentaire 3" xfId="34972" hidden="1"/>
    <cellStyle name="Commentaire 3" xfId="33711" hidden="1"/>
    <cellStyle name="Commentaire 3" xfId="33741" hidden="1"/>
    <cellStyle name="Commentaire 3" xfId="34011" hidden="1"/>
    <cellStyle name="Commentaire 3" xfId="31525" hidden="1"/>
    <cellStyle name="Commentaire 3" xfId="38932" hidden="1"/>
    <cellStyle name="Commentaire 3" xfId="39006" hidden="1"/>
    <cellStyle name="Commentaire 3" xfId="39290" hidden="1"/>
    <cellStyle name="Commentaire 3" xfId="34197" hidden="1"/>
    <cellStyle name="Commentaire 3" xfId="34075" hidden="1"/>
    <cellStyle name="Commentaire 3" xfId="39040" hidden="1"/>
    <cellStyle name="Commentaire 3" xfId="36574" hidden="1"/>
    <cellStyle name="Commentaire 3" xfId="25312" hidden="1"/>
    <cellStyle name="Commentaire 3" xfId="38696" hidden="1"/>
    <cellStyle name="Commentaire 3" xfId="39713" hidden="1"/>
    <cellStyle name="Commentaire 3" xfId="39880" hidden="1"/>
    <cellStyle name="Commentaire 3" xfId="36379" hidden="1"/>
    <cellStyle name="Commentaire 3" xfId="34864" hidden="1"/>
    <cellStyle name="Commentaire 3" xfId="27653" hidden="1"/>
    <cellStyle name="Commentaire 3" xfId="32017" hidden="1"/>
    <cellStyle name="Commentaire 3" xfId="34721" hidden="1"/>
    <cellStyle name="Commentaire 3" xfId="38294" hidden="1"/>
    <cellStyle name="Commentaire 3" xfId="38910" hidden="1"/>
    <cellStyle name="Commentaire 3" xfId="38768" hidden="1"/>
    <cellStyle name="Commentaire 3" xfId="39050" hidden="1"/>
    <cellStyle name="Commentaire 3" xfId="36819" hidden="1"/>
    <cellStyle name="Commentaire 3" xfId="27850" hidden="1"/>
    <cellStyle name="Commentaire 3" xfId="36388" hidden="1"/>
    <cellStyle name="Commentaire 3" xfId="39280" hidden="1"/>
    <cellStyle name="Commentaire 3" xfId="38474" hidden="1"/>
    <cellStyle name="Commentaire 3" xfId="20862" hidden="1"/>
    <cellStyle name="Commentaire 3" xfId="34768" hidden="1"/>
    <cellStyle name="Commentaire 3" xfId="38272" hidden="1"/>
    <cellStyle name="Commentaire 3" xfId="34009" hidden="1"/>
    <cellStyle name="Commentaire 3" xfId="36485" hidden="1"/>
    <cellStyle name="Commentaire 3" xfId="27003" hidden="1"/>
    <cellStyle name="Commentaire 3" xfId="38955" hidden="1"/>
    <cellStyle name="Commentaire 3" xfId="34080" hidden="1"/>
    <cellStyle name="Commentaire 3" xfId="34738" hidden="1"/>
    <cellStyle name="Commentaire 3" xfId="34423" hidden="1"/>
    <cellStyle name="Commentaire 3" xfId="39239" hidden="1"/>
    <cellStyle name="Commentaire 3" xfId="34408" hidden="1"/>
    <cellStyle name="Commentaire 3" xfId="37070" hidden="1"/>
    <cellStyle name="Commentaire 3" xfId="39380" hidden="1"/>
    <cellStyle name="Commentaire 3" xfId="36089" hidden="1"/>
    <cellStyle name="Commentaire 3" xfId="22005" hidden="1"/>
    <cellStyle name="Commentaire 3" xfId="39399" hidden="1"/>
    <cellStyle name="Commentaire 3" xfId="38846" hidden="1"/>
    <cellStyle name="Commentaire 3" xfId="21957" hidden="1"/>
    <cellStyle name="Commentaire 3" xfId="35337" hidden="1"/>
    <cellStyle name="Commentaire 3" xfId="28733" hidden="1"/>
    <cellStyle name="Commentaire 3" xfId="39256" hidden="1"/>
    <cellStyle name="Commentaire 3" xfId="36714" hidden="1"/>
    <cellStyle name="Commentaire 3" xfId="36169" hidden="1"/>
    <cellStyle name="Commentaire 3" xfId="31863" hidden="1"/>
    <cellStyle name="Commentaire 3" xfId="35909" hidden="1"/>
    <cellStyle name="Commentaire 3" xfId="39916" hidden="1"/>
    <cellStyle name="Commentaire 3" xfId="42891" hidden="1"/>
    <cellStyle name="Commentaire 3" xfId="42876" hidden="1"/>
    <cellStyle name="Commentaire 3" xfId="43066" hidden="1"/>
    <cellStyle name="Commentaire 3" xfId="43045" hidden="1"/>
    <cellStyle name="Commentaire 3" xfId="43161" hidden="1"/>
    <cellStyle name="Commentaire 3" xfId="43155" hidden="1"/>
    <cellStyle name="Commentaire 3" xfId="43311" hidden="1"/>
    <cellStyle name="Commentaire 3" xfId="43291" hidden="1"/>
    <cellStyle name="Commentaire 3" xfId="42075" hidden="1"/>
    <cellStyle name="Commentaire 3" xfId="38273" hidden="1"/>
    <cellStyle name="Commentaire 3" xfId="35880" hidden="1"/>
    <cellStyle name="Commentaire 3" xfId="42986" hidden="1"/>
    <cellStyle name="Commentaire 3" xfId="43388" hidden="1"/>
    <cellStyle name="Commentaire 3" xfId="43382" hidden="1"/>
    <cellStyle name="Commentaire 3" xfId="43506" hidden="1"/>
    <cellStyle name="Commentaire 3" xfId="43488" hidden="1"/>
    <cellStyle name="Commentaire 3" xfId="43749" hidden="1"/>
    <cellStyle name="Commentaire 3" xfId="43739" hidden="1"/>
    <cellStyle name="Commentaire 3" xfId="43996" hidden="1"/>
    <cellStyle name="Commentaire 3" xfId="43986" hidden="1"/>
    <cellStyle name="Commentaire 3" xfId="44211" hidden="1"/>
    <cellStyle name="Commentaire 3" xfId="44200" hidden="1"/>
    <cellStyle name="Commentaire 3" xfId="44301" hidden="1"/>
    <cellStyle name="Commentaire 3" xfId="44295" hidden="1"/>
    <cellStyle name="Commentaire 3" xfId="44489" hidden="1"/>
    <cellStyle name="Commentaire 3" xfId="44476" hidden="1"/>
    <cellStyle name="Commentaire 3" xfId="44634" hidden="1"/>
    <cellStyle name="Commentaire 3" xfId="44621" hidden="1"/>
    <cellStyle name="Commentaire 3" xfId="44789" hidden="1"/>
    <cellStyle name="Commentaire 3" xfId="44773" hidden="1"/>
    <cellStyle name="Commentaire 3" xfId="44896" hidden="1"/>
    <cellStyle name="Commentaire 3" xfId="44889" hidden="1"/>
    <cellStyle name="Commentaire 3" xfId="45043" hidden="1"/>
    <cellStyle name="Commentaire 3" xfId="45028" hidden="1"/>
    <cellStyle name="Commentaire 3" xfId="43892" hidden="1"/>
    <cellStyle name="Commentaire 3" xfId="43826" hidden="1"/>
    <cellStyle name="Commentaire 3" xfId="43804" hidden="1"/>
    <cellStyle name="Commentaire 3" xfId="44717" hidden="1"/>
    <cellStyle name="Commentaire 3" xfId="45132" hidden="1"/>
    <cellStyle name="Commentaire 3" xfId="45125" hidden="1"/>
    <cellStyle name="Commentaire 3" xfId="45226" hidden="1"/>
    <cellStyle name="Commentaire 3" xfId="45218" hidden="1"/>
    <cellStyle name="Commentaire 3" xfId="45324" hidden="1"/>
    <cellStyle name="Commentaire 3" xfId="45318" hidden="1"/>
    <cellStyle name="Commentaire 3" xfId="45442" hidden="1"/>
    <cellStyle name="Commentaire 3" xfId="45436" hidden="1"/>
    <cellStyle name="Commentaire 3" xfId="45536" hidden="1"/>
    <cellStyle name="Commentaire 3" xfId="45530" hidden="1"/>
    <cellStyle name="Commentaire 3" xfId="45619" hidden="1"/>
    <cellStyle name="Commentaire 3" xfId="45612" hidden="1"/>
    <cellStyle name="Commentaire 3" xfId="45713" hidden="1"/>
    <cellStyle name="Commentaire 3" xfId="45706" hidden="1"/>
    <cellStyle name="Commentaire 3" xfId="45858" hidden="1"/>
    <cellStyle name="Commentaire 3" xfId="45845" hidden="1"/>
    <cellStyle name="Commentaire 3" xfId="45991" hidden="1"/>
    <cellStyle name="Commentaire 3" xfId="45983" hidden="1"/>
    <cellStyle name="Commentaire 3" xfId="46083" hidden="1"/>
    <cellStyle name="Commentaire 3" xfId="46077" hidden="1"/>
    <cellStyle name="Commentaire 3" xfId="46203" hidden="1"/>
    <cellStyle name="Commentaire 3" xfId="46195" hidden="1"/>
    <cellStyle name="Commentaire 3" xfId="45393" hidden="1"/>
    <cellStyle name="Commentaire 3" xfId="45376" hidden="1"/>
    <cellStyle name="Commentaire 3" xfId="45357" hidden="1"/>
    <cellStyle name="Commentaire 3" xfId="45937" hidden="1"/>
    <cellStyle name="Commentaire 3" xfId="46274" hidden="1"/>
    <cellStyle name="Commentaire 3" xfId="46268" hidden="1"/>
    <cellStyle name="Commentaire 3" xfId="46356" hidden="1"/>
    <cellStyle name="Commentaire 3" xfId="46350" hidden="1"/>
    <cellStyle name="Commentaire 3" xfId="46450" hidden="1"/>
    <cellStyle name="Commentaire 3" xfId="46444" hidden="1"/>
    <cellStyle name="Commentaire 3" xfId="46568" hidden="1"/>
    <cellStyle name="Commentaire 3" xfId="46562" hidden="1"/>
    <cellStyle name="Commentaire 3" xfId="46686" hidden="1"/>
    <cellStyle name="Commentaire 3" xfId="46668" hidden="1"/>
    <cellStyle name="Commentaire 3" xfId="46780" hidden="1"/>
    <cellStyle name="Commentaire 3" xfId="46774" hidden="1"/>
    <cellStyle name="Commentaire 3" xfId="46862" hidden="1"/>
    <cellStyle name="Commentaire 3" xfId="46856" hidden="1"/>
    <cellStyle name="Commentaire 3" xfId="47002" hidden="1"/>
    <cellStyle name="Commentaire 3" xfId="46989" hidden="1"/>
    <cellStyle name="Commentaire 3" xfId="47130" hidden="1"/>
    <cellStyle name="Commentaire 3" xfId="47122" hidden="1"/>
    <cellStyle name="Commentaire 3" xfId="47221" hidden="1"/>
    <cellStyle name="Commentaire 3" xfId="47215" hidden="1"/>
    <cellStyle name="Commentaire 3" xfId="47341" hidden="1"/>
    <cellStyle name="Commentaire 3" xfId="47333" hidden="1"/>
    <cellStyle name="Commentaire 3" xfId="46519" hidden="1"/>
    <cellStyle name="Commentaire 3" xfId="46502" hidden="1"/>
    <cellStyle name="Commentaire 3" xfId="46483" hidden="1"/>
    <cellStyle name="Commentaire 3" xfId="47077" hidden="1"/>
    <cellStyle name="Commentaire 3" xfId="47412" hidden="1"/>
    <cellStyle name="Commentaire 3" xfId="47406" hidden="1"/>
    <cellStyle name="Commentaire 3" xfId="47494" hidden="1"/>
    <cellStyle name="Commentaire 3" xfId="47488" hidden="1"/>
    <cellStyle name="Commentaire 3" xfId="45171" hidden="1"/>
    <cellStyle name="Commentaire 3" xfId="45270" hidden="1"/>
    <cellStyle name="Commentaire 3" xfId="42851" hidden="1"/>
    <cellStyle name="Commentaire 3" xfId="42962" hidden="1"/>
    <cellStyle name="Commentaire 3" xfId="36174" hidden="1"/>
    <cellStyle name="Commentaire 3" xfId="36357" hidden="1"/>
    <cellStyle name="Commentaire 3" xfId="34438" hidden="1"/>
    <cellStyle name="Commentaire 3" xfId="34521" hidden="1"/>
    <cellStyle name="Commentaire 3" xfId="34543" hidden="1"/>
    <cellStyle name="Commentaire 3" xfId="41008" hidden="1"/>
    <cellStyle name="Commentaire 3" xfId="44100" hidden="1"/>
    <cellStyle name="Commentaire 3" xfId="44164" hidden="1"/>
    <cellStyle name="Commentaire 3" xfId="44377" hidden="1"/>
    <cellStyle name="Commentaire 3" xfId="29915" hidden="1"/>
    <cellStyle name="Commentaire 3" xfId="31027" hidden="1"/>
    <cellStyle name="Commentaire 3" xfId="44181" hidden="1"/>
    <cellStyle name="Commentaire 3" xfId="39047" hidden="1"/>
    <cellStyle name="Commentaire 3" xfId="36054" hidden="1"/>
    <cellStyle name="Commentaire 3" xfId="43901" hidden="1"/>
    <cellStyle name="Commentaire 3" xfId="44733" hidden="1"/>
    <cellStyle name="Commentaire 3" xfId="44898" hidden="1"/>
    <cellStyle name="Commentaire 3" xfId="35191" hidden="1"/>
    <cellStyle name="Commentaire 3" xfId="39273" hidden="1"/>
    <cellStyle name="Commentaire 3" xfId="37826" hidden="1"/>
    <cellStyle name="Commentaire 3" xfId="41484" hidden="1"/>
    <cellStyle name="Commentaire 3" xfId="31228" hidden="1"/>
    <cellStyle name="Commentaire 3" xfId="43576" hidden="1"/>
    <cellStyle name="Commentaire 3" xfId="44081" hidden="1"/>
    <cellStyle name="Commentaire 3" xfId="43961" hidden="1"/>
    <cellStyle name="Commentaire 3" xfId="44191" hidden="1"/>
    <cellStyle name="Commentaire 3" xfId="38270" hidden="1"/>
    <cellStyle name="Commentaire 3" xfId="38009" hidden="1"/>
    <cellStyle name="Commentaire 3" xfId="29401" hidden="1"/>
    <cellStyle name="Commentaire 3" xfId="44371" hidden="1"/>
    <cellStyle name="Commentaire 3" xfId="43717" hidden="1"/>
    <cellStyle name="Commentaire 3" xfId="22379" hidden="1"/>
    <cellStyle name="Commentaire 3" xfId="24648" hidden="1"/>
    <cellStyle name="Commentaire 3" xfId="43561" hidden="1"/>
    <cellStyle name="Commentaire 3" xfId="43559" hidden="1"/>
    <cellStyle name="Commentaire 3" xfId="43803" hidden="1"/>
    <cellStyle name="Commentaire 3" xfId="43951" hidden="1"/>
    <cellStyle name="Commentaire 3" xfId="35193" hidden="1"/>
    <cellStyle name="Commentaire 3" xfId="36610" hidden="1"/>
    <cellStyle name="Commentaire 3" xfId="36165" hidden="1"/>
    <cellStyle name="Commentaire 3" xfId="29926" hidden="1"/>
    <cellStyle name="Commentaire 3" xfId="44344" hidden="1"/>
    <cellStyle name="Commentaire 3" xfId="34223" hidden="1"/>
    <cellStyle name="Commentaire 3" xfId="37017" hidden="1"/>
    <cellStyle name="Commentaire 3" xfId="31702" hidden="1"/>
    <cellStyle name="Commentaire 3" xfId="32775" hidden="1"/>
    <cellStyle name="Commentaire 3" xfId="29930" hidden="1"/>
    <cellStyle name="Commentaire 3" xfId="36865" hidden="1"/>
    <cellStyle name="Commentaire 3" xfId="44238" hidden="1"/>
    <cellStyle name="Commentaire 3" xfId="43953" hidden="1"/>
    <cellStyle name="Commentaire 3" xfId="32874" hidden="1"/>
    <cellStyle name="Commentaire 3" xfId="38490" hidden="1"/>
    <cellStyle name="Commentaire 3" xfId="44240" hidden="1"/>
    <cellStyle name="Commentaire 3" xfId="43956" hidden="1"/>
    <cellStyle name="Commentaire 3" xfId="44370" hidden="1"/>
    <cellStyle name="Commentaire 3" xfId="43604" hidden="1"/>
    <cellStyle name="Commentaire 3" xfId="47529" hidden="1"/>
    <cellStyle name="Commentaire 3" xfId="39930" hidden="1"/>
    <cellStyle name="Commentaire 3" xfId="47666" hidden="1"/>
    <cellStyle name="Commentaire 3" xfId="47651" hidden="1"/>
    <cellStyle name="Commentaire 3" xfId="47829" hidden="1"/>
    <cellStyle name="Commentaire 3" xfId="47808" hidden="1"/>
    <cellStyle name="Commentaire 3" xfId="47924" hidden="1"/>
    <cellStyle name="Commentaire 3" xfId="47918" hidden="1"/>
    <cellStyle name="Commentaire 3" xfId="48074" hidden="1"/>
    <cellStyle name="Commentaire 3" xfId="48054" hidden="1"/>
    <cellStyle name="Commentaire 3" xfId="38981" hidden="1"/>
    <cellStyle name="Commentaire 3" xfId="43848" hidden="1"/>
    <cellStyle name="Commentaire 3" xfId="39255" hidden="1"/>
    <cellStyle name="Commentaire 3" xfId="47749" hidden="1"/>
    <cellStyle name="Commentaire 3" xfId="48147" hidden="1"/>
    <cellStyle name="Commentaire 3" xfId="48141" hidden="1"/>
    <cellStyle name="Commentaire 3" xfId="48253" hidden="1"/>
    <cellStyle name="Commentaire 3" xfId="48235" hidden="1"/>
    <cellStyle name="Commentaire 3" xfId="48347" hidden="1"/>
    <cellStyle name="Commentaire 3" xfId="48341" hidden="1"/>
    <cellStyle name="Commentaire 3" xfId="48465" hidden="1"/>
    <cellStyle name="Commentaire 3" xfId="48459" hidden="1"/>
    <cellStyle name="Commentaire 3" xfId="48559" hidden="1"/>
    <cellStyle name="Commentaire 3" xfId="48553" hidden="1"/>
    <cellStyle name="Commentaire 3" xfId="48653" hidden="1"/>
    <cellStyle name="Commentaire 3" xfId="48647" hidden="1"/>
    <cellStyle name="Commentaire 3" xfId="48735" hidden="1"/>
    <cellStyle name="Commentaire 3" xfId="48729" hidden="1"/>
    <cellStyle name="Commentaire 3" xfId="48863" hidden="1"/>
    <cellStyle name="Commentaire 3" xfId="48850" hidden="1"/>
    <cellStyle name="Commentaire 3" xfId="48991" hidden="1"/>
    <cellStyle name="Commentaire 3" xfId="48983" hidden="1"/>
    <cellStyle name="Commentaire 3" xfId="49082" hidden="1"/>
    <cellStyle name="Commentaire 3" xfId="49076" hidden="1"/>
    <cellStyle name="Commentaire 3" xfId="49202" hidden="1"/>
    <cellStyle name="Commentaire 3" xfId="49194" hidden="1"/>
    <cellStyle name="Commentaire 3" xfId="48416" hidden="1"/>
    <cellStyle name="Commentaire 3" xfId="48399" hidden="1"/>
    <cellStyle name="Commentaire 3" xfId="48380" hidden="1"/>
    <cellStyle name="Commentaire 3" xfId="48938" hidden="1"/>
    <cellStyle name="Commentaire 3" xfId="49273" hidden="1"/>
    <cellStyle name="Commentaire 3" xfId="49267" hidden="1"/>
    <cellStyle name="Commentaire 3" xfId="49355" hidden="1"/>
    <cellStyle name="Commentaire 3" xfId="49349" hidden="1"/>
    <cellStyle name="Commentaire 3" xfId="49437" hidden="1"/>
    <cellStyle name="Commentaire 3" xfId="49431" hidden="1"/>
    <cellStyle name="Commentaire 3" xfId="49555" hidden="1"/>
    <cellStyle name="Commentaire 3" xfId="49549" hidden="1"/>
    <cellStyle name="Commentaire 3" xfId="49649" hidden="1"/>
    <cellStyle name="Commentaire 3" xfId="49643" hidden="1"/>
    <cellStyle name="Commentaire 3" xfId="49731" hidden="1"/>
    <cellStyle name="Commentaire 3" xfId="49725" hidden="1"/>
    <cellStyle name="Commentaire 3" xfId="49813" hidden="1"/>
    <cellStyle name="Commentaire 3" xfId="49807" hidden="1"/>
    <cellStyle name="Commentaire 3" xfId="49941" hidden="1"/>
    <cellStyle name="Commentaire 3" xfId="49928" hidden="1"/>
    <cellStyle name="Commentaire 3" xfId="50069" hidden="1"/>
    <cellStyle name="Commentaire 3" xfId="50061" hidden="1"/>
    <cellStyle name="Commentaire 3" xfId="50160" hidden="1"/>
    <cellStyle name="Commentaire 3" xfId="50154" hidden="1"/>
    <cellStyle name="Commentaire 3" xfId="50280" hidden="1"/>
    <cellStyle name="Commentaire 3" xfId="50272" hidden="1"/>
    <cellStyle name="Commentaire 3" xfId="49506" hidden="1"/>
    <cellStyle name="Commentaire 3" xfId="49489" hidden="1"/>
    <cellStyle name="Commentaire 3" xfId="49470" hidden="1"/>
    <cellStyle name="Commentaire 3" xfId="50016" hidden="1"/>
    <cellStyle name="Commentaire 3" xfId="50351" hidden="1"/>
    <cellStyle name="Commentaire 3" xfId="50345" hidden="1"/>
    <cellStyle name="Commentaire 3" xfId="50433" hidden="1"/>
    <cellStyle name="Commentaire 3" xfId="50427" hidden="1"/>
    <cellStyle name="Commentaire 3" xfId="50527" hidden="1"/>
    <cellStyle name="Commentaire 3" xfId="50521" hidden="1"/>
    <cellStyle name="Commentaire 3" xfId="50645" hidden="1"/>
    <cellStyle name="Commentaire 3" xfId="50639" hidden="1"/>
    <cellStyle name="Commentaire 3" xfId="50763" hidden="1"/>
    <cellStyle name="Commentaire 3" xfId="50745" hidden="1"/>
    <cellStyle name="Commentaire 3" xfId="50857" hidden="1"/>
    <cellStyle name="Commentaire 3" xfId="50851" hidden="1"/>
    <cellStyle name="Commentaire 3" xfId="50939" hidden="1"/>
    <cellStyle name="Commentaire 3" xfId="50933" hidden="1"/>
    <cellStyle name="Commentaire 3" xfId="51079" hidden="1"/>
    <cellStyle name="Commentaire 3" xfId="51066" hidden="1"/>
    <cellStyle name="Commentaire 3" xfId="51207" hidden="1"/>
    <cellStyle name="Commentaire 3" xfId="51199" hidden="1"/>
    <cellStyle name="Commentaire 3" xfId="51298" hidden="1"/>
    <cellStyle name="Commentaire 3" xfId="51292" hidden="1"/>
    <cellStyle name="Commentaire 3" xfId="51418" hidden="1"/>
    <cellStyle name="Commentaire 3" xfId="51410" hidden="1"/>
    <cellStyle name="Commentaire 3" xfId="50596" hidden="1"/>
    <cellStyle name="Commentaire 3" xfId="50579" hidden="1"/>
    <cellStyle name="Commentaire 3" xfId="50560" hidden="1"/>
    <cellStyle name="Commentaire 3" xfId="51154" hidden="1"/>
    <cellStyle name="Commentaire 3" xfId="51489" hidden="1"/>
    <cellStyle name="Commentaire 3" xfId="51483" hidden="1"/>
    <cellStyle name="Commentaire 3" xfId="51571" hidden="1"/>
    <cellStyle name="Commentaire 3" xfId="51565"/>
    <cellStyle name="Commentaire 3 2" xfId="3098"/>
    <cellStyle name="Commentaire 3 2 2" xfId="14203"/>
    <cellStyle name="Commentaire 3 2 2 2" xfId="28142"/>
    <cellStyle name="Commentaire 3 2 3" xfId="8661"/>
    <cellStyle name="Commentaire 3 2 4" xfId="22752"/>
    <cellStyle name="Commentaire 4" xfId="3115"/>
    <cellStyle name="Commentaire 5" xfId="3070"/>
    <cellStyle name="Commentaire 5 2" xfId="14177"/>
    <cellStyle name="Commentaire 5 2 2" xfId="28116"/>
    <cellStyle name="Commentaire 5 3" xfId="8635"/>
    <cellStyle name="Commentaire 5 4" xfId="22724"/>
    <cellStyle name="Commentaire 6" xfId="19950"/>
    <cellStyle name="Commentaire 7" xfId="51606"/>
    <cellStyle name="Currency [0]" xfId="183"/>
    <cellStyle name="Currency [0] 2" xfId="186"/>
    <cellStyle name="Currency [0] 2 2" xfId="357"/>
    <cellStyle name="Currency [0] 2 3" xfId="349"/>
    <cellStyle name="Currency [0] 2 3 2" xfId="672"/>
    <cellStyle name="Currency [0] 3" xfId="250"/>
    <cellStyle name="Currency0" xfId="77"/>
    <cellStyle name="DataEntryCells" xfId="78"/>
    <cellStyle name="Date" xfId="79"/>
    <cellStyle name="Dezimal [0]_DIAGRAM" xfId="80"/>
    <cellStyle name="Dezimal_DIAGRAM" xfId="81"/>
    <cellStyle name="Didier" xfId="82"/>
    <cellStyle name="Didier - Title" xfId="83"/>
    <cellStyle name="Didier subtitles" xfId="84"/>
    <cellStyle name="données" xfId="85"/>
    <cellStyle name="donnéesbord" xfId="86"/>
    <cellStyle name="Entrée" xfId="195" builtinId="20" customBuiltin="1"/>
    <cellStyle name="Entrée 2" xfId="300"/>
    <cellStyle name="Entrée 3" xfId="332" hidden="1"/>
    <cellStyle name="Entrée 3" xfId="548" hidden="1"/>
    <cellStyle name="Entrée 3" xfId="657" hidden="1"/>
    <cellStyle name="Entrée 3" xfId="544" hidden="1"/>
    <cellStyle name="Entrée 3" xfId="711" hidden="1"/>
    <cellStyle name="Entrée 3" xfId="731" hidden="1"/>
    <cellStyle name="Entrée 3" xfId="1016" hidden="1"/>
    <cellStyle name="Entrée 3" xfId="1125" hidden="1"/>
    <cellStyle name="Entrée 3" xfId="1012" hidden="1"/>
    <cellStyle name="Entrée 3" xfId="1176" hidden="1"/>
    <cellStyle name="Entrée 3" xfId="1196" hidden="1"/>
    <cellStyle name="Entrée 3" xfId="1427" hidden="1"/>
    <cellStyle name="Entrée 3" xfId="1536" hidden="1"/>
    <cellStyle name="Entrée 3" xfId="1423" hidden="1"/>
    <cellStyle name="Entrée 3" xfId="1585" hidden="1"/>
    <cellStyle name="Entrée 3" xfId="1605" hidden="1"/>
    <cellStyle name="Entrée 3" xfId="1667" hidden="1"/>
    <cellStyle name="Entrée 3" xfId="1680" hidden="1"/>
    <cellStyle name="Entrée 3" xfId="1663" hidden="1"/>
    <cellStyle name="Entrée 3" xfId="1716" hidden="1"/>
    <cellStyle name="Entrée 3" xfId="1724" hidden="1"/>
    <cellStyle name="Entrée 3" xfId="1943" hidden="1"/>
    <cellStyle name="Entrée 3" xfId="2052" hidden="1"/>
    <cellStyle name="Entrée 3" xfId="1939" hidden="1"/>
    <cellStyle name="Entrée 3" xfId="2101" hidden="1"/>
    <cellStyle name="Entrée 3" xfId="2121" hidden="1"/>
    <cellStyle name="Entrée 3" xfId="2224" hidden="1"/>
    <cellStyle name="Entrée 3" xfId="2256" hidden="1"/>
    <cellStyle name="Entrée 3" xfId="2220" hidden="1"/>
    <cellStyle name="Entrée 3" xfId="2300" hidden="1"/>
    <cellStyle name="Entrée 3" xfId="2314" hidden="1"/>
    <cellStyle name="Entrée 3" xfId="2412" hidden="1"/>
    <cellStyle name="Entrée 3" xfId="2452" hidden="1"/>
    <cellStyle name="Entrée 3" xfId="2408" hidden="1"/>
    <cellStyle name="Entrée 3" xfId="2501" hidden="1"/>
    <cellStyle name="Entrée 3" xfId="2516" hidden="1"/>
    <cellStyle name="Entrée 3" xfId="2574" hidden="1"/>
    <cellStyle name="Entrée 3" xfId="2587" hidden="1"/>
    <cellStyle name="Entrée 3" xfId="2570" hidden="1"/>
    <cellStyle name="Entrée 3" xfId="2623" hidden="1"/>
    <cellStyle name="Entrée 3" xfId="2631" hidden="1"/>
    <cellStyle name="Entrée 3" xfId="2724" hidden="1"/>
    <cellStyle name="Entrée 3" xfId="2765" hidden="1"/>
    <cellStyle name="Entrée 3" xfId="2720" hidden="1"/>
    <cellStyle name="Entrée 3" xfId="2814" hidden="1"/>
    <cellStyle name="Entrée 3" xfId="2834" hidden="1"/>
    <cellStyle name="Entrée 3" xfId="2414" hidden="1"/>
    <cellStyle name="Entrée 3" xfId="805" hidden="1"/>
    <cellStyle name="Entrée 3" xfId="2148" hidden="1"/>
    <cellStyle name="Entrée 3" xfId="2140" hidden="1"/>
    <cellStyle name="Entrée 3" xfId="753" hidden="1"/>
    <cellStyle name="Entrée 3" xfId="777" hidden="1"/>
    <cellStyle name="Entrée 3" xfId="2433" hidden="1"/>
    <cellStyle name="Entrée 3" xfId="2263" hidden="1"/>
    <cellStyle name="Entrée 3" xfId="2663" hidden="1"/>
    <cellStyle name="Entrée 3" xfId="2521" hidden="1"/>
    <cellStyle name="Entrée 3" xfId="2865" hidden="1"/>
    <cellStyle name="Entrée 3" xfId="2878" hidden="1"/>
    <cellStyle name="Entrée 3" xfId="2861" hidden="1"/>
    <cellStyle name="Entrée 3" xfId="2914" hidden="1"/>
    <cellStyle name="Entrée 3" xfId="2922" hidden="1"/>
    <cellStyle name="Entrée 3" xfId="2972" hidden="1"/>
    <cellStyle name="Entrée 3" xfId="2997" hidden="1"/>
    <cellStyle name="Entrée 3" xfId="2968" hidden="1"/>
    <cellStyle name="Entrée 3" xfId="3045" hidden="1"/>
    <cellStyle name="Entrée 3" xfId="3065" hidden="1"/>
    <cellStyle name="Entrée 3" xfId="3369" hidden="1"/>
    <cellStyle name="Entrée 3" xfId="3478" hidden="1"/>
    <cellStyle name="Entrée 3" xfId="3365" hidden="1"/>
    <cellStyle name="Entrée 3" xfId="3527" hidden="1"/>
    <cellStyle name="Entrée 3" xfId="3547" hidden="1"/>
    <cellStyle name="Entrée 3" xfId="3832" hidden="1"/>
    <cellStyle name="Entrée 3" xfId="3941" hidden="1"/>
    <cellStyle name="Entrée 3" xfId="3828" hidden="1"/>
    <cellStyle name="Entrée 3" xfId="3992" hidden="1"/>
    <cellStyle name="Entrée 3" xfId="4012" hidden="1"/>
    <cellStyle name="Entrée 3" xfId="4243" hidden="1"/>
    <cellStyle name="Entrée 3" xfId="4352" hidden="1"/>
    <cellStyle name="Entrée 3" xfId="4239" hidden="1"/>
    <cellStyle name="Entrée 3" xfId="4401" hidden="1"/>
    <cellStyle name="Entrée 3" xfId="4421" hidden="1"/>
    <cellStyle name="Entrée 3" xfId="4483" hidden="1"/>
    <cellStyle name="Entrée 3" xfId="4496" hidden="1"/>
    <cellStyle name="Entrée 3" xfId="4479" hidden="1"/>
    <cellStyle name="Entrée 3" xfId="4532" hidden="1"/>
    <cellStyle name="Entrée 3" xfId="4540" hidden="1"/>
    <cellStyle name="Entrée 3" xfId="4759" hidden="1"/>
    <cellStyle name="Entrée 3" xfId="4868" hidden="1"/>
    <cellStyle name="Entrée 3" xfId="4755" hidden="1"/>
    <cellStyle name="Entrée 3" xfId="4917" hidden="1"/>
    <cellStyle name="Entrée 3" xfId="4937" hidden="1"/>
    <cellStyle name="Entrée 3" xfId="5040" hidden="1"/>
    <cellStyle name="Entrée 3" xfId="5072" hidden="1"/>
    <cellStyle name="Entrée 3" xfId="5036" hidden="1"/>
    <cellStyle name="Entrée 3" xfId="5116" hidden="1"/>
    <cellStyle name="Entrée 3" xfId="5130" hidden="1"/>
    <cellStyle name="Entrée 3" xfId="5228" hidden="1"/>
    <cellStyle name="Entrée 3" xfId="5268" hidden="1"/>
    <cellStyle name="Entrée 3" xfId="5224" hidden="1"/>
    <cellStyle name="Entrée 3" xfId="5317" hidden="1"/>
    <cellStyle name="Entrée 3" xfId="5332" hidden="1"/>
    <cellStyle name="Entrée 3" xfId="5390" hidden="1"/>
    <cellStyle name="Entrée 3" xfId="5403" hidden="1"/>
    <cellStyle name="Entrée 3" xfId="5386" hidden="1"/>
    <cellStyle name="Entrée 3" xfId="5439" hidden="1"/>
    <cellStyle name="Entrée 3" xfId="5447" hidden="1"/>
    <cellStyle name="Entrée 3" xfId="5540" hidden="1"/>
    <cellStyle name="Entrée 3" xfId="5581" hidden="1"/>
    <cellStyle name="Entrée 3" xfId="5536" hidden="1"/>
    <cellStyle name="Entrée 3" xfId="5630" hidden="1"/>
    <cellStyle name="Entrée 3" xfId="5650" hidden="1"/>
    <cellStyle name="Entrée 3" xfId="5230" hidden="1"/>
    <cellStyle name="Entrée 3" xfId="3621" hidden="1"/>
    <cellStyle name="Entrée 3" xfId="4964" hidden="1"/>
    <cellStyle name="Entrée 3" xfId="4956" hidden="1"/>
    <cellStyle name="Entrée 3" xfId="3569" hidden="1"/>
    <cellStyle name="Entrée 3" xfId="3593" hidden="1"/>
    <cellStyle name="Entrée 3" xfId="5249" hidden="1"/>
    <cellStyle name="Entrée 3" xfId="5079" hidden="1"/>
    <cellStyle name="Entrée 3" xfId="5479" hidden="1"/>
    <cellStyle name="Entrée 3" xfId="5337" hidden="1"/>
    <cellStyle name="Entrée 3" xfId="5681" hidden="1"/>
    <cellStyle name="Entrée 3" xfId="5694" hidden="1"/>
    <cellStyle name="Entrée 3" xfId="5677" hidden="1"/>
    <cellStyle name="Entrée 3" xfId="5730" hidden="1"/>
    <cellStyle name="Entrée 3" xfId="5738" hidden="1"/>
    <cellStyle name="Entrée 3" xfId="5788" hidden="1"/>
    <cellStyle name="Entrée 3" xfId="5813" hidden="1"/>
    <cellStyle name="Entrée 3" xfId="5784" hidden="1"/>
    <cellStyle name="Entrée 3" xfId="5861" hidden="1"/>
    <cellStyle name="Entrée 3" xfId="5881" hidden="1"/>
    <cellStyle name="Entrée 3" xfId="6121" hidden="1"/>
    <cellStyle name="Entrée 3" xfId="6230" hidden="1"/>
    <cellStyle name="Entrée 3" xfId="6117" hidden="1"/>
    <cellStyle name="Entrée 3" xfId="6279" hidden="1"/>
    <cellStyle name="Entrée 3" xfId="6299" hidden="1"/>
    <cellStyle name="Entrée 3" xfId="6584" hidden="1"/>
    <cellStyle name="Entrée 3" xfId="6693" hidden="1"/>
    <cellStyle name="Entrée 3" xfId="6580" hidden="1"/>
    <cellStyle name="Entrée 3" xfId="6744" hidden="1"/>
    <cellStyle name="Entrée 3" xfId="6764" hidden="1"/>
    <cellStyle name="Entrée 3" xfId="6995" hidden="1"/>
    <cellStyle name="Entrée 3" xfId="7104" hidden="1"/>
    <cellStyle name="Entrée 3" xfId="6991" hidden="1"/>
    <cellStyle name="Entrée 3" xfId="7153" hidden="1"/>
    <cellStyle name="Entrée 3" xfId="7173" hidden="1"/>
    <cellStyle name="Entrée 3" xfId="7235" hidden="1"/>
    <cellStyle name="Entrée 3" xfId="7248" hidden="1"/>
    <cellStyle name="Entrée 3" xfId="7231" hidden="1"/>
    <cellStyle name="Entrée 3" xfId="7284" hidden="1"/>
    <cellStyle name="Entrée 3" xfId="7292" hidden="1"/>
    <cellStyle name="Entrée 3" xfId="7511" hidden="1"/>
    <cellStyle name="Entrée 3" xfId="7620" hidden="1"/>
    <cellStyle name="Entrée 3" xfId="7507" hidden="1"/>
    <cellStyle name="Entrée 3" xfId="7669" hidden="1"/>
    <cellStyle name="Entrée 3" xfId="7689" hidden="1"/>
    <cellStyle name="Entrée 3" xfId="7792" hidden="1"/>
    <cellStyle name="Entrée 3" xfId="7824" hidden="1"/>
    <cellStyle name="Entrée 3" xfId="7788" hidden="1"/>
    <cellStyle name="Entrée 3" xfId="7868" hidden="1"/>
    <cellStyle name="Entrée 3" xfId="7882" hidden="1"/>
    <cellStyle name="Entrée 3" xfId="7980" hidden="1"/>
    <cellStyle name="Entrée 3" xfId="8020" hidden="1"/>
    <cellStyle name="Entrée 3" xfId="7976" hidden="1"/>
    <cellStyle name="Entrée 3" xfId="8069" hidden="1"/>
    <cellStyle name="Entrée 3" xfId="8084" hidden="1"/>
    <cellStyle name="Entrée 3" xfId="8142" hidden="1"/>
    <cellStyle name="Entrée 3" xfId="8155" hidden="1"/>
    <cellStyle name="Entrée 3" xfId="8138" hidden="1"/>
    <cellStyle name="Entrée 3" xfId="8191" hidden="1"/>
    <cellStyle name="Entrée 3" xfId="8199" hidden="1"/>
    <cellStyle name="Entrée 3" xfId="8292" hidden="1"/>
    <cellStyle name="Entrée 3" xfId="8333" hidden="1"/>
    <cellStyle name="Entrée 3" xfId="8288" hidden="1"/>
    <cellStyle name="Entrée 3" xfId="8382" hidden="1"/>
    <cellStyle name="Entrée 3" xfId="8402" hidden="1"/>
    <cellStyle name="Entrée 3" xfId="7982" hidden="1"/>
    <cellStyle name="Entrée 3" xfId="6373" hidden="1"/>
    <cellStyle name="Entrée 3" xfId="7716" hidden="1"/>
    <cellStyle name="Entrée 3" xfId="7708" hidden="1"/>
    <cellStyle name="Entrée 3" xfId="6321" hidden="1"/>
    <cellStyle name="Entrée 3" xfId="6345" hidden="1"/>
    <cellStyle name="Entrée 3" xfId="8001" hidden="1"/>
    <cellStyle name="Entrée 3" xfId="7831" hidden="1"/>
    <cellStyle name="Entrée 3" xfId="8231" hidden="1"/>
    <cellStyle name="Entrée 3" xfId="8089" hidden="1"/>
    <cellStyle name="Entrée 3" xfId="8433" hidden="1"/>
    <cellStyle name="Entrée 3" xfId="8446" hidden="1"/>
    <cellStyle name="Entrée 3" xfId="8429" hidden="1"/>
    <cellStyle name="Entrée 3" xfId="8482" hidden="1"/>
    <cellStyle name="Entrée 3" xfId="8490" hidden="1"/>
    <cellStyle name="Entrée 3" xfId="8540" hidden="1"/>
    <cellStyle name="Entrée 3" xfId="8565" hidden="1"/>
    <cellStyle name="Entrée 3" xfId="8536" hidden="1"/>
    <cellStyle name="Entrée 3" xfId="8613" hidden="1"/>
    <cellStyle name="Entrée 3" xfId="8633" hidden="1"/>
    <cellStyle name="Entrée 3" xfId="8879" hidden="1"/>
    <cellStyle name="Entrée 3" xfId="8988" hidden="1"/>
    <cellStyle name="Entrée 3" xfId="8875" hidden="1"/>
    <cellStyle name="Entrée 3" xfId="9037" hidden="1"/>
    <cellStyle name="Entrée 3" xfId="9057" hidden="1"/>
    <cellStyle name="Entrée 3" xfId="9342" hidden="1"/>
    <cellStyle name="Entrée 3" xfId="9451" hidden="1"/>
    <cellStyle name="Entrée 3" xfId="9338" hidden="1"/>
    <cellStyle name="Entrée 3" xfId="9502" hidden="1"/>
    <cellStyle name="Entrée 3" xfId="9522" hidden="1"/>
    <cellStyle name="Entrée 3" xfId="9753" hidden="1"/>
    <cellStyle name="Entrée 3" xfId="9862" hidden="1"/>
    <cellStyle name="Entrée 3" xfId="9749" hidden="1"/>
    <cellStyle name="Entrée 3" xfId="9911" hidden="1"/>
    <cellStyle name="Entrée 3" xfId="9931" hidden="1"/>
    <cellStyle name="Entrée 3" xfId="9993" hidden="1"/>
    <cellStyle name="Entrée 3" xfId="10006" hidden="1"/>
    <cellStyle name="Entrée 3" xfId="9989" hidden="1"/>
    <cellStyle name="Entrée 3" xfId="10042" hidden="1"/>
    <cellStyle name="Entrée 3" xfId="10050" hidden="1"/>
    <cellStyle name="Entrée 3" xfId="10269" hidden="1"/>
    <cellStyle name="Entrée 3" xfId="10378" hidden="1"/>
    <cellStyle name="Entrée 3" xfId="10265" hidden="1"/>
    <cellStyle name="Entrée 3" xfId="10427" hidden="1"/>
    <cellStyle name="Entrée 3" xfId="10447" hidden="1"/>
    <cellStyle name="Entrée 3" xfId="10550" hidden="1"/>
    <cellStyle name="Entrée 3" xfId="10582" hidden="1"/>
    <cellStyle name="Entrée 3" xfId="10546" hidden="1"/>
    <cellStyle name="Entrée 3" xfId="10626" hidden="1"/>
    <cellStyle name="Entrée 3" xfId="10640" hidden="1"/>
    <cellStyle name="Entrée 3" xfId="10738" hidden="1"/>
    <cellStyle name="Entrée 3" xfId="10778" hidden="1"/>
    <cellStyle name="Entrée 3" xfId="10734" hidden="1"/>
    <cellStyle name="Entrée 3" xfId="10827" hidden="1"/>
    <cellStyle name="Entrée 3" xfId="10842" hidden="1"/>
    <cellStyle name="Entrée 3" xfId="10900" hidden="1"/>
    <cellStyle name="Entrée 3" xfId="10913" hidden="1"/>
    <cellStyle name="Entrée 3" xfId="10896" hidden="1"/>
    <cellStyle name="Entrée 3" xfId="10949" hidden="1"/>
    <cellStyle name="Entrée 3" xfId="10957" hidden="1"/>
    <cellStyle name="Entrée 3" xfId="11050" hidden="1"/>
    <cellStyle name="Entrée 3" xfId="11091" hidden="1"/>
    <cellStyle name="Entrée 3" xfId="11046" hidden="1"/>
    <cellStyle name="Entrée 3" xfId="11140" hidden="1"/>
    <cellStyle name="Entrée 3" xfId="11160" hidden="1"/>
    <cellStyle name="Entrée 3" xfId="10740" hidden="1"/>
    <cellStyle name="Entrée 3" xfId="9131" hidden="1"/>
    <cellStyle name="Entrée 3" xfId="10474" hidden="1"/>
    <cellStyle name="Entrée 3" xfId="10466" hidden="1"/>
    <cellStyle name="Entrée 3" xfId="9079" hidden="1"/>
    <cellStyle name="Entrée 3" xfId="9103" hidden="1"/>
    <cellStyle name="Entrée 3" xfId="10759" hidden="1"/>
    <cellStyle name="Entrée 3" xfId="10589" hidden="1"/>
    <cellStyle name="Entrée 3" xfId="10989" hidden="1"/>
    <cellStyle name="Entrée 3" xfId="10847" hidden="1"/>
    <cellStyle name="Entrée 3" xfId="11191" hidden="1"/>
    <cellStyle name="Entrée 3" xfId="11204" hidden="1"/>
    <cellStyle name="Entrée 3" xfId="11187" hidden="1"/>
    <cellStyle name="Entrée 3" xfId="11240" hidden="1"/>
    <cellStyle name="Entrée 3" xfId="11248" hidden="1"/>
    <cellStyle name="Entrée 3" xfId="11298" hidden="1"/>
    <cellStyle name="Entrée 3" xfId="11323" hidden="1"/>
    <cellStyle name="Entrée 3" xfId="11294" hidden="1"/>
    <cellStyle name="Entrée 3" xfId="11371" hidden="1"/>
    <cellStyle name="Entrée 3" xfId="11391" hidden="1"/>
    <cellStyle name="Entrée 3" xfId="11663" hidden="1"/>
    <cellStyle name="Entrée 3" xfId="11772" hidden="1"/>
    <cellStyle name="Entrée 3" xfId="11659" hidden="1"/>
    <cellStyle name="Entrée 3" xfId="11821" hidden="1"/>
    <cellStyle name="Entrée 3" xfId="11841" hidden="1"/>
    <cellStyle name="Entrée 3" xfId="12126" hidden="1"/>
    <cellStyle name="Entrée 3" xfId="12235" hidden="1"/>
    <cellStyle name="Entrée 3" xfId="12122" hidden="1"/>
    <cellStyle name="Entrée 3" xfId="12286" hidden="1"/>
    <cellStyle name="Entrée 3" xfId="12306" hidden="1"/>
    <cellStyle name="Entrée 3" xfId="12537" hidden="1"/>
    <cellStyle name="Entrée 3" xfId="12646" hidden="1"/>
    <cellStyle name="Entrée 3" xfId="12533" hidden="1"/>
    <cellStyle name="Entrée 3" xfId="12695" hidden="1"/>
    <cellStyle name="Entrée 3" xfId="12715" hidden="1"/>
    <cellStyle name="Entrée 3" xfId="12777" hidden="1"/>
    <cellStyle name="Entrée 3" xfId="12790" hidden="1"/>
    <cellStyle name="Entrée 3" xfId="12773" hidden="1"/>
    <cellStyle name="Entrée 3" xfId="12826" hidden="1"/>
    <cellStyle name="Entrée 3" xfId="12834" hidden="1"/>
    <cellStyle name="Entrée 3" xfId="13053" hidden="1"/>
    <cellStyle name="Entrée 3" xfId="13162" hidden="1"/>
    <cellStyle name="Entrée 3" xfId="13049" hidden="1"/>
    <cellStyle name="Entrée 3" xfId="13211" hidden="1"/>
    <cellStyle name="Entrée 3" xfId="13231" hidden="1"/>
    <cellStyle name="Entrée 3" xfId="13334" hidden="1"/>
    <cellStyle name="Entrée 3" xfId="13366" hidden="1"/>
    <cellStyle name="Entrée 3" xfId="13330" hidden="1"/>
    <cellStyle name="Entrée 3" xfId="13410" hidden="1"/>
    <cellStyle name="Entrée 3" xfId="13424" hidden="1"/>
    <cellStyle name="Entrée 3" xfId="13522" hidden="1"/>
    <cellStyle name="Entrée 3" xfId="13562" hidden="1"/>
    <cellStyle name="Entrée 3" xfId="13518" hidden="1"/>
    <cellStyle name="Entrée 3" xfId="13611" hidden="1"/>
    <cellStyle name="Entrée 3" xfId="13626" hidden="1"/>
    <cellStyle name="Entrée 3" xfId="13684" hidden="1"/>
    <cellStyle name="Entrée 3" xfId="13697" hidden="1"/>
    <cellStyle name="Entrée 3" xfId="13680" hidden="1"/>
    <cellStyle name="Entrée 3" xfId="13733" hidden="1"/>
    <cellStyle name="Entrée 3" xfId="13741" hidden="1"/>
    <cellStyle name="Entrée 3" xfId="13834" hidden="1"/>
    <cellStyle name="Entrée 3" xfId="13875" hidden="1"/>
    <cellStyle name="Entrée 3" xfId="13830" hidden="1"/>
    <cellStyle name="Entrée 3" xfId="13924" hidden="1"/>
    <cellStyle name="Entrée 3" xfId="13944" hidden="1"/>
    <cellStyle name="Entrée 3" xfId="13524" hidden="1"/>
    <cellStyle name="Entrée 3" xfId="11915" hidden="1"/>
    <cellStyle name="Entrée 3" xfId="13258" hidden="1"/>
    <cellStyle name="Entrée 3" xfId="13250" hidden="1"/>
    <cellStyle name="Entrée 3" xfId="11863" hidden="1"/>
    <cellStyle name="Entrée 3" xfId="11887" hidden="1"/>
    <cellStyle name="Entrée 3" xfId="13543" hidden="1"/>
    <cellStyle name="Entrée 3" xfId="13373" hidden="1"/>
    <cellStyle name="Entrée 3" xfId="13773" hidden="1"/>
    <cellStyle name="Entrée 3" xfId="13631" hidden="1"/>
    <cellStyle name="Entrée 3" xfId="13975" hidden="1"/>
    <cellStyle name="Entrée 3" xfId="13988" hidden="1"/>
    <cellStyle name="Entrée 3" xfId="13971" hidden="1"/>
    <cellStyle name="Entrée 3" xfId="14024" hidden="1"/>
    <cellStyle name="Entrée 3" xfId="14032" hidden="1"/>
    <cellStyle name="Entrée 3" xfId="14082" hidden="1"/>
    <cellStyle name="Entrée 3" xfId="14107" hidden="1"/>
    <cellStyle name="Entrée 3" xfId="14078" hidden="1"/>
    <cellStyle name="Entrée 3" xfId="14155" hidden="1"/>
    <cellStyle name="Entrée 3" xfId="14175" hidden="1"/>
    <cellStyle name="Entrée 3" xfId="14421" hidden="1"/>
    <cellStyle name="Entrée 3" xfId="14530" hidden="1"/>
    <cellStyle name="Entrée 3" xfId="14417" hidden="1"/>
    <cellStyle name="Entrée 3" xfId="14579" hidden="1"/>
    <cellStyle name="Entrée 3" xfId="14599" hidden="1"/>
    <cellStyle name="Entrée 3" xfId="14884" hidden="1"/>
    <cellStyle name="Entrée 3" xfId="14993" hidden="1"/>
    <cellStyle name="Entrée 3" xfId="14880" hidden="1"/>
    <cellStyle name="Entrée 3" xfId="15044" hidden="1"/>
    <cellStyle name="Entrée 3" xfId="15064" hidden="1"/>
    <cellStyle name="Entrée 3" xfId="15295" hidden="1"/>
    <cellStyle name="Entrée 3" xfId="15404" hidden="1"/>
    <cellStyle name="Entrée 3" xfId="15291" hidden="1"/>
    <cellStyle name="Entrée 3" xfId="15453" hidden="1"/>
    <cellStyle name="Entrée 3" xfId="15473" hidden="1"/>
    <cellStyle name="Entrée 3" xfId="15535" hidden="1"/>
    <cellStyle name="Entrée 3" xfId="15548" hidden="1"/>
    <cellStyle name="Entrée 3" xfId="15531" hidden="1"/>
    <cellStyle name="Entrée 3" xfId="15584" hidden="1"/>
    <cellStyle name="Entrée 3" xfId="15592" hidden="1"/>
    <cellStyle name="Entrée 3" xfId="15811" hidden="1"/>
    <cellStyle name="Entrée 3" xfId="15920" hidden="1"/>
    <cellStyle name="Entrée 3" xfId="15807" hidden="1"/>
    <cellStyle name="Entrée 3" xfId="15969" hidden="1"/>
    <cellStyle name="Entrée 3" xfId="15989" hidden="1"/>
    <cellStyle name="Entrée 3" xfId="16092" hidden="1"/>
    <cellStyle name="Entrée 3" xfId="16124" hidden="1"/>
    <cellStyle name="Entrée 3" xfId="16088" hidden="1"/>
    <cellStyle name="Entrée 3" xfId="16168" hidden="1"/>
    <cellStyle name="Entrée 3" xfId="16182" hidden="1"/>
    <cellStyle name="Entrée 3" xfId="16280" hidden="1"/>
    <cellStyle name="Entrée 3" xfId="16320" hidden="1"/>
    <cellStyle name="Entrée 3" xfId="16276" hidden="1"/>
    <cellStyle name="Entrée 3" xfId="16369" hidden="1"/>
    <cellStyle name="Entrée 3" xfId="16384" hidden="1"/>
    <cellStyle name="Entrée 3" xfId="16442" hidden="1"/>
    <cellStyle name="Entrée 3" xfId="16455" hidden="1"/>
    <cellStyle name="Entrée 3" xfId="16438" hidden="1"/>
    <cellStyle name="Entrée 3" xfId="16491" hidden="1"/>
    <cellStyle name="Entrée 3" xfId="16499" hidden="1"/>
    <cellStyle name="Entrée 3" xfId="16592" hidden="1"/>
    <cellStyle name="Entrée 3" xfId="16633" hidden="1"/>
    <cellStyle name="Entrée 3" xfId="16588" hidden="1"/>
    <cellStyle name="Entrée 3" xfId="16682" hidden="1"/>
    <cellStyle name="Entrée 3" xfId="16702" hidden="1"/>
    <cellStyle name="Entrée 3" xfId="16282" hidden="1"/>
    <cellStyle name="Entrée 3" xfId="14673" hidden="1"/>
    <cellStyle name="Entrée 3" xfId="16016" hidden="1"/>
    <cellStyle name="Entrée 3" xfId="16008" hidden="1"/>
    <cellStyle name="Entrée 3" xfId="14621" hidden="1"/>
    <cellStyle name="Entrée 3" xfId="14645" hidden="1"/>
    <cellStyle name="Entrée 3" xfId="16301" hidden="1"/>
    <cellStyle name="Entrée 3" xfId="16131" hidden="1"/>
    <cellStyle name="Entrée 3" xfId="16531" hidden="1"/>
    <cellStyle name="Entrée 3" xfId="16389" hidden="1"/>
    <cellStyle name="Entrée 3" xfId="16733" hidden="1"/>
    <cellStyle name="Entrée 3" xfId="16746" hidden="1"/>
    <cellStyle name="Entrée 3" xfId="16729" hidden="1"/>
    <cellStyle name="Entrée 3" xfId="16782" hidden="1"/>
    <cellStyle name="Entrée 3" xfId="16790" hidden="1"/>
    <cellStyle name="Entrée 3" xfId="16840" hidden="1"/>
    <cellStyle name="Entrée 3" xfId="16865" hidden="1"/>
    <cellStyle name="Entrée 3" xfId="16836" hidden="1"/>
    <cellStyle name="Entrée 3" xfId="16913" hidden="1"/>
    <cellStyle name="Entrée 3" xfId="16933" hidden="1"/>
    <cellStyle name="Entrée 3" xfId="16986" hidden="1"/>
    <cellStyle name="Entrée 3" xfId="16999" hidden="1"/>
    <cellStyle name="Entrée 3" xfId="16982" hidden="1"/>
    <cellStyle name="Entrée 3" xfId="17035" hidden="1"/>
    <cellStyle name="Entrée 3" xfId="17043" hidden="1"/>
    <cellStyle name="Entrée 3" xfId="17143" hidden="1"/>
    <cellStyle name="Entrée 3" xfId="17156" hidden="1"/>
    <cellStyle name="Entrée 3" xfId="17139" hidden="1"/>
    <cellStyle name="Entrée 3" xfId="17194" hidden="1"/>
    <cellStyle name="Entrée 3" xfId="17202" hidden="1"/>
    <cellStyle name="Entrée 3" xfId="17264" hidden="1"/>
    <cellStyle name="Entrée 3" xfId="17277" hidden="1"/>
    <cellStyle name="Entrée 3" xfId="17260" hidden="1"/>
    <cellStyle name="Entrée 3" xfId="17313" hidden="1"/>
    <cellStyle name="Entrée 3" xfId="17321" hidden="1"/>
    <cellStyle name="Entrée 3" xfId="17371" hidden="1"/>
    <cellStyle name="Entrée 3" xfId="17384" hidden="1"/>
    <cellStyle name="Entrée 3" xfId="17367" hidden="1"/>
    <cellStyle name="Entrée 3" xfId="17420" hidden="1"/>
    <cellStyle name="Entrée 3" xfId="17428" hidden="1"/>
    <cellStyle name="Entrée 3" xfId="17478" hidden="1"/>
    <cellStyle name="Entrée 3" xfId="17491" hidden="1"/>
    <cellStyle name="Entrée 3" xfId="17474" hidden="1"/>
    <cellStyle name="Entrée 3" xfId="17527" hidden="1"/>
    <cellStyle name="Entrée 3" xfId="17535" hidden="1"/>
    <cellStyle name="Entrée 3" xfId="17620" hidden="1"/>
    <cellStyle name="Entrée 3" xfId="17651" hidden="1"/>
    <cellStyle name="Entrée 3" xfId="17616" hidden="1"/>
    <cellStyle name="Entrée 3" xfId="17693" hidden="1"/>
    <cellStyle name="Entrée 3" xfId="17705" hidden="1"/>
    <cellStyle name="Entrée 3" xfId="17796" hidden="1"/>
    <cellStyle name="Entrée 3" xfId="17822" hidden="1"/>
    <cellStyle name="Entrée 3" xfId="17792" hidden="1"/>
    <cellStyle name="Entrée 3" xfId="17859" hidden="1"/>
    <cellStyle name="Entrée 3" xfId="17872" hidden="1"/>
    <cellStyle name="Entrée 3" xfId="17928" hidden="1"/>
    <cellStyle name="Entrée 3" xfId="17941" hidden="1"/>
    <cellStyle name="Entrée 3" xfId="17924" hidden="1"/>
    <cellStyle name="Entrée 3" xfId="17977" hidden="1"/>
    <cellStyle name="Entrée 3" xfId="17985" hidden="1"/>
    <cellStyle name="Entrée 3" xfId="18073" hidden="1"/>
    <cellStyle name="Entrée 3" xfId="18101" hidden="1"/>
    <cellStyle name="Entrée 3" xfId="18069" hidden="1"/>
    <cellStyle name="Entrée 3" xfId="18138" hidden="1"/>
    <cellStyle name="Entrée 3" xfId="18146" hidden="1"/>
    <cellStyle name="Entrée 3" xfId="17798" hidden="1"/>
    <cellStyle name="Entrée 3" xfId="17080" hidden="1"/>
    <cellStyle name="Entrée 3" xfId="17549" hidden="1"/>
    <cellStyle name="Entrée 3" xfId="17542" hidden="1"/>
    <cellStyle name="Entrée 3" xfId="17053" hidden="1"/>
    <cellStyle name="Entrée 3" xfId="17070" hidden="1"/>
    <cellStyle name="Entrée 3" xfId="17805" hidden="1"/>
    <cellStyle name="Entrée 3" xfId="17656" hidden="1"/>
    <cellStyle name="Entrée 3" xfId="18014" hidden="1"/>
    <cellStyle name="Entrée 3" xfId="17876" hidden="1"/>
    <cellStyle name="Entrée 3" xfId="18175" hidden="1"/>
    <cellStyle name="Entrée 3" xfId="18188" hidden="1"/>
    <cellStyle name="Entrée 3" xfId="18171" hidden="1"/>
    <cellStyle name="Entrée 3" xfId="18224" hidden="1"/>
    <cellStyle name="Entrée 3" xfId="18232" hidden="1"/>
    <cellStyle name="Entrée 3" xfId="18282" hidden="1"/>
    <cellStyle name="Entrée 3" xfId="18295" hidden="1"/>
    <cellStyle name="Entrée 3" xfId="18278" hidden="1"/>
    <cellStyle name="Entrée 3" xfId="18331" hidden="1"/>
    <cellStyle name="Entrée 3" xfId="18339" hidden="1"/>
    <cellStyle name="Entrée 3" xfId="18389" hidden="1"/>
    <cellStyle name="Entrée 3" xfId="18414" hidden="1"/>
    <cellStyle name="Entrée 3" xfId="18385" hidden="1"/>
    <cellStyle name="Entrée 3" xfId="18450" hidden="1"/>
    <cellStyle name="Entrée 3" xfId="18458" hidden="1"/>
    <cellStyle name="Entrée 3" xfId="18558" hidden="1"/>
    <cellStyle name="Entrée 3" xfId="18571" hidden="1"/>
    <cellStyle name="Entrée 3" xfId="18554" hidden="1"/>
    <cellStyle name="Entrée 3" xfId="18609" hidden="1"/>
    <cellStyle name="Entrée 3" xfId="18617" hidden="1"/>
    <cellStyle name="Entrée 3" xfId="18679" hidden="1"/>
    <cellStyle name="Entrée 3" xfId="18704" hidden="1"/>
    <cellStyle name="Entrée 3" xfId="18675" hidden="1"/>
    <cellStyle name="Entrée 3" xfId="18752" hidden="1"/>
    <cellStyle name="Entrée 3" xfId="18772" hidden="1"/>
    <cellStyle name="Entrée 3" xfId="18822" hidden="1"/>
    <cellStyle name="Entrée 3" xfId="18835" hidden="1"/>
    <cellStyle name="Entrée 3" xfId="18818" hidden="1"/>
    <cellStyle name="Entrée 3" xfId="18871" hidden="1"/>
    <cellStyle name="Entrée 3" xfId="18879" hidden="1"/>
    <cellStyle name="Entrée 3" xfId="18929" hidden="1"/>
    <cellStyle name="Entrée 3" xfId="18942" hidden="1"/>
    <cellStyle name="Entrée 3" xfId="18925" hidden="1"/>
    <cellStyle name="Entrée 3" xfId="18978" hidden="1"/>
    <cellStyle name="Entrée 3" xfId="18998" hidden="1"/>
    <cellStyle name="Entrée 3" xfId="19083" hidden="1"/>
    <cellStyle name="Entrée 3" xfId="19114" hidden="1"/>
    <cellStyle name="Entrée 3" xfId="19079" hidden="1"/>
    <cellStyle name="Entrée 3" xfId="19156" hidden="1"/>
    <cellStyle name="Entrée 3" xfId="19168" hidden="1"/>
    <cellStyle name="Entrée 3" xfId="19259" hidden="1"/>
    <cellStyle name="Entrée 3" xfId="19285" hidden="1"/>
    <cellStyle name="Entrée 3" xfId="19255" hidden="1"/>
    <cellStyle name="Entrée 3" xfId="19322" hidden="1"/>
    <cellStyle name="Entrée 3" xfId="19335" hidden="1"/>
    <cellStyle name="Entrée 3" xfId="19391" hidden="1"/>
    <cellStyle name="Entrée 3" xfId="19404" hidden="1"/>
    <cellStyle name="Entrée 3" xfId="19387" hidden="1"/>
    <cellStyle name="Entrée 3" xfId="19440" hidden="1"/>
    <cellStyle name="Entrée 3" xfId="19448" hidden="1"/>
    <cellStyle name="Entrée 3" xfId="19536" hidden="1"/>
    <cellStyle name="Entrée 3" xfId="19564" hidden="1"/>
    <cellStyle name="Entrée 3" xfId="19532" hidden="1"/>
    <cellStyle name="Entrée 3" xfId="19601" hidden="1"/>
    <cellStyle name="Entrée 3" xfId="19609" hidden="1"/>
    <cellStyle name="Entrée 3" xfId="19261" hidden="1"/>
    <cellStyle name="Entrée 3" xfId="18495" hidden="1"/>
    <cellStyle name="Entrée 3" xfId="19012" hidden="1"/>
    <cellStyle name="Entrée 3" xfId="19005" hidden="1"/>
    <cellStyle name="Entrée 3" xfId="18468" hidden="1"/>
    <cellStyle name="Entrée 3" xfId="18485" hidden="1"/>
    <cellStyle name="Entrée 3" xfId="19268" hidden="1"/>
    <cellStyle name="Entrée 3" xfId="19119" hidden="1"/>
    <cellStyle name="Entrée 3" xfId="19477" hidden="1"/>
    <cellStyle name="Entrée 3" xfId="19339" hidden="1"/>
    <cellStyle name="Entrée 3" xfId="19638" hidden="1"/>
    <cellStyle name="Entrée 3" xfId="19651" hidden="1"/>
    <cellStyle name="Entrée 3" xfId="19634" hidden="1"/>
    <cellStyle name="Entrée 3" xfId="19687" hidden="1"/>
    <cellStyle name="Entrée 3" xfId="19695" hidden="1"/>
    <cellStyle name="Entrée 3" xfId="19745" hidden="1"/>
    <cellStyle name="Entrée 3" xfId="19758" hidden="1"/>
    <cellStyle name="Entrée 3" xfId="19741" hidden="1"/>
    <cellStyle name="Entrée 3" xfId="19794" hidden="1"/>
    <cellStyle name="Entrée 3" xfId="19802" hidden="1"/>
    <cellStyle name="Entrée 3" xfId="20276" hidden="1"/>
    <cellStyle name="Entrée 3" xfId="20385" hidden="1"/>
    <cellStyle name="Entrée 3" xfId="20272" hidden="1"/>
    <cellStyle name="Entrée 3" xfId="20435" hidden="1"/>
    <cellStyle name="Entrée 3" xfId="20455" hidden="1"/>
    <cellStyle name="Entrée 3" xfId="20733" hidden="1"/>
    <cellStyle name="Entrée 3" xfId="20842" hidden="1"/>
    <cellStyle name="Entrée 3" xfId="20729" hidden="1"/>
    <cellStyle name="Entrée 3" xfId="20891" hidden="1"/>
    <cellStyle name="Entrée 3" xfId="20911" hidden="1"/>
    <cellStyle name="Entrée 3" xfId="21137" hidden="1"/>
    <cellStyle name="Entrée 3" xfId="21246" hidden="1"/>
    <cellStyle name="Entrée 3" xfId="21133" hidden="1"/>
    <cellStyle name="Entrée 3" xfId="21291" hidden="1"/>
    <cellStyle name="Entrée 3" xfId="21311" hidden="1"/>
    <cellStyle name="Entrée 3" xfId="21372" hidden="1"/>
    <cellStyle name="Entrée 3" xfId="21384" hidden="1"/>
    <cellStyle name="Entrée 3" xfId="21368" hidden="1"/>
    <cellStyle name="Entrée 3" xfId="21417" hidden="1"/>
    <cellStyle name="Entrée 3" xfId="21425" hidden="1"/>
    <cellStyle name="Entrée 3" xfId="21641" hidden="1"/>
    <cellStyle name="Entrée 3" xfId="21749" hidden="1"/>
    <cellStyle name="Entrée 3" xfId="21637" hidden="1"/>
    <cellStyle name="Entrée 3" xfId="21793" hidden="1"/>
    <cellStyle name="Entrée 3" xfId="21813" hidden="1"/>
    <cellStyle name="Entrée 3" xfId="21909" hidden="1"/>
    <cellStyle name="Entrée 3" xfId="21939" hidden="1"/>
    <cellStyle name="Entrée 3" xfId="21905" hidden="1"/>
    <cellStyle name="Entrée 3" xfId="21979" hidden="1"/>
    <cellStyle name="Entrée 3" xfId="21993" hidden="1"/>
    <cellStyle name="Entrée 3" xfId="22077" hidden="1"/>
    <cellStyle name="Entrée 3" xfId="22116" hidden="1"/>
    <cellStyle name="Entrée 3" xfId="22074" hidden="1"/>
    <cellStyle name="Entrée 3" xfId="22164" hidden="1"/>
    <cellStyle name="Entrée 3" xfId="22178" hidden="1"/>
    <cellStyle name="Entrée 3" xfId="22232" hidden="1"/>
    <cellStyle name="Entrée 3" xfId="22245" hidden="1"/>
    <cellStyle name="Entrée 3" xfId="22228" hidden="1"/>
    <cellStyle name="Entrée 3" xfId="22281" hidden="1"/>
    <cellStyle name="Entrée 3" xfId="22289" hidden="1"/>
    <cellStyle name="Entrée 3" xfId="22380" hidden="1"/>
    <cellStyle name="Entrée 3" xfId="22420" hidden="1"/>
    <cellStyle name="Entrée 3" xfId="22376" hidden="1"/>
    <cellStyle name="Entrée 3" xfId="22469" hidden="1"/>
    <cellStyle name="Entrée 3" xfId="22489" hidden="1"/>
    <cellStyle name="Entrée 3" xfId="22079" hidden="1"/>
    <cellStyle name="Entrée 3" xfId="20525" hidden="1"/>
    <cellStyle name="Entrée 3" xfId="21840" hidden="1"/>
    <cellStyle name="Entrée 3" xfId="21832" hidden="1"/>
    <cellStyle name="Entrée 3" xfId="20475" hidden="1"/>
    <cellStyle name="Entrée 3" xfId="20498" hidden="1"/>
    <cellStyle name="Entrée 3" xfId="22098" hidden="1"/>
    <cellStyle name="Entrée 3" xfId="21946" hidden="1"/>
    <cellStyle name="Entrée 3" xfId="22321" hidden="1"/>
    <cellStyle name="Entrée 3" xfId="22183" hidden="1"/>
    <cellStyle name="Entrée 3" xfId="22520" hidden="1"/>
    <cellStyle name="Entrée 3" xfId="22533" hidden="1"/>
    <cellStyle name="Entrée 3" xfId="22516" hidden="1"/>
    <cellStyle name="Entrée 3" xfId="22569" hidden="1"/>
    <cellStyle name="Entrée 3" xfId="22577" hidden="1"/>
    <cellStyle name="Entrée 3" xfId="22627" hidden="1"/>
    <cellStyle name="Entrée 3" xfId="22652" hidden="1"/>
    <cellStyle name="Entrée 3" xfId="22623" hidden="1"/>
    <cellStyle name="Entrée 3" xfId="22699" hidden="1"/>
    <cellStyle name="Entrée 3" xfId="22719" hidden="1"/>
    <cellStyle name="Entrée 3" xfId="23006" hidden="1"/>
    <cellStyle name="Entrée 3" xfId="23115" hidden="1"/>
    <cellStyle name="Entrée 3" xfId="23002" hidden="1"/>
    <cellStyle name="Entrée 3" xfId="23159" hidden="1"/>
    <cellStyle name="Entrée 3" xfId="23179" hidden="1"/>
    <cellStyle name="Entrée 3" xfId="23458" hidden="1"/>
    <cellStyle name="Entrée 3" xfId="23567" hidden="1"/>
    <cellStyle name="Entrée 3" xfId="23455" hidden="1"/>
    <cellStyle name="Entrée 3" xfId="23618" hidden="1"/>
    <cellStyle name="Entrée 3" xfId="23638" hidden="1"/>
    <cellStyle name="Entrée 3" xfId="23867" hidden="1"/>
    <cellStyle name="Entrée 3" xfId="23976" hidden="1"/>
    <cellStyle name="Entrée 3" xfId="23863" hidden="1"/>
    <cellStyle name="Entrée 3" xfId="24023" hidden="1"/>
    <cellStyle name="Entrée 3" xfId="24043" hidden="1"/>
    <cellStyle name="Entrée 3" xfId="24104" hidden="1"/>
    <cellStyle name="Entrée 3" xfId="24117" hidden="1"/>
    <cellStyle name="Entrée 3" xfId="24100" hidden="1"/>
    <cellStyle name="Entrée 3" xfId="24149" hidden="1"/>
    <cellStyle name="Entrée 3" xfId="24157" hidden="1"/>
    <cellStyle name="Entrée 3" xfId="24369" hidden="1"/>
    <cellStyle name="Entrée 3" xfId="24478" hidden="1"/>
    <cellStyle name="Entrée 3" xfId="24365" hidden="1"/>
    <cellStyle name="Entrée 3" xfId="24523" hidden="1"/>
    <cellStyle name="Entrée 3" xfId="24543" hidden="1"/>
    <cellStyle name="Entrée 3" xfId="24638" hidden="1"/>
    <cellStyle name="Entrée 3" xfId="24669" hidden="1"/>
    <cellStyle name="Entrée 3" xfId="24634" hidden="1"/>
    <cellStyle name="Entrée 3" xfId="24710" hidden="1"/>
    <cellStyle name="Entrée 3" xfId="24724" hidden="1"/>
    <cellStyle name="Entrée 3" xfId="24812" hidden="1"/>
    <cellStyle name="Entrée 3" xfId="24852" hidden="1"/>
    <cellStyle name="Entrée 3" xfId="24808" hidden="1"/>
    <cellStyle name="Entrée 3" xfId="24899" hidden="1"/>
    <cellStyle name="Entrée 3" xfId="24913" hidden="1"/>
    <cellStyle name="Entrée 3" xfId="24969" hidden="1"/>
    <cellStyle name="Entrée 3" xfId="24982" hidden="1"/>
    <cellStyle name="Entrée 3" xfId="24965" hidden="1"/>
    <cellStyle name="Entrée 3" xfId="25016" hidden="1"/>
    <cellStyle name="Entrée 3" xfId="25024" hidden="1"/>
    <cellStyle name="Entrée 3" xfId="25112" hidden="1"/>
    <cellStyle name="Entrée 3" xfId="25153" hidden="1"/>
    <cellStyle name="Entrée 3" xfId="25108" hidden="1"/>
    <cellStyle name="Entrée 3" xfId="25197" hidden="1"/>
    <cellStyle name="Entrée 3" xfId="25217" hidden="1"/>
    <cellStyle name="Entrée 3" xfId="24814" hidden="1"/>
    <cellStyle name="Entrée 3" xfId="23253" hidden="1"/>
    <cellStyle name="Entrée 3" xfId="24569" hidden="1"/>
    <cellStyle name="Entrée 3" xfId="24562" hidden="1"/>
    <cellStyle name="Entrée 3" xfId="23201" hidden="1"/>
    <cellStyle name="Entrée 3" xfId="23225" hidden="1"/>
    <cellStyle name="Entrée 3" xfId="24833" hidden="1"/>
    <cellStyle name="Entrée 3" xfId="24676" hidden="1"/>
    <cellStyle name="Entrée 3" xfId="25054" hidden="1"/>
    <cellStyle name="Entrée 3" xfId="24918" hidden="1"/>
    <cellStyle name="Entrée 3" xfId="25246" hidden="1"/>
    <cellStyle name="Entrée 3" xfId="25259" hidden="1"/>
    <cellStyle name="Entrée 3" xfId="25243" hidden="1"/>
    <cellStyle name="Entrée 3" xfId="25293" hidden="1"/>
    <cellStyle name="Entrée 3" xfId="25301" hidden="1"/>
    <cellStyle name="Entrée 3" xfId="25345" hidden="1"/>
    <cellStyle name="Entrée 3" xfId="25370" hidden="1"/>
    <cellStyle name="Entrée 3" xfId="25341" hidden="1"/>
    <cellStyle name="Entrée 3" xfId="25417" hidden="1"/>
    <cellStyle name="Entrée 3" xfId="25437" hidden="1"/>
    <cellStyle name="Entrée 3" xfId="25707" hidden="1"/>
    <cellStyle name="Entrée 3" xfId="25816" hidden="1"/>
    <cellStyle name="Entrée 3" xfId="25704" hidden="1"/>
    <cellStyle name="Entrée 3" xfId="25863" hidden="1"/>
    <cellStyle name="Entrée 3" xfId="25883" hidden="1"/>
    <cellStyle name="Entrée 3" xfId="26156" hidden="1"/>
    <cellStyle name="Entrée 3" xfId="26265" hidden="1"/>
    <cellStyle name="Entrée 3" xfId="26153" hidden="1"/>
    <cellStyle name="Entrée 3" xfId="26312" hidden="1"/>
    <cellStyle name="Entrée 3" xfId="26332" hidden="1"/>
    <cellStyle name="Entrée 3" xfId="26557" hidden="1"/>
    <cellStyle name="Entrée 3" xfId="26666" hidden="1"/>
    <cellStyle name="Entrée 3" xfId="26553" hidden="1"/>
    <cellStyle name="Entrée 3" xfId="26711" hidden="1"/>
    <cellStyle name="Entrée 3" xfId="26731" hidden="1"/>
    <cellStyle name="Entrée 3" xfId="26788" hidden="1"/>
    <cellStyle name="Entrée 3" xfId="26801" hidden="1"/>
    <cellStyle name="Entrée 3" xfId="26784" hidden="1"/>
    <cellStyle name="Entrée 3" xfId="26835" hidden="1"/>
    <cellStyle name="Entrée 3" xfId="26843" hidden="1"/>
    <cellStyle name="Entrée 3" xfId="27059" hidden="1"/>
    <cellStyle name="Entrée 3" xfId="27168" hidden="1"/>
    <cellStyle name="Entrée 3" xfId="27056" hidden="1"/>
    <cellStyle name="Entrée 3" xfId="27216" hidden="1"/>
    <cellStyle name="Entrée 3" xfId="27236" hidden="1"/>
    <cellStyle name="Entrée 3" xfId="27333" hidden="1"/>
    <cellStyle name="Entrée 3" xfId="27365" hidden="1"/>
    <cellStyle name="Entrée 3" xfId="27329" hidden="1"/>
    <cellStyle name="Entrée 3" xfId="27405" hidden="1"/>
    <cellStyle name="Entrée 3" xfId="27419" hidden="1"/>
    <cellStyle name="Entrée 3" xfId="27508" hidden="1"/>
    <cellStyle name="Entrée 3" xfId="27547" hidden="1"/>
    <cellStyle name="Entrée 3" xfId="27505" hidden="1"/>
    <cellStyle name="Entrée 3" xfId="27589" hidden="1"/>
    <cellStyle name="Entrée 3" xfId="27603" hidden="1"/>
    <cellStyle name="Entrée 3" xfId="27654" hidden="1"/>
    <cellStyle name="Entrée 3" xfId="27667" hidden="1"/>
    <cellStyle name="Entrée 3" xfId="27650" hidden="1"/>
    <cellStyle name="Entrée 3" xfId="27700" hidden="1"/>
    <cellStyle name="Entrée 3" xfId="27708" hidden="1"/>
    <cellStyle name="Entrée 3" xfId="27791" hidden="1"/>
    <cellStyle name="Entrée 3" xfId="27831" hidden="1"/>
    <cellStyle name="Entrée 3" xfId="27788" hidden="1"/>
    <cellStyle name="Entrée 3" xfId="27874" hidden="1"/>
    <cellStyle name="Entrée 3" xfId="27894" hidden="1"/>
    <cellStyle name="Entrée 3" xfId="27510" hidden="1"/>
    <cellStyle name="Entrée 3" xfId="25952" hidden="1"/>
    <cellStyle name="Entrée 3" xfId="27263" hidden="1"/>
    <cellStyle name="Entrée 3" xfId="27255" hidden="1"/>
    <cellStyle name="Entrée 3" xfId="25904" hidden="1"/>
    <cellStyle name="Entrée 3" xfId="25925" hidden="1"/>
    <cellStyle name="Entrée 3" xfId="27529" hidden="1"/>
    <cellStyle name="Entrée 3" xfId="27372" hidden="1"/>
    <cellStyle name="Entrée 3" xfId="27735" hidden="1"/>
    <cellStyle name="Entrée 3" xfId="27608" hidden="1"/>
    <cellStyle name="Entrée 3" xfId="27924" hidden="1"/>
    <cellStyle name="Entrée 3" xfId="27937" hidden="1"/>
    <cellStyle name="Entrée 3" xfId="27920" hidden="1"/>
    <cellStyle name="Entrée 3" xfId="27971" hidden="1"/>
    <cellStyle name="Entrée 3" xfId="27979" hidden="1"/>
    <cellStyle name="Entrée 3" xfId="28023" hidden="1"/>
    <cellStyle name="Entrée 3" xfId="28048" hidden="1"/>
    <cellStyle name="Entrée 3" xfId="28019" hidden="1"/>
    <cellStyle name="Entrée 3" xfId="28094" hidden="1"/>
    <cellStyle name="Entrée 3" xfId="28114" hidden="1"/>
    <cellStyle name="Entrée 3" xfId="28357" hidden="1"/>
    <cellStyle name="Entrée 3" xfId="28466" hidden="1"/>
    <cellStyle name="Entrée 3" xfId="28353" hidden="1"/>
    <cellStyle name="Entrée 3" xfId="28514" hidden="1"/>
    <cellStyle name="Entrée 3" xfId="28534" hidden="1"/>
    <cellStyle name="Entrée 3" xfId="28810" hidden="1"/>
    <cellStyle name="Entrée 3" xfId="28918" hidden="1"/>
    <cellStyle name="Entrée 3" xfId="28806" hidden="1"/>
    <cellStyle name="Entrée 3" xfId="28965" hidden="1"/>
    <cellStyle name="Entrée 3" xfId="28985" hidden="1"/>
    <cellStyle name="Entrée 3" xfId="29209" hidden="1"/>
    <cellStyle name="Entrée 3" xfId="29318" hidden="1"/>
    <cellStyle name="Entrée 3" xfId="29206" hidden="1"/>
    <cellStyle name="Entrée 3" xfId="29366" hidden="1"/>
    <cellStyle name="Entrée 3" xfId="29386" hidden="1"/>
    <cellStyle name="Entrée 3" xfId="29439" hidden="1"/>
    <cellStyle name="Entrée 3" xfId="29451" hidden="1"/>
    <cellStyle name="Entrée 3" xfId="29436" hidden="1"/>
    <cellStyle name="Entrée 3" xfId="29482" hidden="1"/>
    <cellStyle name="Entrée 3" xfId="29490" hidden="1"/>
    <cellStyle name="Entrée 3" xfId="29702" hidden="1"/>
    <cellStyle name="Entrée 3" xfId="29811" hidden="1"/>
    <cellStyle name="Entrée 3" xfId="29699" hidden="1"/>
    <cellStyle name="Entrée 3" xfId="29855" hidden="1"/>
    <cellStyle name="Entrée 3" xfId="29875" hidden="1"/>
    <cellStyle name="Entrée 3" xfId="29974" hidden="1"/>
    <cellStyle name="Entrée 3" xfId="30004" hidden="1"/>
    <cellStyle name="Entrée 3" xfId="29970" hidden="1"/>
    <cellStyle name="Entrée 3" xfId="30046" hidden="1"/>
    <cellStyle name="Entrée 3" xfId="30060" hidden="1"/>
    <cellStyle name="Entrée 3" xfId="30149" hidden="1"/>
    <cellStyle name="Entrée 3" xfId="30188" hidden="1"/>
    <cellStyle name="Entrée 3" xfId="30145" hidden="1"/>
    <cellStyle name="Entrée 3" xfId="30234" hidden="1"/>
    <cellStyle name="Entrée 3" xfId="30248" hidden="1"/>
    <cellStyle name="Entrée 3" xfId="30304" hidden="1"/>
    <cellStyle name="Entrée 3" xfId="30316" hidden="1"/>
    <cellStyle name="Entrée 3" xfId="30300" hidden="1"/>
    <cellStyle name="Entrée 3" xfId="30350" hidden="1"/>
    <cellStyle name="Entrée 3" xfId="30358" hidden="1"/>
    <cellStyle name="Entrée 3" xfId="30446" hidden="1"/>
    <cellStyle name="Entrée 3" xfId="30487" hidden="1"/>
    <cellStyle name="Entrée 3" xfId="30442" hidden="1"/>
    <cellStyle name="Entrée 3" xfId="30535" hidden="1"/>
    <cellStyle name="Entrée 3" xfId="30555" hidden="1"/>
    <cellStyle name="Entrée 3" xfId="30151" hidden="1"/>
    <cellStyle name="Entrée 3" xfId="28604" hidden="1"/>
    <cellStyle name="Entrée 3" xfId="29902" hidden="1"/>
    <cellStyle name="Entrée 3" xfId="29894" hidden="1"/>
    <cellStyle name="Entrée 3" xfId="28554" hidden="1"/>
    <cellStyle name="Entrée 3" xfId="28576" hidden="1"/>
    <cellStyle name="Entrée 3" xfId="30170" hidden="1"/>
    <cellStyle name="Entrée 3" xfId="30011" hidden="1"/>
    <cellStyle name="Entrée 3" xfId="30389" hidden="1"/>
    <cellStyle name="Entrée 3" xfId="30252" hidden="1"/>
    <cellStyle name="Entrée 3" xfId="30586" hidden="1"/>
    <cellStyle name="Entrée 3" xfId="30599" hidden="1"/>
    <cellStyle name="Entrée 3" xfId="30582" hidden="1"/>
    <cellStyle name="Entrée 3" xfId="30629" hidden="1"/>
    <cellStyle name="Entrée 3" xfId="30637" hidden="1"/>
    <cellStyle name="Entrée 3" xfId="30679" hidden="1"/>
    <cellStyle name="Entrée 3" xfId="30703" hidden="1"/>
    <cellStyle name="Entrée 3" xfId="30676" hidden="1"/>
    <cellStyle name="Entrée 3" xfId="30750" hidden="1"/>
    <cellStyle name="Entrée 3" xfId="30770" hidden="1"/>
    <cellStyle name="Entrée 3" xfId="30822" hidden="1"/>
    <cellStyle name="Entrée 3" xfId="30834" hidden="1"/>
    <cellStyle name="Entrée 3" xfId="30818" hidden="1"/>
    <cellStyle name="Entrée 3" xfId="30867" hidden="1"/>
    <cellStyle name="Entrée 3" xfId="30875" hidden="1"/>
    <cellStyle name="Entrée 3" xfId="30957" hidden="1"/>
    <cellStyle name="Entrée 3" xfId="30970" hidden="1"/>
    <cellStyle name="Entrée 3" xfId="30954" hidden="1"/>
    <cellStyle name="Entrée 3" xfId="31003" hidden="1"/>
    <cellStyle name="Entrée 3" xfId="31011" hidden="1"/>
    <cellStyle name="Entrée 3" xfId="31066" hidden="1"/>
    <cellStyle name="Entrée 3" xfId="31079" hidden="1"/>
    <cellStyle name="Entrée 3" xfId="31062" hidden="1"/>
    <cellStyle name="Entrée 3" xfId="31111" hidden="1"/>
    <cellStyle name="Entrée 3" xfId="31119" hidden="1"/>
    <cellStyle name="Entrée 3" xfId="31166" hidden="1"/>
    <cellStyle name="Entrée 3" xfId="31179" hidden="1"/>
    <cellStyle name="Entrée 3" xfId="31162" hidden="1"/>
    <cellStyle name="Entrée 3" xfId="31213" hidden="1"/>
    <cellStyle name="Entrée 3" xfId="31221" hidden="1"/>
    <cellStyle name="Entrée 3" xfId="31267" hidden="1"/>
    <cellStyle name="Entrée 3" xfId="31280" hidden="1"/>
    <cellStyle name="Entrée 3" xfId="31263" hidden="1"/>
    <cellStyle name="Entrée 3" xfId="31313" hidden="1"/>
    <cellStyle name="Entrée 3" xfId="31321" hidden="1"/>
    <cellStyle name="Entrée 3" xfId="31404" hidden="1"/>
    <cellStyle name="Entrée 3" xfId="31434" hidden="1"/>
    <cellStyle name="Entrée 3" xfId="31400" hidden="1"/>
    <cellStyle name="Entrée 3" xfId="31470" hidden="1"/>
    <cellStyle name="Entrée 3" xfId="31482" hidden="1"/>
    <cellStyle name="Entrée 3" xfId="31562" hidden="1"/>
    <cellStyle name="Entrée 3" xfId="31587" hidden="1"/>
    <cellStyle name="Entrée 3" xfId="31559" hidden="1"/>
    <cellStyle name="Entrée 3" xfId="31618" hidden="1"/>
    <cellStyle name="Entrée 3" xfId="31630" hidden="1"/>
    <cellStyle name="Entrée 3" xfId="31680" hidden="1"/>
    <cellStyle name="Entrée 3" xfId="31693" hidden="1"/>
    <cellStyle name="Entrée 3" xfId="31676" hidden="1"/>
    <cellStyle name="Entrée 3" xfId="31724" hidden="1"/>
    <cellStyle name="Entrée 3" xfId="31732" hidden="1"/>
    <cellStyle name="Entrée 3" xfId="31808" hidden="1"/>
    <cellStyle name="Entrée 3" xfId="31835" hidden="1"/>
    <cellStyle name="Entrée 3" xfId="31804" hidden="1"/>
    <cellStyle name="Entrée 3" xfId="31868" hidden="1"/>
    <cellStyle name="Entrée 3" xfId="31876" hidden="1"/>
    <cellStyle name="Entrée 3" xfId="31564" hidden="1"/>
    <cellStyle name="Entrée 3" xfId="30904" hidden="1"/>
    <cellStyle name="Entrée 3" xfId="31335" hidden="1"/>
    <cellStyle name="Entrée 3" xfId="31328" hidden="1"/>
    <cellStyle name="Entrée 3" xfId="30882" hidden="1"/>
    <cellStyle name="Entrée 3" xfId="30895" hidden="1"/>
    <cellStyle name="Entrée 3" xfId="31571" hidden="1"/>
    <cellStyle name="Entrée 3" xfId="31439" hidden="1"/>
    <cellStyle name="Entrée 3" xfId="31758" hidden="1"/>
    <cellStyle name="Entrée 3" xfId="31634" hidden="1"/>
    <cellStyle name="Entrée 3" xfId="31903" hidden="1"/>
    <cellStyle name="Entrée 3" xfId="31916" hidden="1"/>
    <cellStyle name="Entrée 3" xfId="31899" hidden="1"/>
    <cellStyle name="Entrée 3" xfId="31946" hidden="1"/>
    <cellStyle name="Entrée 3" xfId="31954" hidden="1"/>
    <cellStyle name="Entrée 3" xfId="31998" hidden="1"/>
    <cellStyle name="Entrée 3" xfId="32011" hidden="1"/>
    <cellStyle name="Entrée 3" xfId="31994" hidden="1"/>
    <cellStyle name="Entrée 3" xfId="32046" hidden="1"/>
    <cellStyle name="Entrée 3" xfId="32054" hidden="1"/>
    <cellStyle name="Entrée 3" xfId="32098" hidden="1"/>
    <cellStyle name="Entrée 3" xfId="32123" hidden="1"/>
    <cellStyle name="Entrée 3" xfId="32094" hidden="1"/>
    <cellStyle name="Entrée 3" xfId="32155" hidden="1"/>
    <cellStyle name="Entrée 3" xfId="32163" hidden="1"/>
    <cellStyle name="Entrée 3" xfId="32254" hidden="1"/>
    <cellStyle name="Entrée 3" xfId="32267" hidden="1"/>
    <cellStyle name="Entrée 3" xfId="32250" hidden="1"/>
    <cellStyle name="Entrée 3" xfId="32298" hidden="1"/>
    <cellStyle name="Entrée 3" xfId="32306" hidden="1"/>
    <cellStyle name="Entrée 3" xfId="32361" hidden="1"/>
    <cellStyle name="Entrée 3" xfId="32386" hidden="1"/>
    <cellStyle name="Entrée 3" xfId="32358" hidden="1"/>
    <cellStyle name="Entrée 3" xfId="32430" hidden="1"/>
    <cellStyle name="Entrée 3" xfId="32450" hidden="1"/>
    <cellStyle name="Entrée 3" xfId="32494" hidden="1"/>
    <cellStyle name="Entrée 3" xfId="32507" hidden="1"/>
    <cellStyle name="Entrée 3" xfId="32490" hidden="1"/>
    <cellStyle name="Entrée 3" xfId="32538" hidden="1"/>
    <cellStyle name="Entrée 3" xfId="32546" hidden="1"/>
    <cellStyle name="Entrée 3" xfId="32593" hidden="1"/>
    <cellStyle name="Entrée 3" xfId="32606" hidden="1"/>
    <cellStyle name="Entrée 3" xfId="32589" hidden="1"/>
    <cellStyle name="Entrée 3" xfId="32639" hidden="1"/>
    <cellStyle name="Entrée 3" xfId="32659" hidden="1"/>
    <cellStyle name="Entrée 3" xfId="32735" hidden="1"/>
    <cellStyle name="Entrée 3" xfId="32764" hidden="1"/>
    <cellStyle name="Entrée 3" xfId="32731" hidden="1"/>
    <cellStyle name="Entrée 3" xfId="32798" hidden="1"/>
    <cellStyle name="Entrée 3" xfId="32809" hidden="1"/>
    <cellStyle name="Entrée 3" xfId="32890" hidden="1"/>
    <cellStyle name="Entrée 3" xfId="32915" hidden="1"/>
    <cellStyle name="Entrée 3" xfId="32886" hidden="1"/>
    <cellStyle name="Entrée 3" xfId="32946" hidden="1"/>
    <cellStyle name="Entrée 3" xfId="32958" hidden="1"/>
    <cellStyle name="Entrée 3" xfId="33006" hidden="1"/>
    <cellStyle name="Entrée 3" xfId="33019" hidden="1"/>
    <cellStyle name="Entrée 3" xfId="33002" hidden="1"/>
    <cellStyle name="Entrée 3" xfId="33047" hidden="1"/>
    <cellStyle name="Entrée 3" xfId="33055" hidden="1"/>
    <cellStyle name="Entrée 3" xfId="33133" hidden="1"/>
    <cellStyle name="Entrée 3" xfId="33157" hidden="1"/>
    <cellStyle name="Entrée 3" xfId="33130" hidden="1"/>
    <cellStyle name="Entrée 3" xfId="33187" hidden="1"/>
    <cellStyle name="Entrée 3" xfId="33195" hidden="1"/>
    <cellStyle name="Entrée 3" xfId="32892" hidden="1"/>
    <cellStyle name="Entrée 3" xfId="32195" hidden="1"/>
    <cellStyle name="Entrée 3" xfId="32673" hidden="1"/>
    <cellStyle name="Entrée 3" xfId="32666" hidden="1"/>
    <cellStyle name="Entrée 3" xfId="32171" hidden="1"/>
    <cellStyle name="Entrée 3" xfId="32185" hidden="1"/>
    <cellStyle name="Entrée 3" xfId="32899" hidden="1"/>
    <cellStyle name="Entrée 3" xfId="32769" hidden="1"/>
    <cellStyle name="Entrée 3" xfId="33081" hidden="1"/>
    <cellStyle name="Entrée 3" xfId="32961" hidden="1"/>
    <cellStyle name="Entrée 3" xfId="33223" hidden="1"/>
    <cellStyle name="Entrée 3" xfId="33236" hidden="1"/>
    <cellStyle name="Entrée 3" xfId="33219" hidden="1"/>
    <cellStyle name="Entrée 3" xfId="33269" hidden="1"/>
    <cellStyle name="Entrée 3" xfId="33277" hidden="1"/>
    <cellStyle name="Entrée 3" xfId="33319" hidden="1"/>
    <cellStyle name="Entrée 3" xfId="33332" hidden="1"/>
    <cellStyle name="Entrée 3" xfId="33316" hidden="1"/>
    <cellStyle name="Entrée 3" xfId="33362" hidden="1"/>
    <cellStyle name="Entrée 3" xfId="33370" hidden="1"/>
    <cellStyle name="Entrée 3" xfId="31185" hidden="1"/>
    <cellStyle name="Entrée 3" xfId="30745" hidden="1"/>
    <cellStyle name="Entrée 3" xfId="31189" hidden="1"/>
    <cellStyle name="Entrée 3" xfId="30451" hidden="1"/>
    <cellStyle name="Entrée 3" xfId="30391" hidden="1"/>
    <cellStyle name="Entrée 3" xfId="27943" hidden="1"/>
    <cellStyle name="Entrée 3" xfId="27432" hidden="1"/>
    <cellStyle name="Entrée 3" xfId="27946" hidden="1"/>
    <cellStyle name="Entrée 3" xfId="27184" hidden="1"/>
    <cellStyle name="Entrée 3" xfId="26809" hidden="1"/>
    <cellStyle name="Entrée 3" xfId="24835" hidden="1"/>
    <cellStyle name="Entrée 3" xfId="24067" hidden="1"/>
    <cellStyle name="Entrée 3" xfId="24872" hidden="1"/>
    <cellStyle name="Entrée 3" xfId="23399" hidden="1"/>
    <cellStyle name="Entrée 3" xfId="23197" hidden="1"/>
    <cellStyle name="Entrée 3" xfId="22536" hidden="1"/>
    <cellStyle name="Entrée 3" xfId="22440" hidden="1"/>
    <cellStyle name="Entrée 3" xfId="22542" hidden="1"/>
    <cellStyle name="Entrée 3" xfId="22257" hidden="1"/>
    <cellStyle name="Entrée 3" xfId="22240" hidden="1"/>
    <cellStyle name="Entrée 3" xfId="20378" hidden="1"/>
    <cellStyle name="Entrée 3" xfId="19922" hidden="1"/>
    <cellStyle name="Entrée 3" xfId="20409" hidden="1"/>
    <cellStyle name="Entrée 3" xfId="19989" hidden="1"/>
    <cellStyle name="Entrée 3" xfId="19845" hidden="1"/>
    <cellStyle name="Entrée 3" xfId="19851" hidden="1"/>
    <cellStyle name="Entrée 3" xfId="22772" hidden="1"/>
    <cellStyle name="Entrée 3" xfId="20041" hidden="1"/>
    <cellStyle name="Entrée 3" xfId="19824" hidden="1"/>
    <cellStyle name="Entrée 3" xfId="20059" hidden="1"/>
    <cellStyle name="Entrée 3" xfId="33415" hidden="1"/>
    <cellStyle name="Entrée 3" xfId="33446" hidden="1"/>
    <cellStyle name="Entrée 3" xfId="33412" hidden="1"/>
    <cellStyle name="Entrée 3" xfId="33488" hidden="1"/>
    <cellStyle name="Entrée 3" xfId="33500" hidden="1"/>
    <cellStyle name="Entrée 3" xfId="33551" hidden="1"/>
    <cellStyle name="Entrée 3" xfId="33564" hidden="1"/>
    <cellStyle name="Entrée 3" xfId="33547" hidden="1"/>
    <cellStyle name="Entrée 3" xfId="33600" hidden="1"/>
    <cellStyle name="Entrée 3" xfId="33608" hidden="1"/>
    <cellStyle name="Entrée 3" xfId="33690" hidden="1"/>
    <cellStyle name="Entrée 3" xfId="33725" hidden="1"/>
    <cellStyle name="Entrée 3" xfId="33687" hidden="1"/>
    <cellStyle name="Entrée 3" xfId="33766" hidden="1"/>
    <cellStyle name="Entrée 3" xfId="33779" hidden="1"/>
    <cellStyle name="Entrée 3" xfId="33417" hidden="1"/>
    <cellStyle name="Entrée 3" xfId="30023" hidden="1"/>
    <cellStyle name="Entrée 3" xfId="19842" hidden="1"/>
    <cellStyle name="Entrée 3" xfId="19888" hidden="1"/>
    <cellStyle name="Entrée 3" xfId="30273" hidden="1"/>
    <cellStyle name="Entrée 3" xfId="30172" hidden="1"/>
    <cellStyle name="Entrée 3" xfId="33431" hidden="1"/>
    <cellStyle name="Entrée 3" xfId="20216" hidden="1"/>
    <cellStyle name="Entrée 3" xfId="33637" hidden="1"/>
    <cellStyle name="Entrée 3" xfId="33505" hidden="1"/>
    <cellStyle name="Entrée 3" xfId="33809" hidden="1"/>
    <cellStyle name="Entrée 3" xfId="33822" hidden="1"/>
    <cellStyle name="Entrée 3" xfId="33805" hidden="1"/>
    <cellStyle name="Entrée 3" xfId="33855" hidden="1"/>
    <cellStyle name="Entrée 3" xfId="33863" hidden="1"/>
    <cellStyle name="Entrée 3" xfId="33913" hidden="1"/>
    <cellStyle name="Entrée 3" xfId="33936" hidden="1"/>
    <cellStyle name="Entrée 3" xfId="33909" hidden="1"/>
    <cellStyle name="Entrée 3" xfId="33977" hidden="1"/>
    <cellStyle name="Entrée 3" xfId="33991" hidden="1"/>
    <cellStyle name="Entrée 3" xfId="34194" hidden="1"/>
    <cellStyle name="Entrée 3" xfId="34270" hidden="1"/>
    <cellStyle name="Entrée 3" xfId="34190" hidden="1"/>
    <cellStyle name="Entrée 3" xfId="34307" hidden="1"/>
    <cellStyle name="Entrée 3" xfId="34324" hidden="1"/>
    <cellStyle name="Entrée 3" xfId="34522" hidden="1"/>
    <cellStyle name="Entrée 3" xfId="34598" hidden="1"/>
    <cellStyle name="Entrée 3" xfId="34518" hidden="1"/>
    <cellStyle name="Entrée 3" xfId="34644" hidden="1"/>
    <cellStyle name="Entrée 3" xfId="34659" hidden="1"/>
    <cellStyle name="Entrée 3" xfId="34833" hidden="1"/>
    <cellStyle name="Entrée 3" xfId="34899" hidden="1"/>
    <cellStyle name="Entrée 3" xfId="34829" hidden="1"/>
    <cellStyle name="Entrée 3" xfId="34936" hidden="1"/>
    <cellStyle name="Entrée 3" xfId="34953" hidden="1"/>
    <cellStyle name="Entrée 3" xfId="35003" hidden="1"/>
    <cellStyle name="Entrée 3" xfId="35016" hidden="1"/>
    <cellStyle name="Entrée 3" xfId="34999" hidden="1"/>
    <cellStyle name="Entrée 3" xfId="35047" hidden="1"/>
    <cellStyle name="Entrée 3" xfId="35055" hidden="1"/>
    <cellStyle name="Entrée 3" xfId="35211" hidden="1"/>
    <cellStyle name="Entrée 3" xfId="35277" hidden="1"/>
    <cellStyle name="Entrée 3" xfId="35207" hidden="1"/>
    <cellStyle name="Entrée 3" xfId="35317" hidden="1"/>
    <cellStyle name="Entrée 3" xfId="35335" hidden="1"/>
    <cellStyle name="Entrée 3" xfId="35414" hidden="1"/>
    <cellStyle name="Entrée 3" xfId="35442" hidden="1"/>
    <cellStyle name="Entrée 3" xfId="35411" hidden="1"/>
    <cellStyle name="Entrée 3" xfId="35483" hidden="1"/>
    <cellStyle name="Entrée 3" xfId="35496" hidden="1"/>
    <cellStyle name="Entrée 3" xfId="35578" hidden="1"/>
    <cellStyle name="Entrée 3" xfId="35616" hidden="1"/>
    <cellStyle name="Entrée 3" xfId="35575" hidden="1"/>
    <cellStyle name="Entrée 3" xfId="35659" hidden="1"/>
    <cellStyle name="Entrée 3" xfId="35672" hidden="1"/>
    <cellStyle name="Entrée 3" xfId="35726" hidden="1"/>
    <cellStyle name="Entrée 3" xfId="35739" hidden="1"/>
    <cellStyle name="Entrée 3" xfId="35723" hidden="1"/>
    <cellStyle name="Entrée 3" xfId="35774" hidden="1"/>
    <cellStyle name="Entrée 3" xfId="35782" hidden="1"/>
    <cellStyle name="Entrée 3" xfId="35868" hidden="1"/>
    <cellStyle name="Entrée 3" xfId="35906" hidden="1"/>
    <cellStyle name="Entrée 3" xfId="35864" hidden="1"/>
    <cellStyle name="Entrée 3" xfId="35948" hidden="1"/>
    <cellStyle name="Entrée 3" xfId="35962" hidden="1"/>
    <cellStyle name="Entrée 3" xfId="35580" hidden="1"/>
    <cellStyle name="Entrée 3" xfId="34380" hidden="1"/>
    <cellStyle name="Entrée 3" xfId="35354" hidden="1"/>
    <cellStyle name="Entrée 3" xfId="35347" hidden="1"/>
    <cellStyle name="Entrée 3" xfId="34339" hidden="1"/>
    <cellStyle name="Entrée 3" xfId="34360" hidden="1"/>
    <cellStyle name="Entrée 3" xfId="35597" hidden="1"/>
    <cellStyle name="Entrée 3" xfId="35449" hidden="1"/>
    <cellStyle name="Entrée 3" xfId="35810" hidden="1"/>
    <cellStyle name="Entrée 3" xfId="35677" hidden="1"/>
    <cellStyle name="Entrée 3" xfId="35992" hidden="1"/>
    <cellStyle name="Entrée 3" xfId="36005" hidden="1"/>
    <cellStyle name="Entrée 3" xfId="35988" hidden="1"/>
    <cellStyle name="Entrée 3" xfId="36036" hidden="1"/>
    <cellStyle name="Entrée 3" xfId="36044" hidden="1"/>
    <cellStyle name="Entrée 3" xfId="36083" hidden="1"/>
    <cellStyle name="Entrée 3" xfId="36104" hidden="1"/>
    <cellStyle name="Entrée 3" xfId="36080" hidden="1"/>
    <cellStyle name="Entrée 3" xfId="36142" hidden="1"/>
    <cellStyle name="Entrée 3" xfId="36159" hidden="1"/>
    <cellStyle name="Entrée 3" xfId="36341" hidden="1"/>
    <cellStyle name="Entrée 3" xfId="36421" hidden="1"/>
    <cellStyle name="Entrée 3" xfId="36338" hidden="1"/>
    <cellStyle name="Entrée 3" xfId="36463" hidden="1"/>
    <cellStyle name="Entrée 3" xfId="36478" hidden="1"/>
    <cellStyle name="Entrée 3" xfId="36673" hidden="1"/>
    <cellStyle name="Entrée 3" xfId="36738" hidden="1"/>
    <cellStyle name="Entrée 3" xfId="36670" hidden="1"/>
    <cellStyle name="Entrée 3" xfId="36772" hidden="1"/>
    <cellStyle name="Entrée 3" xfId="36787" hidden="1"/>
    <cellStyle name="Entrée 3" xfId="36947" hidden="1"/>
    <cellStyle name="Entrée 3" xfId="37010" hidden="1"/>
    <cellStyle name="Entrée 3" xfId="36943" hidden="1"/>
    <cellStyle name="Entrée 3" xfId="37050" hidden="1"/>
    <cellStyle name="Entrée 3" xfId="37064" hidden="1"/>
    <cellStyle name="Entrée 3" xfId="37108" hidden="1"/>
    <cellStyle name="Entrée 3" xfId="37120" hidden="1"/>
    <cellStyle name="Entrée 3" xfId="37105" hidden="1"/>
    <cellStyle name="Entrée 3" xfId="37154" hidden="1"/>
    <cellStyle name="Entrée 3" xfId="37162" hidden="1"/>
    <cellStyle name="Entrée 3" xfId="37295" hidden="1"/>
    <cellStyle name="Entrée 3" xfId="37369" hidden="1"/>
    <cellStyle name="Entrée 3" xfId="37292" hidden="1"/>
    <cellStyle name="Entrée 3" xfId="37409" hidden="1"/>
    <cellStyle name="Entrée 3" xfId="37426" hidden="1"/>
    <cellStyle name="Entrée 3" xfId="37520" hidden="1"/>
    <cellStyle name="Entrée 3" xfId="37549" hidden="1"/>
    <cellStyle name="Entrée 3" xfId="37516" hidden="1"/>
    <cellStyle name="Entrée 3" xfId="37586" hidden="1"/>
    <cellStyle name="Entrée 3" xfId="37599" hidden="1"/>
    <cellStyle name="Entrée 3" xfId="37685" hidden="1"/>
    <cellStyle name="Entrée 3" xfId="37723" hidden="1"/>
    <cellStyle name="Entrée 3" xfId="37682" hidden="1"/>
    <cellStyle name="Entrée 3" xfId="37764" hidden="1"/>
    <cellStyle name="Entrée 3" xfId="37778" hidden="1"/>
    <cellStyle name="Entrée 3" xfId="37827" hidden="1"/>
    <cellStyle name="Entrée 3" xfId="37839" hidden="1"/>
    <cellStyle name="Entrée 3" xfId="37823" hidden="1"/>
    <cellStyle name="Entrée 3" xfId="37869" hidden="1"/>
    <cellStyle name="Entrée 3" xfId="37877" hidden="1"/>
    <cellStyle name="Entrée 3" xfId="37954" hidden="1"/>
    <cellStyle name="Entrée 3" xfId="37991" hidden="1"/>
    <cellStyle name="Entrée 3" xfId="37951" hidden="1"/>
    <cellStyle name="Entrée 3" xfId="38032" hidden="1"/>
    <cellStyle name="Entrée 3" xfId="38047" hidden="1"/>
    <cellStyle name="Entrée 3" xfId="37687" hidden="1"/>
    <cellStyle name="Entrée 3" xfId="36530" hidden="1"/>
    <cellStyle name="Entrée 3" xfId="37448" hidden="1"/>
    <cellStyle name="Entrée 3" xfId="37440" hidden="1"/>
    <cellStyle name="Entrée 3" xfId="36493" hidden="1"/>
    <cellStyle name="Entrée 3" xfId="36511" hidden="1"/>
    <cellStyle name="Entrée 3" xfId="37706" hidden="1"/>
    <cellStyle name="Entrée 3" xfId="37556" hidden="1"/>
    <cellStyle name="Entrée 3" xfId="37903" hidden="1"/>
    <cellStyle name="Entrée 3" xfId="37783" hidden="1"/>
    <cellStyle name="Entrée 3" xfId="38075" hidden="1"/>
    <cellStyle name="Entrée 3" xfId="38088" hidden="1"/>
    <cellStyle name="Entrée 3" xfId="38072" hidden="1"/>
    <cellStyle name="Entrée 3" xfId="38123" hidden="1"/>
    <cellStyle name="Entrée 3" xfId="38131" hidden="1"/>
    <cellStyle name="Entrée 3" xfId="38175" hidden="1"/>
    <cellStyle name="Entrée 3" xfId="38200" hidden="1"/>
    <cellStyle name="Entrée 3" xfId="38171" hidden="1"/>
    <cellStyle name="Entrée 3" xfId="38245" hidden="1"/>
    <cellStyle name="Entrée 3" xfId="38265" hidden="1"/>
    <cellStyle name="Entrée 3" xfId="38436" hidden="1"/>
    <cellStyle name="Entrée 3" xfId="38510" hidden="1"/>
    <cellStyle name="Entrée 3" xfId="38432" hidden="1"/>
    <cellStyle name="Entrée 3" xfId="38547" hidden="1"/>
    <cellStyle name="Entrée 3" xfId="38561" hidden="1"/>
    <cellStyle name="Entrée 3" xfId="38745" hidden="1"/>
    <cellStyle name="Entrée 3" xfId="38804" hidden="1"/>
    <cellStyle name="Entrée 3" xfId="38742" hidden="1"/>
    <cellStyle name="Entrée 3" xfId="38840" hidden="1"/>
    <cellStyle name="Entrée 3" xfId="38856" hidden="1"/>
    <cellStyle name="Entrée 3" xfId="39000" hidden="1"/>
    <cellStyle name="Entrée 3" xfId="39067" hidden="1"/>
    <cellStyle name="Entrée 3" xfId="38997" hidden="1"/>
    <cellStyle name="Entrée 3" xfId="39103" hidden="1"/>
    <cellStyle name="Entrée 3" xfId="39120" hidden="1"/>
    <cellStyle name="Entrée 3" xfId="39170" hidden="1"/>
    <cellStyle name="Entrée 3" xfId="39182" hidden="1"/>
    <cellStyle name="Entrée 3" xfId="39167" hidden="1"/>
    <cellStyle name="Entrée 3" xfId="39212" hidden="1"/>
    <cellStyle name="Entrée 3" xfId="39220" hidden="1"/>
    <cellStyle name="Entrée 3" xfId="39363" hidden="1"/>
    <cellStyle name="Entrée 3" xfId="39425" hidden="1"/>
    <cellStyle name="Entrée 3" xfId="39360" hidden="1"/>
    <cellStyle name="Entrée 3" xfId="39460" hidden="1"/>
    <cellStyle name="Entrée 3" xfId="39477" hidden="1"/>
    <cellStyle name="Entrée 3" xfId="39558" hidden="1"/>
    <cellStyle name="Entrée 3" xfId="39588" hidden="1"/>
    <cellStyle name="Entrée 3" xfId="39554" hidden="1"/>
    <cellStyle name="Entrée 3" xfId="39628" hidden="1"/>
    <cellStyle name="Entrée 3" xfId="39642" hidden="1"/>
    <cellStyle name="Entrée 3" xfId="39728" hidden="1"/>
    <cellStyle name="Entrée 3" xfId="39761" hidden="1"/>
    <cellStyle name="Entrée 3" xfId="39724" hidden="1"/>
    <cellStyle name="Entrée 3" xfId="39796" hidden="1"/>
    <cellStyle name="Entrée 3" xfId="39808" hidden="1"/>
    <cellStyle name="Entrée 3" xfId="39862" hidden="1"/>
    <cellStyle name="Entrée 3" xfId="39874" hidden="1"/>
    <cellStyle name="Entrée 3" xfId="39858" hidden="1"/>
    <cellStyle name="Entrée 3" xfId="39903" hidden="1"/>
    <cellStyle name="Entrée 3" xfId="39911" hidden="1"/>
    <cellStyle name="Entrée 3" xfId="39988" hidden="1"/>
    <cellStyle name="Entrée 3" xfId="40024" hidden="1"/>
    <cellStyle name="Entrée 3" xfId="39985" hidden="1"/>
    <cellStyle name="Entrée 3" xfId="40064" hidden="1"/>
    <cellStyle name="Entrée 3" xfId="40081" hidden="1"/>
    <cellStyle name="Entrée 3" xfId="39730" hidden="1"/>
    <cellStyle name="Entrée 3" xfId="38610" hidden="1"/>
    <cellStyle name="Entrée 3" xfId="39496" hidden="1"/>
    <cellStyle name="Entrée 3" xfId="39489" hidden="1"/>
    <cellStyle name="Entrée 3" xfId="38571" hidden="1"/>
    <cellStyle name="Entrée 3" xfId="38588" hidden="1"/>
    <cellStyle name="Entrée 3" xfId="39744" hidden="1"/>
    <cellStyle name="Entrée 3" xfId="39594" hidden="1"/>
    <cellStyle name="Entrée 3" xfId="39938" hidden="1"/>
    <cellStyle name="Entrée 3" xfId="39812" hidden="1"/>
    <cellStyle name="Entrée 3" xfId="40111" hidden="1"/>
    <cellStyle name="Entrée 3" xfId="40124" hidden="1"/>
    <cellStyle name="Entrée 3" xfId="40107" hidden="1"/>
    <cellStyle name="Entrée 3" xfId="40154" hidden="1"/>
    <cellStyle name="Entrée 3" xfId="40162" hidden="1"/>
    <cellStyle name="Entrée 3" xfId="40201" hidden="1"/>
    <cellStyle name="Entrée 3" xfId="40221" hidden="1"/>
    <cellStyle name="Entrée 3" xfId="40198" hidden="1"/>
    <cellStyle name="Entrée 3" xfId="40261" hidden="1"/>
    <cellStyle name="Entrée 3" xfId="40279" hidden="1"/>
    <cellStyle name="Entrée 3" xfId="40327" hidden="1"/>
    <cellStyle name="Entrée 3" xfId="40339" hidden="1"/>
    <cellStyle name="Entrée 3" xfId="40323" hidden="1"/>
    <cellStyle name="Entrée 3" xfId="40370" hidden="1"/>
    <cellStyle name="Entrée 3" xfId="40378" hidden="1"/>
    <cellStyle name="Entrée 3" xfId="40460" hidden="1"/>
    <cellStyle name="Entrée 3" xfId="40473" hidden="1"/>
    <cellStyle name="Entrée 3" xfId="40457" hidden="1"/>
    <cellStyle name="Entrée 3" xfId="40505" hidden="1"/>
    <cellStyle name="Entrée 3" xfId="40513" hidden="1"/>
    <cellStyle name="Entrée 3" xfId="40566" hidden="1"/>
    <cellStyle name="Entrée 3" xfId="40578" hidden="1"/>
    <cellStyle name="Entrée 3" xfId="40562" hidden="1"/>
    <cellStyle name="Entrée 3" xfId="40609" hidden="1"/>
    <cellStyle name="Entrée 3" xfId="40617" hidden="1"/>
    <cellStyle name="Entrée 3" xfId="40658" hidden="1"/>
    <cellStyle name="Entrée 3" xfId="40670" hidden="1"/>
    <cellStyle name="Entrée 3" xfId="40654" hidden="1"/>
    <cellStyle name="Entrée 3" xfId="40705" hidden="1"/>
    <cellStyle name="Entrée 3" xfId="40713" hidden="1"/>
    <cellStyle name="Entrée 3" xfId="40757" hidden="1"/>
    <cellStyle name="Entrée 3" xfId="40770" hidden="1"/>
    <cellStyle name="Entrée 3" xfId="40754" hidden="1"/>
    <cellStyle name="Entrée 3" xfId="40802" hidden="1"/>
    <cellStyle name="Entrée 3" xfId="40810" hidden="1"/>
    <cellStyle name="Entrée 3" xfId="40890" hidden="1"/>
    <cellStyle name="Entrée 3" xfId="40920" hidden="1"/>
    <cellStyle name="Entrée 3" xfId="40886" hidden="1"/>
    <cellStyle name="Entrée 3" xfId="40958" hidden="1"/>
    <cellStyle name="Entrée 3" xfId="40969" hidden="1"/>
    <cellStyle name="Entrée 3" xfId="41045" hidden="1"/>
    <cellStyle name="Entrée 3" xfId="41071" hidden="1"/>
    <cellStyle name="Entrée 3" xfId="41041" hidden="1"/>
    <cellStyle name="Entrée 3" xfId="41103" hidden="1"/>
    <cellStyle name="Entrée 3" xfId="41115" hidden="1"/>
    <cellStyle name="Entrée 3" xfId="41162" hidden="1"/>
    <cellStyle name="Entrée 3" xfId="41175" hidden="1"/>
    <cellStyle name="Entrée 3" xfId="41159" hidden="1"/>
    <cellStyle name="Entrée 3" xfId="41202" hidden="1"/>
    <cellStyle name="Entrée 3" xfId="41210" hidden="1"/>
    <cellStyle name="Entrée 3" xfId="41285" hidden="1"/>
    <cellStyle name="Entrée 3" xfId="41312" hidden="1"/>
    <cellStyle name="Entrée 3" xfId="41281" hidden="1"/>
    <cellStyle name="Entrée 3" xfId="41342" hidden="1"/>
    <cellStyle name="Entrée 3" xfId="41350" hidden="1"/>
    <cellStyle name="Entrée 3" xfId="41047" hidden="1"/>
    <cellStyle name="Entrée 3" xfId="40405" hidden="1"/>
    <cellStyle name="Entrée 3" xfId="40824" hidden="1"/>
    <cellStyle name="Entrée 3" xfId="40817" hidden="1"/>
    <cellStyle name="Entrée 3" xfId="40384" hidden="1"/>
    <cellStyle name="Entrée 3" xfId="40397" hidden="1"/>
    <cellStyle name="Entrée 3" xfId="41054" hidden="1"/>
    <cellStyle name="Entrée 3" xfId="40925" hidden="1"/>
    <cellStyle name="Entrée 3" xfId="41236" hidden="1"/>
    <cellStyle name="Entrée 3" xfId="41119" hidden="1"/>
    <cellStyle name="Entrée 3" xfId="41376" hidden="1"/>
    <cellStyle name="Entrée 3" xfId="41388" hidden="1"/>
    <cellStyle name="Entrée 3" xfId="41372" hidden="1"/>
    <cellStyle name="Entrée 3" xfId="41417" hidden="1"/>
    <cellStyle name="Entrée 3" xfId="41425" hidden="1"/>
    <cellStyle name="Entrée 3" xfId="41465" hidden="1"/>
    <cellStyle name="Entrée 3" xfId="41478" hidden="1"/>
    <cellStyle name="Entrée 3" xfId="41461" hidden="1"/>
    <cellStyle name="Entrée 3" xfId="41512" hidden="1"/>
    <cellStyle name="Entrée 3" xfId="41520" hidden="1"/>
    <cellStyle name="Entrée 3" xfId="41563" hidden="1"/>
    <cellStyle name="Entrée 3" xfId="41584" hidden="1"/>
    <cellStyle name="Entrée 3" xfId="41560" hidden="1"/>
    <cellStyle name="Entrée 3" xfId="41616" hidden="1"/>
    <cellStyle name="Entrée 3" xfId="41624" hidden="1"/>
    <cellStyle name="Entrée 3" xfId="41709" hidden="1"/>
    <cellStyle name="Entrée 3" xfId="41722" hidden="1"/>
    <cellStyle name="Entrée 3" xfId="41706" hidden="1"/>
    <cellStyle name="Entrée 3" xfId="41750" hidden="1"/>
    <cellStyle name="Entrée 3" xfId="41758" hidden="1"/>
    <cellStyle name="Entrée 3" xfId="41811" hidden="1"/>
    <cellStyle name="Entrée 3" xfId="41831" hidden="1"/>
    <cellStyle name="Entrée 3" xfId="41808" hidden="1"/>
    <cellStyle name="Entrée 3" xfId="41869" hidden="1"/>
    <cellStyle name="Entrée 3" xfId="41885" hidden="1"/>
    <cellStyle name="Entrée 3" xfId="41928" hidden="1"/>
    <cellStyle name="Entrée 3" xfId="41941" hidden="1"/>
    <cellStyle name="Entrée 3" xfId="41924" hidden="1"/>
    <cellStyle name="Entrée 3" xfId="41972" hidden="1"/>
    <cellStyle name="Entrée 3" xfId="41980" hidden="1"/>
    <cellStyle name="Entrée 3" xfId="42023" hidden="1"/>
    <cellStyle name="Entrée 3" xfId="42035" hidden="1"/>
    <cellStyle name="Entrée 3" xfId="42020" hidden="1"/>
    <cellStyle name="Entrée 3" xfId="42064" hidden="1"/>
    <cellStyle name="Entrée 3" xfId="42082" hidden="1"/>
    <cellStyle name="Entrée 3" xfId="42153" hidden="1"/>
    <cellStyle name="Entrée 3" xfId="42179" hidden="1"/>
    <cellStyle name="Entrée 3" xfId="42149" hidden="1"/>
    <cellStyle name="Entrée 3" xfId="42211" hidden="1"/>
    <cellStyle name="Entrée 3" xfId="42222" hidden="1"/>
    <cellStyle name="Entrée 3" xfId="42299" hidden="1"/>
    <cellStyle name="Entrée 3" xfId="42324" hidden="1"/>
    <cellStyle name="Entrée 3" xfId="42295" hidden="1"/>
    <cellStyle name="Entrée 3" xfId="42353" hidden="1"/>
    <cellStyle name="Entrée 3" xfId="42365" hidden="1"/>
    <cellStyle name="Entrée 3" xfId="42406" hidden="1"/>
    <cellStyle name="Entrée 3" xfId="42418" hidden="1"/>
    <cellStyle name="Entrée 3" xfId="42403" hidden="1"/>
    <cellStyle name="Entrée 3" xfId="42444" hidden="1"/>
    <cellStyle name="Entrée 3" xfId="42452" hidden="1"/>
    <cellStyle name="Entrée 3" xfId="42529" hidden="1"/>
    <cellStyle name="Entrée 3" xfId="42553" hidden="1"/>
    <cellStyle name="Entrée 3" xfId="42526" hidden="1"/>
    <cellStyle name="Entrée 3" xfId="42582" hidden="1"/>
    <cellStyle name="Entrée 3" xfId="42590" hidden="1"/>
    <cellStyle name="Entrée 3" xfId="42301" hidden="1"/>
    <cellStyle name="Entrée 3" xfId="41654" hidden="1"/>
    <cellStyle name="Entrée 3" xfId="42095" hidden="1"/>
    <cellStyle name="Entrée 3" xfId="42089" hidden="1"/>
    <cellStyle name="Entrée 3" xfId="41632" hidden="1"/>
    <cellStyle name="Entrée 3" xfId="41644" hidden="1"/>
    <cellStyle name="Entrée 3" xfId="42308" hidden="1"/>
    <cellStyle name="Entrée 3" xfId="42184" hidden="1"/>
    <cellStyle name="Entrée 3" xfId="42478" hidden="1"/>
    <cellStyle name="Entrée 3" xfId="42368" hidden="1"/>
    <cellStyle name="Entrée 3" xfId="42618" hidden="1"/>
    <cellStyle name="Entrée 3" xfId="42631" hidden="1"/>
    <cellStyle name="Entrée 3" xfId="42614" hidden="1"/>
    <cellStyle name="Entrée 3" xfId="42664" hidden="1"/>
    <cellStyle name="Entrée 3" xfId="42672" hidden="1"/>
    <cellStyle name="Entrée 3" xfId="42715" hidden="1"/>
    <cellStyle name="Entrée 3" xfId="42727" hidden="1"/>
    <cellStyle name="Entrée 3" xfId="42712" hidden="1"/>
    <cellStyle name="Entrée 3" xfId="42759" hidden="1"/>
    <cellStyle name="Entrée 3" xfId="42767" hidden="1"/>
    <cellStyle name="Entrée 3" xfId="40676" hidden="1"/>
    <cellStyle name="Entrée 3" xfId="40256" hidden="1"/>
    <cellStyle name="Entrée 3" xfId="40680" hidden="1"/>
    <cellStyle name="Entrée 3" xfId="39993" hidden="1"/>
    <cellStyle name="Entrée 3" xfId="39940" hidden="1"/>
    <cellStyle name="Entrée 3" xfId="38093" hidden="1"/>
    <cellStyle name="Entrée 3" xfId="37612" hidden="1"/>
    <cellStyle name="Entrée 3" xfId="38097" hidden="1"/>
    <cellStyle name="Entrée 3" xfId="37377" hidden="1"/>
    <cellStyle name="Entrée 3" xfId="37128" hidden="1"/>
    <cellStyle name="Entrée 3" xfId="35599" hidden="1"/>
    <cellStyle name="Entrée 3" xfId="34969" hidden="1"/>
    <cellStyle name="Entrée 3" xfId="35633" hidden="1"/>
    <cellStyle name="Entrée 3" xfId="34471" hidden="1"/>
    <cellStyle name="Entrée 3" xfId="34335" hidden="1"/>
    <cellStyle name="Entrée 3" xfId="33825" hidden="1"/>
    <cellStyle name="Entrée 3" xfId="33738" hidden="1"/>
    <cellStyle name="Entrée 3" xfId="33830" hidden="1"/>
    <cellStyle name="Entrée 3" xfId="33576" hidden="1"/>
    <cellStyle name="Entrée 3" xfId="33559" hidden="1"/>
    <cellStyle name="Entrée 3" xfId="19905" hidden="1"/>
    <cellStyle name="Entrée 3" xfId="32851" hidden="1"/>
    <cellStyle name="Entrée 3" xfId="19991" hidden="1"/>
    <cellStyle name="Entrée 3" xfId="34233" hidden="1"/>
    <cellStyle name="Entrée 3" xfId="32215" hidden="1"/>
    <cellStyle name="Entrée 3" xfId="31844" hidden="1"/>
    <cellStyle name="Entrée 3" xfId="36270" hidden="1"/>
    <cellStyle name="Entrée 3" xfId="39023" hidden="1"/>
    <cellStyle name="Entrée 3" xfId="38912" hidden="1"/>
    <cellStyle name="Entrée 3" xfId="36974" hidden="1"/>
    <cellStyle name="Entrée 3" xfId="26285" hidden="1"/>
    <cellStyle name="Entrée 3" xfId="37298" hidden="1"/>
    <cellStyle name="Entrée 3" xfId="22032" hidden="1"/>
    <cellStyle name="Entrée 3" xfId="39263" hidden="1"/>
    <cellStyle name="Entrée 3" xfId="39391" hidden="1"/>
    <cellStyle name="Entrée 3" xfId="34241" hidden="1"/>
    <cellStyle name="Entrée 3" xfId="30922" hidden="1"/>
    <cellStyle name="Entrée 3" xfId="34734" hidden="1"/>
    <cellStyle name="Entrée 3" xfId="34050" hidden="1"/>
    <cellStyle name="Entrée 3" xfId="22134" hidden="1"/>
    <cellStyle name="Entrée 3" xfId="39246" hidden="1"/>
    <cellStyle name="Entrée 3" xfId="36722" hidden="1"/>
    <cellStyle name="Entrée 3" xfId="38627" hidden="1"/>
    <cellStyle name="Entrée 3" xfId="36175" hidden="1"/>
    <cellStyle name="Entrée 3" xfId="36803" hidden="1"/>
    <cellStyle name="Entrée 3" xfId="38444" hidden="1"/>
    <cellStyle name="Entrée 3" xfId="39605" hidden="1"/>
    <cellStyle name="Entrée 3" xfId="36663" hidden="1"/>
    <cellStyle name="Entrée 3" xfId="22135" hidden="1"/>
    <cellStyle name="Entrée 3" xfId="39831" hidden="1"/>
    <cellStyle name="Entrée 3" xfId="39746" hidden="1"/>
    <cellStyle name="Entrée 3" xfId="36544" hidden="1"/>
    <cellStyle name="Entrée 3" xfId="37218" hidden="1"/>
    <cellStyle name="Entrée 3" xfId="36864" hidden="1"/>
    <cellStyle name="Entrée 3" xfId="34859" hidden="1"/>
    <cellStyle name="Entrée 3" xfId="36849" hidden="1"/>
    <cellStyle name="Entrée 3" xfId="35245" hidden="1"/>
    <cellStyle name="Entrée 3" xfId="37202" hidden="1"/>
    <cellStyle name="Entrée 3" xfId="34842" hidden="1"/>
    <cellStyle name="Entrée 3" xfId="38625" hidden="1"/>
    <cellStyle name="Entrée 3" xfId="39411" hidden="1"/>
    <cellStyle name="Entrée 3" xfId="38463" hidden="1"/>
    <cellStyle name="Entrée 3" xfId="38789" hidden="1"/>
    <cellStyle name="Entrée 3" xfId="36260" hidden="1"/>
    <cellStyle name="Entrée 3" xfId="34572" hidden="1"/>
    <cellStyle name="Entrée 3" xfId="36555" hidden="1"/>
    <cellStyle name="Entrée 3" xfId="34227" hidden="1"/>
    <cellStyle name="Entrée 3" xfId="31764" hidden="1"/>
    <cellStyle name="Entrée 3" xfId="34105" hidden="1"/>
    <cellStyle name="Entrée 3" xfId="37348" hidden="1"/>
    <cellStyle name="Entrée 3" xfId="36704" hidden="1"/>
    <cellStyle name="Entrée 3" xfId="36242" hidden="1"/>
    <cellStyle name="Entrée 3" xfId="25809" hidden="1"/>
    <cellStyle name="Entrée 3" xfId="36652" hidden="1"/>
    <cellStyle name="Entrée 3" xfId="37209" hidden="1"/>
    <cellStyle name="Entrée 3" xfId="38466" hidden="1"/>
    <cellStyle name="Entrée 3" xfId="36958" hidden="1"/>
    <cellStyle name="Entrée 3" xfId="38914" hidden="1"/>
    <cellStyle name="Entrée 3" xfId="38929" hidden="1"/>
    <cellStyle name="Entrée 3" xfId="36241" hidden="1"/>
    <cellStyle name="Entrée 3" xfId="24987" hidden="1"/>
    <cellStyle name="Entrée 3" xfId="36858" hidden="1"/>
    <cellStyle name="Entrée 3" xfId="20671" hidden="1"/>
    <cellStyle name="Entrée 3" xfId="36358" hidden="1"/>
    <cellStyle name="Entrée 3" xfId="39379" hidden="1"/>
    <cellStyle name="Entrée 3" xfId="32181" hidden="1"/>
    <cellStyle name="Entrée 3" xfId="31361" hidden="1"/>
    <cellStyle name="Entrée 3" xfId="32615" hidden="1"/>
    <cellStyle name="Entrée 3" xfId="38447" hidden="1"/>
    <cellStyle name="Entrée 3" xfId="33066" hidden="1"/>
    <cellStyle name="Entrée 3" xfId="36195" hidden="1"/>
    <cellStyle name="Entrée 3" xfId="38368" hidden="1"/>
    <cellStyle name="Entrée 3" xfId="34033" hidden="1"/>
    <cellStyle name="Entrée 3" xfId="24928" hidden="1"/>
    <cellStyle name="Entrée 3" xfId="38925" hidden="1"/>
    <cellStyle name="Entrée 3" xfId="35916" hidden="1"/>
    <cellStyle name="Entrée 3" xfId="34330" hidden="1"/>
    <cellStyle name="Entrée 3" xfId="36114" hidden="1"/>
    <cellStyle name="Entrée 3" xfId="37171" hidden="1"/>
    <cellStyle name="Entrée 3" xfId="37267" hidden="1"/>
    <cellStyle name="Entrée 3" xfId="34144" hidden="1"/>
    <cellStyle name="Entrée 3" xfId="31447" hidden="1"/>
    <cellStyle name="Entrée 3" xfId="34708" hidden="1"/>
    <cellStyle name="Entrée 3" xfId="33981" hidden="1"/>
    <cellStyle name="Entrée 3" xfId="36108" hidden="1"/>
    <cellStyle name="Entrée 3" xfId="37174" hidden="1"/>
    <cellStyle name="Entrée 3" xfId="34244" hidden="1"/>
    <cellStyle name="Entrée 3" xfId="36524" hidden="1"/>
    <cellStyle name="Entrée 3" xfId="27000" hidden="1"/>
    <cellStyle name="Entrée 3" xfId="40269" hidden="1"/>
    <cellStyle name="Entrée 3" xfId="35625" hidden="1"/>
    <cellStyle name="Entrée 3" xfId="38348" hidden="1"/>
    <cellStyle name="Entrée 3" xfId="33165" hidden="1"/>
    <cellStyle name="Entrée 3" xfId="33094" hidden="1"/>
    <cellStyle name="Entrée 3" xfId="38904" hidden="1"/>
    <cellStyle name="Entrée 3" xfId="38615" hidden="1"/>
    <cellStyle name="Entrée 3" xfId="35885" hidden="1"/>
    <cellStyle name="Entrée 3" xfId="39306" hidden="1"/>
    <cellStyle name="Entrée 3" xfId="34849" hidden="1"/>
    <cellStyle name="Entrée 3" xfId="38974" hidden="1"/>
    <cellStyle name="Entrée 3" xfId="34906" hidden="1"/>
    <cellStyle name="Entrée 3" xfId="39998" hidden="1"/>
    <cellStyle name="Entrée 3" xfId="39428" hidden="1"/>
    <cellStyle name="Entrée 3" xfId="38277" hidden="1"/>
    <cellStyle name="Entrée 3" xfId="33996" hidden="1"/>
    <cellStyle name="Entrée 3" xfId="38336" hidden="1"/>
    <cellStyle name="Entrée 3" xfId="36983" hidden="1"/>
    <cellStyle name="Entrée 3" xfId="34800" hidden="1"/>
    <cellStyle name="Entrée 3" xfId="27785" hidden="1"/>
    <cellStyle name="Entrée 3" xfId="35322" hidden="1"/>
    <cellStyle name="Entrée 3" xfId="30404" hidden="1"/>
    <cellStyle name="Entrée 3" xfId="36420" hidden="1"/>
    <cellStyle name="Entrée 3" xfId="34220" hidden="1"/>
    <cellStyle name="Entrée 3" xfId="39109" hidden="1"/>
    <cellStyle name="Entrée 3" xfId="39070" hidden="1"/>
    <cellStyle name="Entrée 3" xfId="36196" hidden="1"/>
    <cellStyle name="Entrée 3" xfId="36890" hidden="1"/>
    <cellStyle name="Entrée 3" xfId="34059" hidden="1"/>
    <cellStyle name="Entrée 3" xfId="40027" hidden="1"/>
    <cellStyle name="Entrée 3" xfId="35678" hidden="1"/>
    <cellStyle name="Entrée 3" xfId="39013" hidden="1"/>
    <cellStyle name="Entrée 3" xfId="39404" hidden="1"/>
    <cellStyle name="Entrée 3" xfId="35581" hidden="1"/>
    <cellStyle name="Entrée 3" xfId="38761" hidden="1"/>
    <cellStyle name="Entrée 3" xfId="42072" hidden="1"/>
    <cellStyle name="Entrée 3" xfId="34277" hidden="1"/>
    <cellStyle name="Entrée 3" xfId="34005" hidden="1"/>
    <cellStyle name="Entrée 3" xfId="34329" hidden="1"/>
    <cellStyle name="Entrée 3" xfId="36807" hidden="1"/>
    <cellStyle name="Entrée 3" xfId="38721" hidden="1"/>
    <cellStyle name="Entrée 3" xfId="36308" hidden="1"/>
    <cellStyle name="Entrée 3" xfId="39463" hidden="1"/>
    <cellStyle name="Entrée 3" xfId="36804" hidden="1"/>
    <cellStyle name="Entrée 3" xfId="33419" hidden="1"/>
    <cellStyle name="Entrée 3" xfId="30725" hidden="1"/>
    <cellStyle name="Entrée 3" xfId="42852" hidden="1"/>
    <cellStyle name="Entrée 3" xfId="42880" hidden="1"/>
    <cellStyle name="Entrée 3" xfId="42848" hidden="1"/>
    <cellStyle name="Entrée 3" xfId="42914" hidden="1"/>
    <cellStyle name="Entrée 3" xfId="42927" hidden="1"/>
    <cellStyle name="Entrée 3" xfId="43012" hidden="1"/>
    <cellStyle name="Entrée 3" xfId="43050" hidden="1"/>
    <cellStyle name="Entrée 3" xfId="43009" hidden="1"/>
    <cellStyle name="Entrée 3" xfId="43089" hidden="1"/>
    <cellStyle name="Entrée 3" xfId="43103" hidden="1"/>
    <cellStyle name="Entrée 3" xfId="43146" hidden="1"/>
    <cellStyle name="Entrée 3" xfId="43158" hidden="1"/>
    <cellStyle name="Entrée 3" xfId="43143" hidden="1"/>
    <cellStyle name="Entrée 3" xfId="43184" hidden="1"/>
    <cellStyle name="Entrée 3" xfId="43192" hidden="1"/>
    <cellStyle name="Entrée 3" xfId="43259" hidden="1"/>
    <cellStyle name="Entrée 3" xfId="43295" hidden="1"/>
    <cellStyle name="Entrée 3" xfId="43256" hidden="1"/>
    <cellStyle name="Entrée 3" xfId="43334" hidden="1"/>
    <cellStyle name="Entrée 3" xfId="43345" hidden="1"/>
    <cellStyle name="Entrée 3" xfId="43014" hidden="1"/>
    <cellStyle name="Entrée 3" xfId="39305" hidden="1"/>
    <cellStyle name="Entrée 3" xfId="42784" hidden="1"/>
    <cellStyle name="Entrée 3" xfId="42776" hidden="1"/>
    <cellStyle name="Entrée 3" xfId="34851" hidden="1"/>
    <cellStyle name="Entrée 3" xfId="30721" hidden="1"/>
    <cellStyle name="Entrée 3" xfId="43033" hidden="1"/>
    <cellStyle name="Entrée 3" xfId="42887" hidden="1"/>
    <cellStyle name="Entrée 3" xfId="43217" hidden="1"/>
    <cellStyle name="Entrée 3" xfId="43107" hidden="1"/>
    <cellStyle name="Entrée 3" xfId="43372" hidden="1"/>
    <cellStyle name="Entrée 3" xfId="43385" hidden="1"/>
    <cellStyle name="Entrée 3" xfId="43369" hidden="1"/>
    <cellStyle name="Entrée 3" xfId="43418" hidden="1"/>
    <cellStyle name="Entrée 3" xfId="43426" hidden="1"/>
    <cellStyle name="Entrée 3" xfId="43466" hidden="1"/>
    <cellStyle name="Entrée 3" xfId="43491" hidden="1"/>
    <cellStyle name="Entrée 3" xfId="43462" hidden="1"/>
    <cellStyle name="Entrée 3" xfId="43532" hidden="1"/>
    <cellStyle name="Entrée 3" xfId="43552" hidden="1"/>
    <cellStyle name="Entrée 3" xfId="43682" hidden="1"/>
    <cellStyle name="Entrée 3" xfId="43742" hidden="1"/>
    <cellStyle name="Entrée 3" xfId="43678" hidden="1"/>
    <cellStyle name="Entrée 3" xfId="43778" hidden="1"/>
    <cellStyle name="Entrée 3" xfId="43794" hidden="1"/>
    <cellStyle name="Entrée 3" xfId="43943" hidden="1"/>
    <cellStyle name="Entrée 3" xfId="43989" hidden="1"/>
    <cellStyle name="Entrée 3" xfId="43940" hidden="1"/>
    <cellStyle name="Entrée 3" xfId="44021" hidden="1"/>
    <cellStyle name="Entrée 3" xfId="44034" hidden="1"/>
    <cellStyle name="Entrée 3" xfId="44159" hidden="1"/>
    <cellStyle name="Entrée 3" xfId="44203" hidden="1"/>
    <cellStyle name="Entrée 3" xfId="44156" hidden="1"/>
    <cellStyle name="Entrée 3" xfId="44234" hidden="1"/>
    <cellStyle name="Entrée 3" xfId="44248" hidden="1"/>
    <cellStyle name="Entrée 3" xfId="44286" hidden="1"/>
    <cellStyle name="Entrée 3" xfId="44298" hidden="1"/>
    <cellStyle name="Entrée 3" xfId="44283" hidden="1"/>
    <cellStyle name="Entrée 3" xfId="44324" hidden="1"/>
    <cellStyle name="Entrée 3" xfId="44332" hidden="1"/>
    <cellStyle name="Entrée 3" xfId="44434" hidden="1"/>
    <cellStyle name="Entrée 3" xfId="44479" hidden="1"/>
    <cellStyle name="Entrée 3" xfId="44431" hidden="1"/>
    <cellStyle name="Entrée 3" xfId="44512" hidden="1"/>
    <cellStyle name="Entrée 3" xfId="44524" hidden="1"/>
    <cellStyle name="Entrée 3" xfId="44595" hidden="1"/>
    <cellStyle name="Entrée 3" xfId="44625" hidden="1"/>
    <cellStyle name="Entrée 3" xfId="44591" hidden="1"/>
    <cellStyle name="Entrée 3" xfId="44660" hidden="1"/>
    <cellStyle name="Entrée 3" xfId="44673" hidden="1"/>
    <cellStyle name="Entrée 3" xfId="44748" hidden="1"/>
    <cellStyle name="Entrée 3" xfId="44777" hidden="1"/>
    <cellStyle name="Entrée 3" xfId="44744" hidden="1"/>
    <cellStyle name="Entrée 3" xfId="44814" hidden="1"/>
    <cellStyle name="Entrée 3" xfId="44827" hidden="1"/>
    <cellStyle name="Entrée 3" xfId="44880" hidden="1"/>
    <cellStyle name="Entrée 3" xfId="44892" hidden="1"/>
    <cellStyle name="Entrée 3" xfId="44876" hidden="1"/>
    <cellStyle name="Entrée 3" xfId="44920" hidden="1"/>
    <cellStyle name="Entrée 3" xfId="44928" hidden="1"/>
    <cellStyle name="Entrée 3" xfId="44999" hidden="1"/>
    <cellStyle name="Entrée 3" xfId="45032" hidden="1"/>
    <cellStyle name="Entrée 3" xfId="44996" hidden="1"/>
    <cellStyle name="Entrée 3" xfId="45074" hidden="1"/>
    <cellStyle name="Entrée 3" xfId="45085" hidden="1"/>
    <cellStyle name="Entrée 3" xfId="44750" hidden="1"/>
    <cellStyle name="Entrée 3" xfId="43839" hidden="1"/>
    <cellStyle name="Entrée 3" xfId="44541" hidden="1"/>
    <cellStyle name="Entrée 3" xfId="44534" hidden="1"/>
    <cellStyle name="Entrée 3" xfId="43808" hidden="1"/>
    <cellStyle name="Entrée 3" xfId="43822" hidden="1"/>
    <cellStyle name="Entrée 3" xfId="44761" hidden="1"/>
    <cellStyle name="Entrée 3" xfId="44630" hidden="1"/>
    <cellStyle name="Entrée 3" xfId="44951" hidden="1"/>
    <cellStyle name="Entrée 3" xfId="44831" hidden="1"/>
    <cellStyle name="Entrée 3" xfId="45115" hidden="1"/>
    <cellStyle name="Entrée 3" xfId="45128" hidden="1"/>
    <cellStyle name="Entrée 3" xfId="45111" hidden="1"/>
    <cellStyle name="Entrée 3" xfId="45158" hidden="1"/>
    <cellStyle name="Entrée 3" xfId="45166" hidden="1"/>
    <cellStyle name="Entrée 3" xfId="45205" hidden="1"/>
    <cellStyle name="Entrée 3" xfId="45221" hidden="1"/>
    <cellStyle name="Entrée 3" xfId="45202" hidden="1"/>
    <cellStyle name="Entrée 3" xfId="45251" hidden="1"/>
    <cellStyle name="Entrée 3" xfId="45263" hidden="1"/>
    <cellStyle name="Entrée 3" xfId="45309" hidden="1"/>
    <cellStyle name="Entrée 3" xfId="45321" hidden="1"/>
    <cellStyle name="Entrée 3" xfId="45305" hidden="1"/>
    <cellStyle name="Entrée 3" xfId="45347" hidden="1"/>
    <cellStyle name="Entrée 3" xfId="45355" hidden="1"/>
    <cellStyle name="Entrée 3" xfId="45427" hidden="1"/>
    <cellStyle name="Entrée 3" xfId="45439" hidden="1"/>
    <cellStyle name="Entrée 3" xfId="45424" hidden="1"/>
    <cellStyle name="Entrée 3" xfId="45465" hidden="1"/>
    <cellStyle name="Entrée 3" xfId="45473" hidden="1"/>
    <cellStyle name="Entrée 3" xfId="45521" hidden="1"/>
    <cellStyle name="Entrée 3" xfId="45533" hidden="1"/>
    <cellStyle name="Entrée 3" xfId="45518" hidden="1"/>
    <cellStyle name="Entrée 3" xfId="45559" hidden="1"/>
    <cellStyle name="Entrée 3" xfId="45567" hidden="1"/>
    <cellStyle name="Entrée 3" xfId="45603" hidden="1"/>
    <cellStyle name="Entrée 3" xfId="45615" hidden="1"/>
    <cellStyle name="Entrée 3" xfId="45600" hidden="1"/>
    <cellStyle name="Entrée 3" xfId="45648" hidden="1"/>
    <cellStyle name="Entrée 3" xfId="45656" hidden="1"/>
    <cellStyle name="Entrée 3" xfId="45696" hidden="1"/>
    <cellStyle name="Entrée 3" xfId="45709" hidden="1"/>
    <cellStyle name="Entrée 3" xfId="45693" hidden="1"/>
    <cellStyle name="Entrée 3" xfId="45738" hidden="1"/>
    <cellStyle name="Entrée 3" xfId="45746" hidden="1"/>
    <cellStyle name="Entrée 3" xfId="45821" hidden="1"/>
    <cellStyle name="Entrée 3" xfId="45849" hidden="1"/>
    <cellStyle name="Entrée 3" xfId="45818" hidden="1"/>
    <cellStyle name="Entrée 3" xfId="45881" hidden="1"/>
    <cellStyle name="Entrée 3" xfId="45892" hidden="1"/>
    <cellStyle name="Entrée 3" xfId="45963" hidden="1"/>
    <cellStyle name="Entrée 3" xfId="45987" hidden="1"/>
    <cellStyle name="Entrée 3" xfId="45960" hidden="1"/>
    <cellStyle name="Entrée 3" xfId="46014" hidden="1"/>
    <cellStyle name="Entrée 3" xfId="46026" hidden="1"/>
    <cellStyle name="Entrée 3" xfId="46068" hidden="1"/>
    <cellStyle name="Entrée 3" xfId="46080" hidden="1"/>
    <cellStyle name="Entrée 3" xfId="46065" hidden="1"/>
    <cellStyle name="Entrée 3" xfId="46106" hidden="1"/>
    <cellStyle name="Entrée 3" xfId="46114" hidden="1"/>
    <cellStyle name="Entrée 3" xfId="46176" hidden="1"/>
    <cellStyle name="Entrée 3" xfId="46199" hidden="1"/>
    <cellStyle name="Entrée 3" xfId="46173" hidden="1"/>
    <cellStyle name="Entrée 3" xfId="46226" hidden="1"/>
    <cellStyle name="Entrée 3" xfId="46234" hidden="1"/>
    <cellStyle name="Entrée 3" xfId="45965" hidden="1"/>
    <cellStyle name="Entrée 3" xfId="45380" hidden="1"/>
    <cellStyle name="Entrée 3" xfId="45760" hidden="1"/>
    <cellStyle name="Entrée 3" xfId="45753" hidden="1"/>
    <cellStyle name="Entrée 3" xfId="45361" hidden="1"/>
    <cellStyle name="Entrée 3" xfId="45372" hidden="1"/>
    <cellStyle name="Entrée 3" xfId="45972" hidden="1"/>
    <cellStyle name="Entrée 3" xfId="45854" hidden="1"/>
    <cellStyle name="Entrée 3" xfId="46136" hidden="1"/>
    <cellStyle name="Entrée 3" xfId="46030" hidden="1"/>
    <cellStyle name="Entrée 3" xfId="46259" hidden="1"/>
    <cellStyle name="Entrée 3" xfId="46271" hidden="1"/>
    <cellStyle name="Entrée 3" xfId="46256" hidden="1"/>
    <cellStyle name="Entrée 3" xfId="46297" hidden="1"/>
    <cellStyle name="Entrée 3" xfId="46305" hidden="1"/>
    <cellStyle name="Entrée 3" xfId="46341" hidden="1"/>
    <cellStyle name="Entrée 3" xfId="46353" hidden="1"/>
    <cellStyle name="Entrée 3" xfId="46338" hidden="1"/>
    <cellStyle name="Entrée 3" xfId="46379" hidden="1"/>
    <cellStyle name="Entrée 3" xfId="46387" hidden="1"/>
    <cellStyle name="Entrée 3" xfId="46423" hidden="1"/>
    <cellStyle name="Entrée 3" xfId="46447" hidden="1"/>
    <cellStyle name="Entrée 3" xfId="46420" hidden="1"/>
    <cellStyle name="Entrée 3" xfId="46473" hidden="1"/>
    <cellStyle name="Entrée 3" xfId="46481" hidden="1"/>
    <cellStyle name="Entrée 3" xfId="46553" hidden="1"/>
    <cellStyle name="Entrée 3" xfId="46565" hidden="1"/>
    <cellStyle name="Entrée 3" xfId="46550" hidden="1"/>
    <cellStyle name="Entrée 3" xfId="46591" hidden="1"/>
    <cellStyle name="Entrée 3" xfId="46599" hidden="1"/>
    <cellStyle name="Entrée 3" xfId="46647" hidden="1"/>
    <cellStyle name="Entrée 3" xfId="46671" hidden="1"/>
    <cellStyle name="Entrée 3" xfId="46644" hidden="1"/>
    <cellStyle name="Entrée 3" xfId="46709" hidden="1"/>
    <cellStyle name="Entrée 3" xfId="46729" hidden="1"/>
    <cellStyle name="Entrée 3" xfId="46765" hidden="1"/>
    <cellStyle name="Entrée 3" xfId="46777" hidden="1"/>
    <cellStyle name="Entrée 3" xfId="46762" hidden="1"/>
    <cellStyle name="Entrée 3" xfId="46803" hidden="1"/>
    <cellStyle name="Entrée 3" xfId="46811" hidden="1"/>
    <cellStyle name="Entrée 3" xfId="46847" hidden="1"/>
    <cellStyle name="Entrée 3" xfId="46859" hidden="1"/>
    <cellStyle name="Entrée 3" xfId="46844" hidden="1"/>
    <cellStyle name="Entrée 3" xfId="46885" hidden="1"/>
    <cellStyle name="Entrée 3" xfId="46905" hidden="1"/>
    <cellStyle name="Entrée 3" xfId="46967" hidden="1"/>
    <cellStyle name="Entrée 3" xfId="46993" hidden="1"/>
    <cellStyle name="Entrée 3" xfId="46964" hidden="1"/>
    <cellStyle name="Entrée 3" xfId="47025" hidden="1"/>
    <cellStyle name="Entrée 3" xfId="47036" hidden="1"/>
    <cellStyle name="Entrée 3" xfId="47102" hidden="1"/>
    <cellStyle name="Entrée 3" xfId="47126" hidden="1"/>
    <cellStyle name="Entrée 3" xfId="47099" hidden="1"/>
    <cellStyle name="Entrée 3" xfId="47153" hidden="1"/>
    <cellStyle name="Entrée 3" xfId="47165" hidden="1"/>
    <cellStyle name="Entrée 3" xfId="47206" hidden="1"/>
    <cellStyle name="Entrée 3" xfId="47218" hidden="1"/>
    <cellStyle name="Entrée 3" xfId="47203" hidden="1"/>
    <cellStyle name="Entrée 3" xfId="47244" hidden="1"/>
    <cellStyle name="Entrée 3" xfId="47252" hidden="1"/>
    <cellStyle name="Entrée 3" xfId="47314" hidden="1"/>
    <cellStyle name="Entrée 3" xfId="47337" hidden="1"/>
    <cellStyle name="Entrée 3" xfId="47311" hidden="1"/>
    <cellStyle name="Entrée 3" xfId="47364" hidden="1"/>
    <cellStyle name="Entrée 3" xfId="47372" hidden="1"/>
    <cellStyle name="Entrée 3" xfId="47104" hidden="1"/>
    <cellStyle name="Entrée 3" xfId="46506" hidden="1"/>
    <cellStyle name="Entrée 3" xfId="46918" hidden="1"/>
    <cellStyle name="Entrée 3" xfId="46912" hidden="1"/>
    <cellStyle name="Entrée 3" xfId="46487" hidden="1"/>
    <cellStyle name="Entrée 3" xfId="46498" hidden="1"/>
    <cellStyle name="Entrée 3" xfId="47111" hidden="1"/>
    <cellStyle name="Entrée 3" xfId="46998" hidden="1"/>
    <cellStyle name="Entrée 3" xfId="47274" hidden="1"/>
    <cellStyle name="Entrée 3" xfId="47168" hidden="1"/>
    <cellStyle name="Entrée 3" xfId="47397" hidden="1"/>
    <cellStyle name="Entrée 3" xfId="47409" hidden="1"/>
    <cellStyle name="Entrée 3" xfId="47394" hidden="1"/>
    <cellStyle name="Entrée 3" xfId="47435" hidden="1"/>
    <cellStyle name="Entrée 3" xfId="47443" hidden="1"/>
    <cellStyle name="Entrée 3" xfId="47479" hidden="1"/>
    <cellStyle name="Entrée 3" xfId="47491" hidden="1"/>
    <cellStyle name="Entrée 3" xfId="47476" hidden="1"/>
    <cellStyle name="Entrée 3" xfId="47518" hidden="1"/>
    <cellStyle name="Entrée 3" xfId="47526" hidden="1"/>
    <cellStyle name="Entrée 3" xfId="45621" hidden="1"/>
    <cellStyle name="Entrée 3" xfId="45246" hidden="1"/>
    <cellStyle name="Entrée 3" xfId="45624" hidden="1"/>
    <cellStyle name="Entrée 3" xfId="45004" hidden="1"/>
    <cellStyle name="Entrée 3" xfId="44953" hidden="1"/>
    <cellStyle name="Entrée 3" xfId="43390" hidden="1"/>
    <cellStyle name="Entrée 3" xfId="42940" hidden="1"/>
    <cellStyle name="Entrée 3" xfId="43393" hidden="1"/>
    <cellStyle name="Entrée 3" xfId="41834" hidden="1"/>
    <cellStyle name="Entrée 3" xfId="40292" hidden="1"/>
    <cellStyle name="Entrée 3" xfId="37319" hidden="1"/>
    <cellStyle name="Entrée 3" xfId="36286" hidden="1"/>
    <cellStyle name="Entrée 3" xfId="37337" hidden="1"/>
    <cellStyle name="Entrée 3" xfId="35487" hidden="1"/>
    <cellStyle name="Entrée 3" xfId="35100" hidden="1"/>
    <cellStyle name="Entrée 3" xfId="34574" hidden="1"/>
    <cellStyle name="Entrée 3" xfId="34455" hidden="1"/>
    <cellStyle name="Entrée 3" xfId="34601" hidden="1"/>
    <cellStyle name="Entrée 3" xfId="34200" hidden="1"/>
    <cellStyle name="Entrée 3" xfId="34129" hidden="1"/>
    <cellStyle name="Entrée 3" xfId="21267" hidden="1"/>
    <cellStyle name="Entrée 3" xfId="42262" hidden="1"/>
    <cellStyle name="Entrée 3" xfId="21788" hidden="1"/>
    <cellStyle name="Entrée 3" xfId="20212" hidden="1"/>
    <cellStyle name="Entrée 3" xfId="41672" hidden="1"/>
    <cellStyle name="Entrée 3" xfId="41320" hidden="1"/>
    <cellStyle name="Entrée 3" xfId="38960" hidden="1"/>
    <cellStyle name="Entrée 3" xfId="44172" hidden="1"/>
    <cellStyle name="Entrée 3" xfId="44083" hidden="1"/>
    <cellStyle name="Entrée 3" xfId="35146" hidden="1"/>
    <cellStyle name="Entrée 3" xfId="36749" hidden="1"/>
    <cellStyle name="Entrée 3" xfId="36636" hidden="1"/>
    <cellStyle name="Entrée 3" xfId="33372" hidden="1"/>
    <cellStyle name="Entrée 3" xfId="44360" hidden="1"/>
    <cellStyle name="Entrée 3" xfId="44453" hidden="1"/>
    <cellStyle name="Entrée 3" xfId="34442" hidden="1"/>
    <cellStyle name="Entrée 3" xfId="40424" hidden="1"/>
    <cellStyle name="Entrée 3" xfId="34251" hidden="1"/>
    <cellStyle name="Entrée 3" xfId="37352" hidden="1"/>
    <cellStyle name="Entrée 3" xfId="33461" hidden="1"/>
    <cellStyle name="Entrée 3" xfId="44349" hidden="1"/>
    <cellStyle name="Entrée 3" xfId="37185" hidden="1"/>
    <cellStyle name="Entrée 3" xfId="43852" hidden="1"/>
    <cellStyle name="Entrée 3" xfId="35878" hidden="1"/>
    <cellStyle name="Entrée 3" xfId="36424" hidden="1"/>
    <cellStyle name="Entrée 3" xfId="43687" hidden="1"/>
    <cellStyle name="Entrée 3" xfId="44637" hidden="1"/>
    <cellStyle name="Entrée 3" xfId="34671" hidden="1"/>
    <cellStyle name="Entrée 3" xfId="33462" hidden="1"/>
    <cellStyle name="Entrée 3" xfId="44849" hidden="1"/>
    <cellStyle name="Entrée 3" xfId="44763" hidden="1"/>
    <cellStyle name="Entrée 3" xfId="35081" hidden="1"/>
    <cellStyle name="Entrée 3" xfId="40227" hidden="1"/>
    <cellStyle name="Entrée 3" xfId="35246" hidden="1"/>
    <cellStyle name="Entrée 3" xfId="39315" hidden="1"/>
    <cellStyle name="Entrée 3" xfId="34428" hidden="1"/>
    <cellStyle name="Entrée 3" xfId="33042" hidden="1"/>
    <cellStyle name="Entrée 3" xfId="37430" hidden="1"/>
    <cellStyle name="Entrée 3" xfId="32197" hidden="1"/>
    <cellStyle name="Entrée 3" xfId="43850" hidden="1"/>
    <cellStyle name="Entrée 3" xfId="44467" hidden="1"/>
    <cellStyle name="Entrée 3" xfId="43709" hidden="1"/>
    <cellStyle name="Entrée 3" xfId="43977" hidden="1"/>
    <cellStyle name="Entrée 3" xfId="36836" hidden="1"/>
    <cellStyle name="Entrée 3" xfId="39004" hidden="1"/>
    <cellStyle name="Entrée 3" xfId="20275" hidden="1"/>
    <cellStyle name="Entrée 3" xfId="34199" hidden="1"/>
    <cellStyle name="Entrée 3" xfId="41241" hidden="1"/>
    <cellStyle name="Entrée 3" xfId="36407" hidden="1"/>
    <cellStyle name="Entrée 3" xfId="35156" hidden="1"/>
    <cellStyle name="Entrée 3" xfId="29409" hidden="1"/>
    <cellStyle name="Entrée 3" xfId="36393" hidden="1"/>
    <cellStyle name="Entrée 3" xfId="36414" hidden="1"/>
    <cellStyle name="Entrée 3" xfId="36471" hidden="1"/>
    <cellStyle name="Entrée 3" xfId="36148" hidden="1"/>
    <cellStyle name="Entrée 3" xfId="43711" hidden="1"/>
    <cellStyle name="Entrée 3" xfId="34309" hidden="1"/>
    <cellStyle name="Entrée 3" xfId="44085" hidden="1"/>
    <cellStyle name="Entrée 3" xfId="44098" hidden="1"/>
    <cellStyle name="Entrée 3" xfId="25392" hidden="1"/>
    <cellStyle name="Entrée 3" xfId="35744" hidden="1"/>
    <cellStyle name="Entrée 3" xfId="25693" hidden="1"/>
    <cellStyle name="Entrée 3" xfId="21079" hidden="1"/>
    <cellStyle name="Entrée 3" xfId="38935" hidden="1"/>
    <cellStyle name="Entrée 3" xfId="44446" hidden="1"/>
    <cellStyle name="Entrée 3" xfId="41641" hidden="1"/>
    <cellStyle name="Entrée 3" xfId="40848" hidden="1"/>
    <cellStyle name="Entrée 3" xfId="42042" hidden="1"/>
    <cellStyle name="Entrée 3" xfId="43691" hidden="1"/>
    <cellStyle name="Entrée 3" xfId="42463" hidden="1"/>
    <cellStyle name="Entrée 3" xfId="30724" hidden="1"/>
    <cellStyle name="Entrée 3" xfId="43625" hidden="1"/>
    <cellStyle name="Entrée 3" xfId="34824" hidden="1"/>
    <cellStyle name="Entrée 3" xfId="35687" hidden="1"/>
    <cellStyle name="Entrée 3" xfId="44094" hidden="1"/>
    <cellStyle name="Entrée 3" xfId="30673" hidden="1"/>
    <cellStyle name="Entrée 3" xfId="24621" hidden="1"/>
    <cellStyle name="Entrée 3" xfId="36262" hidden="1"/>
    <cellStyle name="Entrée 3" xfId="36230" hidden="1"/>
    <cellStyle name="Entrée 3" xfId="34756" hidden="1"/>
    <cellStyle name="Entrée 3" xfId="44397" hidden="1"/>
    <cellStyle name="Entrée 3" xfId="43991" hidden="1"/>
    <cellStyle name="Entrée 3" xfId="43902" hidden="1"/>
    <cellStyle name="Entrée 3" xfId="36225" hidden="1"/>
    <cellStyle name="Entrée 3" xfId="34429" hidden="1"/>
    <cellStyle name="Entrée 3" xfId="43927" hidden="1"/>
    <cellStyle name="Entrée 3" xfId="35291" hidden="1"/>
    <cellStyle name="Entrée 3" xfId="39383" hidden="1"/>
    <cellStyle name="Entrée 3" xfId="31964" hidden="1"/>
    <cellStyle name="Entrée 3" xfId="33289" hidden="1"/>
    <cellStyle name="Entrée 3" xfId="36851" hidden="1"/>
    <cellStyle name="Entrée 3" xfId="43611" hidden="1"/>
    <cellStyle name="Entrée 3" xfId="42560" hidden="1"/>
    <cellStyle name="Entrée 3" xfId="42490" hidden="1"/>
    <cellStyle name="Entrée 3" xfId="44077" hidden="1"/>
    <cellStyle name="Entrée 3" xfId="43842" hidden="1"/>
    <cellStyle name="Entrée 3" xfId="44449" hidden="1"/>
    <cellStyle name="Entrée 3" xfId="44390" hidden="1"/>
    <cellStyle name="Entrée 3" xfId="21390" hidden="1"/>
    <cellStyle name="Entrée 3" xfId="35139" hidden="1"/>
    <cellStyle name="Entrée 3" xfId="44754" hidden="1"/>
    <cellStyle name="Entrée 3" xfId="40228" hidden="1"/>
    <cellStyle name="Entrée 3" xfId="43821" hidden="1"/>
    <cellStyle name="Entrée 3" xfId="44386" hidden="1"/>
    <cellStyle name="Entrée 3" xfId="36277" hidden="1"/>
    <cellStyle name="Entrée 3" xfId="43967" hidden="1"/>
    <cellStyle name="Entrée 3" xfId="44071" hidden="1"/>
    <cellStyle name="Entrée 3" xfId="34103" hidden="1"/>
    <cellStyle name="Entrée 3" xfId="44515" hidden="1"/>
    <cellStyle name="Entrée 3" xfId="38655" hidden="1"/>
    <cellStyle name="Entrée 3" xfId="41081" hidden="1"/>
    <cellStyle name="Entrée 3" xfId="32403" hidden="1"/>
    <cellStyle name="Entrée 3" xfId="38895" hidden="1"/>
    <cellStyle name="Entrée 3" xfId="36181" hidden="1"/>
    <cellStyle name="Entrée 3" xfId="30901" hidden="1"/>
    <cellStyle name="Entrée 3" xfId="32276" hidden="1"/>
    <cellStyle name="Entrée 3" xfId="34465" hidden="1"/>
    <cellStyle name="Entrée 3" xfId="40003" hidden="1"/>
    <cellStyle name="Entrée 3" xfId="19812" hidden="1"/>
    <cellStyle name="Entrée 3" xfId="43621" hidden="1"/>
    <cellStyle name="Entrée 3" xfId="41079" hidden="1"/>
    <cellStyle name="Entrée 3" xfId="31966" hidden="1"/>
    <cellStyle name="Entrée 3" xfId="36288" hidden="1"/>
    <cellStyle name="Entrée 3" xfId="34051" hidden="1"/>
    <cellStyle name="Entrée 3" xfId="36231" hidden="1"/>
    <cellStyle name="Entrée 3" xfId="36276" hidden="1"/>
    <cellStyle name="Entrée 3" xfId="43874" hidden="1"/>
    <cellStyle name="Entrée 3" xfId="33706" hidden="1"/>
    <cellStyle name="Entrée 3" xfId="44355" hidden="1"/>
    <cellStyle name="Entrée 3" xfId="43747" hidden="1"/>
    <cellStyle name="Entrée 3" xfId="39113" hidden="1"/>
    <cellStyle name="Entrée 3" xfId="41780" hidden="1"/>
    <cellStyle name="Entrée 3" xfId="36662" hidden="1"/>
    <cellStyle name="Entrée 3" xfId="47552" hidden="1"/>
    <cellStyle name="Entrée 3" xfId="47560" hidden="1"/>
    <cellStyle name="Entrée 3" xfId="47628" hidden="1"/>
    <cellStyle name="Entrée 3" xfId="47655" hidden="1"/>
    <cellStyle name="Entrée 3" xfId="47625" hidden="1"/>
    <cellStyle name="Entrée 3" xfId="47689" hidden="1"/>
    <cellStyle name="Entrée 3" xfId="47702" hidden="1"/>
    <cellStyle name="Entrée 3" xfId="47775" hidden="1"/>
    <cellStyle name="Entrée 3" xfId="47813" hidden="1"/>
    <cellStyle name="Entrée 3" xfId="47772" hidden="1"/>
    <cellStyle name="Entrée 3" xfId="47852" hidden="1"/>
    <cellStyle name="Entrée 3" xfId="47866" hidden="1"/>
    <cellStyle name="Entrée 3" xfId="47909" hidden="1"/>
    <cellStyle name="Entrée 3" xfId="47921" hidden="1"/>
    <cellStyle name="Entrée 3" xfId="47906" hidden="1"/>
    <cellStyle name="Entrée 3" xfId="47947" hidden="1"/>
    <cellStyle name="Entrée 3" xfId="47955" hidden="1"/>
    <cellStyle name="Entrée 3" xfId="48022" hidden="1"/>
    <cellStyle name="Entrée 3" xfId="48058" hidden="1"/>
    <cellStyle name="Entrée 3" xfId="48019" hidden="1"/>
    <cellStyle name="Entrée 3" xfId="48097" hidden="1"/>
    <cellStyle name="Entrée 3" xfId="48105" hidden="1"/>
    <cellStyle name="Entrée 3" xfId="47777" hidden="1"/>
    <cellStyle name="Entrée 3" xfId="34232" hidden="1"/>
    <cellStyle name="Entrée 3" xfId="47574" hidden="1"/>
    <cellStyle name="Entrée 3" xfId="47567" hidden="1"/>
    <cellStyle name="Entrée 3" xfId="42685" hidden="1"/>
    <cellStyle name="Entrée 3" xfId="36526" hidden="1"/>
    <cellStyle name="Entrée 3" xfId="47796" hidden="1"/>
    <cellStyle name="Entrée 3" xfId="47662" hidden="1"/>
    <cellStyle name="Entrée 3" xfId="47980" hidden="1"/>
    <cellStyle name="Entrée 3" xfId="47870" hidden="1"/>
    <cellStyle name="Entrée 3" xfId="48132" hidden="1"/>
    <cellStyle name="Entrée 3" xfId="48144" hidden="1"/>
    <cellStyle name="Entrée 3" xfId="48129" hidden="1"/>
    <cellStyle name="Entrée 3" xfId="48170" hidden="1"/>
    <cellStyle name="Entrée 3" xfId="48178" hidden="1"/>
    <cellStyle name="Entrée 3" xfId="48214" hidden="1"/>
    <cellStyle name="Entrée 3" xfId="48238" hidden="1"/>
    <cellStyle name="Entrée 3" xfId="48211" hidden="1"/>
    <cellStyle name="Entrée 3" xfId="48276" hidden="1"/>
    <cellStyle name="Entrée 3" xfId="48296" hidden="1"/>
    <cellStyle name="Entrée 3" xfId="48332" hidden="1"/>
    <cellStyle name="Entrée 3" xfId="48344" hidden="1"/>
    <cellStyle name="Entrée 3" xfId="48329" hidden="1"/>
    <cellStyle name="Entrée 3" xfId="48370" hidden="1"/>
    <cellStyle name="Entrée 3" xfId="48378" hidden="1"/>
    <cellStyle name="Entrée 3" xfId="48450" hidden="1"/>
    <cellStyle name="Entrée 3" xfId="48462" hidden="1"/>
    <cellStyle name="Entrée 3" xfId="48447" hidden="1"/>
    <cellStyle name="Entrée 3" xfId="48488" hidden="1"/>
    <cellStyle name="Entrée 3" xfId="48496" hidden="1"/>
    <cellStyle name="Entrée 3" xfId="48544" hidden="1"/>
    <cellStyle name="Entrée 3" xfId="48556" hidden="1"/>
    <cellStyle name="Entrée 3" xfId="48541" hidden="1"/>
    <cellStyle name="Entrée 3" xfId="48582" hidden="1"/>
    <cellStyle name="Entrée 3" xfId="48602" hidden="1"/>
    <cellStyle name="Entrée 3" xfId="48638" hidden="1"/>
    <cellStyle name="Entrée 3" xfId="48650" hidden="1"/>
    <cellStyle name="Entrée 3" xfId="48635" hidden="1"/>
    <cellStyle name="Entrée 3" xfId="48676" hidden="1"/>
    <cellStyle name="Entrée 3" xfId="48684" hidden="1"/>
    <cellStyle name="Entrée 3" xfId="48720" hidden="1"/>
    <cellStyle name="Entrée 3" xfId="48732" hidden="1"/>
    <cellStyle name="Entrée 3" xfId="48717" hidden="1"/>
    <cellStyle name="Entrée 3" xfId="48758" hidden="1"/>
    <cellStyle name="Entrée 3" xfId="48766" hidden="1"/>
    <cellStyle name="Entrée 3" xfId="48828" hidden="1"/>
    <cellStyle name="Entrée 3" xfId="48854" hidden="1"/>
    <cellStyle name="Entrée 3" xfId="48825" hidden="1"/>
    <cellStyle name="Entrée 3" xfId="48886" hidden="1"/>
    <cellStyle name="Entrée 3" xfId="48897" hidden="1"/>
    <cellStyle name="Entrée 3" xfId="48963" hidden="1"/>
    <cellStyle name="Entrée 3" xfId="48987" hidden="1"/>
    <cellStyle name="Entrée 3" xfId="48960" hidden="1"/>
    <cellStyle name="Entrée 3" xfId="49014" hidden="1"/>
    <cellStyle name="Entrée 3" xfId="49026" hidden="1"/>
    <cellStyle name="Entrée 3" xfId="49067" hidden="1"/>
    <cellStyle name="Entrée 3" xfId="49079" hidden="1"/>
    <cellStyle name="Entrée 3" xfId="49064" hidden="1"/>
    <cellStyle name="Entrée 3" xfId="49105" hidden="1"/>
    <cellStyle name="Entrée 3" xfId="49113" hidden="1"/>
    <cellStyle name="Entrée 3" xfId="49175" hidden="1"/>
    <cellStyle name="Entrée 3" xfId="49198" hidden="1"/>
    <cellStyle name="Entrée 3" xfId="49172" hidden="1"/>
    <cellStyle name="Entrée 3" xfId="49225" hidden="1"/>
    <cellStyle name="Entrée 3" xfId="49233" hidden="1"/>
    <cellStyle name="Entrée 3" xfId="48965" hidden="1"/>
    <cellStyle name="Entrée 3" xfId="48403" hidden="1"/>
    <cellStyle name="Entrée 3" xfId="48779" hidden="1"/>
    <cellStyle name="Entrée 3" xfId="48773" hidden="1"/>
    <cellStyle name="Entrée 3" xfId="48384" hidden="1"/>
    <cellStyle name="Entrée 3" xfId="48395" hidden="1"/>
    <cellStyle name="Entrée 3" xfId="48972" hidden="1"/>
    <cellStyle name="Entrée 3" xfId="48859" hidden="1"/>
    <cellStyle name="Entrée 3" xfId="49135" hidden="1"/>
    <cellStyle name="Entrée 3" xfId="49029" hidden="1"/>
    <cellStyle name="Entrée 3" xfId="49258" hidden="1"/>
    <cellStyle name="Entrée 3" xfId="49270" hidden="1"/>
    <cellStyle name="Entrée 3" xfId="49255" hidden="1"/>
    <cellStyle name="Entrée 3" xfId="49296" hidden="1"/>
    <cellStyle name="Entrée 3" xfId="49304" hidden="1"/>
    <cellStyle name="Entrée 3" xfId="49340" hidden="1"/>
    <cellStyle name="Entrée 3" xfId="49352" hidden="1"/>
    <cellStyle name="Entrée 3" xfId="49337" hidden="1"/>
    <cellStyle name="Entrée 3" xfId="49378" hidden="1"/>
    <cellStyle name="Entrée 3" xfId="49386" hidden="1"/>
    <cellStyle name="Entrée 3" xfId="49422" hidden="1"/>
    <cellStyle name="Entrée 3" xfId="49434" hidden="1"/>
    <cellStyle name="Entrée 3" xfId="49419" hidden="1"/>
    <cellStyle name="Entrée 3" xfId="49460" hidden="1"/>
    <cellStyle name="Entrée 3" xfId="49468" hidden="1"/>
    <cellStyle name="Entrée 3" xfId="49540" hidden="1"/>
    <cellStyle name="Entrée 3" xfId="49552" hidden="1"/>
    <cellStyle name="Entrée 3" xfId="49537" hidden="1"/>
    <cellStyle name="Entrée 3" xfId="49578" hidden="1"/>
    <cellStyle name="Entrée 3" xfId="49586" hidden="1"/>
    <cellStyle name="Entrée 3" xfId="49634" hidden="1"/>
    <cellStyle name="Entrée 3" xfId="49646" hidden="1"/>
    <cellStyle name="Entrée 3" xfId="49631" hidden="1"/>
    <cellStyle name="Entrée 3" xfId="49672" hidden="1"/>
    <cellStyle name="Entrée 3" xfId="49680" hidden="1"/>
    <cellStyle name="Entrée 3" xfId="49716" hidden="1"/>
    <cellStyle name="Entrée 3" xfId="49728" hidden="1"/>
    <cellStyle name="Entrée 3" xfId="49713" hidden="1"/>
    <cellStyle name="Entrée 3" xfId="49754" hidden="1"/>
    <cellStyle name="Entrée 3" xfId="49762" hidden="1"/>
    <cellStyle name="Entrée 3" xfId="49798" hidden="1"/>
    <cellStyle name="Entrée 3" xfId="49810" hidden="1"/>
    <cellStyle name="Entrée 3" xfId="49795" hidden="1"/>
    <cellStyle name="Entrée 3" xfId="49836" hidden="1"/>
    <cellStyle name="Entrée 3" xfId="49844" hidden="1"/>
    <cellStyle name="Entrée 3" xfId="49906" hidden="1"/>
    <cellStyle name="Entrée 3" xfId="49932" hidden="1"/>
    <cellStyle name="Entrée 3" xfId="49903" hidden="1"/>
    <cellStyle name="Entrée 3" xfId="49964" hidden="1"/>
    <cellStyle name="Entrée 3" xfId="49975" hidden="1"/>
    <cellStyle name="Entrée 3" xfId="50041" hidden="1"/>
    <cellStyle name="Entrée 3" xfId="50065" hidden="1"/>
    <cellStyle name="Entrée 3" xfId="50038" hidden="1"/>
    <cellStyle name="Entrée 3" xfId="50092" hidden="1"/>
    <cellStyle name="Entrée 3" xfId="50104" hidden="1"/>
    <cellStyle name="Entrée 3" xfId="50145" hidden="1"/>
    <cellStyle name="Entrée 3" xfId="50157" hidden="1"/>
    <cellStyle name="Entrée 3" xfId="50142" hidden="1"/>
    <cellStyle name="Entrée 3" xfId="50183" hidden="1"/>
    <cellStyle name="Entrée 3" xfId="50191" hidden="1"/>
    <cellStyle name="Entrée 3" xfId="50253" hidden="1"/>
    <cellStyle name="Entrée 3" xfId="50276" hidden="1"/>
    <cellStyle name="Entrée 3" xfId="50250" hidden="1"/>
    <cellStyle name="Entrée 3" xfId="50303" hidden="1"/>
    <cellStyle name="Entrée 3" xfId="50311" hidden="1"/>
    <cellStyle name="Entrée 3" xfId="50043" hidden="1"/>
    <cellStyle name="Entrée 3" xfId="49493" hidden="1"/>
    <cellStyle name="Entrée 3" xfId="49857" hidden="1"/>
    <cellStyle name="Entrée 3" xfId="49851" hidden="1"/>
    <cellStyle name="Entrée 3" xfId="49474" hidden="1"/>
    <cellStyle name="Entrée 3" xfId="49485" hidden="1"/>
    <cellStyle name="Entrée 3" xfId="50050" hidden="1"/>
    <cellStyle name="Entrée 3" xfId="49937" hidden="1"/>
    <cellStyle name="Entrée 3" xfId="50213" hidden="1"/>
    <cellStyle name="Entrée 3" xfId="50107" hidden="1"/>
    <cellStyle name="Entrée 3" xfId="50336" hidden="1"/>
    <cellStyle name="Entrée 3" xfId="50348" hidden="1"/>
    <cellStyle name="Entrée 3" xfId="50333" hidden="1"/>
    <cellStyle name="Entrée 3" xfId="50374" hidden="1"/>
    <cellStyle name="Entrée 3" xfId="50382" hidden="1"/>
    <cellStyle name="Entrée 3" xfId="50418" hidden="1"/>
    <cellStyle name="Entrée 3" xfId="50430" hidden="1"/>
    <cellStyle name="Entrée 3" xfId="50415" hidden="1"/>
    <cellStyle name="Entrée 3" xfId="50456" hidden="1"/>
    <cellStyle name="Entrée 3" xfId="50464" hidden="1"/>
    <cellStyle name="Entrée 3" xfId="50500" hidden="1"/>
    <cellStyle name="Entrée 3" xfId="50524" hidden="1"/>
    <cellStyle name="Entrée 3" xfId="50497" hidden="1"/>
    <cellStyle name="Entrée 3" xfId="50550" hidden="1"/>
    <cellStyle name="Entrée 3" xfId="50558" hidden="1"/>
    <cellStyle name="Entrée 3" xfId="50630" hidden="1"/>
    <cellStyle name="Entrée 3" xfId="50642" hidden="1"/>
    <cellStyle name="Entrée 3" xfId="50627" hidden="1"/>
    <cellStyle name="Entrée 3" xfId="50668" hidden="1"/>
    <cellStyle name="Entrée 3" xfId="50676" hidden="1"/>
    <cellStyle name="Entrée 3" xfId="50724" hidden="1"/>
    <cellStyle name="Entrée 3" xfId="50748" hidden="1"/>
    <cellStyle name="Entrée 3" xfId="50721" hidden="1"/>
    <cellStyle name="Entrée 3" xfId="50786" hidden="1"/>
    <cellStyle name="Entrée 3" xfId="50806" hidden="1"/>
    <cellStyle name="Entrée 3" xfId="50842" hidden="1"/>
    <cellStyle name="Entrée 3" xfId="50854" hidden="1"/>
    <cellStyle name="Entrée 3" xfId="50839" hidden="1"/>
    <cellStyle name="Entrée 3" xfId="50880" hidden="1"/>
    <cellStyle name="Entrée 3" xfId="50888" hidden="1"/>
    <cellStyle name="Entrée 3" xfId="50924" hidden="1"/>
    <cellStyle name="Entrée 3" xfId="50936" hidden="1"/>
    <cellStyle name="Entrée 3" xfId="50921" hidden="1"/>
    <cellStyle name="Entrée 3" xfId="50962" hidden="1"/>
    <cellStyle name="Entrée 3" xfId="50982" hidden="1"/>
    <cellStyle name="Entrée 3" xfId="51044" hidden="1"/>
    <cellStyle name="Entrée 3" xfId="51070" hidden="1"/>
    <cellStyle name="Entrée 3" xfId="51041" hidden="1"/>
    <cellStyle name="Entrée 3" xfId="51102" hidden="1"/>
    <cellStyle name="Entrée 3" xfId="51113" hidden="1"/>
    <cellStyle name="Entrée 3" xfId="51179" hidden="1"/>
    <cellStyle name="Entrée 3" xfId="51203" hidden="1"/>
    <cellStyle name="Entrée 3" xfId="51176" hidden="1"/>
    <cellStyle name="Entrée 3" xfId="51230" hidden="1"/>
    <cellStyle name="Entrée 3" xfId="51242" hidden="1"/>
    <cellStyle name="Entrée 3" xfId="51283" hidden="1"/>
    <cellStyle name="Entrée 3" xfId="51295" hidden="1"/>
    <cellStyle name="Entrée 3" xfId="51280" hidden="1"/>
    <cellStyle name="Entrée 3" xfId="51321" hidden="1"/>
    <cellStyle name="Entrée 3" xfId="51329" hidden="1"/>
    <cellStyle name="Entrée 3" xfId="51391" hidden="1"/>
    <cellStyle name="Entrée 3" xfId="51414" hidden="1"/>
    <cellStyle name="Entrée 3" xfId="51388" hidden="1"/>
    <cellStyle name="Entrée 3" xfId="51441" hidden="1"/>
    <cellStyle name="Entrée 3" xfId="51449" hidden="1"/>
    <cellStyle name="Entrée 3" xfId="51181" hidden="1"/>
    <cellStyle name="Entrée 3" xfId="50583" hidden="1"/>
    <cellStyle name="Entrée 3" xfId="50995" hidden="1"/>
    <cellStyle name="Entrée 3" xfId="50989" hidden="1"/>
    <cellStyle name="Entrée 3" xfId="50564" hidden="1"/>
    <cellStyle name="Entrée 3" xfId="50575" hidden="1"/>
    <cellStyle name="Entrée 3" xfId="51188" hidden="1"/>
    <cellStyle name="Entrée 3" xfId="51075" hidden="1"/>
    <cellStyle name="Entrée 3" xfId="51351" hidden="1"/>
    <cellStyle name="Entrée 3" xfId="51245" hidden="1"/>
    <cellStyle name="Entrée 3" xfId="51474" hidden="1"/>
    <cellStyle name="Entrée 3" xfId="51486" hidden="1"/>
    <cellStyle name="Entrée 3" xfId="51471" hidden="1"/>
    <cellStyle name="Entrée 3" xfId="51512" hidden="1"/>
    <cellStyle name="Entrée 3" xfId="51520" hidden="1"/>
    <cellStyle name="Entrée 3" xfId="51556" hidden="1"/>
    <cellStyle name="Entrée 3" xfId="51568" hidden="1"/>
    <cellStyle name="Entrée 3" xfId="51553" hidden="1"/>
    <cellStyle name="Entrée 3" xfId="51594" hidden="1"/>
    <cellStyle name="Entrée 3" xfId="51602"/>
    <cellStyle name="Entrée 4" xfId="3109"/>
    <cellStyle name="Entrée 5" xfId="11418"/>
    <cellStyle name="Entrée 6" xfId="19944"/>
    <cellStyle name="ErrRpt_DataEntryCells" xfId="87"/>
    <cellStyle name="ErrRpt-DataEntryCells" xfId="88"/>
    <cellStyle name="ErrRpt-GreyBackground" xfId="89"/>
    <cellStyle name="Explanatory Text" xfId="29"/>
    <cellStyle name="Fixed" xfId="90"/>
    <cellStyle name="formula" xfId="91"/>
    <cellStyle name="gap" xfId="92"/>
    <cellStyle name="Good" xfId="30"/>
    <cellStyle name="Grey" xfId="93"/>
    <cellStyle name="GreyBackground" xfId="94"/>
    <cellStyle name="Header1" xfId="95"/>
    <cellStyle name="Header2" xfId="96"/>
    <cellStyle name="Heading 1" xfId="31"/>
    <cellStyle name="Heading 2" xfId="32"/>
    <cellStyle name="Heading 3" xfId="33"/>
    <cellStyle name="Heading 4" xfId="34"/>
    <cellStyle name="Heading1" xfId="97"/>
    <cellStyle name="Heading2" xfId="98"/>
    <cellStyle name="Hipervínculo" xfId="99"/>
    <cellStyle name="Hipervínculo visitado" xfId="100"/>
    <cellStyle name="Hyperlink" xfId="51622"/>
    <cellStyle name="Hyperlink 2" xfId="101"/>
    <cellStyle name="Input" xfId="35"/>
    <cellStyle name="Input [yellow]" xfId="102"/>
    <cellStyle name="Insatisfaisant" xfId="193" builtinId="27" customBuiltin="1"/>
    <cellStyle name="Insatisfaisant 2" xfId="298"/>
    <cellStyle name="Insatisfaisant 3" xfId="254" hidden="1"/>
    <cellStyle name="Insatisfaisant 3" xfId="503" hidden="1"/>
    <cellStyle name="Insatisfaisant 3" xfId="455" hidden="1"/>
    <cellStyle name="Insatisfaisant 3" xfId="497" hidden="1"/>
    <cellStyle name="Insatisfaisant 3" xfId="692" hidden="1"/>
    <cellStyle name="Insatisfaisant 3" xfId="680" hidden="1"/>
    <cellStyle name="Insatisfaisant 3" xfId="971" hidden="1"/>
    <cellStyle name="Insatisfaisant 3" xfId="933" hidden="1"/>
    <cellStyle name="Insatisfaisant 3" xfId="965" hidden="1"/>
    <cellStyle name="Insatisfaisant 3" xfId="1157" hidden="1"/>
    <cellStyle name="Insatisfaisant 3" xfId="1145" hidden="1"/>
    <cellStyle name="Insatisfaisant 3" xfId="1382" hidden="1"/>
    <cellStyle name="Insatisfaisant 3" xfId="1346" hidden="1"/>
    <cellStyle name="Insatisfaisant 3" xfId="1376" hidden="1"/>
    <cellStyle name="Insatisfaisant 3" xfId="1566" hidden="1"/>
    <cellStyle name="Insatisfaisant 3" xfId="1554" hidden="1"/>
    <cellStyle name="Insatisfaisant 3" xfId="1644" hidden="1"/>
    <cellStyle name="Insatisfaisant 3" xfId="1621" hidden="1"/>
    <cellStyle name="Insatisfaisant 3" xfId="1639" hidden="1"/>
    <cellStyle name="Insatisfaisant 3" xfId="1697" hidden="1"/>
    <cellStyle name="Insatisfaisant 3" xfId="1685" hidden="1"/>
    <cellStyle name="Insatisfaisant 3" xfId="1898" hidden="1"/>
    <cellStyle name="Insatisfaisant 3" xfId="1862" hidden="1"/>
    <cellStyle name="Insatisfaisant 3" xfId="1892" hidden="1"/>
    <cellStyle name="Insatisfaisant 3" xfId="2082" hidden="1"/>
    <cellStyle name="Insatisfaisant 3" xfId="2070" hidden="1"/>
    <cellStyle name="Insatisfaisant 3" xfId="2193" hidden="1"/>
    <cellStyle name="Insatisfaisant 3" xfId="2165" hidden="1"/>
    <cellStyle name="Insatisfaisant 3" xfId="2187" hidden="1"/>
    <cellStyle name="Insatisfaisant 3" xfId="2281" hidden="1"/>
    <cellStyle name="Insatisfaisant 3" xfId="2269" hidden="1"/>
    <cellStyle name="Insatisfaisant 3" xfId="2382" hidden="1"/>
    <cellStyle name="Insatisfaisant 3" xfId="2356" hidden="1"/>
    <cellStyle name="Insatisfaisant 3" xfId="2376" hidden="1"/>
    <cellStyle name="Insatisfaisant 3" xfId="2482" hidden="1"/>
    <cellStyle name="Insatisfaisant 3" xfId="2470" hidden="1"/>
    <cellStyle name="Insatisfaisant 3" xfId="2551" hidden="1"/>
    <cellStyle name="Insatisfaisant 3" xfId="2528" hidden="1"/>
    <cellStyle name="Insatisfaisant 3" xfId="2546" hidden="1"/>
    <cellStyle name="Insatisfaisant 3" xfId="2604" hidden="1"/>
    <cellStyle name="Insatisfaisant 3" xfId="2592" hidden="1"/>
    <cellStyle name="Insatisfaisant 3" xfId="2693" hidden="1"/>
    <cellStyle name="Insatisfaisant 3" xfId="2667" hidden="1"/>
    <cellStyle name="Insatisfaisant 3" xfId="2687" hidden="1"/>
    <cellStyle name="Insatisfaisant 3" xfId="2795" hidden="1"/>
    <cellStyle name="Insatisfaisant 3" xfId="2783" hidden="1"/>
    <cellStyle name="Insatisfaisant 3" xfId="2349" hidden="1"/>
    <cellStyle name="Insatisfaisant 3" xfId="2643" hidden="1"/>
    <cellStyle name="Insatisfaisant 3" xfId="2639" hidden="1"/>
    <cellStyle name="Insatisfaisant 3" xfId="820" hidden="1"/>
    <cellStyle name="Insatisfaisant 3" xfId="760" hidden="1"/>
    <cellStyle name="Insatisfaisant 3" xfId="2152" hidden="1"/>
    <cellStyle name="Insatisfaisant 3" xfId="2206" hidden="1"/>
    <cellStyle name="Insatisfaisant 3" xfId="2196" hidden="1"/>
    <cellStyle name="Insatisfaisant 3" xfId="2438" hidden="1"/>
    <cellStyle name="Insatisfaisant 3" xfId="754" hidden="1"/>
    <cellStyle name="Insatisfaisant 3" xfId="919" hidden="1"/>
    <cellStyle name="Insatisfaisant 3" xfId="2384" hidden="1"/>
    <cellStyle name="Insatisfaisant 3" xfId="2259" hidden="1"/>
    <cellStyle name="Insatisfaisant 3" xfId="2895" hidden="1"/>
    <cellStyle name="Insatisfaisant 3" xfId="2883" hidden="1"/>
    <cellStyle name="Insatisfaisant 3" xfId="2949" hidden="1"/>
    <cellStyle name="Insatisfaisant 3" xfId="2926" hidden="1"/>
    <cellStyle name="Insatisfaisant 3" xfId="2944" hidden="1"/>
    <cellStyle name="Insatisfaisant 3" xfId="3026" hidden="1"/>
    <cellStyle name="Insatisfaisant 3" xfId="3014" hidden="1"/>
    <cellStyle name="Insatisfaisant 3" xfId="3324" hidden="1"/>
    <cellStyle name="Insatisfaisant 3" xfId="3288" hidden="1"/>
    <cellStyle name="Insatisfaisant 3" xfId="3318" hidden="1"/>
    <cellStyle name="Insatisfaisant 3" xfId="3508" hidden="1"/>
    <cellStyle name="Insatisfaisant 3" xfId="3496" hidden="1"/>
    <cellStyle name="Insatisfaisant 3" xfId="3787" hidden="1"/>
    <cellStyle name="Insatisfaisant 3" xfId="3749" hidden="1"/>
    <cellStyle name="Insatisfaisant 3" xfId="3781" hidden="1"/>
    <cellStyle name="Insatisfaisant 3" xfId="3973" hidden="1"/>
    <cellStyle name="Insatisfaisant 3" xfId="3961" hidden="1"/>
    <cellStyle name="Insatisfaisant 3" xfId="4198" hidden="1"/>
    <cellStyle name="Insatisfaisant 3" xfId="4162" hidden="1"/>
    <cellStyle name="Insatisfaisant 3" xfId="4192" hidden="1"/>
    <cellStyle name="Insatisfaisant 3" xfId="4382" hidden="1"/>
    <cellStyle name="Insatisfaisant 3" xfId="4370" hidden="1"/>
    <cellStyle name="Insatisfaisant 3" xfId="4460" hidden="1"/>
    <cellStyle name="Insatisfaisant 3" xfId="4437" hidden="1"/>
    <cellStyle name="Insatisfaisant 3" xfId="4455" hidden="1"/>
    <cellStyle name="Insatisfaisant 3" xfId="4513" hidden="1"/>
    <cellStyle name="Insatisfaisant 3" xfId="4501" hidden="1"/>
    <cellStyle name="Insatisfaisant 3" xfId="4714" hidden="1"/>
    <cellStyle name="Insatisfaisant 3" xfId="4678" hidden="1"/>
    <cellStyle name="Insatisfaisant 3" xfId="4708" hidden="1"/>
    <cellStyle name="Insatisfaisant 3" xfId="4898" hidden="1"/>
    <cellStyle name="Insatisfaisant 3" xfId="4886" hidden="1"/>
    <cellStyle name="Insatisfaisant 3" xfId="5009" hidden="1"/>
    <cellStyle name="Insatisfaisant 3" xfId="4981" hidden="1"/>
    <cellStyle name="Insatisfaisant 3" xfId="5003" hidden="1"/>
    <cellStyle name="Insatisfaisant 3" xfId="5097" hidden="1"/>
    <cellStyle name="Insatisfaisant 3" xfId="5085" hidden="1"/>
    <cellStyle name="Insatisfaisant 3" xfId="5198" hidden="1"/>
    <cellStyle name="Insatisfaisant 3" xfId="5172" hidden="1"/>
    <cellStyle name="Insatisfaisant 3" xfId="5192" hidden="1"/>
    <cellStyle name="Insatisfaisant 3" xfId="5298" hidden="1"/>
    <cellStyle name="Insatisfaisant 3" xfId="5286" hidden="1"/>
    <cellStyle name="Insatisfaisant 3" xfId="5367" hidden="1"/>
    <cellStyle name="Insatisfaisant 3" xfId="5344" hidden="1"/>
    <cellStyle name="Insatisfaisant 3" xfId="5362" hidden="1"/>
    <cellStyle name="Insatisfaisant 3" xfId="5420" hidden="1"/>
    <cellStyle name="Insatisfaisant 3" xfId="5408" hidden="1"/>
    <cellStyle name="Insatisfaisant 3" xfId="5509" hidden="1"/>
    <cellStyle name="Insatisfaisant 3" xfId="5483" hidden="1"/>
    <cellStyle name="Insatisfaisant 3" xfId="5503" hidden="1"/>
    <cellStyle name="Insatisfaisant 3" xfId="5611" hidden="1"/>
    <cellStyle name="Insatisfaisant 3" xfId="5599" hidden="1"/>
    <cellStyle name="Insatisfaisant 3" xfId="5165" hidden="1"/>
    <cellStyle name="Insatisfaisant 3" xfId="5459" hidden="1"/>
    <cellStyle name="Insatisfaisant 3" xfId="5455" hidden="1"/>
    <cellStyle name="Insatisfaisant 3" xfId="3636" hidden="1"/>
    <cellStyle name="Insatisfaisant 3" xfId="3576" hidden="1"/>
    <cellStyle name="Insatisfaisant 3" xfId="4968" hidden="1"/>
    <cellStyle name="Insatisfaisant 3" xfId="5022" hidden="1"/>
    <cellStyle name="Insatisfaisant 3" xfId="5012" hidden="1"/>
    <cellStyle name="Insatisfaisant 3" xfId="5254" hidden="1"/>
    <cellStyle name="Insatisfaisant 3" xfId="3570" hidden="1"/>
    <cellStyle name="Insatisfaisant 3" xfId="3735" hidden="1"/>
    <cellStyle name="Insatisfaisant 3" xfId="5200" hidden="1"/>
    <cellStyle name="Insatisfaisant 3" xfId="5075" hidden="1"/>
    <cellStyle name="Insatisfaisant 3" xfId="5711" hidden="1"/>
    <cellStyle name="Insatisfaisant 3" xfId="5699" hidden="1"/>
    <cellStyle name="Insatisfaisant 3" xfId="5765" hidden="1"/>
    <cellStyle name="Insatisfaisant 3" xfId="5742" hidden="1"/>
    <cellStyle name="Insatisfaisant 3" xfId="5760" hidden="1"/>
    <cellStyle name="Insatisfaisant 3" xfId="5842" hidden="1"/>
    <cellStyle name="Insatisfaisant 3" xfId="5830" hidden="1"/>
    <cellStyle name="Insatisfaisant 3" xfId="6076" hidden="1"/>
    <cellStyle name="Insatisfaisant 3" xfId="6040" hidden="1"/>
    <cellStyle name="Insatisfaisant 3" xfId="6070" hidden="1"/>
    <cellStyle name="Insatisfaisant 3" xfId="6260" hidden="1"/>
    <cellStyle name="Insatisfaisant 3" xfId="6248" hidden="1"/>
    <cellStyle name="Insatisfaisant 3" xfId="6539" hidden="1"/>
    <cellStyle name="Insatisfaisant 3" xfId="6501" hidden="1"/>
    <cellStyle name="Insatisfaisant 3" xfId="6533" hidden="1"/>
    <cellStyle name="Insatisfaisant 3" xfId="6725" hidden="1"/>
    <cellStyle name="Insatisfaisant 3" xfId="6713" hidden="1"/>
    <cellStyle name="Insatisfaisant 3" xfId="6950" hidden="1"/>
    <cellStyle name="Insatisfaisant 3" xfId="6914" hidden="1"/>
    <cellStyle name="Insatisfaisant 3" xfId="6944" hidden="1"/>
    <cellStyle name="Insatisfaisant 3" xfId="7134" hidden="1"/>
    <cellStyle name="Insatisfaisant 3" xfId="7122" hidden="1"/>
    <cellStyle name="Insatisfaisant 3" xfId="7212" hidden="1"/>
    <cellStyle name="Insatisfaisant 3" xfId="7189" hidden="1"/>
    <cellStyle name="Insatisfaisant 3" xfId="7207" hidden="1"/>
    <cellStyle name="Insatisfaisant 3" xfId="7265" hidden="1"/>
    <cellStyle name="Insatisfaisant 3" xfId="7253" hidden="1"/>
    <cellStyle name="Insatisfaisant 3" xfId="7466" hidden="1"/>
    <cellStyle name="Insatisfaisant 3" xfId="7430" hidden="1"/>
    <cellStyle name="Insatisfaisant 3" xfId="7460" hidden="1"/>
    <cellStyle name="Insatisfaisant 3" xfId="7650" hidden="1"/>
    <cellStyle name="Insatisfaisant 3" xfId="7638" hidden="1"/>
    <cellStyle name="Insatisfaisant 3" xfId="7761" hidden="1"/>
    <cellStyle name="Insatisfaisant 3" xfId="7733" hidden="1"/>
    <cellStyle name="Insatisfaisant 3" xfId="7755" hidden="1"/>
    <cellStyle name="Insatisfaisant 3" xfId="7849" hidden="1"/>
    <cellStyle name="Insatisfaisant 3" xfId="7837" hidden="1"/>
    <cellStyle name="Insatisfaisant 3" xfId="7950" hidden="1"/>
    <cellStyle name="Insatisfaisant 3" xfId="7924" hidden="1"/>
    <cellStyle name="Insatisfaisant 3" xfId="7944" hidden="1"/>
    <cellStyle name="Insatisfaisant 3" xfId="8050" hidden="1"/>
    <cellStyle name="Insatisfaisant 3" xfId="8038" hidden="1"/>
    <cellStyle name="Insatisfaisant 3" xfId="8119" hidden="1"/>
    <cellStyle name="Insatisfaisant 3" xfId="8096" hidden="1"/>
    <cellStyle name="Insatisfaisant 3" xfId="8114" hidden="1"/>
    <cellStyle name="Insatisfaisant 3" xfId="8172" hidden="1"/>
    <cellStyle name="Insatisfaisant 3" xfId="8160" hidden="1"/>
    <cellStyle name="Insatisfaisant 3" xfId="8261" hidden="1"/>
    <cellStyle name="Insatisfaisant 3" xfId="8235" hidden="1"/>
    <cellStyle name="Insatisfaisant 3" xfId="8255" hidden="1"/>
    <cellStyle name="Insatisfaisant 3" xfId="8363" hidden="1"/>
    <cellStyle name="Insatisfaisant 3" xfId="8351" hidden="1"/>
    <cellStyle name="Insatisfaisant 3" xfId="7917" hidden="1"/>
    <cellStyle name="Insatisfaisant 3" xfId="8211" hidden="1"/>
    <cellStyle name="Insatisfaisant 3" xfId="8207" hidden="1"/>
    <cellStyle name="Insatisfaisant 3" xfId="6388" hidden="1"/>
    <cellStyle name="Insatisfaisant 3" xfId="6328" hidden="1"/>
    <cellStyle name="Insatisfaisant 3" xfId="7720" hidden="1"/>
    <cellStyle name="Insatisfaisant 3" xfId="7774" hidden="1"/>
    <cellStyle name="Insatisfaisant 3" xfId="7764" hidden="1"/>
    <cellStyle name="Insatisfaisant 3" xfId="8006" hidden="1"/>
    <cellStyle name="Insatisfaisant 3" xfId="6322" hidden="1"/>
    <cellStyle name="Insatisfaisant 3" xfId="6487" hidden="1"/>
    <cellStyle name="Insatisfaisant 3" xfId="7952" hidden="1"/>
    <cellStyle name="Insatisfaisant 3" xfId="7827" hidden="1"/>
    <cellStyle name="Insatisfaisant 3" xfId="8463" hidden="1"/>
    <cellStyle name="Insatisfaisant 3" xfId="8451" hidden="1"/>
    <cellStyle name="Insatisfaisant 3" xfId="8517" hidden="1"/>
    <cellStyle name="Insatisfaisant 3" xfId="8494" hidden="1"/>
    <cellStyle name="Insatisfaisant 3" xfId="8512" hidden="1"/>
    <cellStyle name="Insatisfaisant 3" xfId="8594" hidden="1"/>
    <cellStyle name="Insatisfaisant 3" xfId="8582" hidden="1"/>
    <cellStyle name="Insatisfaisant 3" xfId="8834" hidden="1"/>
    <cellStyle name="Insatisfaisant 3" xfId="8798" hidden="1"/>
    <cellStyle name="Insatisfaisant 3" xfId="8828" hidden="1"/>
    <cellStyle name="Insatisfaisant 3" xfId="9018" hidden="1"/>
    <cellStyle name="Insatisfaisant 3" xfId="9006" hidden="1"/>
    <cellStyle name="Insatisfaisant 3" xfId="9297" hidden="1"/>
    <cellStyle name="Insatisfaisant 3" xfId="9259" hidden="1"/>
    <cellStyle name="Insatisfaisant 3" xfId="9291" hidden="1"/>
    <cellStyle name="Insatisfaisant 3" xfId="9483" hidden="1"/>
    <cellStyle name="Insatisfaisant 3" xfId="9471" hidden="1"/>
    <cellStyle name="Insatisfaisant 3" xfId="9708" hidden="1"/>
    <cellStyle name="Insatisfaisant 3" xfId="9672" hidden="1"/>
    <cellStyle name="Insatisfaisant 3" xfId="9702" hidden="1"/>
    <cellStyle name="Insatisfaisant 3" xfId="9892" hidden="1"/>
    <cellStyle name="Insatisfaisant 3" xfId="9880" hidden="1"/>
    <cellStyle name="Insatisfaisant 3" xfId="9970" hidden="1"/>
    <cellStyle name="Insatisfaisant 3" xfId="9947" hidden="1"/>
    <cellStyle name="Insatisfaisant 3" xfId="9965" hidden="1"/>
    <cellStyle name="Insatisfaisant 3" xfId="10023" hidden="1"/>
    <cellStyle name="Insatisfaisant 3" xfId="10011" hidden="1"/>
    <cellStyle name="Insatisfaisant 3" xfId="10224" hidden="1"/>
    <cellStyle name="Insatisfaisant 3" xfId="10188" hidden="1"/>
    <cellStyle name="Insatisfaisant 3" xfId="10218" hidden="1"/>
    <cellStyle name="Insatisfaisant 3" xfId="10408" hidden="1"/>
    <cellStyle name="Insatisfaisant 3" xfId="10396" hidden="1"/>
    <cellStyle name="Insatisfaisant 3" xfId="10519" hidden="1"/>
    <cellStyle name="Insatisfaisant 3" xfId="10491" hidden="1"/>
    <cellStyle name="Insatisfaisant 3" xfId="10513" hidden="1"/>
    <cellStyle name="Insatisfaisant 3" xfId="10607" hidden="1"/>
    <cellStyle name="Insatisfaisant 3" xfId="10595" hidden="1"/>
    <cellStyle name="Insatisfaisant 3" xfId="10708" hidden="1"/>
    <cellStyle name="Insatisfaisant 3" xfId="10682" hidden="1"/>
    <cellStyle name="Insatisfaisant 3" xfId="10702" hidden="1"/>
    <cellStyle name="Insatisfaisant 3" xfId="10808" hidden="1"/>
    <cellStyle name="Insatisfaisant 3" xfId="10796" hidden="1"/>
    <cellStyle name="Insatisfaisant 3" xfId="10877" hidden="1"/>
    <cellStyle name="Insatisfaisant 3" xfId="10854" hidden="1"/>
    <cellStyle name="Insatisfaisant 3" xfId="10872" hidden="1"/>
    <cellStyle name="Insatisfaisant 3" xfId="10930" hidden="1"/>
    <cellStyle name="Insatisfaisant 3" xfId="10918" hidden="1"/>
    <cellStyle name="Insatisfaisant 3" xfId="11019" hidden="1"/>
    <cellStyle name="Insatisfaisant 3" xfId="10993" hidden="1"/>
    <cellStyle name="Insatisfaisant 3" xfId="11013" hidden="1"/>
    <cellStyle name="Insatisfaisant 3" xfId="11121" hidden="1"/>
    <cellStyle name="Insatisfaisant 3" xfId="11109" hidden="1"/>
    <cellStyle name="Insatisfaisant 3" xfId="10675" hidden="1"/>
    <cellStyle name="Insatisfaisant 3" xfId="10969" hidden="1"/>
    <cellStyle name="Insatisfaisant 3" xfId="10965" hidden="1"/>
    <cellStyle name="Insatisfaisant 3" xfId="9146" hidden="1"/>
    <cellStyle name="Insatisfaisant 3" xfId="9086" hidden="1"/>
    <cellStyle name="Insatisfaisant 3" xfId="10478" hidden="1"/>
    <cellStyle name="Insatisfaisant 3" xfId="10532" hidden="1"/>
    <cellStyle name="Insatisfaisant 3" xfId="10522" hidden="1"/>
    <cellStyle name="Insatisfaisant 3" xfId="10764" hidden="1"/>
    <cellStyle name="Insatisfaisant 3" xfId="9080" hidden="1"/>
    <cellStyle name="Insatisfaisant 3" xfId="9245" hidden="1"/>
    <cellStyle name="Insatisfaisant 3" xfId="10710" hidden="1"/>
    <cellStyle name="Insatisfaisant 3" xfId="10585" hidden="1"/>
    <cellStyle name="Insatisfaisant 3" xfId="11221" hidden="1"/>
    <cellStyle name="Insatisfaisant 3" xfId="11209" hidden="1"/>
    <cellStyle name="Insatisfaisant 3" xfId="11275" hidden="1"/>
    <cellStyle name="Insatisfaisant 3" xfId="11252" hidden="1"/>
    <cellStyle name="Insatisfaisant 3" xfId="11270" hidden="1"/>
    <cellStyle name="Insatisfaisant 3" xfId="11352" hidden="1"/>
    <cellStyle name="Insatisfaisant 3" xfId="11340" hidden="1"/>
    <cellStyle name="Insatisfaisant 3" xfId="11618" hidden="1"/>
    <cellStyle name="Insatisfaisant 3" xfId="11582" hidden="1"/>
    <cellStyle name="Insatisfaisant 3" xfId="11612" hidden="1"/>
    <cellStyle name="Insatisfaisant 3" xfId="11802" hidden="1"/>
    <cellStyle name="Insatisfaisant 3" xfId="11790" hidden="1"/>
    <cellStyle name="Insatisfaisant 3" xfId="12081" hidden="1"/>
    <cellStyle name="Insatisfaisant 3" xfId="12043" hidden="1"/>
    <cellStyle name="Insatisfaisant 3" xfId="12075" hidden="1"/>
    <cellStyle name="Insatisfaisant 3" xfId="12267" hidden="1"/>
    <cellStyle name="Insatisfaisant 3" xfId="12255" hidden="1"/>
    <cellStyle name="Insatisfaisant 3" xfId="12492" hidden="1"/>
    <cellStyle name="Insatisfaisant 3" xfId="12456" hidden="1"/>
    <cellStyle name="Insatisfaisant 3" xfId="12486" hidden="1"/>
    <cellStyle name="Insatisfaisant 3" xfId="12676" hidden="1"/>
    <cellStyle name="Insatisfaisant 3" xfId="12664" hidden="1"/>
    <cellStyle name="Insatisfaisant 3" xfId="12754" hidden="1"/>
    <cellStyle name="Insatisfaisant 3" xfId="12731" hidden="1"/>
    <cellStyle name="Insatisfaisant 3" xfId="12749" hidden="1"/>
    <cellStyle name="Insatisfaisant 3" xfId="12807" hidden="1"/>
    <cellStyle name="Insatisfaisant 3" xfId="12795" hidden="1"/>
    <cellStyle name="Insatisfaisant 3" xfId="13008" hidden="1"/>
    <cellStyle name="Insatisfaisant 3" xfId="12972" hidden="1"/>
    <cellStyle name="Insatisfaisant 3" xfId="13002" hidden="1"/>
    <cellStyle name="Insatisfaisant 3" xfId="13192" hidden="1"/>
    <cellStyle name="Insatisfaisant 3" xfId="13180" hidden="1"/>
    <cellStyle name="Insatisfaisant 3" xfId="13303" hidden="1"/>
    <cellStyle name="Insatisfaisant 3" xfId="13275" hidden="1"/>
    <cellStyle name="Insatisfaisant 3" xfId="13297" hidden="1"/>
    <cellStyle name="Insatisfaisant 3" xfId="13391" hidden="1"/>
    <cellStyle name="Insatisfaisant 3" xfId="13379" hidden="1"/>
    <cellStyle name="Insatisfaisant 3" xfId="13492" hidden="1"/>
    <cellStyle name="Insatisfaisant 3" xfId="13466" hidden="1"/>
    <cellStyle name="Insatisfaisant 3" xfId="13486" hidden="1"/>
    <cellStyle name="Insatisfaisant 3" xfId="13592" hidden="1"/>
    <cellStyle name="Insatisfaisant 3" xfId="13580" hidden="1"/>
    <cellStyle name="Insatisfaisant 3" xfId="13661" hidden="1"/>
    <cellStyle name="Insatisfaisant 3" xfId="13638" hidden="1"/>
    <cellStyle name="Insatisfaisant 3" xfId="13656" hidden="1"/>
    <cellStyle name="Insatisfaisant 3" xfId="13714" hidden="1"/>
    <cellStyle name="Insatisfaisant 3" xfId="13702" hidden="1"/>
    <cellStyle name="Insatisfaisant 3" xfId="13803" hidden="1"/>
    <cellStyle name="Insatisfaisant 3" xfId="13777" hidden="1"/>
    <cellStyle name="Insatisfaisant 3" xfId="13797" hidden="1"/>
    <cellStyle name="Insatisfaisant 3" xfId="13905" hidden="1"/>
    <cellStyle name="Insatisfaisant 3" xfId="13893" hidden="1"/>
    <cellStyle name="Insatisfaisant 3" xfId="13459" hidden="1"/>
    <cellStyle name="Insatisfaisant 3" xfId="13753" hidden="1"/>
    <cellStyle name="Insatisfaisant 3" xfId="13749" hidden="1"/>
    <cellStyle name="Insatisfaisant 3" xfId="11930" hidden="1"/>
    <cellStyle name="Insatisfaisant 3" xfId="11870" hidden="1"/>
    <cellStyle name="Insatisfaisant 3" xfId="13262" hidden="1"/>
    <cellStyle name="Insatisfaisant 3" xfId="13316" hidden="1"/>
    <cellStyle name="Insatisfaisant 3" xfId="13306" hidden="1"/>
    <cellStyle name="Insatisfaisant 3" xfId="13548" hidden="1"/>
    <cellStyle name="Insatisfaisant 3" xfId="11864" hidden="1"/>
    <cellStyle name="Insatisfaisant 3" xfId="12029" hidden="1"/>
    <cellStyle name="Insatisfaisant 3" xfId="13494" hidden="1"/>
    <cellStyle name="Insatisfaisant 3" xfId="13369" hidden="1"/>
    <cellStyle name="Insatisfaisant 3" xfId="14005" hidden="1"/>
    <cellStyle name="Insatisfaisant 3" xfId="13993" hidden="1"/>
    <cellStyle name="Insatisfaisant 3" xfId="14059" hidden="1"/>
    <cellStyle name="Insatisfaisant 3" xfId="14036" hidden="1"/>
    <cellStyle name="Insatisfaisant 3" xfId="14054" hidden="1"/>
    <cellStyle name="Insatisfaisant 3" xfId="14136" hidden="1"/>
    <cellStyle name="Insatisfaisant 3" xfId="14124" hidden="1"/>
    <cellStyle name="Insatisfaisant 3" xfId="14376" hidden="1"/>
    <cellStyle name="Insatisfaisant 3" xfId="14340" hidden="1"/>
    <cellStyle name="Insatisfaisant 3" xfId="14370" hidden="1"/>
    <cellStyle name="Insatisfaisant 3" xfId="14560" hidden="1"/>
    <cellStyle name="Insatisfaisant 3" xfId="14548" hidden="1"/>
    <cellStyle name="Insatisfaisant 3" xfId="14839" hidden="1"/>
    <cellStyle name="Insatisfaisant 3" xfId="14801" hidden="1"/>
    <cellStyle name="Insatisfaisant 3" xfId="14833" hidden="1"/>
    <cellStyle name="Insatisfaisant 3" xfId="15025" hidden="1"/>
    <cellStyle name="Insatisfaisant 3" xfId="15013" hidden="1"/>
    <cellStyle name="Insatisfaisant 3" xfId="15250" hidden="1"/>
    <cellStyle name="Insatisfaisant 3" xfId="15214" hidden="1"/>
    <cellStyle name="Insatisfaisant 3" xfId="15244" hidden="1"/>
    <cellStyle name="Insatisfaisant 3" xfId="15434" hidden="1"/>
    <cellStyle name="Insatisfaisant 3" xfId="15422" hidden="1"/>
    <cellStyle name="Insatisfaisant 3" xfId="15512" hidden="1"/>
    <cellStyle name="Insatisfaisant 3" xfId="15489" hidden="1"/>
    <cellStyle name="Insatisfaisant 3" xfId="15507" hidden="1"/>
    <cellStyle name="Insatisfaisant 3" xfId="15565" hidden="1"/>
    <cellStyle name="Insatisfaisant 3" xfId="15553" hidden="1"/>
    <cellStyle name="Insatisfaisant 3" xfId="15766" hidden="1"/>
    <cellStyle name="Insatisfaisant 3" xfId="15730" hidden="1"/>
    <cellStyle name="Insatisfaisant 3" xfId="15760" hidden="1"/>
    <cellStyle name="Insatisfaisant 3" xfId="15950" hidden="1"/>
    <cellStyle name="Insatisfaisant 3" xfId="15938" hidden="1"/>
    <cellStyle name="Insatisfaisant 3" xfId="16061" hidden="1"/>
    <cellStyle name="Insatisfaisant 3" xfId="16033" hidden="1"/>
    <cellStyle name="Insatisfaisant 3" xfId="16055" hidden="1"/>
    <cellStyle name="Insatisfaisant 3" xfId="16149" hidden="1"/>
    <cellStyle name="Insatisfaisant 3" xfId="16137" hidden="1"/>
    <cellStyle name="Insatisfaisant 3" xfId="16250" hidden="1"/>
    <cellStyle name="Insatisfaisant 3" xfId="16224" hidden="1"/>
    <cellStyle name="Insatisfaisant 3" xfId="16244" hidden="1"/>
    <cellStyle name="Insatisfaisant 3" xfId="16350" hidden="1"/>
    <cellStyle name="Insatisfaisant 3" xfId="16338" hidden="1"/>
    <cellStyle name="Insatisfaisant 3" xfId="16419" hidden="1"/>
    <cellStyle name="Insatisfaisant 3" xfId="16396" hidden="1"/>
    <cellStyle name="Insatisfaisant 3" xfId="16414" hidden="1"/>
    <cellStyle name="Insatisfaisant 3" xfId="16472" hidden="1"/>
    <cellStyle name="Insatisfaisant 3" xfId="16460" hidden="1"/>
    <cellStyle name="Insatisfaisant 3" xfId="16561" hidden="1"/>
    <cellStyle name="Insatisfaisant 3" xfId="16535" hidden="1"/>
    <cellStyle name="Insatisfaisant 3" xfId="16555" hidden="1"/>
    <cellStyle name="Insatisfaisant 3" xfId="16663" hidden="1"/>
    <cellStyle name="Insatisfaisant 3" xfId="16651" hidden="1"/>
    <cellStyle name="Insatisfaisant 3" xfId="16217" hidden="1"/>
    <cellStyle name="Insatisfaisant 3" xfId="16511" hidden="1"/>
    <cellStyle name="Insatisfaisant 3" xfId="16507" hidden="1"/>
    <cellStyle name="Insatisfaisant 3" xfId="14688" hidden="1"/>
    <cellStyle name="Insatisfaisant 3" xfId="14628" hidden="1"/>
    <cellStyle name="Insatisfaisant 3" xfId="16020" hidden="1"/>
    <cellStyle name="Insatisfaisant 3" xfId="16074" hidden="1"/>
    <cellStyle name="Insatisfaisant 3" xfId="16064" hidden="1"/>
    <cellStyle name="Insatisfaisant 3" xfId="16306" hidden="1"/>
    <cellStyle name="Insatisfaisant 3" xfId="14622" hidden="1"/>
    <cellStyle name="Insatisfaisant 3" xfId="14787" hidden="1"/>
    <cellStyle name="Insatisfaisant 3" xfId="16252" hidden="1"/>
    <cellStyle name="Insatisfaisant 3" xfId="16127" hidden="1"/>
    <cellStyle name="Insatisfaisant 3" xfId="16763" hidden="1"/>
    <cellStyle name="Insatisfaisant 3" xfId="16751" hidden="1"/>
    <cellStyle name="Insatisfaisant 3" xfId="16817" hidden="1"/>
    <cellStyle name="Insatisfaisant 3" xfId="16794" hidden="1"/>
    <cellStyle name="Insatisfaisant 3" xfId="16812" hidden="1"/>
    <cellStyle name="Insatisfaisant 3" xfId="16894" hidden="1"/>
    <cellStyle name="Insatisfaisant 3" xfId="16882" hidden="1"/>
    <cellStyle name="Insatisfaisant 3" xfId="16963" hidden="1"/>
    <cellStyle name="Insatisfaisant 3" xfId="16940" hidden="1"/>
    <cellStyle name="Insatisfaisant 3" xfId="16958" hidden="1"/>
    <cellStyle name="Insatisfaisant 3" xfId="17016" hidden="1"/>
    <cellStyle name="Insatisfaisant 3" xfId="17004" hidden="1"/>
    <cellStyle name="Insatisfaisant 3" xfId="17120" hidden="1"/>
    <cellStyle name="Insatisfaisant 3" xfId="17095" hidden="1"/>
    <cellStyle name="Insatisfaisant 3" xfId="17115" hidden="1"/>
    <cellStyle name="Insatisfaisant 3" xfId="17175" hidden="1"/>
    <cellStyle name="Insatisfaisant 3" xfId="17163" hidden="1"/>
    <cellStyle name="Insatisfaisant 3" xfId="17241" hidden="1"/>
    <cellStyle name="Insatisfaisant 3" xfId="17218" hidden="1"/>
    <cellStyle name="Insatisfaisant 3" xfId="17236" hidden="1"/>
    <cellStyle name="Insatisfaisant 3" xfId="17294" hidden="1"/>
    <cellStyle name="Insatisfaisant 3" xfId="17282" hidden="1"/>
    <cellStyle name="Insatisfaisant 3" xfId="17348" hidden="1"/>
    <cellStyle name="Insatisfaisant 3" xfId="17325" hidden="1"/>
    <cellStyle name="Insatisfaisant 3" xfId="17343" hidden="1"/>
    <cellStyle name="Insatisfaisant 3" xfId="17401" hidden="1"/>
    <cellStyle name="Insatisfaisant 3" xfId="17389" hidden="1"/>
    <cellStyle name="Insatisfaisant 3" xfId="17455" hidden="1"/>
    <cellStyle name="Insatisfaisant 3" xfId="17432" hidden="1"/>
    <cellStyle name="Insatisfaisant 3" xfId="17450" hidden="1"/>
    <cellStyle name="Insatisfaisant 3" xfId="17508" hidden="1"/>
    <cellStyle name="Insatisfaisant 3" xfId="17496" hidden="1"/>
    <cellStyle name="Insatisfaisant 3" xfId="17590" hidden="1"/>
    <cellStyle name="Insatisfaisant 3" xfId="17563" hidden="1"/>
    <cellStyle name="Insatisfaisant 3" xfId="17584" hidden="1"/>
    <cellStyle name="Insatisfaisant 3" xfId="17674" hidden="1"/>
    <cellStyle name="Insatisfaisant 3" xfId="17662" hidden="1"/>
    <cellStyle name="Insatisfaisant 3" xfId="17767" hidden="1"/>
    <cellStyle name="Insatisfaisant 3" xfId="17742" hidden="1"/>
    <cellStyle name="Insatisfaisant 3" xfId="17761" hidden="1"/>
    <cellStyle name="Insatisfaisant 3" xfId="17840" hidden="1"/>
    <cellStyle name="Insatisfaisant 3" xfId="17828" hidden="1"/>
    <cellStyle name="Insatisfaisant 3" xfId="17905" hidden="1"/>
    <cellStyle name="Insatisfaisant 3" xfId="17882" hidden="1"/>
    <cellStyle name="Insatisfaisant 3" xfId="17900" hidden="1"/>
    <cellStyle name="Insatisfaisant 3" xfId="17958" hidden="1"/>
    <cellStyle name="Insatisfaisant 3" xfId="17946" hidden="1"/>
    <cellStyle name="Insatisfaisant 3" xfId="18043" hidden="1"/>
    <cellStyle name="Insatisfaisant 3" xfId="18018" hidden="1"/>
    <cellStyle name="Insatisfaisant 3" xfId="18037" hidden="1"/>
    <cellStyle name="Insatisfaisant 3" xfId="18119" hidden="1"/>
    <cellStyle name="Insatisfaisant 3" xfId="18107" hidden="1"/>
    <cellStyle name="Insatisfaisant 3" xfId="17735" hidden="1"/>
    <cellStyle name="Insatisfaisant 3" xfId="17996" hidden="1"/>
    <cellStyle name="Insatisfaisant 3" xfId="17992" hidden="1"/>
    <cellStyle name="Insatisfaisant 3" xfId="17088" hidden="1"/>
    <cellStyle name="Insatisfaisant 3" xfId="17059" hidden="1"/>
    <cellStyle name="Insatisfaisant 3" xfId="17552" hidden="1"/>
    <cellStyle name="Insatisfaisant 3" xfId="17602" hidden="1"/>
    <cellStyle name="Insatisfaisant 3" xfId="17593" hidden="1"/>
    <cellStyle name="Insatisfaisant 3" xfId="17809" hidden="1"/>
    <cellStyle name="Insatisfaisant 3" xfId="17054" hidden="1"/>
    <cellStyle name="Insatisfaisant 3" xfId="17094" hidden="1"/>
    <cellStyle name="Insatisfaisant 3" xfId="17769" hidden="1"/>
    <cellStyle name="Insatisfaisant 3" xfId="17653" hidden="1"/>
    <cellStyle name="Insatisfaisant 3" xfId="18205" hidden="1"/>
    <cellStyle name="Insatisfaisant 3" xfId="18193" hidden="1"/>
    <cellStyle name="Insatisfaisant 3" xfId="18259" hidden="1"/>
    <cellStyle name="Insatisfaisant 3" xfId="18236" hidden="1"/>
    <cellStyle name="Insatisfaisant 3" xfId="18254" hidden="1"/>
    <cellStyle name="Insatisfaisant 3" xfId="18312" hidden="1"/>
    <cellStyle name="Insatisfaisant 3" xfId="18300" hidden="1"/>
    <cellStyle name="Insatisfaisant 3" xfId="18366" hidden="1"/>
    <cellStyle name="Insatisfaisant 3" xfId="18343" hidden="1"/>
    <cellStyle name="Insatisfaisant 3" xfId="18361" hidden="1"/>
    <cellStyle name="Insatisfaisant 3" xfId="18431" hidden="1"/>
    <cellStyle name="Insatisfaisant 3" xfId="18419" hidden="1"/>
    <cellStyle name="Insatisfaisant 3" xfId="18535" hidden="1"/>
    <cellStyle name="Insatisfaisant 3" xfId="18510" hidden="1"/>
    <cellStyle name="Insatisfaisant 3" xfId="18530" hidden="1"/>
    <cellStyle name="Insatisfaisant 3" xfId="18590" hidden="1"/>
    <cellStyle name="Insatisfaisant 3" xfId="18578" hidden="1"/>
    <cellStyle name="Insatisfaisant 3" xfId="18656" hidden="1"/>
    <cellStyle name="Insatisfaisant 3" xfId="18633" hidden="1"/>
    <cellStyle name="Insatisfaisant 3" xfId="18651" hidden="1"/>
    <cellStyle name="Insatisfaisant 3" xfId="18733" hidden="1"/>
    <cellStyle name="Insatisfaisant 3" xfId="18721" hidden="1"/>
    <cellStyle name="Insatisfaisant 3" xfId="18799" hidden="1"/>
    <cellStyle name="Insatisfaisant 3" xfId="18776" hidden="1"/>
    <cellStyle name="Insatisfaisant 3" xfId="18794" hidden="1"/>
    <cellStyle name="Insatisfaisant 3" xfId="18852" hidden="1"/>
    <cellStyle name="Insatisfaisant 3" xfId="18840" hidden="1"/>
    <cellStyle name="Insatisfaisant 3" xfId="18906" hidden="1"/>
    <cellStyle name="Insatisfaisant 3" xfId="18883" hidden="1"/>
    <cellStyle name="Insatisfaisant 3" xfId="18901" hidden="1"/>
    <cellStyle name="Insatisfaisant 3" xfId="18959" hidden="1"/>
    <cellStyle name="Insatisfaisant 3" xfId="18947" hidden="1"/>
    <cellStyle name="Insatisfaisant 3" xfId="19053" hidden="1"/>
    <cellStyle name="Insatisfaisant 3" xfId="19026" hidden="1"/>
    <cellStyle name="Insatisfaisant 3" xfId="19047" hidden="1"/>
    <cellStyle name="Insatisfaisant 3" xfId="19137" hidden="1"/>
    <cellStyle name="Insatisfaisant 3" xfId="19125" hidden="1"/>
    <cellStyle name="Insatisfaisant 3" xfId="19230" hidden="1"/>
    <cellStyle name="Insatisfaisant 3" xfId="19205" hidden="1"/>
    <cellStyle name="Insatisfaisant 3" xfId="19224" hidden="1"/>
    <cellStyle name="Insatisfaisant 3" xfId="19303" hidden="1"/>
    <cellStyle name="Insatisfaisant 3" xfId="19291" hidden="1"/>
    <cellStyle name="Insatisfaisant 3" xfId="19368" hidden="1"/>
    <cellStyle name="Insatisfaisant 3" xfId="19345" hidden="1"/>
    <cellStyle name="Insatisfaisant 3" xfId="19363" hidden="1"/>
    <cellStyle name="Insatisfaisant 3" xfId="19421" hidden="1"/>
    <cellStyle name="Insatisfaisant 3" xfId="19409" hidden="1"/>
    <cellStyle name="Insatisfaisant 3" xfId="19506" hidden="1"/>
    <cellStyle name="Insatisfaisant 3" xfId="19481" hidden="1"/>
    <cellStyle name="Insatisfaisant 3" xfId="19500" hidden="1"/>
    <cellStyle name="Insatisfaisant 3" xfId="19582" hidden="1"/>
    <cellStyle name="Insatisfaisant 3" xfId="19570" hidden="1"/>
    <cellStyle name="Insatisfaisant 3" xfId="19198" hidden="1"/>
    <cellStyle name="Insatisfaisant 3" xfId="19459" hidden="1"/>
    <cellStyle name="Insatisfaisant 3" xfId="19455" hidden="1"/>
    <cellStyle name="Insatisfaisant 3" xfId="18503" hidden="1"/>
    <cellStyle name="Insatisfaisant 3" xfId="18474" hidden="1"/>
    <cellStyle name="Insatisfaisant 3" xfId="19015" hidden="1"/>
    <cellStyle name="Insatisfaisant 3" xfId="19065" hidden="1"/>
    <cellStyle name="Insatisfaisant 3" xfId="19056" hidden="1"/>
    <cellStyle name="Insatisfaisant 3" xfId="19272" hidden="1"/>
    <cellStyle name="Insatisfaisant 3" xfId="18469" hidden="1"/>
    <cellStyle name="Insatisfaisant 3" xfId="18509" hidden="1"/>
    <cellStyle name="Insatisfaisant 3" xfId="19232" hidden="1"/>
    <cellStyle name="Insatisfaisant 3" xfId="19116" hidden="1"/>
    <cellStyle name="Insatisfaisant 3" xfId="19668" hidden="1"/>
    <cellStyle name="Insatisfaisant 3" xfId="19656" hidden="1"/>
    <cellStyle name="Insatisfaisant 3" xfId="19722" hidden="1"/>
    <cellStyle name="Insatisfaisant 3" xfId="19699" hidden="1"/>
    <cellStyle name="Insatisfaisant 3" xfId="19717" hidden="1"/>
    <cellStyle name="Insatisfaisant 3" xfId="19775" hidden="1"/>
    <cellStyle name="Insatisfaisant 3" xfId="19763" hidden="1"/>
    <cellStyle name="Insatisfaisant 3" xfId="20232" hidden="1"/>
    <cellStyle name="Insatisfaisant 3" xfId="20189" hidden="1"/>
    <cellStyle name="Insatisfaisant 3" xfId="20226" hidden="1"/>
    <cellStyle name="Insatisfaisant 3" xfId="20417" hidden="1"/>
    <cellStyle name="Insatisfaisant 3" xfId="20406" hidden="1"/>
    <cellStyle name="Insatisfaisant 3" xfId="20688" hidden="1"/>
    <cellStyle name="Insatisfaisant 3" xfId="20653" hidden="1"/>
    <cellStyle name="Insatisfaisant 3" xfId="20682" hidden="1"/>
    <cellStyle name="Insatisfaisant 3" xfId="20872" hidden="1"/>
    <cellStyle name="Insatisfaisant 3" xfId="20861" hidden="1"/>
    <cellStyle name="Insatisfaisant 3" xfId="21093" hidden="1"/>
    <cellStyle name="Insatisfaisant 3" xfId="21060" hidden="1"/>
    <cellStyle name="Insatisfaisant 3" xfId="21087" hidden="1"/>
    <cellStyle name="Insatisfaisant 3" xfId="21272" hidden="1"/>
    <cellStyle name="Insatisfaisant 3" xfId="21263" hidden="1"/>
    <cellStyle name="Insatisfaisant 3" xfId="21350" hidden="1"/>
    <cellStyle name="Insatisfaisant 3" xfId="21327" hidden="1"/>
    <cellStyle name="Insatisfaisant 3" xfId="21345" hidden="1"/>
    <cellStyle name="Insatisfaisant 3" xfId="21398" hidden="1"/>
    <cellStyle name="Insatisfaisant 3" xfId="21389" hidden="1"/>
    <cellStyle name="Insatisfaisant 3" xfId="21596" hidden="1"/>
    <cellStyle name="Insatisfaisant 3" xfId="21563" hidden="1"/>
    <cellStyle name="Insatisfaisant 3" xfId="21590" hidden="1"/>
    <cellStyle name="Insatisfaisant 3" xfId="21774" hidden="1"/>
    <cellStyle name="Insatisfaisant 3" xfId="21767" hidden="1"/>
    <cellStyle name="Insatisfaisant 3" xfId="21880" hidden="1"/>
    <cellStyle name="Insatisfaisant 3" xfId="21854" hidden="1"/>
    <cellStyle name="Insatisfaisant 3" xfId="21874" hidden="1"/>
    <cellStyle name="Insatisfaisant 3" xfId="21961" hidden="1"/>
    <cellStyle name="Insatisfaisant 3" xfId="21952" hidden="1"/>
    <cellStyle name="Insatisfaisant 3" xfId="22050" hidden="1"/>
    <cellStyle name="Insatisfaisant 3" xfId="22030" hidden="1"/>
    <cellStyle name="Insatisfaisant 3" xfId="22044" hidden="1"/>
    <cellStyle name="Insatisfaisant 3" xfId="22145" hidden="1"/>
    <cellStyle name="Insatisfaisant 3" xfId="22133" hidden="1"/>
    <cellStyle name="Insatisfaisant 3" xfId="22210" hidden="1"/>
    <cellStyle name="Insatisfaisant 3" xfId="22190" hidden="1"/>
    <cellStyle name="Insatisfaisant 3" xfId="22205" hidden="1"/>
    <cellStyle name="Insatisfaisant 3" xfId="22262" hidden="1"/>
    <cellStyle name="Insatisfaisant 3" xfId="22250" hidden="1"/>
    <cellStyle name="Insatisfaisant 3" xfId="22351" hidden="1"/>
    <cellStyle name="Insatisfaisant 3" xfId="22325" hidden="1"/>
    <cellStyle name="Insatisfaisant 3" xfId="22345" hidden="1"/>
    <cellStyle name="Insatisfaisant 3" xfId="22450" hidden="1"/>
    <cellStyle name="Insatisfaisant 3" xfId="22438" hidden="1"/>
    <cellStyle name="Insatisfaisant 3" xfId="22024" hidden="1"/>
    <cellStyle name="Insatisfaisant 3" xfId="22301" hidden="1"/>
    <cellStyle name="Insatisfaisant 3" xfId="22297" hidden="1"/>
    <cellStyle name="Insatisfaisant 3" xfId="20540" hidden="1"/>
    <cellStyle name="Insatisfaisant 3" xfId="20482" hidden="1"/>
    <cellStyle name="Insatisfaisant 3" xfId="21844" hidden="1"/>
    <cellStyle name="Insatisfaisant 3" xfId="21893" hidden="1"/>
    <cellStyle name="Insatisfaisant 3" xfId="21883" hidden="1"/>
    <cellStyle name="Insatisfaisant 3" xfId="22102" hidden="1"/>
    <cellStyle name="Insatisfaisant 3" xfId="20476" hidden="1"/>
    <cellStyle name="Insatisfaisant 3" xfId="20639" hidden="1"/>
    <cellStyle name="Insatisfaisant 3" xfId="22052" hidden="1"/>
    <cellStyle name="Insatisfaisant 3" xfId="21942" hidden="1"/>
    <cellStyle name="Insatisfaisant 3" xfId="22550" hidden="1"/>
    <cellStyle name="Insatisfaisant 3" xfId="22538" hidden="1"/>
    <cellStyle name="Insatisfaisant 3" xfId="22604" hidden="1"/>
    <cellStyle name="Insatisfaisant 3" xfId="22581" hidden="1"/>
    <cellStyle name="Insatisfaisant 3" xfId="22599" hidden="1"/>
    <cellStyle name="Insatisfaisant 3" xfId="22680" hidden="1"/>
    <cellStyle name="Insatisfaisant 3" xfId="22669" hidden="1"/>
    <cellStyle name="Insatisfaisant 3" xfId="22962" hidden="1"/>
    <cellStyle name="Insatisfaisant 3" xfId="22930" hidden="1"/>
    <cellStyle name="Insatisfaisant 3" xfId="22956" hidden="1"/>
    <cellStyle name="Insatisfaisant 3" xfId="23141" hidden="1"/>
    <cellStyle name="Insatisfaisant 3" xfId="23133" hidden="1"/>
    <cellStyle name="Insatisfaisant 3" xfId="23414" hidden="1"/>
    <cellStyle name="Insatisfaisant 3" xfId="23379" hidden="1"/>
    <cellStyle name="Insatisfaisant 3" xfId="23408" hidden="1"/>
    <cellStyle name="Insatisfaisant 3" xfId="23599" hidden="1"/>
    <cellStyle name="Insatisfaisant 3" xfId="23587" hidden="1"/>
    <cellStyle name="Insatisfaisant 3" xfId="23822" hidden="1"/>
    <cellStyle name="Insatisfaisant 3" xfId="23788" hidden="1"/>
    <cellStyle name="Insatisfaisant 3" xfId="23816" hidden="1"/>
    <cellStyle name="Insatisfaisant 3" xfId="24004" hidden="1"/>
    <cellStyle name="Insatisfaisant 3" xfId="23993" hidden="1"/>
    <cellStyle name="Insatisfaisant 3" xfId="24081" hidden="1"/>
    <cellStyle name="Insatisfaisant 3" xfId="24059" hidden="1"/>
    <cellStyle name="Insatisfaisant 3" xfId="24076" hidden="1"/>
    <cellStyle name="Insatisfaisant 3" xfId="24130" hidden="1"/>
    <cellStyle name="Insatisfaisant 3" xfId="24122" hidden="1"/>
    <cellStyle name="Insatisfaisant 3" xfId="24325" hidden="1"/>
    <cellStyle name="Insatisfaisant 3" xfId="24295" hidden="1"/>
    <cellStyle name="Insatisfaisant 3" xfId="24319" hidden="1"/>
    <cellStyle name="Insatisfaisant 3" xfId="24504" hidden="1"/>
    <cellStyle name="Insatisfaisant 3" xfId="24496" hidden="1"/>
    <cellStyle name="Insatisfaisant 3" xfId="24608" hidden="1"/>
    <cellStyle name="Insatisfaisant 3" xfId="24584" hidden="1"/>
    <cellStyle name="Insatisfaisant 3" xfId="24602" hidden="1"/>
    <cellStyle name="Insatisfaisant 3" xfId="24691" hidden="1"/>
    <cellStyle name="Insatisfaisant 3" xfId="24682" hidden="1"/>
    <cellStyle name="Insatisfaisant 3" xfId="24784" hidden="1"/>
    <cellStyle name="Insatisfaisant 3" xfId="24761" hidden="1"/>
    <cellStyle name="Insatisfaisant 3" xfId="24778" hidden="1"/>
    <cellStyle name="Insatisfaisant 3" xfId="24880" hidden="1"/>
    <cellStyle name="Insatisfaisant 3" xfId="24870" hidden="1"/>
    <cellStyle name="Insatisfaisant 3" xfId="24947" hidden="1"/>
    <cellStyle name="Insatisfaisant 3" xfId="24925" hidden="1"/>
    <cellStyle name="Insatisfaisant 3" xfId="24942" hidden="1"/>
    <cellStyle name="Insatisfaisant 3" xfId="24997" hidden="1"/>
    <cellStyle name="Insatisfaisant 3" xfId="24986" hidden="1"/>
    <cellStyle name="Insatisfaisant 3" xfId="25082" hidden="1"/>
    <cellStyle name="Insatisfaisant 3" xfId="25057" hidden="1"/>
    <cellStyle name="Insatisfaisant 3" xfId="25076" hidden="1"/>
    <cellStyle name="Insatisfaisant 3" xfId="25178" hidden="1"/>
    <cellStyle name="Insatisfaisant 3" xfId="25170" hidden="1"/>
    <cellStyle name="Insatisfaisant 3" xfId="24755" hidden="1"/>
    <cellStyle name="Insatisfaisant 3" xfId="25036" hidden="1"/>
    <cellStyle name="Insatisfaisant 3" xfId="25032" hidden="1"/>
    <cellStyle name="Insatisfaisant 3" xfId="23267" hidden="1"/>
    <cellStyle name="Insatisfaisant 3" xfId="23208" hidden="1"/>
    <cellStyle name="Insatisfaisant 3" xfId="24573" hidden="1"/>
    <cellStyle name="Insatisfaisant 3" xfId="24620" hidden="1"/>
    <cellStyle name="Insatisfaisant 3" xfId="24610" hidden="1"/>
    <cellStyle name="Insatisfaisant 3" xfId="24838" hidden="1"/>
    <cellStyle name="Insatisfaisant 3" xfId="23202" hidden="1"/>
    <cellStyle name="Insatisfaisant 3" xfId="23365" hidden="1"/>
    <cellStyle name="Insatisfaisant 3" xfId="24786" hidden="1"/>
    <cellStyle name="Insatisfaisant 3" xfId="24672" hidden="1"/>
    <cellStyle name="Insatisfaisant 3" xfId="25274" hidden="1"/>
    <cellStyle name="Insatisfaisant 3" xfId="25264" hidden="1"/>
    <cellStyle name="Insatisfaisant 3" xfId="25323" hidden="1"/>
    <cellStyle name="Insatisfaisant 3" xfId="25304" hidden="1"/>
    <cellStyle name="Insatisfaisant 3" xfId="25318" hidden="1"/>
    <cellStyle name="Insatisfaisant 3" xfId="25398" hidden="1"/>
    <cellStyle name="Insatisfaisant 3" xfId="25387" hidden="1"/>
    <cellStyle name="Insatisfaisant 3" xfId="25663" hidden="1"/>
    <cellStyle name="Insatisfaisant 3" xfId="25632" hidden="1"/>
    <cellStyle name="Insatisfaisant 3" xfId="25657" hidden="1"/>
    <cellStyle name="Insatisfaisant 3" xfId="25844" hidden="1"/>
    <cellStyle name="Insatisfaisant 3" xfId="25834" hidden="1"/>
    <cellStyle name="Insatisfaisant 3" xfId="26112" hidden="1"/>
    <cellStyle name="Insatisfaisant 3" xfId="26078" hidden="1"/>
    <cellStyle name="Insatisfaisant 3" xfId="26106" hidden="1"/>
    <cellStyle name="Insatisfaisant 3" xfId="26293" hidden="1"/>
    <cellStyle name="Insatisfaisant 3" xfId="26284" hidden="1"/>
    <cellStyle name="Insatisfaisant 3" xfId="26514" hidden="1"/>
    <cellStyle name="Insatisfaisant 3" xfId="26481" hidden="1"/>
    <cellStyle name="Insatisfaisant 3" xfId="26508" hidden="1"/>
    <cellStyle name="Insatisfaisant 3" xfId="26693" hidden="1"/>
    <cellStyle name="Insatisfaisant 3" xfId="26684" hidden="1"/>
    <cellStyle name="Insatisfaisant 3" xfId="26766" hidden="1"/>
    <cellStyle name="Insatisfaisant 3" xfId="26746" hidden="1"/>
    <cellStyle name="Insatisfaisant 3" xfId="26761" hidden="1"/>
    <cellStyle name="Insatisfaisant 3" xfId="26816" hidden="1"/>
    <cellStyle name="Insatisfaisant 3" xfId="26805" hidden="1"/>
    <cellStyle name="Insatisfaisant 3" xfId="27016" hidden="1"/>
    <cellStyle name="Insatisfaisant 3" xfId="26981" hidden="1"/>
    <cellStyle name="Insatisfaisant 3" xfId="27010" hidden="1"/>
    <cellStyle name="Insatisfaisant 3" xfId="27197" hidden="1"/>
    <cellStyle name="Insatisfaisant 3" xfId="27186" hidden="1"/>
    <cellStyle name="Insatisfaisant 3" xfId="27306" hidden="1"/>
    <cellStyle name="Insatisfaisant 3" xfId="27280" hidden="1"/>
    <cellStyle name="Insatisfaisant 3" xfId="27300" hidden="1"/>
    <cellStyle name="Insatisfaisant 3" xfId="27387" hidden="1"/>
    <cellStyle name="Insatisfaisant 3" xfId="27378" hidden="1"/>
    <cellStyle name="Insatisfaisant 3" xfId="27481" hidden="1"/>
    <cellStyle name="Insatisfaisant 3" xfId="27460" hidden="1"/>
    <cellStyle name="Insatisfaisant 3" xfId="27475" hidden="1"/>
    <cellStyle name="Insatisfaisant 3" xfId="27570" hidden="1"/>
    <cellStyle name="Insatisfaisant 3" xfId="27565" hidden="1"/>
    <cellStyle name="Insatisfaisant 3" xfId="27632" hidden="1"/>
    <cellStyle name="Insatisfaisant 3" xfId="27615" hidden="1"/>
    <cellStyle name="Insatisfaisant 3" xfId="27627" hidden="1"/>
    <cellStyle name="Insatisfaisant 3" xfId="27681" hidden="1"/>
    <cellStyle name="Insatisfaisant 3" xfId="27672" hidden="1"/>
    <cellStyle name="Insatisfaisant 3" xfId="27761" hidden="1"/>
    <cellStyle name="Insatisfaisant 3" xfId="27739" hidden="1"/>
    <cellStyle name="Insatisfaisant 3" xfId="27755" hidden="1"/>
    <cellStyle name="Insatisfaisant 3" xfId="27856" hidden="1"/>
    <cellStyle name="Insatisfaisant 3" xfId="27849" hidden="1"/>
    <cellStyle name="Insatisfaisant 3" xfId="27453" hidden="1"/>
    <cellStyle name="Insatisfaisant 3" xfId="27718" hidden="1"/>
    <cellStyle name="Insatisfaisant 3" xfId="27715" hidden="1"/>
    <cellStyle name="Insatisfaisant 3" xfId="25965" hidden="1"/>
    <cellStyle name="Insatisfaisant 3" xfId="25911" hidden="1"/>
    <cellStyle name="Insatisfaisant 3" xfId="27267" hidden="1"/>
    <cellStyle name="Insatisfaisant 3" xfId="27318" hidden="1"/>
    <cellStyle name="Insatisfaisant 3" xfId="27308" hidden="1"/>
    <cellStyle name="Insatisfaisant 3" xfId="27533" hidden="1"/>
    <cellStyle name="Insatisfaisant 3" xfId="25905" hidden="1"/>
    <cellStyle name="Insatisfaisant 3" xfId="26064" hidden="1"/>
    <cellStyle name="Insatisfaisant 3" xfId="27483" hidden="1"/>
    <cellStyle name="Insatisfaisant 3" xfId="27368" hidden="1"/>
    <cellStyle name="Insatisfaisant 3" xfId="27952" hidden="1"/>
    <cellStyle name="Insatisfaisant 3" xfId="27942" hidden="1"/>
    <cellStyle name="Insatisfaisant 3" xfId="28001" hidden="1"/>
    <cellStyle name="Insatisfaisant 3" xfId="27982" hidden="1"/>
    <cellStyle name="Insatisfaisant 3" xfId="27996" hidden="1"/>
    <cellStyle name="Insatisfaisant 3" xfId="28075" hidden="1"/>
    <cellStyle name="Insatisfaisant 3" xfId="28065" hidden="1"/>
    <cellStyle name="Insatisfaisant 3" xfId="28313" hidden="1"/>
    <cellStyle name="Insatisfaisant 3" xfId="28279" hidden="1"/>
    <cellStyle name="Insatisfaisant 3" xfId="28307" hidden="1"/>
    <cellStyle name="Insatisfaisant 3" xfId="28495" hidden="1"/>
    <cellStyle name="Insatisfaisant 3" xfId="28484" hidden="1"/>
    <cellStyle name="Insatisfaisant 3" xfId="28766" hidden="1"/>
    <cellStyle name="Insatisfaisant 3" xfId="28731" hidden="1"/>
    <cellStyle name="Insatisfaisant 3" xfId="28760" hidden="1"/>
    <cellStyle name="Insatisfaisant 3" xfId="28946" hidden="1"/>
    <cellStyle name="Insatisfaisant 3" xfId="28937" hidden="1"/>
    <cellStyle name="Insatisfaisant 3" xfId="29167" hidden="1"/>
    <cellStyle name="Insatisfaisant 3" xfId="29134" hidden="1"/>
    <cellStyle name="Insatisfaisant 3" xfId="29161" hidden="1"/>
    <cellStyle name="Insatisfaisant 3" xfId="29347" hidden="1"/>
    <cellStyle name="Insatisfaisant 3" xfId="29336" hidden="1"/>
    <cellStyle name="Insatisfaisant 3" xfId="29419" hidden="1"/>
    <cellStyle name="Insatisfaisant 3" xfId="29402" hidden="1"/>
    <cellStyle name="Insatisfaisant 3" xfId="29414" hidden="1"/>
    <cellStyle name="Insatisfaisant 3" xfId="29463" hidden="1"/>
    <cellStyle name="Insatisfaisant 3" xfId="29456" hidden="1"/>
    <cellStyle name="Insatisfaisant 3" xfId="29659" hidden="1"/>
    <cellStyle name="Insatisfaisant 3" xfId="29627" hidden="1"/>
    <cellStyle name="Insatisfaisant 3" xfId="29653" hidden="1"/>
    <cellStyle name="Insatisfaisant 3" xfId="29836" hidden="1"/>
    <cellStyle name="Insatisfaisant 3" xfId="29828" hidden="1"/>
    <cellStyle name="Insatisfaisant 3" xfId="29944" hidden="1"/>
    <cellStyle name="Insatisfaisant 3" xfId="29918" hidden="1"/>
    <cellStyle name="Insatisfaisant 3" xfId="29938" hidden="1"/>
    <cellStyle name="Insatisfaisant 3" xfId="30027" hidden="1"/>
    <cellStyle name="Insatisfaisant 3" xfId="30016" hidden="1"/>
    <cellStyle name="Insatisfaisant 3" xfId="30119" hidden="1"/>
    <cellStyle name="Insatisfaisant 3" xfId="30097" hidden="1"/>
    <cellStyle name="Insatisfaisant 3" xfId="30113" hidden="1"/>
    <cellStyle name="Insatisfaisant 3" xfId="30215" hidden="1"/>
    <cellStyle name="Insatisfaisant 3" xfId="30206" hidden="1"/>
    <cellStyle name="Insatisfaisant 3" xfId="30282" hidden="1"/>
    <cellStyle name="Insatisfaisant 3" xfId="30259" hidden="1"/>
    <cellStyle name="Insatisfaisant 3" xfId="30277" hidden="1"/>
    <cellStyle name="Insatisfaisant 3" xfId="30331" hidden="1"/>
    <cellStyle name="Insatisfaisant 3" xfId="30321" hidden="1"/>
    <cellStyle name="Insatisfaisant 3" xfId="30416" hidden="1"/>
    <cellStyle name="Insatisfaisant 3" xfId="30393" hidden="1"/>
    <cellStyle name="Insatisfaisant 3" xfId="30410" hidden="1"/>
    <cellStyle name="Insatisfaisant 3" xfId="30516" hidden="1"/>
    <cellStyle name="Insatisfaisant 3" xfId="30505" hidden="1"/>
    <cellStyle name="Insatisfaisant 3" xfId="30091" hidden="1"/>
    <cellStyle name="Insatisfaisant 3" xfId="30370" hidden="1"/>
    <cellStyle name="Insatisfaisant 3" xfId="30366" hidden="1"/>
    <cellStyle name="Insatisfaisant 3" xfId="28618" hidden="1"/>
    <cellStyle name="Insatisfaisant 3" xfId="28561" hidden="1"/>
    <cellStyle name="Insatisfaisant 3" xfId="29906" hidden="1"/>
    <cellStyle name="Insatisfaisant 3" xfId="29956" hidden="1"/>
    <cellStyle name="Insatisfaisant 3" xfId="29946" hidden="1"/>
    <cellStyle name="Insatisfaisant 3" xfId="30175" hidden="1"/>
    <cellStyle name="Insatisfaisant 3" xfId="28555" hidden="1"/>
    <cellStyle name="Insatisfaisant 3" xfId="28717" hidden="1"/>
    <cellStyle name="Insatisfaisant 3" xfId="30121" hidden="1"/>
    <cellStyle name="Insatisfaisant 3" xfId="30007" hidden="1"/>
    <cellStyle name="Insatisfaisant 3" xfId="30611" hidden="1"/>
    <cellStyle name="Insatisfaisant 3" xfId="30604" hidden="1"/>
    <cellStyle name="Insatisfaisant 3" xfId="30658" hidden="1"/>
    <cellStyle name="Insatisfaisant 3" xfId="30640" hidden="1"/>
    <cellStyle name="Insatisfaisant 3" xfId="30653" hidden="1"/>
    <cellStyle name="Insatisfaisant 3" xfId="30731" hidden="1"/>
    <cellStyle name="Insatisfaisant 3" xfId="30720" hidden="1"/>
    <cellStyle name="Insatisfaisant 3" xfId="30799" hidden="1"/>
    <cellStyle name="Insatisfaisant 3" xfId="30777" hidden="1"/>
    <cellStyle name="Insatisfaisant 3" xfId="30794" hidden="1"/>
    <cellStyle name="Insatisfaisant 3" xfId="30848" hidden="1"/>
    <cellStyle name="Insatisfaisant 3" xfId="30839" hidden="1"/>
    <cellStyle name="Insatisfaisant 3" xfId="30936" hidden="1"/>
    <cellStyle name="Insatisfaisant 3" xfId="30917" hidden="1"/>
    <cellStyle name="Insatisfaisant 3" xfId="30931" hidden="1"/>
    <cellStyle name="Insatisfaisant 3" xfId="30984" hidden="1"/>
    <cellStyle name="Insatisfaisant 3" xfId="30976" hidden="1"/>
    <cellStyle name="Insatisfaisant 3" xfId="31043" hidden="1"/>
    <cellStyle name="Insatisfaisant 3" xfId="31026" hidden="1"/>
    <cellStyle name="Insatisfaisant 3" xfId="31038" hidden="1"/>
    <cellStyle name="Insatisfaisant 3" xfId="31092" hidden="1"/>
    <cellStyle name="Insatisfaisant 3" xfId="31083" hidden="1"/>
    <cellStyle name="Insatisfaisant 3" xfId="31144" hidden="1"/>
    <cellStyle name="Insatisfaisant 3" xfId="31123" hidden="1"/>
    <cellStyle name="Insatisfaisant 3" xfId="31139" hidden="1"/>
    <cellStyle name="Insatisfaisant 3" xfId="31195" hidden="1"/>
    <cellStyle name="Insatisfaisant 3" xfId="31184" hidden="1"/>
    <cellStyle name="Insatisfaisant 3" xfId="31245" hidden="1"/>
    <cellStyle name="Insatisfaisant 3" xfId="31225" hidden="1"/>
    <cellStyle name="Insatisfaisant 3" xfId="31240" hidden="1"/>
    <cellStyle name="Insatisfaisant 3" xfId="31294" hidden="1"/>
    <cellStyle name="Insatisfaisant 3" xfId="31285" hidden="1"/>
    <cellStyle name="Insatisfaisant 3" xfId="31375" hidden="1"/>
    <cellStyle name="Insatisfaisant 3" xfId="31349" hidden="1"/>
    <cellStyle name="Insatisfaisant 3" xfId="31369" hidden="1"/>
    <cellStyle name="Insatisfaisant 3" xfId="31451" hidden="1"/>
    <cellStyle name="Insatisfaisant 3" xfId="31445" hidden="1"/>
    <cellStyle name="Insatisfaisant 3" xfId="31536" hidden="1"/>
    <cellStyle name="Insatisfaisant 3" xfId="31515" hidden="1"/>
    <cellStyle name="Insatisfaisant 3" xfId="31530" hidden="1"/>
    <cellStyle name="Insatisfaisant 3" xfId="31600" hidden="1"/>
    <cellStyle name="Insatisfaisant 3" xfId="31593" hidden="1"/>
    <cellStyle name="Insatisfaisant 3" xfId="31658" hidden="1"/>
    <cellStyle name="Insatisfaisant 3" xfId="31640" hidden="1"/>
    <cellStyle name="Insatisfaisant 3" xfId="31653" hidden="1"/>
    <cellStyle name="Insatisfaisant 3" xfId="31706" hidden="1"/>
    <cellStyle name="Insatisfaisant 3" xfId="31697" hidden="1"/>
    <cellStyle name="Insatisfaisant 3" xfId="31781" hidden="1"/>
    <cellStyle name="Insatisfaisant 3" xfId="31760" hidden="1"/>
    <cellStyle name="Insatisfaisant 3" xfId="31775" hidden="1"/>
    <cellStyle name="Insatisfaisant 3" xfId="31849" hidden="1"/>
    <cellStyle name="Insatisfaisant 3" xfId="31841" hidden="1"/>
    <cellStyle name="Insatisfaisant 3" xfId="31509" hidden="1"/>
    <cellStyle name="Insatisfaisant 3" xfId="31742" hidden="1"/>
    <cellStyle name="Insatisfaisant 3" xfId="31738" hidden="1"/>
    <cellStyle name="Insatisfaisant 3" xfId="30910" hidden="1"/>
    <cellStyle name="Insatisfaisant 3" xfId="30888" hidden="1"/>
    <cellStyle name="Insatisfaisant 3" xfId="31338" hidden="1"/>
    <cellStyle name="Insatisfaisant 3" xfId="31387" hidden="1"/>
    <cellStyle name="Insatisfaisant 3" xfId="31378" hidden="1"/>
    <cellStyle name="Insatisfaisant 3" xfId="31575" hidden="1"/>
    <cellStyle name="Insatisfaisant 3" xfId="30883" hidden="1"/>
    <cellStyle name="Insatisfaisant 3" xfId="30916" hidden="1"/>
    <cellStyle name="Insatisfaisant 3" xfId="31538" hidden="1"/>
    <cellStyle name="Insatisfaisant 3" xfId="31436" hidden="1"/>
    <cellStyle name="Insatisfaisant 3" xfId="31928" hidden="1"/>
    <cellStyle name="Insatisfaisant 3" xfId="31920" hidden="1"/>
    <cellStyle name="Insatisfaisant 3" xfId="31976" hidden="1"/>
    <cellStyle name="Insatisfaisant 3" xfId="31957" hidden="1"/>
    <cellStyle name="Insatisfaisant 3" xfId="31971" hidden="1"/>
    <cellStyle name="Insatisfaisant 3" xfId="32027" hidden="1"/>
    <cellStyle name="Insatisfaisant 3" xfId="32016" hidden="1"/>
    <cellStyle name="Insatisfaisant 3" xfId="32077" hidden="1"/>
    <cellStyle name="Insatisfaisant 3" xfId="32057" hidden="1"/>
    <cellStyle name="Insatisfaisant 3" xfId="32072" hidden="1"/>
    <cellStyle name="Insatisfaisant 3" xfId="32137" hidden="1"/>
    <cellStyle name="Insatisfaisant 3" xfId="32128" hidden="1"/>
    <cellStyle name="Insatisfaisant 3" xfId="32232" hidden="1"/>
    <cellStyle name="Insatisfaisant 3" xfId="32210" hidden="1"/>
    <cellStyle name="Insatisfaisant 3" xfId="32227" hidden="1"/>
    <cellStyle name="Insatisfaisant 3" xfId="32280" hidden="1"/>
    <cellStyle name="Insatisfaisant 3" xfId="32272" hidden="1"/>
    <cellStyle name="Insatisfaisant 3" xfId="32340" hidden="1"/>
    <cellStyle name="Insatisfaisant 3" xfId="32322" hidden="1"/>
    <cellStyle name="Insatisfaisant 3" xfId="32335" hidden="1"/>
    <cellStyle name="Insatisfaisant 3" xfId="32411" hidden="1"/>
    <cellStyle name="Insatisfaisant 3" xfId="32402" hidden="1"/>
    <cellStyle name="Insatisfaisant 3" xfId="32472" hidden="1"/>
    <cellStyle name="Insatisfaisant 3" xfId="32454" hidden="1"/>
    <cellStyle name="Insatisfaisant 3" xfId="32467" hidden="1"/>
    <cellStyle name="Insatisfaisant 3" xfId="32520" hidden="1"/>
    <cellStyle name="Insatisfaisant 3" xfId="32512" hidden="1"/>
    <cellStyle name="Insatisfaisant 3" xfId="32571" hidden="1"/>
    <cellStyle name="Insatisfaisant 3" xfId="32550" hidden="1"/>
    <cellStyle name="Insatisfaisant 3" xfId="32566" hidden="1"/>
    <cellStyle name="Insatisfaisant 3" xfId="32620" hidden="1"/>
    <cellStyle name="Insatisfaisant 3" xfId="32611" hidden="1"/>
    <cellStyle name="Insatisfaisant 3" xfId="32706" hidden="1"/>
    <cellStyle name="Insatisfaisant 3" xfId="32685" hidden="1"/>
    <cellStyle name="Insatisfaisant 3" xfId="32700" hidden="1"/>
    <cellStyle name="Insatisfaisant 3" xfId="32779" hidden="1"/>
    <cellStyle name="Insatisfaisant 3" xfId="32774" hidden="1"/>
    <cellStyle name="Insatisfaisant 3" xfId="32863" hidden="1"/>
    <cellStyle name="Insatisfaisant 3" xfId="32842" hidden="1"/>
    <cellStyle name="Insatisfaisant 3" xfId="32857" hidden="1"/>
    <cellStyle name="Insatisfaisant 3" xfId="32928" hidden="1"/>
    <cellStyle name="Insatisfaisant 3" xfId="32920" hidden="1"/>
    <cellStyle name="Insatisfaisant 3" xfId="32985" hidden="1"/>
    <cellStyle name="Insatisfaisant 3" xfId="32966" hidden="1"/>
    <cellStyle name="Insatisfaisant 3" xfId="32980" hidden="1"/>
    <cellStyle name="Insatisfaisant 3" xfId="33028" hidden="1"/>
    <cellStyle name="Insatisfaisant 3" xfId="33023" hidden="1"/>
    <cellStyle name="Insatisfaisant 3" xfId="33107" hidden="1"/>
    <cellStyle name="Insatisfaisant 3" xfId="33084" hidden="1"/>
    <cellStyle name="Insatisfaisant 3" xfId="33101" hidden="1"/>
    <cellStyle name="Insatisfaisant 3" xfId="33169" hidden="1"/>
    <cellStyle name="Insatisfaisant 3" xfId="33163" hidden="1"/>
    <cellStyle name="Insatisfaisant 3" xfId="32835" hidden="1"/>
    <cellStyle name="Insatisfaisant 3" xfId="33065" hidden="1"/>
    <cellStyle name="Insatisfaisant 3" xfId="33061" hidden="1"/>
    <cellStyle name="Insatisfaisant 3" xfId="32203" hidden="1"/>
    <cellStyle name="Insatisfaisant 3" xfId="32177" hidden="1"/>
    <cellStyle name="Insatisfaisant 3" xfId="32676" hidden="1"/>
    <cellStyle name="Insatisfaisant 3" xfId="32718" hidden="1"/>
    <cellStyle name="Insatisfaisant 3" xfId="32709" hidden="1"/>
    <cellStyle name="Insatisfaisant 3" xfId="32903" hidden="1"/>
    <cellStyle name="Insatisfaisant 3" xfId="32172" hidden="1"/>
    <cellStyle name="Insatisfaisant 3" xfId="32209" hidden="1"/>
    <cellStyle name="Insatisfaisant 3" xfId="32865" hidden="1"/>
    <cellStyle name="Insatisfaisant 3" xfId="32766" hidden="1"/>
    <cellStyle name="Insatisfaisant 3" xfId="33250" hidden="1"/>
    <cellStyle name="Insatisfaisant 3" xfId="33241" hidden="1"/>
    <cellStyle name="Insatisfaisant 3" xfId="33298" hidden="1"/>
    <cellStyle name="Insatisfaisant 3" xfId="33281" hidden="1"/>
    <cellStyle name="Insatisfaisant 3" xfId="33293" hidden="1"/>
    <cellStyle name="Insatisfaisant 3" xfId="33344" hidden="1"/>
    <cellStyle name="Insatisfaisant 3" xfId="33336" hidden="1"/>
    <cellStyle name="Insatisfaisant 3" xfId="31362" hidden="1"/>
    <cellStyle name="Insatisfaisant 3" xfId="31549" hidden="1"/>
    <cellStyle name="Insatisfaisant 3" xfId="31388" hidden="1"/>
    <cellStyle name="Insatisfaisant 3" xfId="30602" hidden="1"/>
    <cellStyle name="Insatisfaisant 3" xfId="30641" hidden="1"/>
    <cellStyle name="Insatisfaisant 3" xfId="28343" hidden="1"/>
    <cellStyle name="Insatisfaisant 3" xfId="28754" hidden="1"/>
    <cellStyle name="Insatisfaisant 3" xfId="28486" hidden="1"/>
    <cellStyle name="Insatisfaisant 3" xfId="27285" hidden="1"/>
    <cellStyle name="Insatisfaisant 3" xfId="27326" hidden="1"/>
    <cellStyle name="Insatisfaisant 3" xfId="25052" hidden="1"/>
    <cellStyle name="Insatisfaisant 3" xfId="25238" hidden="1"/>
    <cellStyle name="Insatisfaisant 3" xfId="25062" hidden="1"/>
    <cellStyle name="Insatisfaisant 3" xfId="23774" hidden="1"/>
    <cellStyle name="Insatisfaisant 3" xfId="23860" hidden="1"/>
    <cellStyle name="Insatisfaisant 3" xfId="22626" hidden="1"/>
    <cellStyle name="Insatisfaisant 3" xfId="22992" hidden="1"/>
    <cellStyle name="Insatisfaisant 3" xfId="22672" hidden="1"/>
    <cellStyle name="Insatisfaisant 3" xfId="22338" hidden="1"/>
    <cellStyle name="Insatisfaisant 3" xfId="22400" hidden="1"/>
    <cellStyle name="Insatisfaisant 3" xfId="20863" hidden="1"/>
    <cellStyle name="Insatisfaisant 3" xfId="21332" hidden="1"/>
    <cellStyle name="Insatisfaisant 3" xfId="20886" hidden="1"/>
    <cellStyle name="Insatisfaisant 3" xfId="20087" hidden="1"/>
    <cellStyle name="Insatisfaisant 3" xfId="20129" hidden="1"/>
    <cellStyle name="Insatisfaisant 3" xfId="19864" hidden="1"/>
    <cellStyle name="Insatisfaisant 3" xfId="20068" hidden="1"/>
    <cellStyle name="Insatisfaisant 3" xfId="19994" hidden="1"/>
    <cellStyle name="Insatisfaisant 3" xfId="25492" hidden="1"/>
    <cellStyle name="Insatisfaisant 3" xfId="19828" hidden="1"/>
    <cellStyle name="Insatisfaisant 3" xfId="33389" hidden="1"/>
    <cellStyle name="Insatisfaisant 3" xfId="20046" hidden="1"/>
    <cellStyle name="Insatisfaisant 3" xfId="33383" hidden="1"/>
    <cellStyle name="Insatisfaisant 3" xfId="33469" hidden="1"/>
    <cellStyle name="Insatisfaisant 3" xfId="33460" hidden="1"/>
    <cellStyle name="Insatisfaisant 3" xfId="33530" hidden="1"/>
    <cellStyle name="Insatisfaisant 3" xfId="33512" hidden="1"/>
    <cellStyle name="Insatisfaisant 3" xfId="33525" hidden="1"/>
    <cellStyle name="Insatisfaisant 3" xfId="33581" hidden="1"/>
    <cellStyle name="Insatisfaisant 3" xfId="33569" hidden="1"/>
    <cellStyle name="Insatisfaisant 3" xfId="33666" hidden="1"/>
    <cellStyle name="Insatisfaisant 3" xfId="33641" hidden="1"/>
    <cellStyle name="Insatisfaisant 3" xfId="33660" hidden="1"/>
    <cellStyle name="Insatisfaisant 3" xfId="33747" hidden="1"/>
    <cellStyle name="Insatisfaisant 3" xfId="33736" hidden="1"/>
    <cellStyle name="Insatisfaisant 3" xfId="25482" hidden="1"/>
    <cellStyle name="Insatisfaisant 3" xfId="33619" hidden="1"/>
    <cellStyle name="Insatisfaisant 3" xfId="33616" hidden="1"/>
    <cellStyle name="Insatisfaisant 3" xfId="29967" hidden="1"/>
    <cellStyle name="Insatisfaisant 3" xfId="30262" hidden="1"/>
    <cellStyle name="Insatisfaisant 3" xfId="19882" hidden="1"/>
    <cellStyle name="Insatisfaisant 3" xfId="19858" hidden="1"/>
    <cellStyle name="Insatisfaisant 3" xfId="19862" hidden="1"/>
    <cellStyle name="Insatisfaisant 3" xfId="33434" hidden="1"/>
    <cellStyle name="Insatisfaisant 3" xfId="30272" hidden="1"/>
    <cellStyle name="Insatisfaisant 3" xfId="28942" hidden="1"/>
    <cellStyle name="Insatisfaisant 3" xfId="33391" hidden="1"/>
    <cellStyle name="Insatisfaisant 3" xfId="19929" hidden="1"/>
    <cellStyle name="Insatisfaisant 3" xfId="33837" hidden="1"/>
    <cellStyle name="Insatisfaisant 3" xfId="33827" hidden="1"/>
    <cellStyle name="Insatisfaisant 3" xfId="33890" hidden="1"/>
    <cellStyle name="Insatisfaisant 3" xfId="33867" hidden="1"/>
    <cellStyle name="Insatisfaisant 3" xfId="33885" hidden="1"/>
    <cellStyle name="Insatisfaisant 3" xfId="33959" hidden="1"/>
    <cellStyle name="Insatisfaisant 3" xfId="33949" hidden="1"/>
    <cellStyle name="Insatisfaisant 3" xfId="34154" hidden="1"/>
    <cellStyle name="Insatisfaisant 3" xfId="34123" hidden="1"/>
    <cellStyle name="Insatisfaisant 3" xfId="34149" hidden="1"/>
    <cellStyle name="Insatisfaisant 3" xfId="34289" hidden="1"/>
    <cellStyle name="Insatisfaisant 3" xfId="34283" hidden="1"/>
    <cellStyle name="Insatisfaisant 3" xfId="34485" hidden="1"/>
    <cellStyle name="Insatisfaisant 3" xfId="34457" hidden="1"/>
    <cellStyle name="Insatisfaisant 3" xfId="34479" hidden="1"/>
    <cellStyle name="Insatisfaisant 3" xfId="34625" hidden="1"/>
    <cellStyle name="Insatisfaisant 3" xfId="34613" hidden="1"/>
    <cellStyle name="Insatisfaisant 3" xfId="34798" hidden="1"/>
    <cellStyle name="Insatisfaisant 3" xfId="34769" hidden="1"/>
    <cellStyle name="Insatisfaisant 3" xfId="34792" hidden="1"/>
    <cellStyle name="Insatisfaisant 3" xfId="34917" hidden="1"/>
    <cellStyle name="Insatisfaisant 3" xfId="34910" hidden="1"/>
    <cellStyle name="Insatisfaisant 3" xfId="34981" hidden="1"/>
    <cellStyle name="Insatisfaisant 3" xfId="34962" hidden="1"/>
    <cellStyle name="Insatisfaisant 3" xfId="34976" hidden="1"/>
    <cellStyle name="Insatisfaisant 3" xfId="35029" hidden="1"/>
    <cellStyle name="Insatisfaisant 3" xfId="35021" hidden="1"/>
    <cellStyle name="Insatisfaisant 3" xfId="35178" hidden="1"/>
    <cellStyle name="Insatisfaisant 3" xfId="35152" hidden="1"/>
    <cellStyle name="Insatisfaisant 3" xfId="35173" hidden="1"/>
    <cellStyle name="Insatisfaisant 3" xfId="35298" hidden="1"/>
    <cellStyle name="Insatisfaisant 3" xfId="35290" hidden="1"/>
    <cellStyle name="Insatisfaisant 3" xfId="35389" hidden="1"/>
    <cellStyle name="Insatisfaisant 3" xfId="35367" hidden="1"/>
    <cellStyle name="Insatisfaisant 3" xfId="35383" hidden="1"/>
    <cellStyle name="Insatisfaisant 3" xfId="35465" hidden="1"/>
    <cellStyle name="Insatisfaisant 3" xfId="35455" hidden="1"/>
    <cellStyle name="Insatisfaisant 3" xfId="35551" hidden="1"/>
    <cellStyle name="Insatisfaisant 3" xfId="35532" hidden="1"/>
    <cellStyle name="Insatisfaisant 3" xfId="35545" hidden="1"/>
    <cellStyle name="Insatisfaisant 3" xfId="35641" hidden="1"/>
    <cellStyle name="Insatisfaisant 3" xfId="35631" hidden="1"/>
    <cellStyle name="Insatisfaisant 3" xfId="35705" hidden="1"/>
    <cellStyle name="Insatisfaisant 3" xfId="35684" hidden="1"/>
    <cellStyle name="Insatisfaisant 3" xfId="35700" hidden="1"/>
    <cellStyle name="Insatisfaisant 3" xfId="35755" hidden="1"/>
    <cellStyle name="Insatisfaisant 3" xfId="35743" hidden="1"/>
    <cellStyle name="Insatisfaisant 3" xfId="35837" hidden="1"/>
    <cellStyle name="Insatisfaisant 3" xfId="35813" hidden="1"/>
    <cellStyle name="Insatisfaisant 3" xfId="35831" hidden="1"/>
    <cellStyle name="Insatisfaisant 3" xfId="35930" hidden="1"/>
    <cellStyle name="Insatisfaisant 3" xfId="35922" hidden="1"/>
    <cellStyle name="Insatisfaisant 3" xfId="35526" hidden="1"/>
    <cellStyle name="Insatisfaisant 3" xfId="35794" hidden="1"/>
    <cellStyle name="Insatisfaisant 3" xfId="35790" hidden="1"/>
    <cellStyle name="Insatisfaisant 3" xfId="34391" hidden="1"/>
    <cellStyle name="Insatisfaisant 3" xfId="34345" hidden="1"/>
    <cellStyle name="Insatisfaisant 3" xfId="35357" hidden="1"/>
    <cellStyle name="Insatisfaisant 3" xfId="35400" hidden="1"/>
    <cellStyle name="Insatisfaisant 3" xfId="35391" hidden="1"/>
    <cellStyle name="Insatisfaisant 3" xfId="35602" hidden="1"/>
    <cellStyle name="Insatisfaisant 3" xfId="34340" hidden="1"/>
    <cellStyle name="Insatisfaisant 3" xfId="34448" hidden="1"/>
    <cellStyle name="Insatisfaisant 3" xfId="35553" hidden="1"/>
    <cellStyle name="Insatisfaisant 3" xfId="35445" hidden="1"/>
    <cellStyle name="Insatisfaisant 3" xfId="36018" hidden="1"/>
    <cellStyle name="Insatisfaisant 3" xfId="36009" hidden="1"/>
    <cellStyle name="Insatisfaisant 3" xfId="36063" hidden="1"/>
    <cellStyle name="Insatisfaisant 3" xfId="36047" hidden="1"/>
    <cellStyle name="Insatisfaisant 3" xfId="36058" hidden="1"/>
    <cellStyle name="Insatisfaisant 3" xfId="36124" hidden="1"/>
    <cellStyle name="Insatisfaisant 3" xfId="36118" hidden="1"/>
    <cellStyle name="Insatisfaisant 3" xfId="36307" hidden="1"/>
    <cellStyle name="Insatisfaisant 3" xfId="36283" hidden="1"/>
    <cellStyle name="Insatisfaisant 3" xfId="36302" hidden="1"/>
    <cellStyle name="Insatisfaisant 3" xfId="36444" hidden="1"/>
    <cellStyle name="Insatisfaisant 3" xfId="36435" hidden="1"/>
    <cellStyle name="Insatisfaisant 3" xfId="36634" hidden="1"/>
    <cellStyle name="Insatisfaisant 3" xfId="36607" hidden="1"/>
    <cellStyle name="Insatisfaisant 3" xfId="36629" hidden="1"/>
    <cellStyle name="Insatisfaisant 3" xfId="36754" hidden="1"/>
    <cellStyle name="Insatisfaisant 3" xfId="36748" hidden="1"/>
    <cellStyle name="Insatisfaisant 3" xfId="36911" hidden="1"/>
    <cellStyle name="Insatisfaisant 3" xfId="36886" hidden="1"/>
    <cellStyle name="Insatisfaisant 3" xfId="36906" hidden="1"/>
    <cellStyle name="Insatisfaisant 3" xfId="37032" hidden="1"/>
    <cellStyle name="Insatisfaisant 3" xfId="37023" hidden="1"/>
    <cellStyle name="Insatisfaisant 3" xfId="37088" hidden="1"/>
    <cellStyle name="Insatisfaisant 3" xfId="37072" hidden="1"/>
    <cellStyle name="Insatisfaisant 3" xfId="37083" hidden="1"/>
    <cellStyle name="Insatisfaisant 3" xfId="37135" hidden="1"/>
    <cellStyle name="Insatisfaisant 3" xfId="37124" hidden="1"/>
    <cellStyle name="Insatisfaisant 3" xfId="37259" hidden="1"/>
    <cellStyle name="Insatisfaisant 3" xfId="37235" hidden="1"/>
    <cellStyle name="Insatisfaisant 3" xfId="37254" hidden="1"/>
    <cellStyle name="Insatisfaisant 3" xfId="37390" hidden="1"/>
    <cellStyle name="Insatisfaisant 3" xfId="37379" hidden="1"/>
    <cellStyle name="Insatisfaisant 3" xfId="37491" hidden="1"/>
    <cellStyle name="Insatisfaisant 3" xfId="37465" hidden="1"/>
    <cellStyle name="Insatisfaisant 3" xfId="37485" hidden="1"/>
    <cellStyle name="Insatisfaisant 3" xfId="37568" hidden="1"/>
    <cellStyle name="Insatisfaisant 3" xfId="37561" hidden="1"/>
    <cellStyle name="Insatisfaisant 3" xfId="37659" hidden="1"/>
    <cellStyle name="Insatisfaisant 3" xfId="37638" hidden="1"/>
    <cellStyle name="Insatisfaisant 3" xfId="37653" hidden="1"/>
    <cellStyle name="Insatisfaisant 3" xfId="37746" hidden="1"/>
    <cellStyle name="Insatisfaisant 3" xfId="37741" hidden="1"/>
    <cellStyle name="Insatisfaisant 3" xfId="37806" hidden="1"/>
    <cellStyle name="Insatisfaisant 3" xfId="37790" hidden="1"/>
    <cellStyle name="Insatisfaisant 3" xfId="37801" hidden="1"/>
    <cellStyle name="Insatisfaisant 3" xfId="37850" hidden="1"/>
    <cellStyle name="Insatisfaisant 3" xfId="37843" hidden="1"/>
    <cellStyle name="Insatisfaisant 3" xfId="37926" hidden="1"/>
    <cellStyle name="Insatisfaisant 3" xfId="37905" hidden="1"/>
    <cellStyle name="Insatisfaisant 3" xfId="37920" hidden="1"/>
    <cellStyle name="Insatisfaisant 3" xfId="38014" hidden="1"/>
    <cellStyle name="Insatisfaisant 3" xfId="38008" hidden="1"/>
    <cellStyle name="Insatisfaisant 3" xfId="37631" hidden="1"/>
    <cellStyle name="Insatisfaisant 3" xfId="37886" hidden="1"/>
    <cellStyle name="Insatisfaisant 3" xfId="37883" hidden="1"/>
    <cellStyle name="Insatisfaisant 3" xfId="36542" hidden="1"/>
    <cellStyle name="Insatisfaisant 3" xfId="36499" hidden="1"/>
    <cellStyle name="Insatisfaisant 3" xfId="37452" hidden="1"/>
    <cellStyle name="Insatisfaisant 3" xfId="37504" hidden="1"/>
    <cellStyle name="Insatisfaisant 3" xfId="37494" hidden="1"/>
    <cellStyle name="Insatisfaisant 3" xfId="37710" hidden="1"/>
    <cellStyle name="Insatisfaisant 3" xfId="36494" hidden="1"/>
    <cellStyle name="Insatisfaisant 3" xfId="36600" hidden="1"/>
    <cellStyle name="Insatisfaisant 3" xfId="37661" hidden="1"/>
    <cellStyle name="Insatisfaisant 3" xfId="37552" hidden="1"/>
    <cellStyle name="Insatisfaisant 3" xfId="38104" hidden="1"/>
    <cellStyle name="Insatisfaisant 3" xfId="38092" hidden="1"/>
    <cellStyle name="Insatisfaisant 3" xfId="38153" hidden="1"/>
    <cellStyle name="Insatisfaisant 3" xfId="38134" hidden="1"/>
    <cellStyle name="Insatisfaisant 3" xfId="38148" hidden="1"/>
    <cellStyle name="Insatisfaisant 3" xfId="38226" hidden="1"/>
    <cellStyle name="Insatisfaisant 3" xfId="38217" hidden="1"/>
    <cellStyle name="Insatisfaisant 3" xfId="38400" hidden="1"/>
    <cellStyle name="Insatisfaisant 3" xfId="38369" hidden="1"/>
    <cellStyle name="Insatisfaisant 3" xfId="38395" hidden="1"/>
    <cellStyle name="Insatisfaisant 3" xfId="38528" hidden="1"/>
    <cellStyle name="Insatisfaisant 3" xfId="38518" hidden="1"/>
    <cellStyle name="Insatisfaisant 3" xfId="38709" hidden="1"/>
    <cellStyle name="Insatisfaisant 3" xfId="38683" hidden="1"/>
    <cellStyle name="Insatisfaisant 3" xfId="38704" hidden="1"/>
    <cellStyle name="Insatisfaisant 3" xfId="38821" hidden="1"/>
    <cellStyle name="Insatisfaisant 3" xfId="38815" hidden="1"/>
    <cellStyle name="Insatisfaisant 3" xfId="38966" hidden="1"/>
    <cellStyle name="Insatisfaisant 3" xfId="38940" hidden="1"/>
    <cellStyle name="Insatisfaisant 3" xfId="38961" hidden="1"/>
    <cellStyle name="Insatisfaisant 3" xfId="39085" hidden="1"/>
    <cellStyle name="Insatisfaisant 3" xfId="39078" hidden="1"/>
    <cellStyle name="Insatisfaisant 3" xfId="39150" hidden="1"/>
    <cellStyle name="Insatisfaisant 3" xfId="39132" hidden="1"/>
    <cellStyle name="Insatisfaisant 3" xfId="39145" hidden="1"/>
    <cellStyle name="Insatisfaisant 3" xfId="39194" hidden="1"/>
    <cellStyle name="Insatisfaisant 3" xfId="39187" hidden="1"/>
    <cellStyle name="Insatisfaisant 3" xfId="39332" hidden="1"/>
    <cellStyle name="Insatisfaisant 3" xfId="39307" hidden="1"/>
    <cellStyle name="Insatisfaisant 3" xfId="39326" hidden="1"/>
    <cellStyle name="Insatisfaisant 3" xfId="39441" hidden="1"/>
    <cellStyle name="Insatisfaisant 3" xfId="39433" hidden="1"/>
    <cellStyle name="Insatisfaisant 3" xfId="39531" hidden="1"/>
    <cellStyle name="Insatisfaisant 3" xfId="39509" hidden="1"/>
    <cellStyle name="Insatisfaisant 3" xfId="39525" hidden="1"/>
    <cellStyle name="Insatisfaisant 3" xfId="39609" hidden="1"/>
    <cellStyle name="Insatisfaisant 3" xfId="39600" hidden="1"/>
    <cellStyle name="Insatisfaisant 3" xfId="39698" hidden="1"/>
    <cellStyle name="Insatisfaisant 3" xfId="39677" hidden="1"/>
    <cellStyle name="Insatisfaisant 3" xfId="39692" hidden="1"/>
    <cellStyle name="Insatisfaisant 3" xfId="39778" hidden="1"/>
    <cellStyle name="Insatisfaisant 3" xfId="39772" hidden="1"/>
    <cellStyle name="Insatisfaisant 3" xfId="39840" hidden="1"/>
    <cellStyle name="Insatisfaisant 3" xfId="39818" hidden="1"/>
    <cellStyle name="Insatisfaisant 3" xfId="39835" hidden="1"/>
    <cellStyle name="Insatisfaisant 3" xfId="39885" hidden="1"/>
    <cellStyle name="Insatisfaisant 3" xfId="39879" hidden="1"/>
    <cellStyle name="Insatisfaisant 3" xfId="39962" hidden="1"/>
    <cellStyle name="Insatisfaisant 3" xfId="39942" hidden="1"/>
    <cellStyle name="Insatisfaisant 3" xfId="39956" hidden="1"/>
    <cellStyle name="Insatisfaisant 3" xfId="40045" hidden="1"/>
    <cellStyle name="Insatisfaisant 3" xfId="40034" hidden="1"/>
    <cellStyle name="Insatisfaisant 3" xfId="39671" hidden="1"/>
    <cellStyle name="Insatisfaisant 3" xfId="39920" hidden="1"/>
    <cellStyle name="Insatisfaisant 3" xfId="39917" hidden="1"/>
    <cellStyle name="Insatisfaisant 3" xfId="38621" hidden="1"/>
    <cellStyle name="Insatisfaisant 3" xfId="38577" hidden="1"/>
    <cellStyle name="Insatisfaisant 3" xfId="39500" hidden="1"/>
    <cellStyle name="Insatisfaisant 3" xfId="39542" hidden="1"/>
    <cellStyle name="Insatisfaisant 3" xfId="39533" hidden="1"/>
    <cellStyle name="Insatisfaisant 3" xfId="39748" hidden="1"/>
    <cellStyle name="Insatisfaisant 3" xfId="38572" hidden="1"/>
    <cellStyle name="Insatisfaisant 3" xfId="38675" hidden="1"/>
    <cellStyle name="Insatisfaisant 3" xfId="39700" hidden="1"/>
    <cellStyle name="Insatisfaisant 3" xfId="39591" hidden="1"/>
    <cellStyle name="Insatisfaisant 3" xfId="40136" hidden="1"/>
    <cellStyle name="Insatisfaisant 3" xfId="40129" hidden="1"/>
    <cellStyle name="Insatisfaisant 3" xfId="40181" hidden="1"/>
    <cellStyle name="Insatisfaisant 3" xfId="40165" hidden="1"/>
    <cellStyle name="Insatisfaisant 3" xfId="40176" hidden="1"/>
    <cellStyle name="Insatisfaisant 3" xfId="40242" hidden="1"/>
    <cellStyle name="Insatisfaisant 3" xfId="40235" hidden="1"/>
    <cellStyle name="Insatisfaisant 3" xfId="40304" hidden="1"/>
    <cellStyle name="Insatisfaisant 3" xfId="40283" hidden="1"/>
    <cellStyle name="Insatisfaisant 3" xfId="40299" hidden="1"/>
    <cellStyle name="Insatisfaisant 3" xfId="40351" hidden="1"/>
    <cellStyle name="Insatisfaisant 3" xfId="40343" hidden="1"/>
    <cellStyle name="Insatisfaisant 3" xfId="40439" hidden="1"/>
    <cellStyle name="Insatisfaisant 3" xfId="40418" hidden="1"/>
    <cellStyle name="Insatisfaisant 3" xfId="40434" hidden="1"/>
    <cellStyle name="Insatisfaisant 3" xfId="40486" hidden="1"/>
    <cellStyle name="Insatisfaisant 3" xfId="40478" hidden="1"/>
    <cellStyle name="Insatisfaisant 3" xfId="40544" hidden="1"/>
    <cellStyle name="Insatisfaisant 3" xfId="40529" hidden="1"/>
    <cellStyle name="Insatisfaisant 3" xfId="40539" hidden="1"/>
    <cellStyle name="Insatisfaisant 3" xfId="40590" hidden="1"/>
    <cellStyle name="Insatisfaisant 3" xfId="40582" hidden="1"/>
    <cellStyle name="Insatisfaisant 3" xfId="40637" hidden="1"/>
    <cellStyle name="Insatisfaisant 3" xfId="40620" hidden="1"/>
    <cellStyle name="Insatisfaisant 3" xfId="40632" hidden="1"/>
    <cellStyle name="Insatisfaisant 3" xfId="40686" hidden="1"/>
    <cellStyle name="Insatisfaisant 3" xfId="40675" hidden="1"/>
    <cellStyle name="Insatisfaisant 3" xfId="40736" hidden="1"/>
    <cellStyle name="Insatisfaisant 3" xfId="40717" hidden="1"/>
    <cellStyle name="Insatisfaisant 3" xfId="40731" hidden="1"/>
    <cellStyle name="Insatisfaisant 3" xfId="40783" hidden="1"/>
    <cellStyle name="Insatisfaisant 3" xfId="40775" hidden="1"/>
    <cellStyle name="Insatisfaisant 3" xfId="40862" hidden="1"/>
    <cellStyle name="Insatisfaisant 3" xfId="40837" hidden="1"/>
    <cellStyle name="Insatisfaisant 3" xfId="40856" hidden="1"/>
    <cellStyle name="Insatisfaisant 3" xfId="40939" hidden="1"/>
    <cellStyle name="Insatisfaisant 3" xfId="40931" hidden="1"/>
    <cellStyle name="Insatisfaisant 3" xfId="41018" hidden="1"/>
    <cellStyle name="Insatisfaisant 3" xfId="41000" hidden="1"/>
    <cellStyle name="Insatisfaisant 3" xfId="41012" hidden="1"/>
    <cellStyle name="Insatisfaisant 3" xfId="41085" hidden="1"/>
    <cellStyle name="Insatisfaisant 3" xfId="41077" hidden="1"/>
    <cellStyle name="Insatisfaisant 3" xfId="41141" hidden="1"/>
    <cellStyle name="Insatisfaisant 3" xfId="41125" hidden="1"/>
    <cellStyle name="Insatisfaisant 3" xfId="41136" hidden="1"/>
    <cellStyle name="Insatisfaisant 3" xfId="41184" hidden="1"/>
    <cellStyle name="Insatisfaisant 3" xfId="41179" hidden="1"/>
    <cellStyle name="Insatisfaisant 3" xfId="41258" hidden="1"/>
    <cellStyle name="Insatisfaisant 3" xfId="41238" hidden="1"/>
    <cellStyle name="Insatisfaisant 3" xfId="41252" hidden="1"/>
    <cellStyle name="Insatisfaisant 3" xfId="41324" hidden="1"/>
    <cellStyle name="Insatisfaisant 3" xfId="41318" hidden="1"/>
    <cellStyle name="Insatisfaisant 3" xfId="40995" hidden="1"/>
    <cellStyle name="Insatisfaisant 3" xfId="41219" hidden="1"/>
    <cellStyle name="Insatisfaisant 3" xfId="41215" hidden="1"/>
    <cellStyle name="Insatisfaisant 3" xfId="40412" hidden="1"/>
    <cellStyle name="Insatisfaisant 3" xfId="40390" hidden="1"/>
    <cellStyle name="Insatisfaisant 3" xfId="40827" hidden="1"/>
    <cellStyle name="Insatisfaisant 3" xfId="40874" hidden="1"/>
    <cellStyle name="Insatisfaisant 3" xfId="40865" hidden="1"/>
    <cellStyle name="Insatisfaisant 3" xfId="41058" hidden="1"/>
    <cellStyle name="Insatisfaisant 3" xfId="40385" hidden="1"/>
    <cellStyle name="Insatisfaisant 3" xfId="40417" hidden="1"/>
    <cellStyle name="Insatisfaisant 3" xfId="41020" hidden="1"/>
    <cellStyle name="Insatisfaisant 3" xfId="40922" hidden="1"/>
    <cellStyle name="Insatisfaisant 3" xfId="41399" hidden="1"/>
    <cellStyle name="Insatisfaisant 3" xfId="41392" hidden="1"/>
    <cellStyle name="Insatisfaisant 3" xfId="41443" hidden="1"/>
    <cellStyle name="Insatisfaisant 3" xfId="41428" hidden="1"/>
    <cellStyle name="Insatisfaisant 3" xfId="41438" hidden="1"/>
    <cellStyle name="Insatisfaisant 3" xfId="41494" hidden="1"/>
    <cellStyle name="Insatisfaisant 3" xfId="41483" hidden="1"/>
    <cellStyle name="Insatisfaisant 3" xfId="41543" hidden="1"/>
    <cellStyle name="Insatisfaisant 3" xfId="41523" hidden="1"/>
    <cellStyle name="Insatisfaisant 3" xfId="41538" hidden="1"/>
    <cellStyle name="Insatisfaisant 3" xfId="41598" hidden="1"/>
    <cellStyle name="Insatisfaisant 3" xfId="41589" hidden="1"/>
    <cellStyle name="Insatisfaisant 3" xfId="41688" hidden="1"/>
    <cellStyle name="Insatisfaisant 3" xfId="41668" hidden="1"/>
    <cellStyle name="Insatisfaisant 3" xfId="41683" hidden="1"/>
    <cellStyle name="Insatisfaisant 3" xfId="41732" hidden="1"/>
    <cellStyle name="Insatisfaisant 3" xfId="41726" hidden="1"/>
    <cellStyle name="Insatisfaisant 3" xfId="41791" hidden="1"/>
    <cellStyle name="Insatisfaisant 3" xfId="41773" hidden="1"/>
    <cellStyle name="Insatisfaisant 3" xfId="41786" hidden="1"/>
    <cellStyle name="Insatisfaisant 3" xfId="41850" hidden="1"/>
    <cellStyle name="Insatisfaisant 3" xfId="41843" hidden="1"/>
    <cellStyle name="Insatisfaisant 3" xfId="41906" hidden="1"/>
    <cellStyle name="Insatisfaisant 3" xfId="41889" hidden="1"/>
    <cellStyle name="Insatisfaisant 3" xfId="41901" hidden="1"/>
    <cellStyle name="Insatisfaisant 3" xfId="41954" hidden="1"/>
    <cellStyle name="Insatisfaisant 3" xfId="41946" hidden="1"/>
    <cellStyle name="Insatisfaisant 3" xfId="42002" hidden="1"/>
    <cellStyle name="Insatisfaisant 3" xfId="41984" hidden="1"/>
    <cellStyle name="Insatisfaisant 3" xfId="41997" hidden="1"/>
    <cellStyle name="Insatisfaisant 3" xfId="42046" hidden="1"/>
    <cellStyle name="Insatisfaisant 3" xfId="42040" hidden="1"/>
    <cellStyle name="Insatisfaisant 3" xfId="42127" hidden="1"/>
    <cellStyle name="Insatisfaisant 3" xfId="42106" hidden="1"/>
    <cellStyle name="Insatisfaisant 3" xfId="42121" hidden="1"/>
    <cellStyle name="Insatisfaisant 3" xfId="42193" hidden="1"/>
    <cellStyle name="Insatisfaisant 3" xfId="42189" hidden="1"/>
    <cellStyle name="Insatisfaisant 3" xfId="42273" hidden="1"/>
    <cellStyle name="Insatisfaisant 3" xfId="42253" hidden="1"/>
    <cellStyle name="Insatisfaisant 3" xfId="42267" hidden="1"/>
    <cellStyle name="Insatisfaisant 3" xfId="42335" hidden="1"/>
    <cellStyle name="Insatisfaisant 3" xfId="42329" hidden="1"/>
    <cellStyle name="Insatisfaisant 3" xfId="42386" hidden="1"/>
    <cellStyle name="Insatisfaisant 3" xfId="42373" hidden="1"/>
    <cellStyle name="Insatisfaisant 3" xfId="42381" hidden="1"/>
    <cellStyle name="Insatisfaisant 3" xfId="42426" hidden="1"/>
    <cellStyle name="Insatisfaisant 3" xfId="42422" hidden="1"/>
    <cellStyle name="Insatisfaisant 3" xfId="42503" hidden="1"/>
    <cellStyle name="Insatisfaisant 3" xfId="42480" hidden="1"/>
    <cellStyle name="Insatisfaisant 3" xfId="42497" hidden="1"/>
    <cellStyle name="Insatisfaisant 3" xfId="42564" hidden="1"/>
    <cellStyle name="Insatisfaisant 3" xfId="42558" hidden="1"/>
    <cellStyle name="Insatisfaisant 3" xfId="42246" hidden="1"/>
    <cellStyle name="Insatisfaisant 3" xfId="42462" hidden="1"/>
    <cellStyle name="Insatisfaisant 3" xfId="42458" hidden="1"/>
    <cellStyle name="Insatisfaisant 3" xfId="41661" hidden="1"/>
    <cellStyle name="Insatisfaisant 3" xfId="41638" hidden="1"/>
    <cellStyle name="Insatisfaisant 3" xfId="42098" hidden="1"/>
    <cellStyle name="Insatisfaisant 3" xfId="42139" hidden="1"/>
    <cellStyle name="Insatisfaisant 3" xfId="42130" hidden="1"/>
    <cellStyle name="Insatisfaisant 3" xfId="42312" hidden="1"/>
    <cellStyle name="Insatisfaisant 3" xfId="41633" hidden="1"/>
    <cellStyle name="Insatisfaisant 3" xfId="41667" hidden="1"/>
    <cellStyle name="Insatisfaisant 3" xfId="42275" hidden="1"/>
    <cellStyle name="Insatisfaisant 3" xfId="42181" hidden="1"/>
    <cellStyle name="Insatisfaisant 3" xfId="42645" hidden="1"/>
    <cellStyle name="Insatisfaisant 3" xfId="42636" hidden="1"/>
    <cellStyle name="Insatisfaisant 3" xfId="42695" hidden="1"/>
    <cellStyle name="Insatisfaisant 3" xfId="42676" hidden="1"/>
    <cellStyle name="Insatisfaisant 3" xfId="42690" hidden="1"/>
    <cellStyle name="Insatisfaisant 3" xfId="42740" hidden="1"/>
    <cellStyle name="Insatisfaisant 3" xfId="42731" hidden="1"/>
    <cellStyle name="Insatisfaisant 3" xfId="40849" hidden="1"/>
    <cellStyle name="Insatisfaisant 3" xfId="41031" hidden="1"/>
    <cellStyle name="Insatisfaisant 3" xfId="40875" hidden="1"/>
    <cellStyle name="Insatisfaisant 3" xfId="40127" hidden="1"/>
    <cellStyle name="Insatisfaisant 3" xfId="40166" hidden="1"/>
    <cellStyle name="Insatisfaisant 3" xfId="38425" hidden="1"/>
    <cellStyle name="Insatisfaisant 3" xfId="38698" hidden="1"/>
    <cellStyle name="Insatisfaisant 3" xfId="38520" hidden="1"/>
    <cellStyle name="Insatisfaisant 3" xfId="37470" hidden="1"/>
    <cellStyle name="Insatisfaisant 3" xfId="37513" hidden="1"/>
    <cellStyle name="Insatisfaisant 3" xfId="35808" hidden="1"/>
    <cellStyle name="Insatisfaisant 3" xfId="35983" hidden="1"/>
    <cellStyle name="Insatisfaisant 3" xfId="35818" hidden="1"/>
    <cellStyle name="Insatisfaisant 3" xfId="34759" hidden="1"/>
    <cellStyle name="Insatisfaisant 3" xfId="34826" hidden="1"/>
    <cellStyle name="Insatisfaisant 3" xfId="33912" hidden="1"/>
    <cellStyle name="Insatisfaisant 3" xfId="34181" hidden="1"/>
    <cellStyle name="Insatisfaisant 3" xfId="33952" hidden="1"/>
    <cellStyle name="Insatisfaisant 3" xfId="33653" hidden="1"/>
    <cellStyle name="Insatisfaisant 3" xfId="33707" hidden="1"/>
    <cellStyle name="Insatisfaisant 3" xfId="22384" hidden="1"/>
    <cellStyle name="Insatisfaisant 3" xfId="23811" hidden="1"/>
    <cellStyle name="Insatisfaisant 3" xfId="22564" hidden="1"/>
    <cellStyle name="Insatisfaisant 3" xfId="31639" hidden="1"/>
    <cellStyle name="Insatisfaisant 3" xfId="34039" hidden="1"/>
    <cellStyle name="Insatisfaisant 3" xfId="36236" hidden="1"/>
    <cellStyle name="Insatisfaisant 3" xfId="38665" hidden="1"/>
    <cellStyle name="Insatisfaisant 3" xfId="36989" hidden="1"/>
    <cellStyle name="Insatisfaisant 3" xfId="19912" hidden="1"/>
    <cellStyle name="Insatisfaisant 3" xfId="34754" hidden="1"/>
    <cellStyle name="Insatisfaisant 3" xfId="38469" hidden="1"/>
    <cellStyle name="Insatisfaisant 3" xfId="28750" hidden="1"/>
    <cellStyle name="Insatisfaisant 3" xfId="21859" hidden="1"/>
    <cellStyle name="Insatisfaisant 3" xfId="27563" hidden="1"/>
    <cellStyle name="Insatisfaisant 3" xfId="35132" hidden="1"/>
    <cellStyle name="Insatisfaisant 3" xfId="20718" hidden="1"/>
    <cellStyle name="Insatisfaisant 3" xfId="34042" hidden="1"/>
    <cellStyle name="Insatisfaisant 3" xfId="34492" hidden="1"/>
    <cellStyle name="Insatisfaisant 3" xfId="36355" hidden="1"/>
    <cellStyle name="Insatisfaisant 3" xfId="36559" hidden="1"/>
    <cellStyle name="Insatisfaisant 3" xfId="35102" hidden="1"/>
    <cellStyle name="Insatisfaisant 3" xfId="36396" hidden="1"/>
    <cellStyle name="Insatisfaisant 3" xfId="36569" hidden="1"/>
    <cellStyle name="Insatisfaisant 3" xfId="38464" hidden="1"/>
    <cellStyle name="Insatisfaisant 3" xfId="38650" hidden="1"/>
    <cellStyle name="Insatisfaisant 3" xfId="26753" hidden="1"/>
    <cellStyle name="Insatisfaisant 3" xfId="37285" hidden="1"/>
    <cellStyle name="Insatisfaisant 3" xfId="36664" hidden="1"/>
    <cellStyle name="Insatisfaisant 3" xfId="39551" hidden="1"/>
    <cellStyle name="Insatisfaisant 3" xfId="39821" hidden="1"/>
    <cellStyle name="Insatisfaisant 3" xfId="37284" hidden="1"/>
    <cellStyle name="Insatisfaisant 3" xfId="34714" hidden="1"/>
    <cellStyle name="Insatisfaisant 3" xfId="36568" hidden="1"/>
    <cellStyle name="Insatisfaisant 3" xfId="39241" hidden="1"/>
    <cellStyle name="Insatisfaisant 3" xfId="39830" hidden="1"/>
    <cellStyle name="Insatisfaisant 3" xfId="38817" hidden="1"/>
    <cellStyle name="Insatisfaisant 3" xfId="36703" hidden="1"/>
    <cellStyle name="Insatisfaisant 3" xfId="36596" hidden="1"/>
    <cellStyle name="Insatisfaisant 3" xfId="35090" hidden="1"/>
    <cellStyle name="Insatisfaisant 3" xfId="24583" hidden="1"/>
    <cellStyle name="Insatisfaisant 3" xfId="36269" hidden="1"/>
    <cellStyle name="Insatisfaisant 3" xfId="39244" hidden="1"/>
    <cellStyle name="Insatisfaisant 3" xfId="36952" hidden="1"/>
    <cellStyle name="Insatisfaisant 3" xfId="38881" hidden="1"/>
    <cellStyle name="Insatisfaisant 3" xfId="36208" hidden="1"/>
    <cellStyle name="Insatisfaisant 3" xfId="28565" hidden="1"/>
    <cellStyle name="Insatisfaisant 3" xfId="27674" hidden="1"/>
    <cellStyle name="Insatisfaisant 3" xfId="36294" hidden="1"/>
    <cellStyle name="Insatisfaisant 3" xfId="26659" hidden="1"/>
    <cellStyle name="Insatisfaisant 3" xfId="34048" hidden="1"/>
    <cellStyle name="Insatisfaisant 3" xfId="34356" hidden="1"/>
    <cellStyle name="Insatisfaisant 3" xfId="34094" hidden="1"/>
    <cellStyle name="Insatisfaisant 3" xfId="32192" hidden="1"/>
    <cellStyle name="Insatisfaisant 3" xfId="32019" hidden="1"/>
    <cellStyle name="Insatisfaisant 3" xfId="34553" hidden="1"/>
    <cellStyle name="Insatisfaisant 3" xfId="36598" hidden="1"/>
    <cellStyle name="Insatisfaisant 3" xfId="31028" hidden="1"/>
    <cellStyle name="Insatisfaisant 3" xfId="34839" hidden="1"/>
    <cellStyle name="Insatisfaisant 3" xfId="35213" hidden="1"/>
    <cellStyle name="Insatisfaisant 3" xfId="38888" hidden="1"/>
    <cellStyle name="Insatisfaisant 3" xfId="30098" hidden="1"/>
    <cellStyle name="Insatisfaisant 3" xfId="38462" hidden="1"/>
    <cellStyle name="Insatisfaisant 3" xfId="38291" hidden="1"/>
    <cellStyle name="Insatisfaisant 3" xfId="34870" hidden="1"/>
    <cellStyle name="Insatisfaisant 3" xfId="38478" hidden="1"/>
    <cellStyle name="Insatisfaisant 3" xfId="37197" hidden="1"/>
    <cellStyle name="Insatisfaisant 3" xfId="36597" hidden="1"/>
    <cellStyle name="Insatisfaisant 3" xfId="38326" hidden="1"/>
    <cellStyle name="Insatisfaisant 3" xfId="24580" hidden="1"/>
    <cellStyle name="Insatisfaisant 3" xfId="34239" hidden="1"/>
    <cellStyle name="Insatisfaisant 3" xfId="32559" hidden="1"/>
    <cellStyle name="Insatisfaisant 3" xfId="32513" hidden="1"/>
    <cellStyle name="Insatisfaisant 3" xfId="36190" hidden="1"/>
    <cellStyle name="Insatisfaisant 3" xfId="22136" hidden="1"/>
    <cellStyle name="Insatisfaisant 3" xfId="25240" hidden="1"/>
    <cellStyle name="Insatisfaisant 3" xfId="39130" hidden="1"/>
    <cellStyle name="Insatisfaisant 3" xfId="37241" hidden="1"/>
    <cellStyle name="Insatisfaisant 3" xfId="27743" hidden="1"/>
    <cellStyle name="Insatisfaisant 3" xfId="38681" hidden="1"/>
    <cellStyle name="Insatisfaisant 3" xfId="34060" hidden="1"/>
    <cellStyle name="Insatisfaisant 3" xfId="36985" hidden="1"/>
    <cellStyle name="Insatisfaisant 3" xfId="36582" hidden="1"/>
    <cellStyle name="Insatisfaisant 3" xfId="27621" hidden="1"/>
    <cellStyle name="Insatisfaisant 3" xfId="37067" hidden="1"/>
    <cellStyle name="Insatisfaisant 3" xfId="36742" hidden="1"/>
    <cellStyle name="Insatisfaisant 3" xfId="34058" hidden="1"/>
    <cellStyle name="Insatisfaisant 3" xfId="33421" hidden="1"/>
    <cellStyle name="Insatisfaisant 3" xfId="30723" hidden="1"/>
    <cellStyle name="Insatisfaisant 3" xfId="36280" hidden="1"/>
    <cellStyle name="Insatisfaisant 3" xfId="36563" hidden="1"/>
    <cellStyle name="Insatisfaisant 3" xfId="36287" hidden="1"/>
    <cellStyle name="Insatisfaisant 3" xfId="33940" hidden="1"/>
    <cellStyle name="Insatisfaisant 3" xfId="35280" hidden="1"/>
    <cellStyle name="Insatisfaisant 3" xfId="38487" hidden="1"/>
    <cellStyle name="Insatisfaisant 3" xfId="38760" hidden="1"/>
    <cellStyle name="Insatisfaisant 3" xfId="32023" hidden="1"/>
    <cellStyle name="Insatisfaisant 3" xfId="33239" hidden="1"/>
    <cellStyle name="Insatisfaisant 3" xfId="31428" hidden="1"/>
    <cellStyle name="Insatisfaisant 3" xfId="41818" hidden="1"/>
    <cellStyle name="Insatisfaisant 3" xfId="34711" hidden="1"/>
    <cellStyle name="Insatisfaisant 3" xfId="34584" hidden="1"/>
    <cellStyle name="Insatisfaisant 3" xfId="23131" hidden="1"/>
    <cellStyle name="Insatisfaisant 3" xfId="38682" hidden="1"/>
    <cellStyle name="Insatisfaisant 3" xfId="36428" hidden="1"/>
    <cellStyle name="Insatisfaisant 3" xfId="35229" hidden="1"/>
    <cellStyle name="Insatisfaisant 3" xfId="35065" hidden="1"/>
    <cellStyle name="Insatisfaisant 3" xfId="34117" hidden="1"/>
    <cellStyle name="Insatisfaisant 3" xfId="38597" hidden="1"/>
    <cellStyle name="Insatisfaisant 3" xfId="39311" hidden="1"/>
    <cellStyle name="Insatisfaisant 3" xfId="36830" hidden="1"/>
    <cellStyle name="Insatisfaisant 3" xfId="39072" hidden="1"/>
    <cellStyle name="Insatisfaisant 3" xfId="39129" hidden="1"/>
    <cellStyle name="Insatisfaisant 3" xfId="35915" hidden="1"/>
    <cellStyle name="Insatisfaisant 3" xfId="35339" hidden="1"/>
    <cellStyle name="Insatisfaisant 3" xfId="34649" hidden="1"/>
    <cellStyle name="Insatisfaisant 3" xfId="36093" hidden="1"/>
    <cellStyle name="Insatisfaisant 3" xfId="35358" hidden="1"/>
    <cellStyle name="Insatisfaisant 3" xfId="33456" hidden="1"/>
    <cellStyle name="Insatisfaisant 3" xfId="40068" hidden="1"/>
    <cellStyle name="Insatisfaisant 3" xfId="20031" hidden="1"/>
    <cellStyle name="Insatisfaisant 3" xfId="42066" hidden="1"/>
    <cellStyle name="Insatisfaisant 3" xfId="35159" hidden="1"/>
    <cellStyle name="Insatisfaisant 3" xfId="40263" hidden="1"/>
    <cellStyle name="Insatisfaisant 3" xfId="27447" hidden="1"/>
    <cellStyle name="Insatisfaisant 3" xfId="35099" hidden="1"/>
    <cellStyle name="Insatisfaisant 3" xfId="35883" hidden="1"/>
    <cellStyle name="Insatisfaisant 3" xfId="35661" hidden="1"/>
    <cellStyle name="Insatisfaisant 3" xfId="40210" hidden="1"/>
    <cellStyle name="Insatisfaisant 3" xfId="39301" hidden="1"/>
    <cellStyle name="Insatisfaisant 3" xfId="36189" hidden="1"/>
    <cellStyle name="Insatisfaisant 3" xfId="30722" hidden="1"/>
    <cellStyle name="Insatisfaisant 3" xfId="40207" hidden="1"/>
    <cellStyle name="Insatisfaisant 3" xfId="38451" hidden="1"/>
    <cellStyle name="Insatisfaisant 3" xfId="24061" hidden="1"/>
    <cellStyle name="Insatisfaisant 3" xfId="39763" hidden="1"/>
    <cellStyle name="Insatisfaisant 3" xfId="42825" hidden="1"/>
    <cellStyle name="Insatisfaisant 3" xfId="42801" hidden="1"/>
    <cellStyle name="Insatisfaisant 3" xfId="42819" hidden="1"/>
    <cellStyle name="Insatisfaisant 3" xfId="42896" hidden="1"/>
    <cellStyle name="Insatisfaisant 3" xfId="42892" hidden="1"/>
    <cellStyle name="Insatisfaisant 3" xfId="42987" hidden="1"/>
    <cellStyle name="Insatisfaisant 3" xfId="42966" hidden="1"/>
    <cellStyle name="Insatisfaisant 3" xfId="42981" hidden="1"/>
    <cellStyle name="Insatisfaisant 3" xfId="43071" hidden="1"/>
    <cellStyle name="Insatisfaisant 3" xfId="43067" hidden="1"/>
    <cellStyle name="Insatisfaisant 3" xfId="43126" hidden="1"/>
    <cellStyle name="Insatisfaisant 3" xfId="43113" hidden="1"/>
    <cellStyle name="Insatisfaisant 3" xfId="43121" hidden="1"/>
    <cellStyle name="Insatisfaisant 3" xfId="43166" hidden="1"/>
    <cellStyle name="Insatisfaisant 3" xfId="43162" hidden="1"/>
    <cellStyle name="Insatisfaisant 3" xfId="43234" hidden="1"/>
    <cellStyle name="Insatisfaisant 3" xfId="43219" hidden="1"/>
    <cellStyle name="Insatisfaisant 3" xfId="43228" hidden="1"/>
    <cellStyle name="Insatisfaisant 3" xfId="43316" hidden="1"/>
    <cellStyle name="Insatisfaisant 3" xfId="43312" hidden="1"/>
    <cellStyle name="Insatisfaisant 3" xfId="42959" hidden="1"/>
    <cellStyle name="Insatisfaisant 3" xfId="43201" hidden="1"/>
    <cellStyle name="Insatisfaisant 3" xfId="43198" hidden="1"/>
    <cellStyle name="Insatisfaisant 3" xfId="37181" hidden="1"/>
    <cellStyle name="Insatisfaisant 3" xfId="36482" hidden="1"/>
    <cellStyle name="Insatisfaisant 3" xfId="42788" hidden="1"/>
    <cellStyle name="Insatisfaisant 3" xfId="42837" hidden="1"/>
    <cellStyle name="Insatisfaisant 3" xfId="42827" hidden="1"/>
    <cellStyle name="Insatisfaisant 3" xfId="43037" hidden="1"/>
    <cellStyle name="Insatisfaisant 3" xfId="33920" hidden="1"/>
    <cellStyle name="Insatisfaisant 3" xfId="37434" hidden="1"/>
    <cellStyle name="Insatisfaisant 3" xfId="42989" hidden="1"/>
    <cellStyle name="Insatisfaisant 3" xfId="42883" hidden="1"/>
    <cellStyle name="Insatisfaisant 3" xfId="43399" hidden="1"/>
    <cellStyle name="Insatisfaisant 3" xfId="43389" hidden="1"/>
    <cellStyle name="Insatisfaisant 3" xfId="43444" hidden="1"/>
    <cellStyle name="Insatisfaisant 3" xfId="43429" hidden="1"/>
    <cellStyle name="Insatisfaisant 3" xfId="43439" hidden="1"/>
    <cellStyle name="Insatisfaisant 3" xfId="43513" hidden="1"/>
    <cellStyle name="Insatisfaisant 3" xfId="43507" hidden="1"/>
    <cellStyle name="Insatisfaisant 3" xfId="43649" hidden="1"/>
    <cellStyle name="Insatisfaisant 3" xfId="43626" hidden="1"/>
    <cellStyle name="Insatisfaisant 3" xfId="43644" hidden="1"/>
    <cellStyle name="Insatisfaisant 3" xfId="43760" hidden="1"/>
    <cellStyle name="Insatisfaisant 3" xfId="43750" hidden="1"/>
    <cellStyle name="Insatisfaisant 3" xfId="43913" hidden="1"/>
    <cellStyle name="Insatisfaisant 3" xfId="43891" hidden="1"/>
    <cellStyle name="Insatisfaisant 3" xfId="43908" hidden="1"/>
    <cellStyle name="Insatisfaisant 3" xfId="44002" hidden="1"/>
    <cellStyle name="Insatisfaisant 3" xfId="43997" hidden="1"/>
    <cellStyle name="Insatisfaisant 3" xfId="44127" hidden="1"/>
    <cellStyle name="Insatisfaisant 3" xfId="44110" hidden="1"/>
    <cellStyle name="Insatisfaisant 3" xfId="44122" hidden="1"/>
    <cellStyle name="Insatisfaisant 3" xfId="44216" hidden="1"/>
    <cellStyle name="Insatisfaisant 3" xfId="44212" hidden="1"/>
    <cellStyle name="Insatisfaisant 3" xfId="44266" hidden="1"/>
    <cellStyle name="Insatisfaisant 3" xfId="44253" hidden="1"/>
    <cellStyle name="Insatisfaisant 3" xfId="44261" hidden="1"/>
    <cellStyle name="Insatisfaisant 3" xfId="44306" hidden="1"/>
    <cellStyle name="Insatisfaisant 3" xfId="44302" hidden="1"/>
    <cellStyle name="Insatisfaisant 3" xfId="44406" hidden="1"/>
    <cellStyle name="Insatisfaisant 3" xfId="44391" hidden="1"/>
    <cellStyle name="Insatisfaisant 3" xfId="44401" hidden="1"/>
    <cellStyle name="Insatisfaisant 3" xfId="44494" hidden="1"/>
    <cellStyle name="Insatisfaisant 3" xfId="44490" hidden="1"/>
    <cellStyle name="Insatisfaisant 3" xfId="44569" hidden="1"/>
    <cellStyle name="Insatisfaisant 3" xfId="44551" hidden="1"/>
    <cellStyle name="Insatisfaisant 3" xfId="44563" hidden="1"/>
    <cellStyle name="Insatisfaisant 3" xfId="44641" hidden="1"/>
    <cellStyle name="Insatisfaisant 3" xfId="44635" hidden="1"/>
    <cellStyle name="Insatisfaisant 3" xfId="44718" hidden="1"/>
    <cellStyle name="Insatisfaisant 3" xfId="44703" hidden="1"/>
    <cellStyle name="Insatisfaisant 3" xfId="44712" hidden="1"/>
    <cellStyle name="Insatisfaisant 3" xfId="44796" hidden="1"/>
    <cellStyle name="Insatisfaisant 3" xfId="44790" hidden="1"/>
    <cellStyle name="Insatisfaisant 3" xfId="44858" hidden="1"/>
    <cellStyle name="Insatisfaisant 3" xfId="44836" hidden="1"/>
    <cellStyle name="Insatisfaisant 3" xfId="44853" hidden="1"/>
    <cellStyle name="Insatisfaisant 3" xfId="44902" hidden="1"/>
    <cellStyle name="Insatisfaisant 3" xfId="44897" hidden="1"/>
    <cellStyle name="Insatisfaisant 3" xfId="44974" hidden="1"/>
    <cellStyle name="Insatisfaisant 3" xfId="44955" hidden="1"/>
    <cellStyle name="Insatisfaisant 3" xfId="44968" hidden="1"/>
    <cellStyle name="Insatisfaisant 3" xfId="45055" hidden="1"/>
    <cellStyle name="Insatisfaisant 3" xfId="45044" hidden="1"/>
    <cellStyle name="Insatisfaisant 3" xfId="44698" hidden="1"/>
    <cellStyle name="Insatisfaisant 3" xfId="44936" hidden="1"/>
    <cellStyle name="Insatisfaisant 3" xfId="44933" hidden="1"/>
    <cellStyle name="Insatisfaisant 3" xfId="43847" hidden="1"/>
    <cellStyle name="Insatisfaisant 3" xfId="43814" hidden="1"/>
    <cellStyle name="Insatisfaisant 3" xfId="44544" hidden="1"/>
    <cellStyle name="Insatisfaisant 3" xfId="44580" hidden="1"/>
    <cellStyle name="Insatisfaisant 3" xfId="44571" hidden="1"/>
    <cellStyle name="Insatisfaisant 3" xfId="44765" hidden="1"/>
    <cellStyle name="Insatisfaisant 3" xfId="43809" hidden="1"/>
    <cellStyle name="Insatisfaisant 3" xfId="43885" hidden="1"/>
    <cellStyle name="Insatisfaisant 3" xfId="44720" hidden="1"/>
    <cellStyle name="Insatisfaisant 3" xfId="44627" hidden="1"/>
    <cellStyle name="Insatisfaisant 3" xfId="45140" hidden="1"/>
    <cellStyle name="Insatisfaisant 3" xfId="45133" hidden="1"/>
    <cellStyle name="Insatisfaisant 3" xfId="45185" hidden="1"/>
    <cellStyle name="Insatisfaisant 3" xfId="45169" hidden="1"/>
    <cellStyle name="Insatisfaisant 3" xfId="45180" hidden="1"/>
    <cellStyle name="Insatisfaisant 3" xfId="45232" hidden="1"/>
    <cellStyle name="Insatisfaisant 3" xfId="45227" hidden="1"/>
    <cellStyle name="Insatisfaisant 3" xfId="45286" hidden="1"/>
    <cellStyle name="Insatisfaisant 3" xfId="45266" hidden="1"/>
    <cellStyle name="Insatisfaisant 3" xfId="45281" hidden="1"/>
    <cellStyle name="Insatisfaisant 3" xfId="45329" hidden="1"/>
    <cellStyle name="Insatisfaisant 3" xfId="45325" hidden="1"/>
    <cellStyle name="Insatisfaisant 3" xfId="45407" hidden="1"/>
    <cellStyle name="Insatisfaisant 3" xfId="45392" hidden="1"/>
    <cellStyle name="Insatisfaisant 3" xfId="45402" hidden="1"/>
    <cellStyle name="Insatisfaisant 3" xfId="45447" hidden="1"/>
    <cellStyle name="Insatisfaisant 3" xfId="45443" hidden="1"/>
    <cellStyle name="Insatisfaisant 3" xfId="45501" hidden="1"/>
    <cellStyle name="Insatisfaisant 3" xfId="45488" hidden="1"/>
    <cellStyle name="Insatisfaisant 3" xfId="45496" hidden="1"/>
    <cellStyle name="Insatisfaisant 3" xfId="45541" hidden="1"/>
    <cellStyle name="Insatisfaisant 3" xfId="45537" hidden="1"/>
    <cellStyle name="Insatisfaisant 3" xfId="45583" hidden="1"/>
    <cellStyle name="Insatisfaisant 3" xfId="45570" hidden="1"/>
    <cellStyle name="Insatisfaisant 3" xfId="45578" hidden="1"/>
    <cellStyle name="Insatisfaisant 3" xfId="45630" hidden="1"/>
    <cellStyle name="Insatisfaisant 3" xfId="45620" hidden="1"/>
    <cellStyle name="Insatisfaisant 3" xfId="45675" hidden="1"/>
    <cellStyle name="Insatisfaisant 3" xfId="45660" hidden="1"/>
    <cellStyle name="Insatisfaisant 3" xfId="45670" hidden="1"/>
    <cellStyle name="Insatisfaisant 3" xfId="45719" hidden="1"/>
    <cellStyle name="Insatisfaisant 3" xfId="45714" hidden="1"/>
    <cellStyle name="Insatisfaisant 3" xfId="45794" hidden="1"/>
    <cellStyle name="Insatisfaisant 3" xfId="45772" hidden="1"/>
    <cellStyle name="Insatisfaisant 3" xfId="45788" hidden="1"/>
    <cellStyle name="Insatisfaisant 3" xfId="45863" hidden="1"/>
    <cellStyle name="Insatisfaisant 3" xfId="45859" hidden="1"/>
    <cellStyle name="Insatisfaisant 3" xfId="45938" hidden="1"/>
    <cellStyle name="Insatisfaisant 3" xfId="45923" hidden="1"/>
    <cellStyle name="Insatisfaisant 3" xfId="45932" hidden="1"/>
    <cellStyle name="Insatisfaisant 3" xfId="45996" hidden="1"/>
    <cellStyle name="Insatisfaisant 3" xfId="45992" hidden="1"/>
    <cellStyle name="Insatisfaisant 3" xfId="46048" hidden="1"/>
    <cellStyle name="Insatisfaisant 3" xfId="46035" hidden="1"/>
    <cellStyle name="Insatisfaisant 3" xfId="46043" hidden="1"/>
    <cellStyle name="Insatisfaisant 3" xfId="46088" hidden="1"/>
    <cellStyle name="Insatisfaisant 3" xfId="46084" hidden="1"/>
    <cellStyle name="Insatisfaisant 3" xfId="46152" hidden="1"/>
    <cellStyle name="Insatisfaisant 3" xfId="46138" hidden="1"/>
    <cellStyle name="Insatisfaisant 3" xfId="46146" hidden="1"/>
    <cellStyle name="Insatisfaisant 3" xfId="46208" hidden="1"/>
    <cellStyle name="Insatisfaisant 3" xfId="46204" hidden="1"/>
    <cellStyle name="Insatisfaisant 3" xfId="45918" hidden="1"/>
    <cellStyle name="Insatisfaisant 3" xfId="46122" hidden="1"/>
    <cellStyle name="Insatisfaisant 3" xfId="46119" hidden="1"/>
    <cellStyle name="Insatisfaisant 3" xfId="45386" hidden="1"/>
    <cellStyle name="Insatisfaisant 3" xfId="45367" hidden="1"/>
    <cellStyle name="Insatisfaisant 3" xfId="45763" hidden="1"/>
    <cellStyle name="Insatisfaisant 3" xfId="45806" hidden="1"/>
    <cellStyle name="Insatisfaisant 3" xfId="45797" hidden="1"/>
    <cellStyle name="Insatisfaisant 3" xfId="45975" hidden="1"/>
    <cellStyle name="Insatisfaisant 3" xfId="45362" hidden="1"/>
    <cellStyle name="Insatisfaisant 3" xfId="45391" hidden="1"/>
    <cellStyle name="Insatisfaisant 3" xfId="45940" hidden="1"/>
    <cellStyle name="Insatisfaisant 3" xfId="45851" hidden="1"/>
    <cellStyle name="Insatisfaisant 3" xfId="46279" hidden="1"/>
    <cellStyle name="Insatisfaisant 3" xfId="46275" hidden="1"/>
    <cellStyle name="Insatisfaisant 3" xfId="46321" hidden="1"/>
    <cellStyle name="Insatisfaisant 3" xfId="46308" hidden="1"/>
    <cellStyle name="Insatisfaisant 3" xfId="46316" hidden="1"/>
    <cellStyle name="Insatisfaisant 3" xfId="46361" hidden="1"/>
    <cellStyle name="Insatisfaisant 3" xfId="46357" hidden="1"/>
    <cellStyle name="Insatisfaisant 3" xfId="46403" hidden="1"/>
    <cellStyle name="Insatisfaisant 3" xfId="46390" hidden="1"/>
    <cellStyle name="Insatisfaisant 3" xfId="46398" hidden="1"/>
    <cellStyle name="Insatisfaisant 3" xfId="46455" hidden="1"/>
    <cellStyle name="Insatisfaisant 3" xfId="46451" hidden="1"/>
    <cellStyle name="Insatisfaisant 3" xfId="46533" hidden="1"/>
    <cellStyle name="Insatisfaisant 3" xfId="46518" hidden="1"/>
    <cellStyle name="Insatisfaisant 3" xfId="46528" hidden="1"/>
    <cellStyle name="Insatisfaisant 3" xfId="46573" hidden="1"/>
    <cellStyle name="Insatisfaisant 3" xfId="46569" hidden="1"/>
    <cellStyle name="Insatisfaisant 3" xfId="46627" hidden="1"/>
    <cellStyle name="Insatisfaisant 3" xfId="46614" hidden="1"/>
    <cellStyle name="Insatisfaisant 3" xfId="46622" hidden="1"/>
    <cellStyle name="Insatisfaisant 3" xfId="46691" hidden="1"/>
    <cellStyle name="Insatisfaisant 3" xfId="46687" hidden="1"/>
    <cellStyle name="Insatisfaisant 3" xfId="46745" hidden="1"/>
    <cellStyle name="Insatisfaisant 3" xfId="46732" hidden="1"/>
    <cellStyle name="Insatisfaisant 3" xfId="46740" hidden="1"/>
    <cellStyle name="Insatisfaisant 3" xfId="46785" hidden="1"/>
    <cellStyle name="Insatisfaisant 3" xfId="46781" hidden="1"/>
    <cellStyle name="Insatisfaisant 3" xfId="46827" hidden="1"/>
    <cellStyle name="Insatisfaisant 3" xfId="46814" hidden="1"/>
    <cellStyle name="Insatisfaisant 3" xfId="46822" hidden="1"/>
    <cellStyle name="Insatisfaisant 3" xfId="46867" hidden="1"/>
    <cellStyle name="Insatisfaisant 3" xfId="46863" hidden="1"/>
    <cellStyle name="Insatisfaisant 3" xfId="46943" hidden="1"/>
    <cellStyle name="Insatisfaisant 3" xfId="46927" hidden="1"/>
    <cellStyle name="Insatisfaisant 3" xfId="46937" hidden="1"/>
    <cellStyle name="Insatisfaisant 3" xfId="47007" hidden="1"/>
    <cellStyle name="Insatisfaisant 3" xfId="47003" hidden="1"/>
    <cellStyle name="Insatisfaisant 3" xfId="47078" hidden="1"/>
    <cellStyle name="Insatisfaisant 3" xfId="47064" hidden="1"/>
    <cellStyle name="Insatisfaisant 3" xfId="47072" hidden="1"/>
    <cellStyle name="Insatisfaisant 3" xfId="47135" hidden="1"/>
    <cellStyle name="Insatisfaisant 3" xfId="47131" hidden="1"/>
    <cellStyle name="Insatisfaisant 3" xfId="47186" hidden="1"/>
    <cellStyle name="Insatisfaisant 3" xfId="47173" hidden="1"/>
    <cellStyle name="Insatisfaisant 3" xfId="47181" hidden="1"/>
    <cellStyle name="Insatisfaisant 3" xfId="47226" hidden="1"/>
    <cellStyle name="Insatisfaisant 3" xfId="47222" hidden="1"/>
    <cellStyle name="Insatisfaisant 3" xfId="47290" hidden="1"/>
    <cellStyle name="Insatisfaisant 3" xfId="47276" hidden="1"/>
    <cellStyle name="Insatisfaisant 3" xfId="47284" hidden="1"/>
    <cellStyle name="Insatisfaisant 3" xfId="47346" hidden="1"/>
    <cellStyle name="Insatisfaisant 3" xfId="47342" hidden="1"/>
    <cellStyle name="Insatisfaisant 3" xfId="47059" hidden="1"/>
    <cellStyle name="Insatisfaisant 3" xfId="47260" hidden="1"/>
    <cellStyle name="Insatisfaisant 3" xfId="47257" hidden="1"/>
    <cellStyle name="Insatisfaisant 3" xfId="46512" hidden="1"/>
    <cellStyle name="Insatisfaisant 3" xfId="46493" hidden="1"/>
    <cellStyle name="Insatisfaisant 3" xfId="46921" hidden="1"/>
    <cellStyle name="Insatisfaisant 3" xfId="46954" hidden="1"/>
    <cellStyle name="Insatisfaisant 3" xfId="46945" hidden="1"/>
    <cellStyle name="Insatisfaisant 3" xfId="47114" hidden="1"/>
    <cellStyle name="Insatisfaisant 3" xfId="46488" hidden="1"/>
    <cellStyle name="Insatisfaisant 3" xfId="46517" hidden="1"/>
    <cellStyle name="Insatisfaisant 3" xfId="47080" hidden="1"/>
    <cellStyle name="Insatisfaisant 3" xfId="46995" hidden="1"/>
    <cellStyle name="Insatisfaisant 3" xfId="47417" hidden="1"/>
    <cellStyle name="Insatisfaisant 3" xfId="47413" hidden="1"/>
    <cellStyle name="Insatisfaisant 3" xfId="47459" hidden="1"/>
    <cellStyle name="Insatisfaisant 3" xfId="47446" hidden="1"/>
    <cellStyle name="Insatisfaisant 3" xfId="47454" hidden="1"/>
    <cellStyle name="Insatisfaisant 3" xfId="47500" hidden="1"/>
    <cellStyle name="Insatisfaisant 3" xfId="47495" hidden="1"/>
    <cellStyle name="Insatisfaisant 3" xfId="45781" hidden="1"/>
    <cellStyle name="Insatisfaisant 3" xfId="45951" hidden="1"/>
    <cellStyle name="Insatisfaisant 3" xfId="45807" hidden="1"/>
    <cellStyle name="Insatisfaisant 3" xfId="45131" hidden="1"/>
    <cellStyle name="Insatisfaisant 3" xfId="45170" hidden="1"/>
    <cellStyle name="Insatisfaisant 3" xfId="43673" hidden="1"/>
    <cellStyle name="Insatisfaisant 3" xfId="43903" hidden="1"/>
    <cellStyle name="Insatisfaisant 3" xfId="43752" hidden="1"/>
    <cellStyle name="Insatisfaisant 3" xfId="42806" hidden="1"/>
    <cellStyle name="Insatisfaisant 3" xfId="42845" hidden="1"/>
    <cellStyle name="Insatisfaisant 3" xfId="38308" hidden="1"/>
    <cellStyle name="Insatisfaisant 3" xfId="38566" hidden="1"/>
    <cellStyle name="Insatisfaisant 3" xfId="38345" hidden="1"/>
    <cellStyle name="Insatisfaisant 3" xfId="35914" hidden="1"/>
    <cellStyle name="Insatisfaisant 3" xfId="36172" hidden="1"/>
    <cellStyle name="Insatisfaisant 3" xfId="34748" hidden="1"/>
    <cellStyle name="Insatisfaisant 3" xfId="34875" hidden="1"/>
    <cellStyle name="Insatisfaisant 3" xfId="34778" hidden="1"/>
    <cellStyle name="Insatisfaisant 3" xfId="34357" hidden="1"/>
    <cellStyle name="Insatisfaisant 3" xfId="34437" hidden="1"/>
    <cellStyle name="Insatisfaisant 3" xfId="25266" hidden="1"/>
    <cellStyle name="Insatisfaisant 3" xfId="27777" hidden="1"/>
    <cellStyle name="Insatisfaisant 3" xfId="25441" hidden="1"/>
    <cellStyle name="Insatisfaisant 3" xfId="41124" hidden="1"/>
    <cellStyle name="Insatisfaisant 3" xfId="38667" hidden="1"/>
    <cellStyle name="Insatisfaisant 3" xfId="29339" hidden="1"/>
    <cellStyle name="Insatisfaisant 3" xfId="43878" hidden="1"/>
    <cellStyle name="Insatisfaisant 3" xfId="37278" hidden="1"/>
    <cellStyle name="Insatisfaisant 3" xfId="32832" hidden="1"/>
    <cellStyle name="Insatisfaisant 3" xfId="35103" hidden="1"/>
    <cellStyle name="Insatisfaisant 3" xfId="43714" hidden="1"/>
    <cellStyle name="Insatisfaisant 3" xfId="38695" hidden="1"/>
    <cellStyle name="Insatisfaisant 3" xfId="30211" hidden="1"/>
    <cellStyle name="Insatisfaisant 3" xfId="37739" hidden="1"/>
    <cellStyle name="Insatisfaisant 3" xfId="39247" hidden="1"/>
    <cellStyle name="Insatisfaisant 3" xfId="21330" hidden="1"/>
    <cellStyle name="Insatisfaisant 3" xfId="35131" hidden="1"/>
    <cellStyle name="Insatisfaisant 3" xfId="34673" hidden="1"/>
    <cellStyle name="Insatisfaisant 3" xfId="35143" hidden="1"/>
    <cellStyle name="Insatisfaisant 3" xfId="34110" hidden="1"/>
    <cellStyle name="Insatisfaisant 3" xfId="20007" hidden="1"/>
    <cellStyle name="Insatisfaisant 3" xfId="38479" hidden="1"/>
    <cellStyle name="Insatisfaisant 3" xfId="36400" hidden="1"/>
    <cellStyle name="Insatisfaisant 3" xfId="43710" hidden="1"/>
    <cellStyle name="Insatisfaisant 3" xfId="43868" hidden="1"/>
    <cellStyle name="Insatisfaisant 3" xfId="37077" hidden="1"/>
    <cellStyle name="Insatisfaisant 3" xfId="34040" hidden="1"/>
    <cellStyle name="Insatisfaisant 3" xfId="26754" hidden="1"/>
    <cellStyle name="Insatisfaisant 3" xfId="44588" hidden="1"/>
    <cellStyle name="Insatisfaisant 3" xfId="44839" hidden="1"/>
    <cellStyle name="Insatisfaisant 3" xfId="38286" hidden="1"/>
    <cellStyle name="Insatisfaisant 3" xfId="38736" hidden="1"/>
    <cellStyle name="Insatisfaisant 3" xfId="25344" hidden="1"/>
    <cellStyle name="Insatisfaisant 3" xfId="44345" hidden="1"/>
    <cellStyle name="Insatisfaisant 3" xfId="44848" hidden="1"/>
    <cellStyle name="Insatisfaisant 3" xfId="43998" hidden="1"/>
    <cellStyle name="Insatisfaisant 3" xfId="38656" hidden="1"/>
    <cellStyle name="Insatisfaisant 3" xfId="36744" hidden="1"/>
    <cellStyle name="Insatisfaisant 3" xfId="29334" hidden="1"/>
    <cellStyle name="Insatisfaisant 3" xfId="35366" hidden="1"/>
    <cellStyle name="Insatisfaisant 3" xfId="36905" hidden="1"/>
    <cellStyle name="Insatisfaisant 3" xfId="44347" hidden="1"/>
    <cellStyle name="Insatisfaisant 3" xfId="24753" hidden="1"/>
    <cellStyle name="Insatisfaisant 3" xfId="44058" hidden="1"/>
    <cellStyle name="Insatisfaisant 3" xfId="35145" hidden="1"/>
    <cellStyle name="Insatisfaisant 3" xfId="38581" hidden="1"/>
    <cellStyle name="Insatisfaisant 3" xfId="37845" hidden="1"/>
    <cellStyle name="Insatisfaisant 3" xfId="34945" hidden="1"/>
    <cellStyle name="Insatisfaisant 3" xfId="37004" hidden="1"/>
    <cellStyle name="Insatisfaisant 3" xfId="38488" hidden="1"/>
    <cellStyle name="Insatisfaisant 3" xfId="32270" hidden="1"/>
    <cellStyle name="Insatisfaisant 3" xfId="36957" hidden="1"/>
    <cellStyle name="Insatisfaisant 3" xfId="41651" hidden="1"/>
    <cellStyle name="Insatisfaisant 3" xfId="41485" hidden="1"/>
    <cellStyle name="Insatisfaisant 3" xfId="31959" hidden="1"/>
    <cellStyle name="Insatisfaisant 3" xfId="27376" hidden="1"/>
    <cellStyle name="Insatisfaisant 3" xfId="40530" hidden="1"/>
    <cellStyle name="Insatisfaisant 3" xfId="39032" hidden="1"/>
    <cellStyle name="Insatisfaisant 3" xfId="32923" hidden="1"/>
    <cellStyle name="Insatisfaisant 3" xfId="44063" hidden="1"/>
    <cellStyle name="Insatisfaisant 3" xfId="39678" hidden="1"/>
    <cellStyle name="Insatisfaisant 3" xfId="43708" hidden="1"/>
    <cellStyle name="Insatisfaisant 3" xfId="43573" hidden="1"/>
    <cellStyle name="Insatisfaisant 3" xfId="34235" hidden="1"/>
    <cellStyle name="Insatisfaisant 3" xfId="43721" hidden="1"/>
    <cellStyle name="Insatisfaisant 3" xfId="27002" hidden="1"/>
    <cellStyle name="Insatisfaisant 3" xfId="34606" hidden="1"/>
    <cellStyle name="Insatisfaisant 3" xfId="43596" hidden="1"/>
    <cellStyle name="Insatisfaisant 3" xfId="35364" hidden="1"/>
    <cellStyle name="Insatisfaisant 3" xfId="38353" hidden="1"/>
    <cellStyle name="Insatisfaisant 3" xfId="41992" hidden="1"/>
    <cellStyle name="Insatisfaisant 3" xfId="41947" hidden="1"/>
    <cellStyle name="Insatisfaisant 3" xfId="41567" hidden="1"/>
    <cellStyle name="Insatisfaisant 3" xfId="33463" hidden="1"/>
    <cellStyle name="Insatisfaisant 3" xfId="35985" hidden="1"/>
    <cellStyle name="Insatisfaisant 3" xfId="44251" hidden="1"/>
    <cellStyle name="Insatisfaisant 3" xfId="35226" hidden="1"/>
    <cellStyle name="Insatisfaisant 3" xfId="37908" hidden="1"/>
    <cellStyle name="Insatisfaisant 3" xfId="24097" hidden="1"/>
    <cellStyle name="Insatisfaisant 3" xfId="36564" hidden="1"/>
    <cellStyle name="Insatisfaisant 3" xfId="36933" hidden="1"/>
    <cellStyle name="Insatisfaisant 3" xfId="37325" hidden="1"/>
    <cellStyle name="Insatisfaisant 3" xfId="44182" hidden="1"/>
    <cellStyle name="Insatisfaisant 3" xfId="19892" hidden="1"/>
    <cellStyle name="Insatisfaisant 3" xfId="36826" hidden="1"/>
    <cellStyle name="Insatisfaisant 3" xfId="43888" hidden="1"/>
    <cellStyle name="Insatisfaisant 3" xfId="39284" hidden="1"/>
    <cellStyle name="Insatisfaisant 3" xfId="38317" hidden="1"/>
    <cellStyle name="Insatisfaisant 3" xfId="44108" hidden="1"/>
    <cellStyle name="Insatisfaisant 3" xfId="37432" hidden="1"/>
    <cellStyle name="Insatisfaisant 3" xfId="35601" hidden="1"/>
    <cellStyle name="Insatisfaisant 3" xfId="37204" hidden="1"/>
    <cellStyle name="Insatisfaisant 3" xfId="34931" hidden="1"/>
    <cellStyle name="Insatisfaisant 3" xfId="43727" hidden="1"/>
    <cellStyle name="Insatisfaisant 3" xfId="43955" hidden="1"/>
    <cellStyle name="Insatisfaisant 3" xfId="41489" hidden="1"/>
    <cellStyle name="Insatisfaisant 3" xfId="42634" hidden="1"/>
    <cellStyle name="Insatisfaisant 3" xfId="40914" hidden="1"/>
    <cellStyle name="Insatisfaisant 3" xfId="39680" hidden="1"/>
    <cellStyle name="Insatisfaisant 3" xfId="26499" hidden="1"/>
    <cellStyle name="Insatisfaisant 3" xfId="38491" hidden="1"/>
    <cellStyle name="Insatisfaisant 3" xfId="34281" hidden="1"/>
    <cellStyle name="Insatisfaisant 3" xfId="43890" hidden="1"/>
    <cellStyle name="Insatisfaisant 3" xfId="41727" hidden="1"/>
    <cellStyle name="Insatisfaisant 3" xfId="43784" hidden="1"/>
    <cellStyle name="Insatisfaisant 3" xfId="44130" hidden="1"/>
    <cellStyle name="Insatisfaisant 3" xfId="43830" hidden="1"/>
    <cellStyle name="Insatisfaisant 3" xfId="38274" hidden="1"/>
    <cellStyle name="Insatisfaisant 3" xfId="35089" hidden="1"/>
    <cellStyle name="Insatisfaisant 3" xfId="35923" hidden="1"/>
    <cellStyle name="Insatisfaisant 3" xfId="35457" hidden="1"/>
    <cellStyle name="Insatisfaisant 3" xfId="34404" hidden="1"/>
    <cellStyle name="Insatisfaisant 3" xfId="26752" hidden="1"/>
    <cellStyle name="Insatisfaisant 3" xfId="45036" hidden="1"/>
    <cellStyle name="Insatisfaisant 3" xfId="34578" hidden="1"/>
    <cellStyle name="Insatisfaisant 3" xfId="41524" hidden="1"/>
    <cellStyle name="Insatisfaisant 3" xfId="44685" hidden="1"/>
    <cellStyle name="Insatisfaisant 3" xfId="40528" hidden="1"/>
    <cellStyle name="Insatisfaisant 3" xfId="32182" hidden="1"/>
    <cellStyle name="Insatisfaisant 3" xfId="34963" hidden="1"/>
    <cellStyle name="Insatisfaisant 3" xfId="35524" hidden="1"/>
    <cellStyle name="Insatisfaisant 3" xfId="34867" hidden="1"/>
    <cellStyle name="Insatisfaisant 3" xfId="36176" hidden="1"/>
    <cellStyle name="Insatisfaisant 3" xfId="45038" hidden="1"/>
    <cellStyle name="Insatisfaisant 3" xfId="37354" hidden="1"/>
    <cellStyle name="Insatisfaisant 3" xfId="41080" hidden="1"/>
    <cellStyle name="Insatisfaisant 3" xfId="36238" hidden="1"/>
    <cellStyle name="Insatisfaisant 3" xfId="25097" hidden="1"/>
    <cellStyle name="Insatisfaisant 3" xfId="37796" hidden="1"/>
    <cellStyle name="Insatisfaisant 3" xfId="39387" hidden="1"/>
    <cellStyle name="Insatisfaisant 3" xfId="38443" hidden="1"/>
    <cellStyle name="Insatisfaisant 3" xfId="33994" hidden="1"/>
    <cellStyle name="Insatisfaisant 3" xfId="40844" hidden="1"/>
    <cellStyle name="Insatisfaisant 3" xfId="47534" hidden="1"/>
    <cellStyle name="Insatisfaisant 3" xfId="47530" hidden="1"/>
    <cellStyle name="Insatisfaisant 3" xfId="47603" hidden="1"/>
    <cellStyle name="Insatisfaisant 3" xfId="47586" hidden="1"/>
    <cellStyle name="Insatisfaisant 3" xfId="47597" hidden="1"/>
    <cellStyle name="Insatisfaisant 3" xfId="47671" hidden="1"/>
    <cellStyle name="Insatisfaisant 3" xfId="47667" hidden="1"/>
    <cellStyle name="Insatisfaisant 3" xfId="47750" hidden="1"/>
    <cellStyle name="Insatisfaisant 3" xfId="47735" hidden="1"/>
    <cellStyle name="Insatisfaisant 3" xfId="47744" hidden="1"/>
    <cellStyle name="Insatisfaisant 3" xfId="47834" hidden="1"/>
    <cellStyle name="Insatisfaisant 3" xfId="47830" hidden="1"/>
    <cellStyle name="Insatisfaisant 3" xfId="47889" hidden="1"/>
    <cellStyle name="Insatisfaisant 3" xfId="47876" hidden="1"/>
    <cellStyle name="Insatisfaisant 3" xfId="47884" hidden="1"/>
    <cellStyle name="Insatisfaisant 3" xfId="47929" hidden="1"/>
    <cellStyle name="Insatisfaisant 3" xfId="47925" hidden="1"/>
    <cellStyle name="Insatisfaisant 3" xfId="47997" hidden="1"/>
    <cellStyle name="Insatisfaisant 3" xfId="47982" hidden="1"/>
    <cellStyle name="Insatisfaisant 3" xfId="47991" hidden="1"/>
    <cellStyle name="Insatisfaisant 3" xfId="48079" hidden="1"/>
    <cellStyle name="Insatisfaisant 3" xfId="48075" hidden="1"/>
    <cellStyle name="Insatisfaisant 3" xfId="47730" hidden="1"/>
    <cellStyle name="Insatisfaisant 3" xfId="47964" hidden="1"/>
    <cellStyle name="Insatisfaisant 3" xfId="47961" hidden="1"/>
    <cellStyle name="Insatisfaisant 3" xfId="44097" hidden="1"/>
    <cellStyle name="Insatisfaisant 3" xfId="31226" hidden="1"/>
    <cellStyle name="Insatisfaisant 3" xfId="47578" hidden="1"/>
    <cellStyle name="Insatisfaisant 3" xfId="47615" hidden="1"/>
    <cellStyle name="Insatisfaisant 3" xfId="47605" hidden="1"/>
    <cellStyle name="Insatisfaisant 3" xfId="47800" hidden="1"/>
    <cellStyle name="Insatisfaisant 3" xfId="42686" hidden="1"/>
    <cellStyle name="Insatisfaisant 3" xfId="44487" hidden="1"/>
    <cellStyle name="Insatisfaisant 3" xfId="47752" hidden="1"/>
    <cellStyle name="Insatisfaisant 3" xfId="47658" hidden="1"/>
    <cellStyle name="Insatisfaisant 3" xfId="48152" hidden="1"/>
    <cellStyle name="Insatisfaisant 3" xfId="48148" hidden="1"/>
    <cellStyle name="Insatisfaisant 3" xfId="48194" hidden="1"/>
    <cellStyle name="Insatisfaisant 3" xfId="48181" hidden="1"/>
    <cellStyle name="Insatisfaisant 3" xfId="48189" hidden="1"/>
    <cellStyle name="Insatisfaisant 3" xfId="48258" hidden="1"/>
    <cellStyle name="Insatisfaisant 3" xfId="48254" hidden="1"/>
    <cellStyle name="Insatisfaisant 3" xfId="48312" hidden="1"/>
    <cellStyle name="Insatisfaisant 3" xfId="48299" hidden="1"/>
    <cellStyle name="Insatisfaisant 3" xfId="48307" hidden="1"/>
    <cellStyle name="Insatisfaisant 3" xfId="48352" hidden="1"/>
    <cellStyle name="Insatisfaisant 3" xfId="48348" hidden="1"/>
    <cellStyle name="Insatisfaisant 3" xfId="48430" hidden="1"/>
    <cellStyle name="Insatisfaisant 3" xfId="48415" hidden="1"/>
    <cellStyle name="Insatisfaisant 3" xfId="48425" hidden="1"/>
    <cellStyle name="Insatisfaisant 3" xfId="48470" hidden="1"/>
    <cellStyle name="Insatisfaisant 3" xfId="48466" hidden="1"/>
    <cellStyle name="Insatisfaisant 3" xfId="48524" hidden="1"/>
    <cellStyle name="Insatisfaisant 3" xfId="48511" hidden="1"/>
    <cellStyle name="Insatisfaisant 3" xfId="48519" hidden="1"/>
    <cellStyle name="Insatisfaisant 3" xfId="48564" hidden="1"/>
    <cellStyle name="Insatisfaisant 3" xfId="48560" hidden="1"/>
    <cellStyle name="Insatisfaisant 3" xfId="48618" hidden="1"/>
    <cellStyle name="Insatisfaisant 3" xfId="48605" hidden="1"/>
    <cellStyle name="Insatisfaisant 3" xfId="48613" hidden="1"/>
    <cellStyle name="Insatisfaisant 3" xfId="48658" hidden="1"/>
    <cellStyle name="Insatisfaisant 3" xfId="48654" hidden="1"/>
    <cellStyle name="Insatisfaisant 3" xfId="48700" hidden="1"/>
    <cellStyle name="Insatisfaisant 3" xfId="48687" hidden="1"/>
    <cellStyle name="Insatisfaisant 3" xfId="48695" hidden="1"/>
    <cellStyle name="Insatisfaisant 3" xfId="48740" hidden="1"/>
    <cellStyle name="Insatisfaisant 3" xfId="48736" hidden="1"/>
    <cellStyle name="Insatisfaisant 3" xfId="48804" hidden="1"/>
    <cellStyle name="Insatisfaisant 3" xfId="48788" hidden="1"/>
    <cellStyle name="Insatisfaisant 3" xfId="48798" hidden="1"/>
    <cellStyle name="Insatisfaisant 3" xfId="48868" hidden="1"/>
    <cellStyle name="Insatisfaisant 3" xfId="48864" hidden="1"/>
    <cellStyle name="Insatisfaisant 3" xfId="48939" hidden="1"/>
    <cellStyle name="Insatisfaisant 3" xfId="48925" hidden="1"/>
    <cellStyle name="Insatisfaisant 3" xfId="48933" hidden="1"/>
    <cellStyle name="Insatisfaisant 3" xfId="48996" hidden="1"/>
    <cellStyle name="Insatisfaisant 3" xfId="48992" hidden="1"/>
    <cellStyle name="Insatisfaisant 3" xfId="49047" hidden="1"/>
    <cellStyle name="Insatisfaisant 3" xfId="49034" hidden="1"/>
    <cellStyle name="Insatisfaisant 3" xfId="49042" hidden="1"/>
    <cellStyle name="Insatisfaisant 3" xfId="49087" hidden="1"/>
    <cellStyle name="Insatisfaisant 3" xfId="49083" hidden="1"/>
    <cellStyle name="Insatisfaisant 3" xfId="49151" hidden="1"/>
    <cellStyle name="Insatisfaisant 3" xfId="49137" hidden="1"/>
    <cellStyle name="Insatisfaisant 3" xfId="49145" hidden="1"/>
    <cellStyle name="Insatisfaisant 3" xfId="49207" hidden="1"/>
    <cellStyle name="Insatisfaisant 3" xfId="49203" hidden="1"/>
    <cellStyle name="Insatisfaisant 3" xfId="48920" hidden="1"/>
    <cellStyle name="Insatisfaisant 3" xfId="49121" hidden="1"/>
    <cellStyle name="Insatisfaisant 3" xfId="49118" hidden="1"/>
    <cellStyle name="Insatisfaisant 3" xfId="48409" hidden="1"/>
    <cellStyle name="Insatisfaisant 3" xfId="48390" hidden="1"/>
    <cellStyle name="Insatisfaisant 3" xfId="48782" hidden="1"/>
    <cellStyle name="Insatisfaisant 3" xfId="48815" hidden="1"/>
    <cellStyle name="Insatisfaisant 3" xfId="48806" hidden="1"/>
    <cellStyle name="Insatisfaisant 3" xfId="48975" hidden="1"/>
    <cellStyle name="Insatisfaisant 3" xfId="48385" hidden="1"/>
    <cellStyle name="Insatisfaisant 3" xfId="48414" hidden="1"/>
    <cellStyle name="Insatisfaisant 3" xfId="48941" hidden="1"/>
    <cellStyle name="Insatisfaisant 3" xfId="48856" hidden="1"/>
    <cellStyle name="Insatisfaisant 3" xfId="49278" hidden="1"/>
    <cellStyle name="Insatisfaisant 3" xfId="49274" hidden="1"/>
    <cellStyle name="Insatisfaisant 3" xfId="49320" hidden="1"/>
    <cellStyle name="Insatisfaisant 3" xfId="49307" hidden="1"/>
    <cellStyle name="Insatisfaisant 3" xfId="49315" hidden="1"/>
    <cellStyle name="Insatisfaisant 3" xfId="49360" hidden="1"/>
    <cellStyle name="Insatisfaisant 3" xfId="49356" hidden="1"/>
    <cellStyle name="Insatisfaisant 3" xfId="49402" hidden="1"/>
    <cellStyle name="Insatisfaisant 3" xfId="49389" hidden="1"/>
    <cellStyle name="Insatisfaisant 3" xfId="49397" hidden="1"/>
    <cellStyle name="Insatisfaisant 3" xfId="49442" hidden="1"/>
    <cellStyle name="Insatisfaisant 3" xfId="49438" hidden="1"/>
    <cellStyle name="Insatisfaisant 3" xfId="49520" hidden="1"/>
    <cellStyle name="Insatisfaisant 3" xfId="49505" hidden="1"/>
    <cellStyle name="Insatisfaisant 3" xfId="49515" hidden="1"/>
    <cellStyle name="Insatisfaisant 3" xfId="49560" hidden="1"/>
    <cellStyle name="Insatisfaisant 3" xfId="49556" hidden="1"/>
    <cellStyle name="Insatisfaisant 3" xfId="49614" hidden="1"/>
    <cellStyle name="Insatisfaisant 3" xfId="49601" hidden="1"/>
    <cellStyle name="Insatisfaisant 3" xfId="49609" hidden="1"/>
    <cellStyle name="Insatisfaisant 3" xfId="49654" hidden="1"/>
    <cellStyle name="Insatisfaisant 3" xfId="49650" hidden="1"/>
    <cellStyle name="Insatisfaisant 3" xfId="49696" hidden="1"/>
    <cellStyle name="Insatisfaisant 3" xfId="49683" hidden="1"/>
    <cellStyle name="Insatisfaisant 3" xfId="49691" hidden="1"/>
    <cellStyle name="Insatisfaisant 3" xfId="49736" hidden="1"/>
    <cellStyle name="Insatisfaisant 3" xfId="49732" hidden="1"/>
    <cellStyle name="Insatisfaisant 3" xfId="49778" hidden="1"/>
    <cellStyle name="Insatisfaisant 3" xfId="49765" hidden="1"/>
    <cellStyle name="Insatisfaisant 3" xfId="49773" hidden="1"/>
    <cellStyle name="Insatisfaisant 3" xfId="49818" hidden="1"/>
    <cellStyle name="Insatisfaisant 3" xfId="49814" hidden="1"/>
    <cellStyle name="Insatisfaisant 3" xfId="49882" hidden="1"/>
    <cellStyle name="Insatisfaisant 3" xfId="49866" hidden="1"/>
    <cellStyle name="Insatisfaisant 3" xfId="49876" hidden="1"/>
    <cellStyle name="Insatisfaisant 3" xfId="49946" hidden="1"/>
    <cellStyle name="Insatisfaisant 3" xfId="49942" hidden="1"/>
    <cellStyle name="Insatisfaisant 3" xfId="50017" hidden="1"/>
    <cellStyle name="Insatisfaisant 3" xfId="50003" hidden="1"/>
    <cellStyle name="Insatisfaisant 3" xfId="50011" hidden="1"/>
    <cellStyle name="Insatisfaisant 3" xfId="50074" hidden="1"/>
    <cellStyle name="Insatisfaisant 3" xfId="50070" hidden="1"/>
    <cellStyle name="Insatisfaisant 3" xfId="50125" hidden="1"/>
    <cellStyle name="Insatisfaisant 3" xfId="50112" hidden="1"/>
    <cellStyle name="Insatisfaisant 3" xfId="50120" hidden="1"/>
    <cellStyle name="Insatisfaisant 3" xfId="50165" hidden="1"/>
    <cellStyle name="Insatisfaisant 3" xfId="50161" hidden="1"/>
    <cellStyle name="Insatisfaisant 3" xfId="50229" hidden="1"/>
    <cellStyle name="Insatisfaisant 3" xfId="50215" hidden="1"/>
    <cellStyle name="Insatisfaisant 3" xfId="50223" hidden="1"/>
    <cellStyle name="Insatisfaisant 3" xfId="50285" hidden="1"/>
    <cellStyle name="Insatisfaisant 3" xfId="50281" hidden="1"/>
    <cellStyle name="Insatisfaisant 3" xfId="49998" hidden="1"/>
    <cellStyle name="Insatisfaisant 3" xfId="50199" hidden="1"/>
    <cellStyle name="Insatisfaisant 3" xfId="50196" hidden="1"/>
    <cellStyle name="Insatisfaisant 3" xfId="49499" hidden="1"/>
    <cellStyle name="Insatisfaisant 3" xfId="49480" hidden="1"/>
    <cellStyle name="Insatisfaisant 3" xfId="49860" hidden="1"/>
    <cellStyle name="Insatisfaisant 3" xfId="49893" hidden="1"/>
    <cellStyle name="Insatisfaisant 3" xfId="49884" hidden="1"/>
    <cellStyle name="Insatisfaisant 3" xfId="50053" hidden="1"/>
    <cellStyle name="Insatisfaisant 3" xfId="49475" hidden="1"/>
    <cellStyle name="Insatisfaisant 3" xfId="49504" hidden="1"/>
    <cellStyle name="Insatisfaisant 3" xfId="50019" hidden="1"/>
    <cellStyle name="Insatisfaisant 3" xfId="49934" hidden="1"/>
    <cellStyle name="Insatisfaisant 3" xfId="50356" hidden="1"/>
    <cellStyle name="Insatisfaisant 3" xfId="50352" hidden="1"/>
    <cellStyle name="Insatisfaisant 3" xfId="50398" hidden="1"/>
    <cellStyle name="Insatisfaisant 3" xfId="50385" hidden="1"/>
    <cellStyle name="Insatisfaisant 3" xfId="50393" hidden="1"/>
    <cellStyle name="Insatisfaisant 3" xfId="50438" hidden="1"/>
    <cellStyle name="Insatisfaisant 3" xfId="50434" hidden="1"/>
    <cellStyle name="Insatisfaisant 3" xfId="50480" hidden="1"/>
    <cellStyle name="Insatisfaisant 3" xfId="50467" hidden="1"/>
    <cellStyle name="Insatisfaisant 3" xfId="50475" hidden="1"/>
    <cellStyle name="Insatisfaisant 3" xfId="50532" hidden="1"/>
    <cellStyle name="Insatisfaisant 3" xfId="50528" hidden="1"/>
    <cellStyle name="Insatisfaisant 3" xfId="50610" hidden="1"/>
    <cellStyle name="Insatisfaisant 3" xfId="50595" hidden="1"/>
    <cellStyle name="Insatisfaisant 3" xfId="50605" hidden="1"/>
    <cellStyle name="Insatisfaisant 3" xfId="50650" hidden="1"/>
    <cellStyle name="Insatisfaisant 3" xfId="50646" hidden="1"/>
    <cellStyle name="Insatisfaisant 3" xfId="50704" hidden="1"/>
    <cellStyle name="Insatisfaisant 3" xfId="50691" hidden="1"/>
    <cellStyle name="Insatisfaisant 3" xfId="50699" hidden="1"/>
    <cellStyle name="Insatisfaisant 3" xfId="50768" hidden="1"/>
    <cellStyle name="Insatisfaisant 3" xfId="50764" hidden="1"/>
    <cellStyle name="Insatisfaisant 3" xfId="50822" hidden="1"/>
    <cellStyle name="Insatisfaisant 3" xfId="50809" hidden="1"/>
    <cellStyle name="Insatisfaisant 3" xfId="50817" hidden="1"/>
    <cellStyle name="Insatisfaisant 3" xfId="50862" hidden="1"/>
    <cellStyle name="Insatisfaisant 3" xfId="50858" hidden="1"/>
    <cellStyle name="Insatisfaisant 3" xfId="50904" hidden="1"/>
    <cellStyle name="Insatisfaisant 3" xfId="50891" hidden="1"/>
    <cellStyle name="Insatisfaisant 3" xfId="50899" hidden="1"/>
    <cellStyle name="Insatisfaisant 3" xfId="50944" hidden="1"/>
    <cellStyle name="Insatisfaisant 3" xfId="50940" hidden="1"/>
    <cellStyle name="Insatisfaisant 3" xfId="51020" hidden="1"/>
    <cellStyle name="Insatisfaisant 3" xfId="51004" hidden="1"/>
    <cellStyle name="Insatisfaisant 3" xfId="51014" hidden="1"/>
    <cellStyle name="Insatisfaisant 3" xfId="51084" hidden="1"/>
    <cellStyle name="Insatisfaisant 3" xfId="51080" hidden="1"/>
    <cellStyle name="Insatisfaisant 3" xfId="51155" hidden="1"/>
    <cellStyle name="Insatisfaisant 3" xfId="51141" hidden="1"/>
    <cellStyle name="Insatisfaisant 3" xfId="51149" hidden="1"/>
    <cellStyle name="Insatisfaisant 3" xfId="51212" hidden="1"/>
    <cellStyle name="Insatisfaisant 3" xfId="51208" hidden="1"/>
    <cellStyle name="Insatisfaisant 3" xfId="51263" hidden="1"/>
    <cellStyle name="Insatisfaisant 3" xfId="51250" hidden="1"/>
    <cellStyle name="Insatisfaisant 3" xfId="51258" hidden="1"/>
    <cellStyle name="Insatisfaisant 3" xfId="51303" hidden="1"/>
    <cellStyle name="Insatisfaisant 3" xfId="51299" hidden="1"/>
    <cellStyle name="Insatisfaisant 3" xfId="51367" hidden="1"/>
    <cellStyle name="Insatisfaisant 3" xfId="51353" hidden="1"/>
    <cellStyle name="Insatisfaisant 3" xfId="51361" hidden="1"/>
    <cellStyle name="Insatisfaisant 3" xfId="51423" hidden="1"/>
    <cellStyle name="Insatisfaisant 3" xfId="51419" hidden="1"/>
    <cellStyle name="Insatisfaisant 3" xfId="51136" hidden="1"/>
    <cellStyle name="Insatisfaisant 3" xfId="51337" hidden="1"/>
    <cellStyle name="Insatisfaisant 3" xfId="51334" hidden="1"/>
    <cellStyle name="Insatisfaisant 3" xfId="50589" hidden="1"/>
    <cellStyle name="Insatisfaisant 3" xfId="50570" hidden="1"/>
    <cellStyle name="Insatisfaisant 3" xfId="50998" hidden="1"/>
    <cellStyle name="Insatisfaisant 3" xfId="51031" hidden="1"/>
    <cellStyle name="Insatisfaisant 3" xfId="51022" hidden="1"/>
    <cellStyle name="Insatisfaisant 3" xfId="51191" hidden="1"/>
    <cellStyle name="Insatisfaisant 3" xfId="50565" hidden="1"/>
    <cellStyle name="Insatisfaisant 3" xfId="50594" hidden="1"/>
    <cellStyle name="Insatisfaisant 3" xfId="51157" hidden="1"/>
    <cellStyle name="Insatisfaisant 3" xfId="51072" hidden="1"/>
    <cellStyle name="Insatisfaisant 3" xfId="51494" hidden="1"/>
    <cellStyle name="Insatisfaisant 3" xfId="51490" hidden="1"/>
    <cellStyle name="Insatisfaisant 3" xfId="51536" hidden="1"/>
    <cellStyle name="Insatisfaisant 3" xfId="51523" hidden="1"/>
    <cellStyle name="Insatisfaisant 3" xfId="51531" hidden="1"/>
    <cellStyle name="Insatisfaisant 3" xfId="51576" hidden="1"/>
    <cellStyle name="Insatisfaisant 3" xfId="51572"/>
    <cellStyle name="Insatisfaisant 4" xfId="3107"/>
    <cellStyle name="Insatisfaisant 5" xfId="11416"/>
    <cellStyle name="Insatisfaisant 6" xfId="19942"/>
    <cellStyle name="ISC" xfId="103"/>
    <cellStyle name="isced" xfId="104"/>
    <cellStyle name="ISCED Titles" xfId="105"/>
    <cellStyle name="isced_8gradk" xfId="106"/>
    <cellStyle name="level1a" xfId="107"/>
    <cellStyle name="level2" xfId="108"/>
    <cellStyle name="level2a" xfId="109"/>
    <cellStyle name="level3" xfId="110"/>
    <cellStyle name="Lien hypertexte" xfId="51" builtinId="8"/>
    <cellStyle name="Lien hypertexte 2" xfId="155"/>
    <cellStyle name="Lien hypertexte 3" xfId="166"/>
    <cellStyle name="Lien hypertexte 4" xfId="290"/>
    <cellStyle name="Lien hypertexte 5" xfId="3101"/>
    <cellStyle name="Lien hypertexte 6" xfId="11409"/>
    <cellStyle name="Line titles-Rows" xfId="111"/>
    <cellStyle name="Linked Cell" xfId="36"/>
    <cellStyle name="Migliaia (0)_conti99" xfId="112"/>
    <cellStyle name="Milliers 2" xfId="19805"/>
    <cellStyle name="Neutral" xfId="37"/>
    <cellStyle name="Neutre" xfId="194" builtinId="28" customBuiltin="1"/>
    <cellStyle name="Neutre 2" xfId="299"/>
    <cellStyle name="Neutre 3" xfId="277" hidden="1"/>
    <cellStyle name="Neutre 3" xfId="525" hidden="1"/>
    <cellStyle name="Neutre 3" xfId="644" hidden="1"/>
    <cellStyle name="Neutre 3" xfId="540" hidden="1"/>
    <cellStyle name="Neutre 3" xfId="701" hidden="1"/>
    <cellStyle name="Neutre 3" xfId="726" hidden="1"/>
    <cellStyle name="Neutre 3" xfId="993" hidden="1"/>
    <cellStyle name="Neutre 3" xfId="1112" hidden="1"/>
    <cellStyle name="Neutre 3" xfId="1008" hidden="1"/>
    <cellStyle name="Neutre 3" xfId="1166" hidden="1"/>
    <cellStyle name="Neutre 3" xfId="1191" hidden="1"/>
    <cellStyle name="Neutre 3" xfId="1404" hidden="1"/>
    <cellStyle name="Neutre 3" xfId="1523" hidden="1"/>
    <cellStyle name="Neutre 3" xfId="1419" hidden="1"/>
    <cellStyle name="Neutre 3" xfId="1575" hidden="1"/>
    <cellStyle name="Neutre 3" xfId="1600" hidden="1"/>
    <cellStyle name="Neutre 3" xfId="1653" hidden="1"/>
    <cellStyle name="Neutre 3" xfId="1670" hidden="1"/>
    <cellStyle name="Neutre 3" xfId="1659" hidden="1"/>
    <cellStyle name="Neutre 3" xfId="1706" hidden="1"/>
    <cellStyle name="Neutre 3" xfId="1719" hidden="1"/>
    <cellStyle name="Neutre 3" xfId="1920" hidden="1"/>
    <cellStyle name="Neutre 3" xfId="2039" hidden="1"/>
    <cellStyle name="Neutre 3" xfId="1935" hidden="1"/>
    <cellStyle name="Neutre 3" xfId="2091" hidden="1"/>
    <cellStyle name="Neutre 3" xfId="2116" hidden="1"/>
    <cellStyle name="Neutre 3" xfId="2208" hidden="1"/>
    <cellStyle name="Neutre 3" xfId="2245" hidden="1"/>
    <cellStyle name="Neutre 3" xfId="2216" hidden="1"/>
    <cellStyle name="Neutre 3" xfId="2290" hidden="1"/>
    <cellStyle name="Neutre 3" xfId="2309" hidden="1"/>
    <cellStyle name="Neutre 3" xfId="2395" hidden="1"/>
    <cellStyle name="Neutre 3" xfId="2440" hidden="1"/>
    <cellStyle name="Neutre 3" xfId="2404" hidden="1"/>
    <cellStyle name="Neutre 3" xfId="2491" hidden="1"/>
    <cellStyle name="Neutre 3" xfId="2511" hidden="1"/>
    <cellStyle name="Neutre 3" xfId="2560" hidden="1"/>
    <cellStyle name="Neutre 3" xfId="2577" hidden="1"/>
    <cellStyle name="Neutre 3" xfId="2566" hidden="1"/>
    <cellStyle name="Neutre 3" xfId="2613" hidden="1"/>
    <cellStyle name="Neutre 3" xfId="2626" hidden="1"/>
    <cellStyle name="Neutre 3" xfId="2707" hidden="1"/>
    <cellStyle name="Neutre 3" xfId="2754" hidden="1"/>
    <cellStyle name="Neutre 3" xfId="2716" hidden="1"/>
    <cellStyle name="Neutre 3" xfId="2804" hidden="1"/>
    <cellStyle name="Neutre 3" xfId="2829" hidden="1"/>
    <cellStyle name="Neutre 3" xfId="2651" hidden="1"/>
    <cellStyle name="Neutre 3" xfId="835" hidden="1"/>
    <cellStyle name="Neutre 3" xfId="2341" hidden="1"/>
    <cellStyle name="Neutre 3" xfId="2342" hidden="1"/>
    <cellStyle name="Neutre 3" xfId="2172" hidden="1"/>
    <cellStyle name="Neutre 3" xfId="2711" hidden="1"/>
    <cellStyle name="Neutre 3" xfId="819" hidden="1"/>
    <cellStyle name="Neutre 3" xfId="2525" hidden="1"/>
    <cellStyle name="Neutre 3" xfId="2524" hidden="1"/>
    <cellStyle name="Neutre 3" xfId="2336" hidden="1"/>
    <cellStyle name="Neutre 3" xfId="2851" hidden="1"/>
    <cellStyle name="Neutre 3" xfId="2868" hidden="1"/>
    <cellStyle name="Neutre 3" xfId="2857" hidden="1"/>
    <cellStyle name="Neutre 3" xfId="2904" hidden="1"/>
    <cellStyle name="Neutre 3" xfId="2917" hidden="1"/>
    <cellStyle name="Neutre 3" xfId="2958" hidden="1"/>
    <cellStyle name="Neutre 3" xfId="2987" hidden="1"/>
    <cellStyle name="Neutre 3" xfId="2964" hidden="1"/>
    <cellStyle name="Neutre 3" xfId="3035" hidden="1"/>
    <cellStyle name="Neutre 3" xfId="3060" hidden="1"/>
    <cellStyle name="Neutre 3" xfId="3346" hidden="1"/>
    <cellStyle name="Neutre 3" xfId="3465" hidden="1"/>
    <cellStyle name="Neutre 3" xfId="3361" hidden="1"/>
    <cellStyle name="Neutre 3" xfId="3517" hidden="1"/>
    <cellStyle name="Neutre 3" xfId="3542" hidden="1"/>
    <cellStyle name="Neutre 3" xfId="3809" hidden="1"/>
    <cellStyle name="Neutre 3" xfId="3928" hidden="1"/>
    <cellStyle name="Neutre 3" xfId="3824" hidden="1"/>
    <cellStyle name="Neutre 3" xfId="3982" hidden="1"/>
    <cellStyle name="Neutre 3" xfId="4007" hidden="1"/>
    <cellStyle name="Neutre 3" xfId="4220" hidden="1"/>
    <cellStyle name="Neutre 3" xfId="4339" hidden="1"/>
    <cellStyle name="Neutre 3" xfId="4235" hidden="1"/>
    <cellStyle name="Neutre 3" xfId="4391" hidden="1"/>
    <cellStyle name="Neutre 3" xfId="4416" hidden="1"/>
    <cellStyle name="Neutre 3" xfId="4469" hidden="1"/>
    <cellStyle name="Neutre 3" xfId="4486" hidden="1"/>
    <cellStyle name="Neutre 3" xfId="4475" hidden="1"/>
    <cellStyle name="Neutre 3" xfId="4522" hidden="1"/>
    <cellStyle name="Neutre 3" xfId="4535" hidden="1"/>
    <cellStyle name="Neutre 3" xfId="4736" hidden="1"/>
    <cellStyle name="Neutre 3" xfId="4855" hidden="1"/>
    <cellStyle name="Neutre 3" xfId="4751" hidden="1"/>
    <cellStyle name="Neutre 3" xfId="4907" hidden="1"/>
    <cellStyle name="Neutre 3" xfId="4932" hidden="1"/>
    <cellStyle name="Neutre 3" xfId="5024" hidden="1"/>
    <cellStyle name="Neutre 3" xfId="5061" hidden="1"/>
    <cellStyle name="Neutre 3" xfId="5032" hidden="1"/>
    <cellStyle name="Neutre 3" xfId="5106" hidden="1"/>
    <cellStyle name="Neutre 3" xfId="5125" hidden="1"/>
    <cellStyle name="Neutre 3" xfId="5211" hidden="1"/>
    <cellStyle name="Neutre 3" xfId="5256" hidden="1"/>
    <cellStyle name="Neutre 3" xfId="5220" hidden="1"/>
    <cellStyle name="Neutre 3" xfId="5307" hidden="1"/>
    <cellStyle name="Neutre 3" xfId="5327" hidden="1"/>
    <cellStyle name="Neutre 3" xfId="5376" hidden="1"/>
    <cellStyle name="Neutre 3" xfId="5393" hidden="1"/>
    <cellStyle name="Neutre 3" xfId="5382" hidden="1"/>
    <cellStyle name="Neutre 3" xfId="5429" hidden="1"/>
    <cellStyle name="Neutre 3" xfId="5442" hidden="1"/>
    <cellStyle name="Neutre 3" xfId="5523" hidden="1"/>
    <cellStyle name="Neutre 3" xfId="5570" hidden="1"/>
    <cellStyle name="Neutre 3" xfId="5532" hidden="1"/>
    <cellStyle name="Neutre 3" xfId="5620" hidden="1"/>
    <cellStyle name="Neutre 3" xfId="5645" hidden="1"/>
    <cellStyle name="Neutre 3" xfId="5467" hidden="1"/>
    <cellStyle name="Neutre 3" xfId="3651" hidden="1"/>
    <cellStyle name="Neutre 3" xfId="5157" hidden="1"/>
    <cellStyle name="Neutre 3" xfId="5158" hidden="1"/>
    <cellStyle name="Neutre 3" xfId="4988" hidden="1"/>
    <cellStyle name="Neutre 3" xfId="5527" hidden="1"/>
    <cellStyle name="Neutre 3" xfId="3635" hidden="1"/>
    <cellStyle name="Neutre 3" xfId="5341" hidden="1"/>
    <cellStyle name="Neutre 3" xfId="5340" hidden="1"/>
    <cellStyle name="Neutre 3" xfId="5152" hidden="1"/>
    <cellStyle name="Neutre 3" xfId="5667" hidden="1"/>
    <cellStyle name="Neutre 3" xfId="5684" hidden="1"/>
    <cellStyle name="Neutre 3" xfId="5673" hidden="1"/>
    <cellStyle name="Neutre 3" xfId="5720" hidden="1"/>
    <cellStyle name="Neutre 3" xfId="5733" hidden="1"/>
    <cellStyle name="Neutre 3" xfId="5774" hidden="1"/>
    <cellStyle name="Neutre 3" xfId="5803" hidden="1"/>
    <cellStyle name="Neutre 3" xfId="5780" hidden="1"/>
    <cellStyle name="Neutre 3" xfId="5851" hidden="1"/>
    <cellStyle name="Neutre 3" xfId="5876" hidden="1"/>
    <cellStyle name="Neutre 3" xfId="6098" hidden="1"/>
    <cellStyle name="Neutre 3" xfId="6217" hidden="1"/>
    <cellStyle name="Neutre 3" xfId="6113" hidden="1"/>
    <cellStyle name="Neutre 3" xfId="6269" hidden="1"/>
    <cellStyle name="Neutre 3" xfId="6294" hidden="1"/>
    <cellStyle name="Neutre 3" xfId="6561" hidden="1"/>
    <cellStyle name="Neutre 3" xfId="6680" hidden="1"/>
    <cellStyle name="Neutre 3" xfId="6576" hidden="1"/>
    <cellStyle name="Neutre 3" xfId="6734" hidden="1"/>
    <cellStyle name="Neutre 3" xfId="6759" hidden="1"/>
    <cellStyle name="Neutre 3" xfId="6972" hidden="1"/>
    <cellStyle name="Neutre 3" xfId="7091" hidden="1"/>
    <cellStyle name="Neutre 3" xfId="6987" hidden="1"/>
    <cellStyle name="Neutre 3" xfId="7143" hidden="1"/>
    <cellStyle name="Neutre 3" xfId="7168" hidden="1"/>
    <cellStyle name="Neutre 3" xfId="7221" hidden="1"/>
    <cellStyle name="Neutre 3" xfId="7238" hidden="1"/>
    <cellStyle name="Neutre 3" xfId="7227" hidden="1"/>
    <cellStyle name="Neutre 3" xfId="7274" hidden="1"/>
    <cellStyle name="Neutre 3" xfId="7287" hidden="1"/>
    <cellStyle name="Neutre 3" xfId="7488" hidden="1"/>
    <cellStyle name="Neutre 3" xfId="7607" hidden="1"/>
    <cellStyle name="Neutre 3" xfId="7503" hidden="1"/>
    <cellStyle name="Neutre 3" xfId="7659" hidden="1"/>
    <cellStyle name="Neutre 3" xfId="7684" hidden="1"/>
    <cellStyle name="Neutre 3" xfId="7776" hidden="1"/>
    <cellStyle name="Neutre 3" xfId="7813" hidden="1"/>
    <cellStyle name="Neutre 3" xfId="7784" hidden="1"/>
    <cellStyle name="Neutre 3" xfId="7858" hidden="1"/>
    <cellStyle name="Neutre 3" xfId="7877" hidden="1"/>
    <cellStyle name="Neutre 3" xfId="7963" hidden="1"/>
    <cellStyle name="Neutre 3" xfId="8008" hidden="1"/>
    <cellStyle name="Neutre 3" xfId="7972" hidden="1"/>
    <cellStyle name="Neutre 3" xfId="8059" hidden="1"/>
    <cellStyle name="Neutre 3" xfId="8079" hidden="1"/>
    <cellStyle name="Neutre 3" xfId="8128" hidden="1"/>
    <cellStyle name="Neutre 3" xfId="8145" hidden="1"/>
    <cellStyle name="Neutre 3" xfId="8134" hidden="1"/>
    <cellStyle name="Neutre 3" xfId="8181" hidden="1"/>
    <cellStyle name="Neutre 3" xfId="8194" hidden="1"/>
    <cellStyle name="Neutre 3" xfId="8275" hidden="1"/>
    <cellStyle name="Neutre 3" xfId="8322" hidden="1"/>
    <cellStyle name="Neutre 3" xfId="8284" hidden="1"/>
    <cellStyle name="Neutre 3" xfId="8372" hidden="1"/>
    <cellStyle name="Neutre 3" xfId="8397" hidden="1"/>
    <cellStyle name="Neutre 3" xfId="8219" hidden="1"/>
    <cellStyle name="Neutre 3" xfId="6403" hidden="1"/>
    <cellStyle name="Neutre 3" xfId="7909" hidden="1"/>
    <cellStyle name="Neutre 3" xfId="7910" hidden="1"/>
    <cellStyle name="Neutre 3" xfId="7740" hidden="1"/>
    <cellStyle name="Neutre 3" xfId="8279" hidden="1"/>
    <cellStyle name="Neutre 3" xfId="6387" hidden="1"/>
    <cellStyle name="Neutre 3" xfId="8093" hidden="1"/>
    <cellStyle name="Neutre 3" xfId="8092" hidden="1"/>
    <cellStyle name="Neutre 3" xfId="7904" hidden="1"/>
    <cellStyle name="Neutre 3" xfId="8419" hidden="1"/>
    <cellStyle name="Neutre 3" xfId="8436" hidden="1"/>
    <cellStyle name="Neutre 3" xfId="8425" hidden="1"/>
    <cellStyle name="Neutre 3" xfId="8472" hidden="1"/>
    <cellStyle name="Neutre 3" xfId="8485" hidden="1"/>
    <cellStyle name="Neutre 3" xfId="8526" hidden="1"/>
    <cellStyle name="Neutre 3" xfId="8555" hidden="1"/>
    <cellStyle name="Neutre 3" xfId="8532" hidden="1"/>
    <cellStyle name="Neutre 3" xfId="8603" hidden="1"/>
    <cellStyle name="Neutre 3" xfId="8628" hidden="1"/>
    <cellStyle name="Neutre 3" xfId="8856" hidden="1"/>
    <cellStyle name="Neutre 3" xfId="8975" hidden="1"/>
    <cellStyle name="Neutre 3" xfId="8871" hidden="1"/>
    <cellStyle name="Neutre 3" xfId="9027" hidden="1"/>
    <cellStyle name="Neutre 3" xfId="9052" hidden="1"/>
    <cellStyle name="Neutre 3" xfId="9319" hidden="1"/>
    <cellStyle name="Neutre 3" xfId="9438" hidden="1"/>
    <cellStyle name="Neutre 3" xfId="9334" hidden="1"/>
    <cellStyle name="Neutre 3" xfId="9492" hidden="1"/>
    <cellStyle name="Neutre 3" xfId="9517" hidden="1"/>
    <cellStyle name="Neutre 3" xfId="9730" hidden="1"/>
    <cellStyle name="Neutre 3" xfId="9849" hidden="1"/>
    <cellStyle name="Neutre 3" xfId="9745" hidden="1"/>
    <cellStyle name="Neutre 3" xfId="9901" hidden="1"/>
    <cellStyle name="Neutre 3" xfId="9926" hidden="1"/>
    <cellStyle name="Neutre 3" xfId="9979" hidden="1"/>
    <cellStyle name="Neutre 3" xfId="9996" hidden="1"/>
    <cellStyle name="Neutre 3" xfId="9985" hidden="1"/>
    <cellStyle name="Neutre 3" xfId="10032" hidden="1"/>
    <cellStyle name="Neutre 3" xfId="10045" hidden="1"/>
    <cellStyle name="Neutre 3" xfId="10246" hidden="1"/>
    <cellStyle name="Neutre 3" xfId="10365" hidden="1"/>
    <cellStyle name="Neutre 3" xfId="10261" hidden="1"/>
    <cellStyle name="Neutre 3" xfId="10417" hidden="1"/>
    <cellStyle name="Neutre 3" xfId="10442" hidden="1"/>
    <cellStyle name="Neutre 3" xfId="10534" hidden="1"/>
    <cellStyle name="Neutre 3" xfId="10571" hidden="1"/>
    <cellStyle name="Neutre 3" xfId="10542" hidden="1"/>
    <cellStyle name="Neutre 3" xfId="10616" hidden="1"/>
    <cellStyle name="Neutre 3" xfId="10635" hidden="1"/>
    <cellStyle name="Neutre 3" xfId="10721" hidden="1"/>
    <cellStyle name="Neutre 3" xfId="10766" hidden="1"/>
    <cellStyle name="Neutre 3" xfId="10730" hidden="1"/>
    <cellStyle name="Neutre 3" xfId="10817" hidden="1"/>
    <cellStyle name="Neutre 3" xfId="10837" hidden="1"/>
    <cellStyle name="Neutre 3" xfId="10886" hidden="1"/>
    <cellStyle name="Neutre 3" xfId="10903" hidden="1"/>
    <cellStyle name="Neutre 3" xfId="10892" hidden="1"/>
    <cellStyle name="Neutre 3" xfId="10939" hidden="1"/>
    <cellStyle name="Neutre 3" xfId="10952" hidden="1"/>
    <cellStyle name="Neutre 3" xfId="11033" hidden="1"/>
    <cellStyle name="Neutre 3" xfId="11080" hidden="1"/>
    <cellStyle name="Neutre 3" xfId="11042" hidden="1"/>
    <cellStyle name="Neutre 3" xfId="11130" hidden="1"/>
    <cellStyle name="Neutre 3" xfId="11155" hidden="1"/>
    <cellStyle name="Neutre 3" xfId="10977" hidden="1"/>
    <cellStyle name="Neutre 3" xfId="9161" hidden="1"/>
    <cellStyle name="Neutre 3" xfId="10667" hidden="1"/>
    <cellStyle name="Neutre 3" xfId="10668" hidden="1"/>
    <cellStyle name="Neutre 3" xfId="10498" hidden="1"/>
    <cellStyle name="Neutre 3" xfId="11037" hidden="1"/>
    <cellStyle name="Neutre 3" xfId="9145" hidden="1"/>
    <cellStyle name="Neutre 3" xfId="10851" hidden="1"/>
    <cellStyle name="Neutre 3" xfId="10850" hidden="1"/>
    <cellStyle name="Neutre 3" xfId="10662" hidden="1"/>
    <cellStyle name="Neutre 3" xfId="11177" hidden="1"/>
    <cellStyle name="Neutre 3" xfId="11194" hidden="1"/>
    <cellStyle name="Neutre 3" xfId="11183" hidden="1"/>
    <cellStyle name="Neutre 3" xfId="11230" hidden="1"/>
    <cellStyle name="Neutre 3" xfId="11243" hidden="1"/>
    <cellStyle name="Neutre 3" xfId="11284" hidden="1"/>
    <cellStyle name="Neutre 3" xfId="11313" hidden="1"/>
    <cellStyle name="Neutre 3" xfId="11290" hidden="1"/>
    <cellStyle name="Neutre 3" xfId="11361" hidden="1"/>
    <cellStyle name="Neutre 3" xfId="11386" hidden="1"/>
    <cellStyle name="Neutre 3" xfId="11640" hidden="1"/>
    <cellStyle name="Neutre 3" xfId="11759" hidden="1"/>
    <cellStyle name="Neutre 3" xfId="11655" hidden="1"/>
    <cellStyle name="Neutre 3" xfId="11811" hidden="1"/>
    <cellStyle name="Neutre 3" xfId="11836" hidden="1"/>
    <cellStyle name="Neutre 3" xfId="12103" hidden="1"/>
    <cellStyle name="Neutre 3" xfId="12222" hidden="1"/>
    <cellStyle name="Neutre 3" xfId="12118" hidden="1"/>
    <cellStyle name="Neutre 3" xfId="12276" hidden="1"/>
    <cellStyle name="Neutre 3" xfId="12301" hidden="1"/>
    <cellStyle name="Neutre 3" xfId="12514" hidden="1"/>
    <cellStyle name="Neutre 3" xfId="12633" hidden="1"/>
    <cellStyle name="Neutre 3" xfId="12529" hidden="1"/>
    <cellStyle name="Neutre 3" xfId="12685" hidden="1"/>
    <cellStyle name="Neutre 3" xfId="12710" hidden="1"/>
    <cellStyle name="Neutre 3" xfId="12763" hidden="1"/>
    <cellStyle name="Neutre 3" xfId="12780" hidden="1"/>
    <cellStyle name="Neutre 3" xfId="12769" hidden="1"/>
    <cellStyle name="Neutre 3" xfId="12816" hidden="1"/>
    <cellStyle name="Neutre 3" xfId="12829" hidden="1"/>
    <cellStyle name="Neutre 3" xfId="13030" hidden="1"/>
    <cellStyle name="Neutre 3" xfId="13149" hidden="1"/>
    <cellStyle name="Neutre 3" xfId="13045" hidden="1"/>
    <cellStyle name="Neutre 3" xfId="13201" hidden="1"/>
    <cellStyle name="Neutre 3" xfId="13226" hidden="1"/>
    <cellStyle name="Neutre 3" xfId="13318" hidden="1"/>
    <cellStyle name="Neutre 3" xfId="13355" hidden="1"/>
    <cellStyle name="Neutre 3" xfId="13326" hidden="1"/>
    <cellStyle name="Neutre 3" xfId="13400" hidden="1"/>
    <cellStyle name="Neutre 3" xfId="13419" hidden="1"/>
    <cellStyle name="Neutre 3" xfId="13505" hidden="1"/>
    <cellStyle name="Neutre 3" xfId="13550" hidden="1"/>
    <cellStyle name="Neutre 3" xfId="13514" hidden="1"/>
    <cellStyle name="Neutre 3" xfId="13601" hidden="1"/>
    <cellStyle name="Neutre 3" xfId="13621" hidden="1"/>
    <cellStyle name="Neutre 3" xfId="13670" hidden="1"/>
    <cellStyle name="Neutre 3" xfId="13687" hidden="1"/>
    <cellStyle name="Neutre 3" xfId="13676" hidden="1"/>
    <cellStyle name="Neutre 3" xfId="13723" hidden="1"/>
    <cellStyle name="Neutre 3" xfId="13736" hidden="1"/>
    <cellStyle name="Neutre 3" xfId="13817" hidden="1"/>
    <cellStyle name="Neutre 3" xfId="13864" hidden="1"/>
    <cellStyle name="Neutre 3" xfId="13826" hidden="1"/>
    <cellStyle name="Neutre 3" xfId="13914" hidden="1"/>
    <cellStyle name="Neutre 3" xfId="13939" hidden="1"/>
    <cellStyle name="Neutre 3" xfId="13761" hidden="1"/>
    <cellStyle name="Neutre 3" xfId="11945" hidden="1"/>
    <cellStyle name="Neutre 3" xfId="13451" hidden="1"/>
    <cellStyle name="Neutre 3" xfId="13452" hidden="1"/>
    <cellStyle name="Neutre 3" xfId="13282" hidden="1"/>
    <cellStyle name="Neutre 3" xfId="13821" hidden="1"/>
    <cellStyle name="Neutre 3" xfId="11929" hidden="1"/>
    <cellStyle name="Neutre 3" xfId="13635" hidden="1"/>
    <cellStyle name="Neutre 3" xfId="13634" hidden="1"/>
    <cellStyle name="Neutre 3" xfId="13446" hidden="1"/>
    <cellStyle name="Neutre 3" xfId="13961" hidden="1"/>
    <cellStyle name="Neutre 3" xfId="13978" hidden="1"/>
    <cellStyle name="Neutre 3" xfId="13967" hidden="1"/>
    <cellStyle name="Neutre 3" xfId="14014" hidden="1"/>
    <cellStyle name="Neutre 3" xfId="14027" hidden="1"/>
    <cellStyle name="Neutre 3" xfId="14068" hidden="1"/>
    <cellStyle name="Neutre 3" xfId="14097" hidden="1"/>
    <cellStyle name="Neutre 3" xfId="14074" hidden="1"/>
    <cellStyle name="Neutre 3" xfId="14145" hidden="1"/>
    <cellStyle name="Neutre 3" xfId="14170" hidden="1"/>
    <cellStyle name="Neutre 3" xfId="14398" hidden="1"/>
    <cellStyle name="Neutre 3" xfId="14517" hidden="1"/>
    <cellStyle name="Neutre 3" xfId="14413" hidden="1"/>
    <cellStyle name="Neutre 3" xfId="14569" hidden="1"/>
    <cellStyle name="Neutre 3" xfId="14594" hidden="1"/>
    <cellStyle name="Neutre 3" xfId="14861" hidden="1"/>
    <cellStyle name="Neutre 3" xfId="14980" hidden="1"/>
    <cellStyle name="Neutre 3" xfId="14876" hidden="1"/>
    <cellStyle name="Neutre 3" xfId="15034" hidden="1"/>
    <cellStyle name="Neutre 3" xfId="15059" hidden="1"/>
    <cellStyle name="Neutre 3" xfId="15272" hidden="1"/>
    <cellStyle name="Neutre 3" xfId="15391" hidden="1"/>
    <cellStyle name="Neutre 3" xfId="15287" hidden="1"/>
    <cellStyle name="Neutre 3" xfId="15443" hidden="1"/>
    <cellStyle name="Neutre 3" xfId="15468" hidden="1"/>
    <cellStyle name="Neutre 3" xfId="15521" hidden="1"/>
    <cellStyle name="Neutre 3" xfId="15538" hidden="1"/>
    <cellStyle name="Neutre 3" xfId="15527" hidden="1"/>
    <cellStyle name="Neutre 3" xfId="15574" hidden="1"/>
    <cellStyle name="Neutre 3" xfId="15587" hidden="1"/>
    <cellStyle name="Neutre 3" xfId="15788" hidden="1"/>
    <cellStyle name="Neutre 3" xfId="15907" hidden="1"/>
    <cellStyle name="Neutre 3" xfId="15803" hidden="1"/>
    <cellStyle name="Neutre 3" xfId="15959" hidden="1"/>
    <cellStyle name="Neutre 3" xfId="15984" hidden="1"/>
    <cellStyle name="Neutre 3" xfId="16076" hidden="1"/>
    <cellStyle name="Neutre 3" xfId="16113" hidden="1"/>
    <cellStyle name="Neutre 3" xfId="16084" hidden="1"/>
    <cellStyle name="Neutre 3" xfId="16158" hidden="1"/>
    <cellStyle name="Neutre 3" xfId="16177" hidden="1"/>
    <cellStyle name="Neutre 3" xfId="16263" hidden="1"/>
    <cellStyle name="Neutre 3" xfId="16308" hidden="1"/>
    <cellStyle name="Neutre 3" xfId="16272" hidden="1"/>
    <cellStyle name="Neutre 3" xfId="16359" hidden="1"/>
    <cellStyle name="Neutre 3" xfId="16379" hidden="1"/>
    <cellStyle name="Neutre 3" xfId="16428" hidden="1"/>
    <cellStyle name="Neutre 3" xfId="16445" hidden="1"/>
    <cellStyle name="Neutre 3" xfId="16434" hidden="1"/>
    <cellStyle name="Neutre 3" xfId="16481" hidden="1"/>
    <cellStyle name="Neutre 3" xfId="16494" hidden="1"/>
    <cellStyle name="Neutre 3" xfId="16575" hidden="1"/>
    <cellStyle name="Neutre 3" xfId="16622" hidden="1"/>
    <cellStyle name="Neutre 3" xfId="16584" hidden="1"/>
    <cellStyle name="Neutre 3" xfId="16672" hidden="1"/>
    <cellStyle name="Neutre 3" xfId="16697" hidden="1"/>
    <cellStyle name="Neutre 3" xfId="16519" hidden="1"/>
    <cellStyle name="Neutre 3" xfId="14703" hidden="1"/>
    <cellStyle name="Neutre 3" xfId="16209" hidden="1"/>
    <cellStyle name="Neutre 3" xfId="16210" hidden="1"/>
    <cellStyle name="Neutre 3" xfId="16040" hidden="1"/>
    <cellStyle name="Neutre 3" xfId="16579" hidden="1"/>
    <cellStyle name="Neutre 3" xfId="14687" hidden="1"/>
    <cellStyle name="Neutre 3" xfId="16393" hidden="1"/>
    <cellStyle name="Neutre 3" xfId="16392" hidden="1"/>
    <cellStyle name="Neutre 3" xfId="16204" hidden="1"/>
    <cellStyle name="Neutre 3" xfId="16719" hidden="1"/>
    <cellStyle name="Neutre 3" xfId="16736" hidden="1"/>
    <cellStyle name="Neutre 3" xfId="16725" hidden="1"/>
    <cellStyle name="Neutre 3" xfId="16772" hidden="1"/>
    <cellStyle name="Neutre 3" xfId="16785" hidden="1"/>
    <cellStyle name="Neutre 3" xfId="16826" hidden="1"/>
    <cellStyle name="Neutre 3" xfId="16855" hidden="1"/>
    <cellStyle name="Neutre 3" xfId="16832" hidden="1"/>
    <cellStyle name="Neutre 3" xfId="16903" hidden="1"/>
    <cellStyle name="Neutre 3" xfId="16928" hidden="1"/>
    <cellStyle name="Neutre 3" xfId="16972" hidden="1"/>
    <cellStyle name="Neutre 3" xfId="16989" hidden="1"/>
    <cellStyle name="Neutre 3" xfId="16978" hidden="1"/>
    <cellStyle name="Neutre 3" xfId="17025" hidden="1"/>
    <cellStyle name="Neutre 3" xfId="17038" hidden="1"/>
    <cellStyle name="Neutre 3" xfId="17129" hidden="1"/>
    <cellStyle name="Neutre 3" xfId="17146" hidden="1"/>
    <cellStyle name="Neutre 3" xfId="17135" hidden="1"/>
    <cellStyle name="Neutre 3" xfId="17184" hidden="1"/>
    <cellStyle name="Neutre 3" xfId="17197" hidden="1"/>
    <cellStyle name="Neutre 3" xfId="17250" hidden="1"/>
    <cellStyle name="Neutre 3" xfId="17267" hidden="1"/>
    <cellStyle name="Neutre 3" xfId="17256" hidden="1"/>
    <cellStyle name="Neutre 3" xfId="17303" hidden="1"/>
    <cellStyle name="Neutre 3" xfId="17316" hidden="1"/>
    <cellStyle name="Neutre 3" xfId="17357" hidden="1"/>
    <cellStyle name="Neutre 3" xfId="17374" hidden="1"/>
    <cellStyle name="Neutre 3" xfId="17363" hidden="1"/>
    <cellStyle name="Neutre 3" xfId="17410" hidden="1"/>
    <cellStyle name="Neutre 3" xfId="17423" hidden="1"/>
    <cellStyle name="Neutre 3" xfId="17464" hidden="1"/>
    <cellStyle name="Neutre 3" xfId="17481" hidden="1"/>
    <cellStyle name="Neutre 3" xfId="17470" hidden="1"/>
    <cellStyle name="Neutre 3" xfId="17517" hidden="1"/>
    <cellStyle name="Neutre 3" xfId="17530" hidden="1"/>
    <cellStyle name="Neutre 3" xfId="17604" hidden="1"/>
    <cellStyle name="Neutre 3" xfId="17640" hidden="1"/>
    <cellStyle name="Neutre 3" xfId="17612" hidden="1"/>
    <cellStyle name="Neutre 3" xfId="17683" hidden="1"/>
    <cellStyle name="Neutre 3" xfId="17700" hidden="1"/>
    <cellStyle name="Neutre 3" xfId="17779" hidden="1"/>
    <cellStyle name="Neutre 3" xfId="17811" hidden="1"/>
    <cellStyle name="Neutre 3" xfId="17788" hidden="1"/>
    <cellStyle name="Neutre 3" xfId="17849" hidden="1"/>
    <cellStyle name="Neutre 3" xfId="17867" hidden="1"/>
    <cellStyle name="Neutre 3" xfId="17914" hidden="1"/>
    <cellStyle name="Neutre 3" xfId="17931" hidden="1"/>
    <cellStyle name="Neutre 3" xfId="17920" hidden="1"/>
    <cellStyle name="Neutre 3" xfId="17967" hidden="1"/>
    <cellStyle name="Neutre 3" xfId="17980" hidden="1"/>
    <cellStyle name="Neutre 3" xfId="18056" hidden="1"/>
    <cellStyle name="Neutre 3" xfId="18090" hidden="1"/>
    <cellStyle name="Neutre 3" xfId="18065" hidden="1"/>
    <cellStyle name="Neutre 3" xfId="18128" hidden="1"/>
    <cellStyle name="Neutre 3" xfId="18141" hidden="1"/>
    <cellStyle name="Neutre 3" xfId="18003" hidden="1"/>
    <cellStyle name="Neutre 3" xfId="17090" hidden="1"/>
    <cellStyle name="Neutre 3" xfId="17728" hidden="1"/>
    <cellStyle name="Neutre 3" xfId="17729" hidden="1"/>
    <cellStyle name="Neutre 3" xfId="17570" hidden="1"/>
    <cellStyle name="Neutre 3" xfId="18060" hidden="1"/>
    <cellStyle name="Neutre 3" xfId="17087" hidden="1"/>
    <cellStyle name="Neutre 3" xfId="17879" hidden="1"/>
    <cellStyle name="Neutre 3" xfId="17878" hidden="1"/>
    <cellStyle name="Neutre 3" xfId="17723" hidden="1"/>
    <cellStyle name="Neutre 3" xfId="18161" hidden="1"/>
    <cellStyle name="Neutre 3" xfId="18178" hidden="1"/>
    <cellStyle name="Neutre 3" xfId="18167" hidden="1"/>
    <cellStyle name="Neutre 3" xfId="18214" hidden="1"/>
    <cellStyle name="Neutre 3" xfId="18227" hidden="1"/>
    <cellStyle name="Neutre 3" xfId="18268" hidden="1"/>
    <cellStyle name="Neutre 3" xfId="18285" hidden="1"/>
    <cellStyle name="Neutre 3" xfId="18274" hidden="1"/>
    <cellStyle name="Neutre 3" xfId="18321" hidden="1"/>
    <cellStyle name="Neutre 3" xfId="18334" hidden="1"/>
    <cellStyle name="Neutre 3" xfId="18375" hidden="1"/>
    <cellStyle name="Neutre 3" xfId="18404" hidden="1"/>
    <cellStyle name="Neutre 3" xfId="18381" hidden="1"/>
    <cellStyle name="Neutre 3" xfId="18440" hidden="1"/>
    <cellStyle name="Neutre 3" xfId="18453" hidden="1"/>
    <cellStyle name="Neutre 3" xfId="18544" hidden="1"/>
    <cellStyle name="Neutre 3" xfId="18561" hidden="1"/>
    <cellStyle name="Neutre 3" xfId="18550" hidden="1"/>
    <cellStyle name="Neutre 3" xfId="18599" hidden="1"/>
    <cellStyle name="Neutre 3" xfId="18612" hidden="1"/>
    <cellStyle name="Neutre 3" xfId="18665" hidden="1"/>
    <cellStyle name="Neutre 3" xfId="18694" hidden="1"/>
    <cellStyle name="Neutre 3" xfId="18671" hidden="1"/>
    <cellStyle name="Neutre 3" xfId="18742" hidden="1"/>
    <cellStyle name="Neutre 3" xfId="18767" hidden="1"/>
    <cellStyle name="Neutre 3" xfId="18808" hidden="1"/>
    <cellStyle name="Neutre 3" xfId="18825" hidden="1"/>
    <cellStyle name="Neutre 3" xfId="18814" hidden="1"/>
    <cellStyle name="Neutre 3" xfId="18861" hidden="1"/>
    <cellStyle name="Neutre 3" xfId="18874" hidden="1"/>
    <cellStyle name="Neutre 3" xfId="18915" hidden="1"/>
    <cellStyle name="Neutre 3" xfId="18932" hidden="1"/>
    <cellStyle name="Neutre 3" xfId="18921" hidden="1"/>
    <cellStyle name="Neutre 3" xfId="18968" hidden="1"/>
    <cellStyle name="Neutre 3" xfId="18993" hidden="1"/>
    <cellStyle name="Neutre 3" xfId="19067" hidden="1"/>
    <cellStyle name="Neutre 3" xfId="19103" hidden="1"/>
    <cellStyle name="Neutre 3" xfId="19075" hidden="1"/>
    <cellStyle name="Neutre 3" xfId="19146" hidden="1"/>
    <cellStyle name="Neutre 3" xfId="19163" hidden="1"/>
    <cellStyle name="Neutre 3" xfId="19242" hidden="1"/>
    <cellStyle name="Neutre 3" xfId="19274" hidden="1"/>
    <cellStyle name="Neutre 3" xfId="19251" hidden="1"/>
    <cellStyle name="Neutre 3" xfId="19312" hidden="1"/>
    <cellStyle name="Neutre 3" xfId="19330" hidden="1"/>
    <cellStyle name="Neutre 3" xfId="19377" hidden="1"/>
    <cellStyle name="Neutre 3" xfId="19394" hidden="1"/>
    <cellStyle name="Neutre 3" xfId="19383" hidden="1"/>
    <cellStyle name="Neutre 3" xfId="19430" hidden="1"/>
    <cellStyle name="Neutre 3" xfId="19443" hidden="1"/>
    <cellStyle name="Neutre 3" xfId="19519" hidden="1"/>
    <cellStyle name="Neutre 3" xfId="19553" hidden="1"/>
    <cellStyle name="Neutre 3" xfId="19528" hidden="1"/>
    <cellStyle name="Neutre 3" xfId="19591" hidden="1"/>
    <cellStyle name="Neutre 3" xfId="19604" hidden="1"/>
    <cellStyle name="Neutre 3" xfId="19466" hidden="1"/>
    <cellStyle name="Neutre 3" xfId="18505" hidden="1"/>
    <cellStyle name="Neutre 3" xfId="19191" hidden="1"/>
    <cellStyle name="Neutre 3" xfId="19192" hidden="1"/>
    <cellStyle name="Neutre 3" xfId="19033" hidden="1"/>
    <cellStyle name="Neutre 3" xfId="19523" hidden="1"/>
    <cellStyle name="Neutre 3" xfId="18502" hidden="1"/>
    <cellStyle name="Neutre 3" xfId="19342" hidden="1"/>
    <cellStyle name="Neutre 3" xfId="19341" hidden="1"/>
    <cellStyle name="Neutre 3" xfId="19186" hidden="1"/>
    <cellStyle name="Neutre 3" xfId="19624" hidden="1"/>
    <cellStyle name="Neutre 3" xfId="19641" hidden="1"/>
    <cellStyle name="Neutre 3" xfId="19630" hidden="1"/>
    <cellStyle name="Neutre 3" xfId="19677" hidden="1"/>
    <cellStyle name="Neutre 3" xfId="19690" hidden="1"/>
    <cellStyle name="Neutre 3" xfId="19731" hidden="1"/>
    <cellStyle name="Neutre 3" xfId="19748" hidden="1"/>
    <cellStyle name="Neutre 3" xfId="19737" hidden="1"/>
    <cellStyle name="Neutre 3" xfId="19784" hidden="1"/>
    <cellStyle name="Neutre 3" xfId="19797" hidden="1"/>
    <cellStyle name="Neutre 3" xfId="20254" hidden="1"/>
    <cellStyle name="Neutre 3" xfId="20372" hidden="1"/>
    <cellStyle name="Neutre 3" xfId="20268" hidden="1"/>
    <cellStyle name="Neutre 3" xfId="20426" hidden="1"/>
    <cellStyle name="Neutre 3" xfId="20450" hidden="1"/>
    <cellStyle name="Neutre 3" xfId="20710" hidden="1"/>
    <cellStyle name="Neutre 3" xfId="20829" hidden="1"/>
    <cellStyle name="Neutre 3" xfId="20725" hidden="1"/>
    <cellStyle name="Neutre 3" xfId="20881" hidden="1"/>
    <cellStyle name="Neutre 3" xfId="20906" hidden="1"/>
    <cellStyle name="Neutre 3" xfId="21115" hidden="1"/>
    <cellStyle name="Neutre 3" xfId="21233" hidden="1"/>
    <cellStyle name="Neutre 3" xfId="21130" hidden="1"/>
    <cellStyle name="Neutre 3" xfId="21281" hidden="1"/>
    <cellStyle name="Neutre 3" xfId="21306" hidden="1"/>
    <cellStyle name="Neutre 3" xfId="21359" hidden="1"/>
    <cellStyle name="Neutre 3" xfId="21375" hidden="1"/>
    <cellStyle name="Neutre 3" xfId="21364" hidden="1"/>
    <cellStyle name="Neutre 3" xfId="21407" hidden="1"/>
    <cellStyle name="Neutre 3" xfId="21420" hidden="1"/>
    <cellStyle name="Neutre 3" xfId="21618" hidden="1"/>
    <cellStyle name="Neutre 3" xfId="21737" hidden="1"/>
    <cellStyle name="Neutre 3" xfId="21633" hidden="1"/>
    <cellStyle name="Neutre 3" xfId="21783" hidden="1"/>
    <cellStyle name="Neutre 3" xfId="21808" hidden="1"/>
    <cellStyle name="Neutre 3" xfId="21894" hidden="1"/>
    <cellStyle name="Neutre 3" xfId="21928" hidden="1"/>
    <cellStyle name="Neutre 3" xfId="21901" hidden="1"/>
    <cellStyle name="Neutre 3" xfId="21970" hidden="1"/>
    <cellStyle name="Neutre 3" xfId="21988" hidden="1"/>
    <cellStyle name="Neutre 3" xfId="22062" hidden="1"/>
    <cellStyle name="Neutre 3" xfId="22104" hidden="1"/>
    <cellStyle name="Neutre 3" xfId="22071" hidden="1"/>
    <cellStyle name="Neutre 3" xfId="22154" hidden="1"/>
    <cellStyle name="Neutre 3" xfId="22173" hidden="1"/>
    <cellStyle name="Neutre 3" xfId="22219" hidden="1"/>
    <cellStyle name="Neutre 3" xfId="22235" hidden="1"/>
    <cellStyle name="Neutre 3" xfId="22224" hidden="1"/>
    <cellStyle name="Neutre 3" xfId="22271" hidden="1"/>
    <cellStyle name="Neutre 3" xfId="22284" hidden="1"/>
    <cellStyle name="Neutre 3" xfId="22365" hidden="1"/>
    <cellStyle name="Neutre 3" xfId="22409" hidden="1"/>
    <cellStyle name="Neutre 3" xfId="22373" hidden="1"/>
    <cellStyle name="Neutre 3" xfId="22459" hidden="1"/>
    <cellStyle name="Neutre 3" xfId="22484" hidden="1"/>
    <cellStyle name="Neutre 3" xfId="22309" hidden="1"/>
    <cellStyle name="Neutre 3" xfId="20555" hidden="1"/>
    <cellStyle name="Neutre 3" xfId="22018" hidden="1"/>
    <cellStyle name="Neutre 3" xfId="22019" hidden="1"/>
    <cellStyle name="Neutre 3" xfId="21861" hidden="1"/>
    <cellStyle name="Neutre 3" xfId="22369" hidden="1"/>
    <cellStyle name="Neutre 3" xfId="20539" hidden="1"/>
    <cellStyle name="Neutre 3" xfId="22187" hidden="1"/>
    <cellStyle name="Neutre 3" xfId="22186" hidden="1"/>
    <cellStyle name="Neutre 3" xfId="22013" hidden="1"/>
    <cellStyle name="Neutre 3" xfId="22506" hidden="1"/>
    <cellStyle name="Neutre 3" xfId="22523" hidden="1"/>
    <cellStyle name="Neutre 3" xfId="22512" hidden="1"/>
    <cellStyle name="Neutre 3" xfId="22559" hidden="1"/>
    <cellStyle name="Neutre 3" xfId="22572" hidden="1"/>
    <cellStyle name="Neutre 3" xfId="22613" hidden="1"/>
    <cellStyle name="Neutre 3" xfId="22642" hidden="1"/>
    <cellStyle name="Neutre 3" xfId="22619" hidden="1"/>
    <cellStyle name="Neutre 3" xfId="22689" hidden="1"/>
    <cellStyle name="Neutre 3" xfId="22714" hidden="1"/>
    <cellStyle name="Neutre 3" xfId="22984" hidden="1"/>
    <cellStyle name="Neutre 3" xfId="23102" hidden="1"/>
    <cellStyle name="Neutre 3" xfId="22999" hidden="1"/>
    <cellStyle name="Neutre 3" xfId="23150" hidden="1"/>
    <cellStyle name="Neutre 3" xfId="23174" hidden="1"/>
    <cellStyle name="Neutre 3" xfId="23436" hidden="1"/>
    <cellStyle name="Neutre 3" xfId="23554" hidden="1"/>
    <cellStyle name="Neutre 3" xfId="23451" hidden="1"/>
    <cellStyle name="Neutre 3" xfId="23608" hidden="1"/>
    <cellStyle name="Neutre 3" xfId="23633" hidden="1"/>
    <cellStyle name="Neutre 3" xfId="23844" hidden="1"/>
    <cellStyle name="Neutre 3" xfId="23963" hidden="1"/>
    <cellStyle name="Neutre 3" xfId="23859" hidden="1"/>
    <cellStyle name="Neutre 3" xfId="24013" hidden="1"/>
    <cellStyle name="Neutre 3" xfId="24038" hidden="1"/>
    <cellStyle name="Neutre 3" xfId="24090" hidden="1"/>
    <cellStyle name="Neutre 3" xfId="24107" hidden="1"/>
    <cellStyle name="Neutre 3" xfId="24096" hidden="1"/>
    <cellStyle name="Neutre 3" xfId="24139" hidden="1"/>
    <cellStyle name="Neutre 3" xfId="24152" hidden="1"/>
    <cellStyle name="Neutre 3" xfId="24347" hidden="1"/>
    <cellStyle name="Neutre 3" xfId="24465" hidden="1"/>
    <cellStyle name="Neutre 3" xfId="24361" hidden="1"/>
    <cellStyle name="Neutre 3" xfId="24513" hidden="1"/>
    <cellStyle name="Neutre 3" xfId="24538" hidden="1"/>
    <cellStyle name="Neutre 3" xfId="24622" hidden="1"/>
    <cellStyle name="Neutre 3" xfId="24658" hidden="1"/>
    <cellStyle name="Neutre 3" xfId="24630" hidden="1"/>
    <cellStyle name="Neutre 3" xfId="24700" hidden="1"/>
    <cellStyle name="Neutre 3" xfId="24719" hidden="1"/>
    <cellStyle name="Neutre 3" xfId="24796" hidden="1"/>
    <cellStyle name="Neutre 3" xfId="24840" hidden="1"/>
    <cellStyle name="Neutre 3" xfId="24804" hidden="1"/>
    <cellStyle name="Neutre 3" xfId="24889" hidden="1"/>
    <cellStyle name="Neutre 3" xfId="24908" hidden="1"/>
    <cellStyle name="Neutre 3" xfId="24956" hidden="1"/>
    <cellStyle name="Neutre 3" xfId="24972" hidden="1"/>
    <cellStyle name="Neutre 3" xfId="24962" hidden="1"/>
    <cellStyle name="Neutre 3" xfId="25006" hidden="1"/>
    <cellStyle name="Neutre 3" xfId="25019" hidden="1"/>
    <cellStyle name="Neutre 3" xfId="25095" hidden="1"/>
    <cellStyle name="Neutre 3" xfId="25142" hidden="1"/>
    <cellStyle name="Neutre 3" xfId="25104" hidden="1"/>
    <cellStyle name="Neutre 3" xfId="25187" hidden="1"/>
    <cellStyle name="Neutre 3" xfId="25212" hidden="1"/>
    <cellStyle name="Neutre 3" xfId="25044" hidden="1"/>
    <cellStyle name="Neutre 3" xfId="23282" hidden="1"/>
    <cellStyle name="Neutre 3" xfId="24749" hidden="1"/>
    <cellStyle name="Neutre 3" xfId="24750" hidden="1"/>
    <cellStyle name="Neutre 3" xfId="24589" hidden="1"/>
    <cellStyle name="Neutre 3" xfId="25099" hidden="1"/>
    <cellStyle name="Neutre 3" xfId="23266" hidden="1"/>
    <cellStyle name="Neutre 3" xfId="24922" hidden="1"/>
    <cellStyle name="Neutre 3" xfId="24921" hidden="1"/>
    <cellStyle name="Neutre 3" xfId="24744" hidden="1"/>
    <cellStyle name="Neutre 3" xfId="25233" hidden="1"/>
    <cellStyle name="Neutre 3" xfId="25249" hidden="1"/>
    <cellStyle name="Neutre 3" xfId="25239" hidden="1"/>
    <cellStyle name="Neutre 3" xfId="25283" hidden="1"/>
    <cellStyle name="Neutre 3" xfId="25296" hidden="1"/>
    <cellStyle name="Neutre 3" xfId="25332" hidden="1"/>
    <cellStyle name="Neutre 3" xfId="25360" hidden="1"/>
    <cellStyle name="Neutre 3" xfId="25337" hidden="1"/>
    <cellStyle name="Neutre 3" xfId="25407" hidden="1"/>
    <cellStyle name="Neutre 3" xfId="25432" hidden="1"/>
    <cellStyle name="Neutre 3" xfId="25685" hidden="1"/>
    <cellStyle name="Neutre 3" xfId="25803" hidden="1"/>
    <cellStyle name="Neutre 3" xfId="25700" hidden="1"/>
    <cellStyle name="Neutre 3" xfId="25853" hidden="1"/>
    <cellStyle name="Neutre 3" xfId="25878" hidden="1"/>
    <cellStyle name="Neutre 3" xfId="26134" hidden="1"/>
    <cellStyle name="Neutre 3" xfId="26252" hidden="1"/>
    <cellStyle name="Neutre 3" xfId="26149" hidden="1"/>
    <cellStyle name="Neutre 3" xfId="26302" hidden="1"/>
    <cellStyle name="Neutre 3" xfId="26327" hidden="1"/>
    <cellStyle name="Neutre 3" xfId="26536" hidden="1"/>
    <cellStyle name="Neutre 3" xfId="26653" hidden="1"/>
    <cellStyle name="Neutre 3" xfId="26550" hidden="1"/>
    <cellStyle name="Neutre 3" xfId="26702" hidden="1"/>
    <cellStyle name="Neutre 3" xfId="26726" hidden="1"/>
    <cellStyle name="Neutre 3" xfId="26775" hidden="1"/>
    <cellStyle name="Neutre 3" xfId="26791" hidden="1"/>
    <cellStyle name="Neutre 3" xfId="26781" hidden="1"/>
    <cellStyle name="Neutre 3" xfId="26825" hidden="1"/>
    <cellStyle name="Neutre 3" xfId="26838" hidden="1"/>
    <cellStyle name="Neutre 3" xfId="27038" hidden="1"/>
    <cellStyle name="Neutre 3" xfId="27155" hidden="1"/>
    <cellStyle name="Neutre 3" xfId="27053" hidden="1"/>
    <cellStyle name="Neutre 3" xfId="27206" hidden="1"/>
    <cellStyle name="Neutre 3" xfId="27231" hidden="1"/>
    <cellStyle name="Neutre 3" xfId="27319" hidden="1"/>
    <cellStyle name="Neutre 3" xfId="27354" hidden="1"/>
    <cellStyle name="Neutre 3" xfId="27325" hidden="1"/>
    <cellStyle name="Neutre 3" xfId="27396" hidden="1"/>
    <cellStyle name="Neutre 3" xfId="27414" hidden="1"/>
    <cellStyle name="Neutre 3" xfId="27494" hidden="1"/>
    <cellStyle name="Neutre 3" xfId="27535" hidden="1"/>
    <cellStyle name="Neutre 3" xfId="27501" hidden="1"/>
    <cellStyle name="Neutre 3" xfId="27579" hidden="1"/>
    <cellStyle name="Neutre 3" xfId="27598" hidden="1"/>
    <cellStyle name="Neutre 3" xfId="27641" hidden="1"/>
    <cellStyle name="Neutre 3" xfId="27657" hidden="1"/>
    <cellStyle name="Neutre 3" xfId="27647" hidden="1"/>
    <cellStyle name="Neutre 3" xfId="27690" hidden="1"/>
    <cellStyle name="Neutre 3" xfId="27703" hidden="1"/>
    <cellStyle name="Neutre 3" xfId="27775" hidden="1"/>
    <cellStyle name="Neutre 3" xfId="27820" hidden="1"/>
    <cellStyle name="Neutre 3" xfId="27784" hidden="1"/>
    <cellStyle name="Neutre 3" xfId="27865" hidden="1"/>
    <cellStyle name="Neutre 3" xfId="27889" hidden="1"/>
    <cellStyle name="Neutre 3" xfId="27725" hidden="1"/>
    <cellStyle name="Neutre 3" xfId="25980" hidden="1"/>
    <cellStyle name="Neutre 3" xfId="27445" hidden="1"/>
    <cellStyle name="Neutre 3" xfId="27446" hidden="1"/>
    <cellStyle name="Neutre 3" xfId="27287" hidden="1"/>
    <cellStyle name="Neutre 3" xfId="27779" hidden="1"/>
    <cellStyle name="Neutre 3" xfId="25964" hidden="1"/>
    <cellStyle name="Neutre 3" xfId="27612" hidden="1"/>
    <cellStyle name="Neutre 3" xfId="27611" hidden="1"/>
    <cellStyle name="Neutre 3" xfId="27440" hidden="1"/>
    <cellStyle name="Neutre 3" xfId="27910" hidden="1"/>
    <cellStyle name="Neutre 3" xfId="27927" hidden="1"/>
    <cellStyle name="Neutre 3" xfId="27916" hidden="1"/>
    <cellStyle name="Neutre 3" xfId="27961" hidden="1"/>
    <cellStyle name="Neutre 3" xfId="27974" hidden="1"/>
    <cellStyle name="Neutre 3" xfId="28010" hidden="1"/>
    <cellStyle name="Neutre 3" xfId="28038" hidden="1"/>
    <cellStyle name="Neutre 3" xfId="28016" hidden="1"/>
    <cellStyle name="Neutre 3" xfId="28084" hidden="1"/>
    <cellStyle name="Neutre 3" xfId="28109" hidden="1"/>
    <cellStyle name="Neutre 3" xfId="28335" hidden="1"/>
    <cellStyle name="Neutre 3" xfId="28453" hidden="1"/>
    <cellStyle name="Neutre 3" xfId="28350" hidden="1"/>
    <cellStyle name="Neutre 3" xfId="28504" hidden="1"/>
    <cellStyle name="Neutre 3" xfId="28529" hidden="1"/>
    <cellStyle name="Neutre 3" xfId="28788" hidden="1"/>
    <cellStyle name="Neutre 3" xfId="28906" hidden="1"/>
    <cellStyle name="Neutre 3" xfId="28802" hidden="1"/>
    <cellStyle name="Neutre 3" xfId="28955" hidden="1"/>
    <cellStyle name="Neutre 3" xfId="28980" hidden="1"/>
    <cellStyle name="Neutre 3" xfId="29189" hidden="1"/>
    <cellStyle name="Neutre 3" xfId="29305" hidden="1"/>
    <cellStyle name="Neutre 3" xfId="29203" hidden="1"/>
    <cellStyle name="Neutre 3" xfId="29356" hidden="1"/>
    <cellStyle name="Neutre 3" xfId="29381" hidden="1"/>
    <cellStyle name="Neutre 3" xfId="29428" hidden="1"/>
    <cellStyle name="Neutre 3" xfId="29442" hidden="1"/>
    <cellStyle name="Neutre 3" xfId="29433" hidden="1"/>
    <cellStyle name="Neutre 3" xfId="29472" hidden="1"/>
    <cellStyle name="Neutre 3" xfId="29485" hidden="1"/>
    <cellStyle name="Neutre 3" xfId="29681" hidden="1"/>
    <cellStyle name="Neutre 3" xfId="29798" hidden="1"/>
    <cellStyle name="Neutre 3" xfId="29695" hidden="1"/>
    <cellStyle name="Neutre 3" xfId="29845" hidden="1"/>
    <cellStyle name="Neutre 3" xfId="29870" hidden="1"/>
    <cellStyle name="Neutre 3" xfId="29958" hidden="1"/>
    <cellStyle name="Neutre 3" xfId="29994" hidden="1"/>
    <cellStyle name="Neutre 3" xfId="29966" hidden="1"/>
    <cellStyle name="Neutre 3" xfId="30036" hidden="1"/>
    <cellStyle name="Neutre 3" xfId="30055" hidden="1"/>
    <cellStyle name="Neutre 3" xfId="30132" hidden="1"/>
    <cellStyle name="Neutre 3" xfId="30177" hidden="1"/>
    <cellStyle name="Neutre 3" xfId="30141" hidden="1"/>
    <cellStyle name="Neutre 3" xfId="30224" hidden="1"/>
    <cellStyle name="Neutre 3" xfId="30243" hidden="1"/>
    <cellStyle name="Neutre 3" xfId="30291" hidden="1"/>
    <cellStyle name="Neutre 3" xfId="30307" hidden="1"/>
    <cellStyle name="Neutre 3" xfId="30297" hidden="1"/>
    <cellStyle name="Neutre 3" xfId="30340" hidden="1"/>
    <cellStyle name="Neutre 3" xfId="30353" hidden="1"/>
    <cellStyle name="Neutre 3" xfId="30429" hidden="1"/>
    <cellStyle name="Neutre 3" xfId="30476" hidden="1"/>
    <cellStyle name="Neutre 3" xfId="30438" hidden="1"/>
    <cellStyle name="Neutre 3" xfId="30525" hidden="1"/>
    <cellStyle name="Neutre 3" xfId="30550" hidden="1"/>
    <cellStyle name="Neutre 3" xfId="30378" hidden="1"/>
    <cellStyle name="Neutre 3" xfId="28633" hidden="1"/>
    <cellStyle name="Neutre 3" xfId="30084" hidden="1"/>
    <cellStyle name="Neutre 3" xfId="30085" hidden="1"/>
    <cellStyle name="Neutre 3" xfId="29924" hidden="1"/>
    <cellStyle name="Neutre 3" xfId="30433" hidden="1"/>
    <cellStyle name="Neutre 3" xfId="28617" hidden="1"/>
    <cellStyle name="Neutre 3" xfId="30256" hidden="1"/>
    <cellStyle name="Neutre 3" xfId="30255" hidden="1"/>
    <cellStyle name="Neutre 3" xfId="30079" hidden="1"/>
    <cellStyle name="Neutre 3" xfId="30572" hidden="1"/>
    <cellStyle name="Neutre 3" xfId="30589" hidden="1"/>
    <cellStyle name="Neutre 3" xfId="30578" hidden="1"/>
    <cellStyle name="Neutre 3" xfId="30620" hidden="1"/>
    <cellStyle name="Neutre 3" xfId="30632" hidden="1"/>
    <cellStyle name="Neutre 3" xfId="30667" hidden="1"/>
    <cellStyle name="Neutre 3" xfId="30694" hidden="1"/>
    <cellStyle name="Neutre 3" xfId="30672" hidden="1"/>
    <cellStyle name="Neutre 3" xfId="30740" hidden="1"/>
    <cellStyle name="Neutre 3" xfId="30765" hidden="1"/>
    <cellStyle name="Neutre 3" xfId="30808" hidden="1"/>
    <cellStyle name="Neutre 3" xfId="30825" hidden="1"/>
    <cellStyle name="Neutre 3" xfId="30814" hidden="1"/>
    <cellStyle name="Neutre 3" xfId="30857" hidden="1"/>
    <cellStyle name="Neutre 3" xfId="30870" hidden="1"/>
    <cellStyle name="Neutre 3" xfId="30945" hidden="1"/>
    <cellStyle name="Neutre 3" xfId="30960" hidden="1"/>
    <cellStyle name="Neutre 3" xfId="30951" hidden="1"/>
    <cellStyle name="Neutre 3" xfId="30993" hidden="1"/>
    <cellStyle name="Neutre 3" xfId="31006" hidden="1"/>
    <cellStyle name="Neutre 3" xfId="31052" hidden="1"/>
    <cellStyle name="Neutre 3" xfId="31069" hidden="1"/>
    <cellStyle name="Neutre 3" xfId="31058" hidden="1"/>
    <cellStyle name="Neutre 3" xfId="31101" hidden="1"/>
    <cellStyle name="Neutre 3" xfId="31114" hidden="1"/>
    <cellStyle name="Neutre 3" xfId="31153" hidden="1"/>
    <cellStyle name="Neutre 3" xfId="31169" hidden="1"/>
    <cellStyle name="Neutre 3" xfId="31159" hidden="1"/>
    <cellStyle name="Neutre 3" xfId="31204" hidden="1"/>
    <cellStyle name="Neutre 3" xfId="31216" hidden="1"/>
    <cellStyle name="Neutre 3" xfId="31254" hidden="1"/>
    <cellStyle name="Neutre 3" xfId="31270" hidden="1"/>
    <cellStyle name="Neutre 3" xfId="31259" hidden="1"/>
    <cellStyle name="Neutre 3" xfId="31303" hidden="1"/>
    <cellStyle name="Neutre 3" xfId="31316" hidden="1"/>
    <cellStyle name="Neutre 3" xfId="31389" hidden="1"/>
    <cellStyle name="Neutre 3" xfId="31423" hidden="1"/>
    <cellStyle name="Neutre 3" xfId="31396" hidden="1"/>
    <cellStyle name="Neutre 3" xfId="31460" hidden="1"/>
    <cellStyle name="Neutre 3" xfId="31477" hidden="1"/>
    <cellStyle name="Neutre 3" xfId="31547" hidden="1"/>
    <cellStyle name="Neutre 3" xfId="31577" hidden="1"/>
    <cellStyle name="Neutre 3" xfId="31556" hidden="1"/>
    <cellStyle name="Neutre 3" xfId="31609" hidden="1"/>
    <cellStyle name="Neutre 3" xfId="31625" hidden="1"/>
    <cellStyle name="Neutre 3" xfId="31667" hidden="1"/>
    <cellStyle name="Neutre 3" xfId="31683" hidden="1"/>
    <cellStyle name="Neutre 3" xfId="31673" hidden="1"/>
    <cellStyle name="Neutre 3" xfId="31715" hidden="1"/>
    <cellStyle name="Neutre 3" xfId="31727" hidden="1"/>
    <cellStyle name="Neutre 3" xfId="31793" hidden="1"/>
    <cellStyle name="Neutre 3" xfId="31824" hidden="1"/>
    <cellStyle name="Neutre 3" xfId="31800" hidden="1"/>
    <cellStyle name="Neutre 3" xfId="31858" hidden="1"/>
    <cellStyle name="Neutre 3" xfId="31871" hidden="1"/>
    <cellStyle name="Neutre 3" xfId="31748" hidden="1"/>
    <cellStyle name="Neutre 3" xfId="30912" hidden="1"/>
    <cellStyle name="Neutre 3" xfId="31503" hidden="1"/>
    <cellStyle name="Neutre 3" xfId="31504" hidden="1"/>
    <cellStyle name="Neutre 3" xfId="31356" hidden="1"/>
    <cellStyle name="Neutre 3" xfId="31796" hidden="1"/>
    <cellStyle name="Neutre 3" xfId="30909" hidden="1"/>
    <cellStyle name="Neutre 3" xfId="31637" hidden="1"/>
    <cellStyle name="Neutre 3" xfId="31636" hidden="1"/>
    <cellStyle name="Neutre 3" xfId="31498" hidden="1"/>
    <cellStyle name="Neutre 3" xfId="31891" hidden="1"/>
    <cellStyle name="Neutre 3" xfId="31906" hidden="1"/>
    <cellStyle name="Neutre 3" xfId="31896" hidden="1"/>
    <cellStyle name="Neutre 3" xfId="31937" hidden="1"/>
    <cellStyle name="Neutre 3" xfId="31949" hidden="1"/>
    <cellStyle name="Neutre 3" xfId="31985" hidden="1"/>
    <cellStyle name="Neutre 3" xfId="32001" hidden="1"/>
    <cellStyle name="Neutre 3" xfId="31991" hidden="1"/>
    <cellStyle name="Neutre 3" xfId="32036" hidden="1"/>
    <cellStyle name="Neutre 3" xfId="32049" hidden="1"/>
    <cellStyle name="Neutre 3" xfId="32086" hidden="1"/>
    <cellStyle name="Neutre 3" xfId="32113" hidden="1"/>
    <cellStyle name="Neutre 3" xfId="32091" hidden="1"/>
    <cellStyle name="Neutre 3" xfId="32146" hidden="1"/>
    <cellStyle name="Neutre 3" xfId="32158" hidden="1"/>
    <cellStyle name="Neutre 3" xfId="32241" hidden="1"/>
    <cellStyle name="Neutre 3" xfId="32257" hidden="1"/>
    <cellStyle name="Neutre 3" xfId="32246" hidden="1"/>
    <cellStyle name="Neutre 3" xfId="32289" hidden="1"/>
    <cellStyle name="Neutre 3" xfId="32301" hidden="1"/>
    <cellStyle name="Neutre 3" xfId="32349" hidden="1"/>
    <cellStyle name="Neutre 3" xfId="32376" hidden="1"/>
    <cellStyle name="Neutre 3" xfId="32354" hidden="1"/>
    <cellStyle name="Neutre 3" xfId="32420" hidden="1"/>
    <cellStyle name="Neutre 3" xfId="32445" hidden="1"/>
    <cellStyle name="Neutre 3" xfId="32481" hidden="1"/>
    <cellStyle name="Neutre 3" xfId="32497" hidden="1"/>
    <cellStyle name="Neutre 3" xfId="32487" hidden="1"/>
    <cellStyle name="Neutre 3" xfId="32529" hidden="1"/>
    <cellStyle name="Neutre 3" xfId="32541" hidden="1"/>
    <cellStyle name="Neutre 3" xfId="32580" hidden="1"/>
    <cellStyle name="Neutre 3" xfId="32596" hidden="1"/>
    <cellStyle name="Neutre 3" xfId="32586" hidden="1"/>
    <cellStyle name="Neutre 3" xfId="32629" hidden="1"/>
    <cellStyle name="Neutre 3" xfId="32654" hidden="1"/>
    <cellStyle name="Neutre 3" xfId="32719" hidden="1"/>
    <cellStyle name="Neutre 3" xfId="32753" hidden="1"/>
    <cellStyle name="Neutre 3" xfId="32727" hidden="1"/>
    <cellStyle name="Neutre 3" xfId="32788" hidden="1"/>
    <cellStyle name="Neutre 3" xfId="32804" hidden="1"/>
    <cellStyle name="Neutre 3" xfId="32875" hidden="1"/>
    <cellStyle name="Neutre 3" xfId="32905" hidden="1"/>
    <cellStyle name="Neutre 3" xfId="32882" hidden="1"/>
    <cellStyle name="Neutre 3" xfId="32937" hidden="1"/>
    <cellStyle name="Neutre 3" xfId="32953" hidden="1"/>
    <cellStyle name="Neutre 3" xfId="32994" hidden="1"/>
    <cellStyle name="Neutre 3" xfId="33009" hidden="1"/>
    <cellStyle name="Neutre 3" xfId="32999" hidden="1"/>
    <cellStyle name="Neutre 3" xfId="33037" hidden="1"/>
    <cellStyle name="Neutre 3" xfId="33050" hidden="1"/>
    <cellStyle name="Neutre 3" xfId="33119" hidden="1"/>
    <cellStyle name="Neutre 3" xfId="33147" hidden="1"/>
    <cellStyle name="Neutre 3" xfId="33127" hidden="1"/>
    <cellStyle name="Neutre 3" xfId="33178" hidden="1"/>
    <cellStyle name="Neutre 3" xfId="33190" hidden="1"/>
    <cellStyle name="Neutre 3" xfId="33072" hidden="1"/>
    <cellStyle name="Neutre 3" xfId="32205" hidden="1"/>
    <cellStyle name="Neutre 3" xfId="32829" hidden="1"/>
    <cellStyle name="Neutre 3" xfId="32830" hidden="1"/>
    <cellStyle name="Neutre 3" xfId="32688" hidden="1"/>
    <cellStyle name="Neutre 3" xfId="33122" hidden="1"/>
    <cellStyle name="Neutre 3" xfId="32202" hidden="1"/>
    <cellStyle name="Neutre 3" xfId="32964" hidden="1"/>
    <cellStyle name="Neutre 3" xfId="32963" hidden="1"/>
    <cellStyle name="Neutre 3" xfId="32824" hidden="1"/>
    <cellStyle name="Neutre 3" xfId="33210" hidden="1"/>
    <cellStyle name="Neutre 3" xfId="33226" hidden="1"/>
    <cellStyle name="Neutre 3" xfId="33215" hidden="1"/>
    <cellStyle name="Neutre 3" xfId="33259" hidden="1"/>
    <cellStyle name="Neutre 3" xfId="33272" hidden="1"/>
    <cellStyle name="Neutre 3" xfId="33307" hidden="1"/>
    <cellStyle name="Neutre 3" xfId="33322" hidden="1"/>
    <cellStyle name="Neutre 3" xfId="33313" hidden="1"/>
    <cellStyle name="Neutre 3" xfId="33353" hidden="1"/>
    <cellStyle name="Neutre 3" xfId="33365" hidden="1"/>
    <cellStyle name="Neutre 3" xfId="31283" hidden="1"/>
    <cellStyle name="Neutre 3" xfId="30815" hidden="1"/>
    <cellStyle name="Neutre 3" xfId="31224" hidden="1"/>
    <cellStyle name="Neutre 3" xfId="30510" hidden="1"/>
    <cellStyle name="Neutre 3" xfId="30398" hidden="1"/>
    <cellStyle name="Neutre 3" xfId="28043" hidden="1"/>
    <cellStyle name="Neutre 3" xfId="27470" hidden="1"/>
    <cellStyle name="Neutre 3" xfId="27966" hidden="1"/>
    <cellStyle name="Neutre 3" xfId="27259" hidden="1"/>
    <cellStyle name="Neutre 3" xfId="26967" hidden="1"/>
    <cellStyle name="Neutre 3" xfId="24937" hidden="1"/>
    <cellStyle name="Neutre 3" xfId="24124" hidden="1"/>
    <cellStyle name="Neutre 3" xfId="24876" hidden="1"/>
    <cellStyle name="Neutre 3" xfId="23588" hidden="1"/>
    <cellStyle name="Neutre 3" xfId="23214" hidden="1"/>
    <cellStyle name="Neutre 3" xfId="22586" hidden="1"/>
    <cellStyle name="Neutre 3" xfId="22513" hidden="1"/>
    <cellStyle name="Neutre 3" xfId="22546" hidden="1"/>
    <cellStyle name="Neutre 3" xfId="22323" hidden="1"/>
    <cellStyle name="Neutre 3" xfId="22254" hidden="1"/>
    <cellStyle name="Neutre 3" xfId="20534" hidden="1"/>
    <cellStyle name="Neutre 3" xfId="19847" hidden="1"/>
    <cellStyle name="Neutre 3" xfId="20413" hidden="1"/>
    <cellStyle name="Neutre 3" xfId="19984" hidden="1"/>
    <cellStyle name="Neutre 3" xfId="22759" hidden="1"/>
    <cellStyle name="Neutre 3" xfId="19856" hidden="1"/>
    <cellStyle name="Neutre 3" xfId="20220" hidden="1"/>
    <cellStyle name="Neutre 3" xfId="19837" hidden="1"/>
    <cellStyle name="Neutre 3" xfId="22775" hidden="1"/>
    <cellStyle name="Neutre 3" xfId="22820" hidden="1"/>
    <cellStyle name="Neutre 3" xfId="33401" hidden="1"/>
    <cellStyle name="Neutre 3" xfId="33436" hidden="1"/>
    <cellStyle name="Neutre 3" xfId="33409" hidden="1"/>
    <cellStyle name="Neutre 3" xfId="33478" hidden="1"/>
    <cellStyle name="Neutre 3" xfId="33495" hidden="1"/>
    <cellStyle name="Neutre 3" xfId="33539" hidden="1"/>
    <cellStyle name="Neutre 3" xfId="33554" hidden="1"/>
    <cellStyle name="Neutre 3" xfId="33544" hidden="1"/>
    <cellStyle name="Neutre 3" xfId="33590" hidden="1"/>
    <cellStyle name="Neutre 3" xfId="33603" hidden="1"/>
    <cellStyle name="Neutre 3" xfId="33677" hidden="1"/>
    <cellStyle name="Neutre 3" xfId="33715" hidden="1"/>
    <cellStyle name="Neutre 3" xfId="33684" hidden="1"/>
    <cellStyle name="Neutre 3" xfId="33756" hidden="1"/>
    <cellStyle name="Neutre 3" xfId="33774" hidden="1"/>
    <cellStyle name="Neutre 3" xfId="33626" hidden="1"/>
    <cellStyle name="Neutre 3" xfId="29919" hidden="1"/>
    <cellStyle name="Neutre 3" xfId="25490" hidden="1"/>
    <cellStyle name="Neutre 3" xfId="22779" hidden="1"/>
    <cellStyle name="Neutre 3" xfId="19873" hidden="1"/>
    <cellStyle name="Neutre 3" xfId="33680" hidden="1"/>
    <cellStyle name="Neutre 3" xfId="29973" hidden="1"/>
    <cellStyle name="Neutre 3" xfId="33509" hidden="1"/>
    <cellStyle name="Neutre 3" xfId="33508" hidden="1"/>
    <cellStyle name="Neutre 3" xfId="20066" hidden="1"/>
    <cellStyle name="Neutre 3" xfId="33795" hidden="1"/>
    <cellStyle name="Neutre 3" xfId="33812" hidden="1"/>
    <cellStyle name="Neutre 3" xfId="33801" hidden="1"/>
    <cellStyle name="Neutre 3" xfId="33846" hidden="1"/>
    <cellStyle name="Neutre 3" xfId="33858" hidden="1"/>
    <cellStyle name="Neutre 3" xfId="33899" hidden="1"/>
    <cellStyle name="Neutre 3" xfId="33926" hidden="1"/>
    <cellStyle name="Neutre 3" xfId="33905" hidden="1"/>
    <cellStyle name="Neutre 3" xfId="33968" hidden="1"/>
    <cellStyle name="Neutre 3" xfId="33986" hidden="1"/>
    <cellStyle name="Neutre 3" xfId="34175" hidden="1"/>
    <cellStyle name="Neutre 3" xfId="34259" hidden="1"/>
    <cellStyle name="Neutre 3" xfId="34186" hidden="1"/>
    <cellStyle name="Neutre 3" xfId="34298" hidden="1"/>
    <cellStyle name="Neutre 3" xfId="34319" hidden="1"/>
    <cellStyle name="Neutre 3" xfId="34502" hidden="1"/>
    <cellStyle name="Neutre 3" xfId="34587" hidden="1"/>
    <cellStyle name="Neutre 3" xfId="34514" hidden="1"/>
    <cellStyle name="Neutre 3" xfId="34634" hidden="1"/>
    <cellStyle name="Neutre 3" xfId="34654" hidden="1"/>
    <cellStyle name="Neutre 3" xfId="34813" hidden="1"/>
    <cellStyle name="Neutre 3" xfId="34888" hidden="1"/>
    <cellStyle name="Neutre 3" xfId="34825" hidden="1"/>
    <cellStyle name="Neutre 3" xfId="34926" hidden="1"/>
    <cellStyle name="Neutre 3" xfId="34948" hidden="1"/>
    <cellStyle name="Neutre 3" xfId="34990" hidden="1"/>
    <cellStyle name="Neutre 3" xfId="35006" hidden="1"/>
    <cellStyle name="Neutre 3" xfId="34996" hidden="1"/>
    <cellStyle name="Neutre 3" xfId="35038" hidden="1"/>
    <cellStyle name="Neutre 3" xfId="35050" hidden="1"/>
    <cellStyle name="Neutre 3" xfId="35196" hidden="1"/>
    <cellStyle name="Neutre 3" xfId="35265" hidden="1"/>
    <cellStyle name="Neutre 3" xfId="35203" hidden="1"/>
    <cellStyle name="Neutre 3" xfId="35307" hidden="1"/>
    <cellStyle name="Neutre 3" xfId="35330" hidden="1"/>
    <cellStyle name="Neutre 3" xfId="35401" hidden="1"/>
    <cellStyle name="Neutre 3" xfId="35431" hidden="1"/>
    <cellStyle name="Neutre 3" xfId="35408" hidden="1"/>
    <cellStyle name="Neutre 3" xfId="35474" hidden="1"/>
    <cellStyle name="Neutre 3" xfId="35491" hidden="1"/>
    <cellStyle name="Neutre 3" xfId="35563" hidden="1"/>
    <cellStyle name="Neutre 3" xfId="35604" hidden="1"/>
    <cellStyle name="Neutre 3" xfId="35571" hidden="1"/>
    <cellStyle name="Neutre 3" xfId="35650" hidden="1"/>
    <cellStyle name="Neutre 3" xfId="35667" hidden="1"/>
    <cellStyle name="Neutre 3" xfId="35714" hidden="1"/>
    <cellStyle name="Neutre 3" xfId="35729" hidden="1"/>
    <cellStyle name="Neutre 3" xfId="35720" hidden="1"/>
    <cellStyle name="Neutre 3" xfId="35764" hidden="1"/>
    <cellStyle name="Neutre 3" xfId="35777" hidden="1"/>
    <cellStyle name="Neutre 3" xfId="35851" hidden="1"/>
    <cellStyle name="Neutre 3" xfId="35895" hidden="1"/>
    <cellStyle name="Neutre 3" xfId="35860" hidden="1"/>
    <cellStyle name="Neutre 3" xfId="35939" hidden="1"/>
    <cellStyle name="Neutre 3" xfId="35957" hidden="1"/>
    <cellStyle name="Neutre 3" xfId="35800" hidden="1"/>
    <cellStyle name="Neutre 3" xfId="34399" hidden="1"/>
    <cellStyle name="Neutre 3" xfId="35520" hidden="1"/>
    <cellStyle name="Neutre 3" xfId="35521" hidden="1"/>
    <cellStyle name="Neutre 3" xfId="35372" hidden="1"/>
    <cellStyle name="Neutre 3" xfId="35855" hidden="1"/>
    <cellStyle name="Neutre 3" xfId="34390" hidden="1"/>
    <cellStyle name="Neutre 3" xfId="35681" hidden="1"/>
    <cellStyle name="Neutre 3" xfId="35680" hidden="1"/>
    <cellStyle name="Neutre 3" xfId="35515" hidden="1"/>
    <cellStyle name="Neutre 3" xfId="35978" hidden="1"/>
    <cellStyle name="Neutre 3" xfId="35995" hidden="1"/>
    <cellStyle name="Neutre 3" xfId="35984" hidden="1"/>
    <cellStyle name="Neutre 3" xfId="36027" hidden="1"/>
    <cellStyle name="Neutre 3" xfId="36039" hidden="1"/>
    <cellStyle name="Neutre 3" xfId="36072" hidden="1"/>
    <cellStyle name="Neutre 3" xfId="36095" hidden="1"/>
    <cellStyle name="Neutre 3" xfId="36077" hidden="1"/>
    <cellStyle name="Neutre 3" xfId="36133" hidden="1"/>
    <cellStyle name="Neutre 3" xfId="36154" hidden="1"/>
    <cellStyle name="Neutre 3" xfId="36324" hidden="1"/>
    <cellStyle name="Neutre 3" xfId="36409" hidden="1"/>
    <cellStyle name="Neutre 3" xfId="36334" hidden="1"/>
    <cellStyle name="Neutre 3" xfId="36453" hidden="1"/>
    <cellStyle name="Neutre 3" xfId="36473" hidden="1"/>
    <cellStyle name="Neutre 3" xfId="36655" hidden="1"/>
    <cellStyle name="Neutre 3" xfId="36726" hidden="1"/>
    <cellStyle name="Neutre 3" xfId="36666" hidden="1"/>
    <cellStyle name="Neutre 3" xfId="36763" hidden="1"/>
    <cellStyle name="Neutre 3" xfId="36782" hidden="1"/>
    <cellStyle name="Neutre 3" xfId="36930" hidden="1"/>
    <cellStyle name="Neutre 3" xfId="36999" hidden="1"/>
    <cellStyle name="Neutre 3" xfId="36940" hidden="1"/>
    <cellStyle name="Neutre 3" xfId="37041" hidden="1"/>
    <cellStyle name="Neutre 3" xfId="37059" hidden="1"/>
    <cellStyle name="Neutre 3" xfId="37097" hidden="1"/>
    <cellStyle name="Neutre 3" xfId="37111" hidden="1"/>
    <cellStyle name="Neutre 3" xfId="37102" hidden="1"/>
    <cellStyle name="Neutre 3" xfId="37144" hidden="1"/>
    <cellStyle name="Neutre 3" xfId="37157" hidden="1"/>
    <cellStyle name="Neutre 3" xfId="37276" hidden="1"/>
    <cellStyle name="Neutre 3" xfId="37358" hidden="1"/>
    <cellStyle name="Neutre 3" xfId="37289" hidden="1"/>
    <cellStyle name="Neutre 3" xfId="37399" hidden="1"/>
    <cellStyle name="Neutre 3" xfId="37421" hidden="1"/>
    <cellStyle name="Neutre 3" xfId="37506" hidden="1"/>
    <cellStyle name="Neutre 3" xfId="37538" hidden="1"/>
    <cellStyle name="Neutre 3" xfId="37512" hidden="1"/>
    <cellStyle name="Neutre 3" xfId="37577" hidden="1"/>
    <cellStyle name="Neutre 3" xfId="37594" hidden="1"/>
    <cellStyle name="Neutre 3" xfId="37671" hidden="1"/>
    <cellStyle name="Neutre 3" xfId="37712" hidden="1"/>
    <cellStyle name="Neutre 3" xfId="37678" hidden="1"/>
    <cellStyle name="Neutre 3" xfId="37755" hidden="1"/>
    <cellStyle name="Neutre 3" xfId="37773" hidden="1"/>
    <cellStyle name="Neutre 3" xfId="37815" hidden="1"/>
    <cellStyle name="Neutre 3" xfId="37830" hidden="1"/>
    <cellStyle name="Neutre 3" xfId="37820" hidden="1"/>
    <cellStyle name="Neutre 3" xfId="37859" hidden="1"/>
    <cellStyle name="Neutre 3" xfId="37872" hidden="1"/>
    <cellStyle name="Neutre 3" xfId="37939" hidden="1"/>
    <cellStyle name="Neutre 3" xfId="37981" hidden="1"/>
    <cellStyle name="Neutre 3" xfId="37947" hidden="1"/>
    <cellStyle name="Neutre 3" xfId="38023" hidden="1"/>
    <cellStyle name="Neutre 3" xfId="38042" hidden="1"/>
    <cellStyle name="Neutre 3" xfId="37893" hidden="1"/>
    <cellStyle name="Neutre 3" xfId="36553" hidden="1"/>
    <cellStyle name="Neutre 3" xfId="37624" hidden="1"/>
    <cellStyle name="Neutre 3" xfId="37625" hidden="1"/>
    <cellStyle name="Neutre 3" xfId="37472" hidden="1"/>
    <cellStyle name="Neutre 3" xfId="37942" hidden="1"/>
    <cellStyle name="Neutre 3" xfId="36541" hidden="1"/>
    <cellStyle name="Neutre 3" xfId="37787" hidden="1"/>
    <cellStyle name="Neutre 3" xfId="37786" hidden="1"/>
    <cellStyle name="Neutre 3" xfId="37619" hidden="1"/>
    <cellStyle name="Neutre 3" xfId="38063" hidden="1"/>
    <cellStyle name="Neutre 3" xfId="38078" hidden="1"/>
    <cellStyle name="Neutre 3" xfId="38068" hidden="1"/>
    <cellStyle name="Neutre 3" xfId="38113" hidden="1"/>
    <cellStyle name="Neutre 3" xfId="38126" hidden="1"/>
    <cellStyle name="Neutre 3" xfId="38162" hidden="1"/>
    <cellStyle name="Neutre 3" xfId="38190" hidden="1"/>
    <cellStyle name="Neutre 3" xfId="38168" hidden="1"/>
    <cellStyle name="Neutre 3" xfId="38235" hidden="1"/>
    <cellStyle name="Neutre 3" xfId="38260" hidden="1"/>
    <cellStyle name="Neutre 3" xfId="38419" hidden="1"/>
    <cellStyle name="Neutre 3" xfId="38498" hidden="1"/>
    <cellStyle name="Neutre 3" xfId="38429" hidden="1"/>
    <cellStyle name="Neutre 3" xfId="38537" hidden="1"/>
    <cellStyle name="Neutre 3" xfId="38556" hidden="1"/>
    <cellStyle name="Neutre 3" xfId="38728" hidden="1"/>
    <cellStyle name="Neutre 3" xfId="38792" hidden="1"/>
    <cellStyle name="Neutre 3" xfId="38739" hidden="1"/>
    <cellStyle name="Neutre 3" xfId="38830" hidden="1"/>
    <cellStyle name="Neutre 3" xfId="38851" hidden="1"/>
    <cellStyle name="Neutre 3" xfId="38985" hidden="1"/>
    <cellStyle name="Neutre 3" xfId="39057" hidden="1"/>
    <cellStyle name="Neutre 3" xfId="38994" hidden="1"/>
    <cellStyle name="Neutre 3" xfId="39094" hidden="1"/>
    <cellStyle name="Neutre 3" xfId="39115" hidden="1"/>
    <cellStyle name="Neutre 3" xfId="39159" hidden="1"/>
    <cellStyle name="Neutre 3" xfId="39173" hidden="1"/>
    <cellStyle name="Neutre 3" xfId="39164" hidden="1"/>
    <cellStyle name="Neutre 3" xfId="39203" hidden="1"/>
    <cellStyle name="Neutre 3" xfId="39215" hidden="1"/>
    <cellStyle name="Neutre 3" xfId="39349" hidden="1"/>
    <cellStyle name="Neutre 3" xfId="39414" hidden="1"/>
    <cellStyle name="Neutre 3" xfId="39357" hidden="1"/>
    <cellStyle name="Neutre 3" xfId="39450" hidden="1"/>
    <cellStyle name="Neutre 3" xfId="39472" hidden="1"/>
    <cellStyle name="Neutre 3" xfId="39543" hidden="1"/>
    <cellStyle name="Neutre 3" xfId="39578" hidden="1"/>
    <cellStyle name="Neutre 3" xfId="39550" hidden="1"/>
    <cellStyle name="Neutre 3" xfId="39618" hidden="1"/>
    <cellStyle name="Neutre 3" xfId="39637" hidden="1"/>
    <cellStyle name="Neutre 3" xfId="39711" hidden="1"/>
    <cellStyle name="Neutre 3" xfId="39750" hidden="1"/>
    <cellStyle name="Neutre 3" xfId="39720" hidden="1"/>
    <cellStyle name="Neutre 3" xfId="39787" hidden="1"/>
    <cellStyle name="Neutre 3" xfId="39803" hidden="1"/>
    <cellStyle name="Neutre 3" xfId="39849" hidden="1"/>
    <cellStyle name="Neutre 3" xfId="39865" hidden="1"/>
    <cellStyle name="Neutre 3" xfId="39855" hidden="1"/>
    <cellStyle name="Neutre 3" xfId="39894" hidden="1"/>
    <cellStyle name="Neutre 3" xfId="39906" hidden="1"/>
    <cellStyle name="Neutre 3" xfId="39974" hidden="1"/>
    <cellStyle name="Neutre 3" xfId="40013" hidden="1"/>
    <cellStyle name="Neutre 3" xfId="39981" hidden="1"/>
    <cellStyle name="Neutre 3" xfId="40054" hidden="1"/>
    <cellStyle name="Neutre 3" xfId="40076" hidden="1"/>
    <cellStyle name="Neutre 3" xfId="39927" hidden="1"/>
    <cellStyle name="Neutre 3" xfId="38630" hidden="1"/>
    <cellStyle name="Neutre 3" xfId="39665" hidden="1"/>
    <cellStyle name="Neutre 3" xfId="39666" hidden="1"/>
    <cellStyle name="Neutre 3" xfId="39515" hidden="1"/>
    <cellStyle name="Neutre 3" xfId="39977" hidden="1"/>
    <cellStyle name="Neutre 3" xfId="38620" hidden="1"/>
    <cellStyle name="Neutre 3" xfId="39816" hidden="1"/>
    <cellStyle name="Neutre 3" xfId="39815" hidden="1"/>
    <cellStyle name="Neutre 3" xfId="39660" hidden="1"/>
    <cellStyle name="Neutre 3" xfId="40097" hidden="1"/>
    <cellStyle name="Neutre 3" xfId="40114" hidden="1"/>
    <cellStyle name="Neutre 3" xfId="40103" hidden="1"/>
    <cellStyle name="Neutre 3" xfId="40145" hidden="1"/>
    <cellStyle name="Neutre 3" xfId="40157" hidden="1"/>
    <cellStyle name="Neutre 3" xfId="40190" hidden="1"/>
    <cellStyle name="Neutre 3" xfId="40212" hidden="1"/>
    <cellStyle name="Neutre 3" xfId="40195" hidden="1"/>
    <cellStyle name="Neutre 3" xfId="40251" hidden="1"/>
    <cellStyle name="Neutre 3" xfId="40274" hidden="1"/>
    <cellStyle name="Neutre 3" xfId="40313" hidden="1"/>
    <cellStyle name="Neutre 3" xfId="40330" hidden="1"/>
    <cellStyle name="Neutre 3" xfId="40319" hidden="1"/>
    <cellStyle name="Neutre 3" xfId="40360" hidden="1"/>
    <cellStyle name="Neutre 3" xfId="40373" hidden="1"/>
    <cellStyle name="Neutre 3" xfId="40448" hidden="1"/>
    <cellStyle name="Neutre 3" xfId="40463" hidden="1"/>
    <cellStyle name="Neutre 3" xfId="40454" hidden="1"/>
    <cellStyle name="Neutre 3" xfId="40495" hidden="1"/>
    <cellStyle name="Neutre 3" xfId="40508" hidden="1"/>
    <cellStyle name="Neutre 3" xfId="40553" hidden="1"/>
    <cellStyle name="Neutre 3" xfId="40569" hidden="1"/>
    <cellStyle name="Neutre 3" xfId="40559" hidden="1"/>
    <cellStyle name="Neutre 3" xfId="40599" hidden="1"/>
    <cellStyle name="Neutre 3" xfId="40612" hidden="1"/>
    <cellStyle name="Neutre 3" xfId="40646" hidden="1"/>
    <cellStyle name="Neutre 3" xfId="40661" hidden="1"/>
    <cellStyle name="Neutre 3" xfId="40651" hidden="1"/>
    <cellStyle name="Neutre 3" xfId="40695" hidden="1"/>
    <cellStyle name="Neutre 3" xfId="40708" hidden="1"/>
    <cellStyle name="Neutre 3" xfId="40745" hidden="1"/>
    <cellStyle name="Neutre 3" xfId="40760" hidden="1"/>
    <cellStyle name="Neutre 3" xfId="40750" hidden="1"/>
    <cellStyle name="Neutre 3" xfId="40792" hidden="1"/>
    <cellStyle name="Neutre 3" xfId="40805" hidden="1"/>
    <cellStyle name="Neutre 3" xfId="40876" hidden="1"/>
    <cellStyle name="Neutre 3" xfId="40909" hidden="1"/>
    <cellStyle name="Neutre 3" xfId="40882" hidden="1"/>
    <cellStyle name="Neutre 3" xfId="40948" hidden="1"/>
    <cellStyle name="Neutre 3" xfId="40964" hidden="1"/>
    <cellStyle name="Neutre 3" xfId="41029" hidden="1"/>
    <cellStyle name="Neutre 3" xfId="41060" hidden="1"/>
    <cellStyle name="Neutre 3" xfId="41038" hidden="1"/>
    <cellStyle name="Neutre 3" xfId="41094" hidden="1"/>
    <cellStyle name="Neutre 3" xfId="41110" hidden="1"/>
    <cellStyle name="Neutre 3" xfId="41150" hidden="1"/>
    <cellStyle name="Neutre 3" xfId="41165" hidden="1"/>
    <cellStyle name="Neutre 3" xfId="41156" hidden="1"/>
    <cellStyle name="Neutre 3" xfId="41193" hidden="1"/>
    <cellStyle name="Neutre 3" xfId="41205" hidden="1"/>
    <cellStyle name="Neutre 3" xfId="41270" hidden="1"/>
    <cellStyle name="Neutre 3" xfId="41301" hidden="1"/>
    <cellStyle name="Neutre 3" xfId="41277" hidden="1"/>
    <cellStyle name="Neutre 3" xfId="41333" hidden="1"/>
    <cellStyle name="Neutre 3" xfId="41345" hidden="1"/>
    <cellStyle name="Neutre 3" xfId="41226" hidden="1"/>
    <cellStyle name="Neutre 3" xfId="40414" hidden="1"/>
    <cellStyle name="Neutre 3" xfId="40990" hidden="1"/>
    <cellStyle name="Neutre 3" xfId="40991" hidden="1"/>
    <cellStyle name="Neutre 3" xfId="40843" hidden="1"/>
    <cellStyle name="Neutre 3" xfId="41273" hidden="1"/>
    <cellStyle name="Neutre 3" xfId="40411" hidden="1"/>
    <cellStyle name="Neutre 3" xfId="41122" hidden="1"/>
    <cellStyle name="Neutre 3" xfId="41121" hidden="1"/>
    <cellStyle name="Neutre 3" xfId="40985" hidden="1"/>
    <cellStyle name="Neutre 3" xfId="41364" hidden="1"/>
    <cellStyle name="Neutre 3" xfId="41379" hidden="1"/>
    <cellStyle name="Neutre 3" xfId="41369" hidden="1"/>
    <cellStyle name="Neutre 3" xfId="41408" hidden="1"/>
    <cellStyle name="Neutre 3" xfId="41420" hidden="1"/>
    <cellStyle name="Neutre 3" xfId="41452" hidden="1"/>
    <cellStyle name="Neutre 3" xfId="41468" hidden="1"/>
    <cellStyle name="Neutre 3" xfId="41458" hidden="1"/>
    <cellStyle name="Neutre 3" xfId="41503" hidden="1"/>
    <cellStyle name="Neutre 3" xfId="41515" hidden="1"/>
    <cellStyle name="Neutre 3" xfId="41552" hidden="1"/>
    <cellStyle name="Neutre 3" xfId="41575" hidden="1"/>
    <cellStyle name="Neutre 3" xfId="41557" hidden="1"/>
    <cellStyle name="Neutre 3" xfId="41607" hidden="1"/>
    <cellStyle name="Neutre 3" xfId="41619" hidden="1"/>
    <cellStyle name="Neutre 3" xfId="41697" hidden="1"/>
    <cellStyle name="Neutre 3" xfId="41712" hidden="1"/>
    <cellStyle name="Neutre 3" xfId="41702" hidden="1"/>
    <cellStyle name="Neutre 3" xfId="41741" hidden="1"/>
    <cellStyle name="Neutre 3" xfId="41753" hidden="1"/>
    <cellStyle name="Neutre 3" xfId="41800" hidden="1"/>
    <cellStyle name="Neutre 3" xfId="41821" hidden="1"/>
    <cellStyle name="Neutre 3" xfId="41805" hidden="1"/>
    <cellStyle name="Neutre 3" xfId="41859" hidden="1"/>
    <cellStyle name="Neutre 3" xfId="41880" hidden="1"/>
    <cellStyle name="Neutre 3" xfId="41915" hidden="1"/>
    <cellStyle name="Neutre 3" xfId="41931" hidden="1"/>
    <cellStyle name="Neutre 3" xfId="41921" hidden="1"/>
    <cellStyle name="Neutre 3" xfId="41963" hidden="1"/>
    <cellStyle name="Neutre 3" xfId="41975" hidden="1"/>
    <cellStyle name="Neutre 3" xfId="42011" hidden="1"/>
    <cellStyle name="Neutre 3" xfId="42026" hidden="1"/>
    <cellStyle name="Neutre 3" xfId="42017" hidden="1"/>
    <cellStyle name="Neutre 3" xfId="42055" hidden="1"/>
    <cellStyle name="Neutre 3" xfId="42077" hidden="1"/>
    <cellStyle name="Neutre 3" xfId="42140" hidden="1"/>
    <cellStyle name="Neutre 3" xfId="42169" hidden="1"/>
    <cellStyle name="Neutre 3" xfId="42146" hidden="1"/>
    <cellStyle name="Neutre 3" xfId="42202" hidden="1"/>
    <cellStyle name="Neutre 3" xfId="42217" hidden="1"/>
    <cellStyle name="Neutre 3" xfId="42284" hidden="1"/>
    <cellStyle name="Neutre 3" xfId="42314" hidden="1"/>
    <cellStyle name="Neutre 3" xfId="42291" hidden="1"/>
    <cellStyle name="Neutre 3" xfId="42344" hidden="1"/>
    <cellStyle name="Neutre 3" xfId="42360" hidden="1"/>
    <cellStyle name="Neutre 3" xfId="42395" hidden="1"/>
    <cellStyle name="Neutre 3" xfId="42409" hidden="1"/>
    <cellStyle name="Neutre 3" xfId="42400" hidden="1"/>
    <cellStyle name="Neutre 3" xfId="42435" hidden="1"/>
    <cellStyle name="Neutre 3" xfId="42447" hidden="1"/>
    <cellStyle name="Neutre 3" xfId="42515" hidden="1"/>
    <cellStyle name="Neutre 3" xfId="42543" hidden="1"/>
    <cellStyle name="Neutre 3" xfId="42523" hidden="1"/>
    <cellStyle name="Neutre 3" xfId="42573" hidden="1"/>
    <cellStyle name="Neutre 3" xfId="42585" hidden="1"/>
    <cellStyle name="Neutre 3" xfId="42469" hidden="1"/>
    <cellStyle name="Neutre 3" xfId="41663" hidden="1"/>
    <cellStyle name="Neutre 3" xfId="42241" hidden="1"/>
    <cellStyle name="Neutre 3" xfId="42242" hidden="1"/>
    <cellStyle name="Neutre 3" xfId="42109" hidden="1"/>
    <cellStyle name="Neutre 3" xfId="42518" hidden="1"/>
    <cellStyle name="Neutre 3" xfId="41660" hidden="1"/>
    <cellStyle name="Neutre 3" xfId="42371" hidden="1"/>
    <cellStyle name="Neutre 3" xfId="42370" hidden="1"/>
    <cellStyle name="Neutre 3" xfId="42236" hidden="1"/>
    <cellStyle name="Neutre 3" xfId="42605" hidden="1"/>
    <cellStyle name="Neutre 3" xfId="42621" hidden="1"/>
    <cellStyle name="Neutre 3" xfId="42610" hidden="1"/>
    <cellStyle name="Neutre 3" xfId="42654" hidden="1"/>
    <cellStyle name="Neutre 3" xfId="42667" hidden="1"/>
    <cellStyle name="Neutre 3" xfId="42704" hidden="1"/>
    <cellStyle name="Neutre 3" xfId="42718" hidden="1"/>
    <cellStyle name="Neutre 3" xfId="42709" hidden="1"/>
    <cellStyle name="Neutre 3" xfId="42749" hidden="1"/>
    <cellStyle name="Neutre 3" xfId="42762" hidden="1"/>
    <cellStyle name="Neutre 3" xfId="40773" hidden="1"/>
    <cellStyle name="Neutre 3" xfId="40320" hidden="1"/>
    <cellStyle name="Neutre 3" xfId="40716" hidden="1"/>
    <cellStyle name="Neutre 3" xfId="40039" hidden="1"/>
    <cellStyle name="Neutre 3" xfId="39947" hidden="1"/>
    <cellStyle name="Neutre 3" xfId="38195" hidden="1"/>
    <cellStyle name="Neutre 3" xfId="37648" hidden="1"/>
    <cellStyle name="Neutre 3" xfId="38118" hidden="1"/>
    <cellStyle name="Neutre 3" xfId="37444" hidden="1"/>
    <cellStyle name="Neutre 3" xfId="37224" hidden="1"/>
    <cellStyle name="Neutre 3" xfId="35695" hidden="1"/>
    <cellStyle name="Neutre 3" xfId="35023" hidden="1"/>
    <cellStyle name="Neutre 3" xfId="35637" hidden="1"/>
    <cellStyle name="Neutre 3" xfId="34614" hidden="1"/>
    <cellStyle name="Neutre 3" xfId="34351" hidden="1"/>
    <cellStyle name="Neutre 3" xfId="33872" hidden="1"/>
    <cellStyle name="Neutre 3" xfId="33802" hidden="1"/>
    <cellStyle name="Neutre 3" xfId="33833" hidden="1"/>
    <cellStyle name="Neutre 3" xfId="33639" hidden="1"/>
    <cellStyle name="Neutre 3" xfId="33573" hidden="1"/>
    <cellStyle name="Neutre 3" xfId="20400" hidden="1"/>
    <cellStyle name="Neutre 3" xfId="32838" hidden="1"/>
    <cellStyle name="Neutre 3" xfId="20023" hidden="1"/>
    <cellStyle name="Neutre 3" xfId="37199" hidden="1"/>
    <cellStyle name="Neutre 3" xfId="31771" hidden="1"/>
    <cellStyle name="Neutre 3" xfId="36364" hidden="1"/>
    <cellStyle name="Neutre 3" xfId="34528" hidden="1"/>
    <cellStyle name="Neutre 3" xfId="39385" hidden="1"/>
    <cellStyle name="Neutre 3" xfId="34092" hidden="1"/>
    <cellStyle name="Neutre 3" xfId="27695" hidden="1"/>
    <cellStyle name="Neutre 3" xfId="24587" hidden="1"/>
    <cellStyle name="Neutre 3" xfId="22069" hidden="1"/>
    <cellStyle name="Neutre 3" xfId="29920" hidden="1"/>
    <cellStyle name="Neutre 3" xfId="30862" hidden="1"/>
    <cellStyle name="Neutre 3" xfId="36695" hidden="1"/>
    <cellStyle name="Neutre 3" xfId="36581" hidden="1"/>
    <cellStyle name="Neutre 3" xfId="34567" hidden="1"/>
    <cellStyle name="Neutre 3" xfId="35120" hidden="1"/>
    <cellStyle name="Neutre 3" xfId="35224" hidden="1"/>
    <cellStyle name="Neutre 3" xfId="34382" hidden="1"/>
    <cellStyle name="Neutre 3" xfId="39386" hidden="1"/>
    <cellStyle name="Neutre 3" xfId="37219" hidden="1"/>
    <cellStyle name="Neutre 3" xfId="36217" hidden="1"/>
    <cellStyle name="Neutre 3" xfId="20044" hidden="1"/>
    <cellStyle name="Neutre 3" xfId="32683" hidden="1"/>
    <cellStyle name="Neutre 3" xfId="31233" hidden="1"/>
    <cellStyle name="Neutre 3" xfId="39510" hidden="1"/>
    <cellStyle name="Neutre 3" xfId="32425" hidden="1"/>
    <cellStyle name="Neutre 3" xfId="37164" hidden="1"/>
    <cellStyle name="Neutre 3" xfId="36863" hidden="1"/>
    <cellStyle name="Neutre 3" xfId="39024" hidden="1"/>
    <cellStyle name="Neutre 3" xfId="39557" hidden="1"/>
    <cellStyle name="Neutre 3" xfId="32021" hidden="1"/>
    <cellStyle name="Neutre 3" xfId="31829" hidden="1"/>
    <cellStyle name="Neutre 3" xfId="32462" hidden="1"/>
    <cellStyle name="Neutre 3" xfId="34783" hidden="1"/>
    <cellStyle name="Neutre 3" xfId="25701" hidden="1"/>
    <cellStyle name="Neutre 3" xfId="36579" hidden="1"/>
    <cellStyle name="Neutre 3" xfId="36682" hidden="1"/>
    <cellStyle name="Neutre 3" xfId="31958" hidden="1"/>
    <cellStyle name="Neutre 3" xfId="35135" hidden="1"/>
    <cellStyle name="Neutre 3" xfId="29459" hidden="1"/>
    <cellStyle name="Neutre 3" xfId="36402" hidden="1"/>
    <cellStyle name="Neutre 3" xfId="28063" hidden="1"/>
    <cellStyle name="Neutre 3" xfId="36391" hidden="1"/>
    <cellStyle name="Neutre 3" xfId="38917" hidden="1"/>
    <cellStyle name="Neutre 3" xfId="38648" hidden="1"/>
    <cellStyle name="Neutre 3" xfId="39035" hidden="1"/>
    <cellStyle name="Neutre 3" xfId="39347" hidden="1"/>
    <cellStyle name="Neutre 3" xfId="34245" hidden="1"/>
    <cellStyle name="Neutre 3" xfId="36896" hidden="1"/>
    <cellStyle name="Neutre 3" xfId="38788" hidden="1"/>
    <cellStyle name="Neutre 3" xfId="21856" hidden="1"/>
    <cellStyle name="Neutre 3" xfId="39233" hidden="1"/>
    <cellStyle name="Neutre 3" xfId="34104" hidden="1"/>
    <cellStyle name="Neutre 3" xfId="19911" hidden="1"/>
    <cellStyle name="Neutre 3" xfId="34700" hidden="1"/>
    <cellStyle name="Neutre 3" xfId="39269" hidden="1"/>
    <cellStyle name="Neutre 3" xfId="34111" hidden="1"/>
    <cellStyle name="Neutre 3" xfId="39049" hidden="1"/>
    <cellStyle name="Neutre 3" xfId="36319" hidden="1"/>
    <cellStyle name="Neutre 3" xfId="38340" hidden="1"/>
    <cellStyle name="Neutre 3" xfId="28069" hidden="1"/>
    <cellStyle name="Neutre 3" xfId="34406" hidden="1"/>
    <cellStyle name="Neutre 3" xfId="36687" hidden="1"/>
    <cellStyle name="Neutre 3" xfId="24596" hidden="1"/>
    <cellStyle name="Neutre 3" xfId="34155" hidden="1"/>
    <cellStyle name="Neutre 3" xfId="32708" hidden="1"/>
    <cellStyle name="Neutre 3" xfId="29850" hidden="1"/>
    <cellStyle name="Neutre 3" xfId="31924" hidden="1"/>
    <cellStyle name="Neutre 3" xfId="33242" hidden="1"/>
    <cellStyle name="Neutre 3" xfId="33264" hidden="1"/>
    <cellStyle name="Neutre 3" xfId="32262" hidden="1"/>
    <cellStyle name="Neutre 3" xfId="38732" hidden="1"/>
    <cellStyle name="Neutre 3" xfId="37211" hidden="1"/>
    <cellStyle name="Neutre 3" xfId="39470" hidden="1"/>
    <cellStyle name="Neutre 3" xfId="34855" hidden="1"/>
    <cellStyle name="Neutre 3" xfId="23231" hidden="1"/>
    <cellStyle name="Neutre 3" xfId="34767" hidden="1"/>
    <cellStyle name="Neutre 3" xfId="34164" hidden="1"/>
    <cellStyle name="Neutre 3" xfId="36560" hidden="1"/>
    <cellStyle name="Neutre 3" xfId="34473" hidden="1"/>
    <cellStyle name="Neutre 3" xfId="35093" hidden="1"/>
    <cellStyle name="Neutre 3" xfId="39708" hidden="1"/>
    <cellStyle name="Neutre 3" xfId="19977" hidden="1"/>
    <cellStyle name="Neutre 3" xfId="28935" hidden="1"/>
    <cellStyle name="Neutre 3" xfId="29361" hidden="1"/>
    <cellStyle name="Neutre 3" xfId="31594" hidden="1"/>
    <cellStyle name="Neutre 3" xfId="35149" hidden="1"/>
    <cellStyle name="Neutre 3" xfId="34959" hidden="1"/>
    <cellStyle name="Neutre 3" xfId="40206" hidden="1"/>
    <cellStyle name="Neutre 3" xfId="31688" hidden="1"/>
    <cellStyle name="Neutre 3" xfId="37191" hidden="1"/>
    <cellStyle name="Neutre 3" xfId="39257" hidden="1"/>
    <cellStyle name="Neutre 3" xfId="32516" hidden="1"/>
    <cellStyle name="Neutre 3" xfId="21341" hidden="1"/>
    <cellStyle name="Neutre 3" xfId="36398" hidden="1"/>
    <cellStyle name="Neutre 3" xfId="36256" hidden="1"/>
    <cellStyle name="Neutre 3" xfId="31343" hidden="1"/>
    <cellStyle name="Neutre 3" xfId="34085" hidden="1"/>
    <cellStyle name="Neutre 3" xfId="37374" hidden="1"/>
    <cellStyle name="Neutre 3" xfId="33731" hidden="1"/>
    <cellStyle name="Neutre 3" xfId="40029" hidden="1"/>
    <cellStyle name="Neutre 3" xfId="38454" hidden="1"/>
    <cellStyle name="Neutre 3" xfId="32068" hidden="1"/>
    <cellStyle name="Neutre 3" xfId="36637" hidden="1"/>
    <cellStyle name="Neutre 3" xfId="38476" hidden="1"/>
    <cellStyle name="Neutre 3" xfId="35180" hidden="1"/>
    <cellStyle name="Neutre 3" xfId="38844" hidden="1"/>
    <cellStyle name="Neutre 3" xfId="35848" hidden="1"/>
    <cellStyle name="Neutre 3" xfId="34854" hidden="1"/>
    <cellStyle name="Neutre 3" xfId="34079" hidden="1"/>
    <cellStyle name="Neutre 3" xfId="38514" hidden="1"/>
    <cellStyle name="Neutre 3" xfId="40268" hidden="1"/>
    <cellStyle name="Neutre 3" xfId="39765" hidden="1"/>
    <cellStyle name="Neutre 3" xfId="38565" hidden="1"/>
    <cellStyle name="Neutre 3" xfId="34705" hidden="1"/>
    <cellStyle name="Neutre 3" xfId="31839" hidden="1"/>
    <cellStyle name="Neutre 3" xfId="20047" hidden="1"/>
    <cellStyle name="Neutre 3" xfId="37312" hidden="1"/>
    <cellStyle name="Neutre 3" xfId="35279" hidden="1"/>
    <cellStyle name="Neutre 3" xfId="21765" hidden="1"/>
    <cellStyle name="Neutre 3" xfId="35615" hidden="1"/>
    <cellStyle name="Neutre 3" xfId="30778" hidden="1"/>
    <cellStyle name="Neutre 3" xfId="36151" hidden="1"/>
    <cellStyle name="Neutre 3" xfId="30204" hidden="1"/>
    <cellStyle name="Neutre 3" xfId="34219" hidden="1"/>
    <cellStyle name="Neutre 3" xfId="36469" hidden="1"/>
    <cellStyle name="Neutre 3" xfId="38290" hidden="1"/>
    <cellStyle name="Neutre 3" xfId="26687" hidden="1"/>
    <cellStyle name="Neutre 3" xfId="39300" hidden="1"/>
    <cellStyle name="Neutre 3" xfId="39123" hidden="1"/>
    <cellStyle name="Neutre 3" xfId="37168" hidden="1"/>
    <cellStyle name="Neutre 3" xfId="39733" hidden="1"/>
    <cellStyle name="Neutre 3" xfId="34210" hidden="1"/>
    <cellStyle name="Neutre 3" xfId="42838" hidden="1"/>
    <cellStyle name="Neutre 3" xfId="42869" hidden="1"/>
    <cellStyle name="Neutre 3" xfId="42844" hidden="1"/>
    <cellStyle name="Neutre 3" xfId="42905" hidden="1"/>
    <cellStyle name="Neutre 3" xfId="42922" hidden="1"/>
    <cellStyle name="Neutre 3" xfId="42999" hidden="1"/>
    <cellStyle name="Neutre 3" xfId="43039" hidden="1"/>
    <cellStyle name="Neutre 3" xfId="43006" hidden="1"/>
    <cellStyle name="Neutre 3" xfId="43080" hidden="1"/>
    <cellStyle name="Neutre 3" xfId="43098" hidden="1"/>
    <cellStyle name="Neutre 3" xfId="43135" hidden="1"/>
    <cellStyle name="Neutre 3" xfId="43149" hidden="1"/>
    <cellStyle name="Neutre 3" xfId="43140" hidden="1"/>
    <cellStyle name="Neutre 3" xfId="43175" hidden="1"/>
    <cellStyle name="Neutre 3" xfId="43187" hidden="1"/>
    <cellStyle name="Neutre 3" xfId="43246" hidden="1"/>
    <cellStyle name="Neutre 3" xfId="43285" hidden="1"/>
    <cellStyle name="Neutre 3" xfId="43253" hidden="1"/>
    <cellStyle name="Neutre 3" xfId="43325" hidden="1"/>
    <cellStyle name="Neutre 3" xfId="43340" hidden="1"/>
    <cellStyle name="Neutre 3" xfId="43208" hidden="1"/>
    <cellStyle name="Neutre 3" xfId="37296" hidden="1"/>
    <cellStyle name="Neutre 3" xfId="42952" hidden="1"/>
    <cellStyle name="Neutre 3" xfId="42953" hidden="1"/>
    <cellStyle name="Neutre 3" xfId="42808" hidden="1"/>
    <cellStyle name="Neutre 3" xfId="43249" hidden="1"/>
    <cellStyle name="Neutre 3" xfId="29964" hidden="1"/>
    <cellStyle name="Neutre 3" xfId="43111" hidden="1"/>
    <cellStyle name="Neutre 3" xfId="43110" hidden="1"/>
    <cellStyle name="Neutre 3" xfId="42947" hidden="1"/>
    <cellStyle name="Neutre 3" xfId="43361" hidden="1"/>
    <cellStyle name="Neutre 3" xfId="43375" hidden="1"/>
    <cellStyle name="Neutre 3" xfId="43366" hidden="1"/>
    <cellStyle name="Neutre 3" xfId="43408" hidden="1"/>
    <cellStyle name="Neutre 3" xfId="43421" hidden="1"/>
    <cellStyle name="Neutre 3" xfId="43453" hidden="1"/>
    <cellStyle name="Neutre 3" xfId="43481" hidden="1"/>
    <cellStyle name="Neutre 3" xfId="43459" hidden="1"/>
    <cellStyle name="Neutre 3" xfId="43522" hidden="1"/>
    <cellStyle name="Neutre 3" xfId="43547" hidden="1"/>
    <cellStyle name="Neutre 3" xfId="43667" hidden="1"/>
    <cellStyle name="Neutre 3" xfId="43732" hidden="1"/>
    <cellStyle name="Neutre 3" xfId="43675" hidden="1"/>
    <cellStyle name="Neutre 3" xfId="43769" hidden="1"/>
    <cellStyle name="Neutre 3" xfId="43789" hidden="1"/>
    <cellStyle name="Neutre 3" xfId="43931" hidden="1"/>
    <cellStyle name="Neutre 3" xfId="43980" hidden="1"/>
    <cellStyle name="Neutre 3" xfId="43937" hidden="1"/>
    <cellStyle name="Neutre 3" xfId="44011" hidden="1"/>
    <cellStyle name="Neutre 3" xfId="44029" hidden="1"/>
    <cellStyle name="Neutre 3" xfId="44145" hidden="1"/>
    <cellStyle name="Neutre 3" xfId="44194" hidden="1"/>
    <cellStyle name="Neutre 3" xfId="44153" hidden="1"/>
    <cellStyle name="Neutre 3" xfId="44225" hidden="1"/>
    <cellStyle name="Neutre 3" xfId="44243" hidden="1"/>
    <cellStyle name="Neutre 3" xfId="44275" hidden="1"/>
    <cellStyle name="Neutre 3" xfId="44289" hidden="1"/>
    <cellStyle name="Neutre 3" xfId="44280" hidden="1"/>
    <cellStyle name="Neutre 3" xfId="44315" hidden="1"/>
    <cellStyle name="Neutre 3" xfId="44327" hidden="1"/>
    <cellStyle name="Neutre 3" xfId="44422" hidden="1"/>
    <cellStyle name="Neutre 3" xfId="44470" hidden="1"/>
    <cellStyle name="Neutre 3" xfId="44428" hidden="1"/>
    <cellStyle name="Neutre 3" xfId="44503" hidden="1"/>
    <cellStyle name="Neutre 3" xfId="44519" hidden="1"/>
    <cellStyle name="Neutre 3" xfId="44581" hidden="1"/>
    <cellStyle name="Neutre 3" xfId="44615" hidden="1"/>
    <cellStyle name="Neutre 3" xfId="44587" hidden="1"/>
    <cellStyle name="Neutre 3" xfId="44650" hidden="1"/>
    <cellStyle name="Neutre 3" xfId="44668" hidden="1"/>
    <cellStyle name="Neutre 3" xfId="44731" hidden="1"/>
    <cellStyle name="Neutre 3" xfId="44767" hidden="1"/>
    <cellStyle name="Neutre 3" xfId="44740" hidden="1"/>
    <cellStyle name="Neutre 3" xfId="44805" hidden="1"/>
    <cellStyle name="Neutre 3" xfId="44822" hidden="1"/>
    <cellStyle name="Neutre 3" xfId="44867" hidden="1"/>
    <cellStyle name="Neutre 3" xfId="44883" hidden="1"/>
    <cellStyle name="Neutre 3" xfId="44873" hidden="1"/>
    <cellStyle name="Neutre 3" xfId="44911" hidden="1"/>
    <cellStyle name="Neutre 3" xfId="44923" hidden="1"/>
    <cellStyle name="Neutre 3" xfId="44986" hidden="1"/>
    <cellStyle name="Neutre 3" xfId="45021" hidden="1"/>
    <cellStyle name="Neutre 3" xfId="44993" hidden="1"/>
    <cellStyle name="Neutre 3" xfId="45064" hidden="1"/>
    <cellStyle name="Neutre 3" xfId="45080" hidden="1"/>
    <cellStyle name="Neutre 3" xfId="44942" hidden="1"/>
    <cellStyle name="Neutre 3" xfId="43854" hidden="1"/>
    <cellStyle name="Neutre 3" xfId="44694" hidden="1"/>
    <cellStyle name="Neutre 3" xfId="44695" hidden="1"/>
    <cellStyle name="Neutre 3" xfId="44556" hidden="1"/>
    <cellStyle name="Neutre 3" xfId="44989" hidden="1"/>
    <cellStyle name="Neutre 3" xfId="43846" hidden="1"/>
    <cellStyle name="Neutre 3" xfId="44834" hidden="1"/>
    <cellStyle name="Neutre 3" xfId="44833" hidden="1"/>
    <cellStyle name="Neutre 3" xfId="44689" hidden="1"/>
    <cellStyle name="Neutre 3" xfId="45101" hidden="1"/>
    <cellStyle name="Neutre 3" xfId="45118" hidden="1"/>
    <cellStyle name="Neutre 3" xfId="45107" hidden="1"/>
    <cellStyle name="Neutre 3" xfId="45149" hidden="1"/>
    <cellStyle name="Neutre 3" xfId="45161" hidden="1"/>
    <cellStyle name="Neutre 3" xfId="45194" hidden="1"/>
    <cellStyle name="Neutre 3" xfId="45212" hidden="1"/>
    <cellStyle name="Neutre 3" xfId="45199" hidden="1"/>
    <cellStyle name="Neutre 3" xfId="45241" hidden="1"/>
    <cellStyle name="Neutre 3" xfId="45258" hidden="1"/>
    <cellStyle name="Neutre 3" xfId="45295" hidden="1"/>
    <cellStyle name="Neutre 3" xfId="45312" hidden="1"/>
    <cellStyle name="Neutre 3" xfId="45301" hidden="1"/>
    <cellStyle name="Neutre 3" xfId="45338" hidden="1"/>
    <cellStyle name="Neutre 3" xfId="45350" hidden="1"/>
    <cellStyle name="Neutre 3" xfId="45416" hidden="1"/>
    <cellStyle name="Neutre 3" xfId="45430" hidden="1"/>
    <cellStyle name="Neutre 3" xfId="45421" hidden="1"/>
    <cellStyle name="Neutre 3" xfId="45456" hidden="1"/>
    <cellStyle name="Neutre 3" xfId="45468" hidden="1"/>
    <cellStyle name="Neutre 3" xfId="45510" hidden="1"/>
    <cellStyle name="Neutre 3" xfId="45524" hidden="1"/>
    <cellStyle name="Neutre 3" xfId="45515" hidden="1"/>
    <cellStyle name="Neutre 3" xfId="45550" hidden="1"/>
    <cellStyle name="Neutre 3" xfId="45562" hidden="1"/>
    <cellStyle name="Neutre 3" xfId="45592" hidden="1"/>
    <cellStyle name="Neutre 3" xfId="45606" hidden="1"/>
    <cellStyle name="Neutre 3" xfId="45597" hidden="1"/>
    <cellStyle name="Neutre 3" xfId="45639" hidden="1"/>
    <cellStyle name="Neutre 3" xfId="45651" hidden="1"/>
    <cellStyle name="Neutre 3" xfId="45684" hidden="1"/>
    <cellStyle name="Neutre 3" xfId="45699" hidden="1"/>
    <cellStyle name="Neutre 3" xfId="45689" hidden="1"/>
    <cellStyle name="Neutre 3" xfId="45728" hidden="1"/>
    <cellStyle name="Neutre 3" xfId="45741" hidden="1"/>
    <cellStyle name="Neutre 3" xfId="45808" hidden="1"/>
    <cellStyle name="Neutre 3" xfId="45839" hidden="1"/>
    <cellStyle name="Neutre 3" xfId="45814" hidden="1"/>
    <cellStyle name="Neutre 3" xfId="45872" hidden="1"/>
    <cellStyle name="Neutre 3" xfId="45887" hidden="1"/>
    <cellStyle name="Neutre 3" xfId="45949" hidden="1"/>
    <cellStyle name="Neutre 3" xfId="45977" hidden="1"/>
    <cellStyle name="Neutre 3" xfId="45957" hidden="1"/>
    <cellStyle name="Neutre 3" xfId="46005" hidden="1"/>
    <cellStyle name="Neutre 3" xfId="46021" hidden="1"/>
    <cellStyle name="Neutre 3" xfId="46057" hidden="1"/>
    <cellStyle name="Neutre 3" xfId="46071" hidden="1"/>
    <cellStyle name="Neutre 3" xfId="46062" hidden="1"/>
    <cellStyle name="Neutre 3" xfId="46097" hidden="1"/>
    <cellStyle name="Neutre 3" xfId="46109" hidden="1"/>
    <cellStyle name="Neutre 3" xfId="46163" hidden="1"/>
    <cellStyle name="Neutre 3" xfId="46189" hidden="1"/>
    <cellStyle name="Neutre 3" xfId="46170" hidden="1"/>
    <cellStyle name="Neutre 3" xfId="46217" hidden="1"/>
    <cellStyle name="Neutre 3" xfId="46229" hidden="1"/>
    <cellStyle name="Neutre 3" xfId="46128" hidden="1"/>
    <cellStyle name="Neutre 3" xfId="45388" hidden="1"/>
    <cellStyle name="Neutre 3" xfId="45913" hidden="1"/>
    <cellStyle name="Neutre 3" xfId="45914" hidden="1"/>
    <cellStyle name="Neutre 3" xfId="45777" hidden="1"/>
    <cellStyle name="Neutre 3" xfId="46166" hidden="1"/>
    <cellStyle name="Neutre 3" xfId="45385" hidden="1"/>
    <cellStyle name="Neutre 3" xfId="46033" hidden="1"/>
    <cellStyle name="Neutre 3" xfId="46032" hidden="1"/>
    <cellStyle name="Neutre 3" xfId="45908" hidden="1"/>
    <cellStyle name="Neutre 3" xfId="46248" hidden="1"/>
    <cellStyle name="Neutre 3" xfId="46262" hidden="1"/>
    <cellStyle name="Neutre 3" xfId="46253" hidden="1"/>
    <cellStyle name="Neutre 3" xfId="46288" hidden="1"/>
    <cellStyle name="Neutre 3" xfId="46300" hidden="1"/>
    <cellStyle name="Neutre 3" xfId="46330" hidden="1"/>
    <cellStyle name="Neutre 3" xfId="46344" hidden="1"/>
    <cellStyle name="Neutre 3" xfId="46335" hidden="1"/>
    <cellStyle name="Neutre 3" xfId="46370" hidden="1"/>
    <cellStyle name="Neutre 3" xfId="46382" hidden="1"/>
    <cellStyle name="Neutre 3" xfId="46412" hidden="1"/>
    <cellStyle name="Neutre 3" xfId="46438" hidden="1"/>
    <cellStyle name="Neutre 3" xfId="46417" hidden="1"/>
    <cellStyle name="Neutre 3" xfId="46464" hidden="1"/>
    <cellStyle name="Neutre 3" xfId="46476" hidden="1"/>
    <cellStyle name="Neutre 3" xfId="46542" hidden="1"/>
    <cellStyle name="Neutre 3" xfId="46556" hidden="1"/>
    <cellStyle name="Neutre 3" xfId="46547" hidden="1"/>
    <cellStyle name="Neutre 3" xfId="46582" hidden="1"/>
    <cellStyle name="Neutre 3" xfId="46594" hidden="1"/>
    <cellStyle name="Neutre 3" xfId="46636" hidden="1"/>
    <cellStyle name="Neutre 3" xfId="46662" hidden="1"/>
    <cellStyle name="Neutre 3" xfId="46641" hidden="1"/>
    <cellStyle name="Neutre 3" xfId="46700" hidden="1"/>
    <cellStyle name="Neutre 3" xfId="46724" hidden="1"/>
    <cellStyle name="Neutre 3" xfId="46754" hidden="1"/>
    <cellStyle name="Neutre 3" xfId="46768" hidden="1"/>
    <cellStyle name="Neutre 3" xfId="46759" hidden="1"/>
    <cellStyle name="Neutre 3" xfId="46794" hidden="1"/>
    <cellStyle name="Neutre 3" xfId="46806" hidden="1"/>
    <cellStyle name="Neutre 3" xfId="46836" hidden="1"/>
    <cellStyle name="Neutre 3" xfId="46850" hidden="1"/>
    <cellStyle name="Neutre 3" xfId="46841" hidden="1"/>
    <cellStyle name="Neutre 3" xfId="46876" hidden="1"/>
    <cellStyle name="Neutre 3" xfId="46900" hidden="1"/>
    <cellStyle name="Neutre 3" xfId="46955" hidden="1"/>
    <cellStyle name="Neutre 3" xfId="46983" hidden="1"/>
    <cellStyle name="Neutre 3" xfId="46961" hidden="1"/>
    <cellStyle name="Neutre 3" xfId="47016" hidden="1"/>
    <cellStyle name="Neutre 3" xfId="47031" hidden="1"/>
    <cellStyle name="Neutre 3" xfId="47089" hidden="1"/>
    <cellStyle name="Neutre 3" xfId="47116" hidden="1"/>
    <cellStyle name="Neutre 3" xfId="47096" hidden="1"/>
    <cellStyle name="Neutre 3" xfId="47144" hidden="1"/>
    <cellStyle name="Neutre 3" xfId="47160" hidden="1"/>
    <cellStyle name="Neutre 3" xfId="47195" hidden="1"/>
    <cellStyle name="Neutre 3" xfId="47209" hidden="1"/>
    <cellStyle name="Neutre 3" xfId="47200" hidden="1"/>
    <cellStyle name="Neutre 3" xfId="47235" hidden="1"/>
    <cellStyle name="Neutre 3" xfId="47247" hidden="1"/>
    <cellStyle name="Neutre 3" xfId="47301" hidden="1"/>
    <cellStyle name="Neutre 3" xfId="47327" hidden="1"/>
    <cellStyle name="Neutre 3" xfId="47308" hidden="1"/>
    <cellStyle name="Neutre 3" xfId="47355" hidden="1"/>
    <cellStyle name="Neutre 3" xfId="47367" hidden="1"/>
    <cellStyle name="Neutre 3" xfId="47266" hidden="1"/>
    <cellStyle name="Neutre 3" xfId="46514" hidden="1"/>
    <cellStyle name="Neutre 3" xfId="47055" hidden="1"/>
    <cellStyle name="Neutre 3" xfId="47056" hidden="1"/>
    <cellStyle name="Neutre 3" xfId="46930" hidden="1"/>
    <cellStyle name="Neutre 3" xfId="47304" hidden="1"/>
    <cellStyle name="Neutre 3" xfId="46511" hidden="1"/>
    <cellStyle name="Neutre 3" xfId="47171" hidden="1"/>
    <cellStyle name="Neutre 3" xfId="47170" hidden="1"/>
    <cellStyle name="Neutre 3" xfId="47050" hidden="1"/>
    <cellStyle name="Neutre 3" xfId="47386" hidden="1"/>
    <cellStyle name="Neutre 3" xfId="47400" hidden="1"/>
    <cellStyle name="Neutre 3" xfId="47391" hidden="1"/>
    <cellStyle name="Neutre 3" xfId="47426" hidden="1"/>
    <cellStyle name="Neutre 3" xfId="47438" hidden="1"/>
    <cellStyle name="Neutre 3" xfId="47468" hidden="1"/>
    <cellStyle name="Neutre 3" xfId="47482" hidden="1"/>
    <cellStyle name="Neutre 3" xfId="47473" hidden="1"/>
    <cellStyle name="Neutre 3" xfId="47509" hidden="1"/>
    <cellStyle name="Neutre 3" xfId="47521" hidden="1"/>
    <cellStyle name="Neutre 3" xfId="45712" hidden="1"/>
    <cellStyle name="Neutre 3" xfId="45302" hidden="1"/>
    <cellStyle name="Neutre 3" xfId="45659" hidden="1"/>
    <cellStyle name="Neutre 3" xfId="45049" hidden="1"/>
    <cellStyle name="Neutre 3" xfId="44960" hidden="1"/>
    <cellStyle name="Neutre 3" xfId="43486" hidden="1"/>
    <cellStyle name="Neutre 3" xfId="42976" hidden="1"/>
    <cellStyle name="Neutre 3" xfId="43413" hidden="1"/>
    <cellStyle name="Neutre 3" xfId="42780" hidden="1"/>
    <cellStyle name="Neutre 3" xfId="40934" hidden="1"/>
    <cellStyle name="Neutre 3" xfId="37505" hidden="1"/>
    <cellStyle name="Neutre 3" xfId="36419" hidden="1"/>
    <cellStyle name="Neutre 3" xfId="37350" hidden="1"/>
    <cellStyle name="Neutre 3" xfId="35674" hidden="1"/>
    <cellStyle name="Neutre 3" xfId="35154" hidden="1"/>
    <cellStyle name="Neutre 3" xfId="34693" hidden="1"/>
    <cellStyle name="Neutre 3" xfId="34562" hidden="1"/>
    <cellStyle name="Neutre 3" xfId="34648" hidden="1"/>
    <cellStyle name="Neutre 3" xfId="34249" hidden="1"/>
    <cellStyle name="Neutre 3" xfId="34183" hidden="1"/>
    <cellStyle name="Neutre 3" xfId="22776" hidden="1"/>
    <cellStyle name="Neutre 3" xfId="42249" hidden="1"/>
    <cellStyle name="Neutre 3" xfId="21955" hidden="1"/>
    <cellStyle name="Neutre 3" xfId="27382" hidden="1"/>
    <cellStyle name="Neutre 3" xfId="41248" hidden="1"/>
    <cellStyle name="Neutre 3" xfId="34373" hidden="1"/>
    <cellStyle name="Neutre 3" xfId="36980" hidden="1"/>
    <cellStyle name="Neutre 3" xfId="44450" hidden="1"/>
    <cellStyle name="Neutre 3" xfId="37304" hidden="1"/>
    <cellStyle name="Neutre 3" xfId="37864" hidden="1"/>
    <cellStyle name="Neutre 3" xfId="35370" hidden="1"/>
    <cellStyle name="Neutre 3" xfId="33407" hidden="1"/>
    <cellStyle name="Neutre 3" xfId="39511" hidden="1"/>
    <cellStyle name="Neutre 3" xfId="40365" hidden="1"/>
    <cellStyle name="Neutre 3" xfId="39334" hidden="1"/>
    <cellStyle name="Neutre 3" xfId="36839" hidden="1"/>
    <cellStyle name="Neutre 3" xfId="38748" hidden="1"/>
    <cellStyle name="Neutre 3" xfId="27740" hidden="1"/>
    <cellStyle name="Neutre 3" xfId="33161" hidden="1"/>
    <cellStyle name="Neutre 3" xfId="36592" hidden="1"/>
    <cellStyle name="Neutre 3" xfId="44451" hidden="1"/>
    <cellStyle name="Neutre 3" xfId="36109" hidden="1"/>
    <cellStyle name="Neutre 3" xfId="22137" hidden="1"/>
    <cellStyle name="Neutre 3" xfId="36184" hidden="1"/>
    <cellStyle name="Neutre 3" xfId="42104" hidden="1"/>
    <cellStyle name="Neutre 3" xfId="40723" hidden="1"/>
    <cellStyle name="Neutre 3" xfId="44552" hidden="1"/>
    <cellStyle name="Neutre 3" xfId="41864" hidden="1"/>
    <cellStyle name="Neutre 3" xfId="28070" hidden="1"/>
    <cellStyle name="Neutre 3" xfId="39398" hidden="1"/>
    <cellStyle name="Neutre 3" xfId="44173" hidden="1"/>
    <cellStyle name="Neutre 3" xfId="44594" hidden="1"/>
    <cellStyle name="Neutre 3" xfId="41487" hidden="1"/>
    <cellStyle name="Neutre 3" xfId="41306" hidden="1"/>
    <cellStyle name="Neutre 3" xfId="41897" hidden="1"/>
    <cellStyle name="Neutre 3" xfId="38442" hidden="1"/>
    <cellStyle name="Neutre 3" xfId="36335" hidden="1"/>
    <cellStyle name="Neutre 3" xfId="34416" hidden="1"/>
    <cellStyle name="Neutre 3" xfId="25262" hidden="1"/>
    <cellStyle name="Neutre 3" xfId="41429" hidden="1"/>
    <cellStyle name="Neutre 3" xfId="38891" hidden="1"/>
    <cellStyle name="Neutre 3" xfId="39190" hidden="1"/>
    <cellStyle name="Neutre 3" xfId="36987" hidden="1"/>
    <cellStyle name="Neutre 3" xfId="38215" hidden="1"/>
    <cellStyle name="Neutre 3" xfId="36859" hidden="1"/>
    <cellStyle name="Neutre 3" xfId="44088" hidden="1"/>
    <cellStyle name="Neutre 3" xfId="43866" hidden="1"/>
    <cellStyle name="Neutre 3" xfId="44178" hidden="1"/>
    <cellStyle name="Neutre 3" xfId="44420" hidden="1"/>
    <cellStyle name="Neutre 3" xfId="38930" hidden="1"/>
    <cellStyle name="Neutre 3" xfId="38754" hidden="1"/>
    <cellStyle name="Neutre 3" xfId="43976" hidden="1"/>
    <cellStyle name="Neutre 3" xfId="30109" hidden="1"/>
    <cellStyle name="Neutre 3" xfId="44340" hidden="1"/>
    <cellStyle name="Neutre 3" xfId="25306" hidden="1"/>
    <cellStyle name="Neutre 3" xfId="34015" hidden="1"/>
    <cellStyle name="Neutre 3" xfId="31059" hidden="1"/>
    <cellStyle name="Neutre 3" xfId="44364" hidden="1"/>
    <cellStyle name="Neutre 3" xfId="34886" hidden="1"/>
    <cellStyle name="Neutre 3" xfId="44190" hidden="1"/>
    <cellStyle name="Neutre 3" xfId="35884" hidden="1"/>
    <cellStyle name="Neutre 3" xfId="43605" hidden="1"/>
    <cellStyle name="Neutre 3" xfId="38221" hidden="1"/>
    <cellStyle name="Neutre 3" xfId="34716" hidden="1"/>
    <cellStyle name="Neutre 3" xfId="37169" hidden="1"/>
    <cellStyle name="Neutre 3" xfId="35377" hidden="1"/>
    <cellStyle name="Neutre 3" xfId="37246" hidden="1"/>
    <cellStyle name="Neutre 3" xfId="42129" hidden="1"/>
    <cellStyle name="Neutre 3" xfId="39455" hidden="1"/>
    <cellStyle name="Neutre 3" xfId="41395" hidden="1"/>
    <cellStyle name="Neutre 3" xfId="42637" hidden="1"/>
    <cellStyle name="Neutre 3" xfId="42659" hidden="1"/>
    <cellStyle name="Neutre 3" xfId="41717" hidden="1"/>
    <cellStyle name="Neutre 3" xfId="43935" hidden="1"/>
    <cellStyle name="Neutre 3" xfId="42070" hidden="1"/>
    <cellStyle name="Neutre 3" xfId="34844" hidden="1"/>
    <cellStyle name="Neutre 3" xfId="34841" hidden="1"/>
    <cellStyle name="Neutre 3" xfId="36565" hidden="1"/>
    <cellStyle name="Neutre 3" xfId="33288" hidden="1"/>
    <cellStyle name="Neutre 3" xfId="44413" hidden="1"/>
    <cellStyle name="Neutre 3" xfId="34746" hidden="1"/>
    <cellStyle name="Neutre 3" xfId="39122" hidden="1"/>
    <cellStyle name="Neutre 3" xfId="37018" hidden="1"/>
    <cellStyle name="Neutre 3" xfId="44237" hidden="1"/>
    <cellStyle name="Neutre 3" xfId="45035" hidden="1"/>
    <cellStyle name="Neutre 3" xfId="25365" hidden="1"/>
    <cellStyle name="Neutre 3" xfId="38775" hidden="1"/>
    <cellStyle name="Neutre 3" xfId="34662" hidden="1"/>
    <cellStyle name="Neutre 3" xfId="43993" hidden="1"/>
    <cellStyle name="Neutre 3" xfId="19917" hidden="1"/>
    <cellStyle name="Neutre 3" xfId="32967" hidden="1"/>
    <cellStyle name="Neutre 3" xfId="41170" hidden="1"/>
    <cellStyle name="Neutre 3" xfId="38812" hidden="1"/>
    <cellStyle name="Neutre 3" xfId="44357" hidden="1"/>
    <cellStyle name="Neutre 3" xfId="41950" hidden="1"/>
    <cellStyle name="Neutre 3" xfId="39674" hidden="1"/>
    <cellStyle name="Neutre 3" xfId="38779" hidden="1"/>
    <cellStyle name="Neutre 3" xfId="39134" hidden="1"/>
    <cellStyle name="Neutre 3" xfId="34531" hidden="1"/>
    <cellStyle name="Neutre 3" xfId="35086" hidden="1"/>
    <cellStyle name="Neutre 3" xfId="22766" hidden="1"/>
    <cellStyle name="Neutre 3" xfId="32973" hidden="1"/>
    <cellStyle name="Neutre 3" xfId="34733" hidden="1"/>
    <cellStyle name="Neutre 3" xfId="31701" hidden="1"/>
    <cellStyle name="Neutre 3" xfId="38377" hidden="1"/>
    <cellStyle name="Neutre 3" xfId="36678" hidden="1"/>
    <cellStyle name="Neutre 3" xfId="24640" hidden="1"/>
    <cellStyle name="Neutre 3" xfId="21851" hidden="1"/>
    <cellStyle name="Neutre 3" xfId="34285" hidden="1"/>
    <cellStyle name="Neutre 3" xfId="45034" hidden="1"/>
    <cellStyle name="Neutre 3" xfId="31679" hidden="1"/>
    <cellStyle name="Neutre 3" xfId="44024" hidden="1"/>
    <cellStyle name="Neutre 3" xfId="35281" hidden="1"/>
    <cellStyle name="Neutre 3" xfId="34675" hidden="1"/>
    <cellStyle name="Neutre 3" xfId="37317" hidden="1"/>
    <cellStyle name="Neutre 3" xfId="41065" hidden="1"/>
    <cellStyle name="Neutre 3" xfId="19924" hidden="1"/>
    <cellStyle name="Neutre 3" xfId="37028" hidden="1"/>
    <cellStyle name="Neutre 3" xfId="33730" hidden="1"/>
    <cellStyle name="Neutre 3" xfId="30367" hidden="1"/>
    <cellStyle name="Neutre 3" xfId="34089" hidden="1"/>
    <cellStyle name="Neutre 3" xfId="44026" hidden="1"/>
    <cellStyle name="Neutre 3" xfId="34904" hidden="1"/>
    <cellStyle name="Neutre 3" xfId="21902" hidden="1"/>
    <cellStyle name="Neutre 3" xfId="40208" hidden="1"/>
    <cellStyle name="Neutre 3" xfId="44337" hidden="1"/>
    <cellStyle name="Neutre 3" xfId="21080" hidden="1"/>
    <cellStyle name="Neutre 3" xfId="37026" hidden="1"/>
    <cellStyle name="Neutre 3" xfId="40420" hidden="1"/>
    <cellStyle name="Neutre 3" xfId="36517" hidden="1"/>
    <cellStyle name="Neutre 3" xfId="44180" hidden="1"/>
    <cellStyle name="Neutre 3" xfId="25443" hidden="1"/>
    <cellStyle name="Neutre 3" xfId="33327" hidden="1"/>
    <cellStyle name="Neutre 3" xfId="47543" hidden="1"/>
    <cellStyle name="Neutre 3" xfId="47555" hidden="1"/>
    <cellStyle name="Neutre 3" xfId="47616" hidden="1"/>
    <cellStyle name="Neutre 3" xfId="47645" hidden="1"/>
    <cellStyle name="Neutre 3" xfId="47622" hidden="1"/>
    <cellStyle name="Neutre 3" xfId="47680" hidden="1"/>
    <cellStyle name="Neutre 3" xfId="47697" hidden="1"/>
    <cellStyle name="Neutre 3" xfId="47762" hidden="1"/>
    <cellStyle name="Neutre 3" xfId="47802" hidden="1"/>
    <cellStyle name="Neutre 3" xfId="47769" hidden="1"/>
    <cellStyle name="Neutre 3" xfId="47843" hidden="1"/>
    <cellStyle name="Neutre 3" xfId="47861" hidden="1"/>
    <cellStyle name="Neutre 3" xfId="47898" hidden="1"/>
    <cellStyle name="Neutre 3" xfId="47912" hidden="1"/>
    <cellStyle name="Neutre 3" xfId="47903" hidden="1"/>
    <cellStyle name="Neutre 3" xfId="47938" hidden="1"/>
    <cellStyle name="Neutre 3" xfId="47950" hidden="1"/>
    <cellStyle name="Neutre 3" xfId="48009" hidden="1"/>
    <cellStyle name="Neutre 3" xfId="48048" hidden="1"/>
    <cellStyle name="Neutre 3" xfId="48016" hidden="1"/>
    <cellStyle name="Neutre 3" xfId="48088" hidden="1"/>
    <cellStyle name="Neutre 3" xfId="48100" hidden="1"/>
    <cellStyle name="Neutre 3" xfId="47971" hidden="1"/>
    <cellStyle name="Neutre 3" xfId="44188" hidden="1"/>
    <cellStyle name="Neutre 3" xfId="47725" hidden="1"/>
    <cellStyle name="Neutre 3" xfId="47726" hidden="1"/>
    <cellStyle name="Neutre 3" xfId="47589" hidden="1"/>
    <cellStyle name="Neutre 3" xfId="48012" hidden="1"/>
    <cellStyle name="Neutre 3" xfId="24581" hidden="1"/>
    <cellStyle name="Neutre 3" xfId="47874" hidden="1"/>
    <cellStyle name="Neutre 3" xfId="47873" hidden="1"/>
    <cellStyle name="Neutre 3" xfId="47720" hidden="1"/>
    <cellStyle name="Neutre 3" xfId="48121" hidden="1"/>
    <cellStyle name="Neutre 3" xfId="48135" hidden="1"/>
    <cellStyle name="Neutre 3" xfId="48126" hidden="1"/>
    <cellStyle name="Neutre 3" xfId="48161" hidden="1"/>
    <cellStyle name="Neutre 3" xfId="48173" hidden="1"/>
    <cellStyle name="Neutre 3" xfId="48203" hidden="1"/>
    <cellStyle name="Neutre 3" xfId="48229" hidden="1"/>
    <cellStyle name="Neutre 3" xfId="48208" hidden="1"/>
    <cellStyle name="Neutre 3" xfId="48267" hidden="1"/>
    <cellStyle name="Neutre 3" xfId="48291" hidden="1"/>
    <cellStyle name="Neutre 3" xfId="48321" hidden="1"/>
    <cellStyle name="Neutre 3" xfId="48335" hidden="1"/>
    <cellStyle name="Neutre 3" xfId="48326" hidden="1"/>
    <cellStyle name="Neutre 3" xfId="48361" hidden="1"/>
    <cellStyle name="Neutre 3" xfId="48373" hidden="1"/>
    <cellStyle name="Neutre 3" xfId="48439" hidden="1"/>
    <cellStyle name="Neutre 3" xfId="48453" hidden="1"/>
    <cellStyle name="Neutre 3" xfId="48444" hidden="1"/>
    <cellStyle name="Neutre 3" xfId="48479" hidden="1"/>
    <cellStyle name="Neutre 3" xfId="48491" hidden="1"/>
    <cellStyle name="Neutre 3" xfId="48533" hidden="1"/>
    <cellStyle name="Neutre 3" xfId="48547" hidden="1"/>
    <cellStyle name="Neutre 3" xfId="48538" hidden="1"/>
    <cellStyle name="Neutre 3" xfId="48573" hidden="1"/>
    <cellStyle name="Neutre 3" xfId="48597" hidden="1"/>
    <cellStyle name="Neutre 3" xfId="48627" hidden="1"/>
    <cellStyle name="Neutre 3" xfId="48641" hidden="1"/>
    <cellStyle name="Neutre 3" xfId="48632" hidden="1"/>
    <cellStyle name="Neutre 3" xfId="48667" hidden="1"/>
    <cellStyle name="Neutre 3" xfId="48679" hidden="1"/>
    <cellStyle name="Neutre 3" xfId="48709" hidden="1"/>
    <cellStyle name="Neutre 3" xfId="48723" hidden="1"/>
    <cellStyle name="Neutre 3" xfId="48714" hidden="1"/>
    <cellStyle name="Neutre 3" xfId="48749" hidden="1"/>
    <cellStyle name="Neutre 3" xfId="48761" hidden="1"/>
    <cellStyle name="Neutre 3" xfId="48816" hidden="1"/>
    <cellStyle name="Neutre 3" xfId="48844" hidden="1"/>
    <cellStyle name="Neutre 3" xfId="48822" hidden="1"/>
    <cellStyle name="Neutre 3" xfId="48877" hidden="1"/>
    <cellStyle name="Neutre 3" xfId="48892" hidden="1"/>
    <cellStyle name="Neutre 3" xfId="48950" hidden="1"/>
    <cellStyle name="Neutre 3" xfId="48977" hidden="1"/>
    <cellStyle name="Neutre 3" xfId="48957" hidden="1"/>
    <cellStyle name="Neutre 3" xfId="49005" hidden="1"/>
    <cellStyle name="Neutre 3" xfId="49021" hidden="1"/>
    <cellStyle name="Neutre 3" xfId="49056" hidden="1"/>
    <cellStyle name="Neutre 3" xfId="49070" hidden="1"/>
    <cellStyle name="Neutre 3" xfId="49061" hidden="1"/>
    <cellStyle name="Neutre 3" xfId="49096" hidden="1"/>
    <cellStyle name="Neutre 3" xfId="49108" hidden="1"/>
    <cellStyle name="Neutre 3" xfId="49162" hidden="1"/>
    <cellStyle name="Neutre 3" xfId="49188" hidden="1"/>
    <cellStyle name="Neutre 3" xfId="49169" hidden="1"/>
    <cellStyle name="Neutre 3" xfId="49216" hidden="1"/>
    <cellStyle name="Neutre 3" xfId="49228" hidden="1"/>
    <cellStyle name="Neutre 3" xfId="49127" hidden="1"/>
    <cellStyle name="Neutre 3" xfId="48411" hidden="1"/>
    <cellStyle name="Neutre 3" xfId="48916" hidden="1"/>
    <cellStyle name="Neutre 3" xfId="48917" hidden="1"/>
    <cellStyle name="Neutre 3" xfId="48791" hidden="1"/>
    <cellStyle name="Neutre 3" xfId="49165" hidden="1"/>
    <cellStyle name="Neutre 3" xfId="48408" hidden="1"/>
    <cellStyle name="Neutre 3" xfId="49032" hidden="1"/>
    <cellStyle name="Neutre 3" xfId="49031" hidden="1"/>
    <cellStyle name="Neutre 3" xfId="48911" hidden="1"/>
    <cellStyle name="Neutre 3" xfId="49247" hidden="1"/>
    <cellStyle name="Neutre 3" xfId="49261" hidden="1"/>
    <cellStyle name="Neutre 3" xfId="49252" hidden="1"/>
    <cellStyle name="Neutre 3" xfId="49287" hidden="1"/>
    <cellStyle name="Neutre 3" xfId="49299" hidden="1"/>
    <cellStyle name="Neutre 3" xfId="49329" hidden="1"/>
    <cellStyle name="Neutre 3" xfId="49343" hidden="1"/>
    <cellStyle name="Neutre 3" xfId="49334" hidden="1"/>
    <cellStyle name="Neutre 3" xfId="49369" hidden="1"/>
    <cellStyle name="Neutre 3" xfId="49381" hidden="1"/>
    <cellStyle name="Neutre 3" xfId="49411" hidden="1"/>
    <cellStyle name="Neutre 3" xfId="49425" hidden="1"/>
    <cellStyle name="Neutre 3" xfId="49416" hidden="1"/>
    <cellStyle name="Neutre 3" xfId="49451" hidden="1"/>
    <cellStyle name="Neutre 3" xfId="49463" hidden="1"/>
    <cellStyle name="Neutre 3" xfId="49529" hidden="1"/>
    <cellStyle name="Neutre 3" xfId="49543" hidden="1"/>
    <cellStyle name="Neutre 3" xfId="49534" hidden="1"/>
    <cellStyle name="Neutre 3" xfId="49569" hidden="1"/>
    <cellStyle name="Neutre 3" xfId="49581" hidden="1"/>
    <cellStyle name="Neutre 3" xfId="49623" hidden="1"/>
    <cellStyle name="Neutre 3" xfId="49637" hidden="1"/>
    <cellStyle name="Neutre 3" xfId="49628" hidden="1"/>
    <cellStyle name="Neutre 3" xfId="49663" hidden="1"/>
    <cellStyle name="Neutre 3" xfId="49675" hidden="1"/>
    <cellStyle name="Neutre 3" xfId="49705" hidden="1"/>
    <cellStyle name="Neutre 3" xfId="49719" hidden="1"/>
    <cellStyle name="Neutre 3" xfId="49710" hidden="1"/>
    <cellStyle name="Neutre 3" xfId="49745" hidden="1"/>
    <cellStyle name="Neutre 3" xfId="49757" hidden="1"/>
    <cellStyle name="Neutre 3" xfId="49787" hidden="1"/>
    <cellStyle name="Neutre 3" xfId="49801" hidden="1"/>
    <cellStyle name="Neutre 3" xfId="49792" hidden="1"/>
    <cellStyle name="Neutre 3" xfId="49827" hidden="1"/>
    <cellStyle name="Neutre 3" xfId="49839" hidden="1"/>
    <cellStyle name="Neutre 3" xfId="49894" hidden="1"/>
    <cellStyle name="Neutre 3" xfId="49922" hidden="1"/>
    <cellStyle name="Neutre 3" xfId="49900" hidden="1"/>
    <cellStyle name="Neutre 3" xfId="49955" hidden="1"/>
    <cellStyle name="Neutre 3" xfId="49970" hidden="1"/>
    <cellStyle name="Neutre 3" xfId="50028" hidden="1"/>
    <cellStyle name="Neutre 3" xfId="50055" hidden="1"/>
    <cellStyle name="Neutre 3" xfId="50035" hidden="1"/>
    <cellStyle name="Neutre 3" xfId="50083" hidden="1"/>
    <cellStyle name="Neutre 3" xfId="50099" hidden="1"/>
    <cellStyle name="Neutre 3" xfId="50134" hidden="1"/>
    <cellStyle name="Neutre 3" xfId="50148" hidden="1"/>
    <cellStyle name="Neutre 3" xfId="50139" hidden="1"/>
    <cellStyle name="Neutre 3" xfId="50174" hidden="1"/>
    <cellStyle name="Neutre 3" xfId="50186" hidden="1"/>
    <cellStyle name="Neutre 3" xfId="50240" hidden="1"/>
    <cellStyle name="Neutre 3" xfId="50266" hidden="1"/>
    <cellStyle name="Neutre 3" xfId="50247" hidden="1"/>
    <cellStyle name="Neutre 3" xfId="50294" hidden="1"/>
    <cellStyle name="Neutre 3" xfId="50306" hidden="1"/>
    <cellStyle name="Neutre 3" xfId="50205" hidden="1"/>
    <cellStyle name="Neutre 3" xfId="49501" hidden="1"/>
    <cellStyle name="Neutre 3" xfId="49994" hidden="1"/>
    <cellStyle name="Neutre 3" xfId="49995" hidden="1"/>
    <cellStyle name="Neutre 3" xfId="49869" hidden="1"/>
    <cellStyle name="Neutre 3" xfId="50243" hidden="1"/>
    <cellStyle name="Neutre 3" xfId="49498" hidden="1"/>
    <cellStyle name="Neutre 3" xfId="50110" hidden="1"/>
    <cellStyle name="Neutre 3" xfId="50109" hidden="1"/>
    <cellStyle name="Neutre 3" xfId="49989" hidden="1"/>
    <cellStyle name="Neutre 3" xfId="50325" hidden="1"/>
    <cellStyle name="Neutre 3" xfId="50339" hidden="1"/>
    <cellStyle name="Neutre 3" xfId="50330" hidden="1"/>
    <cellStyle name="Neutre 3" xfId="50365" hidden="1"/>
    <cellStyle name="Neutre 3" xfId="50377" hidden="1"/>
    <cellStyle name="Neutre 3" xfId="50407" hidden="1"/>
    <cellStyle name="Neutre 3" xfId="50421" hidden="1"/>
    <cellStyle name="Neutre 3" xfId="50412" hidden="1"/>
    <cellStyle name="Neutre 3" xfId="50447" hidden="1"/>
    <cellStyle name="Neutre 3" xfId="50459" hidden="1"/>
    <cellStyle name="Neutre 3" xfId="50489" hidden="1"/>
    <cellStyle name="Neutre 3" xfId="50515" hidden="1"/>
    <cellStyle name="Neutre 3" xfId="50494" hidden="1"/>
    <cellStyle name="Neutre 3" xfId="50541" hidden="1"/>
    <cellStyle name="Neutre 3" xfId="50553" hidden="1"/>
    <cellStyle name="Neutre 3" xfId="50619" hidden="1"/>
    <cellStyle name="Neutre 3" xfId="50633" hidden="1"/>
    <cellStyle name="Neutre 3" xfId="50624" hidden="1"/>
    <cellStyle name="Neutre 3" xfId="50659" hidden="1"/>
    <cellStyle name="Neutre 3" xfId="50671" hidden="1"/>
    <cellStyle name="Neutre 3" xfId="50713" hidden="1"/>
    <cellStyle name="Neutre 3" xfId="50739" hidden="1"/>
    <cellStyle name="Neutre 3" xfId="50718" hidden="1"/>
    <cellStyle name="Neutre 3" xfId="50777" hidden="1"/>
    <cellStyle name="Neutre 3" xfId="50801" hidden="1"/>
    <cellStyle name="Neutre 3" xfId="50831" hidden="1"/>
    <cellStyle name="Neutre 3" xfId="50845" hidden="1"/>
    <cellStyle name="Neutre 3" xfId="50836" hidden="1"/>
    <cellStyle name="Neutre 3" xfId="50871" hidden="1"/>
    <cellStyle name="Neutre 3" xfId="50883" hidden="1"/>
    <cellStyle name="Neutre 3" xfId="50913" hidden="1"/>
    <cellStyle name="Neutre 3" xfId="50927" hidden="1"/>
    <cellStyle name="Neutre 3" xfId="50918" hidden="1"/>
    <cellStyle name="Neutre 3" xfId="50953" hidden="1"/>
    <cellStyle name="Neutre 3" xfId="50977" hidden="1"/>
    <cellStyle name="Neutre 3" xfId="51032" hidden="1"/>
    <cellStyle name="Neutre 3" xfId="51060" hidden="1"/>
    <cellStyle name="Neutre 3" xfId="51038" hidden="1"/>
    <cellStyle name="Neutre 3" xfId="51093" hidden="1"/>
    <cellStyle name="Neutre 3" xfId="51108" hidden="1"/>
    <cellStyle name="Neutre 3" xfId="51166" hidden="1"/>
    <cellStyle name="Neutre 3" xfId="51193" hidden="1"/>
    <cellStyle name="Neutre 3" xfId="51173" hidden="1"/>
    <cellStyle name="Neutre 3" xfId="51221" hidden="1"/>
    <cellStyle name="Neutre 3" xfId="51237" hidden="1"/>
    <cellStyle name="Neutre 3" xfId="51272" hidden="1"/>
    <cellStyle name="Neutre 3" xfId="51286" hidden="1"/>
    <cellStyle name="Neutre 3" xfId="51277" hidden="1"/>
    <cellStyle name="Neutre 3" xfId="51312" hidden="1"/>
    <cellStyle name="Neutre 3" xfId="51324" hidden="1"/>
    <cellStyle name="Neutre 3" xfId="51378" hidden="1"/>
    <cellStyle name="Neutre 3" xfId="51404" hidden="1"/>
    <cellStyle name="Neutre 3" xfId="51385" hidden="1"/>
    <cellStyle name="Neutre 3" xfId="51432" hidden="1"/>
    <cellStyle name="Neutre 3" xfId="51444" hidden="1"/>
    <cellStyle name="Neutre 3" xfId="51343" hidden="1"/>
    <cellStyle name="Neutre 3" xfId="50591" hidden="1"/>
    <cellStyle name="Neutre 3" xfId="51132" hidden="1"/>
    <cellStyle name="Neutre 3" xfId="51133" hidden="1"/>
    <cellStyle name="Neutre 3" xfId="51007" hidden="1"/>
    <cellStyle name="Neutre 3" xfId="51381" hidden="1"/>
    <cellStyle name="Neutre 3" xfId="50588" hidden="1"/>
    <cellStyle name="Neutre 3" xfId="51248" hidden="1"/>
    <cellStyle name="Neutre 3" xfId="51247" hidden="1"/>
    <cellStyle name="Neutre 3" xfId="51127" hidden="1"/>
    <cellStyle name="Neutre 3" xfId="51463" hidden="1"/>
    <cellStyle name="Neutre 3" xfId="51477" hidden="1"/>
    <cellStyle name="Neutre 3" xfId="51468" hidden="1"/>
    <cellStyle name="Neutre 3" xfId="51503" hidden="1"/>
    <cellStyle name="Neutre 3" xfId="51515" hidden="1"/>
    <cellStyle name="Neutre 3" xfId="51545" hidden="1"/>
    <cellStyle name="Neutre 3" xfId="51559" hidden="1"/>
    <cellStyle name="Neutre 3" xfId="51550" hidden="1"/>
    <cellStyle name="Neutre 3" xfId="51585" hidden="1"/>
    <cellStyle name="Neutre 3" xfId="51597"/>
    <cellStyle name="Neutre 4" xfId="3108"/>
    <cellStyle name="Neutre 5" xfId="11417"/>
    <cellStyle name="Neutre 6" xfId="19943"/>
    <cellStyle name="Normal" xfId="0" builtinId="0"/>
    <cellStyle name="Normal - Style1" xfId="113"/>
    <cellStyle name="Normal 10" xfId="159"/>
    <cellStyle name="Normal 11" xfId="167"/>
    <cellStyle name="Normal 12" xfId="168"/>
    <cellStyle name="Normal 13" xfId="169"/>
    <cellStyle name="Normal 14" xfId="170"/>
    <cellStyle name="Normal 14 10" xfId="769"/>
    <cellStyle name="Normal 14 10 2" xfId="3585"/>
    <cellStyle name="Normal 14 10 2 2" xfId="14637"/>
    <cellStyle name="Normal 14 10 2 2 2" xfId="28568"/>
    <cellStyle name="Normal 14 10 2 3" xfId="9095"/>
    <cellStyle name="Normal 14 10 2 4" xfId="23217"/>
    <cellStyle name="Normal 14 10 3" xfId="11879"/>
    <cellStyle name="Normal 14 10 3 2" xfId="25917"/>
    <cellStyle name="Normal 14 10 4" xfId="6337"/>
    <cellStyle name="Normal 14 10 5" xfId="20490"/>
    <cellStyle name="Normal 14 11" xfId="3102"/>
    <cellStyle name="Normal 14 11 2" xfId="14205"/>
    <cellStyle name="Normal 14 11 2 2" xfId="28144"/>
    <cellStyle name="Normal 14 11 3" xfId="8663"/>
    <cellStyle name="Normal 14 11 4" xfId="22754"/>
    <cellStyle name="Normal 14 12" xfId="11411"/>
    <cellStyle name="Normal 14 12 2" xfId="25467"/>
    <cellStyle name="Normal 14 13" xfId="5905"/>
    <cellStyle name="Normal 14 14" xfId="19927"/>
    <cellStyle name="Normal 14 2" xfId="293"/>
    <cellStyle name="Normal 14 2 10" xfId="11470"/>
    <cellStyle name="Normal 14 2 10 2" xfId="25521"/>
    <cellStyle name="Normal 14 2 11" xfId="5928"/>
    <cellStyle name="Normal 14 2 12" xfId="20034"/>
    <cellStyle name="Normal 14 2 2" xfId="343"/>
    <cellStyle name="Normal 14 2 2 10" xfId="5940"/>
    <cellStyle name="Normal 14 2 2 11" xfId="20079"/>
    <cellStyle name="Normal 14 2 2 2" xfId="389"/>
    <cellStyle name="Normal 14 2 2 2 2" xfId="598"/>
    <cellStyle name="Normal 14 2 2 2 2 2" xfId="1477"/>
    <cellStyle name="Normal 14 2 2 2 2 2 2" xfId="4293"/>
    <cellStyle name="Normal 14 2 2 2 2 2 2 2" xfId="15345"/>
    <cellStyle name="Normal 14 2 2 2 2 2 2 2 2" xfId="29259"/>
    <cellStyle name="Normal 14 2 2 2 2 2 2 3" xfId="9803"/>
    <cellStyle name="Normal 14 2 2 2 2 2 2 4" xfId="23917"/>
    <cellStyle name="Normal 14 2 2 2 2 2 3" xfId="12587"/>
    <cellStyle name="Normal 14 2 2 2 2 2 3 2" xfId="26607"/>
    <cellStyle name="Normal 14 2 2 2 2 2 4" xfId="7045"/>
    <cellStyle name="Normal 14 2 2 2 2 2 5" xfId="21187"/>
    <cellStyle name="Normal 14 2 2 2 2 3" xfId="1993"/>
    <cellStyle name="Normal 14 2 2 2 2 3 2" xfId="4809"/>
    <cellStyle name="Normal 14 2 2 2 2 3 2 2" xfId="15861"/>
    <cellStyle name="Normal 14 2 2 2 2 3 2 2 2" xfId="29752"/>
    <cellStyle name="Normal 14 2 2 2 2 3 2 3" xfId="10319"/>
    <cellStyle name="Normal 14 2 2 2 2 3 2 4" xfId="24419"/>
    <cellStyle name="Normal 14 2 2 2 2 3 3" xfId="13103"/>
    <cellStyle name="Normal 14 2 2 2 2 3 3 2" xfId="27109"/>
    <cellStyle name="Normal 14 2 2 2 2 3 4" xfId="7561"/>
    <cellStyle name="Normal 14 2 2 2 2 3 5" xfId="21691"/>
    <cellStyle name="Normal 14 2 2 2 2 4" xfId="1066"/>
    <cellStyle name="Normal 14 2 2 2 2 4 2" xfId="3882"/>
    <cellStyle name="Normal 14 2 2 2 2 4 2 2" xfId="14934"/>
    <cellStyle name="Normal 14 2 2 2 2 4 2 2 2" xfId="28860"/>
    <cellStyle name="Normal 14 2 2 2 2 4 2 3" xfId="9392"/>
    <cellStyle name="Normal 14 2 2 2 2 4 2 4" xfId="23508"/>
    <cellStyle name="Normal 14 2 2 2 2 4 3" xfId="12176"/>
    <cellStyle name="Normal 14 2 2 2 2 4 3 2" xfId="26206"/>
    <cellStyle name="Normal 14 2 2 2 2 4 4" xfId="6634"/>
    <cellStyle name="Normal 14 2 2 2 2 4 5" xfId="20783"/>
    <cellStyle name="Normal 14 2 2 2 2 5" xfId="3419"/>
    <cellStyle name="Normal 14 2 2 2 2 5 2" xfId="14471"/>
    <cellStyle name="Normal 14 2 2 2 2 5 2 2" xfId="28407"/>
    <cellStyle name="Normal 14 2 2 2 2 5 3" xfId="8929"/>
    <cellStyle name="Normal 14 2 2 2 2 5 4" xfId="23056"/>
    <cellStyle name="Normal 14 2 2 2 2 6" xfId="11713"/>
    <cellStyle name="Normal 14 2 2 2 2 6 2" xfId="25757"/>
    <cellStyle name="Normal 14 2 2 2 2 7" xfId="6171"/>
    <cellStyle name="Normal 14 2 2 2 2 8" xfId="20326"/>
    <cellStyle name="Normal 14 2 2 2 3" xfId="1286"/>
    <cellStyle name="Normal 14 2 2 2 3 2" xfId="4102"/>
    <cellStyle name="Normal 14 2 2 2 3 2 2" xfId="15154"/>
    <cellStyle name="Normal 14 2 2 2 3 2 2 2" xfId="29075"/>
    <cellStyle name="Normal 14 2 2 2 3 2 3" xfId="9612"/>
    <cellStyle name="Normal 14 2 2 2 3 2 4" xfId="23728"/>
    <cellStyle name="Normal 14 2 2 2 3 3" xfId="12396"/>
    <cellStyle name="Normal 14 2 2 2 3 3 2" xfId="26422"/>
    <cellStyle name="Normal 14 2 2 2 3 4" xfId="6854"/>
    <cellStyle name="Normal 14 2 2 2 3 5" xfId="21001"/>
    <cellStyle name="Normal 14 2 2 2 4" xfId="1802"/>
    <cellStyle name="Normal 14 2 2 2 4 2" xfId="4618"/>
    <cellStyle name="Normal 14 2 2 2 4 2 2" xfId="15670"/>
    <cellStyle name="Normal 14 2 2 2 4 2 2 2" xfId="29568"/>
    <cellStyle name="Normal 14 2 2 2 4 2 3" xfId="10128"/>
    <cellStyle name="Normal 14 2 2 2 4 2 4" xfId="24235"/>
    <cellStyle name="Normal 14 2 2 2 4 3" xfId="12912"/>
    <cellStyle name="Normal 14 2 2 2 4 3 2" xfId="26921"/>
    <cellStyle name="Normal 14 2 2 2 4 4" xfId="7370"/>
    <cellStyle name="Normal 14 2 2 2 4 5" xfId="21503"/>
    <cellStyle name="Normal 14 2 2 2 5" xfId="872"/>
    <cellStyle name="Normal 14 2 2 2 5 2" xfId="3688"/>
    <cellStyle name="Normal 14 2 2 2 5 2 2" xfId="14740"/>
    <cellStyle name="Normal 14 2 2 2 5 2 2 2" xfId="28670"/>
    <cellStyle name="Normal 14 2 2 2 5 2 3" xfId="9198"/>
    <cellStyle name="Normal 14 2 2 2 5 2 4" xfId="23319"/>
    <cellStyle name="Normal 14 2 2 2 5 3" xfId="11982"/>
    <cellStyle name="Normal 14 2 2 2 5 3 2" xfId="26017"/>
    <cellStyle name="Normal 14 2 2 2 5 4" xfId="6440"/>
    <cellStyle name="Normal 14 2 2 2 5 5" xfId="20592"/>
    <cellStyle name="Normal 14 2 2 2 6" xfId="3228"/>
    <cellStyle name="Normal 14 2 2 2 6 2" xfId="14280"/>
    <cellStyle name="Normal 14 2 2 2 6 2 2" xfId="28219"/>
    <cellStyle name="Normal 14 2 2 2 6 3" xfId="8738"/>
    <cellStyle name="Normal 14 2 2 2 6 4" xfId="22870"/>
    <cellStyle name="Normal 14 2 2 2 7" xfId="11522"/>
    <cellStyle name="Normal 14 2 2 2 7 2" xfId="25573"/>
    <cellStyle name="Normal 14 2 2 2 8" xfId="5980"/>
    <cellStyle name="Normal 14 2 2 2 9" xfId="20124"/>
    <cellStyle name="Normal 14 2 2 3" xfId="433"/>
    <cellStyle name="Normal 14 2 2 3 2" xfId="639"/>
    <cellStyle name="Normal 14 2 2 3 2 2" xfId="1518"/>
    <cellStyle name="Normal 14 2 2 3 2 2 2" xfId="4334"/>
    <cellStyle name="Normal 14 2 2 3 2 2 2 2" xfId="15386"/>
    <cellStyle name="Normal 14 2 2 3 2 2 2 2 2" xfId="29300"/>
    <cellStyle name="Normal 14 2 2 3 2 2 2 3" xfId="9844"/>
    <cellStyle name="Normal 14 2 2 3 2 2 2 4" xfId="23958"/>
    <cellStyle name="Normal 14 2 2 3 2 2 3" xfId="12628"/>
    <cellStyle name="Normal 14 2 2 3 2 2 3 2" xfId="26648"/>
    <cellStyle name="Normal 14 2 2 3 2 2 4" xfId="7086"/>
    <cellStyle name="Normal 14 2 2 3 2 2 5" xfId="21228"/>
    <cellStyle name="Normal 14 2 2 3 2 3" xfId="2034"/>
    <cellStyle name="Normal 14 2 2 3 2 3 2" xfId="4850"/>
    <cellStyle name="Normal 14 2 2 3 2 3 2 2" xfId="15902"/>
    <cellStyle name="Normal 14 2 2 3 2 3 2 2 2" xfId="29793"/>
    <cellStyle name="Normal 14 2 2 3 2 3 2 3" xfId="10360"/>
    <cellStyle name="Normal 14 2 2 3 2 3 2 4" xfId="24460"/>
    <cellStyle name="Normal 14 2 2 3 2 3 3" xfId="13144"/>
    <cellStyle name="Normal 14 2 2 3 2 3 3 2" xfId="27150"/>
    <cellStyle name="Normal 14 2 2 3 2 3 4" xfId="7602"/>
    <cellStyle name="Normal 14 2 2 3 2 3 5" xfId="21732"/>
    <cellStyle name="Normal 14 2 2 3 2 4" xfId="1107"/>
    <cellStyle name="Normal 14 2 2 3 2 4 2" xfId="3923"/>
    <cellStyle name="Normal 14 2 2 3 2 4 2 2" xfId="14975"/>
    <cellStyle name="Normal 14 2 2 3 2 4 2 2 2" xfId="28901"/>
    <cellStyle name="Normal 14 2 2 3 2 4 2 3" xfId="9433"/>
    <cellStyle name="Normal 14 2 2 3 2 4 2 4" xfId="23549"/>
    <cellStyle name="Normal 14 2 2 3 2 4 3" xfId="12217"/>
    <cellStyle name="Normal 14 2 2 3 2 4 3 2" xfId="26247"/>
    <cellStyle name="Normal 14 2 2 3 2 4 4" xfId="6675"/>
    <cellStyle name="Normal 14 2 2 3 2 4 5" xfId="20824"/>
    <cellStyle name="Normal 14 2 2 3 2 5" xfId="3460"/>
    <cellStyle name="Normal 14 2 2 3 2 5 2" xfId="14512"/>
    <cellStyle name="Normal 14 2 2 3 2 5 2 2" xfId="28448"/>
    <cellStyle name="Normal 14 2 2 3 2 5 3" xfId="8970"/>
    <cellStyle name="Normal 14 2 2 3 2 5 4" xfId="23097"/>
    <cellStyle name="Normal 14 2 2 3 2 6" xfId="11754"/>
    <cellStyle name="Normal 14 2 2 3 2 6 2" xfId="25798"/>
    <cellStyle name="Normal 14 2 2 3 2 7" xfId="6212"/>
    <cellStyle name="Normal 14 2 2 3 2 8" xfId="20367"/>
    <cellStyle name="Normal 14 2 2 3 3" xfId="1327"/>
    <cellStyle name="Normal 14 2 2 3 3 2" xfId="4143"/>
    <cellStyle name="Normal 14 2 2 3 3 2 2" xfId="15195"/>
    <cellStyle name="Normal 14 2 2 3 3 2 2 2" xfId="29116"/>
    <cellStyle name="Normal 14 2 2 3 3 2 3" xfId="9653"/>
    <cellStyle name="Normal 14 2 2 3 3 2 4" xfId="23769"/>
    <cellStyle name="Normal 14 2 2 3 3 3" xfId="12437"/>
    <cellStyle name="Normal 14 2 2 3 3 3 2" xfId="26463"/>
    <cellStyle name="Normal 14 2 2 3 3 4" xfId="6895"/>
    <cellStyle name="Normal 14 2 2 3 3 5" xfId="21042"/>
    <cellStyle name="Normal 14 2 2 3 4" xfId="1843"/>
    <cellStyle name="Normal 14 2 2 3 4 2" xfId="4659"/>
    <cellStyle name="Normal 14 2 2 3 4 2 2" xfId="15711"/>
    <cellStyle name="Normal 14 2 2 3 4 2 2 2" xfId="29609"/>
    <cellStyle name="Normal 14 2 2 3 4 2 3" xfId="10169"/>
    <cellStyle name="Normal 14 2 2 3 4 2 4" xfId="24276"/>
    <cellStyle name="Normal 14 2 2 3 4 3" xfId="12953"/>
    <cellStyle name="Normal 14 2 2 3 4 3 2" xfId="26962"/>
    <cellStyle name="Normal 14 2 2 3 4 4" xfId="7411"/>
    <cellStyle name="Normal 14 2 2 3 4 5" xfId="21544"/>
    <cellStyle name="Normal 14 2 2 3 5" xfId="913"/>
    <cellStyle name="Normal 14 2 2 3 5 2" xfId="3729"/>
    <cellStyle name="Normal 14 2 2 3 5 2 2" xfId="14781"/>
    <cellStyle name="Normal 14 2 2 3 5 2 2 2" xfId="28711"/>
    <cellStyle name="Normal 14 2 2 3 5 2 3" xfId="9239"/>
    <cellStyle name="Normal 14 2 2 3 5 2 4" xfId="23360"/>
    <cellStyle name="Normal 14 2 2 3 5 3" xfId="12023"/>
    <cellStyle name="Normal 14 2 2 3 5 3 2" xfId="26058"/>
    <cellStyle name="Normal 14 2 2 3 5 4" xfId="6481"/>
    <cellStyle name="Normal 14 2 2 3 5 5" xfId="20633"/>
    <cellStyle name="Normal 14 2 2 3 6" xfId="3269"/>
    <cellStyle name="Normal 14 2 2 3 6 2" xfId="14321"/>
    <cellStyle name="Normal 14 2 2 3 6 2 2" xfId="28260"/>
    <cellStyle name="Normal 14 2 2 3 6 3" xfId="8779"/>
    <cellStyle name="Normal 14 2 2 3 6 4" xfId="22911"/>
    <cellStyle name="Normal 14 2 2 3 7" xfId="11563"/>
    <cellStyle name="Normal 14 2 2 3 7 2" xfId="25614"/>
    <cellStyle name="Normal 14 2 2 3 8" xfId="6021"/>
    <cellStyle name="Normal 14 2 2 3 9" xfId="20168"/>
    <cellStyle name="Normal 14 2 2 4" xfId="558"/>
    <cellStyle name="Normal 14 2 2 4 2" xfId="1437"/>
    <cellStyle name="Normal 14 2 2 4 2 2" xfId="4253"/>
    <cellStyle name="Normal 14 2 2 4 2 2 2" xfId="15305"/>
    <cellStyle name="Normal 14 2 2 4 2 2 2 2" xfId="29219"/>
    <cellStyle name="Normal 14 2 2 4 2 2 3" xfId="9763"/>
    <cellStyle name="Normal 14 2 2 4 2 2 4" xfId="23877"/>
    <cellStyle name="Normal 14 2 2 4 2 3" xfId="12547"/>
    <cellStyle name="Normal 14 2 2 4 2 3 2" xfId="26567"/>
    <cellStyle name="Normal 14 2 2 4 2 4" xfId="7005"/>
    <cellStyle name="Normal 14 2 2 4 2 5" xfId="21147"/>
    <cellStyle name="Normal 14 2 2 4 3" xfId="1953"/>
    <cellStyle name="Normal 14 2 2 4 3 2" xfId="4769"/>
    <cellStyle name="Normal 14 2 2 4 3 2 2" xfId="15821"/>
    <cellStyle name="Normal 14 2 2 4 3 2 2 2" xfId="29712"/>
    <cellStyle name="Normal 14 2 2 4 3 2 3" xfId="10279"/>
    <cellStyle name="Normal 14 2 2 4 3 2 4" xfId="24379"/>
    <cellStyle name="Normal 14 2 2 4 3 3" xfId="13063"/>
    <cellStyle name="Normal 14 2 2 4 3 3 2" xfId="27069"/>
    <cellStyle name="Normal 14 2 2 4 3 4" xfId="7521"/>
    <cellStyle name="Normal 14 2 2 4 3 5" xfId="21651"/>
    <cellStyle name="Normal 14 2 2 4 4" xfId="1026"/>
    <cellStyle name="Normal 14 2 2 4 4 2" xfId="3842"/>
    <cellStyle name="Normal 14 2 2 4 4 2 2" xfId="14894"/>
    <cellStyle name="Normal 14 2 2 4 4 2 2 2" xfId="28820"/>
    <cellStyle name="Normal 14 2 2 4 4 2 3" xfId="9352"/>
    <cellStyle name="Normal 14 2 2 4 4 2 4" xfId="23468"/>
    <cellStyle name="Normal 14 2 2 4 4 3" xfId="12136"/>
    <cellStyle name="Normal 14 2 2 4 4 3 2" xfId="26166"/>
    <cellStyle name="Normal 14 2 2 4 4 4" xfId="6594"/>
    <cellStyle name="Normal 14 2 2 4 4 5" xfId="20743"/>
    <cellStyle name="Normal 14 2 2 4 5" xfId="3379"/>
    <cellStyle name="Normal 14 2 2 4 5 2" xfId="14431"/>
    <cellStyle name="Normal 14 2 2 4 5 2 2" xfId="28367"/>
    <cellStyle name="Normal 14 2 2 4 5 3" xfId="8889"/>
    <cellStyle name="Normal 14 2 2 4 5 4" xfId="23016"/>
    <cellStyle name="Normal 14 2 2 4 6" xfId="11673"/>
    <cellStyle name="Normal 14 2 2 4 6 2" xfId="25717"/>
    <cellStyle name="Normal 14 2 2 4 7" xfId="6131"/>
    <cellStyle name="Normal 14 2 2 4 8" xfId="20286"/>
    <cellStyle name="Normal 14 2 2 5" xfId="1246"/>
    <cellStyle name="Normal 14 2 2 5 2" xfId="4062"/>
    <cellStyle name="Normal 14 2 2 5 2 2" xfId="15114"/>
    <cellStyle name="Normal 14 2 2 5 2 2 2" xfId="29035"/>
    <cellStyle name="Normal 14 2 2 5 2 3" xfId="9572"/>
    <cellStyle name="Normal 14 2 2 5 2 4" xfId="23688"/>
    <cellStyle name="Normal 14 2 2 5 3" xfId="12356"/>
    <cellStyle name="Normal 14 2 2 5 3 2" xfId="26382"/>
    <cellStyle name="Normal 14 2 2 5 4" xfId="6814"/>
    <cellStyle name="Normal 14 2 2 5 5" xfId="20961"/>
    <cellStyle name="Normal 14 2 2 6" xfId="1762"/>
    <cellStyle name="Normal 14 2 2 6 2" xfId="4578"/>
    <cellStyle name="Normal 14 2 2 6 2 2" xfId="15630"/>
    <cellStyle name="Normal 14 2 2 6 2 2 2" xfId="29528"/>
    <cellStyle name="Normal 14 2 2 6 2 3" xfId="10088"/>
    <cellStyle name="Normal 14 2 2 6 2 4" xfId="24195"/>
    <cellStyle name="Normal 14 2 2 6 3" xfId="12872"/>
    <cellStyle name="Normal 14 2 2 6 3 2" xfId="26881"/>
    <cellStyle name="Normal 14 2 2 6 4" xfId="7330"/>
    <cellStyle name="Normal 14 2 2 6 5" xfId="21463"/>
    <cellStyle name="Normal 14 2 2 7" xfId="829"/>
    <cellStyle name="Normal 14 2 2 7 2" xfId="3645"/>
    <cellStyle name="Normal 14 2 2 7 2 2" xfId="14697"/>
    <cellStyle name="Normal 14 2 2 7 2 2 2" xfId="28627"/>
    <cellStyle name="Normal 14 2 2 7 2 3" xfId="9155"/>
    <cellStyle name="Normal 14 2 2 7 2 4" xfId="23276"/>
    <cellStyle name="Normal 14 2 2 7 3" xfId="11939"/>
    <cellStyle name="Normal 14 2 2 7 3 2" xfId="25974"/>
    <cellStyle name="Normal 14 2 2 7 4" xfId="6397"/>
    <cellStyle name="Normal 14 2 2 7 5" xfId="20549"/>
    <cellStyle name="Normal 14 2 2 8" xfId="3188"/>
    <cellStyle name="Normal 14 2 2 8 2" xfId="14240"/>
    <cellStyle name="Normal 14 2 2 8 2 2" xfId="28179"/>
    <cellStyle name="Normal 14 2 2 8 3" xfId="8698"/>
    <cellStyle name="Normal 14 2 2 8 4" xfId="22830"/>
    <cellStyle name="Normal 14 2 2 9" xfId="11482"/>
    <cellStyle name="Normal 14 2 2 9 2" xfId="25533"/>
    <cellStyle name="Normal 14 2 3" xfId="377"/>
    <cellStyle name="Normal 14 2 3 2" xfId="586"/>
    <cellStyle name="Normal 14 2 3 2 2" xfId="1465"/>
    <cellStyle name="Normal 14 2 3 2 2 2" xfId="4281"/>
    <cellStyle name="Normal 14 2 3 2 2 2 2" xfId="15333"/>
    <cellStyle name="Normal 14 2 3 2 2 2 2 2" xfId="29247"/>
    <cellStyle name="Normal 14 2 3 2 2 2 3" xfId="9791"/>
    <cellStyle name="Normal 14 2 3 2 2 2 4" xfId="23905"/>
    <cellStyle name="Normal 14 2 3 2 2 3" xfId="12575"/>
    <cellStyle name="Normal 14 2 3 2 2 3 2" xfId="26595"/>
    <cellStyle name="Normal 14 2 3 2 2 4" xfId="7033"/>
    <cellStyle name="Normal 14 2 3 2 2 5" xfId="21175"/>
    <cellStyle name="Normal 14 2 3 2 3" xfId="1981"/>
    <cellStyle name="Normal 14 2 3 2 3 2" xfId="4797"/>
    <cellStyle name="Normal 14 2 3 2 3 2 2" xfId="15849"/>
    <cellStyle name="Normal 14 2 3 2 3 2 2 2" xfId="29740"/>
    <cellStyle name="Normal 14 2 3 2 3 2 3" xfId="10307"/>
    <cellStyle name="Normal 14 2 3 2 3 2 4" xfId="24407"/>
    <cellStyle name="Normal 14 2 3 2 3 3" xfId="13091"/>
    <cellStyle name="Normal 14 2 3 2 3 3 2" xfId="27097"/>
    <cellStyle name="Normal 14 2 3 2 3 4" xfId="7549"/>
    <cellStyle name="Normal 14 2 3 2 3 5" xfId="21679"/>
    <cellStyle name="Normal 14 2 3 2 4" xfId="1054"/>
    <cellStyle name="Normal 14 2 3 2 4 2" xfId="3870"/>
    <cellStyle name="Normal 14 2 3 2 4 2 2" xfId="14922"/>
    <cellStyle name="Normal 14 2 3 2 4 2 2 2" xfId="28848"/>
    <cellStyle name="Normal 14 2 3 2 4 2 3" xfId="9380"/>
    <cellStyle name="Normal 14 2 3 2 4 2 4" xfId="23496"/>
    <cellStyle name="Normal 14 2 3 2 4 3" xfId="12164"/>
    <cellStyle name="Normal 14 2 3 2 4 3 2" xfId="26194"/>
    <cellStyle name="Normal 14 2 3 2 4 4" xfId="6622"/>
    <cellStyle name="Normal 14 2 3 2 4 5" xfId="20771"/>
    <cellStyle name="Normal 14 2 3 2 5" xfId="3407"/>
    <cellStyle name="Normal 14 2 3 2 5 2" xfId="14459"/>
    <cellStyle name="Normal 14 2 3 2 5 2 2" xfId="28395"/>
    <cellStyle name="Normal 14 2 3 2 5 3" xfId="8917"/>
    <cellStyle name="Normal 14 2 3 2 5 4" xfId="23044"/>
    <cellStyle name="Normal 14 2 3 2 6" xfId="11701"/>
    <cellStyle name="Normal 14 2 3 2 6 2" xfId="25745"/>
    <cellStyle name="Normal 14 2 3 2 7" xfId="6159"/>
    <cellStyle name="Normal 14 2 3 2 8" xfId="20314"/>
    <cellStyle name="Normal 14 2 3 3" xfId="1274"/>
    <cellStyle name="Normal 14 2 3 3 2" xfId="4090"/>
    <cellStyle name="Normal 14 2 3 3 2 2" xfId="15142"/>
    <cellStyle name="Normal 14 2 3 3 2 2 2" xfId="29063"/>
    <cellStyle name="Normal 14 2 3 3 2 3" xfId="9600"/>
    <cellStyle name="Normal 14 2 3 3 2 4" xfId="23716"/>
    <cellStyle name="Normal 14 2 3 3 3" xfId="12384"/>
    <cellStyle name="Normal 14 2 3 3 3 2" xfId="26410"/>
    <cellStyle name="Normal 14 2 3 3 4" xfId="6842"/>
    <cellStyle name="Normal 14 2 3 3 5" xfId="20989"/>
    <cellStyle name="Normal 14 2 3 4" xfId="1790"/>
    <cellStyle name="Normal 14 2 3 4 2" xfId="4606"/>
    <cellStyle name="Normal 14 2 3 4 2 2" xfId="15658"/>
    <cellStyle name="Normal 14 2 3 4 2 2 2" xfId="29556"/>
    <cellStyle name="Normal 14 2 3 4 2 3" xfId="10116"/>
    <cellStyle name="Normal 14 2 3 4 2 4" xfId="24223"/>
    <cellStyle name="Normal 14 2 3 4 3" xfId="12900"/>
    <cellStyle name="Normal 14 2 3 4 3 2" xfId="26909"/>
    <cellStyle name="Normal 14 2 3 4 4" xfId="7358"/>
    <cellStyle name="Normal 14 2 3 4 5" xfId="21491"/>
    <cellStyle name="Normal 14 2 3 5" xfId="860"/>
    <cellStyle name="Normal 14 2 3 5 2" xfId="3676"/>
    <cellStyle name="Normal 14 2 3 5 2 2" xfId="14728"/>
    <cellStyle name="Normal 14 2 3 5 2 2 2" xfId="28658"/>
    <cellStyle name="Normal 14 2 3 5 2 3" xfId="9186"/>
    <cellStyle name="Normal 14 2 3 5 2 4" xfId="23307"/>
    <cellStyle name="Normal 14 2 3 5 3" xfId="11970"/>
    <cellStyle name="Normal 14 2 3 5 3 2" xfId="26005"/>
    <cellStyle name="Normal 14 2 3 5 4" xfId="6428"/>
    <cellStyle name="Normal 14 2 3 5 5" xfId="20580"/>
    <cellStyle name="Normal 14 2 3 6" xfId="3216"/>
    <cellStyle name="Normal 14 2 3 6 2" xfId="14268"/>
    <cellStyle name="Normal 14 2 3 6 2 2" xfId="28207"/>
    <cellStyle name="Normal 14 2 3 6 3" xfId="8726"/>
    <cellStyle name="Normal 14 2 3 6 4" xfId="22858"/>
    <cellStyle name="Normal 14 2 3 7" xfId="11510"/>
    <cellStyle name="Normal 14 2 3 7 2" xfId="25561"/>
    <cellStyle name="Normal 14 2 3 8" xfId="5968"/>
    <cellStyle name="Normal 14 2 3 9" xfId="20112"/>
    <cellStyle name="Normal 14 2 4" xfId="421"/>
    <cellStyle name="Normal 14 2 4 2" xfId="627"/>
    <cellStyle name="Normal 14 2 4 2 2" xfId="1506"/>
    <cellStyle name="Normal 14 2 4 2 2 2" xfId="4322"/>
    <cellStyle name="Normal 14 2 4 2 2 2 2" xfId="15374"/>
    <cellStyle name="Normal 14 2 4 2 2 2 2 2" xfId="29288"/>
    <cellStyle name="Normal 14 2 4 2 2 2 3" xfId="9832"/>
    <cellStyle name="Normal 14 2 4 2 2 2 4" xfId="23946"/>
    <cellStyle name="Normal 14 2 4 2 2 3" xfId="12616"/>
    <cellStyle name="Normal 14 2 4 2 2 3 2" xfId="26636"/>
    <cellStyle name="Normal 14 2 4 2 2 4" xfId="7074"/>
    <cellStyle name="Normal 14 2 4 2 2 5" xfId="21216"/>
    <cellStyle name="Normal 14 2 4 2 3" xfId="2022"/>
    <cellStyle name="Normal 14 2 4 2 3 2" xfId="4838"/>
    <cellStyle name="Normal 14 2 4 2 3 2 2" xfId="15890"/>
    <cellStyle name="Normal 14 2 4 2 3 2 2 2" xfId="29781"/>
    <cellStyle name="Normal 14 2 4 2 3 2 3" xfId="10348"/>
    <cellStyle name="Normal 14 2 4 2 3 2 4" xfId="24448"/>
    <cellStyle name="Normal 14 2 4 2 3 3" xfId="13132"/>
    <cellStyle name="Normal 14 2 4 2 3 3 2" xfId="27138"/>
    <cellStyle name="Normal 14 2 4 2 3 4" xfId="7590"/>
    <cellStyle name="Normal 14 2 4 2 3 5" xfId="21720"/>
    <cellStyle name="Normal 14 2 4 2 4" xfId="1095"/>
    <cellStyle name="Normal 14 2 4 2 4 2" xfId="3911"/>
    <cellStyle name="Normal 14 2 4 2 4 2 2" xfId="14963"/>
    <cellStyle name="Normal 14 2 4 2 4 2 2 2" xfId="28889"/>
    <cellStyle name="Normal 14 2 4 2 4 2 3" xfId="9421"/>
    <cellStyle name="Normal 14 2 4 2 4 2 4" xfId="23537"/>
    <cellStyle name="Normal 14 2 4 2 4 3" xfId="12205"/>
    <cellStyle name="Normal 14 2 4 2 4 3 2" xfId="26235"/>
    <cellStyle name="Normal 14 2 4 2 4 4" xfId="6663"/>
    <cellStyle name="Normal 14 2 4 2 4 5" xfId="20812"/>
    <cellStyle name="Normal 14 2 4 2 5" xfId="3448"/>
    <cellStyle name="Normal 14 2 4 2 5 2" xfId="14500"/>
    <cellStyle name="Normal 14 2 4 2 5 2 2" xfId="28436"/>
    <cellStyle name="Normal 14 2 4 2 5 3" xfId="8958"/>
    <cellStyle name="Normal 14 2 4 2 5 4" xfId="23085"/>
    <cellStyle name="Normal 14 2 4 2 6" xfId="11742"/>
    <cellStyle name="Normal 14 2 4 2 6 2" xfId="25786"/>
    <cellStyle name="Normal 14 2 4 2 7" xfId="6200"/>
    <cellStyle name="Normal 14 2 4 2 8" xfId="20355"/>
    <cellStyle name="Normal 14 2 4 3" xfId="1315"/>
    <cellStyle name="Normal 14 2 4 3 2" xfId="4131"/>
    <cellStyle name="Normal 14 2 4 3 2 2" xfId="15183"/>
    <cellStyle name="Normal 14 2 4 3 2 2 2" xfId="29104"/>
    <cellStyle name="Normal 14 2 4 3 2 3" xfId="9641"/>
    <cellStyle name="Normal 14 2 4 3 2 4" xfId="23757"/>
    <cellStyle name="Normal 14 2 4 3 3" xfId="12425"/>
    <cellStyle name="Normal 14 2 4 3 3 2" xfId="26451"/>
    <cellStyle name="Normal 14 2 4 3 4" xfId="6883"/>
    <cellStyle name="Normal 14 2 4 3 5" xfId="21030"/>
    <cellStyle name="Normal 14 2 4 4" xfId="1831"/>
    <cellStyle name="Normal 14 2 4 4 2" xfId="4647"/>
    <cellStyle name="Normal 14 2 4 4 2 2" xfId="15699"/>
    <cellStyle name="Normal 14 2 4 4 2 2 2" xfId="29597"/>
    <cellStyle name="Normal 14 2 4 4 2 3" xfId="10157"/>
    <cellStyle name="Normal 14 2 4 4 2 4" xfId="24264"/>
    <cellStyle name="Normal 14 2 4 4 3" xfId="12941"/>
    <cellStyle name="Normal 14 2 4 4 3 2" xfId="26950"/>
    <cellStyle name="Normal 14 2 4 4 4" xfId="7399"/>
    <cellStyle name="Normal 14 2 4 4 5" xfId="21532"/>
    <cellStyle name="Normal 14 2 4 5" xfId="901"/>
    <cellStyle name="Normal 14 2 4 5 2" xfId="3717"/>
    <cellStyle name="Normal 14 2 4 5 2 2" xfId="14769"/>
    <cellStyle name="Normal 14 2 4 5 2 2 2" xfId="28699"/>
    <cellStyle name="Normal 14 2 4 5 2 3" xfId="9227"/>
    <cellStyle name="Normal 14 2 4 5 2 4" xfId="23348"/>
    <cellStyle name="Normal 14 2 4 5 3" xfId="12011"/>
    <cellStyle name="Normal 14 2 4 5 3 2" xfId="26046"/>
    <cellStyle name="Normal 14 2 4 5 4" xfId="6469"/>
    <cellStyle name="Normal 14 2 4 5 5" xfId="20621"/>
    <cellStyle name="Normal 14 2 4 6" xfId="3257"/>
    <cellStyle name="Normal 14 2 4 6 2" xfId="14309"/>
    <cellStyle name="Normal 14 2 4 6 2 2" xfId="28248"/>
    <cellStyle name="Normal 14 2 4 6 3" xfId="8767"/>
    <cellStyle name="Normal 14 2 4 6 4" xfId="22899"/>
    <cellStyle name="Normal 14 2 4 7" xfId="11551"/>
    <cellStyle name="Normal 14 2 4 7 2" xfId="25602"/>
    <cellStyle name="Normal 14 2 4 8" xfId="6009"/>
    <cellStyle name="Normal 14 2 4 9" xfId="20156"/>
    <cellStyle name="Normal 14 2 5" xfId="536"/>
    <cellStyle name="Normal 14 2 5 2" xfId="1415"/>
    <cellStyle name="Normal 14 2 5 2 2" xfId="4231"/>
    <cellStyle name="Normal 14 2 5 2 2 2" xfId="15283"/>
    <cellStyle name="Normal 14 2 5 2 2 2 2" xfId="29199"/>
    <cellStyle name="Normal 14 2 5 2 2 3" xfId="9741"/>
    <cellStyle name="Normal 14 2 5 2 2 4" xfId="23855"/>
    <cellStyle name="Normal 14 2 5 2 3" xfId="12525"/>
    <cellStyle name="Normal 14 2 5 2 3 2" xfId="26546"/>
    <cellStyle name="Normal 14 2 5 2 4" xfId="6983"/>
    <cellStyle name="Normal 14 2 5 2 5" xfId="21126"/>
    <cellStyle name="Normal 14 2 5 3" xfId="1931"/>
    <cellStyle name="Normal 14 2 5 3 2" xfId="4747"/>
    <cellStyle name="Normal 14 2 5 3 2 2" xfId="15799"/>
    <cellStyle name="Normal 14 2 5 3 2 2 2" xfId="29691"/>
    <cellStyle name="Normal 14 2 5 3 2 3" xfId="10257"/>
    <cellStyle name="Normal 14 2 5 3 2 4" xfId="24357"/>
    <cellStyle name="Normal 14 2 5 3 3" xfId="13041"/>
    <cellStyle name="Normal 14 2 5 3 3 2" xfId="27049"/>
    <cellStyle name="Normal 14 2 5 3 4" xfId="7499"/>
    <cellStyle name="Normal 14 2 5 3 5" xfId="21629"/>
    <cellStyle name="Normal 14 2 5 4" xfId="1004"/>
    <cellStyle name="Normal 14 2 5 4 2" xfId="3820"/>
    <cellStyle name="Normal 14 2 5 4 2 2" xfId="14872"/>
    <cellStyle name="Normal 14 2 5 4 2 2 2" xfId="28798"/>
    <cellStyle name="Normal 14 2 5 4 2 3" xfId="9330"/>
    <cellStyle name="Normal 14 2 5 4 2 4" xfId="23447"/>
    <cellStyle name="Normal 14 2 5 4 3" xfId="12114"/>
    <cellStyle name="Normal 14 2 5 4 3 2" xfId="26145"/>
    <cellStyle name="Normal 14 2 5 4 4" xfId="6572"/>
    <cellStyle name="Normal 14 2 5 4 5" xfId="20721"/>
    <cellStyle name="Normal 14 2 5 5" xfId="3357"/>
    <cellStyle name="Normal 14 2 5 5 2" xfId="14409"/>
    <cellStyle name="Normal 14 2 5 5 2 2" xfId="28346"/>
    <cellStyle name="Normal 14 2 5 5 3" xfId="8867"/>
    <cellStyle name="Normal 14 2 5 5 4" xfId="22995"/>
    <cellStyle name="Normal 14 2 5 6" xfId="11651"/>
    <cellStyle name="Normal 14 2 5 6 2" xfId="25696"/>
    <cellStyle name="Normal 14 2 5 7" xfId="6109"/>
    <cellStyle name="Normal 14 2 5 8" xfId="20264"/>
    <cellStyle name="Normal 14 2 6" xfId="1234"/>
    <cellStyle name="Normal 14 2 6 2" xfId="4050"/>
    <cellStyle name="Normal 14 2 6 2 2" xfId="15102"/>
    <cellStyle name="Normal 14 2 6 2 2 2" xfId="29023"/>
    <cellStyle name="Normal 14 2 6 2 3" xfId="9560"/>
    <cellStyle name="Normal 14 2 6 2 4" xfId="23676"/>
    <cellStyle name="Normal 14 2 6 3" xfId="12344"/>
    <cellStyle name="Normal 14 2 6 3 2" xfId="26370"/>
    <cellStyle name="Normal 14 2 6 4" xfId="6802"/>
    <cellStyle name="Normal 14 2 6 5" xfId="20949"/>
    <cellStyle name="Normal 14 2 7" xfId="1750"/>
    <cellStyle name="Normal 14 2 7 2" xfId="4566"/>
    <cellStyle name="Normal 14 2 7 2 2" xfId="15618"/>
    <cellStyle name="Normal 14 2 7 2 2 2" xfId="29516"/>
    <cellStyle name="Normal 14 2 7 2 3" xfId="10076"/>
    <cellStyle name="Normal 14 2 7 2 4" xfId="24183"/>
    <cellStyle name="Normal 14 2 7 3" xfId="12860"/>
    <cellStyle name="Normal 14 2 7 3 2" xfId="26869"/>
    <cellStyle name="Normal 14 2 7 4" xfId="7318"/>
    <cellStyle name="Normal 14 2 7 5" xfId="21451"/>
    <cellStyle name="Normal 14 2 8" xfId="809"/>
    <cellStyle name="Normal 14 2 8 2" xfId="3625"/>
    <cellStyle name="Normal 14 2 8 2 2" xfId="14677"/>
    <cellStyle name="Normal 14 2 8 2 2 2" xfId="28608"/>
    <cellStyle name="Normal 14 2 8 2 3" xfId="9135"/>
    <cellStyle name="Normal 14 2 8 2 4" xfId="23257"/>
    <cellStyle name="Normal 14 2 8 3" xfId="11919"/>
    <cellStyle name="Normal 14 2 8 3 2" xfId="25956"/>
    <cellStyle name="Normal 14 2 8 4" xfId="6377"/>
    <cellStyle name="Normal 14 2 8 5" xfId="20529"/>
    <cellStyle name="Normal 14 2 9" xfId="3163"/>
    <cellStyle name="Normal 14 2 9 2" xfId="14228"/>
    <cellStyle name="Normal 14 2 9 2 2" xfId="28167"/>
    <cellStyle name="Normal 14 2 9 3" xfId="8686"/>
    <cellStyle name="Normal 14 2 9 4" xfId="22807"/>
    <cellStyle name="Normal 14 3" xfId="270"/>
    <cellStyle name="Normal 14 3 10" xfId="5917"/>
    <cellStyle name="Normal 14 3 11" xfId="20015"/>
    <cellStyle name="Normal 14 3 2" xfId="366"/>
    <cellStyle name="Normal 14 3 2 2" xfId="575"/>
    <cellStyle name="Normal 14 3 2 2 2" xfId="1454"/>
    <cellStyle name="Normal 14 3 2 2 2 2" xfId="4270"/>
    <cellStyle name="Normal 14 3 2 2 2 2 2" xfId="15322"/>
    <cellStyle name="Normal 14 3 2 2 2 2 2 2" xfId="29236"/>
    <cellStyle name="Normal 14 3 2 2 2 2 3" xfId="9780"/>
    <cellStyle name="Normal 14 3 2 2 2 2 4" xfId="23894"/>
    <cellStyle name="Normal 14 3 2 2 2 3" xfId="12564"/>
    <cellStyle name="Normal 14 3 2 2 2 3 2" xfId="26584"/>
    <cellStyle name="Normal 14 3 2 2 2 4" xfId="7022"/>
    <cellStyle name="Normal 14 3 2 2 2 5" xfId="21164"/>
    <cellStyle name="Normal 14 3 2 2 3" xfId="1970"/>
    <cellStyle name="Normal 14 3 2 2 3 2" xfId="4786"/>
    <cellStyle name="Normal 14 3 2 2 3 2 2" xfId="15838"/>
    <cellStyle name="Normal 14 3 2 2 3 2 2 2" xfId="29729"/>
    <cellStyle name="Normal 14 3 2 2 3 2 3" xfId="10296"/>
    <cellStyle name="Normal 14 3 2 2 3 2 4" xfId="24396"/>
    <cellStyle name="Normal 14 3 2 2 3 3" xfId="13080"/>
    <cellStyle name="Normal 14 3 2 2 3 3 2" xfId="27086"/>
    <cellStyle name="Normal 14 3 2 2 3 4" xfId="7538"/>
    <cellStyle name="Normal 14 3 2 2 3 5" xfId="21668"/>
    <cellStyle name="Normal 14 3 2 2 4" xfId="1043"/>
    <cellStyle name="Normal 14 3 2 2 4 2" xfId="3859"/>
    <cellStyle name="Normal 14 3 2 2 4 2 2" xfId="14911"/>
    <cellStyle name="Normal 14 3 2 2 4 2 2 2" xfId="28837"/>
    <cellStyle name="Normal 14 3 2 2 4 2 3" xfId="9369"/>
    <cellStyle name="Normal 14 3 2 2 4 2 4" xfId="23485"/>
    <cellStyle name="Normal 14 3 2 2 4 3" xfId="12153"/>
    <cellStyle name="Normal 14 3 2 2 4 3 2" xfId="26183"/>
    <cellStyle name="Normal 14 3 2 2 4 4" xfId="6611"/>
    <cellStyle name="Normal 14 3 2 2 4 5" xfId="20760"/>
    <cellStyle name="Normal 14 3 2 2 5" xfId="3396"/>
    <cellStyle name="Normal 14 3 2 2 5 2" xfId="14448"/>
    <cellStyle name="Normal 14 3 2 2 5 2 2" xfId="28384"/>
    <cellStyle name="Normal 14 3 2 2 5 3" xfId="8906"/>
    <cellStyle name="Normal 14 3 2 2 5 4" xfId="23033"/>
    <cellStyle name="Normal 14 3 2 2 6" xfId="11690"/>
    <cellStyle name="Normal 14 3 2 2 6 2" xfId="25734"/>
    <cellStyle name="Normal 14 3 2 2 7" xfId="6148"/>
    <cellStyle name="Normal 14 3 2 2 8" xfId="20303"/>
    <cellStyle name="Normal 14 3 2 3" xfId="1263"/>
    <cellStyle name="Normal 14 3 2 3 2" xfId="4079"/>
    <cellStyle name="Normal 14 3 2 3 2 2" xfId="15131"/>
    <cellStyle name="Normal 14 3 2 3 2 2 2" xfId="29052"/>
    <cellStyle name="Normal 14 3 2 3 2 3" xfId="9589"/>
    <cellStyle name="Normal 14 3 2 3 2 4" xfId="23705"/>
    <cellStyle name="Normal 14 3 2 3 3" xfId="12373"/>
    <cellStyle name="Normal 14 3 2 3 3 2" xfId="26399"/>
    <cellStyle name="Normal 14 3 2 3 4" xfId="6831"/>
    <cellStyle name="Normal 14 3 2 3 5" xfId="20978"/>
    <cellStyle name="Normal 14 3 2 4" xfId="1779"/>
    <cellStyle name="Normal 14 3 2 4 2" xfId="4595"/>
    <cellStyle name="Normal 14 3 2 4 2 2" xfId="15647"/>
    <cellStyle name="Normal 14 3 2 4 2 2 2" xfId="29545"/>
    <cellStyle name="Normal 14 3 2 4 2 3" xfId="10105"/>
    <cellStyle name="Normal 14 3 2 4 2 4" xfId="24212"/>
    <cellStyle name="Normal 14 3 2 4 3" xfId="12889"/>
    <cellStyle name="Normal 14 3 2 4 3 2" xfId="26898"/>
    <cellStyle name="Normal 14 3 2 4 4" xfId="7347"/>
    <cellStyle name="Normal 14 3 2 4 5" xfId="21480"/>
    <cellStyle name="Normal 14 3 2 5" xfId="849"/>
    <cellStyle name="Normal 14 3 2 5 2" xfId="3665"/>
    <cellStyle name="Normal 14 3 2 5 2 2" xfId="14717"/>
    <cellStyle name="Normal 14 3 2 5 2 2 2" xfId="28647"/>
    <cellStyle name="Normal 14 3 2 5 2 3" xfId="9175"/>
    <cellStyle name="Normal 14 3 2 5 2 4" xfId="23296"/>
    <cellStyle name="Normal 14 3 2 5 3" xfId="11959"/>
    <cellStyle name="Normal 14 3 2 5 3 2" xfId="25994"/>
    <cellStyle name="Normal 14 3 2 5 4" xfId="6417"/>
    <cellStyle name="Normal 14 3 2 5 5" xfId="20569"/>
    <cellStyle name="Normal 14 3 2 6" xfId="3205"/>
    <cellStyle name="Normal 14 3 2 6 2" xfId="14257"/>
    <cellStyle name="Normal 14 3 2 6 2 2" xfId="28196"/>
    <cellStyle name="Normal 14 3 2 6 3" xfId="8715"/>
    <cellStyle name="Normal 14 3 2 6 4" xfId="22847"/>
    <cellStyle name="Normal 14 3 2 7" xfId="11499"/>
    <cellStyle name="Normal 14 3 2 7 2" xfId="25550"/>
    <cellStyle name="Normal 14 3 2 8" xfId="5957"/>
    <cellStyle name="Normal 14 3 2 9" xfId="20101"/>
    <cellStyle name="Normal 14 3 3" xfId="410"/>
    <cellStyle name="Normal 14 3 3 2" xfId="616"/>
    <cellStyle name="Normal 14 3 3 2 2" xfId="1495"/>
    <cellStyle name="Normal 14 3 3 2 2 2" xfId="4311"/>
    <cellStyle name="Normal 14 3 3 2 2 2 2" xfId="15363"/>
    <cellStyle name="Normal 14 3 3 2 2 2 2 2" xfId="29277"/>
    <cellStyle name="Normal 14 3 3 2 2 2 3" xfId="9821"/>
    <cellStyle name="Normal 14 3 3 2 2 2 4" xfId="23935"/>
    <cellStyle name="Normal 14 3 3 2 2 3" xfId="12605"/>
    <cellStyle name="Normal 14 3 3 2 2 3 2" xfId="26625"/>
    <cellStyle name="Normal 14 3 3 2 2 4" xfId="7063"/>
    <cellStyle name="Normal 14 3 3 2 2 5" xfId="21205"/>
    <cellStyle name="Normal 14 3 3 2 3" xfId="2011"/>
    <cellStyle name="Normal 14 3 3 2 3 2" xfId="4827"/>
    <cellStyle name="Normal 14 3 3 2 3 2 2" xfId="15879"/>
    <cellStyle name="Normal 14 3 3 2 3 2 2 2" xfId="29770"/>
    <cellStyle name="Normal 14 3 3 2 3 2 3" xfId="10337"/>
    <cellStyle name="Normal 14 3 3 2 3 2 4" xfId="24437"/>
    <cellStyle name="Normal 14 3 3 2 3 3" xfId="13121"/>
    <cellStyle name="Normal 14 3 3 2 3 3 2" xfId="27127"/>
    <cellStyle name="Normal 14 3 3 2 3 4" xfId="7579"/>
    <cellStyle name="Normal 14 3 3 2 3 5" xfId="21709"/>
    <cellStyle name="Normal 14 3 3 2 4" xfId="1084"/>
    <cellStyle name="Normal 14 3 3 2 4 2" xfId="3900"/>
    <cellStyle name="Normal 14 3 3 2 4 2 2" xfId="14952"/>
    <cellStyle name="Normal 14 3 3 2 4 2 2 2" xfId="28878"/>
    <cellStyle name="Normal 14 3 3 2 4 2 3" xfId="9410"/>
    <cellStyle name="Normal 14 3 3 2 4 2 4" xfId="23526"/>
    <cellStyle name="Normal 14 3 3 2 4 3" xfId="12194"/>
    <cellStyle name="Normal 14 3 3 2 4 3 2" xfId="26224"/>
    <cellStyle name="Normal 14 3 3 2 4 4" xfId="6652"/>
    <cellStyle name="Normal 14 3 3 2 4 5" xfId="20801"/>
    <cellStyle name="Normal 14 3 3 2 5" xfId="3437"/>
    <cellStyle name="Normal 14 3 3 2 5 2" xfId="14489"/>
    <cellStyle name="Normal 14 3 3 2 5 2 2" xfId="28425"/>
    <cellStyle name="Normal 14 3 3 2 5 3" xfId="8947"/>
    <cellStyle name="Normal 14 3 3 2 5 4" xfId="23074"/>
    <cellStyle name="Normal 14 3 3 2 6" xfId="11731"/>
    <cellStyle name="Normal 14 3 3 2 6 2" xfId="25775"/>
    <cellStyle name="Normal 14 3 3 2 7" xfId="6189"/>
    <cellStyle name="Normal 14 3 3 2 8" xfId="20344"/>
    <cellStyle name="Normal 14 3 3 3" xfId="1304"/>
    <cellStyle name="Normal 14 3 3 3 2" xfId="4120"/>
    <cellStyle name="Normal 14 3 3 3 2 2" xfId="15172"/>
    <cellStyle name="Normal 14 3 3 3 2 2 2" xfId="29093"/>
    <cellStyle name="Normal 14 3 3 3 2 3" xfId="9630"/>
    <cellStyle name="Normal 14 3 3 3 2 4" xfId="23746"/>
    <cellStyle name="Normal 14 3 3 3 3" xfId="12414"/>
    <cellStyle name="Normal 14 3 3 3 3 2" xfId="26440"/>
    <cellStyle name="Normal 14 3 3 3 4" xfId="6872"/>
    <cellStyle name="Normal 14 3 3 3 5" xfId="21019"/>
    <cellStyle name="Normal 14 3 3 4" xfId="1820"/>
    <cellStyle name="Normal 14 3 3 4 2" xfId="4636"/>
    <cellStyle name="Normal 14 3 3 4 2 2" xfId="15688"/>
    <cellStyle name="Normal 14 3 3 4 2 2 2" xfId="29586"/>
    <cellStyle name="Normal 14 3 3 4 2 3" xfId="10146"/>
    <cellStyle name="Normal 14 3 3 4 2 4" xfId="24253"/>
    <cellStyle name="Normal 14 3 3 4 3" xfId="12930"/>
    <cellStyle name="Normal 14 3 3 4 3 2" xfId="26939"/>
    <cellStyle name="Normal 14 3 3 4 4" xfId="7388"/>
    <cellStyle name="Normal 14 3 3 4 5" xfId="21521"/>
    <cellStyle name="Normal 14 3 3 5" xfId="890"/>
    <cellStyle name="Normal 14 3 3 5 2" xfId="3706"/>
    <cellStyle name="Normal 14 3 3 5 2 2" xfId="14758"/>
    <cellStyle name="Normal 14 3 3 5 2 2 2" xfId="28688"/>
    <cellStyle name="Normal 14 3 3 5 2 3" xfId="9216"/>
    <cellStyle name="Normal 14 3 3 5 2 4" xfId="23337"/>
    <cellStyle name="Normal 14 3 3 5 3" xfId="12000"/>
    <cellStyle name="Normal 14 3 3 5 3 2" xfId="26035"/>
    <cellStyle name="Normal 14 3 3 5 4" xfId="6458"/>
    <cellStyle name="Normal 14 3 3 5 5" xfId="20610"/>
    <cellStyle name="Normal 14 3 3 6" xfId="3246"/>
    <cellStyle name="Normal 14 3 3 6 2" xfId="14298"/>
    <cellStyle name="Normal 14 3 3 6 2 2" xfId="28237"/>
    <cellStyle name="Normal 14 3 3 6 3" xfId="8756"/>
    <cellStyle name="Normal 14 3 3 6 4" xfId="22888"/>
    <cellStyle name="Normal 14 3 3 7" xfId="11540"/>
    <cellStyle name="Normal 14 3 3 7 2" xfId="25591"/>
    <cellStyle name="Normal 14 3 3 8" xfId="5998"/>
    <cellStyle name="Normal 14 3 3 9" xfId="20145"/>
    <cellStyle name="Normal 14 3 4" xfId="518"/>
    <cellStyle name="Normal 14 3 4 2" xfId="1397"/>
    <cellStyle name="Normal 14 3 4 2 2" xfId="4213"/>
    <cellStyle name="Normal 14 3 4 2 2 2" xfId="15265"/>
    <cellStyle name="Normal 14 3 4 2 2 2 2" xfId="29182"/>
    <cellStyle name="Normal 14 3 4 2 2 3" xfId="9723"/>
    <cellStyle name="Normal 14 3 4 2 2 4" xfId="23837"/>
    <cellStyle name="Normal 14 3 4 2 3" xfId="12507"/>
    <cellStyle name="Normal 14 3 4 2 3 2" xfId="26529"/>
    <cellStyle name="Normal 14 3 4 2 4" xfId="6965"/>
    <cellStyle name="Normal 14 3 4 2 5" xfId="21108"/>
    <cellStyle name="Normal 14 3 4 3" xfId="1913"/>
    <cellStyle name="Normal 14 3 4 3 2" xfId="4729"/>
    <cellStyle name="Normal 14 3 4 3 2 2" xfId="15781"/>
    <cellStyle name="Normal 14 3 4 3 2 2 2" xfId="29674"/>
    <cellStyle name="Normal 14 3 4 3 2 3" xfId="10239"/>
    <cellStyle name="Normal 14 3 4 3 2 4" xfId="24340"/>
    <cellStyle name="Normal 14 3 4 3 3" xfId="13023"/>
    <cellStyle name="Normal 14 3 4 3 3 2" xfId="27031"/>
    <cellStyle name="Normal 14 3 4 3 4" xfId="7481"/>
    <cellStyle name="Normal 14 3 4 3 5" xfId="21611"/>
    <cellStyle name="Normal 14 3 4 4" xfId="986"/>
    <cellStyle name="Normal 14 3 4 4 2" xfId="3802"/>
    <cellStyle name="Normal 14 3 4 4 2 2" xfId="14854"/>
    <cellStyle name="Normal 14 3 4 4 2 2 2" xfId="28781"/>
    <cellStyle name="Normal 14 3 4 4 2 3" xfId="9312"/>
    <cellStyle name="Normal 14 3 4 4 2 4" xfId="23429"/>
    <cellStyle name="Normal 14 3 4 4 3" xfId="12096"/>
    <cellStyle name="Normal 14 3 4 4 3 2" xfId="26127"/>
    <cellStyle name="Normal 14 3 4 4 4" xfId="6554"/>
    <cellStyle name="Normal 14 3 4 4 5" xfId="20703"/>
    <cellStyle name="Normal 14 3 4 5" xfId="3339"/>
    <cellStyle name="Normal 14 3 4 5 2" xfId="14391"/>
    <cellStyle name="Normal 14 3 4 5 2 2" xfId="28328"/>
    <cellStyle name="Normal 14 3 4 5 3" xfId="8849"/>
    <cellStyle name="Normal 14 3 4 5 4" xfId="22977"/>
    <cellStyle name="Normal 14 3 4 6" xfId="11633"/>
    <cellStyle name="Normal 14 3 4 6 2" xfId="25678"/>
    <cellStyle name="Normal 14 3 4 7" xfId="6091"/>
    <cellStyle name="Normal 14 3 4 8" xfId="20247"/>
    <cellStyle name="Normal 14 3 5" xfId="1223"/>
    <cellStyle name="Normal 14 3 5 2" xfId="4039"/>
    <cellStyle name="Normal 14 3 5 2 2" xfId="15091"/>
    <cellStyle name="Normal 14 3 5 2 2 2" xfId="29012"/>
    <cellStyle name="Normal 14 3 5 2 3" xfId="9549"/>
    <cellStyle name="Normal 14 3 5 2 4" xfId="23665"/>
    <cellStyle name="Normal 14 3 5 3" xfId="12333"/>
    <cellStyle name="Normal 14 3 5 3 2" xfId="26359"/>
    <cellStyle name="Normal 14 3 5 4" xfId="6791"/>
    <cellStyle name="Normal 14 3 5 5" xfId="20938"/>
    <cellStyle name="Normal 14 3 6" xfId="1739"/>
    <cellStyle name="Normal 14 3 6 2" xfId="4555"/>
    <cellStyle name="Normal 14 3 6 2 2" xfId="15607"/>
    <cellStyle name="Normal 14 3 6 2 2 2" xfId="29505"/>
    <cellStyle name="Normal 14 3 6 2 3" xfId="10065"/>
    <cellStyle name="Normal 14 3 6 2 4" xfId="24172"/>
    <cellStyle name="Normal 14 3 6 3" xfId="12849"/>
    <cellStyle name="Normal 14 3 6 3 2" xfId="26858"/>
    <cellStyle name="Normal 14 3 6 4" xfId="7307"/>
    <cellStyle name="Normal 14 3 6 5" xfId="21440"/>
    <cellStyle name="Normal 14 3 7" xfId="793"/>
    <cellStyle name="Normal 14 3 7 2" xfId="3609"/>
    <cellStyle name="Normal 14 3 7 2 2" xfId="14661"/>
    <cellStyle name="Normal 14 3 7 2 2 2" xfId="28592"/>
    <cellStyle name="Normal 14 3 7 2 3" xfId="9119"/>
    <cellStyle name="Normal 14 3 7 2 4" xfId="23241"/>
    <cellStyle name="Normal 14 3 7 3" xfId="11903"/>
    <cellStyle name="Normal 14 3 7 3 2" xfId="25940"/>
    <cellStyle name="Normal 14 3 7 4" xfId="6361"/>
    <cellStyle name="Normal 14 3 7 5" xfId="20513"/>
    <cellStyle name="Normal 14 3 8" xfId="3152"/>
    <cellStyle name="Normal 14 3 8 2" xfId="14217"/>
    <cellStyle name="Normal 14 3 8 2 2" xfId="28156"/>
    <cellStyle name="Normal 14 3 8 3" xfId="8675"/>
    <cellStyle name="Normal 14 3 8 4" xfId="22796"/>
    <cellStyle name="Normal 14 3 9" xfId="11459"/>
    <cellStyle name="Normal 14 3 9 2" xfId="25510"/>
    <cellStyle name="Normal 14 4" xfId="337"/>
    <cellStyle name="Normal 14 4 10" xfId="5934"/>
    <cellStyle name="Normal 14 4 11" xfId="20073"/>
    <cellStyle name="Normal 14 4 2" xfId="383"/>
    <cellStyle name="Normal 14 4 2 2" xfId="592"/>
    <cellStyle name="Normal 14 4 2 2 2" xfId="1471"/>
    <cellStyle name="Normal 14 4 2 2 2 2" xfId="4287"/>
    <cellStyle name="Normal 14 4 2 2 2 2 2" xfId="15339"/>
    <cellStyle name="Normal 14 4 2 2 2 2 2 2" xfId="29253"/>
    <cellStyle name="Normal 14 4 2 2 2 2 3" xfId="9797"/>
    <cellStyle name="Normal 14 4 2 2 2 2 4" xfId="23911"/>
    <cellStyle name="Normal 14 4 2 2 2 3" xfId="12581"/>
    <cellStyle name="Normal 14 4 2 2 2 3 2" xfId="26601"/>
    <cellStyle name="Normal 14 4 2 2 2 4" xfId="7039"/>
    <cellStyle name="Normal 14 4 2 2 2 5" xfId="21181"/>
    <cellStyle name="Normal 14 4 2 2 3" xfId="1987"/>
    <cellStyle name="Normal 14 4 2 2 3 2" xfId="4803"/>
    <cellStyle name="Normal 14 4 2 2 3 2 2" xfId="15855"/>
    <cellStyle name="Normal 14 4 2 2 3 2 2 2" xfId="29746"/>
    <cellStyle name="Normal 14 4 2 2 3 2 3" xfId="10313"/>
    <cellStyle name="Normal 14 4 2 2 3 2 4" xfId="24413"/>
    <cellStyle name="Normal 14 4 2 2 3 3" xfId="13097"/>
    <cellStyle name="Normal 14 4 2 2 3 3 2" xfId="27103"/>
    <cellStyle name="Normal 14 4 2 2 3 4" xfId="7555"/>
    <cellStyle name="Normal 14 4 2 2 3 5" xfId="21685"/>
    <cellStyle name="Normal 14 4 2 2 4" xfId="1060"/>
    <cellStyle name="Normal 14 4 2 2 4 2" xfId="3876"/>
    <cellStyle name="Normal 14 4 2 2 4 2 2" xfId="14928"/>
    <cellStyle name="Normal 14 4 2 2 4 2 2 2" xfId="28854"/>
    <cellStyle name="Normal 14 4 2 2 4 2 3" xfId="9386"/>
    <cellStyle name="Normal 14 4 2 2 4 2 4" xfId="23502"/>
    <cellStyle name="Normal 14 4 2 2 4 3" xfId="12170"/>
    <cellStyle name="Normal 14 4 2 2 4 3 2" xfId="26200"/>
    <cellStyle name="Normal 14 4 2 2 4 4" xfId="6628"/>
    <cellStyle name="Normal 14 4 2 2 4 5" xfId="20777"/>
    <cellStyle name="Normal 14 4 2 2 5" xfId="3413"/>
    <cellStyle name="Normal 14 4 2 2 5 2" xfId="14465"/>
    <cellStyle name="Normal 14 4 2 2 5 2 2" xfId="28401"/>
    <cellStyle name="Normal 14 4 2 2 5 3" xfId="8923"/>
    <cellStyle name="Normal 14 4 2 2 5 4" xfId="23050"/>
    <cellStyle name="Normal 14 4 2 2 6" xfId="11707"/>
    <cellStyle name="Normal 14 4 2 2 6 2" xfId="25751"/>
    <cellStyle name="Normal 14 4 2 2 7" xfId="6165"/>
    <cellStyle name="Normal 14 4 2 2 8" xfId="20320"/>
    <cellStyle name="Normal 14 4 2 3" xfId="1280"/>
    <cellStyle name="Normal 14 4 2 3 2" xfId="4096"/>
    <cellStyle name="Normal 14 4 2 3 2 2" xfId="15148"/>
    <cellStyle name="Normal 14 4 2 3 2 2 2" xfId="29069"/>
    <cellStyle name="Normal 14 4 2 3 2 3" xfId="9606"/>
    <cellStyle name="Normal 14 4 2 3 2 4" xfId="23722"/>
    <cellStyle name="Normal 14 4 2 3 3" xfId="12390"/>
    <cellStyle name="Normal 14 4 2 3 3 2" xfId="26416"/>
    <cellStyle name="Normal 14 4 2 3 4" xfId="6848"/>
    <cellStyle name="Normal 14 4 2 3 5" xfId="20995"/>
    <cellStyle name="Normal 14 4 2 4" xfId="1796"/>
    <cellStyle name="Normal 14 4 2 4 2" xfId="4612"/>
    <cellStyle name="Normal 14 4 2 4 2 2" xfId="15664"/>
    <cellStyle name="Normal 14 4 2 4 2 2 2" xfId="29562"/>
    <cellStyle name="Normal 14 4 2 4 2 3" xfId="10122"/>
    <cellStyle name="Normal 14 4 2 4 2 4" xfId="24229"/>
    <cellStyle name="Normal 14 4 2 4 3" xfId="12906"/>
    <cellStyle name="Normal 14 4 2 4 3 2" xfId="26915"/>
    <cellStyle name="Normal 14 4 2 4 4" xfId="7364"/>
    <cellStyle name="Normal 14 4 2 4 5" xfId="21497"/>
    <cellStyle name="Normal 14 4 2 5" xfId="866"/>
    <cellStyle name="Normal 14 4 2 5 2" xfId="3682"/>
    <cellStyle name="Normal 14 4 2 5 2 2" xfId="14734"/>
    <cellStyle name="Normal 14 4 2 5 2 2 2" xfId="28664"/>
    <cellStyle name="Normal 14 4 2 5 2 3" xfId="9192"/>
    <cellStyle name="Normal 14 4 2 5 2 4" xfId="23313"/>
    <cellStyle name="Normal 14 4 2 5 3" xfId="11976"/>
    <cellStyle name="Normal 14 4 2 5 3 2" xfId="26011"/>
    <cellStyle name="Normal 14 4 2 5 4" xfId="6434"/>
    <cellStyle name="Normal 14 4 2 5 5" xfId="20586"/>
    <cellStyle name="Normal 14 4 2 6" xfId="3222"/>
    <cellStyle name="Normal 14 4 2 6 2" xfId="14274"/>
    <cellStyle name="Normal 14 4 2 6 2 2" xfId="28213"/>
    <cellStyle name="Normal 14 4 2 6 3" xfId="8732"/>
    <cellStyle name="Normal 14 4 2 6 4" xfId="22864"/>
    <cellStyle name="Normal 14 4 2 7" xfId="11516"/>
    <cellStyle name="Normal 14 4 2 7 2" xfId="25567"/>
    <cellStyle name="Normal 14 4 2 8" xfId="5974"/>
    <cellStyle name="Normal 14 4 2 9" xfId="20118"/>
    <cellStyle name="Normal 14 4 3" xfId="427"/>
    <cellStyle name="Normal 14 4 3 2" xfId="633"/>
    <cellStyle name="Normal 14 4 3 2 2" xfId="1512"/>
    <cellStyle name="Normal 14 4 3 2 2 2" xfId="4328"/>
    <cellStyle name="Normal 14 4 3 2 2 2 2" xfId="15380"/>
    <cellStyle name="Normal 14 4 3 2 2 2 2 2" xfId="29294"/>
    <cellStyle name="Normal 14 4 3 2 2 2 3" xfId="9838"/>
    <cellStyle name="Normal 14 4 3 2 2 2 4" xfId="23952"/>
    <cellStyle name="Normal 14 4 3 2 2 3" xfId="12622"/>
    <cellStyle name="Normal 14 4 3 2 2 3 2" xfId="26642"/>
    <cellStyle name="Normal 14 4 3 2 2 4" xfId="7080"/>
    <cellStyle name="Normal 14 4 3 2 2 5" xfId="21222"/>
    <cellStyle name="Normal 14 4 3 2 3" xfId="2028"/>
    <cellStyle name="Normal 14 4 3 2 3 2" xfId="4844"/>
    <cellStyle name="Normal 14 4 3 2 3 2 2" xfId="15896"/>
    <cellStyle name="Normal 14 4 3 2 3 2 2 2" xfId="29787"/>
    <cellStyle name="Normal 14 4 3 2 3 2 3" xfId="10354"/>
    <cellStyle name="Normal 14 4 3 2 3 2 4" xfId="24454"/>
    <cellStyle name="Normal 14 4 3 2 3 3" xfId="13138"/>
    <cellStyle name="Normal 14 4 3 2 3 3 2" xfId="27144"/>
    <cellStyle name="Normal 14 4 3 2 3 4" xfId="7596"/>
    <cellStyle name="Normal 14 4 3 2 3 5" xfId="21726"/>
    <cellStyle name="Normal 14 4 3 2 4" xfId="1101"/>
    <cellStyle name="Normal 14 4 3 2 4 2" xfId="3917"/>
    <cellStyle name="Normal 14 4 3 2 4 2 2" xfId="14969"/>
    <cellStyle name="Normal 14 4 3 2 4 2 2 2" xfId="28895"/>
    <cellStyle name="Normal 14 4 3 2 4 2 3" xfId="9427"/>
    <cellStyle name="Normal 14 4 3 2 4 2 4" xfId="23543"/>
    <cellStyle name="Normal 14 4 3 2 4 3" xfId="12211"/>
    <cellStyle name="Normal 14 4 3 2 4 3 2" xfId="26241"/>
    <cellStyle name="Normal 14 4 3 2 4 4" xfId="6669"/>
    <cellStyle name="Normal 14 4 3 2 4 5" xfId="20818"/>
    <cellStyle name="Normal 14 4 3 2 5" xfId="3454"/>
    <cellStyle name="Normal 14 4 3 2 5 2" xfId="14506"/>
    <cellStyle name="Normal 14 4 3 2 5 2 2" xfId="28442"/>
    <cellStyle name="Normal 14 4 3 2 5 3" xfId="8964"/>
    <cellStyle name="Normal 14 4 3 2 5 4" xfId="23091"/>
    <cellStyle name="Normal 14 4 3 2 6" xfId="11748"/>
    <cellStyle name="Normal 14 4 3 2 6 2" xfId="25792"/>
    <cellStyle name="Normal 14 4 3 2 7" xfId="6206"/>
    <cellStyle name="Normal 14 4 3 2 8" xfId="20361"/>
    <cellStyle name="Normal 14 4 3 3" xfId="1321"/>
    <cellStyle name="Normal 14 4 3 3 2" xfId="4137"/>
    <cellStyle name="Normal 14 4 3 3 2 2" xfId="15189"/>
    <cellStyle name="Normal 14 4 3 3 2 2 2" xfId="29110"/>
    <cellStyle name="Normal 14 4 3 3 2 3" xfId="9647"/>
    <cellStyle name="Normal 14 4 3 3 2 4" xfId="23763"/>
    <cellStyle name="Normal 14 4 3 3 3" xfId="12431"/>
    <cellStyle name="Normal 14 4 3 3 3 2" xfId="26457"/>
    <cellStyle name="Normal 14 4 3 3 4" xfId="6889"/>
    <cellStyle name="Normal 14 4 3 3 5" xfId="21036"/>
    <cellStyle name="Normal 14 4 3 4" xfId="1837"/>
    <cellStyle name="Normal 14 4 3 4 2" xfId="4653"/>
    <cellStyle name="Normal 14 4 3 4 2 2" xfId="15705"/>
    <cellStyle name="Normal 14 4 3 4 2 2 2" xfId="29603"/>
    <cellStyle name="Normal 14 4 3 4 2 3" xfId="10163"/>
    <cellStyle name="Normal 14 4 3 4 2 4" xfId="24270"/>
    <cellStyle name="Normal 14 4 3 4 3" xfId="12947"/>
    <cellStyle name="Normal 14 4 3 4 3 2" xfId="26956"/>
    <cellStyle name="Normal 14 4 3 4 4" xfId="7405"/>
    <cellStyle name="Normal 14 4 3 4 5" xfId="21538"/>
    <cellStyle name="Normal 14 4 3 5" xfId="907"/>
    <cellStyle name="Normal 14 4 3 5 2" xfId="3723"/>
    <cellStyle name="Normal 14 4 3 5 2 2" xfId="14775"/>
    <cellStyle name="Normal 14 4 3 5 2 2 2" xfId="28705"/>
    <cellStyle name="Normal 14 4 3 5 2 3" xfId="9233"/>
    <cellStyle name="Normal 14 4 3 5 2 4" xfId="23354"/>
    <cellStyle name="Normal 14 4 3 5 3" xfId="12017"/>
    <cellStyle name="Normal 14 4 3 5 3 2" xfId="26052"/>
    <cellStyle name="Normal 14 4 3 5 4" xfId="6475"/>
    <cellStyle name="Normal 14 4 3 5 5" xfId="20627"/>
    <cellStyle name="Normal 14 4 3 6" xfId="3263"/>
    <cellStyle name="Normal 14 4 3 6 2" xfId="14315"/>
    <cellStyle name="Normal 14 4 3 6 2 2" xfId="28254"/>
    <cellStyle name="Normal 14 4 3 6 3" xfId="8773"/>
    <cellStyle name="Normal 14 4 3 6 4" xfId="22905"/>
    <cellStyle name="Normal 14 4 3 7" xfId="11557"/>
    <cellStyle name="Normal 14 4 3 7 2" xfId="25608"/>
    <cellStyle name="Normal 14 4 3 8" xfId="6015"/>
    <cellStyle name="Normal 14 4 3 9" xfId="20162"/>
    <cellStyle name="Normal 14 4 4" xfId="552"/>
    <cellStyle name="Normal 14 4 4 2" xfId="1431"/>
    <cellStyle name="Normal 14 4 4 2 2" xfId="4247"/>
    <cellStyle name="Normal 14 4 4 2 2 2" xfId="15299"/>
    <cellStyle name="Normal 14 4 4 2 2 2 2" xfId="29213"/>
    <cellStyle name="Normal 14 4 4 2 2 3" xfId="9757"/>
    <cellStyle name="Normal 14 4 4 2 2 4" xfId="23871"/>
    <cellStyle name="Normal 14 4 4 2 3" xfId="12541"/>
    <cellStyle name="Normal 14 4 4 2 3 2" xfId="26561"/>
    <cellStyle name="Normal 14 4 4 2 4" xfId="6999"/>
    <cellStyle name="Normal 14 4 4 2 5" xfId="21141"/>
    <cellStyle name="Normal 14 4 4 3" xfId="1947"/>
    <cellStyle name="Normal 14 4 4 3 2" xfId="4763"/>
    <cellStyle name="Normal 14 4 4 3 2 2" xfId="15815"/>
    <cellStyle name="Normal 14 4 4 3 2 2 2" xfId="29706"/>
    <cellStyle name="Normal 14 4 4 3 2 3" xfId="10273"/>
    <cellStyle name="Normal 14 4 4 3 2 4" xfId="24373"/>
    <cellStyle name="Normal 14 4 4 3 3" xfId="13057"/>
    <cellStyle name="Normal 14 4 4 3 3 2" xfId="27063"/>
    <cellStyle name="Normal 14 4 4 3 4" xfId="7515"/>
    <cellStyle name="Normal 14 4 4 3 5" xfId="21645"/>
    <cellStyle name="Normal 14 4 4 4" xfId="1020"/>
    <cellStyle name="Normal 14 4 4 4 2" xfId="3836"/>
    <cellStyle name="Normal 14 4 4 4 2 2" xfId="14888"/>
    <cellStyle name="Normal 14 4 4 4 2 2 2" xfId="28814"/>
    <cellStyle name="Normal 14 4 4 4 2 3" xfId="9346"/>
    <cellStyle name="Normal 14 4 4 4 2 4" xfId="23462"/>
    <cellStyle name="Normal 14 4 4 4 3" xfId="12130"/>
    <cellStyle name="Normal 14 4 4 4 3 2" xfId="26160"/>
    <cellStyle name="Normal 14 4 4 4 4" xfId="6588"/>
    <cellStyle name="Normal 14 4 4 4 5" xfId="20737"/>
    <cellStyle name="Normal 14 4 4 5" xfId="3373"/>
    <cellStyle name="Normal 14 4 4 5 2" xfId="14425"/>
    <cellStyle name="Normal 14 4 4 5 2 2" xfId="28361"/>
    <cellStyle name="Normal 14 4 4 5 3" xfId="8883"/>
    <cellStyle name="Normal 14 4 4 5 4" xfId="23010"/>
    <cellStyle name="Normal 14 4 4 6" xfId="11667"/>
    <cellStyle name="Normal 14 4 4 6 2" xfId="25711"/>
    <cellStyle name="Normal 14 4 4 7" xfId="6125"/>
    <cellStyle name="Normal 14 4 4 8" xfId="20280"/>
    <cellStyle name="Normal 14 4 5" xfId="1240"/>
    <cellStyle name="Normal 14 4 5 2" xfId="4056"/>
    <cellStyle name="Normal 14 4 5 2 2" xfId="15108"/>
    <cellStyle name="Normal 14 4 5 2 2 2" xfId="29029"/>
    <cellStyle name="Normal 14 4 5 2 3" xfId="9566"/>
    <cellStyle name="Normal 14 4 5 2 4" xfId="23682"/>
    <cellStyle name="Normal 14 4 5 3" xfId="12350"/>
    <cellStyle name="Normal 14 4 5 3 2" xfId="26376"/>
    <cellStyle name="Normal 14 4 5 4" xfId="6808"/>
    <cellStyle name="Normal 14 4 5 5" xfId="20955"/>
    <cellStyle name="Normal 14 4 6" xfId="1756"/>
    <cellStyle name="Normal 14 4 6 2" xfId="4572"/>
    <cellStyle name="Normal 14 4 6 2 2" xfId="15624"/>
    <cellStyle name="Normal 14 4 6 2 2 2" xfId="29522"/>
    <cellStyle name="Normal 14 4 6 2 3" xfId="10082"/>
    <cellStyle name="Normal 14 4 6 2 4" xfId="24189"/>
    <cellStyle name="Normal 14 4 6 3" xfId="12866"/>
    <cellStyle name="Normal 14 4 6 3 2" xfId="26875"/>
    <cellStyle name="Normal 14 4 6 4" xfId="7324"/>
    <cellStyle name="Normal 14 4 6 5" xfId="21457"/>
    <cellStyle name="Normal 14 4 7" xfId="823"/>
    <cellStyle name="Normal 14 4 7 2" xfId="3639"/>
    <cellStyle name="Normal 14 4 7 2 2" xfId="14691"/>
    <cellStyle name="Normal 14 4 7 2 2 2" xfId="28621"/>
    <cellStyle name="Normal 14 4 7 2 3" xfId="9149"/>
    <cellStyle name="Normal 14 4 7 2 4" xfId="23270"/>
    <cellStyle name="Normal 14 4 7 3" xfId="11933"/>
    <cellStyle name="Normal 14 4 7 3 2" xfId="25968"/>
    <cellStyle name="Normal 14 4 7 4" xfId="6391"/>
    <cellStyle name="Normal 14 4 7 5" xfId="20543"/>
    <cellStyle name="Normal 14 4 8" xfId="3182"/>
    <cellStyle name="Normal 14 4 8 2" xfId="14234"/>
    <cellStyle name="Normal 14 4 8 2 2" xfId="28173"/>
    <cellStyle name="Normal 14 4 8 3" xfId="8692"/>
    <cellStyle name="Normal 14 4 8 4" xfId="22824"/>
    <cellStyle name="Normal 14 4 9" xfId="11476"/>
    <cellStyle name="Normal 14 4 9 2" xfId="25527"/>
    <cellStyle name="Normal 14 5" xfId="352"/>
    <cellStyle name="Normal 14 5 2" xfId="563"/>
    <cellStyle name="Normal 14 5 2 2" xfId="1442"/>
    <cellStyle name="Normal 14 5 2 2 2" xfId="4258"/>
    <cellStyle name="Normal 14 5 2 2 2 2" xfId="15310"/>
    <cellStyle name="Normal 14 5 2 2 2 2 2" xfId="29224"/>
    <cellStyle name="Normal 14 5 2 2 2 3" xfId="9768"/>
    <cellStyle name="Normal 14 5 2 2 2 4" xfId="23882"/>
    <cellStyle name="Normal 14 5 2 2 3" xfId="12552"/>
    <cellStyle name="Normal 14 5 2 2 3 2" xfId="26572"/>
    <cellStyle name="Normal 14 5 2 2 4" xfId="7010"/>
    <cellStyle name="Normal 14 5 2 2 5" xfId="21152"/>
    <cellStyle name="Normal 14 5 2 3" xfId="1958"/>
    <cellStyle name="Normal 14 5 2 3 2" xfId="4774"/>
    <cellStyle name="Normal 14 5 2 3 2 2" xfId="15826"/>
    <cellStyle name="Normal 14 5 2 3 2 2 2" xfId="29717"/>
    <cellStyle name="Normal 14 5 2 3 2 3" xfId="10284"/>
    <cellStyle name="Normal 14 5 2 3 2 4" xfId="24384"/>
    <cellStyle name="Normal 14 5 2 3 3" xfId="13068"/>
    <cellStyle name="Normal 14 5 2 3 3 2" xfId="27074"/>
    <cellStyle name="Normal 14 5 2 3 4" xfId="7526"/>
    <cellStyle name="Normal 14 5 2 3 5" xfId="21656"/>
    <cellStyle name="Normal 14 5 2 4" xfId="1031"/>
    <cellStyle name="Normal 14 5 2 4 2" xfId="3847"/>
    <cellStyle name="Normal 14 5 2 4 2 2" xfId="14899"/>
    <cellStyle name="Normal 14 5 2 4 2 2 2" xfId="28825"/>
    <cellStyle name="Normal 14 5 2 4 2 3" xfId="9357"/>
    <cellStyle name="Normal 14 5 2 4 2 4" xfId="23473"/>
    <cellStyle name="Normal 14 5 2 4 3" xfId="12141"/>
    <cellStyle name="Normal 14 5 2 4 3 2" xfId="26171"/>
    <cellStyle name="Normal 14 5 2 4 4" xfId="6599"/>
    <cellStyle name="Normal 14 5 2 4 5" xfId="20748"/>
    <cellStyle name="Normal 14 5 2 5" xfId="3384"/>
    <cellStyle name="Normal 14 5 2 5 2" xfId="14436"/>
    <cellStyle name="Normal 14 5 2 5 2 2" xfId="28372"/>
    <cellStyle name="Normal 14 5 2 5 3" xfId="8894"/>
    <cellStyle name="Normal 14 5 2 5 4" xfId="23021"/>
    <cellStyle name="Normal 14 5 2 6" xfId="11678"/>
    <cellStyle name="Normal 14 5 2 6 2" xfId="25722"/>
    <cellStyle name="Normal 14 5 2 7" xfId="6136"/>
    <cellStyle name="Normal 14 5 2 8" xfId="20291"/>
    <cellStyle name="Normal 14 5 3" xfId="1251"/>
    <cellStyle name="Normal 14 5 3 2" xfId="4067"/>
    <cellStyle name="Normal 14 5 3 2 2" xfId="15119"/>
    <cellStyle name="Normal 14 5 3 2 2 2" xfId="29040"/>
    <cellStyle name="Normal 14 5 3 2 3" xfId="9577"/>
    <cellStyle name="Normal 14 5 3 2 4" xfId="23693"/>
    <cellStyle name="Normal 14 5 3 3" xfId="12361"/>
    <cellStyle name="Normal 14 5 3 3 2" xfId="26387"/>
    <cellStyle name="Normal 14 5 3 4" xfId="6819"/>
    <cellStyle name="Normal 14 5 3 5" xfId="20966"/>
    <cellStyle name="Normal 14 5 4" xfId="1767"/>
    <cellStyle name="Normal 14 5 4 2" xfId="4583"/>
    <cellStyle name="Normal 14 5 4 2 2" xfId="15635"/>
    <cellStyle name="Normal 14 5 4 2 2 2" xfId="29533"/>
    <cellStyle name="Normal 14 5 4 2 3" xfId="10093"/>
    <cellStyle name="Normal 14 5 4 2 4" xfId="24200"/>
    <cellStyle name="Normal 14 5 4 3" xfId="12877"/>
    <cellStyle name="Normal 14 5 4 3 2" xfId="26886"/>
    <cellStyle name="Normal 14 5 4 4" xfId="7335"/>
    <cellStyle name="Normal 14 5 4 5" xfId="21468"/>
    <cellStyle name="Normal 14 5 5" xfId="836"/>
    <cellStyle name="Normal 14 5 5 2" xfId="3652"/>
    <cellStyle name="Normal 14 5 5 2 2" xfId="14704"/>
    <cellStyle name="Normal 14 5 5 2 2 2" xfId="28634"/>
    <cellStyle name="Normal 14 5 5 2 3" xfId="9162"/>
    <cellStyle name="Normal 14 5 5 2 4" xfId="23283"/>
    <cellStyle name="Normal 14 5 5 3" xfId="11946"/>
    <cellStyle name="Normal 14 5 5 3 2" xfId="25981"/>
    <cellStyle name="Normal 14 5 5 4" xfId="6404"/>
    <cellStyle name="Normal 14 5 5 5" xfId="20556"/>
    <cellStyle name="Normal 14 5 6" xfId="3193"/>
    <cellStyle name="Normal 14 5 6 2" xfId="14245"/>
    <cellStyle name="Normal 14 5 6 2 2" xfId="28184"/>
    <cellStyle name="Normal 14 5 6 3" xfId="8703"/>
    <cellStyle name="Normal 14 5 6 4" xfId="22835"/>
    <cellStyle name="Normal 14 5 7" xfId="11487"/>
    <cellStyle name="Normal 14 5 7 2" xfId="25538"/>
    <cellStyle name="Normal 14 5 8" xfId="5945"/>
    <cellStyle name="Normal 14 5 9" xfId="20088"/>
    <cellStyle name="Normal 14 6" xfId="398"/>
    <cellStyle name="Normal 14 6 2" xfId="604"/>
    <cellStyle name="Normal 14 6 2 2" xfId="1483"/>
    <cellStyle name="Normal 14 6 2 2 2" xfId="4299"/>
    <cellStyle name="Normal 14 6 2 2 2 2" xfId="15351"/>
    <cellStyle name="Normal 14 6 2 2 2 2 2" xfId="29265"/>
    <cellStyle name="Normal 14 6 2 2 2 3" xfId="9809"/>
    <cellStyle name="Normal 14 6 2 2 2 4" xfId="23923"/>
    <cellStyle name="Normal 14 6 2 2 3" xfId="12593"/>
    <cellStyle name="Normal 14 6 2 2 3 2" xfId="26613"/>
    <cellStyle name="Normal 14 6 2 2 4" xfId="7051"/>
    <cellStyle name="Normal 14 6 2 2 5" xfId="21193"/>
    <cellStyle name="Normal 14 6 2 3" xfId="1999"/>
    <cellStyle name="Normal 14 6 2 3 2" xfId="4815"/>
    <cellStyle name="Normal 14 6 2 3 2 2" xfId="15867"/>
    <cellStyle name="Normal 14 6 2 3 2 2 2" xfId="29758"/>
    <cellStyle name="Normal 14 6 2 3 2 3" xfId="10325"/>
    <cellStyle name="Normal 14 6 2 3 2 4" xfId="24425"/>
    <cellStyle name="Normal 14 6 2 3 3" xfId="13109"/>
    <cellStyle name="Normal 14 6 2 3 3 2" xfId="27115"/>
    <cellStyle name="Normal 14 6 2 3 4" xfId="7567"/>
    <cellStyle name="Normal 14 6 2 3 5" xfId="21697"/>
    <cellStyle name="Normal 14 6 2 4" xfId="1072"/>
    <cellStyle name="Normal 14 6 2 4 2" xfId="3888"/>
    <cellStyle name="Normal 14 6 2 4 2 2" xfId="14940"/>
    <cellStyle name="Normal 14 6 2 4 2 2 2" xfId="28866"/>
    <cellStyle name="Normal 14 6 2 4 2 3" xfId="9398"/>
    <cellStyle name="Normal 14 6 2 4 2 4" xfId="23514"/>
    <cellStyle name="Normal 14 6 2 4 3" xfId="12182"/>
    <cellStyle name="Normal 14 6 2 4 3 2" xfId="26212"/>
    <cellStyle name="Normal 14 6 2 4 4" xfId="6640"/>
    <cellStyle name="Normal 14 6 2 4 5" xfId="20789"/>
    <cellStyle name="Normal 14 6 2 5" xfId="3425"/>
    <cellStyle name="Normal 14 6 2 5 2" xfId="14477"/>
    <cellStyle name="Normal 14 6 2 5 2 2" xfId="28413"/>
    <cellStyle name="Normal 14 6 2 5 3" xfId="8935"/>
    <cellStyle name="Normal 14 6 2 5 4" xfId="23062"/>
    <cellStyle name="Normal 14 6 2 6" xfId="11719"/>
    <cellStyle name="Normal 14 6 2 6 2" xfId="25763"/>
    <cellStyle name="Normal 14 6 2 7" xfId="6177"/>
    <cellStyle name="Normal 14 6 2 8" xfId="20332"/>
    <cellStyle name="Normal 14 6 3" xfId="1292"/>
    <cellStyle name="Normal 14 6 3 2" xfId="4108"/>
    <cellStyle name="Normal 14 6 3 2 2" xfId="15160"/>
    <cellStyle name="Normal 14 6 3 2 2 2" xfId="29081"/>
    <cellStyle name="Normal 14 6 3 2 3" xfId="9618"/>
    <cellStyle name="Normal 14 6 3 2 4" xfId="23734"/>
    <cellStyle name="Normal 14 6 3 3" xfId="12402"/>
    <cellStyle name="Normal 14 6 3 3 2" xfId="26428"/>
    <cellStyle name="Normal 14 6 3 4" xfId="6860"/>
    <cellStyle name="Normal 14 6 3 5" xfId="21007"/>
    <cellStyle name="Normal 14 6 4" xfId="1808"/>
    <cellStyle name="Normal 14 6 4 2" xfId="4624"/>
    <cellStyle name="Normal 14 6 4 2 2" xfId="15676"/>
    <cellStyle name="Normal 14 6 4 2 2 2" xfId="29574"/>
    <cellStyle name="Normal 14 6 4 2 3" xfId="10134"/>
    <cellStyle name="Normal 14 6 4 2 4" xfId="24241"/>
    <cellStyle name="Normal 14 6 4 3" xfId="12918"/>
    <cellStyle name="Normal 14 6 4 3 2" xfId="26927"/>
    <cellStyle name="Normal 14 6 4 4" xfId="7376"/>
    <cellStyle name="Normal 14 6 4 5" xfId="21509"/>
    <cellStyle name="Normal 14 6 5" xfId="878"/>
    <cellStyle name="Normal 14 6 5 2" xfId="3694"/>
    <cellStyle name="Normal 14 6 5 2 2" xfId="14746"/>
    <cellStyle name="Normal 14 6 5 2 2 2" xfId="28676"/>
    <cellStyle name="Normal 14 6 5 2 3" xfId="9204"/>
    <cellStyle name="Normal 14 6 5 2 4" xfId="23325"/>
    <cellStyle name="Normal 14 6 5 3" xfId="11988"/>
    <cellStyle name="Normal 14 6 5 3 2" xfId="26023"/>
    <cellStyle name="Normal 14 6 5 4" xfId="6446"/>
    <cellStyle name="Normal 14 6 5 5" xfId="20598"/>
    <cellStyle name="Normal 14 6 6" xfId="3234"/>
    <cellStyle name="Normal 14 6 6 2" xfId="14286"/>
    <cellStyle name="Normal 14 6 6 2 2" xfId="28225"/>
    <cellStyle name="Normal 14 6 6 3" xfId="8744"/>
    <cellStyle name="Normal 14 6 6 4" xfId="22876"/>
    <cellStyle name="Normal 14 6 7" xfId="11528"/>
    <cellStyle name="Normal 14 6 7 2" xfId="25579"/>
    <cellStyle name="Normal 14 6 8" xfId="5986"/>
    <cellStyle name="Normal 14 6 9" xfId="20133"/>
    <cellStyle name="Normal 14 7" xfId="474"/>
    <cellStyle name="Normal 14 7 2" xfId="1360"/>
    <cellStyle name="Normal 14 7 2 2" xfId="4176"/>
    <cellStyle name="Normal 14 7 2 2 2" xfId="15228"/>
    <cellStyle name="Normal 14 7 2 2 2 2" xfId="29146"/>
    <cellStyle name="Normal 14 7 2 2 3" xfId="9686"/>
    <cellStyle name="Normal 14 7 2 2 4" xfId="23801"/>
    <cellStyle name="Normal 14 7 2 3" xfId="12470"/>
    <cellStyle name="Normal 14 7 2 3 2" xfId="26494"/>
    <cellStyle name="Normal 14 7 2 4" xfId="6928"/>
    <cellStyle name="Normal 14 7 2 5" xfId="21073"/>
    <cellStyle name="Normal 14 7 3" xfId="1876"/>
    <cellStyle name="Normal 14 7 3 2" xfId="4692"/>
    <cellStyle name="Normal 14 7 3 2 2" xfId="15744"/>
    <cellStyle name="Normal 14 7 3 2 2 2" xfId="29639"/>
    <cellStyle name="Normal 14 7 3 2 3" xfId="10202"/>
    <cellStyle name="Normal 14 7 3 2 4" xfId="24307"/>
    <cellStyle name="Normal 14 7 3 3" xfId="12986"/>
    <cellStyle name="Normal 14 7 3 3 2" xfId="26994"/>
    <cellStyle name="Normal 14 7 3 4" xfId="7444"/>
    <cellStyle name="Normal 14 7 3 5" xfId="21576"/>
    <cellStyle name="Normal 14 7 4" xfId="948"/>
    <cellStyle name="Normal 14 7 4 2" xfId="3764"/>
    <cellStyle name="Normal 14 7 4 2 2" xfId="14816"/>
    <cellStyle name="Normal 14 7 4 2 2 2" xfId="28745"/>
    <cellStyle name="Normal 14 7 4 2 3" xfId="9274"/>
    <cellStyle name="Normal 14 7 4 2 4" xfId="23392"/>
    <cellStyle name="Normal 14 7 4 3" xfId="12058"/>
    <cellStyle name="Normal 14 7 4 3 2" xfId="26091"/>
    <cellStyle name="Normal 14 7 4 4" xfId="6516"/>
    <cellStyle name="Normal 14 7 4 5" xfId="20666"/>
    <cellStyle name="Normal 14 7 5" xfId="3302"/>
    <cellStyle name="Normal 14 7 5 2" xfId="14354"/>
    <cellStyle name="Normal 14 7 5 2 2" xfId="28293"/>
    <cellStyle name="Normal 14 7 5 3" xfId="8812"/>
    <cellStyle name="Normal 14 7 5 4" xfId="22943"/>
    <cellStyle name="Normal 14 7 6" xfId="11596"/>
    <cellStyle name="Normal 14 7 6 2" xfId="25645"/>
    <cellStyle name="Normal 14 7 7" xfId="6054"/>
    <cellStyle name="Normal 14 7 8" xfId="20205"/>
    <cellStyle name="Normal 14 8" xfId="1211"/>
    <cellStyle name="Normal 14 8 2" xfId="4027"/>
    <cellStyle name="Normal 14 8 2 2" xfId="15079"/>
    <cellStyle name="Normal 14 8 2 2 2" xfId="29000"/>
    <cellStyle name="Normal 14 8 2 3" xfId="9537"/>
    <cellStyle name="Normal 14 8 2 4" xfId="23653"/>
    <cellStyle name="Normal 14 8 3" xfId="12321"/>
    <cellStyle name="Normal 14 8 3 2" xfId="26347"/>
    <cellStyle name="Normal 14 8 4" xfId="6779"/>
    <cellStyle name="Normal 14 8 5" xfId="20926"/>
    <cellStyle name="Normal 14 9" xfId="1727"/>
    <cellStyle name="Normal 14 9 2" xfId="4543"/>
    <cellStyle name="Normal 14 9 2 2" xfId="15595"/>
    <cellStyle name="Normal 14 9 2 2 2" xfId="29493"/>
    <cellStyle name="Normal 14 9 2 3" xfId="10053"/>
    <cellStyle name="Normal 14 9 2 4" xfId="24160"/>
    <cellStyle name="Normal 14 9 3" xfId="12837"/>
    <cellStyle name="Normal 14 9 3 2" xfId="26846"/>
    <cellStyle name="Normal 14 9 4" xfId="7295"/>
    <cellStyle name="Normal 14 9 5" xfId="21428"/>
    <cellStyle name="Normal 15" xfId="178"/>
    <cellStyle name="Normal 15 10" xfId="772"/>
    <cellStyle name="Normal 15 10 2" xfId="3588"/>
    <cellStyle name="Normal 15 10 2 2" xfId="14640"/>
    <cellStyle name="Normal 15 10 2 2 2" xfId="28571"/>
    <cellStyle name="Normal 15 10 2 3" xfId="9098"/>
    <cellStyle name="Normal 15 10 2 4" xfId="23220"/>
    <cellStyle name="Normal 15 10 3" xfId="11882"/>
    <cellStyle name="Normal 15 10 3 2" xfId="25920"/>
    <cellStyle name="Normal 15 10 4" xfId="6340"/>
    <cellStyle name="Normal 15 10 5" xfId="20493"/>
    <cellStyle name="Normal 15 11" xfId="3103"/>
    <cellStyle name="Normal 15 11 2" xfId="14206"/>
    <cellStyle name="Normal 15 11 2 2" xfId="28145"/>
    <cellStyle name="Normal 15 11 3" xfId="8664"/>
    <cellStyle name="Normal 15 11 4" xfId="22755"/>
    <cellStyle name="Normal 15 12" xfId="11412"/>
    <cellStyle name="Normal 15 12 2" xfId="25468"/>
    <cellStyle name="Normal 15 13" xfId="5906"/>
    <cellStyle name="Normal 15 14" xfId="19935"/>
    <cellStyle name="Normal 15 2" xfId="294"/>
    <cellStyle name="Normal 15 2 10" xfId="11471"/>
    <cellStyle name="Normal 15 2 10 2" xfId="25522"/>
    <cellStyle name="Normal 15 2 11" xfId="5929"/>
    <cellStyle name="Normal 15 2 12" xfId="20035"/>
    <cellStyle name="Normal 15 2 2" xfId="344"/>
    <cellStyle name="Normal 15 2 2 10" xfId="5941"/>
    <cellStyle name="Normal 15 2 2 11" xfId="20080"/>
    <cellStyle name="Normal 15 2 2 2" xfId="390"/>
    <cellStyle name="Normal 15 2 2 2 2" xfId="599"/>
    <cellStyle name="Normal 15 2 2 2 2 2" xfId="1478"/>
    <cellStyle name="Normal 15 2 2 2 2 2 2" xfId="4294"/>
    <cellStyle name="Normal 15 2 2 2 2 2 2 2" xfId="15346"/>
    <cellStyle name="Normal 15 2 2 2 2 2 2 2 2" xfId="29260"/>
    <cellStyle name="Normal 15 2 2 2 2 2 2 3" xfId="9804"/>
    <cellStyle name="Normal 15 2 2 2 2 2 2 4" xfId="23918"/>
    <cellStyle name="Normal 15 2 2 2 2 2 3" xfId="12588"/>
    <cellStyle name="Normal 15 2 2 2 2 2 3 2" xfId="26608"/>
    <cellStyle name="Normal 15 2 2 2 2 2 4" xfId="7046"/>
    <cellStyle name="Normal 15 2 2 2 2 2 5" xfId="21188"/>
    <cellStyle name="Normal 15 2 2 2 2 3" xfId="1994"/>
    <cellStyle name="Normal 15 2 2 2 2 3 2" xfId="4810"/>
    <cellStyle name="Normal 15 2 2 2 2 3 2 2" xfId="15862"/>
    <cellStyle name="Normal 15 2 2 2 2 3 2 2 2" xfId="29753"/>
    <cellStyle name="Normal 15 2 2 2 2 3 2 3" xfId="10320"/>
    <cellStyle name="Normal 15 2 2 2 2 3 2 4" xfId="24420"/>
    <cellStyle name="Normal 15 2 2 2 2 3 3" xfId="13104"/>
    <cellStyle name="Normal 15 2 2 2 2 3 3 2" xfId="27110"/>
    <cellStyle name="Normal 15 2 2 2 2 3 4" xfId="7562"/>
    <cellStyle name="Normal 15 2 2 2 2 3 5" xfId="21692"/>
    <cellStyle name="Normal 15 2 2 2 2 4" xfId="1067"/>
    <cellStyle name="Normal 15 2 2 2 2 4 2" xfId="3883"/>
    <cellStyle name="Normal 15 2 2 2 2 4 2 2" xfId="14935"/>
    <cellStyle name="Normal 15 2 2 2 2 4 2 2 2" xfId="28861"/>
    <cellStyle name="Normal 15 2 2 2 2 4 2 3" xfId="9393"/>
    <cellStyle name="Normal 15 2 2 2 2 4 2 4" xfId="23509"/>
    <cellStyle name="Normal 15 2 2 2 2 4 3" xfId="12177"/>
    <cellStyle name="Normal 15 2 2 2 2 4 3 2" xfId="26207"/>
    <cellStyle name="Normal 15 2 2 2 2 4 4" xfId="6635"/>
    <cellStyle name="Normal 15 2 2 2 2 4 5" xfId="20784"/>
    <cellStyle name="Normal 15 2 2 2 2 5" xfId="3420"/>
    <cellStyle name="Normal 15 2 2 2 2 5 2" xfId="14472"/>
    <cellStyle name="Normal 15 2 2 2 2 5 2 2" xfId="28408"/>
    <cellStyle name="Normal 15 2 2 2 2 5 3" xfId="8930"/>
    <cellStyle name="Normal 15 2 2 2 2 5 4" xfId="23057"/>
    <cellStyle name="Normal 15 2 2 2 2 6" xfId="11714"/>
    <cellStyle name="Normal 15 2 2 2 2 6 2" xfId="25758"/>
    <cellStyle name="Normal 15 2 2 2 2 7" xfId="6172"/>
    <cellStyle name="Normal 15 2 2 2 2 8" xfId="20327"/>
    <cellStyle name="Normal 15 2 2 2 3" xfId="1287"/>
    <cellStyle name="Normal 15 2 2 2 3 2" xfId="4103"/>
    <cellStyle name="Normal 15 2 2 2 3 2 2" xfId="15155"/>
    <cellStyle name="Normal 15 2 2 2 3 2 2 2" xfId="29076"/>
    <cellStyle name="Normal 15 2 2 2 3 2 3" xfId="9613"/>
    <cellStyle name="Normal 15 2 2 2 3 2 4" xfId="23729"/>
    <cellStyle name="Normal 15 2 2 2 3 3" xfId="12397"/>
    <cellStyle name="Normal 15 2 2 2 3 3 2" xfId="26423"/>
    <cellStyle name="Normal 15 2 2 2 3 4" xfId="6855"/>
    <cellStyle name="Normal 15 2 2 2 3 5" xfId="21002"/>
    <cellStyle name="Normal 15 2 2 2 4" xfId="1803"/>
    <cellStyle name="Normal 15 2 2 2 4 2" xfId="4619"/>
    <cellStyle name="Normal 15 2 2 2 4 2 2" xfId="15671"/>
    <cellStyle name="Normal 15 2 2 2 4 2 2 2" xfId="29569"/>
    <cellStyle name="Normal 15 2 2 2 4 2 3" xfId="10129"/>
    <cellStyle name="Normal 15 2 2 2 4 2 4" xfId="24236"/>
    <cellStyle name="Normal 15 2 2 2 4 3" xfId="12913"/>
    <cellStyle name="Normal 15 2 2 2 4 3 2" xfId="26922"/>
    <cellStyle name="Normal 15 2 2 2 4 4" xfId="7371"/>
    <cellStyle name="Normal 15 2 2 2 4 5" xfId="21504"/>
    <cellStyle name="Normal 15 2 2 2 5" xfId="873"/>
    <cellStyle name="Normal 15 2 2 2 5 2" xfId="3689"/>
    <cellStyle name="Normal 15 2 2 2 5 2 2" xfId="14741"/>
    <cellStyle name="Normal 15 2 2 2 5 2 2 2" xfId="28671"/>
    <cellStyle name="Normal 15 2 2 2 5 2 3" xfId="9199"/>
    <cellStyle name="Normal 15 2 2 2 5 2 4" xfId="23320"/>
    <cellStyle name="Normal 15 2 2 2 5 3" xfId="11983"/>
    <cellStyle name="Normal 15 2 2 2 5 3 2" xfId="26018"/>
    <cellStyle name="Normal 15 2 2 2 5 4" xfId="6441"/>
    <cellStyle name="Normal 15 2 2 2 5 5" xfId="20593"/>
    <cellStyle name="Normal 15 2 2 2 6" xfId="3229"/>
    <cellStyle name="Normal 15 2 2 2 6 2" xfId="14281"/>
    <cellStyle name="Normal 15 2 2 2 6 2 2" xfId="28220"/>
    <cellStyle name="Normal 15 2 2 2 6 3" xfId="8739"/>
    <cellStyle name="Normal 15 2 2 2 6 4" xfId="22871"/>
    <cellStyle name="Normal 15 2 2 2 7" xfId="11523"/>
    <cellStyle name="Normal 15 2 2 2 7 2" xfId="25574"/>
    <cellStyle name="Normal 15 2 2 2 8" xfId="5981"/>
    <cellStyle name="Normal 15 2 2 2 9" xfId="20125"/>
    <cellStyle name="Normal 15 2 2 3" xfId="434"/>
    <cellStyle name="Normal 15 2 2 3 2" xfId="640"/>
    <cellStyle name="Normal 15 2 2 3 2 2" xfId="1519"/>
    <cellStyle name="Normal 15 2 2 3 2 2 2" xfId="4335"/>
    <cellStyle name="Normal 15 2 2 3 2 2 2 2" xfId="15387"/>
    <cellStyle name="Normal 15 2 2 3 2 2 2 2 2" xfId="29301"/>
    <cellStyle name="Normal 15 2 2 3 2 2 2 3" xfId="9845"/>
    <cellStyle name="Normal 15 2 2 3 2 2 2 4" xfId="23959"/>
    <cellStyle name="Normal 15 2 2 3 2 2 3" xfId="12629"/>
    <cellStyle name="Normal 15 2 2 3 2 2 3 2" xfId="26649"/>
    <cellStyle name="Normal 15 2 2 3 2 2 4" xfId="7087"/>
    <cellStyle name="Normal 15 2 2 3 2 2 5" xfId="21229"/>
    <cellStyle name="Normal 15 2 2 3 2 3" xfId="2035"/>
    <cellStyle name="Normal 15 2 2 3 2 3 2" xfId="4851"/>
    <cellStyle name="Normal 15 2 2 3 2 3 2 2" xfId="15903"/>
    <cellStyle name="Normal 15 2 2 3 2 3 2 2 2" xfId="29794"/>
    <cellStyle name="Normal 15 2 2 3 2 3 2 3" xfId="10361"/>
    <cellStyle name="Normal 15 2 2 3 2 3 2 4" xfId="24461"/>
    <cellStyle name="Normal 15 2 2 3 2 3 3" xfId="13145"/>
    <cellStyle name="Normal 15 2 2 3 2 3 3 2" xfId="27151"/>
    <cellStyle name="Normal 15 2 2 3 2 3 4" xfId="7603"/>
    <cellStyle name="Normal 15 2 2 3 2 3 5" xfId="21733"/>
    <cellStyle name="Normal 15 2 2 3 2 4" xfId="1108"/>
    <cellStyle name="Normal 15 2 2 3 2 4 2" xfId="3924"/>
    <cellStyle name="Normal 15 2 2 3 2 4 2 2" xfId="14976"/>
    <cellStyle name="Normal 15 2 2 3 2 4 2 2 2" xfId="28902"/>
    <cellStyle name="Normal 15 2 2 3 2 4 2 3" xfId="9434"/>
    <cellStyle name="Normal 15 2 2 3 2 4 2 4" xfId="23550"/>
    <cellStyle name="Normal 15 2 2 3 2 4 3" xfId="12218"/>
    <cellStyle name="Normal 15 2 2 3 2 4 3 2" xfId="26248"/>
    <cellStyle name="Normal 15 2 2 3 2 4 4" xfId="6676"/>
    <cellStyle name="Normal 15 2 2 3 2 4 5" xfId="20825"/>
    <cellStyle name="Normal 15 2 2 3 2 5" xfId="3461"/>
    <cellStyle name="Normal 15 2 2 3 2 5 2" xfId="14513"/>
    <cellStyle name="Normal 15 2 2 3 2 5 2 2" xfId="28449"/>
    <cellStyle name="Normal 15 2 2 3 2 5 3" xfId="8971"/>
    <cellStyle name="Normal 15 2 2 3 2 5 4" xfId="23098"/>
    <cellStyle name="Normal 15 2 2 3 2 6" xfId="11755"/>
    <cellStyle name="Normal 15 2 2 3 2 6 2" xfId="25799"/>
    <cellStyle name="Normal 15 2 2 3 2 7" xfId="6213"/>
    <cellStyle name="Normal 15 2 2 3 2 8" xfId="20368"/>
    <cellStyle name="Normal 15 2 2 3 3" xfId="1328"/>
    <cellStyle name="Normal 15 2 2 3 3 2" xfId="4144"/>
    <cellStyle name="Normal 15 2 2 3 3 2 2" xfId="15196"/>
    <cellStyle name="Normal 15 2 2 3 3 2 2 2" xfId="29117"/>
    <cellStyle name="Normal 15 2 2 3 3 2 3" xfId="9654"/>
    <cellStyle name="Normal 15 2 2 3 3 2 4" xfId="23770"/>
    <cellStyle name="Normal 15 2 2 3 3 3" xfId="12438"/>
    <cellStyle name="Normal 15 2 2 3 3 3 2" xfId="26464"/>
    <cellStyle name="Normal 15 2 2 3 3 4" xfId="6896"/>
    <cellStyle name="Normal 15 2 2 3 3 5" xfId="21043"/>
    <cellStyle name="Normal 15 2 2 3 4" xfId="1844"/>
    <cellStyle name="Normal 15 2 2 3 4 2" xfId="4660"/>
    <cellStyle name="Normal 15 2 2 3 4 2 2" xfId="15712"/>
    <cellStyle name="Normal 15 2 2 3 4 2 2 2" xfId="29610"/>
    <cellStyle name="Normal 15 2 2 3 4 2 3" xfId="10170"/>
    <cellStyle name="Normal 15 2 2 3 4 2 4" xfId="24277"/>
    <cellStyle name="Normal 15 2 2 3 4 3" xfId="12954"/>
    <cellStyle name="Normal 15 2 2 3 4 3 2" xfId="26963"/>
    <cellStyle name="Normal 15 2 2 3 4 4" xfId="7412"/>
    <cellStyle name="Normal 15 2 2 3 4 5" xfId="21545"/>
    <cellStyle name="Normal 15 2 2 3 5" xfId="914"/>
    <cellStyle name="Normal 15 2 2 3 5 2" xfId="3730"/>
    <cellStyle name="Normal 15 2 2 3 5 2 2" xfId="14782"/>
    <cellStyle name="Normal 15 2 2 3 5 2 2 2" xfId="28712"/>
    <cellStyle name="Normal 15 2 2 3 5 2 3" xfId="9240"/>
    <cellStyle name="Normal 15 2 2 3 5 2 4" xfId="23361"/>
    <cellStyle name="Normal 15 2 2 3 5 3" xfId="12024"/>
    <cellStyle name="Normal 15 2 2 3 5 3 2" xfId="26059"/>
    <cellStyle name="Normal 15 2 2 3 5 4" xfId="6482"/>
    <cellStyle name="Normal 15 2 2 3 5 5" xfId="20634"/>
    <cellStyle name="Normal 15 2 2 3 6" xfId="3270"/>
    <cellStyle name="Normal 15 2 2 3 6 2" xfId="14322"/>
    <cellStyle name="Normal 15 2 2 3 6 2 2" xfId="28261"/>
    <cellStyle name="Normal 15 2 2 3 6 3" xfId="8780"/>
    <cellStyle name="Normal 15 2 2 3 6 4" xfId="22912"/>
    <cellStyle name="Normal 15 2 2 3 7" xfId="11564"/>
    <cellStyle name="Normal 15 2 2 3 7 2" xfId="25615"/>
    <cellStyle name="Normal 15 2 2 3 8" xfId="6022"/>
    <cellStyle name="Normal 15 2 2 3 9" xfId="20169"/>
    <cellStyle name="Normal 15 2 2 4" xfId="559"/>
    <cellStyle name="Normal 15 2 2 4 2" xfId="1438"/>
    <cellStyle name="Normal 15 2 2 4 2 2" xfId="4254"/>
    <cellStyle name="Normal 15 2 2 4 2 2 2" xfId="15306"/>
    <cellStyle name="Normal 15 2 2 4 2 2 2 2" xfId="29220"/>
    <cellStyle name="Normal 15 2 2 4 2 2 3" xfId="9764"/>
    <cellStyle name="Normal 15 2 2 4 2 2 4" xfId="23878"/>
    <cellStyle name="Normal 15 2 2 4 2 3" xfId="12548"/>
    <cellStyle name="Normal 15 2 2 4 2 3 2" xfId="26568"/>
    <cellStyle name="Normal 15 2 2 4 2 4" xfId="7006"/>
    <cellStyle name="Normal 15 2 2 4 2 5" xfId="21148"/>
    <cellStyle name="Normal 15 2 2 4 3" xfId="1954"/>
    <cellStyle name="Normal 15 2 2 4 3 2" xfId="4770"/>
    <cellStyle name="Normal 15 2 2 4 3 2 2" xfId="15822"/>
    <cellStyle name="Normal 15 2 2 4 3 2 2 2" xfId="29713"/>
    <cellStyle name="Normal 15 2 2 4 3 2 3" xfId="10280"/>
    <cellStyle name="Normal 15 2 2 4 3 2 4" xfId="24380"/>
    <cellStyle name="Normal 15 2 2 4 3 3" xfId="13064"/>
    <cellStyle name="Normal 15 2 2 4 3 3 2" xfId="27070"/>
    <cellStyle name="Normal 15 2 2 4 3 4" xfId="7522"/>
    <cellStyle name="Normal 15 2 2 4 3 5" xfId="21652"/>
    <cellStyle name="Normal 15 2 2 4 4" xfId="1027"/>
    <cellStyle name="Normal 15 2 2 4 4 2" xfId="3843"/>
    <cellStyle name="Normal 15 2 2 4 4 2 2" xfId="14895"/>
    <cellStyle name="Normal 15 2 2 4 4 2 2 2" xfId="28821"/>
    <cellStyle name="Normal 15 2 2 4 4 2 3" xfId="9353"/>
    <cellStyle name="Normal 15 2 2 4 4 2 4" xfId="23469"/>
    <cellStyle name="Normal 15 2 2 4 4 3" xfId="12137"/>
    <cellStyle name="Normal 15 2 2 4 4 3 2" xfId="26167"/>
    <cellStyle name="Normal 15 2 2 4 4 4" xfId="6595"/>
    <cellStyle name="Normal 15 2 2 4 4 5" xfId="20744"/>
    <cellStyle name="Normal 15 2 2 4 5" xfId="3380"/>
    <cellStyle name="Normal 15 2 2 4 5 2" xfId="14432"/>
    <cellStyle name="Normal 15 2 2 4 5 2 2" xfId="28368"/>
    <cellStyle name="Normal 15 2 2 4 5 3" xfId="8890"/>
    <cellStyle name="Normal 15 2 2 4 5 4" xfId="23017"/>
    <cellStyle name="Normal 15 2 2 4 6" xfId="11674"/>
    <cellStyle name="Normal 15 2 2 4 6 2" xfId="25718"/>
    <cellStyle name="Normal 15 2 2 4 7" xfId="6132"/>
    <cellStyle name="Normal 15 2 2 4 8" xfId="20287"/>
    <cellStyle name="Normal 15 2 2 5" xfId="1247"/>
    <cellStyle name="Normal 15 2 2 5 2" xfId="4063"/>
    <cellStyle name="Normal 15 2 2 5 2 2" xfId="15115"/>
    <cellStyle name="Normal 15 2 2 5 2 2 2" xfId="29036"/>
    <cellStyle name="Normal 15 2 2 5 2 3" xfId="9573"/>
    <cellStyle name="Normal 15 2 2 5 2 4" xfId="23689"/>
    <cellStyle name="Normal 15 2 2 5 3" xfId="12357"/>
    <cellStyle name="Normal 15 2 2 5 3 2" xfId="26383"/>
    <cellStyle name="Normal 15 2 2 5 4" xfId="6815"/>
    <cellStyle name="Normal 15 2 2 5 5" xfId="20962"/>
    <cellStyle name="Normal 15 2 2 6" xfId="1763"/>
    <cellStyle name="Normal 15 2 2 6 2" xfId="4579"/>
    <cellStyle name="Normal 15 2 2 6 2 2" xfId="15631"/>
    <cellStyle name="Normal 15 2 2 6 2 2 2" xfId="29529"/>
    <cellStyle name="Normal 15 2 2 6 2 3" xfId="10089"/>
    <cellStyle name="Normal 15 2 2 6 2 4" xfId="24196"/>
    <cellStyle name="Normal 15 2 2 6 3" xfId="12873"/>
    <cellStyle name="Normal 15 2 2 6 3 2" xfId="26882"/>
    <cellStyle name="Normal 15 2 2 6 4" xfId="7331"/>
    <cellStyle name="Normal 15 2 2 6 5" xfId="21464"/>
    <cellStyle name="Normal 15 2 2 7" xfId="830"/>
    <cellStyle name="Normal 15 2 2 7 2" xfId="3646"/>
    <cellStyle name="Normal 15 2 2 7 2 2" xfId="14698"/>
    <cellStyle name="Normal 15 2 2 7 2 2 2" xfId="28628"/>
    <cellStyle name="Normal 15 2 2 7 2 3" xfId="9156"/>
    <cellStyle name="Normal 15 2 2 7 2 4" xfId="23277"/>
    <cellStyle name="Normal 15 2 2 7 3" xfId="11940"/>
    <cellStyle name="Normal 15 2 2 7 3 2" xfId="25975"/>
    <cellStyle name="Normal 15 2 2 7 4" xfId="6398"/>
    <cellStyle name="Normal 15 2 2 7 5" xfId="20550"/>
    <cellStyle name="Normal 15 2 2 8" xfId="3189"/>
    <cellStyle name="Normal 15 2 2 8 2" xfId="14241"/>
    <cellStyle name="Normal 15 2 2 8 2 2" xfId="28180"/>
    <cellStyle name="Normal 15 2 2 8 3" xfId="8699"/>
    <cellStyle name="Normal 15 2 2 8 4" xfId="22831"/>
    <cellStyle name="Normal 15 2 2 9" xfId="11483"/>
    <cellStyle name="Normal 15 2 2 9 2" xfId="25534"/>
    <cellStyle name="Normal 15 2 3" xfId="378"/>
    <cellStyle name="Normal 15 2 3 2" xfId="587"/>
    <cellStyle name="Normal 15 2 3 2 2" xfId="1466"/>
    <cellStyle name="Normal 15 2 3 2 2 2" xfId="4282"/>
    <cellStyle name="Normal 15 2 3 2 2 2 2" xfId="15334"/>
    <cellStyle name="Normal 15 2 3 2 2 2 2 2" xfId="29248"/>
    <cellStyle name="Normal 15 2 3 2 2 2 3" xfId="9792"/>
    <cellStyle name="Normal 15 2 3 2 2 2 4" xfId="23906"/>
    <cellStyle name="Normal 15 2 3 2 2 3" xfId="12576"/>
    <cellStyle name="Normal 15 2 3 2 2 3 2" xfId="26596"/>
    <cellStyle name="Normal 15 2 3 2 2 4" xfId="7034"/>
    <cellStyle name="Normal 15 2 3 2 2 5" xfId="21176"/>
    <cellStyle name="Normal 15 2 3 2 3" xfId="1982"/>
    <cellStyle name="Normal 15 2 3 2 3 2" xfId="4798"/>
    <cellStyle name="Normal 15 2 3 2 3 2 2" xfId="15850"/>
    <cellStyle name="Normal 15 2 3 2 3 2 2 2" xfId="29741"/>
    <cellStyle name="Normal 15 2 3 2 3 2 3" xfId="10308"/>
    <cellStyle name="Normal 15 2 3 2 3 2 4" xfId="24408"/>
    <cellStyle name="Normal 15 2 3 2 3 3" xfId="13092"/>
    <cellStyle name="Normal 15 2 3 2 3 3 2" xfId="27098"/>
    <cellStyle name="Normal 15 2 3 2 3 4" xfId="7550"/>
    <cellStyle name="Normal 15 2 3 2 3 5" xfId="21680"/>
    <cellStyle name="Normal 15 2 3 2 4" xfId="1055"/>
    <cellStyle name="Normal 15 2 3 2 4 2" xfId="3871"/>
    <cellStyle name="Normal 15 2 3 2 4 2 2" xfId="14923"/>
    <cellStyle name="Normal 15 2 3 2 4 2 2 2" xfId="28849"/>
    <cellStyle name="Normal 15 2 3 2 4 2 3" xfId="9381"/>
    <cellStyle name="Normal 15 2 3 2 4 2 4" xfId="23497"/>
    <cellStyle name="Normal 15 2 3 2 4 3" xfId="12165"/>
    <cellStyle name="Normal 15 2 3 2 4 3 2" xfId="26195"/>
    <cellStyle name="Normal 15 2 3 2 4 4" xfId="6623"/>
    <cellStyle name="Normal 15 2 3 2 4 5" xfId="20772"/>
    <cellStyle name="Normal 15 2 3 2 5" xfId="3408"/>
    <cellStyle name="Normal 15 2 3 2 5 2" xfId="14460"/>
    <cellStyle name="Normal 15 2 3 2 5 2 2" xfId="28396"/>
    <cellStyle name="Normal 15 2 3 2 5 3" xfId="8918"/>
    <cellStyle name="Normal 15 2 3 2 5 4" xfId="23045"/>
    <cellStyle name="Normal 15 2 3 2 6" xfId="11702"/>
    <cellStyle name="Normal 15 2 3 2 6 2" xfId="25746"/>
    <cellStyle name="Normal 15 2 3 2 7" xfId="6160"/>
    <cellStyle name="Normal 15 2 3 2 8" xfId="20315"/>
    <cellStyle name="Normal 15 2 3 3" xfId="1275"/>
    <cellStyle name="Normal 15 2 3 3 2" xfId="4091"/>
    <cellStyle name="Normal 15 2 3 3 2 2" xfId="15143"/>
    <cellStyle name="Normal 15 2 3 3 2 2 2" xfId="29064"/>
    <cellStyle name="Normal 15 2 3 3 2 3" xfId="9601"/>
    <cellStyle name="Normal 15 2 3 3 2 4" xfId="23717"/>
    <cellStyle name="Normal 15 2 3 3 3" xfId="12385"/>
    <cellStyle name="Normal 15 2 3 3 3 2" xfId="26411"/>
    <cellStyle name="Normal 15 2 3 3 4" xfId="6843"/>
    <cellStyle name="Normal 15 2 3 3 5" xfId="20990"/>
    <cellStyle name="Normal 15 2 3 4" xfId="1791"/>
    <cellStyle name="Normal 15 2 3 4 2" xfId="4607"/>
    <cellStyle name="Normal 15 2 3 4 2 2" xfId="15659"/>
    <cellStyle name="Normal 15 2 3 4 2 2 2" xfId="29557"/>
    <cellStyle name="Normal 15 2 3 4 2 3" xfId="10117"/>
    <cellStyle name="Normal 15 2 3 4 2 4" xfId="24224"/>
    <cellStyle name="Normal 15 2 3 4 3" xfId="12901"/>
    <cellStyle name="Normal 15 2 3 4 3 2" xfId="26910"/>
    <cellStyle name="Normal 15 2 3 4 4" xfId="7359"/>
    <cellStyle name="Normal 15 2 3 4 5" xfId="21492"/>
    <cellStyle name="Normal 15 2 3 5" xfId="861"/>
    <cellStyle name="Normal 15 2 3 5 2" xfId="3677"/>
    <cellStyle name="Normal 15 2 3 5 2 2" xfId="14729"/>
    <cellStyle name="Normal 15 2 3 5 2 2 2" xfId="28659"/>
    <cellStyle name="Normal 15 2 3 5 2 3" xfId="9187"/>
    <cellStyle name="Normal 15 2 3 5 2 4" xfId="23308"/>
    <cellStyle name="Normal 15 2 3 5 3" xfId="11971"/>
    <cellStyle name="Normal 15 2 3 5 3 2" xfId="26006"/>
    <cellStyle name="Normal 15 2 3 5 4" xfId="6429"/>
    <cellStyle name="Normal 15 2 3 5 5" xfId="20581"/>
    <cellStyle name="Normal 15 2 3 6" xfId="3217"/>
    <cellStyle name="Normal 15 2 3 6 2" xfId="14269"/>
    <cellStyle name="Normal 15 2 3 6 2 2" xfId="28208"/>
    <cellStyle name="Normal 15 2 3 6 3" xfId="8727"/>
    <cellStyle name="Normal 15 2 3 6 4" xfId="22859"/>
    <cellStyle name="Normal 15 2 3 7" xfId="11511"/>
    <cellStyle name="Normal 15 2 3 7 2" xfId="25562"/>
    <cellStyle name="Normal 15 2 3 8" xfId="5969"/>
    <cellStyle name="Normal 15 2 3 9" xfId="20113"/>
    <cellStyle name="Normal 15 2 4" xfId="422"/>
    <cellStyle name="Normal 15 2 4 2" xfId="628"/>
    <cellStyle name="Normal 15 2 4 2 2" xfId="1507"/>
    <cellStyle name="Normal 15 2 4 2 2 2" xfId="4323"/>
    <cellStyle name="Normal 15 2 4 2 2 2 2" xfId="15375"/>
    <cellStyle name="Normal 15 2 4 2 2 2 2 2" xfId="29289"/>
    <cellStyle name="Normal 15 2 4 2 2 2 3" xfId="9833"/>
    <cellStyle name="Normal 15 2 4 2 2 2 4" xfId="23947"/>
    <cellStyle name="Normal 15 2 4 2 2 3" xfId="12617"/>
    <cellStyle name="Normal 15 2 4 2 2 3 2" xfId="26637"/>
    <cellStyle name="Normal 15 2 4 2 2 4" xfId="7075"/>
    <cellStyle name="Normal 15 2 4 2 2 5" xfId="21217"/>
    <cellStyle name="Normal 15 2 4 2 3" xfId="2023"/>
    <cellStyle name="Normal 15 2 4 2 3 2" xfId="4839"/>
    <cellStyle name="Normal 15 2 4 2 3 2 2" xfId="15891"/>
    <cellStyle name="Normal 15 2 4 2 3 2 2 2" xfId="29782"/>
    <cellStyle name="Normal 15 2 4 2 3 2 3" xfId="10349"/>
    <cellStyle name="Normal 15 2 4 2 3 2 4" xfId="24449"/>
    <cellStyle name="Normal 15 2 4 2 3 3" xfId="13133"/>
    <cellStyle name="Normal 15 2 4 2 3 3 2" xfId="27139"/>
    <cellStyle name="Normal 15 2 4 2 3 4" xfId="7591"/>
    <cellStyle name="Normal 15 2 4 2 3 5" xfId="21721"/>
    <cellStyle name="Normal 15 2 4 2 4" xfId="1096"/>
    <cellStyle name="Normal 15 2 4 2 4 2" xfId="3912"/>
    <cellStyle name="Normal 15 2 4 2 4 2 2" xfId="14964"/>
    <cellStyle name="Normal 15 2 4 2 4 2 2 2" xfId="28890"/>
    <cellStyle name="Normal 15 2 4 2 4 2 3" xfId="9422"/>
    <cellStyle name="Normal 15 2 4 2 4 2 4" xfId="23538"/>
    <cellStyle name="Normal 15 2 4 2 4 3" xfId="12206"/>
    <cellStyle name="Normal 15 2 4 2 4 3 2" xfId="26236"/>
    <cellStyle name="Normal 15 2 4 2 4 4" xfId="6664"/>
    <cellStyle name="Normal 15 2 4 2 4 5" xfId="20813"/>
    <cellStyle name="Normal 15 2 4 2 5" xfId="3449"/>
    <cellStyle name="Normal 15 2 4 2 5 2" xfId="14501"/>
    <cellStyle name="Normal 15 2 4 2 5 2 2" xfId="28437"/>
    <cellStyle name="Normal 15 2 4 2 5 3" xfId="8959"/>
    <cellStyle name="Normal 15 2 4 2 5 4" xfId="23086"/>
    <cellStyle name="Normal 15 2 4 2 6" xfId="11743"/>
    <cellStyle name="Normal 15 2 4 2 6 2" xfId="25787"/>
    <cellStyle name="Normal 15 2 4 2 7" xfId="6201"/>
    <cellStyle name="Normal 15 2 4 2 8" xfId="20356"/>
    <cellStyle name="Normal 15 2 4 3" xfId="1316"/>
    <cellStyle name="Normal 15 2 4 3 2" xfId="4132"/>
    <cellStyle name="Normal 15 2 4 3 2 2" xfId="15184"/>
    <cellStyle name="Normal 15 2 4 3 2 2 2" xfId="29105"/>
    <cellStyle name="Normal 15 2 4 3 2 3" xfId="9642"/>
    <cellStyle name="Normal 15 2 4 3 2 4" xfId="23758"/>
    <cellStyle name="Normal 15 2 4 3 3" xfId="12426"/>
    <cellStyle name="Normal 15 2 4 3 3 2" xfId="26452"/>
    <cellStyle name="Normal 15 2 4 3 4" xfId="6884"/>
    <cellStyle name="Normal 15 2 4 3 5" xfId="21031"/>
    <cellStyle name="Normal 15 2 4 4" xfId="1832"/>
    <cellStyle name="Normal 15 2 4 4 2" xfId="4648"/>
    <cellStyle name="Normal 15 2 4 4 2 2" xfId="15700"/>
    <cellStyle name="Normal 15 2 4 4 2 2 2" xfId="29598"/>
    <cellStyle name="Normal 15 2 4 4 2 3" xfId="10158"/>
    <cellStyle name="Normal 15 2 4 4 2 4" xfId="24265"/>
    <cellStyle name="Normal 15 2 4 4 3" xfId="12942"/>
    <cellStyle name="Normal 15 2 4 4 3 2" xfId="26951"/>
    <cellStyle name="Normal 15 2 4 4 4" xfId="7400"/>
    <cellStyle name="Normal 15 2 4 4 5" xfId="21533"/>
    <cellStyle name="Normal 15 2 4 5" xfId="902"/>
    <cellStyle name="Normal 15 2 4 5 2" xfId="3718"/>
    <cellStyle name="Normal 15 2 4 5 2 2" xfId="14770"/>
    <cellStyle name="Normal 15 2 4 5 2 2 2" xfId="28700"/>
    <cellStyle name="Normal 15 2 4 5 2 3" xfId="9228"/>
    <cellStyle name="Normal 15 2 4 5 2 4" xfId="23349"/>
    <cellStyle name="Normal 15 2 4 5 3" xfId="12012"/>
    <cellStyle name="Normal 15 2 4 5 3 2" xfId="26047"/>
    <cellStyle name="Normal 15 2 4 5 4" xfId="6470"/>
    <cellStyle name="Normal 15 2 4 5 5" xfId="20622"/>
    <cellStyle name="Normal 15 2 4 6" xfId="3258"/>
    <cellStyle name="Normal 15 2 4 6 2" xfId="14310"/>
    <cellStyle name="Normal 15 2 4 6 2 2" xfId="28249"/>
    <cellStyle name="Normal 15 2 4 6 3" xfId="8768"/>
    <cellStyle name="Normal 15 2 4 6 4" xfId="22900"/>
    <cellStyle name="Normal 15 2 4 7" xfId="11552"/>
    <cellStyle name="Normal 15 2 4 7 2" xfId="25603"/>
    <cellStyle name="Normal 15 2 4 8" xfId="6010"/>
    <cellStyle name="Normal 15 2 4 9" xfId="20157"/>
    <cellStyle name="Normal 15 2 5" xfId="537"/>
    <cellStyle name="Normal 15 2 5 2" xfId="1416"/>
    <cellStyle name="Normal 15 2 5 2 2" xfId="4232"/>
    <cellStyle name="Normal 15 2 5 2 2 2" xfId="15284"/>
    <cellStyle name="Normal 15 2 5 2 2 2 2" xfId="29200"/>
    <cellStyle name="Normal 15 2 5 2 2 3" xfId="9742"/>
    <cellStyle name="Normal 15 2 5 2 2 4" xfId="23856"/>
    <cellStyle name="Normal 15 2 5 2 3" xfId="12526"/>
    <cellStyle name="Normal 15 2 5 2 3 2" xfId="26547"/>
    <cellStyle name="Normal 15 2 5 2 4" xfId="6984"/>
    <cellStyle name="Normal 15 2 5 2 5" xfId="21127"/>
    <cellStyle name="Normal 15 2 5 3" xfId="1932"/>
    <cellStyle name="Normal 15 2 5 3 2" xfId="4748"/>
    <cellStyle name="Normal 15 2 5 3 2 2" xfId="15800"/>
    <cellStyle name="Normal 15 2 5 3 2 2 2" xfId="29692"/>
    <cellStyle name="Normal 15 2 5 3 2 3" xfId="10258"/>
    <cellStyle name="Normal 15 2 5 3 2 4" xfId="24358"/>
    <cellStyle name="Normal 15 2 5 3 3" xfId="13042"/>
    <cellStyle name="Normal 15 2 5 3 3 2" xfId="27050"/>
    <cellStyle name="Normal 15 2 5 3 4" xfId="7500"/>
    <cellStyle name="Normal 15 2 5 3 5" xfId="21630"/>
    <cellStyle name="Normal 15 2 5 4" xfId="1005"/>
    <cellStyle name="Normal 15 2 5 4 2" xfId="3821"/>
    <cellStyle name="Normal 15 2 5 4 2 2" xfId="14873"/>
    <cellStyle name="Normal 15 2 5 4 2 2 2" xfId="28799"/>
    <cellStyle name="Normal 15 2 5 4 2 3" xfId="9331"/>
    <cellStyle name="Normal 15 2 5 4 2 4" xfId="23448"/>
    <cellStyle name="Normal 15 2 5 4 3" xfId="12115"/>
    <cellStyle name="Normal 15 2 5 4 3 2" xfId="26146"/>
    <cellStyle name="Normal 15 2 5 4 4" xfId="6573"/>
    <cellStyle name="Normal 15 2 5 4 5" xfId="20722"/>
    <cellStyle name="Normal 15 2 5 5" xfId="3358"/>
    <cellStyle name="Normal 15 2 5 5 2" xfId="14410"/>
    <cellStyle name="Normal 15 2 5 5 2 2" xfId="28347"/>
    <cellStyle name="Normal 15 2 5 5 3" xfId="8868"/>
    <cellStyle name="Normal 15 2 5 5 4" xfId="22996"/>
    <cellStyle name="Normal 15 2 5 6" xfId="11652"/>
    <cellStyle name="Normal 15 2 5 6 2" xfId="25697"/>
    <cellStyle name="Normal 15 2 5 7" xfId="6110"/>
    <cellStyle name="Normal 15 2 5 8" xfId="20265"/>
    <cellStyle name="Normal 15 2 6" xfId="1235"/>
    <cellStyle name="Normal 15 2 6 2" xfId="4051"/>
    <cellStyle name="Normal 15 2 6 2 2" xfId="15103"/>
    <cellStyle name="Normal 15 2 6 2 2 2" xfId="29024"/>
    <cellStyle name="Normal 15 2 6 2 3" xfId="9561"/>
    <cellStyle name="Normal 15 2 6 2 4" xfId="23677"/>
    <cellStyle name="Normal 15 2 6 3" xfId="12345"/>
    <cellStyle name="Normal 15 2 6 3 2" xfId="26371"/>
    <cellStyle name="Normal 15 2 6 4" xfId="6803"/>
    <cellStyle name="Normal 15 2 6 5" xfId="20950"/>
    <cellStyle name="Normal 15 2 7" xfId="1751"/>
    <cellStyle name="Normal 15 2 7 2" xfId="4567"/>
    <cellStyle name="Normal 15 2 7 2 2" xfId="15619"/>
    <cellStyle name="Normal 15 2 7 2 2 2" xfId="29517"/>
    <cellStyle name="Normal 15 2 7 2 3" xfId="10077"/>
    <cellStyle name="Normal 15 2 7 2 4" xfId="24184"/>
    <cellStyle name="Normal 15 2 7 3" xfId="12861"/>
    <cellStyle name="Normal 15 2 7 3 2" xfId="26870"/>
    <cellStyle name="Normal 15 2 7 4" xfId="7319"/>
    <cellStyle name="Normal 15 2 7 5" xfId="21452"/>
    <cellStyle name="Normal 15 2 8" xfId="810"/>
    <cellStyle name="Normal 15 2 8 2" xfId="3626"/>
    <cellStyle name="Normal 15 2 8 2 2" xfId="14678"/>
    <cellStyle name="Normal 15 2 8 2 2 2" xfId="28609"/>
    <cellStyle name="Normal 15 2 8 2 3" xfId="9136"/>
    <cellStyle name="Normal 15 2 8 2 4" xfId="23258"/>
    <cellStyle name="Normal 15 2 8 3" xfId="11920"/>
    <cellStyle name="Normal 15 2 8 3 2" xfId="25957"/>
    <cellStyle name="Normal 15 2 8 4" xfId="6378"/>
    <cellStyle name="Normal 15 2 8 5" xfId="20530"/>
    <cellStyle name="Normal 15 2 9" xfId="3164"/>
    <cellStyle name="Normal 15 2 9 2" xfId="14229"/>
    <cellStyle name="Normal 15 2 9 2 2" xfId="28168"/>
    <cellStyle name="Normal 15 2 9 3" xfId="8687"/>
    <cellStyle name="Normal 15 2 9 4" xfId="22808"/>
    <cellStyle name="Normal 15 3" xfId="274"/>
    <cellStyle name="Normal 15 3 10" xfId="5920"/>
    <cellStyle name="Normal 15 3 11" xfId="20019"/>
    <cellStyle name="Normal 15 3 2" xfId="369"/>
    <cellStyle name="Normal 15 3 2 2" xfId="578"/>
    <cellStyle name="Normal 15 3 2 2 2" xfId="1457"/>
    <cellStyle name="Normal 15 3 2 2 2 2" xfId="4273"/>
    <cellStyle name="Normal 15 3 2 2 2 2 2" xfId="15325"/>
    <cellStyle name="Normal 15 3 2 2 2 2 2 2" xfId="29239"/>
    <cellStyle name="Normal 15 3 2 2 2 2 3" xfId="9783"/>
    <cellStyle name="Normal 15 3 2 2 2 2 4" xfId="23897"/>
    <cellStyle name="Normal 15 3 2 2 2 3" xfId="12567"/>
    <cellStyle name="Normal 15 3 2 2 2 3 2" xfId="26587"/>
    <cellStyle name="Normal 15 3 2 2 2 4" xfId="7025"/>
    <cellStyle name="Normal 15 3 2 2 2 5" xfId="21167"/>
    <cellStyle name="Normal 15 3 2 2 3" xfId="1973"/>
    <cellStyle name="Normal 15 3 2 2 3 2" xfId="4789"/>
    <cellStyle name="Normal 15 3 2 2 3 2 2" xfId="15841"/>
    <cellStyle name="Normal 15 3 2 2 3 2 2 2" xfId="29732"/>
    <cellStyle name="Normal 15 3 2 2 3 2 3" xfId="10299"/>
    <cellStyle name="Normal 15 3 2 2 3 2 4" xfId="24399"/>
    <cellStyle name="Normal 15 3 2 2 3 3" xfId="13083"/>
    <cellStyle name="Normal 15 3 2 2 3 3 2" xfId="27089"/>
    <cellStyle name="Normal 15 3 2 2 3 4" xfId="7541"/>
    <cellStyle name="Normal 15 3 2 2 3 5" xfId="21671"/>
    <cellStyle name="Normal 15 3 2 2 4" xfId="1046"/>
    <cellStyle name="Normal 15 3 2 2 4 2" xfId="3862"/>
    <cellStyle name="Normal 15 3 2 2 4 2 2" xfId="14914"/>
    <cellStyle name="Normal 15 3 2 2 4 2 2 2" xfId="28840"/>
    <cellStyle name="Normal 15 3 2 2 4 2 3" xfId="9372"/>
    <cellStyle name="Normal 15 3 2 2 4 2 4" xfId="23488"/>
    <cellStyle name="Normal 15 3 2 2 4 3" xfId="12156"/>
    <cellStyle name="Normal 15 3 2 2 4 3 2" xfId="26186"/>
    <cellStyle name="Normal 15 3 2 2 4 4" xfId="6614"/>
    <cellStyle name="Normal 15 3 2 2 4 5" xfId="20763"/>
    <cellStyle name="Normal 15 3 2 2 5" xfId="3399"/>
    <cellStyle name="Normal 15 3 2 2 5 2" xfId="14451"/>
    <cellStyle name="Normal 15 3 2 2 5 2 2" xfId="28387"/>
    <cellStyle name="Normal 15 3 2 2 5 3" xfId="8909"/>
    <cellStyle name="Normal 15 3 2 2 5 4" xfId="23036"/>
    <cellStyle name="Normal 15 3 2 2 6" xfId="11693"/>
    <cellStyle name="Normal 15 3 2 2 6 2" xfId="25737"/>
    <cellStyle name="Normal 15 3 2 2 7" xfId="6151"/>
    <cellStyle name="Normal 15 3 2 2 8" xfId="20306"/>
    <cellStyle name="Normal 15 3 2 3" xfId="1266"/>
    <cellStyle name="Normal 15 3 2 3 2" xfId="4082"/>
    <cellStyle name="Normal 15 3 2 3 2 2" xfId="15134"/>
    <cellStyle name="Normal 15 3 2 3 2 2 2" xfId="29055"/>
    <cellStyle name="Normal 15 3 2 3 2 3" xfId="9592"/>
    <cellStyle name="Normal 15 3 2 3 2 4" xfId="23708"/>
    <cellStyle name="Normal 15 3 2 3 3" xfId="12376"/>
    <cellStyle name="Normal 15 3 2 3 3 2" xfId="26402"/>
    <cellStyle name="Normal 15 3 2 3 4" xfId="6834"/>
    <cellStyle name="Normal 15 3 2 3 5" xfId="20981"/>
    <cellStyle name="Normal 15 3 2 4" xfId="1782"/>
    <cellStyle name="Normal 15 3 2 4 2" xfId="4598"/>
    <cellStyle name="Normal 15 3 2 4 2 2" xfId="15650"/>
    <cellStyle name="Normal 15 3 2 4 2 2 2" xfId="29548"/>
    <cellStyle name="Normal 15 3 2 4 2 3" xfId="10108"/>
    <cellStyle name="Normal 15 3 2 4 2 4" xfId="24215"/>
    <cellStyle name="Normal 15 3 2 4 3" xfId="12892"/>
    <cellStyle name="Normal 15 3 2 4 3 2" xfId="26901"/>
    <cellStyle name="Normal 15 3 2 4 4" xfId="7350"/>
    <cellStyle name="Normal 15 3 2 4 5" xfId="21483"/>
    <cellStyle name="Normal 15 3 2 5" xfId="852"/>
    <cellStyle name="Normal 15 3 2 5 2" xfId="3668"/>
    <cellStyle name="Normal 15 3 2 5 2 2" xfId="14720"/>
    <cellStyle name="Normal 15 3 2 5 2 2 2" xfId="28650"/>
    <cellStyle name="Normal 15 3 2 5 2 3" xfId="9178"/>
    <cellStyle name="Normal 15 3 2 5 2 4" xfId="23299"/>
    <cellStyle name="Normal 15 3 2 5 3" xfId="11962"/>
    <cellStyle name="Normal 15 3 2 5 3 2" xfId="25997"/>
    <cellStyle name="Normal 15 3 2 5 4" xfId="6420"/>
    <cellStyle name="Normal 15 3 2 5 5" xfId="20572"/>
    <cellStyle name="Normal 15 3 2 6" xfId="3208"/>
    <cellStyle name="Normal 15 3 2 6 2" xfId="14260"/>
    <cellStyle name="Normal 15 3 2 6 2 2" xfId="28199"/>
    <cellStyle name="Normal 15 3 2 6 3" xfId="8718"/>
    <cellStyle name="Normal 15 3 2 6 4" xfId="22850"/>
    <cellStyle name="Normal 15 3 2 7" xfId="11502"/>
    <cellStyle name="Normal 15 3 2 7 2" xfId="25553"/>
    <cellStyle name="Normal 15 3 2 8" xfId="5960"/>
    <cellStyle name="Normal 15 3 2 9" xfId="20104"/>
    <cellStyle name="Normal 15 3 3" xfId="413"/>
    <cellStyle name="Normal 15 3 3 2" xfId="619"/>
    <cellStyle name="Normal 15 3 3 2 2" xfId="1498"/>
    <cellStyle name="Normal 15 3 3 2 2 2" xfId="4314"/>
    <cellStyle name="Normal 15 3 3 2 2 2 2" xfId="15366"/>
    <cellStyle name="Normal 15 3 3 2 2 2 2 2" xfId="29280"/>
    <cellStyle name="Normal 15 3 3 2 2 2 3" xfId="9824"/>
    <cellStyle name="Normal 15 3 3 2 2 2 4" xfId="23938"/>
    <cellStyle name="Normal 15 3 3 2 2 3" xfId="12608"/>
    <cellStyle name="Normal 15 3 3 2 2 3 2" xfId="26628"/>
    <cellStyle name="Normal 15 3 3 2 2 4" xfId="7066"/>
    <cellStyle name="Normal 15 3 3 2 2 5" xfId="21208"/>
    <cellStyle name="Normal 15 3 3 2 3" xfId="2014"/>
    <cellStyle name="Normal 15 3 3 2 3 2" xfId="4830"/>
    <cellStyle name="Normal 15 3 3 2 3 2 2" xfId="15882"/>
    <cellStyle name="Normal 15 3 3 2 3 2 2 2" xfId="29773"/>
    <cellStyle name="Normal 15 3 3 2 3 2 3" xfId="10340"/>
    <cellStyle name="Normal 15 3 3 2 3 2 4" xfId="24440"/>
    <cellStyle name="Normal 15 3 3 2 3 3" xfId="13124"/>
    <cellStyle name="Normal 15 3 3 2 3 3 2" xfId="27130"/>
    <cellStyle name="Normal 15 3 3 2 3 4" xfId="7582"/>
    <cellStyle name="Normal 15 3 3 2 3 5" xfId="21712"/>
    <cellStyle name="Normal 15 3 3 2 4" xfId="1087"/>
    <cellStyle name="Normal 15 3 3 2 4 2" xfId="3903"/>
    <cellStyle name="Normal 15 3 3 2 4 2 2" xfId="14955"/>
    <cellStyle name="Normal 15 3 3 2 4 2 2 2" xfId="28881"/>
    <cellStyle name="Normal 15 3 3 2 4 2 3" xfId="9413"/>
    <cellStyle name="Normal 15 3 3 2 4 2 4" xfId="23529"/>
    <cellStyle name="Normal 15 3 3 2 4 3" xfId="12197"/>
    <cellStyle name="Normal 15 3 3 2 4 3 2" xfId="26227"/>
    <cellStyle name="Normal 15 3 3 2 4 4" xfId="6655"/>
    <cellStyle name="Normal 15 3 3 2 4 5" xfId="20804"/>
    <cellStyle name="Normal 15 3 3 2 5" xfId="3440"/>
    <cellStyle name="Normal 15 3 3 2 5 2" xfId="14492"/>
    <cellStyle name="Normal 15 3 3 2 5 2 2" xfId="28428"/>
    <cellStyle name="Normal 15 3 3 2 5 3" xfId="8950"/>
    <cellStyle name="Normal 15 3 3 2 5 4" xfId="23077"/>
    <cellStyle name="Normal 15 3 3 2 6" xfId="11734"/>
    <cellStyle name="Normal 15 3 3 2 6 2" xfId="25778"/>
    <cellStyle name="Normal 15 3 3 2 7" xfId="6192"/>
    <cellStyle name="Normal 15 3 3 2 8" xfId="20347"/>
    <cellStyle name="Normal 15 3 3 3" xfId="1307"/>
    <cellStyle name="Normal 15 3 3 3 2" xfId="4123"/>
    <cellStyle name="Normal 15 3 3 3 2 2" xfId="15175"/>
    <cellStyle name="Normal 15 3 3 3 2 2 2" xfId="29096"/>
    <cellStyle name="Normal 15 3 3 3 2 3" xfId="9633"/>
    <cellStyle name="Normal 15 3 3 3 2 4" xfId="23749"/>
    <cellStyle name="Normal 15 3 3 3 3" xfId="12417"/>
    <cellStyle name="Normal 15 3 3 3 3 2" xfId="26443"/>
    <cellStyle name="Normal 15 3 3 3 4" xfId="6875"/>
    <cellStyle name="Normal 15 3 3 3 5" xfId="21022"/>
    <cellStyle name="Normal 15 3 3 4" xfId="1823"/>
    <cellStyle name="Normal 15 3 3 4 2" xfId="4639"/>
    <cellStyle name="Normal 15 3 3 4 2 2" xfId="15691"/>
    <cellStyle name="Normal 15 3 3 4 2 2 2" xfId="29589"/>
    <cellStyle name="Normal 15 3 3 4 2 3" xfId="10149"/>
    <cellStyle name="Normal 15 3 3 4 2 4" xfId="24256"/>
    <cellStyle name="Normal 15 3 3 4 3" xfId="12933"/>
    <cellStyle name="Normal 15 3 3 4 3 2" xfId="26942"/>
    <cellStyle name="Normal 15 3 3 4 4" xfId="7391"/>
    <cellStyle name="Normal 15 3 3 4 5" xfId="21524"/>
    <cellStyle name="Normal 15 3 3 5" xfId="893"/>
    <cellStyle name="Normal 15 3 3 5 2" xfId="3709"/>
    <cellStyle name="Normal 15 3 3 5 2 2" xfId="14761"/>
    <cellStyle name="Normal 15 3 3 5 2 2 2" xfId="28691"/>
    <cellStyle name="Normal 15 3 3 5 2 3" xfId="9219"/>
    <cellStyle name="Normal 15 3 3 5 2 4" xfId="23340"/>
    <cellStyle name="Normal 15 3 3 5 3" xfId="12003"/>
    <cellStyle name="Normal 15 3 3 5 3 2" xfId="26038"/>
    <cellStyle name="Normal 15 3 3 5 4" xfId="6461"/>
    <cellStyle name="Normal 15 3 3 5 5" xfId="20613"/>
    <cellStyle name="Normal 15 3 3 6" xfId="3249"/>
    <cellStyle name="Normal 15 3 3 6 2" xfId="14301"/>
    <cellStyle name="Normal 15 3 3 6 2 2" xfId="28240"/>
    <cellStyle name="Normal 15 3 3 6 3" xfId="8759"/>
    <cellStyle name="Normal 15 3 3 6 4" xfId="22891"/>
    <cellStyle name="Normal 15 3 3 7" xfId="11543"/>
    <cellStyle name="Normal 15 3 3 7 2" xfId="25594"/>
    <cellStyle name="Normal 15 3 3 8" xfId="6001"/>
    <cellStyle name="Normal 15 3 3 9" xfId="20148"/>
    <cellStyle name="Normal 15 3 4" xfId="522"/>
    <cellStyle name="Normal 15 3 4 2" xfId="1401"/>
    <cellStyle name="Normal 15 3 4 2 2" xfId="4217"/>
    <cellStyle name="Normal 15 3 4 2 2 2" xfId="15269"/>
    <cellStyle name="Normal 15 3 4 2 2 2 2" xfId="29186"/>
    <cellStyle name="Normal 15 3 4 2 2 3" xfId="9727"/>
    <cellStyle name="Normal 15 3 4 2 2 4" xfId="23841"/>
    <cellStyle name="Normal 15 3 4 2 3" xfId="12511"/>
    <cellStyle name="Normal 15 3 4 2 3 2" xfId="26533"/>
    <cellStyle name="Normal 15 3 4 2 4" xfId="6969"/>
    <cellStyle name="Normal 15 3 4 2 5" xfId="21112"/>
    <cellStyle name="Normal 15 3 4 3" xfId="1917"/>
    <cellStyle name="Normal 15 3 4 3 2" xfId="4733"/>
    <cellStyle name="Normal 15 3 4 3 2 2" xfId="15785"/>
    <cellStyle name="Normal 15 3 4 3 2 2 2" xfId="29678"/>
    <cellStyle name="Normal 15 3 4 3 2 3" xfId="10243"/>
    <cellStyle name="Normal 15 3 4 3 2 4" xfId="24344"/>
    <cellStyle name="Normal 15 3 4 3 3" xfId="13027"/>
    <cellStyle name="Normal 15 3 4 3 3 2" xfId="27035"/>
    <cellStyle name="Normal 15 3 4 3 4" xfId="7485"/>
    <cellStyle name="Normal 15 3 4 3 5" xfId="21615"/>
    <cellStyle name="Normal 15 3 4 4" xfId="990"/>
    <cellStyle name="Normal 15 3 4 4 2" xfId="3806"/>
    <cellStyle name="Normal 15 3 4 4 2 2" xfId="14858"/>
    <cellStyle name="Normal 15 3 4 4 2 2 2" xfId="28785"/>
    <cellStyle name="Normal 15 3 4 4 2 3" xfId="9316"/>
    <cellStyle name="Normal 15 3 4 4 2 4" xfId="23433"/>
    <cellStyle name="Normal 15 3 4 4 3" xfId="12100"/>
    <cellStyle name="Normal 15 3 4 4 3 2" xfId="26131"/>
    <cellStyle name="Normal 15 3 4 4 4" xfId="6558"/>
    <cellStyle name="Normal 15 3 4 4 5" xfId="20707"/>
    <cellStyle name="Normal 15 3 4 5" xfId="3343"/>
    <cellStyle name="Normal 15 3 4 5 2" xfId="14395"/>
    <cellStyle name="Normal 15 3 4 5 2 2" xfId="28332"/>
    <cellStyle name="Normal 15 3 4 5 3" xfId="8853"/>
    <cellStyle name="Normal 15 3 4 5 4" xfId="22981"/>
    <cellStyle name="Normal 15 3 4 6" xfId="11637"/>
    <cellStyle name="Normal 15 3 4 6 2" xfId="25682"/>
    <cellStyle name="Normal 15 3 4 7" xfId="6095"/>
    <cellStyle name="Normal 15 3 4 8" xfId="20251"/>
    <cellStyle name="Normal 15 3 5" xfId="1226"/>
    <cellStyle name="Normal 15 3 5 2" xfId="4042"/>
    <cellStyle name="Normal 15 3 5 2 2" xfId="15094"/>
    <cellStyle name="Normal 15 3 5 2 2 2" xfId="29015"/>
    <cellStyle name="Normal 15 3 5 2 3" xfId="9552"/>
    <cellStyle name="Normal 15 3 5 2 4" xfId="23668"/>
    <cellStyle name="Normal 15 3 5 3" xfId="12336"/>
    <cellStyle name="Normal 15 3 5 3 2" xfId="26362"/>
    <cellStyle name="Normal 15 3 5 4" xfId="6794"/>
    <cellStyle name="Normal 15 3 5 5" xfId="20941"/>
    <cellStyle name="Normal 15 3 6" xfId="1742"/>
    <cellStyle name="Normal 15 3 6 2" xfId="4558"/>
    <cellStyle name="Normal 15 3 6 2 2" xfId="15610"/>
    <cellStyle name="Normal 15 3 6 2 2 2" xfId="29508"/>
    <cellStyle name="Normal 15 3 6 2 3" xfId="10068"/>
    <cellStyle name="Normal 15 3 6 2 4" xfId="24175"/>
    <cellStyle name="Normal 15 3 6 3" xfId="12852"/>
    <cellStyle name="Normal 15 3 6 3 2" xfId="26861"/>
    <cellStyle name="Normal 15 3 6 4" xfId="7310"/>
    <cellStyle name="Normal 15 3 6 5" xfId="21443"/>
    <cellStyle name="Normal 15 3 7" xfId="796"/>
    <cellStyle name="Normal 15 3 7 2" xfId="3612"/>
    <cellStyle name="Normal 15 3 7 2 2" xfId="14664"/>
    <cellStyle name="Normal 15 3 7 2 2 2" xfId="28595"/>
    <cellStyle name="Normal 15 3 7 2 3" xfId="9122"/>
    <cellStyle name="Normal 15 3 7 2 4" xfId="23244"/>
    <cellStyle name="Normal 15 3 7 3" xfId="11906"/>
    <cellStyle name="Normal 15 3 7 3 2" xfId="25943"/>
    <cellStyle name="Normal 15 3 7 4" xfId="6364"/>
    <cellStyle name="Normal 15 3 7 5" xfId="20516"/>
    <cellStyle name="Normal 15 3 8" xfId="3155"/>
    <cellStyle name="Normal 15 3 8 2" xfId="14220"/>
    <cellStyle name="Normal 15 3 8 2 2" xfId="28159"/>
    <cellStyle name="Normal 15 3 8 3" xfId="8678"/>
    <cellStyle name="Normal 15 3 8 4" xfId="22799"/>
    <cellStyle name="Normal 15 3 9" xfId="11462"/>
    <cellStyle name="Normal 15 3 9 2" xfId="25513"/>
    <cellStyle name="Normal 15 4" xfId="338"/>
    <cellStyle name="Normal 15 4 10" xfId="5935"/>
    <cellStyle name="Normal 15 4 11" xfId="20074"/>
    <cellStyle name="Normal 15 4 2" xfId="384"/>
    <cellStyle name="Normal 15 4 2 2" xfId="593"/>
    <cellStyle name="Normal 15 4 2 2 2" xfId="1472"/>
    <cellStyle name="Normal 15 4 2 2 2 2" xfId="4288"/>
    <cellStyle name="Normal 15 4 2 2 2 2 2" xfId="15340"/>
    <cellStyle name="Normal 15 4 2 2 2 2 2 2" xfId="29254"/>
    <cellStyle name="Normal 15 4 2 2 2 2 3" xfId="9798"/>
    <cellStyle name="Normal 15 4 2 2 2 2 4" xfId="23912"/>
    <cellStyle name="Normal 15 4 2 2 2 3" xfId="12582"/>
    <cellStyle name="Normal 15 4 2 2 2 3 2" xfId="26602"/>
    <cellStyle name="Normal 15 4 2 2 2 4" xfId="7040"/>
    <cellStyle name="Normal 15 4 2 2 2 5" xfId="21182"/>
    <cellStyle name="Normal 15 4 2 2 3" xfId="1988"/>
    <cellStyle name="Normal 15 4 2 2 3 2" xfId="4804"/>
    <cellStyle name="Normal 15 4 2 2 3 2 2" xfId="15856"/>
    <cellStyle name="Normal 15 4 2 2 3 2 2 2" xfId="29747"/>
    <cellStyle name="Normal 15 4 2 2 3 2 3" xfId="10314"/>
    <cellStyle name="Normal 15 4 2 2 3 2 4" xfId="24414"/>
    <cellStyle name="Normal 15 4 2 2 3 3" xfId="13098"/>
    <cellStyle name="Normal 15 4 2 2 3 3 2" xfId="27104"/>
    <cellStyle name="Normal 15 4 2 2 3 4" xfId="7556"/>
    <cellStyle name="Normal 15 4 2 2 3 5" xfId="21686"/>
    <cellStyle name="Normal 15 4 2 2 4" xfId="1061"/>
    <cellStyle name="Normal 15 4 2 2 4 2" xfId="3877"/>
    <cellStyle name="Normal 15 4 2 2 4 2 2" xfId="14929"/>
    <cellStyle name="Normal 15 4 2 2 4 2 2 2" xfId="28855"/>
    <cellStyle name="Normal 15 4 2 2 4 2 3" xfId="9387"/>
    <cellStyle name="Normal 15 4 2 2 4 2 4" xfId="23503"/>
    <cellStyle name="Normal 15 4 2 2 4 3" xfId="12171"/>
    <cellStyle name="Normal 15 4 2 2 4 3 2" xfId="26201"/>
    <cellStyle name="Normal 15 4 2 2 4 4" xfId="6629"/>
    <cellStyle name="Normal 15 4 2 2 4 5" xfId="20778"/>
    <cellStyle name="Normal 15 4 2 2 5" xfId="3414"/>
    <cellStyle name="Normal 15 4 2 2 5 2" xfId="14466"/>
    <cellStyle name="Normal 15 4 2 2 5 2 2" xfId="28402"/>
    <cellStyle name="Normal 15 4 2 2 5 3" xfId="8924"/>
    <cellStyle name="Normal 15 4 2 2 5 4" xfId="23051"/>
    <cellStyle name="Normal 15 4 2 2 6" xfId="11708"/>
    <cellStyle name="Normal 15 4 2 2 6 2" xfId="25752"/>
    <cellStyle name="Normal 15 4 2 2 7" xfId="6166"/>
    <cellStyle name="Normal 15 4 2 2 8" xfId="20321"/>
    <cellStyle name="Normal 15 4 2 3" xfId="1281"/>
    <cellStyle name="Normal 15 4 2 3 2" xfId="4097"/>
    <cellStyle name="Normal 15 4 2 3 2 2" xfId="15149"/>
    <cellStyle name="Normal 15 4 2 3 2 2 2" xfId="29070"/>
    <cellStyle name="Normal 15 4 2 3 2 3" xfId="9607"/>
    <cellStyle name="Normal 15 4 2 3 2 4" xfId="23723"/>
    <cellStyle name="Normal 15 4 2 3 3" xfId="12391"/>
    <cellStyle name="Normal 15 4 2 3 3 2" xfId="26417"/>
    <cellStyle name="Normal 15 4 2 3 4" xfId="6849"/>
    <cellStyle name="Normal 15 4 2 3 5" xfId="20996"/>
    <cellStyle name="Normal 15 4 2 4" xfId="1797"/>
    <cellStyle name="Normal 15 4 2 4 2" xfId="4613"/>
    <cellStyle name="Normal 15 4 2 4 2 2" xfId="15665"/>
    <cellStyle name="Normal 15 4 2 4 2 2 2" xfId="29563"/>
    <cellStyle name="Normal 15 4 2 4 2 3" xfId="10123"/>
    <cellStyle name="Normal 15 4 2 4 2 4" xfId="24230"/>
    <cellStyle name="Normal 15 4 2 4 3" xfId="12907"/>
    <cellStyle name="Normal 15 4 2 4 3 2" xfId="26916"/>
    <cellStyle name="Normal 15 4 2 4 4" xfId="7365"/>
    <cellStyle name="Normal 15 4 2 4 5" xfId="21498"/>
    <cellStyle name="Normal 15 4 2 5" xfId="867"/>
    <cellStyle name="Normal 15 4 2 5 2" xfId="3683"/>
    <cellStyle name="Normal 15 4 2 5 2 2" xfId="14735"/>
    <cellStyle name="Normal 15 4 2 5 2 2 2" xfId="28665"/>
    <cellStyle name="Normal 15 4 2 5 2 3" xfId="9193"/>
    <cellStyle name="Normal 15 4 2 5 2 4" xfId="23314"/>
    <cellStyle name="Normal 15 4 2 5 3" xfId="11977"/>
    <cellStyle name="Normal 15 4 2 5 3 2" xfId="26012"/>
    <cellStyle name="Normal 15 4 2 5 4" xfId="6435"/>
    <cellStyle name="Normal 15 4 2 5 5" xfId="20587"/>
    <cellStyle name="Normal 15 4 2 6" xfId="3223"/>
    <cellStyle name="Normal 15 4 2 6 2" xfId="14275"/>
    <cellStyle name="Normal 15 4 2 6 2 2" xfId="28214"/>
    <cellStyle name="Normal 15 4 2 6 3" xfId="8733"/>
    <cellStyle name="Normal 15 4 2 6 4" xfId="22865"/>
    <cellStyle name="Normal 15 4 2 7" xfId="11517"/>
    <cellStyle name="Normal 15 4 2 7 2" xfId="25568"/>
    <cellStyle name="Normal 15 4 2 8" xfId="5975"/>
    <cellStyle name="Normal 15 4 2 9" xfId="20119"/>
    <cellStyle name="Normal 15 4 3" xfId="428"/>
    <cellStyle name="Normal 15 4 3 2" xfId="634"/>
    <cellStyle name="Normal 15 4 3 2 2" xfId="1513"/>
    <cellStyle name="Normal 15 4 3 2 2 2" xfId="4329"/>
    <cellStyle name="Normal 15 4 3 2 2 2 2" xfId="15381"/>
    <cellStyle name="Normal 15 4 3 2 2 2 2 2" xfId="29295"/>
    <cellStyle name="Normal 15 4 3 2 2 2 3" xfId="9839"/>
    <cellStyle name="Normal 15 4 3 2 2 2 4" xfId="23953"/>
    <cellStyle name="Normal 15 4 3 2 2 3" xfId="12623"/>
    <cellStyle name="Normal 15 4 3 2 2 3 2" xfId="26643"/>
    <cellStyle name="Normal 15 4 3 2 2 4" xfId="7081"/>
    <cellStyle name="Normal 15 4 3 2 2 5" xfId="21223"/>
    <cellStyle name="Normal 15 4 3 2 3" xfId="2029"/>
    <cellStyle name="Normal 15 4 3 2 3 2" xfId="4845"/>
    <cellStyle name="Normal 15 4 3 2 3 2 2" xfId="15897"/>
    <cellStyle name="Normal 15 4 3 2 3 2 2 2" xfId="29788"/>
    <cellStyle name="Normal 15 4 3 2 3 2 3" xfId="10355"/>
    <cellStyle name="Normal 15 4 3 2 3 2 4" xfId="24455"/>
    <cellStyle name="Normal 15 4 3 2 3 3" xfId="13139"/>
    <cellStyle name="Normal 15 4 3 2 3 3 2" xfId="27145"/>
    <cellStyle name="Normal 15 4 3 2 3 4" xfId="7597"/>
    <cellStyle name="Normal 15 4 3 2 3 5" xfId="21727"/>
    <cellStyle name="Normal 15 4 3 2 4" xfId="1102"/>
    <cellStyle name="Normal 15 4 3 2 4 2" xfId="3918"/>
    <cellStyle name="Normal 15 4 3 2 4 2 2" xfId="14970"/>
    <cellStyle name="Normal 15 4 3 2 4 2 2 2" xfId="28896"/>
    <cellStyle name="Normal 15 4 3 2 4 2 3" xfId="9428"/>
    <cellStyle name="Normal 15 4 3 2 4 2 4" xfId="23544"/>
    <cellStyle name="Normal 15 4 3 2 4 3" xfId="12212"/>
    <cellStyle name="Normal 15 4 3 2 4 3 2" xfId="26242"/>
    <cellStyle name="Normal 15 4 3 2 4 4" xfId="6670"/>
    <cellStyle name="Normal 15 4 3 2 4 5" xfId="20819"/>
    <cellStyle name="Normal 15 4 3 2 5" xfId="3455"/>
    <cellStyle name="Normal 15 4 3 2 5 2" xfId="14507"/>
    <cellStyle name="Normal 15 4 3 2 5 2 2" xfId="28443"/>
    <cellStyle name="Normal 15 4 3 2 5 3" xfId="8965"/>
    <cellStyle name="Normal 15 4 3 2 5 4" xfId="23092"/>
    <cellStyle name="Normal 15 4 3 2 6" xfId="11749"/>
    <cellStyle name="Normal 15 4 3 2 6 2" xfId="25793"/>
    <cellStyle name="Normal 15 4 3 2 7" xfId="6207"/>
    <cellStyle name="Normal 15 4 3 2 8" xfId="20362"/>
    <cellStyle name="Normal 15 4 3 3" xfId="1322"/>
    <cellStyle name="Normal 15 4 3 3 2" xfId="4138"/>
    <cellStyle name="Normal 15 4 3 3 2 2" xfId="15190"/>
    <cellStyle name="Normal 15 4 3 3 2 2 2" xfId="29111"/>
    <cellStyle name="Normal 15 4 3 3 2 3" xfId="9648"/>
    <cellStyle name="Normal 15 4 3 3 2 4" xfId="23764"/>
    <cellStyle name="Normal 15 4 3 3 3" xfId="12432"/>
    <cellStyle name="Normal 15 4 3 3 3 2" xfId="26458"/>
    <cellStyle name="Normal 15 4 3 3 4" xfId="6890"/>
    <cellStyle name="Normal 15 4 3 3 5" xfId="21037"/>
    <cellStyle name="Normal 15 4 3 4" xfId="1838"/>
    <cellStyle name="Normal 15 4 3 4 2" xfId="4654"/>
    <cellStyle name="Normal 15 4 3 4 2 2" xfId="15706"/>
    <cellStyle name="Normal 15 4 3 4 2 2 2" xfId="29604"/>
    <cellStyle name="Normal 15 4 3 4 2 3" xfId="10164"/>
    <cellStyle name="Normal 15 4 3 4 2 4" xfId="24271"/>
    <cellStyle name="Normal 15 4 3 4 3" xfId="12948"/>
    <cellStyle name="Normal 15 4 3 4 3 2" xfId="26957"/>
    <cellStyle name="Normal 15 4 3 4 4" xfId="7406"/>
    <cellStyle name="Normal 15 4 3 4 5" xfId="21539"/>
    <cellStyle name="Normal 15 4 3 5" xfId="908"/>
    <cellStyle name="Normal 15 4 3 5 2" xfId="3724"/>
    <cellStyle name="Normal 15 4 3 5 2 2" xfId="14776"/>
    <cellStyle name="Normal 15 4 3 5 2 2 2" xfId="28706"/>
    <cellStyle name="Normal 15 4 3 5 2 3" xfId="9234"/>
    <cellStyle name="Normal 15 4 3 5 2 4" xfId="23355"/>
    <cellStyle name="Normal 15 4 3 5 3" xfId="12018"/>
    <cellStyle name="Normal 15 4 3 5 3 2" xfId="26053"/>
    <cellStyle name="Normal 15 4 3 5 4" xfId="6476"/>
    <cellStyle name="Normal 15 4 3 5 5" xfId="20628"/>
    <cellStyle name="Normal 15 4 3 6" xfId="3264"/>
    <cellStyle name="Normal 15 4 3 6 2" xfId="14316"/>
    <cellStyle name="Normal 15 4 3 6 2 2" xfId="28255"/>
    <cellStyle name="Normal 15 4 3 6 3" xfId="8774"/>
    <cellStyle name="Normal 15 4 3 6 4" xfId="22906"/>
    <cellStyle name="Normal 15 4 3 7" xfId="11558"/>
    <cellStyle name="Normal 15 4 3 7 2" xfId="25609"/>
    <cellStyle name="Normal 15 4 3 8" xfId="6016"/>
    <cellStyle name="Normal 15 4 3 9" xfId="20163"/>
    <cellStyle name="Normal 15 4 4" xfId="553"/>
    <cellStyle name="Normal 15 4 4 2" xfId="1432"/>
    <cellStyle name="Normal 15 4 4 2 2" xfId="4248"/>
    <cellStyle name="Normal 15 4 4 2 2 2" xfId="15300"/>
    <cellStyle name="Normal 15 4 4 2 2 2 2" xfId="29214"/>
    <cellStyle name="Normal 15 4 4 2 2 3" xfId="9758"/>
    <cellStyle name="Normal 15 4 4 2 2 4" xfId="23872"/>
    <cellStyle name="Normal 15 4 4 2 3" xfId="12542"/>
    <cellStyle name="Normal 15 4 4 2 3 2" xfId="26562"/>
    <cellStyle name="Normal 15 4 4 2 4" xfId="7000"/>
    <cellStyle name="Normal 15 4 4 2 5" xfId="21142"/>
    <cellStyle name="Normal 15 4 4 3" xfId="1948"/>
    <cellStyle name="Normal 15 4 4 3 2" xfId="4764"/>
    <cellStyle name="Normal 15 4 4 3 2 2" xfId="15816"/>
    <cellStyle name="Normal 15 4 4 3 2 2 2" xfId="29707"/>
    <cellStyle name="Normal 15 4 4 3 2 3" xfId="10274"/>
    <cellStyle name="Normal 15 4 4 3 2 4" xfId="24374"/>
    <cellStyle name="Normal 15 4 4 3 3" xfId="13058"/>
    <cellStyle name="Normal 15 4 4 3 3 2" xfId="27064"/>
    <cellStyle name="Normal 15 4 4 3 4" xfId="7516"/>
    <cellStyle name="Normal 15 4 4 3 5" xfId="21646"/>
    <cellStyle name="Normal 15 4 4 4" xfId="1021"/>
    <cellStyle name="Normal 15 4 4 4 2" xfId="3837"/>
    <cellStyle name="Normal 15 4 4 4 2 2" xfId="14889"/>
    <cellStyle name="Normal 15 4 4 4 2 2 2" xfId="28815"/>
    <cellStyle name="Normal 15 4 4 4 2 3" xfId="9347"/>
    <cellStyle name="Normal 15 4 4 4 2 4" xfId="23463"/>
    <cellStyle name="Normal 15 4 4 4 3" xfId="12131"/>
    <cellStyle name="Normal 15 4 4 4 3 2" xfId="26161"/>
    <cellStyle name="Normal 15 4 4 4 4" xfId="6589"/>
    <cellStyle name="Normal 15 4 4 4 5" xfId="20738"/>
    <cellStyle name="Normal 15 4 4 5" xfId="3374"/>
    <cellStyle name="Normal 15 4 4 5 2" xfId="14426"/>
    <cellStyle name="Normal 15 4 4 5 2 2" xfId="28362"/>
    <cellStyle name="Normal 15 4 4 5 3" xfId="8884"/>
    <cellStyle name="Normal 15 4 4 5 4" xfId="23011"/>
    <cellStyle name="Normal 15 4 4 6" xfId="11668"/>
    <cellStyle name="Normal 15 4 4 6 2" xfId="25712"/>
    <cellStyle name="Normal 15 4 4 7" xfId="6126"/>
    <cellStyle name="Normal 15 4 4 8" xfId="20281"/>
    <cellStyle name="Normal 15 4 5" xfId="1241"/>
    <cellStyle name="Normal 15 4 5 2" xfId="4057"/>
    <cellStyle name="Normal 15 4 5 2 2" xfId="15109"/>
    <cellStyle name="Normal 15 4 5 2 2 2" xfId="29030"/>
    <cellStyle name="Normal 15 4 5 2 3" xfId="9567"/>
    <cellStyle name="Normal 15 4 5 2 4" xfId="23683"/>
    <cellStyle name="Normal 15 4 5 3" xfId="12351"/>
    <cellStyle name="Normal 15 4 5 3 2" xfId="26377"/>
    <cellStyle name="Normal 15 4 5 4" xfId="6809"/>
    <cellStyle name="Normal 15 4 5 5" xfId="20956"/>
    <cellStyle name="Normal 15 4 6" xfId="1757"/>
    <cellStyle name="Normal 15 4 6 2" xfId="4573"/>
    <cellStyle name="Normal 15 4 6 2 2" xfId="15625"/>
    <cellStyle name="Normal 15 4 6 2 2 2" xfId="29523"/>
    <cellStyle name="Normal 15 4 6 2 3" xfId="10083"/>
    <cellStyle name="Normal 15 4 6 2 4" xfId="24190"/>
    <cellStyle name="Normal 15 4 6 3" xfId="12867"/>
    <cellStyle name="Normal 15 4 6 3 2" xfId="26876"/>
    <cellStyle name="Normal 15 4 6 4" xfId="7325"/>
    <cellStyle name="Normal 15 4 6 5" xfId="21458"/>
    <cellStyle name="Normal 15 4 7" xfId="824"/>
    <cellStyle name="Normal 15 4 7 2" xfId="3640"/>
    <cellStyle name="Normal 15 4 7 2 2" xfId="14692"/>
    <cellStyle name="Normal 15 4 7 2 2 2" xfId="28622"/>
    <cellStyle name="Normal 15 4 7 2 3" xfId="9150"/>
    <cellStyle name="Normal 15 4 7 2 4" xfId="23271"/>
    <cellStyle name="Normal 15 4 7 3" xfId="11934"/>
    <cellStyle name="Normal 15 4 7 3 2" xfId="25969"/>
    <cellStyle name="Normal 15 4 7 4" xfId="6392"/>
    <cellStyle name="Normal 15 4 7 5" xfId="20544"/>
    <cellStyle name="Normal 15 4 8" xfId="3183"/>
    <cellStyle name="Normal 15 4 8 2" xfId="14235"/>
    <cellStyle name="Normal 15 4 8 2 2" xfId="28174"/>
    <cellStyle name="Normal 15 4 8 3" xfId="8693"/>
    <cellStyle name="Normal 15 4 8 4" xfId="22825"/>
    <cellStyle name="Normal 15 4 9" xfId="11477"/>
    <cellStyle name="Normal 15 4 9 2" xfId="25528"/>
    <cellStyle name="Normal 15 5" xfId="353"/>
    <cellStyle name="Normal 15 5 2" xfId="564"/>
    <cellStyle name="Normal 15 5 2 2" xfId="1443"/>
    <cellStyle name="Normal 15 5 2 2 2" xfId="4259"/>
    <cellStyle name="Normal 15 5 2 2 2 2" xfId="15311"/>
    <cellStyle name="Normal 15 5 2 2 2 2 2" xfId="29225"/>
    <cellStyle name="Normal 15 5 2 2 2 3" xfId="9769"/>
    <cellStyle name="Normal 15 5 2 2 2 4" xfId="23883"/>
    <cellStyle name="Normal 15 5 2 2 3" xfId="12553"/>
    <cellStyle name="Normal 15 5 2 2 3 2" xfId="26573"/>
    <cellStyle name="Normal 15 5 2 2 4" xfId="7011"/>
    <cellStyle name="Normal 15 5 2 2 5" xfId="21153"/>
    <cellStyle name="Normal 15 5 2 3" xfId="1959"/>
    <cellStyle name="Normal 15 5 2 3 2" xfId="4775"/>
    <cellStyle name="Normal 15 5 2 3 2 2" xfId="15827"/>
    <cellStyle name="Normal 15 5 2 3 2 2 2" xfId="29718"/>
    <cellStyle name="Normal 15 5 2 3 2 3" xfId="10285"/>
    <cellStyle name="Normal 15 5 2 3 2 4" xfId="24385"/>
    <cellStyle name="Normal 15 5 2 3 3" xfId="13069"/>
    <cellStyle name="Normal 15 5 2 3 3 2" xfId="27075"/>
    <cellStyle name="Normal 15 5 2 3 4" xfId="7527"/>
    <cellStyle name="Normal 15 5 2 3 5" xfId="21657"/>
    <cellStyle name="Normal 15 5 2 4" xfId="1032"/>
    <cellStyle name="Normal 15 5 2 4 2" xfId="3848"/>
    <cellStyle name="Normal 15 5 2 4 2 2" xfId="14900"/>
    <cellStyle name="Normal 15 5 2 4 2 2 2" xfId="28826"/>
    <cellStyle name="Normal 15 5 2 4 2 3" xfId="9358"/>
    <cellStyle name="Normal 15 5 2 4 2 4" xfId="23474"/>
    <cellStyle name="Normal 15 5 2 4 3" xfId="12142"/>
    <cellStyle name="Normal 15 5 2 4 3 2" xfId="26172"/>
    <cellStyle name="Normal 15 5 2 4 4" xfId="6600"/>
    <cellStyle name="Normal 15 5 2 4 5" xfId="20749"/>
    <cellStyle name="Normal 15 5 2 5" xfId="3385"/>
    <cellStyle name="Normal 15 5 2 5 2" xfId="14437"/>
    <cellStyle name="Normal 15 5 2 5 2 2" xfId="28373"/>
    <cellStyle name="Normal 15 5 2 5 3" xfId="8895"/>
    <cellStyle name="Normal 15 5 2 5 4" xfId="23022"/>
    <cellStyle name="Normal 15 5 2 6" xfId="11679"/>
    <cellStyle name="Normal 15 5 2 6 2" xfId="25723"/>
    <cellStyle name="Normal 15 5 2 7" xfId="6137"/>
    <cellStyle name="Normal 15 5 2 8" xfId="20292"/>
    <cellStyle name="Normal 15 5 3" xfId="1252"/>
    <cellStyle name="Normal 15 5 3 2" xfId="4068"/>
    <cellStyle name="Normal 15 5 3 2 2" xfId="15120"/>
    <cellStyle name="Normal 15 5 3 2 2 2" xfId="29041"/>
    <cellStyle name="Normal 15 5 3 2 3" xfId="9578"/>
    <cellStyle name="Normal 15 5 3 2 4" xfId="23694"/>
    <cellStyle name="Normal 15 5 3 3" xfId="12362"/>
    <cellStyle name="Normal 15 5 3 3 2" xfId="26388"/>
    <cellStyle name="Normal 15 5 3 4" xfId="6820"/>
    <cellStyle name="Normal 15 5 3 5" xfId="20967"/>
    <cellStyle name="Normal 15 5 4" xfId="1768"/>
    <cellStyle name="Normal 15 5 4 2" xfId="4584"/>
    <cellStyle name="Normal 15 5 4 2 2" xfId="15636"/>
    <cellStyle name="Normal 15 5 4 2 2 2" xfId="29534"/>
    <cellStyle name="Normal 15 5 4 2 3" xfId="10094"/>
    <cellStyle name="Normal 15 5 4 2 4" xfId="24201"/>
    <cellStyle name="Normal 15 5 4 3" xfId="12878"/>
    <cellStyle name="Normal 15 5 4 3 2" xfId="26887"/>
    <cellStyle name="Normal 15 5 4 4" xfId="7336"/>
    <cellStyle name="Normal 15 5 4 5" xfId="21469"/>
    <cellStyle name="Normal 15 5 5" xfId="837"/>
    <cellStyle name="Normal 15 5 5 2" xfId="3653"/>
    <cellStyle name="Normal 15 5 5 2 2" xfId="14705"/>
    <cellStyle name="Normal 15 5 5 2 2 2" xfId="28635"/>
    <cellStyle name="Normal 15 5 5 2 3" xfId="9163"/>
    <cellStyle name="Normal 15 5 5 2 4" xfId="23284"/>
    <cellStyle name="Normal 15 5 5 3" xfId="11947"/>
    <cellStyle name="Normal 15 5 5 3 2" xfId="25982"/>
    <cellStyle name="Normal 15 5 5 4" xfId="6405"/>
    <cellStyle name="Normal 15 5 5 5" xfId="20557"/>
    <cellStyle name="Normal 15 5 6" xfId="3194"/>
    <cellStyle name="Normal 15 5 6 2" xfId="14246"/>
    <cellStyle name="Normal 15 5 6 2 2" xfId="28185"/>
    <cellStyle name="Normal 15 5 6 3" xfId="8704"/>
    <cellStyle name="Normal 15 5 6 4" xfId="22836"/>
    <cellStyle name="Normal 15 5 7" xfId="11488"/>
    <cellStyle name="Normal 15 5 7 2" xfId="25539"/>
    <cellStyle name="Normal 15 5 8" xfId="5946"/>
    <cellStyle name="Normal 15 5 9" xfId="20089"/>
    <cellStyle name="Normal 15 6" xfId="399"/>
    <cellStyle name="Normal 15 6 2" xfId="605"/>
    <cellStyle name="Normal 15 6 2 2" xfId="1484"/>
    <cellStyle name="Normal 15 6 2 2 2" xfId="4300"/>
    <cellStyle name="Normal 15 6 2 2 2 2" xfId="15352"/>
    <cellStyle name="Normal 15 6 2 2 2 2 2" xfId="29266"/>
    <cellStyle name="Normal 15 6 2 2 2 3" xfId="9810"/>
    <cellStyle name="Normal 15 6 2 2 2 4" xfId="23924"/>
    <cellStyle name="Normal 15 6 2 2 3" xfId="12594"/>
    <cellStyle name="Normal 15 6 2 2 3 2" xfId="26614"/>
    <cellStyle name="Normal 15 6 2 2 4" xfId="7052"/>
    <cellStyle name="Normal 15 6 2 2 5" xfId="21194"/>
    <cellStyle name="Normal 15 6 2 3" xfId="2000"/>
    <cellStyle name="Normal 15 6 2 3 2" xfId="4816"/>
    <cellStyle name="Normal 15 6 2 3 2 2" xfId="15868"/>
    <cellStyle name="Normal 15 6 2 3 2 2 2" xfId="29759"/>
    <cellStyle name="Normal 15 6 2 3 2 3" xfId="10326"/>
    <cellStyle name="Normal 15 6 2 3 2 4" xfId="24426"/>
    <cellStyle name="Normal 15 6 2 3 3" xfId="13110"/>
    <cellStyle name="Normal 15 6 2 3 3 2" xfId="27116"/>
    <cellStyle name="Normal 15 6 2 3 4" xfId="7568"/>
    <cellStyle name="Normal 15 6 2 3 5" xfId="21698"/>
    <cellStyle name="Normal 15 6 2 4" xfId="1073"/>
    <cellStyle name="Normal 15 6 2 4 2" xfId="3889"/>
    <cellStyle name="Normal 15 6 2 4 2 2" xfId="14941"/>
    <cellStyle name="Normal 15 6 2 4 2 2 2" xfId="28867"/>
    <cellStyle name="Normal 15 6 2 4 2 3" xfId="9399"/>
    <cellStyle name="Normal 15 6 2 4 2 4" xfId="23515"/>
    <cellStyle name="Normal 15 6 2 4 3" xfId="12183"/>
    <cellStyle name="Normal 15 6 2 4 3 2" xfId="26213"/>
    <cellStyle name="Normal 15 6 2 4 4" xfId="6641"/>
    <cellStyle name="Normal 15 6 2 4 5" xfId="20790"/>
    <cellStyle name="Normal 15 6 2 5" xfId="3426"/>
    <cellStyle name="Normal 15 6 2 5 2" xfId="14478"/>
    <cellStyle name="Normal 15 6 2 5 2 2" xfId="28414"/>
    <cellStyle name="Normal 15 6 2 5 3" xfId="8936"/>
    <cellStyle name="Normal 15 6 2 5 4" xfId="23063"/>
    <cellStyle name="Normal 15 6 2 6" xfId="11720"/>
    <cellStyle name="Normal 15 6 2 6 2" xfId="25764"/>
    <cellStyle name="Normal 15 6 2 7" xfId="6178"/>
    <cellStyle name="Normal 15 6 2 8" xfId="20333"/>
    <cellStyle name="Normal 15 6 3" xfId="1293"/>
    <cellStyle name="Normal 15 6 3 2" xfId="4109"/>
    <cellStyle name="Normal 15 6 3 2 2" xfId="15161"/>
    <cellStyle name="Normal 15 6 3 2 2 2" xfId="29082"/>
    <cellStyle name="Normal 15 6 3 2 3" xfId="9619"/>
    <cellStyle name="Normal 15 6 3 2 4" xfId="23735"/>
    <cellStyle name="Normal 15 6 3 3" xfId="12403"/>
    <cellStyle name="Normal 15 6 3 3 2" xfId="26429"/>
    <cellStyle name="Normal 15 6 3 4" xfId="6861"/>
    <cellStyle name="Normal 15 6 3 5" xfId="21008"/>
    <cellStyle name="Normal 15 6 4" xfId="1809"/>
    <cellStyle name="Normal 15 6 4 2" xfId="4625"/>
    <cellStyle name="Normal 15 6 4 2 2" xfId="15677"/>
    <cellStyle name="Normal 15 6 4 2 2 2" xfId="29575"/>
    <cellStyle name="Normal 15 6 4 2 3" xfId="10135"/>
    <cellStyle name="Normal 15 6 4 2 4" xfId="24242"/>
    <cellStyle name="Normal 15 6 4 3" xfId="12919"/>
    <cellStyle name="Normal 15 6 4 3 2" xfId="26928"/>
    <cellStyle name="Normal 15 6 4 4" xfId="7377"/>
    <cellStyle name="Normal 15 6 4 5" xfId="21510"/>
    <cellStyle name="Normal 15 6 5" xfId="879"/>
    <cellStyle name="Normal 15 6 5 2" xfId="3695"/>
    <cellStyle name="Normal 15 6 5 2 2" xfId="14747"/>
    <cellStyle name="Normal 15 6 5 2 2 2" xfId="28677"/>
    <cellStyle name="Normal 15 6 5 2 3" xfId="9205"/>
    <cellStyle name="Normal 15 6 5 2 4" xfId="23326"/>
    <cellStyle name="Normal 15 6 5 3" xfId="11989"/>
    <cellStyle name="Normal 15 6 5 3 2" xfId="26024"/>
    <cellStyle name="Normal 15 6 5 4" xfId="6447"/>
    <cellStyle name="Normal 15 6 5 5" xfId="20599"/>
    <cellStyle name="Normal 15 6 6" xfId="3235"/>
    <cellStyle name="Normal 15 6 6 2" xfId="14287"/>
    <cellStyle name="Normal 15 6 6 2 2" xfId="28226"/>
    <cellStyle name="Normal 15 6 6 3" xfId="8745"/>
    <cellStyle name="Normal 15 6 6 4" xfId="22877"/>
    <cellStyle name="Normal 15 6 7" xfId="11529"/>
    <cellStyle name="Normal 15 6 7 2" xfId="25580"/>
    <cellStyle name="Normal 15 6 8" xfId="5987"/>
    <cellStyle name="Normal 15 6 9" xfId="20134"/>
    <cellStyle name="Normal 15 7" xfId="476"/>
    <cellStyle name="Normal 15 7 2" xfId="1362"/>
    <cellStyle name="Normal 15 7 2 2" xfId="4178"/>
    <cellStyle name="Normal 15 7 2 2 2" xfId="15230"/>
    <cellStyle name="Normal 15 7 2 2 2 2" xfId="29148"/>
    <cellStyle name="Normal 15 7 2 2 3" xfId="9688"/>
    <cellStyle name="Normal 15 7 2 2 4" xfId="23803"/>
    <cellStyle name="Normal 15 7 2 3" xfId="12472"/>
    <cellStyle name="Normal 15 7 2 3 2" xfId="26496"/>
    <cellStyle name="Normal 15 7 2 4" xfId="6930"/>
    <cellStyle name="Normal 15 7 2 5" xfId="21075"/>
    <cellStyle name="Normal 15 7 3" xfId="1878"/>
    <cellStyle name="Normal 15 7 3 2" xfId="4694"/>
    <cellStyle name="Normal 15 7 3 2 2" xfId="15746"/>
    <cellStyle name="Normal 15 7 3 2 2 2" xfId="29641"/>
    <cellStyle name="Normal 15 7 3 2 3" xfId="10204"/>
    <cellStyle name="Normal 15 7 3 2 4" xfId="24309"/>
    <cellStyle name="Normal 15 7 3 3" xfId="12988"/>
    <cellStyle name="Normal 15 7 3 3 2" xfId="26996"/>
    <cellStyle name="Normal 15 7 3 4" xfId="7446"/>
    <cellStyle name="Normal 15 7 3 5" xfId="21578"/>
    <cellStyle name="Normal 15 7 4" xfId="950"/>
    <cellStyle name="Normal 15 7 4 2" xfId="3766"/>
    <cellStyle name="Normal 15 7 4 2 2" xfId="14818"/>
    <cellStyle name="Normal 15 7 4 2 2 2" xfId="28747"/>
    <cellStyle name="Normal 15 7 4 2 3" xfId="9276"/>
    <cellStyle name="Normal 15 7 4 2 4" xfId="23394"/>
    <cellStyle name="Normal 15 7 4 3" xfId="12060"/>
    <cellStyle name="Normal 15 7 4 3 2" xfId="26093"/>
    <cellStyle name="Normal 15 7 4 4" xfId="6518"/>
    <cellStyle name="Normal 15 7 4 5" xfId="20668"/>
    <cellStyle name="Normal 15 7 5" xfId="3304"/>
    <cellStyle name="Normal 15 7 5 2" xfId="14356"/>
    <cellStyle name="Normal 15 7 5 2 2" xfId="28295"/>
    <cellStyle name="Normal 15 7 5 3" xfId="8814"/>
    <cellStyle name="Normal 15 7 5 4" xfId="22945"/>
    <cellStyle name="Normal 15 7 6" xfId="11598"/>
    <cellStyle name="Normal 15 7 6 2" xfId="25647"/>
    <cellStyle name="Normal 15 7 7" xfId="6056"/>
    <cellStyle name="Normal 15 7 8" xfId="20207"/>
    <cellStyle name="Normal 15 8" xfId="1212"/>
    <cellStyle name="Normal 15 8 2" xfId="4028"/>
    <cellStyle name="Normal 15 8 2 2" xfId="15080"/>
    <cellStyle name="Normal 15 8 2 2 2" xfId="29001"/>
    <cellStyle name="Normal 15 8 2 3" xfId="9538"/>
    <cellStyle name="Normal 15 8 2 4" xfId="23654"/>
    <cellStyle name="Normal 15 8 3" xfId="12322"/>
    <cellStyle name="Normal 15 8 3 2" xfId="26348"/>
    <cellStyle name="Normal 15 8 4" xfId="6780"/>
    <cellStyle name="Normal 15 8 5" xfId="20927"/>
    <cellStyle name="Normal 15 9" xfId="1728"/>
    <cellStyle name="Normal 15 9 2" xfId="4544"/>
    <cellStyle name="Normal 15 9 2 2" xfId="15596"/>
    <cellStyle name="Normal 15 9 2 2 2" xfId="29494"/>
    <cellStyle name="Normal 15 9 2 3" xfId="10054"/>
    <cellStyle name="Normal 15 9 2 4" xfId="24161"/>
    <cellStyle name="Normal 15 9 3" xfId="12838"/>
    <cellStyle name="Normal 15 9 3 2" xfId="26847"/>
    <cellStyle name="Normal 15 9 4" xfId="7296"/>
    <cellStyle name="Normal 15 9 5" xfId="21429"/>
    <cellStyle name="Normal 16" xfId="179"/>
    <cellStyle name="Normal 16 10" xfId="773"/>
    <cellStyle name="Normal 16 10 2" xfId="3589"/>
    <cellStyle name="Normal 16 10 2 2" xfId="14641"/>
    <cellStyle name="Normal 16 10 2 2 2" xfId="28572"/>
    <cellStyle name="Normal 16 10 2 3" xfId="9099"/>
    <cellStyle name="Normal 16 10 2 4" xfId="23221"/>
    <cellStyle name="Normal 16 10 3" xfId="11883"/>
    <cellStyle name="Normal 16 10 3 2" xfId="25921"/>
    <cellStyle name="Normal 16 10 4" xfId="6341"/>
    <cellStyle name="Normal 16 10 5" xfId="20494"/>
    <cellStyle name="Normal 16 11" xfId="3104"/>
    <cellStyle name="Normal 16 11 2" xfId="14207"/>
    <cellStyle name="Normal 16 11 2 2" xfId="28146"/>
    <cellStyle name="Normal 16 11 3" xfId="8665"/>
    <cellStyle name="Normal 16 11 4" xfId="22756"/>
    <cellStyle name="Normal 16 12" xfId="11413"/>
    <cellStyle name="Normal 16 12 2" xfId="25469"/>
    <cellStyle name="Normal 16 13" xfId="5907"/>
    <cellStyle name="Normal 16 14" xfId="19936"/>
    <cellStyle name="Normal 16 2" xfId="295"/>
    <cellStyle name="Normal 16 2 10" xfId="11472"/>
    <cellStyle name="Normal 16 2 10 2" xfId="25523"/>
    <cellStyle name="Normal 16 2 11" xfId="5930"/>
    <cellStyle name="Normal 16 2 12" xfId="20036"/>
    <cellStyle name="Normal 16 2 2" xfId="345"/>
    <cellStyle name="Normal 16 2 2 10" xfId="5942"/>
    <cellStyle name="Normal 16 2 2 11" xfId="20081"/>
    <cellStyle name="Normal 16 2 2 2" xfId="391"/>
    <cellStyle name="Normal 16 2 2 2 2" xfId="600"/>
    <cellStyle name="Normal 16 2 2 2 2 2" xfId="1479"/>
    <cellStyle name="Normal 16 2 2 2 2 2 2" xfId="4295"/>
    <cellStyle name="Normal 16 2 2 2 2 2 2 2" xfId="15347"/>
    <cellStyle name="Normal 16 2 2 2 2 2 2 2 2" xfId="29261"/>
    <cellStyle name="Normal 16 2 2 2 2 2 2 3" xfId="9805"/>
    <cellStyle name="Normal 16 2 2 2 2 2 2 4" xfId="23919"/>
    <cellStyle name="Normal 16 2 2 2 2 2 3" xfId="12589"/>
    <cellStyle name="Normal 16 2 2 2 2 2 3 2" xfId="26609"/>
    <cellStyle name="Normal 16 2 2 2 2 2 4" xfId="7047"/>
    <cellStyle name="Normal 16 2 2 2 2 2 5" xfId="21189"/>
    <cellStyle name="Normal 16 2 2 2 2 3" xfId="1995"/>
    <cellStyle name="Normal 16 2 2 2 2 3 2" xfId="4811"/>
    <cellStyle name="Normal 16 2 2 2 2 3 2 2" xfId="15863"/>
    <cellStyle name="Normal 16 2 2 2 2 3 2 2 2" xfId="29754"/>
    <cellStyle name="Normal 16 2 2 2 2 3 2 3" xfId="10321"/>
    <cellStyle name="Normal 16 2 2 2 2 3 2 4" xfId="24421"/>
    <cellStyle name="Normal 16 2 2 2 2 3 3" xfId="13105"/>
    <cellStyle name="Normal 16 2 2 2 2 3 3 2" xfId="27111"/>
    <cellStyle name="Normal 16 2 2 2 2 3 4" xfId="7563"/>
    <cellStyle name="Normal 16 2 2 2 2 3 5" xfId="21693"/>
    <cellStyle name="Normal 16 2 2 2 2 4" xfId="1068"/>
    <cellStyle name="Normal 16 2 2 2 2 4 2" xfId="3884"/>
    <cellStyle name="Normal 16 2 2 2 2 4 2 2" xfId="14936"/>
    <cellStyle name="Normal 16 2 2 2 2 4 2 2 2" xfId="28862"/>
    <cellStyle name="Normal 16 2 2 2 2 4 2 3" xfId="9394"/>
    <cellStyle name="Normal 16 2 2 2 2 4 2 4" xfId="23510"/>
    <cellStyle name="Normal 16 2 2 2 2 4 3" xfId="12178"/>
    <cellStyle name="Normal 16 2 2 2 2 4 3 2" xfId="26208"/>
    <cellStyle name="Normal 16 2 2 2 2 4 4" xfId="6636"/>
    <cellStyle name="Normal 16 2 2 2 2 4 5" xfId="20785"/>
    <cellStyle name="Normal 16 2 2 2 2 5" xfId="3421"/>
    <cellStyle name="Normal 16 2 2 2 2 5 2" xfId="14473"/>
    <cellStyle name="Normal 16 2 2 2 2 5 2 2" xfId="28409"/>
    <cellStyle name="Normal 16 2 2 2 2 5 3" xfId="8931"/>
    <cellStyle name="Normal 16 2 2 2 2 5 4" xfId="23058"/>
    <cellStyle name="Normal 16 2 2 2 2 6" xfId="11715"/>
    <cellStyle name="Normal 16 2 2 2 2 6 2" xfId="25759"/>
    <cellStyle name="Normal 16 2 2 2 2 7" xfId="6173"/>
    <cellStyle name="Normal 16 2 2 2 2 8" xfId="20328"/>
    <cellStyle name="Normal 16 2 2 2 3" xfId="1288"/>
    <cellStyle name="Normal 16 2 2 2 3 2" xfId="4104"/>
    <cellStyle name="Normal 16 2 2 2 3 2 2" xfId="15156"/>
    <cellStyle name="Normal 16 2 2 2 3 2 2 2" xfId="29077"/>
    <cellStyle name="Normal 16 2 2 2 3 2 3" xfId="9614"/>
    <cellStyle name="Normal 16 2 2 2 3 2 4" xfId="23730"/>
    <cellStyle name="Normal 16 2 2 2 3 3" xfId="12398"/>
    <cellStyle name="Normal 16 2 2 2 3 3 2" xfId="26424"/>
    <cellStyle name="Normal 16 2 2 2 3 4" xfId="6856"/>
    <cellStyle name="Normal 16 2 2 2 3 5" xfId="21003"/>
    <cellStyle name="Normal 16 2 2 2 4" xfId="1804"/>
    <cellStyle name="Normal 16 2 2 2 4 2" xfId="4620"/>
    <cellStyle name="Normal 16 2 2 2 4 2 2" xfId="15672"/>
    <cellStyle name="Normal 16 2 2 2 4 2 2 2" xfId="29570"/>
    <cellStyle name="Normal 16 2 2 2 4 2 3" xfId="10130"/>
    <cellStyle name="Normal 16 2 2 2 4 2 4" xfId="24237"/>
    <cellStyle name="Normal 16 2 2 2 4 3" xfId="12914"/>
    <cellStyle name="Normal 16 2 2 2 4 3 2" xfId="26923"/>
    <cellStyle name="Normal 16 2 2 2 4 4" xfId="7372"/>
    <cellStyle name="Normal 16 2 2 2 4 5" xfId="21505"/>
    <cellStyle name="Normal 16 2 2 2 5" xfId="874"/>
    <cellStyle name="Normal 16 2 2 2 5 2" xfId="3690"/>
    <cellStyle name="Normal 16 2 2 2 5 2 2" xfId="14742"/>
    <cellStyle name="Normal 16 2 2 2 5 2 2 2" xfId="28672"/>
    <cellStyle name="Normal 16 2 2 2 5 2 3" xfId="9200"/>
    <cellStyle name="Normal 16 2 2 2 5 2 4" xfId="23321"/>
    <cellStyle name="Normal 16 2 2 2 5 3" xfId="11984"/>
    <cellStyle name="Normal 16 2 2 2 5 3 2" xfId="26019"/>
    <cellStyle name="Normal 16 2 2 2 5 4" xfId="6442"/>
    <cellStyle name="Normal 16 2 2 2 5 5" xfId="20594"/>
    <cellStyle name="Normal 16 2 2 2 6" xfId="3230"/>
    <cellStyle name="Normal 16 2 2 2 6 2" xfId="14282"/>
    <cellStyle name="Normal 16 2 2 2 6 2 2" xfId="28221"/>
    <cellStyle name="Normal 16 2 2 2 6 3" xfId="8740"/>
    <cellStyle name="Normal 16 2 2 2 6 4" xfId="22872"/>
    <cellStyle name="Normal 16 2 2 2 7" xfId="11524"/>
    <cellStyle name="Normal 16 2 2 2 7 2" xfId="25575"/>
    <cellStyle name="Normal 16 2 2 2 8" xfId="5982"/>
    <cellStyle name="Normal 16 2 2 2 9" xfId="20126"/>
    <cellStyle name="Normal 16 2 2 3" xfId="435"/>
    <cellStyle name="Normal 16 2 2 3 2" xfId="641"/>
    <cellStyle name="Normal 16 2 2 3 2 2" xfId="1520"/>
    <cellStyle name="Normal 16 2 2 3 2 2 2" xfId="4336"/>
    <cellStyle name="Normal 16 2 2 3 2 2 2 2" xfId="15388"/>
    <cellStyle name="Normal 16 2 2 3 2 2 2 2 2" xfId="29302"/>
    <cellStyle name="Normal 16 2 2 3 2 2 2 3" xfId="9846"/>
    <cellStyle name="Normal 16 2 2 3 2 2 2 4" xfId="23960"/>
    <cellStyle name="Normal 16 2 2 3 2 2 3" xfId="12630"/>
    <cellStyle name="Normal 16 2 2 3 2 2 3 2" xfId="26650"/>
    <cellStyle name="Normal 16 2 2 3 2 2 4" xfId="7088"/>
    <cellStyle name="Normal 16 2 2 3 2 2 5" xfId="21230"/>
    <cellStyle name="Normal 16 2 2 3 2 3" xfId="2036"/>
    <cellStyle name="Normal 16 2 2 3 2 3 2" xfId="4852"/>
    <cellStyle name="Normal 16 2 2 3 2 3 2 2" xfId="15904"/>
    <cellStyle name="Normal 16 2 2 3 2 3 2 2 2" xfId="29795"/>
    <cellStyle name="Normal 16 2 2 3 2 3 2 3" xfId="10362"/>
    <cellStyle name="Normal 16 2 2 3 2 3 2 4" xfId="24462"/>
    <cellStyle name="Normal 16 2 2 3 2 3 3" xfId="13146"/>
    <cellStyle name="Normal 16 2 2 3 2 3 3 2" xfId="27152"/>
    <cellStyle name="Normal 16 2 2 3 2 3 4" xfId="7604"/>
    <cellStyle name="Normal 16 2 2 3 2 3 5" xfId="21734"/>
    <cellStyle name="Normal 16 2 2 3 2 4" xfId="1109"/>
    <cellStyle name="Normal 16 2 2 3 2 4 2" xfId="3925"/>
    <cellStyle name="Normal 16 2 2 3 2 4 2 2" xfId="14977"/>
    <cellStyle name="Normal 16 2 2 3 2 4 2 2 2" xfId="28903"/>
    <cellStyle name="Normal 16 2 2 3 2 4 2 3" xfId="9435"/>
    <cellStyle name="Normal 16 2 2 3 2 4 2 4" xfId="23551"/>
    <cellStyle name="Normal 16 2 2 3 2 4 3" xfId="12219"/>
    <cellStyle name="Normal 16 2 2 3 2 4 3 2" xfId="26249"/>
    <cellStyle name="Normal 16 2 2 3 2 4 4" xfId="6677"/>
    <cellStyle name="Normal 16 2 2 3 2 4 5" xfId="20826"/>
    <cellStyle name="Normal 16 2 2 3 2 5" xfId="3462"/>
    <cellStyle name="Normal 16 2 2 3 2 5 2" xfId="14514"/>
    <cellStyle name="Normal 16 2 2 3 2 5 2 2" xfId="28450"/>
    <cellStyle name="Normal 16 2 2 3 2 5 3" xfId="8972"/>
    <cellStyle name="Normal 16 2 2 3 2 5 4" xfId="23099"/>
    <cellStyle name="Normal 16 2 2 3 2 6" xfId="11756"/>
    <cellStyle name="Normal 16 2 2 3 2 6 2" xfId="25800"/>
    <cellStyle name="Normal 16 2 2 3 2 7" xfId="6214"/>
    <cellStyle name="Normal 16 2 2 3 2 8" xfId="20369"/>
    <cellStyle name="Normal 16 2 2 3 3" xfId="1329"/>
    <cellStyle name="Normal 16 2 2 3 3 2" xfId="4145"/>
    <cellStyle name="Normal 16 2 2 3 3 2 2" xfId="15197"/>
    <cellStyle name="Normal 16 2 2 3 3 2 2 2" xfId="29118"/>
    <cellStyle name="Normal 16 2 2 3 3 2 3" xfId="9655"/>
    <cellStyle name="Normal 16 2 2 3 3 2 4" xfId="23771"/>
    <cellStyle name="Normal 16 2 2 3 3 3" xfId="12439"/>
    <cellStyle name="Normal 16 2 2 3 3 3 2" xfId="26465"/>
    <cellStyle name="Normal 16 2 2 3 3 4" xfId="6897"/>
    <cellStyle name="Normal 16 2 2 3 3 5" xfId="21044"/>
    <cellStyle name="Normal 16 2 2 3 4" xfId="1845"/>
    <cellStyle name="Normal 16 2 2 3 4 2" xfId="4661"/>
    <cellStyle name="Normal 16 2 2 3 4 2 2" xfId="15713"/>
    <cellStyle name="Normal 16 2 2 3 4 2 2 2" xfId="29611"/>
    <cellStyle name="Normal 16 2 2 3 4 2 3" xfId="10171"/>
    <cellStyle name="Normal 16 2 2 3 4 2 4" xfId="24278"/>
    <cellStyle name="Normal 16 2 2 3 4 3" xfId="12955"/>
    <cellStyle name="Normal 16 2 2 3 4 3 2" xfId="26964"/>
    <cellStyle name="Normal 16 2 2 3 4 4" xfId="7413"/>
    <cellStyle name="Normal 16 2 2 3 4 5" xfId="21546"/>
    <cellStyle name="Normal 16 2 2 3 5" xfId="915"/>
    <cellStyle name="Normal 16 2 2 3 5 2" xfId="3731"/>
    <cellStyle name="Normal 16 2 2 3 5 2 2" xfId="14783"/>
    <cellStyle name="Normal 16 2 2 3 5 2 2 2" xfId="28713"/>
    <cellStyle name="Normal 16 2 2 3 5 2 3" xfId="9241"/>
    <cellStyle name="Normal 16 2 2 3 5 2 4" xfId="23362"/>
    <cellStyle name="Normal 16 2 2 3 5 3" xfId="12025"/>
    <cellStyle name="Normal 16 2 2 3 5 3 2" xfId="26060"/>
    <cellStyle name="Normal 16 2 2 3 5 4" xfId="6483"/>
    <cellStyle name="Normal 16 2 2 3 5 5" xfId="20635"/>
    <cellStyle name="Normal 16 2 2 3 6" xfId="3271"/>
    <cellStyle name="Normal 16 2 2 3 6 2" xfId="14323"/>
    <cellStyle name="Normal 16 2 2 3 6 2 2" xfId="28262"/>
    <cellStyle name="Normal 16 2 2 3 6 3" xfId="8781"/>
    <cellStyle name="Normal 16 2 2 3 6 4" xfId="22913"/>
    <cellStyle name="Normal 16 2 2 3 7" xfId="11565"/>
    <cellStyle name="Normal 16 2 2 3 7 2" xfId="25616"/>
    <cellStyle name="Normal 16 2 2 3 8" xfId="6023"/>
    <cellStyle name="Normal 16 2 2 3 9" xfId="20170"/>
    <cellStyle name="Normal 16 2 2 4" xfId="560"/>
    <cellStyle name="Normal 16 2 2 4 2" xfId="1439"/>
    <cellStyle name="Normal 16 2 2 4 2 2" xfId="4255"/>
    <cellStyle name="Normal 16 2 2 4 2 2 2" xfId="15307"/>
    <cellStyle name="Normal 16 2 2 4 2 2 2 2" xfId="29221"/>
    <cellStyle name="Normal 16 2 2 4 2 2 3" xfId="9765"/>
    <cellStyle name="Normal 16 2 2 4 2 2 4" xfId="23879"/>
    <cellStyle name="Normal 16 2 2 4 2 3" xfId="12549"/>
    <cellStyle name="Normal 16 2 2 4 2 3 2" xfId="26569"/>
    <cellStyle name="Normal 16 2 2 4 2 4" xfId="7007"/>
    <cellStyle name="Normal 16 2 2 4 2 5" xfId="21149"/>
    <cellStyle name="Normal 16 2 2 4 3" xfId="1955"/>
    <cellStyle name="Normal 16 2 2 4 3 2" xfId="4771"/>
    <cellStyle name="Normal 16 2 2 4 3 2 2" xfId="15823"/>
    <cellStyle name="Normal 16 2 2 4 3 2 2 2" xfId="29714"/>
    <cellStyle name="Normal 16 2 2 4 3 2 3" xfId="10281"/>
    <cellStyle name="Normal 16 2 2 4 3 2 4" xfId="24381"/>
    <cellStyle name="Normal 16 2 2 4 3 3" xfId="13065"/>
    <cellStyle name="Normal 16 2 2 4 3 3 2" xfId="27071"/>
    <cellStyle name="Normal 16 2 2 4 3 4" xfId="7523"/>
    <cellStyle name="Normal 16 2 2 4 3 5" xfId="21653"/>
    <cellStyle name="Normal 16 2 2 4 4" xfId="1028"/>
    <cellStyle name="Normal 16 2 2 4 4 2" xfId="3844"/>
    <cellStyle name="Normal 16 2 2 4 4 2 2" xfId="14896"/>
    <cellStyle name="Normal 16 2 2 4 4 2 2 2" xfId="28822"/>
    <cellStyle name="Normal 16 2 2 4 4 2 3" xfId="9354"/>
    <cellStyle name="Normal 16 2 2 4 4 2 4" xfId="23470"/>
    <cellStyle name="Normal 16 2 2 4 4 3" xfId="12138"/>
    <cellStyle name="Normal 16 2 2 4 4 3 2" xfId="26168"/>
    <cellStyle name="Normal 16 2 2 4 4 4" xfId="6596"/>
    <cellStyle name="Normal 16 2 2 4 4 5" xfId="20745"/>
    <cellStyle name="Normal 16 2 2 4 5" xfId="3381"/>
    <cellStyle name="Normal 16 2 2 4 5 2" xfId="14433"/>
    <cellStyle name="Normal 16 2 2 4 5 2 2" xfId="28369"/>
    <cellStyle name="Normal 16 2 2 4 5 3" xfId="8891"/>
    <cellStyle name="Normal 16 2 2 4 5 4" xfId="23018"/>
    <cellStyle name="Normal 16 2 2 4 6" xfId="11675"/>
    <cellStyle name="Normal 16 2 2 4 6 2" xfId="25719"/>
    <cellStyle name="Normal 16 2 2 4 7" xfId="6133"/>
    <cellStyle name="Normal 16 2 2 4 8" xfId="20288"/>
    <cellStyle name="Normal 16 2 2 5" xfId="1248"/>
    <cellStyle name="Normal 16 2 2 5 2" xfId="4064"/>
    <cellStyle name="Normal 16 2 2 5 2 2" xfId="15116"/>
    <cellStyle name="Normal 16 2 2 5 2 2 2" xfId="29037"/>
    <cellStyle name="Normal 16 2 2 5 2 3" xfId="9574"/>
    <cellStyle name="Normal 16 2 2 5 2 4" xfId="23690"/>
    <cellStyle name="Normal 16 2 2 5 3" xfId="12358"/>
    <cellStyle name="Normal 16 2 2 5 3 2" xfId="26384"/>
    <cellStyle name="Normal 16 2 2 5 4" xfId="6816"/>
    <cellStyle name="Normal 16 2 2 5 5" xfId="20963"/>
    <cellStyle name="Normal 16 2 2 6" xfId="1764"/>
    <cellStyle name="Normal 16 2 2 6 2" xfId="4580"/>
    <cellStyle name="Normal 16 2 2 6 2 2" xfId="15632"/>
    <cellStyle name="Normal 16 2 2 6 2 2 2" xfId="29530"/>
    <cellStyle name="Normal 16 2 2 6 2 3" xfId="10090"/>
    <cellStyle name="Normal 16 2 2 6 2 4" xfId="24197"/>
    <cellStyle name="Normal 16 2 2 6 3" xfId="12874"/>
    <cellStyle name="Normal 16 2 2 6 3 2" xfId="26883"/>
    <cellStyle name="Normal 16 2 2 6 4" xfId="7332"/>
    <cellStyle name="Normal 16 2 2 6 5" xfId="21465"/>
    <cellStyle name="Normal 16 2 2 7" xfId="831"/>
    <cellStyle name="Normal 16 2 2 7 2" xfId="3647"/>
    <cellStyle name="Normal 16 2 2 7 2 2" xfId="14699"/>
    <cellStyle name="Normal 16 2 2 7 2 2 2" xfId="28629"/>
    <cellStyle name="Normal 16 2 2 7 2 3" xfId="9157"/>
    <cellStyle name="Normal 16 2 2 7 2 4" xfId="23278"/>
    <cellStyle name="Normal 16 2 2 7 3" xfId="11941"/>
    <cellStyle name="Normal 16 2 2 7 3 2" xfId="25976"/>
    <cellStyle name="Normal 16 2 2 7 4" xfId="6399"/>
    <cellStyle name="Normal 16 2 2 7 5" xfId="20551"/>
    <cellStyle name="Normal 16 2 2 8" xfId="3190"/>
    <cellStyle name="Normal 16 2 2 8 2" xfId="14242"/>
    <cellStyle name="Normal 16 2 2 8 2 2" xfId="28181"/>
    <cellStyle name="Normal 16 2 2 8 3" xfId="8700"/>
    <cellStyle name="Normal 16 2 2 8 4" xfId="22832"/>
    <cellStyle name="Normal 16 2 2 9" xfId="11484"/>
    <cellStyle name="Normal 16 2 2 9 2" xfId="25535"/>
    <cellStyle name="Normal 16 2 3" xfId="379"/>
    <cellStyle name="Normal 16 2 3 2" xfId="588"/>
    <cellStyle name="Normal 16 2 3 2 2" xfId="1467"/>
    <cellStyle name="Normal 16 2 3 2 2 2" xfId="4283"/>
    <cellStyle name="Normal 16 2 3 2 2 2 2" xfId="15335"/>
    <cellStyle name="Normal 16 2 3 2 2 2 2 2" xfId="29249"/>
    <cellStyle name="Normal 16 2 3 2 2 2 3" xfId="9793"/>
    <cellStyle name="Normal 16 2 3 2 2 2 4" xfId="23907"/>
    <cellStyle name="Normal 16 2 3 2 2 3" xfId="12577"/>
    <cellStyle name="Normal 16 2 3 2 2 3 2" xfId="26597"/>
    <cellStyle name="Normal 16 2 3 2 2 4" xfId="7035"/>
    <cellStyle name="Normal 16 2 3 2 2 5" xfId="21177"/>
    <cellStyle name="Normal 16 2 3 2 3" xfId="1983"/>
    <cellStyle name="Normal 16 2 3 2 3 2" xfId="4799"/>
    <cellStyle name="Normal 16 2 3 2 3 2 2" xfId="15851"/>
    <cellStyle name="Normal 16 2 3 2 3 2 2 2" xfId="29742"/>
    <cellStyle name="Normal 16 2 3 2 3 2 3" xfId="10309"/>
    <cellStyle name="Normal 16 2 3 2 3 2 4" xfId="24409"/>
    <cellStyle name="Normal 16 2 3 2 3 3" xfId="13093"/>
    <cellStyle name="Normal 16 2 3 2 3 3 2" xfId="27099"/>
    <cellStyle name="Normal 16 2 3 2 3 4" xfId="7551"/>
    <cellStyle name="Normal 16 2 3 2 3 5" xfId="21681"/>
    <cellStyle name="Normal 16 2 3 2 4" xfId="1056"/>
    <cellStyle name="Normal 16 2 3 2 4 2" xfId="3872"/>
    <cellStyle name="Normal 16 2 3 2 4 2 2" xfId="14924"/>
    <cellStyle name="Normal 16 2 3 2 4 2 2 2" xfId="28850"/>
    <cellStyle name="Normal 16 2 3 2 4 2 3" xfId="9382"/>
    <cellStyle name="Normal 16 2 3 2 4 2 4" xfId="23498"/>
    <cellStyle name="Normal 16 2 3 2 4 3" xfId="12166"/>
    <cellStyle name="Normal 16 2 3 2 4 3 2" xfId="26196"/>
    <cellStyle name="Normal 16 2 3 2 4 4" xfId="6624"/>
    <cellStyle name="Normal 16 2 3 2 4 5" xfId="20773"/>
    <cellStyle name="Normal 16 2 3 2 5" xfId="3409"/>
    <cellStyle name="Normal 16 2 3 2 5 2" xfId="14461"/>
    <cellStyle name="Normal 16 2 3 2 5 2 2" xfId="28397"/>
    <cellStyle name="Normal 16 2 3 2 5 3" xfId="8919"/>
    <cellStyle name="Normal 16 2 3 2 5 4" xfId="23046"/>
    <cellStyle name="Normal 16 2 3 2 6" xfId="11703"/>
    <cellStyle name="Normal 16 2 3 2 6 2" xfId="25747"/>
    <cellStyle name="Normal 16 2 3 2 7" xfId="6161"/>
    <cellStyle name="Normal 16 2 3 2 8" xfId="20316"/>
    <cellStyle name="Normal 16 2 3 3" xfId="1276"/>
    <cellStyle name="Normal 16 2 3 3 2" xfId="4092"/>
    <cellStyle name="Normal 16 2 3 3 2 2" xfId="15144"/>
    <cellStyle name="Normal 16 2 3 3 2 2 2" xfId="29065"/>
    <cellStyle name="Normal 16 2 3 3 2 3" xfId="9602"/>
    <cellStyle name="Normal 16 2 3 3 2 4" xfId="23718"/>
    <cellStyle name="Normal 16 2 3 3 3" xfId="12386"/>
    <cellStyle name="Normal 16 2 3 3 3 2" xfId="26412"/>
    <cellStyle name="Normal 16 2 3 3 4" xfId="6844"/>
    <cellStyle name="Normal 16 2 3 3 5" xfId="20991"/>
    <cellStyle name="Normal 16 2 3 4" xfId="1792"/>
    <cellStyle name="Normal 16 2 3 4 2" xfId="4608"/>
    <cellStyle name="Normal 16 2 3 4 2 2" xfId="15660"/>
    <cellStyle name="Normal 16 2 3 4 2 2 2" xfId="29558"/>
    <cellStyle name="Normal 16 2 3 4 2 3" xfId="10118"/>
    <cellStyle name="Normal 16 2 3 4 2 4" xfId="24225"/>
    <cellStyle name="Normal 16 2 3 4 3" xfId="12902"/>
    <cellStyle name="Normal 16 2 3 4 3 2" xfId="26911"/>
    <cellStyle name="Normal 16 2 3 4 4" xfId="7360"/>
    <cellStyle name="Normal 16 2 3 4 5" xfId="21493"/>
    <cellStyle name="Normal 16 2 3 5" xfId="862"/>
    <cellStyle name="Normal 16 2 3 5 2" xfId="3678"/>
    <cellStyle name="Normal 16 2 3 5 2 2" xfId="14730"/>
    <cellStyle name="Normal 16 2 3 5 2 2 2" xfId="28660"/>
    <cellStyle name="Normal 16 2 3 5 2 3" xfId="9188"/>
    <cellStyle name="Normal 16 2 3 5 2 4" xfId="23309"/>
    <cellStyle name="Normal 16 2 3 5 3" xfId="11972"/>
    <cellStyle name="Normal 16 2 3 5 3 2" xfId="26007"/>
    <cellStyle name="Normal 16 2 3 5 4" xfId="6430"/>
    <cellStyle name="Normal 16 2 3 5 5" xfId="20582"/>
    <cellStyle name="Normal 16 2 3 6" xfId="3218"/>
    <cellStyle name="Normal 16 2 3 6 2" xfId="14270"/>
    <cellStyle name="Normal 16 2 3 6 2 2" xfId="28209"/>
    <cellStyle name="Normal 16 2 3 6 3" xfId="8728"/>
    <cellStyle name="Normal 16 2 3 6 4" xfId="22860"/>
    <cellStyle name="Normal 16 2 3 7" xfId="11512"/>
    <cellStyle name="Normal 16 2 3 7 2" xfId="25563"/>
    <cellStyle name="Normal 16 2 3 8" xfId="5970"/>
    <cellStyle name="Normal 16 2 3 9" xfId="20114"/>
    <cellStyle name="Normal 16 2 4" xfId="423"/>
    <cellStyle name="Normal 16 2 4 2" xfId="629"/>
    <cellStyle name="Normal 16 2 4 2 2" xfId="1508"/>
    <cellStyle name="Normal 16 2 4 2 2 2" xfId="4324"/>
    <cellStyle name="Normal 16 2 4 2 2 2 2" xfId="15376"/>
    <cellStyle name="Normal 16 2 4 2 2 2 2 2" xfId="29290"/>
    <cellStyle name="Normal 16 2 4 2 2 2 3" xfId="9834"/>
    <cellStyle name="Normal 16 2 4 2 2 2 4" xfId="23948"/>
    <cellStyle name="Normal 16 2 4 2 2 3" xfId="12618"/>
    <cellStyle name="Normal 16 2 4 2 2 3 2" xfId="26638"/>
    <cellStyle name="Normal 16 2 4 2 2 4" xfId="7076"/>
    <cellStyle name="Normal 16 2 4 2 2 5" xfId="21218"/>
    <cellStyle name="Normal 16 2 4 2 3" xfId="2024"/>
    <cellStyle name="Normal 16 2 4 2 3 2" xfId="4840"/>
    <cellStyle name="Normal 16 2 4 2 3 2 2" xfId="15892"/>
    <cellStyle name="Normal 16 2 4 2 3 2 2 2" xfId="29783"/>
    <cellStyle name="Normal 16 2 4 2 3 2 3" xfId="10350"/>
    <cellStyle name="Normal 16 2 4 2 3 2 4" xfId="24450"/>
    <cellStyle name="Normal 16 2 4 2 3 3" xfId="13134"/>
    <cellStyle name="Normal 16 2 4 2 3 3 2" xfId="27140"/>
    <cellStyle name="Normal 16 2 4 2 3 4" xfId="7592"/>
    <cellStyle name="Normal 16 2 4 2 3 5" xfId="21722"/>
    <cellStyle name="Normal 16 2 4 2 4" xfId="1097"/>
    <cellStyle name="Normal 16 2 4 2 4 2" xfId="3913"/>
    <cellStyle name="Normal 16 2 4 2 4 2 2" xfId="14965"/>
    <cellStyle name="Normal 16 2 4 2 4 2 2 2" xfId="28891"/>
    <cellStyle name="Normal 16 2 4 2 4 2 3" xfId="9423"/>
    <cellStyle name="Normal 16 2 4 2 4 2 4" xfId="23539"/>
    <cellStyle name="Normal 16 2 4 2 4 3" xfId="12207"/>
    <cellStyle name="Normal 16 2 4 2 4 3 2" xfId="26237"/>
    <cellStyle name="Normal 16 2 4 2 4 4" xfId="6665"/>
    <cellStyle name="Normal 16 2 4 2 4 5" xfId="20814"/>
    <cellStyle name="Normal 16 2 4 2 5" xfId="3450"/>
    <cellStyle name="Normal 16 2 4 2 5 2" xfId="14502"/>
    <cellStyle name="Normal 16 2 4 2 5 2 2" xfId="28438"/>
    <cellStyle name="Normal 16 2 4 2 5 3" xfId="8960"/>
    <cellStyle name="Normal 16 2 4 2 5 4" xfId="23087"/>
    <cellStyle name="Normal 16 2 4 2 6" xfId="11744"/>
    <cellStyle name="Normal 16 2 4 2 6 2" xfId="25788"/>
    <cellStyle name="Normal 16 2 4 2 7" xfId="6202"/>
    <cellStyle name="Normal 16 2 4 2 8" xfId="20357"/>
    <cellStyle name="Normal 16 2 4 3" xfId="1317"/>
    <cellStyle name="Normal 16 2 4 3 2" xfId="4133"/>
    <cellStyle name="Normal 16 2 4 3 2 2" xfId="15185"/>
    <cellStyle name="Normal 16 2 4 3 2 2 2" xfId="29106"/>
    <cellStyle name="Normal 16 2 4 3 2 3" xfId="9643"/>
    <cellStyle name="Normal 16 2 4 3 2 4" xfId="23759"/>
    <cellStyle name="Normal 16 2 4 3 3" xfId="12427"/>
    <cellStyle name="Normal 16 2 4 3 3 2" xfId="26453"/>
    <cellStyle name="Normal 16 2 4 3 4" xfId="6885"/>
    <cellStyle name="Normal 16 2 4 3 5" xfId="21032"/>
    <cellStyle name="Normal 16 2 4 4" xfId="1833"/>
    <cellStyle name="Normal 16 2 4 4 2" xfId="4649"/>
    <cellStyle name="Normal 16 2 4 4 2 2" xfId="15701"/>
    <cellStyle name="Normal 16 2 4 4 2 2 2" xfId="29599"/>
    <cellStyle name="Normal 16 2 4 4 2 3" xfId="10159"/>
    <cellStyle name="Normal 16 2 4 4 2 4" xfId="24266"/>
    <cellStyle name="Normal 16 2 4 4 3" xfId="12943"/>
    <cellStyle name="Normal 16 2 4 4 3 2" xfId="26952"/>
    <cellStyle name="Normal 16 2 4 4 4" xfId="7401"/>
    <cellStyle name="Normal 16 2 4 4 5" xfId="21534"/>
    <cellStyle name="Normal 16 2 4 5" xfId="903"/>
    <cellStyle name="Normal 16 2 4 5 2" xfId="3719"/>
    <cellStyle name="Normal 16 2 4 5 2 2" xfId="14771"/>
    <cellStyle name="Normal 16 2 4 5 2 2 2" xfId="28701"/>
    <cellStyle name="Normal 16 2 4 5 2 3" xfId="9229"/>
    <cellStyle name="Normal 16 2 4 5 2 4" xfId="23350"/>
    <cellStyle name="Normal 16 2 4 5 3" xfId="12013"/>
    <cellStyle name="Normal 16 2 4 5 3 2" xfId="26048"/>
    <cellStyle name="Normal 16 2 4 5 4" xfId="6471"/>
    <cellStyle name="Normal 16 2 4 5 5" xfId="20623"/>
    <cellStyle name="Normal 16 2 4 6" xfId="3259"/>
    <cellStyle name="Normal 16 2 4 6 2" xfId="14311"/>
    <cellStyle name="Normal 16 2 4 6 2 2" xfId="28250"/>
    <cellStyle name="Normal 16 2 4 6 3" xfId="8769"/>
    <cellStyle name="Normal 16 2 4 6 4" xfId="22901"/>
    <cellStyle name="Normal 16 2 4 7" xfId="11553"/>
    <cellStyle name="Normal 16 2 4 7 2" xfId="25604"/>
    <cellStyle name="Normal 16 2 4 8" xfId="6011"/>
    <cellStyle name="Normal 16 2 4 9" xfId="20158"/>
    <cellStyle name="Normal 16 2 5" xfId="538"/>
    <cellStyle name="Normal 16 2 5 2" xfId="1417"/>
    <cellStyle name="Normal 16 2 5 2 2" xfId="4233"/>
    <cellStyle name="Normal 16 2 5 2 2 2" xfId="15285"/>
    <cellStyle name="Normal 16 2 5 2 2 2 2" xfId="29201"/>
    <cellStyle name="Normal 16 2 5 2 2 3" xfId="9743"/>
    <cellStyle name="Normal 16 2 5 2 2 4" xfId="23857"/>
    <cellStyle name="Normal 16 2 5 2 3" xfId="12527"/>
    <cellStyle name="Normal 16 2 5 2 3 2" xfId="26548"/>
    <cellStyle name="Normal 16 2 5 2 4" xfId="6985"/>
    <cellStyle name="Normal 16 2 5 2 5" xfId="21128"/>
    <cellStyle name="Normal 16 2 5 3" xfId="1933"/>
    <cellStyle name="Normal 16 2 5 3 2" xfId="4749"/>
    <cellStyle name="Normal 16 2 5 3 2 2" xfId="15801"/>
    <cellStyle name="Normal 16 2 5 3 2 2 2" xfId="29693"/>
    <cellStyle name="Normal 16 2 5 3 2 3" xfId="10259"/>
    <cellStyle name="Normal 16 2 5 3 2 4" xfId="24359"/>
    <cellStyle name="Normal 16 2 5 3 3" xfId="13043"/>
    <cellStyle name="Normal 16 2 5 3 3 2" xfId="27051"/>
    <cellStyle name="Normal 16 2 5 3 4" xfId="7501"/>
    <cellStyle name="Normal 16 2 5 3 5" xfId="21631"/>
    <cellStyle name="Normal 16 2 5 4" xfId="1006"/>
    <cellStyle name="Normal 16 2 5 4 2" xfId="3822"/>
    <cellStyle name="Normal 16 2 5 4 2 2" xfId="14874"/>
    <cellStyle name="Normal 16 2 5 4 2 2 2" xfId="28800"/>
    <cellStyle name="Normal 16 2 5 4 2 3" xfId="9332"/>
    <cellStyle name="Normal 16 2 5 4 2 4" xfId="23449"/>
    <cellStyle name="Normal 16 2 5 4 3" xfId="12116"/>
    <cellStyle name="Normal 16 2 5 4 3 2" xfId="26147"/>
    <cellStyle name="Normal 16 2 5 4 4" xfId="6574"/>
    <cellStyle name="Normal 16 2 5 4 5" xfId="20723"/>
    <cellStyle name="Normal 16 2 5 5" xfId="3359"/>
    <cellStyle name="Normal 16 2 5 5 2" xfId="14411"/>
    <cellStyle name="Normal 16 2 5 5 2 2" xfId="28348"/>
    <cellStyle name="Normal 16 2 5 5 3" xfId="8869"/>
    <cellStyle name="Normal 16 2 5 5 4" xfId="22997"/>
    <cellStyle name="Normal 16 2 5 6" xfId="11653"/>
    <cellStyle name="Normal 16 2 5 6 2" xfId="25698"/>
    <cellStyle name="Normal 16 2 5 7" xfId="6111"/>
    <cellStyle name="Normal 16 2 5 8" xfId="20266"/>
    <cellStyle name="Normal 16 2 6" xfId="1236"/>
    <cellStyle name="Normal 16 2 6 2" xfId="4052"/>
    <cellStyle name="Normal 16 2 6 2 2" xfId="15104"/>
    <cellStyle name="Normal 16 2 6 2 2 2" xfId="29025"/>
    <cellStyle name="Normal 16 2 6 2 3" xfId="9562"/>
    <cellStyle name="Normal 16 2 6 2 4" xfId="23678"/>
    <cellStyle name="Normal 16 2 6 3" xfId="12346"/>
    <cellStyle name="Normal 16 2 6 3 2" xfId="26372"/>
    <cellStyle name="Normal 16 2 6 4" xfId="6804"/>
    <cellStyle name="Normal 16 2 6 5" xfId="20951"/>
    <cellStyle name="Normal 16 2 7" xfId="1752"/>
    <cellStyle name="Normal 16 2 7 2" xfId="4568"/>
    <cellStyle name="Normal 16 2 7 2 2" xfId="15620"/>
    <cellStyle name="Normal 16 2 7 2 2 2" xfId="29518"/>
    <cellStyle name="Normal 16 2 7 2 3" xfId="10078"/>
    <cellStyle name="Normal 16 2 7 2 4" xfId="24185"/>
    <cellStyle name="Normal 16 2 7 3" xfId="12862"/>
    <cellStyle name="Normal 16 2 7 3 2" xfId="26871"/>
    <cellStyle name="Normal 16 2 7 4" xfId="7320"/>
    <cellStyle name="Normal 16 2 7 5" xfId="21453"/>
    <cellStyle name="Normal 16 2 8" xfId="811"/>
    <cellStyle name="Normal 16 2 8 2" xfId="3627"/>
    <cellStyle name="Normal 16 2 8 2 2" xfId="14679"/>
    <cellStyle name="Normal 16 2 8 2 2 2" xfId="28610"/>
    <cellStyle name="Normal 16 2 8 2 3" xfId="9137"/>
    <cellStyle name="Normal 16 2 8 2 4" xfId="23259"/>
    <cellStyle name="Normal 16 2 8 3" xfId="11921"/>
    <cellStyle name="Normal 16 2 8 3 2" xfId="25958"/>
    <cellStyle name="Normal 16 2 8 4" xfId="6379"/>
    <cellStyle name="Normal 16 2 8 5" xfId="20531"/>
    <cellStyle name="Normal 16 2 9" xfId="3165"/>
    <cellStyle name="Normal 16 2 9 2" xfId="14230"/>
    <cellStyle name="Normal 16 2 9 2 2" xfId="28169"/>
    <cellStyle name="Normal 16 2 9 3" xfId="8688"/>
    <cellStyle name="Normal 16 2 9 4" xfId="22809"/>
    <cellStyle name="Normal 16 3" xfId="275"/>
    <cellStyle name="Normal 16 3 10" xfId="5921"/>
    <cellStyle name="Normal 16 3 11" xfId="20020"/>
    <cellStyle name="Normal 16 3 2" xfId="370"/>
    <cellStyle name="Normal 16 3 2 2" xfId="579"/>
    <cellStyle name="Normal 16 3 2 2 2" xfId="1458"/>
    <cellStyle name="Normal 16 3 2 2 2 2" xfId="4274"/>
    <cellStyle name="Normal 16 3 2 2 2 2 2" xfId="15326"/>
    <cellStyle name="Normal 16 3 2 2 2 2 2 2" xfId="29240"/>
    <cellStyle name="Normal 16 3 2 2 2 2 3" xfId="9784"/>
    <cellStyle name="Normal 16 3 2 2 2 2 4" xfId="23898"/>
    <cellStyle name="Normal 16 3 2 2 2 3" xfId="12568"/>
    <cellStyle name="Normal 16 3 2 2 2 3 2" xfId="26588"/>
    <cellStyle name="Normal 16 3 2 2 2 4" xfId="7026"/>
    <cellStyle name="Normal 16 3 2 2 2 5" xfId="21168"/>
    <cellStyle name="Normal 16 3 2 2 3" xfId="1974"/>
    <cellStyle name="Normal 16 3 2 2 3 2" xfId="4790"/>
    <cellStyle name="Normal 16 3 2 2 3 2 2" xfId="15842"/>
    <cellStyle name="Normal 16 3 2 2 3 2 2 2" xfId="29733"/>
    <cellStyle name="Normal 16 3 2 2 3 2 3" xfId="10300"/>
    <cellStyle name="Normal 16 3 2 2 3 2 4" xfId="24400"/>
    <cellStyle name="Normal 16 3 2 2 3 3" xfId="13084"/>
    <cellStyle name="Normal 16 3 2 2 3 3 2" xfId="27090"/>
    <cellStyle name="Normal 16 3 2 2 3 4" xfId="7542"/>
    <cellStyle name="Normal 16 3 2 2 3 5" xfId="21672"/>
    <cellStyle name="Normal 16 3 2 2 4" xfId="1047"/>
    <cellStyle name="Normal 16 3 2 2 4 2" xfId="3863"/>
    <cellStyle name="Normal 16 3 2 2 4 2 2" xfId="14915"/>
    <cellStyle name="Normal 16 3 2 2 4 2 2 2" xfId="28841"/>
    <cellStyle name="Normal 16 3 2 2 4 2 3" xfId="9373"/>
    <cellStyle name="Normal 16 3 2 2 4 2 4" xfId="23489"/>
    <cellStyle name="Normal 16 3 2 2 4 3" xfId="12157"/>
    <cellStyle name="Normal 16 3 2 2 4 3 2" xfId="26187"/>
    <cellStyle name="Normal 16 3 2 2 4 4" xfId="6615"/>
    <cellStyle name="Normal 16 3 2 2 4 5" xfId="20764"/>
    <cellStyle name="Normal 16 3 2 2 5" xfId="3400"/>
    <cellStyle name="Normal 16 3 2 2 5 2" xfId="14452"/>
    <cellStyle name="Normal 16 3 2 2 5 2 2" xfId="28388"/>
    <cellStyle name="Normal 16 3 2 2 5 3" xfId="8910"/>
    <cellStyle name="Normal 16 3 2 2 5 4" xfId="23037"/>
    <cellStyle name="Normal 16 3 2 2 6" xfId="11694"/>
    <cellStyle name="Normal 16 3 2 2 6 2" xfId="25738"/>
    <cellStyle name="Normal 16 3 2 2 7" xfId="6152"/>
    <cellStyle name="Normal 16 3 2 2 8" xfId="20307"/>
    <cellStyle name="Normal 16 3 2 3" xfId="1267"/>
    <cellStyle name="Normal 16 3 2 3 2" xfId="4083"/>
    <cellStyle name="Normal 16 3 2 3 2 2" xfId="15135"/>
    <cellStyle name="Normal 16 3 2 3 2 2 2" xfId="29056"/>
    <cellStyle name="Normal 16 3 2 3 2 3" xfId="9593"/>
    <cellStyle name="Normal 16 3 2 3 2 4" xfId="23709"/>
    <cellStyle name="Normal 16 3 2 3 3" xfId="12377"/>
    <cellStyle name="Normal 16 3 2 3 3 2" xfId="26403"/>
    <cellStyle name="Normal 16 3 2 3 4" xfId="6835"/>
    <cellStyle name="Normal 16 3 2 3 5" xfId="20982"/>
    <cellStyle name="Normal 16 3 2 4" xfId="1783"/>
    <cellStyle name="Normal 16 3 2 4 2" xfId="4599"/>
    <cellStyle name="Normal 16 3 2 4 2 2" xfId="15651"/>
    <cellStyle name="Normal 16 3 2 4 2 2 2" xfId="29549"/>
    <cellStyle name="Normal 16 3 2 4 2 3" xfId="10109"/>
    <cellStyle name="Normal 16 3 2 4 2 4" xfId="24216"/>
    <cellStyle name="Normal 16 3 2 4 3" xfId="12893"/>
    <cellStyle name="Normal 16 3 2 4 3 2" xfId="26902"/>
    <cellStyle name="Normal 16 3 2 4 4" xfId="7351"/>
    <cellStyle name="Normal 16 3 2 4 5" xfId="21484"/>
    <cellStyle name="Normal 16 3 2 5" xfId="853"/>
    <cellStyle name="Normal 16 3 2 5 2" xfId="3669"/>
    <cellStyle name="Normal 16 3 2 5 2 2" xfId="14721"/>
    <cellStyle name="Normal 16 3 2 5 2 2 2" xfId="28651"/>
    <cellStyle name="Normal 16 3 2 5 2 3" xfId="9179"/>
    <cellStyle name="Normal 16 3 2 5 2 4" xfId="23300"/>
    <cellStyle name="Normal 16 3 2 5 3" xfId="11963"/>
    <cellStyle name="Normal 16 3 2 5 3 2" xfId="25998"/>
    <cellStyle name="Normal 16 3 2 5 4" xfId="6421"/>
    <cellStyle name="Normal 16 3 2 5 5" xfId="20573"/>
    <cellStyle name="Normal 16 3 2 6" xfId="3209"/>
    <cellStyle name="Normal 16 3 2 6 2" xfId="14261"/>
    <cellStyle name="Normal 16 3 2 6 2 2" xfId="28200"/>
    <cellStyle name="Normal 16 3 2 6 3" xfId="8719"/>
    <cellStyle name="Normal 16 3 2 6 4" xfId="22851"/>
    <cellStyle name="Normal 16 3 2 7" xfId="11503"/>
    <cellStyle name="Normal 16 3 2 7 2" xfId="25554"/>
    <cellStyle name="Normal 16 3 2 8" xfId="5961"/>
    <cellStyle name="Normal 16 3 2 9" xfId="20105"/>
    <cellStyle name="Normal 16 3 3" xfId="414"/>
    <cellStyle name="Normal 16 3 3 2" xfId="620"/>
    <cellStyle name="Normal 16 3 3 2 2" xfId="1499"/>
    <cellStyle name="Normal 16 3 3 2 2 2" xfId="4315"/>
    <cellStyle name="Normal 16 3 3 2 2 2 2" xfId="15367"/>
    <cellStyle name="Normal 16 3 3 2 2 2 2 2" xfId="29281"/>
    <cellStyle name="Normal 16 3 3 2 2 2 3" xfId="9825"/>
    <cellStyle name="Normal 16 3 3 2 2 2 4" xfId="23939"/>
    <cellStyle name="Normal 16 3 3 2 2 3" xfId="12609"/>
    <cellStyle name="Normal 16 3 3 2 2 3 2" xfId="26629"/>
    <cellStyle name="Normal 16 3 3 2 2 4" xfId="7067"/>
    <cellStyle name="Normal 16 3 3 2 2 5" xfId="21209"/>
    <cellStyle name="Normal 16 3 3 2 3" xfId="2015"/>
    <cellStyle name="Normal 16 3 3 2 3 2" xfId="4831"/>
    <cellStyle name="Normal 16 3 3 2 3 2 2" xfId="15883"/>
    <cellStyle name="Normal 16 3 3 2 3 2 2 2" xfId="29774"/>
    <cellStyle name="Normal 16 3 3 2 3 2 3" xfId="10341"/>
    <cellStyle name="Normal 16 3 3 2 3 2 4" xfId="24441"/>
    <cellStyle name="Normal 16 3 3 2 3 3" xfId="13125"/>
    <cellStyle name="Normal 16 3 3 2 3 3 2" xfId="27131"/>
    <cellStyle name="Normal 16 3 3 2 3 4" xfId="7583"/>
    <cellStyle name="Normal 16 3 3 2 3 5" xfId="21713"/>
    <cellStyle name="Normal 16 3 3 2 4" xfId="1088"/>
    <cellStyle name="Normal 16 3 3 2 4 2" xfId="3904"/>
    <cellStyle name="Normal 16 3 3 2 4 2 2" xfId="14956"/>
    <cellStyle name="Normal 16 3 3 2 4 2 2 2" xfId="28882"/>
    <cellStyle name="Normal 16 3 3 2 4 2 3" xfId="9414"/>
    <cellStyle name="Normal 16 3 3 2 4 2 4" xfId="23530"/>
    <cellStyle name="Normal 16 3 3 2 4 3" xfId="12198"/>
    <cellStyle name="Normal 16 3 3 2 4 3 2" xfId="26228"/>
    <cellStyle name="Normal 16 3 3 2 4 4" xfId="6656"/>
    <cellStyle name="Normal 16 3 3 2 4 5" xfId="20805"/>
    <cellStyle name="Normal 16 3 3 2 5" xfId="3441"/>
    <cellStyle name="Normal 16 3 3 2 5 2" xfId="14493"/>
    <cellStyle name="Normal 16 3 3 2 5 2 2" xfId="28429"/>
    <cellStyle name="Normal 16 3 3 2 5 3" xfId="8951"/>
    <cellStyle name="Normal 16 3 3 2 5 4" xfId="23078"/>
    <cellStyle name="Normal 16 3 3 2 6" xfId="11735"/>
    <cellStyle name="Normal 16 3 3 2 6 2" xfId="25779"/>
    <cellStyle name="Normal 16 3 3 2 7" xfId="6193"/>
    <cellStyle name="Normal 16 3 3 2 8" xfId="20348"/>
    <cellStyle name="Normal 16 3 3 3" xfId="1308"/>
    <cellStyle name="Normal 16 3 3 3 2" xfId="4124"/>
    <cellStyle name="Normal 16 3 3 3 2 2" xfId="15176"/>
    <cellStyle name="Normal 16 3 3 3 2 2 2" xfId="29097"/>
    <cellStyle name="Normal 16 3 3 3 2 3" xfId="9634"/>
    <cellStyle name="Normal 16 3 3 3 2 4" xfId="23750"/>
    <cellStyle name="Normal 16 3 3 3 3" xfId="12418"/>
    <cellStyle name="Normal 16 3 3 3 3 2" xfId="26444"/>
    <cellStyle name="Normal 16 3 3 3 4" xfId="6876"/>
    <cellStyle name="Normal 16 3 3 3 5" xfId="21023"/>
    <cellStyle name="Normal 16 3 3 4" xfId="1824"/>
    <cellStyle name="Normal 16 3 3 4 2" xfId="4640"/>
    <cellStyle name="Normal 16 3 3 4 2 2" xfId="15692"/>
    <cellStyle name="Normal 16 3 3 4 2 2 2" xfId="29590"/>
    <cellStyle name="Normal 16 3 3 4 2 3" xfId="10150"/>
    <cellStyle name="Normal 16 3 3 4 2 4" xfId="24257"/>
    <cellStyle name="Normal 16 3 3 4 3" xfId="12934"/>
    <cellStyle name="Normal 16 3 3 4 3 2" xfId="26943"/>
    <cellStyle name="Normal 16 3 3 4 4" xfId="7392"/>
    <cellStyle name="Normal 16 3 3 4 5" xfId="21525"/>
    <cellStyle name="Normal 16 3 3 5" xfId="894"/>
    <cellStyle name="Normal 16 3 3 5 2" xfId="3710"/>
    <cellStyle name="Normal 16 3 3 5 2 2" xfId="14762"/>
    <cellStyle name="Normal 16 3 3 5 2 2 2" xfId="28692"/>
    <cellStyle name="Normal 16 3 3 5 2 3" xfId="9220"/>
    <cellStyle name="Normal 16 3 3 5 2 4" xfId="23341"/>
    <cellStyle name="Normal 16 3 3 5 3" xfId="12004"/>
    <cellStyle name="Normal 16 3 3 5 3 2" xfId="26039"/>
    <cellStyle name="Normal 16 3 3 5 4" xfId="6462"/>
    <cellStyle name="Normal 16 3 3 5 5" xfId="20614"/>
    <cellStyle name="Normal 16 3 3 6" xfId="3250"/>
    <cellStyle name="Normal 16 3 3 6 2" xfId="14302"/>
    <cellStyle name="Normal 16 3 3 6 2 2" xfId="28241"/>
    <cellStyle name="Normal 16 3 3 6 3" xfId="8760"/>
    <cellStyle name="Normal 16 3 3 6 4" xfId="22892"/>
    <cellStyle name="Normal 16 3 3 7" xfId="11544"/>
    <cellStyle name="Normal 16 3 3 7 2" xfId="25595"/>
    <cellStyle name="Normal 16 3 3 8" xfId="6002"/>
    <cellStyle name="Normal 16 3 3 9" xfId="20149"/>
    <cellStyle name="Normal 16 3 4" xfId="523"/>
    <cellStyle name="Normal 16 3 4 2" xfId="1402"/>
    <cellStyle name="Normal 16 3 4 2 2" xfId="4218"/>
    <cellStyle name="Normal 16 3 4 2 2 2" xfId="15270"/>
    <cellStyle name="Normal 16 3 4 2 2 2 2" xfId="29187"/>
    <cellStyle name="Normal 16 3 4 2 2 3" xfId="9728"/>
    <cellStyle name="Normal 16 3 4 2 2 4" xfId="23842"/>
    <cellStyle name="Normal 16 3 4 2 3" xfId="12512"/>
    <cellStyle name="Normal 16 3 4 2 3 2" xfId="26534"/>
    <cellStyle name="Normal 16 3 4 2 4" xfId="6970"/>
    <cellStyle name="Normal 16 3 4 2 5" xfId="21113"/>
    <cellStyle name="Normal 16 3 4 3" xfId="1918"/>
    <cellStyle name="Normal 16 3 4 3 2" xfId="4734"/>
    <cellStyle name="Normal 16 3 4 3 2 2" xfId="15786"/>
    <cellStyle name="Normal 16 3 4 3 2 2 2" xfId="29679"/>
    <cellStyle name="Normal 16 3 4 3 2 3" xfId="10244"/>
    <cellStyle name="Normal 16 3 4 3 2 4" xfId="24345"/>
    <cellStyle name="Normal 16 3 4 3 3" xfId="13028"/>
    <cellStyle name="Normal 16 3 4 3 3 2" xfId="27036"/>
    <cellStyle name="Normal 16 3 4 3 4" xfId="7486"/>
    <cellStyle name="Normal 16 3 4 3 5" xfId="21616"/>
    <cellStyle name="Normal 16 3 4 4" xfId="991"/>
    <cellStyle name="Normal 16 3 4 4 2" xfId="3807"/>
    <cellStyle name="Normal 16 3 4 4 2 2" xfId="14859"/>
    <cellStyle name="Normal 16 3 4 4 2 2 2" xfId="28786"/>
    <cellStyle name="Normal 16 3 4 4 2 3" xfId="9317"/>
    <cellStyle name="Normal 16 3 4 4 2 4" xfId="23434"/>
    <cellStyle name="Normal 16 3 4 4 3" xfId="12101"/>
    <cellStyle name="Normal 16 3 4 4 3 2" xfId="26132"/>
    <cellStyle name="Normal 16 3 4 4 4" xfId="6559"/>
    <cellStyle name="Normal 16 3 4 4 5" xfId="20708"/>
    <cellStyle name="Normal 16 3 4 5" xfId="3344"/>
    <cellStyle name="Normal 16 3 4 5 2" xfId="14396"/>
    <cellStyle name="Normal 16 3 4 5 2 2" xfId="28333"/>
    <cellStyle name="Normal 16 3 4 5 3" xfId="8854"/>
    <cellStyle name="Normal 16 3 4 5 4" xfId="22982"/>
    <cellStyle name="Normal 16 3 4 6" xfId="11638"/>
    <cellStyle name="Normal 16 3 4 6 2" xfId="25683"/>
    <cellStyle name="Normal 16 3 4 7" xfId="6096"/>
    <cellStyle name="Normal 16 3 4 8" xfId="20252"/>
    <cellStyle name="Normal 16 3 5" xfId="1227"/>
    <cellStyle name="Normal 16 3 5 2" xfId="4043"/>
    <cellStyle name="Normal 16 3 5 2 2" xfId="15095"/>
    <cellStyle name="Normal 16 3 5 2 2 2" xfId="29016"/>
    <cellStyle name="Normal 16 3 5 2 3" xfId="9553"/>
    <cellStyle name="Normal 16 3 5 2 4" xfId="23669"/>
    <cellStyle name="Normal 16 3 5 3" xfId="12337"/>
    <cellStyle name="Normal 16 3 5 3 2" xfId="26363"/>
    <cellStyle name="Normal 16 3 5 4" xfId="6795"/>
    <cellStyle name="Normal 16 3 5 5" xfId="20942"/>
    <cellStyle name="Normal 16 3 6" xfId="1743"/>
    <cellStyle name="Normal 16 3 6 2" xfId="4559"/>
    <cellStyle name="Normal 16 3 6 2 2" xfId="15611"/>
    <cellStyle name="Normal 16 3 6 2 2 2" xfId="29509"/>
    <cellStyle name="Normal 16 3 6 2 3" xfId="10069"/>
    <cellStyle name="Normal 16 3 6 2 4" xfId="24176"/>
    <cellStyle name="Normal 16 3 6 3" xfId="12853"/>
    <cellStyle name="Normal 16 3 6 3 2" xfId="26862"/>
    <cellStyle name="Normal 16 3 6 4" xfId="7311"/>
    <cellStyle name="Normal 16 3 6 5" xfId="21444"/>
    <cellStyle name="Normal 16 3 7" xfId="797"/>
    <cellStyle name="Normal 16 3 7 2" xfId="3613"/>
    <cellStyle name="Normal 16 3 7 2 2" xfId="14665"/>
    <cellStyle name="Normal 16 3 7 2 2 2" xfId="28596"/>
    <cellStyle name="Normal 16 3 7 2 3" xfId="9123"/>
    <cellStyle name="Normal 16 3 7 2 4" xfId="23245"/>
    <cellStyle name="Normal 16 3 7 3" xfId="11907"/>
    <cellStyle name="Normal 16 3 7 3 2" xfId="25944"/>
    <cellStyle name="Normal 16 3 7 4" xfId="6365"/>
    <cellStyle name="Normal 16 3 7 5" xfId="20517"/>
    <cellStyle name="Normal 16 3 8" xfId="3156"/>
    <cellStyle name="Normal 16 3 8 2" xfId="14221"/>
    <cellStyle name="Normal 16 3 8 2 2" xfId="28160"/>
    <cellStyle name="Normal 16 3 8 3" xfId="8679"/>
    <cellStyle name="Normal 16 3 8 4" xfId="22800"/>
    <cellStyle name="Normal 16 3 9" xfId="11463"/>
    <cellStyle name="Normal 16 3 9 2" xfId="25514"/>
    <cellStyle name="Normal 16 4" xfId="339"/>
    <cellStyle name="Normal 16 4 10" xfId="5936"/>
    <cellStyle name="Normal 16 4 11" xfId="20075"/>
    <cellStyle name="Normal 16 4 2" xfId="385"/>
    <cellStyle name="Normal 16 4 2 2" xfId="594"/>
    <cellStyle name="Normal 16 4 2 2 2" xfId="1473"/>
    <cellStyle name="Normal 16 4 2 2 2 2" xfId="4289"/>
    <cellStyle name="Normal 16 4 2 2 2 2 2" xfId="15341"/>
    <cellStyle name="Normal 16 4 2 2 2 2 2 2" xfId="29255"/>
    <cellStyle name="Normal 16 4 2 2 2 2 3" xfId="9799"/>
    <cellStyle name="Normal 16 4 2 2 2 2 4" xfId="23913"/>
    <cellStyle name="Normal 16 4 2 2 2 3" xfId="12583"/>
    <cellStyle name="Normal 16 4 2 2 2 3 2" xfId="26603"/>
    <cellStyle name="Normal 16 4 2 2 2 4" xfId="7041"/>
    <cellStyle name="Normal 16 4 2 2 2 5" xfId="21183"/>
    <cellStyle name="Normal 16 4 2 2 3" xfId="1989"/>
    <cellStyle name="Normal 16 4 2 2 3 2" xfId="4805"/>
    <cellStyle name="Normal 16 4 2 2 3 2 2" xfId="15857"/>
    <cellStyle name="Normal 16 4 2 2 3 2 2 2" xfId="29748"/>
    <cellStyle name="Normal 16 4 2 2 3 2 3" xfId="10315"/>
    <cellStyle name="Normal 16 4 2 2 3 2 4" xfId="24415"/>
    <cellStyle name="Normal 16 4 2 2 3 3" xfId="13099"/>
    <cellStyle name="Normal 16 4 2 2 3 3 2" xfId="27105"/>
    <cellStyle name="Normal 16 4 2 2 3 4" xfId="7557"/>
    <cellStyle name="Normal 16 4 2 2 3 5" xfId="21687"/>
    <cellStyle name="Normal 16 4 2 2 4" xfId="1062"/>
    <cellStyle name="Normal 16 4 2 2 4 2" xfId="3878"/>
    <cellStyle name="Normal 16 4 2 2 4 2 2" xfId="14930"/>
    <cellStyle name="Normal 16 4 2 2 4 2 2 2" xfId="28856"/>
    <cellStyle name="Normal 16 4 2 2 4 2 3" xfId="9388"/>
    <cellStyle name="Normal 16 4 2 2 4 2 4" xfId="23504"/>
    <cellStyle name="Normal 16 4 2 2 4 3" xfId="12172"/>
    <cellStyle name="Normal 16 4 2 2 4 3 2" xfId="26202"/>
    <cellStyle name="Normal 16 4 2 2 4 4" xfId="6630"/>
    <cellStyle name="Normal 16 4 2 2 4 5" xfId="20779"/>
    <cellStyle name="Normal 16 4 2 2 5" xfId="3415"/>
    <cellStyle name="Normal 16 4 2 2 5 2" xfId="14467"/>
    <cellStyle name="Normal 16 4 2 2 5 2 2" xfId="28403"/>
    <cellStyle name="Normal 16 4 2 2 5 3" xfId="8925"/>
    <cellStyle name="Normal 16 4 2 2 5 4" xfId="23052"/>
    <cellStyle name="Normal 16 4 2 2 6" xfId="11709"/>
    <cellStyle name="Normal 16 4 2 2 6 2" xfId="25753"/>
    <cellStyle name="Normal 16 4 2 2 7" xfId="6167"/>
    <cellStyle name="Normal 16 4 2 2 8" xfId="20322"/>
    <cellStyle name="Normal 16 4 2 3" xfId="1282"/>
    <cellStyle name="Normal 16 4 2 3 2" xfId="4098"/>
    <cellStyle name="Normal 16 4 2 3 2 2" xfId="15150"/>
    <cellStyle name="Normal 16 4 2 3 2 2 2" xfId="29071"/>
    <cellStyle name="Normal 16 4 2 3 2 3" xfId="9608"/>
    <cellStyle name="Normal 16 4 2 3 2 4" xfId="23724"/>
    <cellStyle name="Normal 16 4 2 3 3" xfId="12392"/>
    <cellStyle name="Normal 16 4 2 3 3 2" xfId="26418"/>
    <cellStyle name="Normal 16 4 2 3 4" xfId="6850"/>
    <cellStyle name="Normal 16 4 2 3 5" xfId="20997"/>
    <cellStyle name="Normal 16 4 2 4" xfId="1798"/>
    <cellStyle name="Normal 16 4 2 4 2" xfId="4614"/>
    <cellStyle name="Normal 16 4 2 4 2 2" xfId="15666"/>
    <cellStyle name="Normal 16 4 2 4 2 2 2" xfId="29564"/>
    <cellStyle name="Normal 16 4 2 4 2 3" xfId="10124"/>
    <cellStyle name="Normal 16 4 2 4 2 4" xfId="24231"/>
    <cellStyle name="Normal 16 4 2 4 3" xfId="12908"/>
    <cellStyle name="Normal 16 4 2 4 3 2" xfId="26917"/>
    <cellStyle name="Normal 16 4 2 4 4" xfId="7366"/>
    <cellStyle name="Normal 16 4 2 4 5" xfId="21499"/>
    <cellStyle name="Normal 16 4 2 5" xfId="868"/>
    <cellStyle name="Normal 16 4 2 5 2" xfId="3684"/>
    <cellStyle name="Normal 16 4 2 5 2 2" xfId="14736"/>
    <cellStyle name="Normal 16 4 2 5 2 2 2" xfId="28666"/>
    <cellStyle name="Normal 16 4 2 5 2 3" xfId="9194"/>
    <cellStyle name="Normal 16 4 2 5 2 4" xfId="23315"/>
    <cellStyle name="Normal 16 4 2 5 3" xfId="11978"/>
    <cellStyle name="Normal 16 4 2 5 3 2" xfId="26013"/>
    <cellStyle name="Normal 16 4 2 5 4" xfId="6436"/>
    <cellStyle name="Normal 16 4 2 5 5" xfId="20588"/>
    <cellStyle name="Normal 16 4 2 6" xfId="3224"/>
    <cellStyle name="Normal 16 4 2 6 2" xfId="14276"/>
    <cellStyle name="Normal 16 4 2 6 2 2" xfId="28215"/>
    <cellStyle name="Normal 16 4 2 6 3" xfId="8734"/>
    <cellStyle name="Normal 16 4 2 6 4" xfId="22866"/>
    <cellStyle name="Normal 16 4 2 7" xfId="11518"/>
    <cellStyle name="Normal 16 4 2 7 2" xfId="25569"/>
    <cellStyle name="Normal 16 4 2 8" xfId="5976"/>
    <cellStyle name="Normal 16 4 2 9" xfId="20120"/>
    <cellStyle name="Normal 16 4 3" xfId="429"/>
    <cellStyle name="Normal 16 4 3 2" xfId="635"/>
    <cellStyle name="Normal 16 4 3 2 2" xfId="1514"/>
    <cellStyle name="Normal 16 4 3 2 2 2" xfId="4330"/>
    <cellStyle name="Normal 16 4 3 2 2 2 2" xfId="15382"/>
    <cellStyle name="Normal 16 4 3 2 2 2 2 2" xfId="29296"/>
    <cellStyle name="Normal 16 4 3 2 2 2 3" xfId="9840"/>
    <cellStyle name="Normal 16 4 3 2 2 2 4" xfId="23954"/>
    <cellStyle name="Normal 16 4 3 2 2 3" xfId="12624"/>
    <cellStyle name="Normal 16 4 3 2 2 3 2" xfId="26644"/>
    <cellStyle name="Normal 16 4 3 2 2 4" xfId="7082"/>
    <cellStyle name="Normal 16 4 3 2 2 5" xfId="21224"/>
    <cellStyle name="Normal 16 4 3 2 3" xfId="2030"/>
    <cellStyle name="Normal 16 4 3 2 3 2" xfId="4846"/>
    <cellStyle name="Normal 16 4 3 2 3 2 2" xfId="15898"/>
    <cellStyle name="Normal 16 4 3 2 3 2 2 2" xfId="29789"/>
    <cellStyle name="Normal 16 4 3 2 3 2 3" xfId="10356"/>
    <cellStyle name="Normal 16 4 3 2 3 2 4" xfId="24456"/>
    <cellStyle name="Normal 16 4 3 2 3 3" xfId="13140"/>
    <cellStyle name="Normal 16 4 3 2 3 3 2" xfId="27146"/>
    <cellStyle name="Normal 16 4 3 2 3 4" xfId="7598"/>
    <cellStyle name="Normal 16 4 3 2 3 5" xfId="21728"/>
    <cellStyle name="Normal 16 4 3 2 4" xfId="1103"/>
    <cellStyle name="Normal 16 4 3 2 4 2" xfId="3919"/>
    <cellStyle name="Normal 16 4 3 2 4 2 2" xfId="14971"/>
    <cellStyle name="Normal 16 4 3 2 4 2 2 2" xfId="28897"/>
    <cellStyle name="Normal 16 4 3 2 4 2 3" xfId="9429"/>
    <cellStyle name="Normal 16 4 3 2 4 2 4" xfId="23545"/>
    <cellStyle name="Normal 16 4 3 2 4 3" xfId="12213"/>
    <cellStyle name="Normal 16 4 3 2 4 3 2" xfId="26243"/>
    <cellStyle name="Normal 16 4 3 2 4 4" xfId="6671"/>
    <cellStyle name="Normal 16 4 3 2 4 5" xfId="20820"/>
    <cellStyle name="Normal 16 4 3 2 5" xfId="3456"/>
    <cellStyle name="Normal 16 4 3 2 5 2" xfId="14508"/>
    <cellStyle name="Normal 16 4 3 2 5 2 2" xfId="28444"/>
    <cellStyle name="Normal 16 4 3 2 5 3" xfId="8966"/>
    <cellStyle name="Normal 16 4 3 2 5 4" xfId="23093"/>
    <cellStyle name="Normal 16 4 3 2 6" xfId="11750"/>
    <cellStyle name="Normal 16 4 3 2 6 2" xfId="25794"/>
    <cellStyle name="Normal 16 4 3 2 7" xfId="6208"/>
    <cellStyle name="Normal 16 4 3 2 8" xfId="20363"/>
    <cellStyle name="Normal 16 4 3 3" xfId="1323"/>
    <cellStyle name="Normal 16 4 3 3 2" xfId="4139"/>
    <cellStyle name="Normal 16 4 3 3 2 2" xfId="15191"/>
    <cellStyle name="Normal 16 4 3 3 2 2 2" xfId="29112"/>
    <cellStyle name="Normal 16 4 3 3 2 3" xfId="9649"/>
    <cellStyle name="Normal 16 4 3 3 2 4" xfId="23765"/>
    <cellStyle name="Normal 16 4 3 3 3" xfId="12433"/>
    <cellStyle name="Normal 16 4 3 3 3 2" xfId="26459"/>
    <cellStyle name="Normal 16 4 3 3 4" xfId="6891"/>
    <cellStyle name="Normal 16 4 3 3 5" xfId="21038"/>
    <cellStyle name="Normal 16 4 3 4" xfId="1839"/>
    <cellStyle name="Normal 16 4 3 4 2" xfId="4655"/>
    <cellStyle name="Normal 16 4 3 4 2 2" xfId="15707"/>
    <cellStyle name="Normal 16 4 3 4 2 2 2" xfId="29605"/>
    <cellStyle name="Normal 16 4 3 4 2 3" xfId="10165"/>
    <cellStyle name="Normal 16 4 3 4 2 4" xfId="24272"/>
    <cellStyle name="Normal 16 4 3 4 3" xfId="12949"/>
    <cellStyle name="Normal 16 4 3 4 3 2" xfId="26958"/>
    <cellStyle name="Normal 16 4 3 4 4" xfId="7407"/>
    <cellStyle name="Normal 16 4 3 4 5" xfId="21540"/>
    <cellStyle name="Normal 16 4 3 5" xfId="909"/>
    <cellStyle name="Normal 16 4 3 5 2" xfId="3725"/>
    <cellStyle name="Normal 16 4 3 5 2 2" xfId="14777"/>
    <cellStyle name="Normal 16 4 3 5 2 2 2" xfId="28707"/>
    <cellStyle name="Normal 16 4 3 5 2 3" xfId="9235"/>
    <cellStyle name="Normal 16 4 3 5 2 4" xfId="23356"/>
    <cellStyle name="Normal 16 4 3 5 3" xfId="12019"/>
    <cellStyle name="Normal 16 4 3 5 3 2" xfId="26054"/>
    <cellStyle name="Normal 16 4 3 5 4" xfId="6477"/>
    <cellStyle name="Normal 16 4 3 5 5" xfId="20629"/>
    <cellStyle name="Normal 16 4 3 6" xfId="3265"/>
    <cellStyle name="Normal 16 4 3 6 2" xfId="14317"/>
    <cellStyle name="Normal 16 4 3 6 2 2" xfId="28256"/>
    <cellStyle name="Normal 16 4 3 6 3" xfId="8775"/>
    <cellStyle name="Normal 16 4 3 6 4" xfId="22907"/>
    <cellStyle name="Normal 16 4 3 7" xfId="11559"/>
    <cellStyle name="Normal 16 4 3 7 2" xfId="25610"/>
    <cellStyle name="Normal 16 4 3 8" xfId="6017"/>
    <cellStyle name="Normal 16 4 3 9" xfId="20164"/>
    <cellStyle name="Normal 16 4 4" xfId="554"/>
    <cellStyle name="Normal 16 4 4 2" xfId="1433"/>
    <cellStyle name="Normal 16 4 4 2 2" xfId="4249"/>
    <cellStyle name="Normal 16 4 4 2 2 2" xfId="15301"/>
    <cellStyle name="Normal 16 4 4 2 2 2 2" xfId="29215"/>
    <cellStyle name="Normal 16 4 4 2 2 3" xfId="9759"/>
    <cellStyle name="Normal 16 4 4 2 2 4" xfId="23873"/>
    <cellStyle name="Normal 16 4 4 2 3" xfId="12543"/>
    <cellStyle name="Normal 16 4 4 2 3 2" xfId="26563"/>
    <cellStyle name="Normal 16 4 4 2 4" xfId="7001"/>
    <cellStyle name="Normal 16 4 4 2 5" xfId="21143"/>
    <cellStyle name="Normal 16 4 4 3" xfId="1949"/>
    <cellStyle name="Normal 16 4 4 3 2" xfId="4765"/>
    <cellStyle name="Normal 16 4 4 3 2 2" xfId="15817"/>
    <cellStyle name="Normal 16 4 4 3 2 2 2" xfId="29708"/>
    <cellStyle name="Normal 16 4 4 3 2 3" xfId="10275"/>
    <cellStyle name="Normal 16 4 4 3 2 4" xfId="24375"/>
    <cellStyle name="Normal 16 4 4 3 3" xfId="13059"/>
    <cellStyle name="Normal 16 4 4 3 3 2" xfId="27065"/>
    <cellStyle name="Normal 16 4 4 3 4" xfId="7517"/>
    <cellStyle name="Normal 16 4 4 3 5" xfId="21647"/>
    <cellStyle name="Normal 16 4 4 4" xfId="1022"/>
    <cellStyle name="Normal 16 4 4 4 2" xfId="3838"/>
    <cellStyle name="Normal 16 4 4 4 2 2" xfId="14890"/>
    <cellStyle name="Normal 16 4 4 4 2 2 2" xfId="28816"/>
    <cellStyle name="Normal 16 4 4 4 2 3" xfId="9348"/>
    <cellStyle name="Normal 16 4 4 4 2 4" xfId="23464"/>
    <cellStyle name="Normal 16 4 4 4 3" xfId="12132"/>
    <cellStyle name="Normal 16 4 4 4 3 2" xfId="26162"/>
    <cellStyle name="Normal 16 4 4 4 4" xfId="6590"/>
    <cellStyle name="Normal 16 4 4 4 5" xfId="20739"/>
    <cellStyle name="Normal 16 4 4 5" xfId="3375"/>
    <cellStyle name="Normal 16 4 4 5 2" xfId="14427"/>
    <cellStyle name="Normal 16 4 4 5 2 2" xfId="28363"/>
    <cellStyle name="Normal 16 4 4 5 3" xfId="8885"/>
    <cellStyle name="Normal 16 4 4 5 4" xfId="23012"/>
    <cellStyle name="Normal 16 4 4 6" xfId="11669"/>
    <cellStyle name="Normal 16 4 4 6 2" xfId="25713"/>
    <cellStyle name="Normal 16 4 4 7" xfId="6127"/>
    <cellStyle name="Normal 16 4 4 8" xfId="20282"/>
    <cellStyle name="Normal 16 4 5" xfId="1242"/>
    <cellStyle name="Normal 16 4 5 2" xfId="4058"/>
    <cellStyle name="Normal 16 4 5 2 2" xfId="15110"/>
    <cellStyle name="Normal 16 4 5 2 2 2" xfId="29031"/>
    <cellStyle name="Normal 16 4 5 2 3" xfId="9568"/>
    <cellStyle name="Normal 16 4 5 2 4" xfId="23684"/>
    <cellStyle name="Normal 16 4 5 3" xfId="12352"/>
    <cellStyle name="Normal 16 4 5 3 2" xfId="26378"/>
    <cellStyle name="Normal 16 4 5 4" xfId="6810"/>
    <cellStyle name="Normal 16 4 5 5" xfId="20957"/>
    <cellStyle name="Normal 16 4 6" xfId="1758"/>
    <cellStyle name="Normal 16 4 6 2" xfId="4574"/>
    <cellStyle name="Normal 16 4 6 2 2" xfId="15626"/>
    <cellStyle name="Normal 16 4 6 2 2 2" xfId="29524"/>
    <cellStyle name="Normal 16 4 6 2 3" xfId="10084"/>
    <cellStyle name="Normal 16 4 6 2 4" xfId="24191"/>
    <cellStyle name="Normal 16 4 6 3" xfId="12868"/>
    <cellStyle name="Normal 16 4 6 3 2" xfId="26877"/>
    <cellStyle name="Normal 16 4 6 4" xfId="7326"/>
    <cellStyle name="Normal 16 4 6 5" xfId="21459"/>
    <cellStyle name="Normal 16 4 7" xfId="825"/>
    <cellStyle name="Normal 16 4 7 2" xfId="3641"/>
    <cellStyle name="Normal 16 4 7 2 2" xfId="14693"/>
    <cellStyle name="Normal 16 4 7 2 2 2" xfId="28623"/>
    <cellStyle name="Normal 16 4 7 2 3" xfId="9151"/>
    <cellStyle name="Normal 16 4 7 2 4" xfId="23272"/>
    <cellStyle name="Normal 16 4 7 3" xfId="11935"/>
    <cellStyle name="Normal 16 4 7 3 2" xfId="25970"/>
    <cellStyle name="Normal 16 4 7 4" xfId="6393"/>
    <cellStyle name="Normal 16 4 7 5" xfId="20545"/>
    <cellStyle name="Normal 16 4 8" xfId="3184"/>
    <cellStyle name="Normal 16 4 8 2" xfId="14236"/>
    <cellStyle name="Normal 16 4 8 2 2" xfId="28175"/>
    <cellStyle name="Normal 16 4 8 3" xfId="8694"/>
    <cellStyle name="Normal 16 4 8 4" xfId="22826"/>
    <cellStyle name="Normal 16 4 9" xfId="11478"/>
    <cellStyle name="Normal 16 4 9 2" xfId="25529"/>
    <cellStyle name="Normal 16 5" xfId="354"/>
    <cellStyle name="Normal 16 5 2" xfId="565"/>
    <cellStyle name="Normal 16 5 2 2" xfId="1444"/>
    <cellStyle name="Normal 16 5 2 2 2" xfId="4260"/>
    <cellStyle name="Normal 16 5 2 2 2 2" xfId="15312"/>
    <cellStyle name="Normal 16 5 2 2 2 2 2" xfId="29226"/>
    <cellStyle name="Normal 16 5 2 2 2 3" xfId="9770"/>
    <cellStyle name="Normal 16 5 2 2 2 4" xfId="23884"/>
    <cellStyle name="Normal 16 5 2 2 3" xfId="12554"/>
    <cellStyle name="Normal 16 5 2 2 3 2" xfId="26574"/>
    <cellStyle name="Normal 16 5 2 2 4" xfId="7012"/>
    <cellStyle name="Normal 16 5 2 2 5" xfId="21154"/>
    <cellStyle name="Normal 16 5 2 3" xfId="1960"/>
    <cellStyle name="Normal 16 5 2 3 2" xfId="4776"/>
    <cellStyle name="Normal 16 5 2 3 2 2" xfId="15828"/>
    <cellStyle name="Normal 16 5 2 3 2 2 2" xfId="29719"/>
    <cellStyle name="Normal 16 5 2 3 2 3" xfId="10286"/>
    <cellStyle name="Normal 16 5 2 3 2 4" xfId="24386"/>
    <cellStyle name="Normal 16 5 2 3 3" xfId="13070"/>
    <cellStyle name="Normal 16 5 2 3 3 2" xfId="27076"/>
    <cellStyle name="Normal 16 5 2 3 4" xfId="7528"/>
    <cellStyle name="Normal 16 5 2 3 5" xfId="21658"/>
    <cellStyle name="Normal 16 5 2 4" xfId="1033"/>
    <cellStyle name="Normal 16 5 2 4 2" xfId="3849"/>
    <cellStyle name="Normal 16 5 2 4 2 2" xfId="14901"/>
    <cellStyle name="Normal 16 5 2 4 2 2 2" xfId="28827"/>
    <cellStyle name="Normal 16 5 2 4 2 3" xfId="9359"/>
    <cellStyle name="Normal 16 5 2 4 2 4" xfId="23475"/>
    <cellStyle name="Normal 16 5 2 4 3" xfId="12143"/>
    <cellStyle name="Normal 16 5 2 4 3 2" xfId="26173"/>
    <cellStyle name="Normal 16 5 2 4 4" xfId="6601"/>
    <cellStyle name="Normal 16 5 2 4 5" xfId="20750"/>
    <cellStyle name="Normal 16 5 2 5" xfId="3386"/>
    <cellStyle name="Normal 16 5 2 5 2" xfId="14438"/>
    <cellStyle name="Normal 16 5 2 5 2 2" xfId="28374"/>
    <cellStyle name="Normal 16 5 2 5 3" xfId="8896"/>
    <cellStyle name="Normal 16 5 2 5 4" xfId="23023"/>
    <cellStyle name="Normal 16 5 2 6" xfId="11680"/>
    <cellStyle name="Normal 16 5 2 6 2" xfId="25724"/>
    <cellStyle name="Normal 16 5 2 7" xfId="6138"/>
    <cellStyle name="Normal 16 5 2 8" xfId="20293"/>
    <cellStyle name="Normal 16 5 3" xfId="1253"/>
    <cellStyle name="Normal 16 5 3 2" xfId="4069"/>
    <cellStyle name="Normal 16 5 3 2 2" xfId="15121"/>
    <cellStyle name="Normal 16 5 3 2 2 2" xfId="29042"/>
    <cellStyle name="Normal 16 5 3 2 3" xfId="9579"/>
    <cellStyle name="Normal 16 5 3 2 4" xfId="23695"/>
    <cellStyle name="Normal 16 5 3 3" xfId="12363"/>
    <cellStyle name="Normal 16 5 3 3 2" xfId="26389"/>
    <cellStyle name="Normal 16 5 3 4" xfId="6821"/>
    <cellStyle name="Normal 16 5 3 5" xfId="20968"/>
    <cellStyle name="Normal 16 5 4" xfId="1769"/>
    <cellStyle name="Normal 16 5 4 2" xfId="4585"/>
    <cellStyle name="Normal 16 5 4 2 2" xfId="15637"/>
    <cellStyle name="Normal 16 5 4 2 2 2" xfId="29535"/>
    <cellStyle name="Normal 16 5 4 2 3" xfId="10095"/>
    <cellStyle name="Normal 16 5 4 2 4" xfId="24202"/>
    <cellStyle name="Normal 16 5 4 3" xfId="12879"/>
    <cellStyle name="Normal 16 5 4 3 2" xfId="26888"/>
    <cellStyle name="Normal 16 5 4 4" xfId="7337"/>
    <cellStyle name="Normal 16 5 4 5" xfId="21470"/>
    <cellStyle name="Normal 16 5 5" xfId="838"/>
    <cellStyle name="Normal 16 5 5 2" xfId="3654"/>
    <cellStyle name="Normal 16 5 5 2 2" xfId="14706"/>
    <cellStyle name="Normal 16 5 5 2 2 2" xfId="28636"/>
    <cellStyle name="Normal 16 5 5 2 3" xfId="9164"/>
    <cellStyle name="Normal 16 5 5 2 4" xfId="23285"/>
    <cellStyle name="Normal 16 5 5 3" xfId="11948"/>
    <cellStyle name="Normal 16 5 5 3 2" xfId="25983"/>
    <cellStyle name="Normal 16 5 5 4" xfId="6406"/>
    <cellStyle name="Normal 16 5 5 5" xfId="20558"/>
    <cellStyle name="Normal 16 5 6" xfId="3195"/>
    <cellStyle name="Normal 16 5 6 2" xfId="14247"/>
    <cellStyle name="Normal 16 5 6 2 2" xfId="28186"/>
    <cellStyle name="Normal 16 5 6 3" xfId="8705"/>
    <cellStyle name="Normal 16 5 6 4" xfId="22837"/>
    <cellStyle name="Normal 16 5 7" xfId="11489"/>
    <cellStyle name="Normal 16 5 7 2" xfId="25540"/>
    <cellStyle name="Normal 16 5 8" xfId="5947"/>
    <cellStyle name="Normal 16 5 9" xfId="20090"/>
    <cellStyle name="Normal 16 6" xfId="400"/>
    <cellStyle name="Normal 16 6 2" xfId="606"/>
    <cellStyle name="Normal 16 6 2 2" xfId="1485"/>
    <cellStyle name="Normal 16 6 2 2 2" xfId="4301"/>
    <cellStyle name="Normal 16 6 2 2 2 2" xfId="15353"/>
    <cellStyle name="Normal 16 6 2 2 2 2 2" xfId="29267"/>
    <cellStyle name="Normal 16 6 2 2 2 3" xfId="9811"/>
    <cellStyle name="Normal 16 6 2 2 2 4" xfId="23925"/>
    <cellStyle name="Normal 16 6 2 2 3" xfId="12595"/>
    <cellStyle name="Normal 16 6 2 2 3 2" xfId="26615"/>
    <cellStyle name="Normal 16 6 2 2 4" xfId="7053"/>
    <cellStyle name="Normal 16 6 2 2 5" xfId="21195"/>
    <cellStyle name="Normal 16 6 2 3" xfId="2001"/>
    <cellStyle name="Normal 16 6 2 3 2" xfId="4817"/>
    <cellStyle name="Normal 16 6 2 3 2 2" xfId="15869"/>
    <cellStyle name="Normal 16 6 2 3 2 2 2" xfId="29760"/>
    <cellStyle name="Normal 16 6 2 3 2 3" xfId="10327"/>
    <cellStyle name="Normal 16 6 2 3 2 4" xfId="24427"/>
    <cellStyle name="Normal 16 6 2 3 3" xfId="13111"/>
    <cellStyle name="Normal 16 6 2 3 3 2" xfId="27117"/>
    <cellStyle name="Normal 16 6 2 3 4" xfId="7569"/>
    <cellStyle name="Normal 16 6 2 3 5" xfId="21699"/>
    <cellStyle name="Normal 16 6 2 4" xfId="1074"/>
    <cellStyle name="Normal 16 6 2 4 2" xfId="3890"/>
    <cellStyle name="Normal 16 6 2 4 2 2" xfId="14942"/>
    <cellStyle name="Normal 16 6 2 4 2 2 2" xfId="28868"/>
    <cellStyle name="Normal 16 6 2 4 2 3" xfId="9400"/>
    <cellStyle name="Normal 16 6 2 4 2 4" xfId="23516"/>
    <cellStyle name="Normal 16 6 2 4 3" xfId="12184"/>
    <cellStyle name="Normal 16 6 2 4 3 2" xfId="26214"/>
    <cellStyle name="Normal 16 6 2 4 4" xfId="6642"/>
    <cellStyle name="Normal 16 6 2 4 5" xfId="20791"/>
    <cellStyle name="Normal 16 6 2 5" xfId="3427"/>
    <cellStyle name="Normal 16 6 2 5 2" xfId="14479"/>
    <cellStyle name="Normal 16 6 2 5 2 2" xfId="28415"/>
    <cellStyle name="Normal 16 6 2 5 3" xfId="8937"/>
    <cellStyle name="Normal 16 6 2 5 4" xfId="23064"/>
    <cellStyle name="Normal 16 6 2 6" xfId="11721"/>
    <cellStyle name="Normal 16 6 2 6 2" xfId="25765"/>
    <cellStyle name="Normal 16 6 2 7" xfId="6179"/>
    <cellStyle name="Normal 16 6 2 8" xfId="20334"/>
    <cellStyle name="Normal 16 6 3" xfId="1294"/>
    <cellStyle name="Normal 16 6 3 2" xfId="4110"/>
    <cellStyle name="Normal 16 6 3 2 2" xfId="15162"/>
    <cellStyle name="Normal 16 6 3 2 2 2" xfId="29083"/>
    <cellStyle name="Normal 16 6 3 2 3" xfId="9620"/>
    <cellStyle name="Normal 16 6 3 2 4" xfId="23736"/>
    <cellStyle name="Normal 16 6 3 3" xfId="12404"/>
    <cellStyle name="Normal 16 6 3 3 2" xfId="26430"/>
    <cellStyle name="Normal 16 6 3 4" xfId="6862"/>
    <cellStyle name="Normal 16 6 3 5" xfId="21009"/>
    <cellStyle name="Normal 16 6 4" xfId="1810"/>
    <cellStyle name="Normal 16 6 4 2" xfId="4626"/>
    <cellStyle name="Normal 16 6 4 2 2" xfId="15678"/>
    <cellStyle name="Normal 16 6 4 2 2 2" xfId="29576"/>
    <cellStyle name="Normal 16 6 4 2 3" xfId="10136"/>
    <cellStyle name="Normal 16 6 4 2 4" xfId="24243"/>
    <cellStyle name="Normal 16 6 4 3" xfId="12920"/>
    <cellStyle name="Normal 16 6 4 3 2" xfId="26929"/>
    <cellStyle name="Normal 16 6 4 4" xfId="7378"/>
    <cellStyle name="Normal 16 6 4 5" xfId="21511"/>
    <cellStyle name="Normal 16 6 5" xfId="880"/>
    <cellStyle name="Normal 16 6 5 2" xfId="3696"/>
    <cellStyle name="Normal 16 6 5 2 2" xfId="14748"/>
    <cellStyle name="Normal 16 6 5 2 2 2" xfId="28678"/>
    <cellStyle name="Normal 16 6 5 2 3" xfId="9206"/>
    <cellStyle name="Normal 16 6 5 2 4" xfId="23327"/>
    <cellStyle name="Normal 16 6 5 3" xfId="11990"/>
    <cellStyle name="Normal 16 6 5 3 2" xfId="26025"/>
    <cellStyle name="Normal 16 6 5 4" xfId="6448"/>
    <cellStyle name="Normal 16 6 5 5" xfId="20600"/>
    <cellStyle name="Normal 16 6 6" xfId="3236"/>
    <cellStyle name="Normal 16 6 6 2" xfId="14288"/>
    <cellStyle name="Normal 16 6 6 2 2" xfId="28227"/>
    <cellStyle name="Normal 16 6 6 3" xfId="8746"/>
    <cellStyle name="Normal 16 6 6 4" xfId="22878"/>
    <cellStyle name="Normal 16 6 7" xfId="11530"/>
    <cellStyle name="Normal 16 6 7 2" xfId="25581"/>
    <cellStyle name="Normal 16 6 8" xfId="5988"/>
    <cellStyle name="Normal 16 6 9" xfId="20135"/>
    <cellStyle name="Normal 16 7" xfId="477"/>
    <cellStyle name="Normal 16 7 2" xfId="1363"/>
    <cellStyle name="Normal 16 7 2 2" xfId="4179"/>
    <cellStyle name="Normal 16 7 2 2 2" xfId="15231"/>
    <cellStyle name="Normal 16 7 2 2 2 2" xfId="29149"/>
    <cellStyle name="Normal 16 7 2 2 3" xfId="9689"/>
    <cellStyle name="Normal 16 7 2 2 4" xfId="23804"/>
    <cellStyle name="Normal 16 7 2 3" xfId="12473"/>
    <cellStyle name="Normal 16 7 2 3 2" xfId="26497"/>
    <cellStyle name="Normal 16 7 2 4" xfId="6931"/>
    <cellStyle name="Normal 16 7 2 5" xfId="21076"/>
    <cellStyle name="Normal 16 7 3" xfId="1879"/>
    <cellStyle name="Normal 16 7 3 2" xfId="4695"/>
    <cellStyle name="Normal 16 7 3 2 2" xfId="15747"/>
    <cellStyle name="Normal 16 7 3 2 2 2" xfId="29642"/>
    <cellStyle name="Normal 16 7 3 2 3" xfId="10205"/>
    <cellStyle name="Normal 16 7 3 2 4" xfId="24310"/>
    <cellStyle name="Normal 16 7 3 3" xfId="12989"/>
    <cellStyle name="Normal 16 7 3 3 2" xfId="26997"/>
    <cellStyle name="Normal 16 7 3 4" xfId="7447"/>
    <cellStyle name="Normal 16 7 3 5" xfId="21579"/>
    <cellStyle name="Normal 16 7 4" xfId="951"/>
    <cellStyle name="Normal 16 7 4 2" xfId="3767"/>
    <cellStyle name="Normal 16 7 4 2 2" xfId="14819"/>
    <cellStyle name="Normal 16 7 4 2 2 2" xfId="28748"/>
    <cellStyle name="Normal 16 7 4 2 3" xfId="9277"/>
    <cellStyle name="Normal 16 7 4 2 4" xfId="23395"/>
    <cellStyle name="Normal 16 7 4 3" xfId="12061"/>
    <cellStyle name="Normal 16 7 4 3 2" xfId="26094"/>
    <cellStyle name="Normal 16 7 4 4" xfId="6519"/>
    <cellStyle name="Normal 16 7 4 5" xfId="20669"/>
    <cellStyle name="Normal 16 7 5" xfId="3305"/>
    <cellStyle name="Normal 16 7 5 2" xfId="14357"/>
    <cellStyle name="Normal 16 7 5 2 2" xfId="28296"/>
    <cellStyle name="Normal 16 7 5 3" xfId="8815"/>
    <cellStyle name="Normal 16 7 5 4" xfId="22946"/>
    <cellStyle name="Normal 16 7 6" xfId="11599"/>
    <cellStyle name="Normal 16 7 6 2" xfId="25648"/>
    <cellStyle name="Normal 16 7 7" xfId="6057"/>
    <cellStyle name="Normal 16 7 8" xfId="20208"/>
    <cellStyle name="Normal 16 8" xfId="1213"/>
    <cellStyle name="Normal 16 8 2" xfId="4029"/>
    <cellStyle name="Normal 16 8 2 2" xfId="15081"/>
    <cellStyle name="Normal 16 8 2 2 2" xfId="29002"/>
    <cellStyle name="Normal 16 8 2 3" xfId="9539"/>
    <cellStyle name="Normal 16 8 2 4" xfId="23655"/>
    <cellStyle name="Normal 16 8 3" xfId="12323"/>
    <cellStyle name="Normal 16 8 3 2" xfId="26349"/>
    <cellStyle name="Normal 16 8 4" xfId="6781"/>
    <cellStyle name="Normal 16 8 5" xfId="20928"/>
    <cellStyle name="Normal 16 9" xfId="1729"/>
    <cellStyle name="Normal 16 9 2" xfId="4545"/>
    <cellStyle name="Normal 16 9 2 2" xfId="15597"/>
    <cellStyle name="Normal 16 9 2 2 2" xfId="29495"/>
    <cellStyle name="Normal 16 9 2 3" xfId="10055"/>
    <cellStyle name="Normal 16 9 2 4" xfId="24162"/>
    <cellStyle name="Normal 16 9 3" xfId="12839"/>
    <cellStyle name="Normal 16 9 3 2" xfId="26848"/>
    <cellStyle name="Normal 16 9 4" xfId="7297"/>
    <cellStyle name="Normal 16 9 5" xfId="21430"/>
    <cellStyle name="Normal 17" xfId="180"/>
    <cellStyle name="Normal 17 10" xfId="774"/>
    <cellStyle name="Normal 17 10 2" xfId="3590"/>
    <cellStyle name="Normal 17 10 2 2" xfId="14642"/>
    <cellStyle name="Normal 17 10 2 2 2" xfId="28573"/>
    <cellStyle name="Normal 17 10 2 3" xfId="9100"/>
    <cellStyle name="Normal 17 10 2 4" xfId="23222"/>
    <cellStyle name="Normal 17 10 3" xfId="11884"/>
    <cellStyle name="Normal 17 10 3 2" xfId="25922"/>
    <cellStyle name="Normal 17 10 4" xfId="6342"/>
    <cellStyle name="Normal 17 10 5" xfId="20495"/>
    <cellStyle name="Normal 17 11" xfId="3105"/>
    <cellStyle name="Normal 17 11 2" xfId="14208"/>
    <cellStyle name="Normal 17 11 2 2" xfId="28147"/>
    <cellStyle name="Normal 17 11 3" xfId="8666"/>
    <cellStyle name="Normal 17 11 4" xfId="22757"/>
    <cellStyle name="Normal 17 12" xfId="11414"/>
    <cellStyle name="Normal 17 12 2" xfId="25470"/>
    <cellStyle name="Normal 17 13" xfId="5908"/>
    <cellStyle name="Normal 17 14" xfId="19937"/>
    <cellStyle name="Normal 17 2" xfId="296"/>
    <cellStyle name="Normal 17 2 10" xfId="11473"/>
    <cellStyle name="Normal 17 2 10 2" xfId="25524"/>
    <cellStyle name="Normal 17 2 11" xfId="5931"/>
    <cellStyle name="Normal 17 2 12" xfId="20037"/>
    <cellStyle name="Normal 17 2 2" xfId="346"/>
    <cellStyle name="Normal 17 2 2 10" xfId="5943"/>
    <cellStyle name="Normal 17 2 2 11" xfId="20082"/>
    <cellStyle name="Normal 17 2 2 2" xfId="392"/>
    <cellStyle name="Normal 17 2 2 2 2" xfId="601"/>
    <cellStyle name="Normal 17 2 2 2 2 2" xfId="1480"/>
    <cellStyle name="Normal 17 2 2 2 2 2 2" xfId="4296"/>
    <cellStyle name="Normal 17 2 2 2 2 2 2 2" xfId="15348"/>
    <cellStyle name="Normal 17 2 2 2 2 2 2 2 2" xfId="29262"/>
    <cellStyle name="Normal 17 2 2 2 2 2 2 3" xfId="9806"/>
    <cellStyle name="Normal 17 2 2 2 2 2 2 4" xfId="23920"/>
    <cellStyle name="Normal 17 2 2 2 2 2 3" xfId="12590"/>
    <cellStyle name="Normal 17 2 2 2 2 2 3 2" xfId="26610"/>
    <cellStyle name="Normal 17 2 2 2 2 2 4" xfId="7048"/>
    <cellStyle name="Normal 17 2 2 2 2 2 5" xfId="21190"/>
    <cellStyle name="Normal 17 2 2 2 2 3" xfId="1996"/>
    <cellStyle name="Normal 17 2 2 2 2 3 2" xfId="4812"/>
    <cellStyle name="Normal 17 2 2 2 2 3 2 2" xfId="15864"/>
    <cellStyle name="Normal 17 2 2 2 2 3 2 2 2" xfId="29755"/>
    <cellStyle name="Normal 17 2 2 2 2 3 2 3" xfId="10322"/>
    <cellStyle name="Normal 17 2 2 2 2 3 2 4" xfId="24422"/>
    <cellStyle name="Normal 17 2 2 2 2 3 3" xfId="13106"/>
    <cellStyle name="Normal 17 2 2 2 2 3 3 2" xfId="27112"/>
    <cellStyle name="Normal 17 2 2 2 2 3 4" xfId="7564"/>
    <cellStyle name="Normal 17 2 2 2 2 3 5" xfId="21694"/>
    <cellStyle name="Normal 17 2 2 2 2 4" xfId="1069"/>
    <cellStyle name="Normal 17 2 2 2 2 4 2" xfId="3885"/>
    <cellStyle name="Normal 17 2 2 2 2 4 2 2" xfId="14937"/>
    <cellStyle name="Normal 17 2 2 2 2 4 2 2 2" xfId="28863"/>
    <cellStyle name="Normal 17 2 2 2 2 4 2 3" xfId="9395"/>
    <cellStyle name="Normal 17 2 2 2 2 4 2 4" xfId="23511"/>
    <cellStyle name="Normal 17 2 2 2 2 4 3" xfId="12179"/>
    <cellStyle name="Normal 17 2 2 2 2 4 3 2" xfId="26209"/>
    <cellStyle name="Normal 17 2 2 2 2 4 4" xfId="6637"/>
    <cellStyle name="Normal 17 2 2 2 2 4 5" xfId="20786"/>
    <cellStyle name="Normal 17 2 2 2 2 5" xfId="3422"/>
    <cellStyle name="Normal 17 2 2 2 2 5 2" xfId="14474"/>
    <cellStyle name="Normal 17 2 2 2 2 5 2 2" xfId="28410"/>
    <cellStyle name="Normal 17 2 2 2 2 5 3" xfId="8932"/>
    <cellStyle name="Normal 17 2 2 2 2 5 4" xfId="23059"/>
    <cellStyle name="Normal 17 2 2 2 2 6" xfId="11716"/>
    <cellStyle name="Normal 17 2 2 2 2 6 2" xfId="25760"/>
    <cellStyle name="Normal 17 2 2 2 2 7" xfId="6174"/>
    <cellStyle name="Normal 17 2 2 2 2 8" xfId="20329"/>
    <cellStyle name="Normal 17 2 2 2 3" xfId="1289"/>
    <cellStyle name="Normal 17 2 2 2 3 2" xfId="4105"/>
    <cellStyle name="Normal 17 2 2 2 3 2 2" xfId="15157"/>
    <cellStyle name="Normal 17 2 2 2 3 2 2 2" xfId="29078"/>
    <cellStyle name="Normal 17 2 2 2 3 2 3" xfId="9615"/>
    <cellStyle name="Normal 17 2 2 2 3 2 4" xfId="23731"/>
    <cellStyle name="Normal 17 2 2 2 3 3" xfId="12399"/>
    <cellStyle name="Normal 17 2 2 2 3 3 2" xfId="26425"/>
    <cellStyle name="Normal 17 2 2 2 3 4" xfId="6857"/>
    <cellStyle name="Normal 17 2 2 2 3 5" xfId="21004"/>
    <cellStyle name="Normal 17 2 2 2 4" xfId="1805"/>
    <cellStyle name="Normal 17 2 2 2 4 2" xfId="4621"/>
    <cellStyle name="Normal 17 2 2 2 4 2 2" xfId="15673"/>
    <cellStyle name="Normal 17 2 2 2 4 2 2 2" xfId="29571"/>
    <cellStyle name="Normal 17 2 2 2 4 2 3" xfId="10131"/>
    <cellStyle name="Normal 17 2 2 2 4 2 4" xfId="24238"/>
    <cellStyle name="Normal 17 2 2 2 4 3" xfId="12915"/>
    <cellStyle name="Normal 17 2 2 2 4 3 2" xfId="26924"/>
    <cellStyle name="Normal 17 2 2 2 4 4" xfId="7373"/>
    <cellStyle name="Normal 17 2 2 2 4 5" xfId="21506"/>
    <cellStyle name="Normal 17 2 2 2 5" xfId="875"/>
    <cellStyle name="Normal 17 2 2 2 5 2" xfId="3691"/>
    <cellStyle name="Normal 17 2 2 2 5 2 2" xfId="14743"/>
    <cellStyle name="Normal 17 2 2 2 5 2 2 2" xfId="28673"/>
    <cellStyle name="Normal 17 2 2 2 5 2 3" xfId="9201"/>
    <cellStyle name="Normal 17 2 2 2 5 2 4" xfId="23322"/>
    <cellStyle name="Normal 17 2 2 2 5 3" xfId="11985"/>
    <cellStyle name="Normal 17 2 2 2 5 3 2" xfId="26020"/>
    <cellStyle name="Normal 17 2 2 2 5 4" xfId="6443"/>
    <cellStyle name="Normal 17 2 2 2 5 5" xfId="20595"/>
    <cellStyle name="Normal 17 2 2 2 6" xfId="3231"/>
    <cellStyle name="Normal 17 2 2 2 6 2" xfId="14283"/>
    <cellStyle name="Normal 17 2 2 2 6 2 2" xfId="28222"/>
    <cellStyle name="Normal 17 2 2 2 6 3" xfId="8741"/>
    <cellStyle name="Normal 17 2 2 2 6 4" xfId="22873"/>
    <cellStyle name="Normal 17 2 2 2 7" xfId="11525"/>
    <cellStyle name="Normal 17 2 2 2 7 2" xfId="25576"/>
    <cellStyle name="Normal 17 2 2 2 8" xfId="5983"/>
    <cellStyle name="Normal 17 2 2 2 9" xfId="20127"/>
    <cellStyle name="Normal 17 2 2 3" xfId="436"/>
    <cellStyle name="Normal 17 2 2 3 2" xfId="642"/>
    <cellStyle name="Normal 17 2 2 3 2 2" xfId="1521"/>
    <cellStyle name="Normal 17 2 2 3 2 2 2" xfId="4337"/>
    <cellStyle name="Normal 17 2 2 3 2 2 2 2" xfId="15389"/>
    <cellStyle name="Normal 17 2 2 3 2 2 2 2 2" xfId="29303"/>
    <cellStyle name="Normal 17 2 2 3 2 2 2 3" xfId="9847"/>
    <cellStyle name="Normal 17 2 2 3 2 2 2 4" xfId="23961"/>
    <cellStyle name="Normal 17 2 2 3 2 2 3" xfId="12631"/>
    <cellStyle name="Normal 17 2 2 3 2 2 3 2" xfId="26651"/>
    <cellStyle name="Normal 17 2 2 3 2 2 4" xfId="7089"/>
    <cellStyle name="Normal 17 2 2 3 2 2 5" xfId="21231"/>
    <cellStyle name="Normal 17 2 2 3 2 3" xfId="2037"/>
    <cellStyle name="Normal 17 2 2 3 2 3 2" xfId="4853"/>
    <cellStyle name="Normal 17 2 2 3 2 3 2 2" xfId="15905"/>
    <cellStyle name="Normal 17 2 2 3 2 3 2 2 2" xfId="29796"/>
    <cellStyle name="Normal 17 2 2 3 2 3 2 3" xfId="10363"/>
    <cellStyle name="Normal 17 2 2 3 2 3 2 4" xfId="24463"/>
    <cellStyle name="Normal 17 2 2 3 2 3 3" xfId="13147"/>
    <cellStyle name="Normal 17 2 2 3 2 3 3 2" xfId="27153"/>
    <cellStyle name="Normal 17 2 2 3 2 3 4" xfId="7605"/>
    <cellStyle name="Normal 17 2 2 3 2 3 5" xfId="21735"/>
    <cellStyle name="Normal 17 2 2 3 2 4" xfId="1110"/>
    <cellStyle name="Normal 17 2 2 3 2 4 2" xfId="3926"/>
    <cellStyle name="Normal 17 2 2 3 2 4 2 2" xfId="14978"/>
    <cellStyle name="Normal 17 2 2 3 2 4 2 2 2" xfId="28904"/>
    <cellStyle name="Normal 17 2 2 3 2 4 2 3" xfId="9436"/>
    <cellStyle name="Normal 17 2 2 3 2 4 2 4" xfId="23552"/>
    <cellStyle name="Normal 17 2 2 3 2 4 3" xfId="12220"/>
    <cellStyle name="Normal 17 2 2 3 2 4 3 2" xfId="26250"/>
    <cellStyle name="Normal 17 2 2 3 2 4 4" xfId="6678"/>
    <cellStyle name="Normal 17 2 2 3 2 4 5" xfId="20827"/>
    <cellStyle name="Normal 17 2 2 3 2 5" xfId="3463"/>
    <cellStyle name="Normal 17 2 2 3 2 5 2" xfId="14515"/>
    <cellStyle name="Normal 17 2 2 3 2 5 2 2" xfId="28451"/>
    <cellStyle name="Normal 17 2 2 3 2 5 3" xfId="8973"/>
    <cellStyle name="Normal 17 2 2 3 2 5 4" xfId="23100"/>
    <cellStyle name="Normal 17 2 2 3 2 6" xfId="11757"/>
    <cellStyle name="Normal 17 2 2 3 2 6 2" xfId="25801"/>
    <cellStyle name="Normal 17 2 2 3 2 7" xfId="6215"/>
    <cellStyle name="Normal 17 2 2 3 2 8" xfId="20370"/>
    <cellStyle name="Normal 17 2 2 3 3" xfId="1330"/>
    <cellStyle name="Normal 17 2 2 3 3 2" xfId="4146"/>
    <cellStyle name="Normal 17 2 2 3 3 2 2" xfId="15198"/>
    <cellStyle name="Normal 17 2 2 3 3 2 2 2" xfId="29119"/>
    <cellStyle name="Normal 17 2 2 3 3 2 3" xfId="9656"/>
    <cellStyle name="Normal 17 2 2 3 3 2 4" xfId="23772"/>
    <cellStyle name="Normal 17 2 2 3 3 3" xfId="12440"/>
    <cellStyle name="Normal 17 2 2 3 3 3 2" xfId="26466"/>
    <cellStyle name="Normal 17 2 2 3 3 4" xfId="6898"/>
    <cellStyle name="Normal 17 2 2 3 3 5" xfId="21045"/>
    <cellStyle name="Normal 17 2 2 3 4" xfId="1846"/>
    <cellStyle name="Normal 17 2 2 3 4 2" xfId="4662"/>
    <cellStyle name="Normal 17 2 2 3 4 2 2" xfId="15714"/>
    <cellStyle name="Normal 17 2 2 3 4 2 2 2" xfId="29612"/>
    <cellStyle name="Normal 17 2 2 3 4 2 3" xfId="10172"/>
    <cellStyle name="Normal 17 2 2 3 4 2 4" xfId="24279"/>
    <cellStyle name="Normal 17 2 2 3 4 3" xfId="12956"/>
    <cellStyle name="Normal 17 2 2 3 4 3 2" xfId="26965"/>
    <cellStyle name="Normal 17 2 2 3 4 4" xfId="7414"/>
    <cellStyle name="Normal 17 2 2 3 4 5" xfId="21547"/>
    <cellStyle name="Normal 17 2 2 3 5" xfId="916"/>
    <cellStyle name="Normal 17 2 2 3 5 2" xfId="3732"/>
    <cellStyle name="Normal 17 2 2 3 5 2 2" xfId="14784"/>
    <cellStyle name="Normal 17 2 2 3 5 2 2 2" xfId="28714"/>
    <cellStyle name="Normal 17 2 2 3 5 2 3" xfId="9242"/>
    <cellStyle name="Normal 17 2 2 3 5 2 4" xfId="23363"/>
    <cellStyle name="Normal 17 2 2 3 5 3" xfId="12026"/>
    <cellStyle name="Normal 17 2 2 3 5 3 2" xfId="26061"/>
    <cellStyle name="Normal 17 2 2 3 5 4" xfId="6484"/>
    <cellStyle name="Normal 17 2 2 3 5 5" xfId="20636"/>
    <cellStyle name="Normal 17 2 2 3 6" xfId="3272"/>
    <cellStyle name="Normal 17 2 2 3 6 2" xfId="14324"/>
    <cellStyle name="Normal 17 2 2 3 6 2 2" xfId="28263"/>
    <cellStyle name="Normal 17 2 2 3 6 3" xfId="8782"/>
    <cellStyle name="Normal 17 2 2 3 6 4" xfId="22914"/>
    <cellStyle name="Normal 17 2 2 3 7" xfId="11566"/>
    <cellStyle name="Normal 17 2 2 3 7 2" xfId="25617"/>
    <cellStyle name="Normal 17 2 2 3 8" xfId="6024"/>
    <cellStyle name="Normal 17 2 2 3 9" xfId="20171"/>
    <cellStyle name="Normal 17 2 2 4" xfId="561"/>
    <cellStyle name="Normal 17 2 2 4 2" xfId="1440"/>
    <cellStyle name="Normal 17 2 2 4 2 2" xfId="4256"/>
    <cellStyle name="Normal 17 2 2 4 2 2 2" xfId="15308"/>
    <cellStyle name="Normal 17 2 2 4 2 2 2 2" xfId="29222"/>
    <cellStyle name="Normal 17 2 2 4 2 2 3" xfId="9766"/>
    <cellStyle name="Normal 17 2 2 4 2 2 4" xfId="23880"/>
    <cellStyle name="Normal 17 2 2 4 2 3" xfId="12550"/>
    <cellStyle name="Normal 17 2 2 4 2 3 2" xfId="26570"/>
    <cellStyle name="Normal 17 2 2 4 2 4" xfId="7008"/>
    <cellStyle name="Normal 17 2 2 4 2 5" xfId="21150"/>
    <cellStyle name="Normal 17 2 2 4 3" xfId="1956"/>
    <cellStyle name="Normal 17 2 2 4 3 2" xfId="4772"/>
    <cellStyle name="Normal 17 2 2 4 3 2 2" xfId="15824"/>
    <cellStyle name="Normal 17 2 2 4 3 2 2 2" xfId="29715"/>
    <cellStyle name="Normal 17 2 2 4 3 2 3" xfId="10282"/>
    <cellStyle name="Normal 17 2 2 4 3 2 4" xfId="24382"/>
    <cellStyle name="Normal 17 2 2 4 3 3" xfId="13066"/>
    <cellStyle name="Normal 17 2 2 4 3 3 2" xfId="27072"/>
    <cellStyle name="Normal 17 2 2 4 3 4" xfId="7524"/>
    <cellStyle name="Normal 17 2 2 4 3 5" xfId="21654"/>
    <cellStyle name="Normal 17 2 2 4 4" xfId="1029"/>
    <cellStyle name="Normal 17 2 2 4 4 2" xfId="3845"/>
    <cellStyle name="Normal 17 2 2 4 4 2 2" xfId="14897"/>
    <cellStyle name="Normal 17 2 2 4 4 2 2 2" xfId="28823"/>
    <cellStyle name="Normal 17 2 2 4 4 2 3" xfId="9355"/>
    <cellStyle name="Normal 17 2 2 4 4 2 4" xfId="23471"/>
    <cellStyle name="Normal 17 2 2 4 4 3" xfId="12139"/>
    <cellStyle name="Normal 17 2 2 4 4 3 2" xfId="26169"/>
    <cellStyle name="Normal 17 2 2 4 4 4" xfId="6597"/>
    <cellStyle name="Normal 17 2 2 4 4 5" xfId="20746"/>
    <cellStyle name="Normal 17 2 2 4 5" xfId="3382"/>
    <cellStyle name="Normal 17 2 2 4 5 2" xfId="14434"/>
    <cellStyle name="Normal 17 2 2 4 5 2 2" xfId="28370"/>
    <cellStyle name="Normal 17 2 2 4 5 3" xfId="8892"/>
    <cellStyle name="Normal 17 2 2 4 5 4" xfId="23019"/>
    <cellStyle name="Normal 17 2 2 4 6" xfId="11676"/>
    <cellStyle name="Normal 17 2 2 4 6 2" xfId="25720"/>
    <cellStyle name="Normal 17 2 2 4 7" xfId="6134"/>
    <cellStyle name="Normal 17 2 2 4 8" xfId="20289"/>
    <cellStyle name="Normal 17 2 2 5" xfId="1249"/>
    <cellStyle name="Normal 17 2 2 5 2" xfId="4065"/>
    <cellStyle name="Normal 17 2 2 5 2 2" xfId="15117"/>
    <cellStyle name="Normal 17 2 2 5 2 2 2" xfId="29038"/>
    <cellStyle name="Normal 17 2 2 5 2 3" xfId="9575"/>
    <cellStyle name="Normal 17 2 2 5 2 4" xfId="23691"/>
    <cellStyle name="Normal 17 2 2 5 3" xfId="12359"/>
    <cellStyle name="Normal 17 2 2 5 3 2" xfId="26385"/>
    <cellStyle name="Normal 17 2 2 5 4" xfId="6817"/>
    <cellStyle name="Normal 17 2 2 5 5" xfId="20964"/>
    <cellStyle name="Normal 17 2 2 6" xfId="1765"/>
    <cellStyle name="Normal 17 2 2 6 2" xfId="4581"/>
    <cellStyle name="Normal 17 2 2 6 2 2" xfId="15633"/>
    <cellStyle name="Normal 17 2 2 6 2 2 2" xfId="29531"/>
    <cellStyle name="Normal 17 2 2 6 2 3" xfId="10091"/>
    <cellStyle name="Normal 17 2 2 6 2 4" xfId="24198"/>
    <cellStyle name="Normal 17 2 2 6 3" xfId="12875"/>
    <cellStyle name="Normal 17 2 2 6 3 2" xfId="26884"/>
    <cellStyle name="Normal 17 2 2 6 4" xfId="7333"/>
    <cellStyle name="Normal 17 2 2 6 5" xfId="21466"/>
    <cellStyle name="Normal 17 2 2 7" xfId="832"/>
    <cellStyle name="Normal 17 2 2 7 2" xfId="3648"/>
    <cellStyle name="Normal 17 2 2 7 2 2" xfId="14700"/>
    <cellStyle name="Normal 17 2 2 7 2 2 2" xfId="28630"/>
    <cellStyle name="Normal 17 2 2 7 2 3" xfId="9158"/>
    <cellStyle name="Normal 17 2 2 7 2 4" xfId="23279"/>
    <cellStyle name="Normal 17 2 2 7 3" xfId="11942"/>
    <cellStyle name="Normal 17 2 2 7 3 2" xfId="25977"/>
    <cellStyle name="Normal 17 2 2 7 4" xfId="6400"/>
    <cellStyle name="Normal 17 2 2 7 5" xfId="20552"/>
    <cellStyle name="Normal 17 2 2 8" xfId="3191"/>
    <cellStyle name="Normal 17 2 2 8 2" xfId="14243"/>
    <cellStyle name="Normal 17 2 2 8 2 2" xfId="28182"/>
    <cellStyle name="Normal 17 2 2 8 3" xfId="8701"/>
    <cellStyle name="Normal 17 2 2 8 4" xfId="22833"/>
    <cellStyle name="Normal 17 2 2 9" xfId="11485"/>
    <cellStyle name="Normal 17 2 2 9 2" xfId="25536"/>
    <cellStyle name="Normal 17 2 3" xfId="380"/>
    <cellStyle name="Normal 17 2 3 2" xfId="589"/>
    <cellStyle name="Normal 17 2 3 2 2" xfId="1468"/>
    <cellStyle name="Normal 17 2 3 2 2 2" xfId="4284"/>
    <cellStyle name="Normal 17 2 3 2 2 2 2" xfId="15336"/>
    <cellStyle name="Normal 17 2 3 2 2 2 2 2" xfId="29250"/>
    <cellStyle name="Normal 17 2 3 2 2 2 3" xfId="9794"/>
    <cellStyle name="Normal 17 2 3 2 2 2 4" xfId="23908"/>
    <cellStyle name="Normal 17 2 3 2 2 3" xfId="12578"/>
    <cellStyle name="Normal 17 2 3 2 2 3 2" xfId="26598"/>
    <cellStyle name="Normal 17 2 3 2 2 4" xfId="7036"/>
    <cellStyle name="Normal 17 2 3 2 2 5" xfId="21178"/>
    <cellStyle name="Normal 17 2 3 2 3" xfId="1984"/>
    <cellStyle name="Normal 17 2 3 2 3 2" xfId="4800"/>
    <cellStyle name="Normal 17 2 3 2 3 2 2" xfId="15852"/>
    <cellStyle name="Normal 17 2 3 2 3 2 2 2" xfId="29743"/>
    <cellStyle name="Normal 17 2 3 2 3 2 3" xfId="10310"/>
    <cellStyle name="Normal 17 2 3 2 3 2 4" xfId="24410"/>
    <cellStyle name="Normal 17 2 3 2 3 3" xfId="13094"/>
    <cellStyle name="Normal 17 2 3 2 3 3 2" xfId="27100"/>
    <cellStyle name="Normal 17 2 3 2 3 4" xfId="7552"/>
    <cellStyle name="Normal 17 2 3 2 3 5" xfId="21682"/>
    <cellStyle name="Normal 17 2 3 2 4" xfId="1057"/>
    <cellStyle name="Normal 17 2 3 2 4 2" xfId="3873"/>
    <cellStyle name="Normal 17 2 3 2 4 2 2" xfId="14925"/>
    <cellStyle name="Normal 17 2 3 2 4 2 2 2" xfId="28851"/>
    <cellStyle name="Normal 17 2 3 2 4 2 3" xfId="9383"/>
    <cellStyle name="Normal 17 2 3 2 4 2 4" xfId="23499"/>
    <cellStyle name="Normal 17 2 3 2 4 3" xfId="12167"/>
    <cellStyle name="Normal 17 2 3 2 4 3 2" xfId="26197"/>
    <cellStyle name="Normal 17 2 3 2 4 4" xfId="6625"/>
    <cellStyle name="Normal 17 2 3 2 4 5" xfId="20774"/>
    <cellStyle name="Normal 17 2 3 2 5" xfId="3410"/>
    <cellStyle name="Normal 17 2 3 2 5 2" xfId="14462"/>
    <cellStyle name="Normal 17 2 3 2 5 2 2" xfId="28398"/>
    <cellStyle name="Normal 17 2 3 2 5 3" xfId="8920"/>
    <cellStyle name="Normal 17 2 3 2 5 4" xfId="23047"/>
    <cellStyle name="Normal 17 2 3 2 6" xfId="11704"/>
    <cellStyle name="Normal 17 2 3 2 6 2" xfId="25748"/>
    <cellStyle name="Normal 17 2 3 2 7" xfId="6162"/>
    <cellStyle name="Normal 17 2 3 2 8" xfId="20317"/>
    <cellStyle name="Normal 17 2 3 3" xfId="1277"/>
    <cellStyle name="Normal 17 2 3 3 2" xfId="4093"/>
    <cellStyle name="Normal 17 2 3 3 2 2" xfId="15145"/>
    <cellStyle name="Normal 17 2 3 3 2 2 2" xfId="29066"/>
    <cellStyle name="Normal 17 2 3 3 2 3" xfId="9603"/>
    <cellStyle name="Normal 17 2 3 3 2 4" xfId="23719"/>
    <cellStyle name="Normal 17 2 3 3 3" xfId="12387"/>
    <cellStyle name="Normal 17 2 3 3 3 2" xfId="26413"/>
    <cellStyle name="Normal 17 2 3 3 4" xfId="6845"/>
    <cellStyle name="Normal 17 2 3 3 5" xfId="20992"/>
    <cellStyle name="Normal 17 2 3 4" xfId="1793"/>
    <cellStyle name="Normal 17 2 3 4 2" xfId="4609"/>
    <cellStyle name="Normal 17 2 3 4 2 2" xfId="15661"/>
    <cellStyle name="Normal 17 2 3 4 2 2 2" xfId="29559"/>
    <cellStyle name="Normal 17 2 3 4 2 3" xfId="10119"/>
    <cellStyle name="Normal 17 2 3 4 2 4" xfId="24226"/>
    <cellStyle name="Normal 17 2 3 4 3" xfId="12903"/>
    <cellStyle name="Normal 17 2 3 4 3 2" xfId="26912"/>
    <cellStyle name="Normal 17 2 3 4 4" xfId="7361"/>
    <cellStyle name="Normal 17 2 3 4 5" xfId="21494"/>
    <cellStyle name="Normal 17 2 3 5" xfId="863"/>
    <cellStyle name="Normal 17 2 3 5 2" xfId="3679"/>
    <cellStyle name="Normal 17 2 3 5 2 2" xfId="14731"/>
    <cellStyle name="Normal 17 2 3 5 2 2 2" xfId="28661"/>
    <cellStyle name="Normal 17 2 3 5 2 3" xfId="9189"/>
    <cellStyle name="Normal 17 2 3 5 2 4" xfId="23310"/>
    <cellStyle name="Normal 17 2 3 5 3" xfId="11973"/>
    <cellStyle name="Normal 17 2 3 5 3 2" xfId="26008"/>
    <cellStyle name="Normal 17 2 3 5 4" xfId="6431"/>
    <cellStyle name="Normal 17 2 3 5 5" xfId="20583"/>
    <cellStyle name="Normal 17 2 3 6" xfId="3219"/>
    <cellStyle name="Normal 17 2 3 6 2" xfId="14271"/>
    <cellStyle name="Normal 17 2 3 6 2 2" xfId="28210"/>
    <cellStyle name="Normal 17 2 3 6 3" xfId="8729"/>
    <cellStyle name="Normal 17 2 3 6 4" xfId="22861"/>
    <cellStyle name="Normal 17 2 3 7" xfId="11513"/>
    <cellStyle name="Normal 17 2 3 7 2" xfId="25564"/>
    <cellStyle name="Normal 17 2 3 8" xfId="5971"/>
    <cellStyle name="Normal 17 2 3 9" xfId="20115"/>
    <cellStyle name="Normal 17 2 4" xfId="424"/>
    <cellStyle name="Normal 17 2 4 2" xfId="630"/>
    <cellStyle name="Normal 17 2 4 2 2" xfId="1509"/>
    <cellStyle name="Normal 17 2 4 2 2 2" xfId="4325"/>
    <cellStyle name="Normal 17 2 4 2 2 2 2" xfId="15377"/>
    <cellStyle name="Normal 17 2 4 2 2 2 2 2" xfId="29291"/>
    <cellStyle name="Normal 17 2 4 2 2 2 3" xfId="9835"/>
    <cellStyle name="Normal 17 2 4 2 2 2 4" xfId="23949"/>
    <cellStyle name="Normal 17 2 4 2 2 3" xfId="12619"/>
    <cellStyle name="Normal 17 2 4 2 2 3 2" xfId="26639"/>
    <cellStyle name="Normal 17 2 4 2 2 4" xfId="7077"/>
    <cellStyle name="Normal 17 2 4 2 2 5" xfId="21219"/>
    <cellStyle name="Normal 17 2 4 2 3" xfId="2025"/>
    <cellStyle name="Normal 17 2 4 2 3 2" xfId="4841"/>
    <cellStyle name="Normal 17 2 4 2 3 2 2" xfId="15893"/>
    <cellStyle name="Normal 17 2 4 2 3 2 2 2" xfId="29784"/>
    <cellStyle name="Normal 17 2 4 2 3 2 3" xfId="10351"/>
    <cellStyle name="Normal 17 2 4 2 3 2 4" xfId="24451"/>
    <cellStyle name="Normal 17 2 4 2 3 3" xfId="13135"/>
    <cellStyle name="Normal 17 2 4 2 3 3 2" xfId="27141"/>
    <cellStyle name="Normal 17 2 4 2 3 4" xfId="7593"/>
    <cellStyle name="Normal 17 2 4 2 3 5" xfId="21723"/>
    <cellStyle name="Normal 17 2 4 2 4" xfId="1098"/>
    <cellStyle name="Normal 17 2 4 2 4 2" xfId="3914"/>
    <cellStyle name="Normal 17 2 4 2 4 2 2" xfId="14966"/>
    <cellStyle name="Normal 17 2 4 2 4 2 2 2" xfId="28892"/>
    <cellStyle name="Normal 17 2 4 2 4 2 3" xfId="9424"/>
    <cellStyle name="Normal 17 2 4 2 4 2 4" xfId="23540"/>
    <cellStyle name="Normal 17 2 4 2 4 3" xfId="12208"/>
    <cellStyle name="Normal 17 2 4 2 4 3 2" xfId="26238"/>
    <cellStyle name="Normal 17 2 4 2 4 4" xfId="6666"/>
    <cellStyle name="Normal 17 2 4 2 4 5" xfId="20815"/>
    <cellStyle name="Normal 17 2 4 2 5" xfId="3451"/>
    <cellStyle name="Normal 17 2 4 2 5 2" xfId="14503"/>
    <cellStyle name="Normal 17 2 4 2 5 2 2" xfId="28439"/>
    <cellStyle name="Normal 17 2 4 2 5 3" xfId="8961"/>
    <cellStyle name="Normal 17 2 4 2 5 4" xfId="23088"/>
    <cellStyle name="Normal 17 2 4 2 6" xfId="11745"/>
    <cellStyle name="Normal 17 2 4 2 6 2" xfId="25789"/>
    <cellStyle name="Normal 17 2 4 2 7" xfId="6203"/>
    <cellStyle name="Normal 17 2 4 2 8" xfId="20358"/>
    <cellStyle name="Normal 17 2 4 3" xfId="1318"/>
    <cellStyle name="Normal 17 2 4 3 2" xfId="4134"/>
    <cellStyle name="Normal 17 2 4 3 2 2" xfId="15186"/>
    <cellStyle name="Normal 17 2 4 3 2 2 2" xfId="29107"/>
    <cellStyle name="Normal 17 2 4 3 2 3" xfId="9644"/>
    <cellStyle name="Normal 17 2 4 3 2 4" xfId="23760"/>
    <cellStyle name="Normal 17 2 4 3 3" xfId="12428"/>
    <cellStyle name="Normal 17 2 4 3 3 2" xfId="26454"/>
    <cellStyle name="Normal 17 2 4 3 4" xfId="6886"/>
    <cellStyle name="Normal 17 2 4 3 5" xfId="21033"/>
    <cellStyle name="Normal 17 2 4 4" xfId="1834"/>
    <cellStyle name="Normal 17 2 4 4 2" xfId="4650"/>
    <cellStyle name="Normal 17 2 4 4 2 2" xfId="15702"/>
    <cellStyle name="Normal 17 2 4 4 2 2 2" xfId="29600"/>
    <cellStyle name="Normal 17 2 4 4 2 3" xfId="10160"/>
    <cellStyle name="Normal 17 2 4 4 2 4" xfId="24267"/>
    <cellStyle name="Normal 17 2 4 4 3" xfId="12944"/>
    <cellStyle name="Normal 17 2 4 4 3 2" xfId="26953"/>
    <cellStyle name="Normal 17 2 4 4 4" xfId="7402"/>
    <cellStyle name="Normal 17 2 4 4 5" xfId="21535"/>
    <cellStyle name="Normal 17 2 4 5" xfId="904"/>
    <cellStyle name="Normal 17 2 4 5 2" xfId="3720"/>
    <cellStyle name="Normal 17 2 4 5 2 2" xfId="14772"/>
    <cellStyle name="Normal 17 2 4 5 2 2 2" xfId="28702"/>
    <cellStyle name="Normal 17 2 4 5 2 3" xfId="9230"/>
    <cellStyle name="Normal 17 2 4 5 2 4" xfId="23351"/>
    <cellStyle name="Normal 17 2 4 5 3" xfId="12014"/>
    <cellStyle name="Normal 17 2 4 5 3 2" xfId="26049"/>
    <cellStyle name="Normal 17 2 4 5 4" xfId="6472"/>
    <cellStyle name="Normal 17 2 4 5 5" xfId="20624"/>
    <cellStyle name="Normal 17 2 4 6" xfId="3260"/>
    <cellStyle name="Normal 17 2 4 6 2" xfId="14312"/>
    <cellStyle name="Normal 17 2 4 6 2 2" xfId="28251"/>
    <cellStyle name="Normal 17 2 4 6 3" xfId="8770"/>
    <cellStyle name="Normal 17 2 4 6 4" xfId="22902"/>
    <cellStyle name="Normal 17 2 4 7" xfId="11554"/>
    <cellStyle name="Normal 17 2 4 7 2" xfId="25605"/>
    <cellStyle name="Normal 17 2 4 8" xfId="6012"/>
    <cellStyle name="Normal 17 2 4 9" xfId="20159"/>
    <cellStyle name="Normal 17 2 5" xfId="539"/>
    <cellStyle name="Normal 17 2 5 2" xfId="1418"/>
    <cellStyle name="Normal 17 2 5 2 2" xfId="4234"/>
    <cellStyle name="Normal 17 2 5 2 2 2" xfId="15286"/>
    <cellStyle name="Normal 17 2 5 2 2 2 2" xfId="29202"/>
    <cellStyle name="Normal 17 2 5 2 2 3" xfId="9744"/>
    <cellStyle name="Normal 17 2 5 2 2 4" xfId="23858"/>
    <cellStyle name="Normal 17 2 5 2 3" xfId="12528"/>
    <cellStyle name="Normal 17 2 5 2 3 2" xfId="26549"/>
    <cellStyle name="Normal 17 2 5 2 4" xfId="6986"/>
    <cellStyle name="Normal 17 2 5 2 5" xfId="21129"/>
    <cellStyle name="Normal 17 2 5 3" xfId="1934"/>
    <cellStyle name="Normal 17 2 5 3 2" xfId="4750"/>
    <cellStyle name="Normal 17 2 5 3 2 2" xfId="15802"/>
    <cellStyle name="Normal 17 2 5 3 2 2 2" xfId="29694"/>
    <cellStyle name="Normal 17 2 5 3 2 3" xfId="10260"/>
    <cellStyle name="Normal 17 2 5 3 2 4" xfId="24360"/>
    <cellStyle name="Normal 17 2 5 3 3" xfId="13044"/>
    <cellStyle name="Normal 17 2 5 3 3 2" xfId="27052"/>
    <cellStyle name="Normal 17 2 5 3 4" xfId="7502"/>
    <cellStyle name="Normal 17 2 5 3 5" xfId="21632"/>
    <cellStyle name="Normal 17 2 5 4" xfId="1007"/>
    <cellStyle name="Normal 17 2 5 4 2" xfId="3823"/>
    <cellStyle name="Normal 17 2 5 4 2 2" xfId="14875"/>
    <cellStyle name="Normal 17 2 5 4 2 2 2" xfId="28801"/>
    <cellStyle name="Normal 17 2 5 4 2 3" xfId="9333"/>
    <cellStyle name="Normal 17 2 5 4 2 4" xfId="23450"/>
    <cellStyle name="Normal 17 2 5 4 3" xfId="12117"/>
    <cellStyle name="Normal 17 2 5 4 3 2" xfId="26148"/>
    <cellStyle name="Normal 17 2 5 4 4" xfId="6575"/>
    <cellStyle name="Normal 17 2 5 4 5" xfId="20724"/>
    <cellStyle name="Normal 17 2 5 5" xfId="3360"/>
    <cellStyle name="Normal 17 2 5 5 2" xfId="14412"/>
    <cellStyle name="Normal 17 2 5 5 2 2" xfId="28349"/>
    <cellStyle name="Normal 17 2 5 5 3" xfId="8870"/>
    <cellStyle name="Normal 17 2 5 5 4" xfId="22998"/>
    <cellStyle name="Normal 17 2 5 6" xfId="11654"/>
    <cellStyle name="Normal 17 2 5 6 2" xfId="25699"/>
    <cellStyle name="Normal 17 2 5 7" xfId="6112"/>
    <cellStyle name="Normal 17 2 5 8" xfId="20267"/>
    <cellStyle name="Normal 17 2 6" xfId="1237"/>
    <cellStyle name="Normal 17 2 6 2" xfId="4053"/>
    <cellStyle name="Normal 17 2 6 2 2" xfId="15105"/>
    <cellStyle name="Normal 17 2 6 2 2 2" xfId="29026"/>
    <cellStyle name="Normal 17 2 6 2 3" xfId="9563"/>
    <cellStyle name="Normal 17 2 6 2 4" xfId="23679"/>
    <cellStyle name="Normal 17 2 6 3" xfId="12347"/>
    <cellStyle name="Normal 17 2 6 3 2" xfId="26373"/>
    <cellStyle name="Normal 17 2 6 4" xfId="6805"/>
    <cellStyle name="Normal 17 2 6 5" xfId="20952"/>
    <cellStyle name="Normal 17 2 7" xfId="1753"/>
    <cellStyle name="Normal 17 2 7 2" xfId="4569"/>
    <cellStyle name="Normal 17 2 7 2 2" xfId="15621"/>
    <cellStyle name="Normal 17 2 7 2 2 2" xfId="29519"/>
    <cellStyle name="Normal 17 2 7 2 3" xfId="10079"/>
    <cellStyle name="Normal 17 2 7 2 4" xfId="24186"/>
    <cellStyle name="Normal 17 2 7 3" xfId="12863"/>
    <cellStyle name="Normal 17 2 7 3 2" xfId="26872"/>
    <cellStyle name="Normal 17 2 7 4" xfId="7321"/>
    <cellStyle name="Normal 17 2 7 5" xfId="21454"/>
    <cellStyle name="Normal 17 2 8" xfId="812"/>
    <cellStyle name="Normal 17 2 8 2" xfId="3628"/>
    <cellStyle name="Normal 17 2 8 2 2" xfId="14680"/>
    <cellStyle name="Normal 17 2 8 2 2 2" xfId="28611"/>
    <cellStyle name="Normal 17 2 8 2 3" xfId="9138"/>
    <cellStyle name="Normal 17 2 8 2 4" xfId="23260"/>
    <cellStyle name="Normal 17 2 8 3" xfId="11922"/>
    <cellStyle name="Normal 17 2 8 3 2" xfId="25959"/>
    <cellStyle name="Normal 17 2 8 4" xfId="6380"/>
    <cellStyle name="Normal 17 2 8 5" xfId="20532"/>
    <cellStyle name="Normal 17 2 9" xfId="3166"/>
    <cellStyle name="Normal 17 2 9 2" xfId="14231"/>
    <cellStyle name="Normal 17 2 9 2 2" xfId="28170"/>
    <cellStyle name="Normal 17 2 9 3" xfId="8689"/>
    <cellStyle name="Normal 17 2 9 4" xfId="22810"/>
    <cellStyle name="Normal 17 3" xfId="276"/>
    <cellStyle name="Normal 17 3 10" xfId="5922"/>
    <cellStyle name="Normal 17 3 11" xfId="20021"/>
    <cellStyle name="Normal 17 3 2" xfId="371"/>
    <cellStyle name="Normal 17 3 2 2" xfId="580"/>
    <cellStyle name="Normal 17 3 2 2 2" xfId="1459"/>
    <cellStyle name="Normal 17 3 2 2 2 2" xfId="4275"/>
    <cellStyle name="Normal 17 3 2 2 2 2 2" xfId="15327"/>
    <cellStyle name="Normal 17 3 2 2 2 2 2 2" xfId="29241"/>
    <cellStyle name="Normal 17 3 2 2 2 2 3" xfId="9785"/>
    <cellStyle name="Normal 17 3 2 2 2 2 4" xfId="23899"/>
    <cellStyle name="Normal 17 3 2 2 2 3" xfId="12569"/>
    <cellStyle name="Normal 17 3 2 2 2 3 2" xfId="26589"/>
    <cellStyle name="Normal 17 3 2 2 2 4" xfId="7027"/>
    <cellStyle name="Normal 17 3 2 2 2 5" xfId="21169"/>
    <cellStyle name="Normal 17 3 2 2 3" xfId="1975"/>
    <cellStyle name="Normal 17 3 2 2 3 2" xfId="4791"/>
    <cellStyle name="Normal 17 3 2 2 3 2 2" xfId="15843"/>
    <cellStyle name="Normal 17 3 2 2 3 2 2 2" xfId="29734"/>
    <cellStyle name="Normal 17 3 2 2 3 2 3" xfId="10301"/>
    <cellStyle name="Normal 17 3 2 2 3 2 4" xfId="24401"/>
    <cellStyle name="Normal 17 3 2 2 3 3" xfId="13085"/>
    <cellStyle name="Normal 17 3 2 2 3 3 2" xfId="27091"/>
    <cellStyle name="Normal 17 3 2 2 3 4" xfId="7543"/>
    <cellStyle name="Normal 17 3 2 2 3 5" xfId="21673"/>
    <cellStyle name="Normal 17 3 2 2 4" xfId="1048"/>
    <cellStyle name="Normal 17 3 2 2 4 2" xfId="3864"/>
    <cellStyle name="Normal 17 3 2 2 4 2 2" xfId="14916"/>
    <cellStyle name="Normal 17 3 2 2 4 2 2 2" xfId="28842"/>
    <cellStyle name="Normal 17 3 2 2 4 2 3" xfId="9374"/>
    <cellStyle name="Normal 17 3 2 2 4 2 4" xfId="23490"/>
    <cellStyle name="Normal 17 3 2 2 4 3" xfId="12158"/>
    <cellStyle name="Normal 17 3 2 2 4 3 2" xfId="26188"/>
    <cellStyle name="Normal 17 3 2 2 4 4" xfId="6616"/>
    <cellStyle name="Normal 17 3 2 2 4 5" xfId="20765"/>
    <cellStyle name="Normal 17 3 2 2 5" xfId="3401"/>
    <cellStyle name="Normal 17 3 2 2 5 2" xfId="14453"/>
    <cellStyle name="Normal 17 3 2 2 5 2 2" xfId="28389"/>
    <cellStyle name="Normal 17 3 2 2 5 3" xfId="8911"/>
    <cellStyle name="Normal 17 3 2 2 5 4" xfId="23038"/>
    <cellStyle name="Normal 17 3 2 2 6" xfId="11695"/>
    <cellStyle name="Normal 17 3 2 2 6 2" xfId="25739"/>
    <cellStyle name="Normal 17 3 2 2 7" xfId="6153"/>
    <cellStyle name="Normal 17 3 2 2 8" xfId="20308"/>
    <cellStyle name="Normal 17 3 2 3" xfId="1268"/>
    <cellStyle name="Normal 17 3 2 3 2" xfId="4084"/>
    <cellStyle name="Normal 17 3 2 3 2 2" xfId="15136"/>
    <cellStyle name="Normal 17 3 2 3 2 2 2" xfId="29057"/>
    <cellStyle name="Normal 17 3 2 3 2 3" xfId="9594"/>
    <cellStyle name="Normal 17 3 2 3 2 4" xfId="23710"/>
    <cellStyle name="Normal 17 3 2 3 3" xfId="12378"/>
    <cellStyle name="Normal 17 3 2 3 3 2" xfId="26404"/>
    <cellStyle name="Normal 17 3 2 3 4" xfId="6836"/>
    <cellStyle name="Normal 17 3 2 3 5" xfId="20983"/>
    <cellStyle name="Normal 17 3 2 4" xfId="1784"/>
    <cellStyle name="Normal 17 3 2 4 2" xfId="4600"/>
    <cellStyle name="Normal 17 3 2 4 2 2" xfId="15652"/>
    <cellStyle name="Normal 17 3 2 4 2 2 2" xfId="29550"/>
    <cellStyle name="Normal 17 3 2 4 2 3" xfId="10110"/>
    <cellStyle name="Normal 17 3 2 4 2 4" xfId="24217"/>
    <cellStyle name="Normal 17 3 2 4 3" xfId="12894"/>
    <cellStyle name="Normal 17 3 2 4 3 2" xfId="26903"/>
    <cellStyle name="Normal 17 3 2 4 4" xfId="7352"/>
    <cellStyle name="Normal 17 3 2 4 5" xfId="21485"/>
    <cellStyle name="Normal 17 3 2 5" xfId="854"/>
    <cellStyle name="Normal 17 3 2 5 2" xfId="3670"/>
    <cellStyle name="Normal 17 3 2 5 2 2" xfId="14722"/>
    <cellStyle name="Normal 17 3 2 5 2 2 2" xfId="28652"/>
    <cellStyle name="Normal 17 3 2 5 2 3" xfId="9180"/>
    <cellStyle name="Normal 17 3 2 5 2 4" xfId="23301"/>
    <cellStyle name="Normal 17 3 2 5 3" xfId="11964"/>
    <cellStyle name="Normal 17 3 2 5 3 2" xfId="25999"/>
    <cellStyle name="Normal 17 3 2 5 4" xfId="6422"/>
    <cellStyle name="Normal 17 3 2 5 5" xfId="20574"/>
    <cellStyle name="Normal 17 3 2 6" xfId="3210"/>
    <cellStyle name="Normal 17 3 2 6 2" xfId="14262"/>
    <cellStyle name="Normal 17 3 2 6 2 2" xfId="28201"/>
    <cellStyle name="Normal 17 3 2 6 3" xfId="8720"/>
    <cellStyle name="Normal 17 3 2 6 4" xfId="22852"/>
    <cellStyle name="Normal 17 3 2 7" xfId="11504"/>
    <cellStyle name="Normal 17 3 2 7 2" xfId="25555"/>
    <cellStyle name="Normal 17 3 2 8" xfId="5962"/>
    <cellStyle name="Normal 17 3 2 9" xfId="20106"/>
    <cellStyle name="Normal 17 3 3" xfId="415"/>
    <cellStyle name="Normal 17 3 3 2" xfId="621"/>
    <cellStyle name="Normal 17 3 3 2 2" xfId="1500"/>
    <cellStyle name="Normal 17 3 3 2 2 2" xfId="4316"/>
    <cellStyle name="Normal 17 3 3 2 2 2 2" xfId="15368"/>
    <cellStyle name="Normal 17 3 3 2 2 2 2 2" xfId="29282"/>
    <cellStyle name="Normal 17 3 3 2 2 2 3" xfId="9826"/>
    <cellStyle name="Normal 17 3 3 2 2 2 4" xfId="23940"/>
    <cellStyle name="Normal 17 3 3 2 2 3" xfId="12610"/>
    <cellStyle name="Normal 17 3 3 2 2 3 2" xfId="26630"/>
    <cellStyle name="Normal 17 3 3 2 2 4" xfId="7068"/>
    <cellStyle name="Normal 17 3 3 2 2 5" xfId="21210"/>
    <cellStyle name="Normal 17 3 3 2 3" xfId="2016"/>
    <cellStyle name="Normal 17 3 3 2 3 2" xfId="4832"/>
    <cellStyle name="Normal 17 3 3 2 3 2 2" xfId="15884"/>
    <cellStyle name="Normal 17 3 3 2 3 2 2 2" xfId="29775"/>
    <cellStyle name="Normal 17 3 3 2 3 2 3" xfId="10342"/>
    <cellStyle name="Normal 17 3 3 2 3 2 4" xfId="24442"/>
    <cellStyle name="Normal 17 3 3 2 3 3" xfId="13126"/>
    <cellStyle name="Normal 17 3 3 2 3 3 2" xfId="27132"/>
    <cellStyle name="Normal 17 3 3 2 3 4" xfId="7584"/>
    <cellStyle name="Normal 17 3 3 2 3 5" xfId="21714"/>
    <cellStyle name="Normal 17 3 3 2 4" xfId="1089"/>
    <cellStyle name="Normal 17 3 3 2 4 2" xfId="3905"/>
    <cellStyle name="Normal 17 3 3 2 4 2 2" xfId="14957"/>
    <cellStyle name="Normal 17 3 3 2 4 2 2 2" xfId="28883"/>
    <cellStyle name="Normal 17 3 3 2 4 2 3" xfId="9415"/>
    <cellStyle name="Normal 17 3 3 2 4 2 4" xfId="23531"/>
    <cellStyle name="Normal 17 3 3 2 4 3" xfId="12199"/>
    <cellStyle name="Normal 17 3 3 2 4 3 2" xfId="26229"/>
    <cellStyle name="Normal 17 3 3 2 4 4" xfId="6657"/>
    <cellStyle name="Normal 17 3 3 2 4 5" xfId="20806"/>
    <cellStyle name="Normal 17 3 3 2 5" xfId="3442"/>
    <cellStyle name="Normal 17 3 3 2 5 2" xfId="14494"/>
    <cellStyle name="Normal 17 3 3 2 5 2 2" xfId="28430"/>
    <cellStyle name="Normal 17 3 3 2 5 3" xfId="8952"/>
    <cellStyle name="Normal 17 3 3 2 5 4" xfId="23079"/>
    <cellStyle name="Normal 17 3 3 2 6" xfId="11736"/>
    <cellStyle name="Normal 17 3 3 2 6 2" xfId="25780"/>
    <cellStyle name="Normal 17 3 3 2 7" xfId="6194"/>
    <cellStyle name="Normal 17 3 3 2 8" xfId="20349"/>
    <cellStyle name="Normal 17 3 3 3" xfId="1309"/>
    <cellStyle name="Normal 17 3 3 3 2" xfId="4125"/>
    <cellStyle name="Normal 17 3 3 3 2 2" xfId="15177"/>
    <cellStyle name="Normal 17 3 3 3 2 2 2" xfId="29098"/>
    <cellStyle name="Normal 17 3 3 3 2 3" xfId="9635"/>
    <cellStyle name="Normal 17 3 3 3 2 4" xfId="23751"/>
    <cellStyle name="Normal 17 3 3 3 3" xfId="12419"/>
    <cellStyle name="Normal 17 3 3 3 3 2" xfId="26445"/>
    <cellStyle name="Normal 17 3 3 3 4" xfId="6877"/>
    <cellStyle name="Normal 17 3 3 3 5" xfId="21024"/>
    <cellStyle name="Normal 17 3 3 4" xfId="1825"/>
    <cellStyle name="Normal 17 3 3 4 2" xfId="4641"/>
    <cellStyle name="Normal 17 3 3 4 2 2" xfId="15693"/>
    <cellStyle name="Normal 17 3 3 4 2 2 2" xfId="29591"/>
    <cellStyle name="Normal 17 3 3 4 2 3" xfId="10151"/>
    <cellStyle name="Normal 17 3 3 4 2 4" xfId="24258"/>
    <cellStyle name="Normal 17 3 3 4 3" xfId="12935"/>
    <cellStyle name="Normal 17 3 3 4 3 2" xfId="26944"/>
    <cellStyle name="Normal 17 3 3 4 4" xfId="7393"/>
    <cellStyle name="Normal 17 3 3 4 5" xfId="21526"/>
    <cellStyle name="Normal 17 3 3 5" xfId="895"/>
    <cellStyle name="Normal 17 3 3 5 2" xfId="3711"/>
    <cellStyle name="Normal 17 3 3 5 2 2" xfId="14763"/>
    <cellStyle name="Normal 17 3 3 5 2 2 2" xfId="28693"/>
    <cellStyle name="Normal 17 3 3 5 2 3" xfId="9221"/>
    <cellStyle name="Normal 17 3 3 5 2 4" xfId="23342"/>
    <cellStyle name="Normal 17 3 3 5 3" xfId="12005"/>
    <cellStyle name="Normal 17 3 3 5 3 2" xfId="26040"/>
    <cellStyle name="Normal 17 3 3 5 4" xfId="6463"/>
    <cellStyle name="Normal 17 3 3 5 5" xfId="20615"/>
    <cellStyle name="Normal 17 3 3 6" xfId="3251"/>
    <cellStyle name="Normal 17 3 3 6 2" xfId="14303"/>
    <cellStyle name="Normal 17 3 3 6 2 2" xfId="28242"/>
    <cellStyle name="Normal 17 3 3 6 3" xfId="8761"/>
    <cellStyle name="Normal 17 3 3 6 4" xfId="22893"/>
    <cellStyle name="Normal 17 3 3 7" xfId="11545"/>
    <cellStyle name="Normal 17 3 3 7 2" xfId="25596"/>
    <cellStyle name="Normal 17 3 3 8" xfId="6003"/>
    <cellStyle name="Normal 17 3 3 9" xfId="20150"/>
    <cellStyle name="Normal 17 3 4" xfId="524"/>
    <cellStyle name="Normal 17 3 4 2" xfId="1403"/>
    <cellStyle name="Normal 17 3 4 2 2" xfId="4219"/>
    <cellStyle name="Normal 17 3 4 2 2 2" xfId="15271"/>
    <cellStyle name="Normal 17 3 4 2 2 2 2" xfId="29188"/>
    <cellStyle name="Normal 17 3 4 2 2 3" xfId="9729"/>
    <cellStyle name="Normal 17 3 4 2 2 4" xfId="23843"/>
    <cellStyle name="Normal 17 3 4 2 3" xfId="12513"/>
    <cellStyle name="Normal 17 3 4 2 3 2" xfId="26535"/>
    <cellStyle name="Normal 17 3 4 2 4" xfId="6971"/>
    <cellStyle name="Normal 17 3 4 2 5" xfId="21114"/>
    <cellStyle name="Normal 17 3 4 3" xfId="1919"/>
    <cellStyle name="Normal 17 3 4 3 2" xfId="4735"/>
    <cellStyle name="Normal 17 3 4 3 2 2" xfId="15787"/>
    <cellStyle name="Normal 17 3 4 3 2 2 2" xfId="29680"/>
    <cellStyle name="Normal 17 3 4 3 2 3" xfId="10245"/>
    <cellStyle name="Normal 17 3 4 3 2 4" xfId="24346"/>
    <cellStyle name="Normal 17 3 4 3 3" xfId="13029"/>
    <cellStyle name="Normal 17 3 4 3 3 2" xfId="27037"/>
    <cellStyle name="Normal 17 3 4 3 4" xfId="7487"/>
    <cellStyle name="Normal 17 3 4 3 5" xfId="21617"/>
    <cellStyle name="Normal 17 3 4 4" xfId="992"/>
    <cellStyle name="Normal 17 3 4 4 2" xfId="3808"/>
    <cellStyle name="Normal 17 3 4 4 2 2" xfId="14860"/>
    <cellStyle name="Normal 17 3 4 4 2 2 2" xfId="28787"/>
    <cellStyle name="Normal 17 3 4 4 2 3" xfId="9318"/>
    <cellStyle name="Normal 17 3 4 4 2 4" xfId="23435"/>
    <cellStyle name="Normal 17 3 4 4 3" xfId="12102"/>
    <cellStyle name="Normal 17 3 4 4 3 2" xfId="26133"/>
    <cellStyle name="Normal 17 3 4 4 4" xfId="6560"/>
    <cellStyle name="Normal 17 3 4 4 5" xfId="20709"/>
    <cellStyle name="Normal 17 3 4 5" xfId="3345"/>
    <cellStyle name="Normal 17 3 4 5 2" xfId="14397"/>
    <cellStyle name="Normal 17 3 4 5 2 2" xfId="28334"/>
    <cellStyle name="Normal 17 3 4 5 3" xfId="8855"/>
    <cellStyle name="Normal 17 3 4 5 4" xfId="22983"/>
    <cellStyle name="Normal 17 3 4 6" xfId="11639"/>
    <cellStyle name="Normal 17 3 4 6 2" xfId="25684"/>
    <cellStyle name="Normal 17 3 4 7" xfId="6097"/>
    <cellStyle name="Normal 17 3 4 8" xfId="20253"/>
    <cellStyle name="Normal 17 3 5" xfId="1228"/>
    <cellStyle name="Normal 17 3 5 2" xfId="4044"/>
    <cellStyle name="Normal 17 3 5 2 2" xfId="15096"/>
    <cellStyle name="Normal 17 3 5 2 2 2" xfId="29017"/>
    <cellStyle name="Normal 17 3 5 2 3" xfId="9554"/>
    <cellStyle name="Normal 17 3 5 2 4" xfId="23670"/>
    <cellStyle name="Normal 17 3 5 3" xfId="12338"/>
    <cellStyle name="Normal 17 3 5 3 2" xfId="26364"/>
    <cellStyle name="Normal 17 3 5 4" xfId="6796"/>
    <cellStyle name="Normal 17 3 5 5" xfId="20943"/>
    <cellStyle name="Normal 17 3 6" xfId="1744"/>
    <cellStyle name="Normal 17 3 6 2" xfId="4560"/>
    <cellStyle name="Normal 17 3 6 2 2" xfId="15612"/>
    <cellStyle name="Normal 17 3 6 2 2 2" xfId="29510"/>
    <cellStyle name="Normal 17 3 6 2 3" xfId="10070"/>
    <cellStyle name="Normal 17 3 6 2 4" xfId="24177"/>
    <cellStyle name="Normal 17 3 6 3" xfId="12854"/>
    <cellStyle name="Normal 17 3 6 3 2" xfId="26863"/>
    <cellStyle name="Normal 17 3 6 4" xfId="7312"/>
    <cellStyle name="Normal 17 3 6 5" xfId="21445"/>
    <cellStyle name="Normal 17 3 7" xfId="798"/>
    <cellStyle name="Normal 17 3 7 2" xfId="3614"/>
    <cellStyle name="Normal 17 3 7 2 2" xfId="14666"/>
    <cellStyle name="Normal 17 3 7 2 2 2" xfId="28597"/>
    <cellStyle name="Normal 17 3 7 2 3" xfId="9124"/>
    <cellStyle name="Normal 17 3 7 2 4" xfId="23246"/>
    <cellStyle name="Normal 17 3 7 3" xfId="11908"/>
    <cellStyle name="Normal 17 3 7 3 2" xfId="25945"/>
    <cellStyle name="Normal 17 3 7 4" xfId="6366"/>
    <cellStyle name="Normal 17 3 7 5" xfId="20518"/>
    <cellStyle name="Normal 17 3 8" xfId="3157"/>
    <cellStyle name="Normal 17 3 8 2" xfId="14222"/>
    <cellStyle name="Normal 17 3 8 2 2" xfId="28161"/>
    <cellStyle name="Normal 17 3 8 3" xfId="8680"/>
    <cellStyle name="Normal 17 3 8 4" xfId="22801"/>
    <cellStyle name="Normal 17 3 9" xfId="11464"/>
    <cellStyle name="Normal 17 3 9 2" xfId="25515"/>
    <cellStyle name="Normal 17 4" xfId="340"/>
    <cellStyle name="Normal 17 4 10" xfId="5937"/>
    <cellStyle name="Normal 17 4 11" xfId="20076"/>
    <cellStyle name="Normal 17 4 2" xfId="386"/>
    <cellStyle name="Normal 17 4 2 2" xfId="595"/>
    <cellStyle name="Normal 17 4 2 2 2" xfId="1474"/>
    <cellStyle name="Normal 17 4 2 2 2 2" xfId="4290"/>
    <cellStyle name="Normal 17 4 2 2 2 2 2" xfId="15342"/>
    <cellStyle name="Normal 17 4 2 2 2 2 2 2" xfId="29256"/>
    <cellStyle name="Normal 17 4 2 2 2 2 3" xfId="9800"/>
    <cellStyle name="Normal 17 4 2 2 2 2 4" xfId="23914"/>
    <cellStyle name="Normal 17 4 2 2 2 3" xfId="12584"/>
    <cellStyle name="Normal 17 4 2 2 2 3 2" xfId="26604"/>
    <cellStyle name="Normal 17 4 2 2 2 4" xfId="7042"/>
    <cellStyle name="Normal 17 4 2 2 2 5" xfId="21184"/>
    <cellStyle name="Normal 17 4 2 2 3" xfId="1990"/>
    <cellStyle name="Normal 17 4 2 2 3 2" xfId="4806"/>
    <cellStyle name="Normal 17 4 2 2 3 2 2" xfId="15858"/>
    <cellStyle name="Normal 17 4 2 2 3 2 2 2" xfId="29749"/>
    <cellStyle name="Normal 17 4 2 2 3 2 3" xfId="10316"/>
    <cellStyle name="Normal 17 4 2 2 3 2 4" xfId="24416"/>
    <cellStyle name="Normal 17 4 2 2 3 3" xfId="13100"/>
    <cellStyle name="Normal 17 4 2 2 3 3 2" xfId="27106"/>
    <cellStyle name="Normal 17 4 2 2 3 4" xfId="7558"/>
    <cellStyle name="Normal 17 4 2 2 3 5" xfId="21688"/>
    <cellStyle name="Normal 17 4 2 2 4" xfId="1063"/>
    <cellStyle name="Normal 17 4 2 2 4 2" xfId="3879"/>
    <cellStyle name="Normal 17 4 2 2 4 2 2" xfId="14931"/>
    <cellStyle name="Normal 17 4 2 2 4 2 2 2" xfId="28857"/>
    <cellStyle name="Normal 17 4 2 2 4 2 3" xfId="9389"/>
    <cellStyle name="Normal 17 4 2 2 4 2 4" xfId="23505"/>
    <cellStyle name="Normal 17 4 2 2 4 3" xfId="12173"/>
    <cellStyle name="Normal 17 4 2 2 4 3 2" xfId="26203"/>
    <cellStyle name="Normal 17 4 2 2 4 4" xfId="6631"/>
    <cellStyle name="Normal 17 4 2 2 4 5" xfId="20780"/>
    <cellStyle name="Normal 17 4 2 2 5" xfId="3416"/>
    <cellStyle name="Normal 17 4 2 2 5 2" xfId="14468"/>
    <cellStyle name="Normal 17 4 2 2 5 2 2" xfId="28404"/>
    <cellStyle name="Normal 17 4 2 2 5 3" xfId="8926"/>
    <cellStyle name="Normal 17 4 2 2 5 4" xfId="23053"/>
    <cellStyle name="Normal 17 4 2 2 6" xfId="11710"/>
    <cellStyle name="Normal 17 4 2 2 6 2" xfId="25754"/>
    <cellStyle name="Normal 17 4 2 2 7" xfId="6168"/>
    <cellStyle name="Normal 17 4 2 2 8" xfId="20323"/>
    <cellStyle name="Normal 17 4 2 3" xfId="1283"/>
    <cellStyle name="Normal 17 4 2 3 2" xfId="4099"/>
    <cellStyle name="Normal 17 4 2 3 2 2" xfId="15151"/>
    <cellStyle name="Normal 17 4 2 3 2 2 2" xfId="29072"/>
    <cellStyle name="Normal 17 4 2 3 2 3" xfId="9609"/>
    <cellStyle name="Normal 17 4 2 3 2 4" xfId="23725"/>
    <cellStyle name="Normal 17 4 2 3 3" xfId="12393"/>
    <cellStyle name="Normal 17 4 2 3 3 2" xfId="26419"/>
    <cellStyle name="Normal 17 4 2 3 4" xfId="6851"/>
    <cellStyle name="Normal 17 4 2 3 5" xfId="20998"/>
    <cellStyle name="Normal 17 4 2 4" xfId="1799"/>
    <cellStyle name="Normal 17 4 2 4 2" xfId="4615"/>
    <cellStyle name="Normal 17 4 2 4 2 2" xfId="15667"/>
    <cellStyle name="Normal 17 4 2 4 2 2 2" xfId="29565"/>
    <cellStyle name="Normal 17 4 2 4 2 3" xfId="10125"/>
    <cellStyle name="Normal 17 4 2 4 2 4" xfId="24232"/>
    <cellStyle name="Normal 17 4 2 4 3" xfId="12909"/>
    <cellStyle name="Normal 17 4 2 4 3 2" xfId="26918"/>
    <cellStyle name="Normal 17 4 2 4 4" xfId="7367"/>
    <cellStyle name="Normal 17 4 2 4 5" xfId="21500"/>
    <cellStyle name="Normal 17 4 2 5" xfId="869"/>
    <cellStyle name="Normal 17 4 2 5 2" xfId="3685"/>
    <cellStyle name="Normal 17 4 2 5 2 2" xfId="14737"/>
    <cellStyle name="Normal 17 4 2 5 2 2 2" xfId="28667"/>
    <cellStyle name="Normal 17 4 2 5 2 3" xfId="9195"/>
    <cellStyle name="Normal 17 4 2 5 2 4" xfId="23316"/>
    <cellStyle name="Normal 17 4 2 5 3" xfId="11979"/>
    <cellStyle name="Normal 17 4 2 5 3 2" xfId="26014"/>
    <cellStyle name="Normal 17 4 2 5 4" xfId="6437"/>
    <cellStyle name="Normal 17 4 2 5 5" xfId="20589"/>
    <cellStyle name="Normal 17 4 2 6" xfId="3225"/>
    <cellStyle name="Normal 17 4 2 6 2" xfId="14277"/>
    <cellStyle name="Normal 17 4 2 6 2 2" xfId="28216"/>
    <cellStyle name="Normal 17 4 2 6 3" xfId="8735"/>
    <cellStyle name="Normal 17 4 2 6 4" xfId="22867"/>
    <cellStyle name="Normal 17 4 2 7" xfId="11519"/>
    <cellStyle name="Normal 17 4 2 7 2" xfId="25570"/>
    <cellStyle name="Normal 17 4 2 8" xfId="5977"/>
    <cellStyle name="Normal 17 4 2 9" xfId="20121"/>
    <cellStyle name="Normal 17 4 3" xfId="430"/>
    <cellStyle name="Normal 17 4 3 2" xfId="636"/>
    <cellStyle name="Normal 17 4 3 2 2" xfId="1515"/>
    <cellStyle name="Normal 17 4 3 2 2 2" xfId="4331"/>
    <cellStyle name="Normal 17 4 3 2 2 2 2" xfId="15383"/>
    <cellStyle name="Normal 17 4 3 2 2 2 2 2" xfId="29297"/>
    <cellStyle name="Normal 17 4 3 2 2 2 3" xfId="9841"/>
    <cellStyle name="Normal 17 4 3 2 2 2 4" xfId="23955"/>
    <cellStyle name="Normal 17 4 3 2 2 3" xfId="12625"/>
    <cellStyle name="Normal 17 4 3 2 2 3 2" xfId="26645"/>
    <cellStyle name="Normal 17 4 3 2 2 4" xfId="7083"/>
    <cellStyle name="Normal 17 4 3 2 2 5" xfId="21225"/>
    <cellStyle name="Normal 17 4 3 2 3" xfId="2031"/>
    <cellStyle name="Normal 17 4 3 2 3 2" xfId="4847"/>
    <cellStyle name="Normal 17 4 3 2 3 2 2" xfId="15899"/>
    <cellStyle name="Normal 17 4 3 2 3 2 2 2" xfId="29790"/>
    <cellStyle name="Normal 17 4 3 2 3 2 3" xfId="10357"/>
    <cellStyle name="Normal 17 4 3 2 3 2 4" xfId="24457"/>
    <cellStyle name="Normal 17 4 3 2 3 3" xfId="13141"/>
    <cellStyle name="Normal 17 4 3 2 3 3 2" xfId="27147"/>
    <cellStyle name="Normal 17 4 3 2 3 4" xfId="7599"/>
    <cellStyle name="Normal 17 4 3 2 3 5" xfId="21729"/>
    <cellStyle name="Normal 17 4 3 2 4" xfId="1104"/>
    <cellStyle name="Normal 17 4 3 2 4 2" xfId="3920"/>
    <cellStyle name="Normal 17 4 3 2 4 2 2" xfId="14972"/>
    <cellStyle name="Normal 17 4 3 2 4 2 2 2" xfId="28898"/>
    <cellStyle name="Normal 17 4 3 2 4 2 3" xfId="9430"/>
    <cellStyle name="Normal 17 4 3 2 4 2 4" xfId="23546"/>
    <cellStyle name="Normal 17 4 3 2 4 3" xfId="12214"/>
    <cellStyle name="Normal 17 4 3 2 4 3 2" xfId="26244"/>
    <cellStyle name="Normal 17 4 3 2 4 4" xfId="6672"/>
    <cellStyle name="Normal 17 4 3 2 4 5" xfId="20821"/>
    <cellStyle name="Normal 17 4 3 2 5" xfId="3457"/>
    <cellStyle name="Normal 17 4 3 2 5 2" xfId="14509"/>
    <cellStyle name="Normal 17 4 3 2 5 2 2" xfId="28445"/>
    <cellStyle name="Normal 17 4 3 2 5 3" xfId="8967"/>
    <cellStyle name="Normal 17 4 3 2 5 4" xfId="23094"/>
    <cellStyle name="Normal 17 4 3 2 6" xfId="11751"/>
    <cellStyle name="Normal 17 4 3 2 6 2" xfId="25795"/>
    <cellStyle name="Normal 17 4 3 2 7" xfId="6209"/>
    <cellStyle name="Normal 17 4 3 2 8" xfId="20364"/>
    <cellStyle name="Normal 17 4 3 3" xfId="1324"/>
    <cellStyle name="Normal 17 4 3 3 2" xfId="4140"/>
    <cellStyle name="Normal 17 4 3 3 2 2" xfId="15192"/>
    <cellStyle name="Normal 17 4 3 3 2 2 2" xfId="29113"/>
    <cellStyle name="Normal 17 4 3 3 2 3" xfId="9650"/>
    <cellStyle name="Normal 17 4 3 3 2 4" xfId="23766"/>
    <cellStyle name="Normal 17 4 3 3 3" xfId="12434"/>
    <cellStyle name="Normal 17 4 3 3 3 2" xfId="26460"/>
    <cellStyle name="Normal 17 4 3 3 4" xfId="6892"/>
    <cellStyle name="Normal 17 4 3 3 5" xfId="21039"/>
    <cellStyle name="Normal 17 4 3 4" xfId="1840"/>
    <cellStyle name="Normal 17 4 3 4 2" xfId="4656"/>
    <cellStyle name="Normal 17 4 3 4 2 2" xfId="15708"/>
    <cellStyle name="Normal 17 4 3 4 2 2 2" xfId="29606"/>
    <cellStyle name="Normal 17 4 3 4 2 3" xfId="10166"/>
    <cellStyle name="Normal 17 4 3 4 2 4" xfId="24273"/>
    <cellStyle name="Normal 17 4 3 4 3" xfId="12950"/>
    <cellStyle name="Normal 17 4 3 4 3 2" xfId="26959"/>
    <cellStyle name="Normal 17 4 3 4 4" xfId="7408"/>
    <cellStyle name="Normal 17 4 3 4 5" xfId="21541"/>
    <cellStyle name="Normal 17 4 3 5" xfId="910"/>
    <cellStyle name="Normal 17 4 3 5 2" xfId="3726"/>
    <cellStyle name="Normal 17 4 3 5 2 2" xfId="14778"/>
    <cellStyle name="Normal 17 4 3 5 2 2 2" xfId="28708"/>
    <cellStyle name="Normal 17 4 3 5 2 3" xfId="9236"/>
    <cellStyle name="Normal 17 4 3 5 2 4" xfId="23357"/>
    <cellStyle name="Normal 17 4 3 5 3" xfId="12020"/>
    <cellStyle name="Normal 17 4 3 5 3 2" xfId="26055"/>
    <cellStyle name="Normal 17 4 3 5 4" xfId="6478"/>
    <cellStyle name="Normal 17 4 3 5 5" xfId="20630"/>
    <cellStyle name="Normal 17 4 3 6" xfId="3266"/>
    <cellStyle name="Normal 17 4 3 6 2" xfId="14318"/>
    <cellStyle name="Normal 17 4 3 6 2 2" xfId="28257"/>
    <cellStyle name="Normal 17 4 3 6 3" xfId="8776"/>
    <cellStyle name="Normal 17 4 3 6 4" xfId="22908"/>
    <cellStyle name="Normal 17 4 3 7" xfId="11560"/>
    <cellStyle name="Normal 17 4 3 7 2" xfId="25611"/>
    <cellStyle name="Normal 17 4 3 8" xfId="6018"/>
    <cellStyle name="Normal 17 4 3 9" xfId="20165"/>
    <cellStyle name="Normal 17 4 4" xfId="555"/>
    <cellStyle name="Normal 17 4 4 2" xfId="1434"/>
    <cellStyle name="Normal 17 4 4 2 2" xfId="4250"/>
    <cellStyle name="Normal 17 4 4 2 2 2" xfId="15302"/>
    <cellStyle name="Normal 17 4 4 2 2 2 2" xfId="29216"/>
    <cellStyle name="Normal 17 4 4 2 2 3" xfId="9760"/>
    <cellStyle name="Normal 17 4 4 2 2 4" xfId="23874"/>
    <cellStyle name="Normal 17 4 4 2 3" xfId="12544"/>
    <cellStyle name="Normal 17 4 4 2 3 2" xfId="26564"/>
    <cellStyle name="Normal 17 4 4 2 4" xfId="7002"/>
    <cellStyle name="Normal 17 4 4 2 5" xfId="21144"/>
    <cellStyle name="Normal 17 4 4 3" xfId="1950"/>
    <cellStyle name="Normal 17 4 4 3 2" xfId="4766"/>
    <cellStyle name="Normal 17 4 4 3 2 2" xfId="15818"/>
    <cellStyle name="Normal 17 4 4 3 2 2 2" xfId="29709"/>
    <cellStyle name="Normal 17 4 4 3 2 3" xfId="10276"/>
    <cellStyle name="Normal 17 4 4 3 2 4" xfId="24376"/>
    <cellStyle name="Normal 17 4 4 3 3" xfId="13060"/>
    <cellStyle name="Normal 17 4 4 3 3 2" xfId="27066"/>
    <cellStyle name="Normal 17 4 4 3 4" xfId="7518"/>
    <cellStyle name="Normal 17 4 4 3 5" xfId="21648"/>
    <cellStyle name="Normal 17 4 4 4" xfId="1023"/>
    <cellStyle name="Normal 17 4 4 4 2" xfId="3839"/>
    <cellStyle name="Normal 17 4 4 4 2 2" xfId="14891"/>
    <cellStyle name="Normal 17 4 4 4 2 2 2" xfId="28817"/>
    <cellStyle name="Normal 17 4 4 4 2 3" xfId="9349"/>
    <cellStyle name="Normal 17 4 4 4 2 4" xfId="23465"/>
    <cellStyle name="Normal 17 4 4 4 3" xfId="12133"/>
    <cellStyle name="Normal 17 4 4 4 3 2" xfId="26163"/>
    <cellStyle name="Normal 17 4 4 4 4" xfId="6591"/>
    <cellStyle name="Normal 17 4 4 4 5" xfId="20740"/>
    <cellStyle name="Normal 17 4 4 5" xfId="3376"/>
    <cellStyle name="Normal 17 4 4 5 2" xfId="14428"/>
    <cellStyle name="Normal 17 4 4 5 2 2" xfId="28364"/>
    <cellStyle name="Normal 17 4 4 5 3" xfId="8886"/>
    <cellStyle name="Normal 17 4 4 5 4" xfId="23013"/>
    <cellStyle name="Normal 17 4 4 6" xfId="11670"/>
    <cellStyle name="Normal 17 4 4 6 2" xfId="25714"/>
    <cellStyle name="Normal 17 4 4 7" xfId="6128"/>
    <cellStyle name="Normal 17 4 4 8" xfId="20283"/>
    <cellStyle name="Normal 17 4 5" xfId="1243"/>
    <cellStyle name="Normal 17 4 5 2" xfId="4059"/>
    <cellStyle name="Normal 17 4 5 2 2" xfId="15111"/>
    <cellStyle name="Normal 17 4 5 2 2 2" xfId="29032"/>
    <cellStyle name="Normal 17 4 5 2 3" xfId="9569"/>
    <cellStyle name="Normal 17 4 5 2 4" xfId="23685"/>
    <cellStyle name="Normal 17 4 5 3" xfId="12353"/>
    <cellStyle name="Normal 17 4 5 3 2" xfId="26379"/>
    <cellStyle name="Normal 17 4 5 4" xfId="6811"/>
    <cellStyle name="Normal 17 4 5 5" xfId="20958"/>
    <cellStyle name="Normal 17 4 6" xfId="1759"/>
    <cellStyle name="Normal 17 4 6 2" xfId="4575"/>
    <cellStyle name="Normal 17 4 6 2 2" xfId="15627"/>
    <cellStyle name="Normal 17 4 6 2 2 2" xfId="29525"/>
    <cellStyle name="Normal 17 4 6 2 3" xfId="10085"/>
    <cellStyle name="Normal 17 4 6 2 4" xfId="24192"/>
    <cellStyle name="Normal 17 4 6 3" xfId="12869"/>
    <cellStyle name="Normal 17 4 6 3 2" xfId="26878"/>
    <cellStyle name="Normal 17 4 6 4" xfId="7327"/>
    <cellStyle name="Normal 17 4 6 5" xfId="21460"/>
    <cellStyle name="Normal 17 4 7" xfId="826"/>
    <cellStyle name="Normal 17 4 7 2" xfId="3642"/>
    <cellStyle name="Normal 17 4 7 2 2" xfId="14694"/>
    <cellStyle name="Normal 17 4 7 2 2 2" xfId="28624"/>
    <cellStyle name="Normal 17 4 7 2 3" xfId="9152"/>
    <cellStyle name="Normal 17 4 7 2 4" xfId="23273"/>
    <cellStyle name="Normal 17 4 7 3" xfId="11936"/>
    <cellStyle name="Normal 17 4 7 3 2" xfId="25971"/>
    <cellStyle name="Normal 17 4 7 4" xfId="6394"/>
    <cellStyle name="Normal 17 4 7 5" xfId="20546"/>
    <cellStyle name="Normal 17 4 8" xfId="3185"/>
    <cellStyle name="Normal 17 4 8 2" xfId="14237"/>
    <cellStyle name="Normal 17 4 8 2 2" xfId="28176"/>
    <cellStyle name="Normal 17 4 8 3" xfId="8695"/>
    <cellStyle name="Normal 17 4 8 4" xfId="22827"/>
    <cellStyle name="Normal 17 4 9" xfId="11479"/>
    <cellStyle name="Normal 17 4 9 2" xfId="25530"/>
    <cellStyle name="Normal 17 5" xfId="355"/>
    <cellStyle name="Normal 17 5 2" xfId="566"/>
    <cellStyle name="Normal 17 5 2 2" xfId="1445"/>
    <cellStyle name="Normal 17 5 2 2 2" xfId="4261"/>
    <cellStyle name="Normal 17 5 2 2 2 2" xfId="15313"/>
    <cellStyle name="Normal 17 5 2 2 2 2 2" xfId="29227"/>
    <cellStyle name="Normal 17 5 2 2 2 3" xfId="9771"/>
    <cellStyle name="Normal 17 5 2 2 2 4" xfId="23885"/>
    <cellStyle name="Normal 17 5 2 2 3" xfId="12555"/>
    <cellStyle name="Normal 17 5 2 2 3 2" xfId="26575"/>
    <cellStyle name="Normal 17 5 2 2 4" xfId="7013"/>
    <cellStyle name="Normal 17 5 2 2 5" xfId="21155"/>
    <cellStyle name="Normal 17 5 2 3" xfId="1961"/>
    <cellStyle name="Normal 17 5 2 3 2" xfId="4777"/>
    <cellStyle name="Normal 17 5 2 3 2 2" xfId="15829"/>
    <cellStyle name="Normal 17 5 2 3 2 2 2" xfId="29720"/>
    <cellStyle name="Normal 17 5 2 3 2 3" xfId="10287"/>
    <cellStyle name="Normal 17 5 2 3 2 4" xfId="24387"/>
    <cellStyle name="Normal 17 5 2 3 3" xfId="13071"/>
    <cellStyle name="Normal 17 5 2 3 3 2" xfId="27077"/>
    <cellStyle name="Normal 17 5 2 3 4" xfId="7529"/>
    <cellStyle name="Normal 17 5 2 3 5" xfId="21659"/>
    <cellStyle name="Normal 17 5 2 4" xfId="1034"/>
    <cellStyle name="Normal 17 5 2 4 2" xfId="3850"/>
    <cellStyle name="Normal 17 5 2 4 2 2" xfId="14902"/>
    <cellStyle name="Normal 17 5 2 4 2 2 2" xfId="28828"/>
    <cellStyle name="Normal 17 5 2 4 2 3" xfId="9360"/>
    <cellStyle name="Normal 17 5 2 4 2 4" xfId="23476"/>
    <cellStyle name="Normal 17 5 2 4 3" xfId="12144"/>
    <cellStyle name="Normal 17 5 2 4 3 2" xfId="26174"/>
    <cellStyle name="Normal 17 5 2 4 4" xfId="6602"/>
    <cellStyle name="Normal 17 5 2 4 5" xfId="20751"/>
    <cellStyle name="Normal 17 5 2 5" xfId="3387"/>
    <cellStyle name="Normal 17 5 2 5 2" xfId="14439"/>
    <cellStyle name="Normal 17 5 2 5 2 2" xfId="28375"/>
    <cellStyle name="Normal 17 5 2 5 3" xfId="8897"/>
    <cellStyle name="Normal 17 5 2 5 4" xfId="23024"/>
    <cellStyle name="Normal 17 5 2 6" xfId="11681"/>
    <cellStyle name="Normal 17 5 2 6 2" xfId="25725"/>
    <cellStyle name="Normal 17 5 2 7" xfId="6139"/>
    <cellStyle name="Normal 17 5 2 8" xfId="20294"/>
    <cellStyle name="Normal 17 5 3" xfId="1254"/>
    <cellStyle name="Normal 17 5 3 2" xfId="4070"/>
    <cellStyle name="Normal 17 5 3 2 2" xfId="15122"/>
    <cellStyle name="Normal 17 5 3 2 2 2" xfId="29043"/>
    <cellStyle name="Normal 17 5 3 2 3" xfId="9580"/>
    <cellStyle name="Normal 17 5 3 2 4" xfId="23696"/>
    <cellStyle name="Normal 17 5 3 3" xfId="12364"/>
    <cellStyle name="Normal 17 5 3 3 2" xfId="26390"/>
    <cellStyle name="Normal 17 5 3 4" xfId="6822"/>
    <cellStyle name="Normal 17 5 3 5" xfId="20969"/>
    <cellStyle name="Normal 17 5 4" xfId="1770"/>
    <cellStyle name="Normal 17 5 4 2" xfId="4586"/>
    <cellStyle name="Normal 17 5 4 2 2" xfId="15638"/>
    <cellStyle name="Normal 17 5 4 2 2 2" xfId="29536"/>
    <cellStyle name="Normal 17 5 4 2 3" xfId="10096"/>
    <cellStyle name="Normal 17 5 4 2 4" xfId="24203"/>
    <cellStyle name="Normal 17 5 4 3" xfId="12880"/>
    <cellStyle name="Normal 17 5 4 3 2" xfId="26889"/>
    <cellStyle name="Normal 17 5 4 4" xfId="7338"/>
    <cellStyle name="Normal 17 5 4 5" xfId="21471"/>
    <cellStyle name="Normal 17 5 5" xfId="839"/>
    <cellStyle name="Normal 17 5 5 2" xfId="3655"/>
    <cellStyle name="Normal 17 5 5 2 2" xfId="14707"/>
    <cellStyle name="Normal 17 5 5 2 2 2" xfId="28637"/>
    <cellStyle name="Normal 17 5 5 2 3" xfId="9165"/>
    <cellStyle name="Normal 17 5 5 2 4" xfId="23286"/>
    <cellStyle name="Normal 17 5 5 3" xfId="11949"/>
    <cellStyle name="Normal 17 5 5 3 2" xfId="25984"/>
    <cellStyle name="Normal 17 5 5 4" xfId="6407"/>
    <cellStyle name="Normal 17 5 5 5" xfId="20559"/>
    <cellStyle name="Normal 17 5 6" xfId="3196"/>
    <cellStyle name="Normal 17 5 6 2" xfId="14248"/>
    <cellStyle name="Normal 17 5 6 2 2" xfId="28187"/>
    <cellStyle name="Normal 17 5 6 3" xfId="8706"/>
    <cellStyle name="Normal 17 5 6 4" xfId="22838"/>
    <cellStyle name="Normal 17 5 7" xfId="11490"/>
    <cellStyle name="Normal 17 5 7 2" xfId="25541"/>
    <cellStyle name="Normal 17 5 8" xfId="5948"/>
    <cellStyle name="Normal 17 5 9" xfId="20091"/>
    <cellStyle name="Normal 17 6" xfId="401"/>
    <cellStyle name="Normal 17 6 2" xfId="607"/>
    <cellStyle name="Normal 17 6 2 2" xfId="1486"/>
    <cellStyle name="Normal 17 6 2 2 2" xfId="4302"/>
    <cellStyle name="Normal 17 6 2 2 2 2" xfId="15354"/>
    <cellStyle name="Normal 17 6 2 2 2 2 2" xfId="29268"/>
    <cellStyle name="Normal 17 6 2 2 2 3" xfId="9812"/>
    <cellStyle name="Normal 17 6 2 2 2 4" xfId="23926"/>
    <cellStyle name="Normal 17 6 2 2 3" xfId="12596"/>
    <cellStyle name="Normal 17 6 2 2 3 2" xfId="26616"/>
    <cellStyle name="Normal 17 6 2 2 4" xfId="7054"/>
    <cellStyle name="Normal 17 6 2 2 5" xfId="21196"/>
    <cellStyle name="Normal 17 6 2 3" xfId="2002"/>
    <cellStyle name="Normal 17 6 2 3 2" xfId="4818"/>
    <cellStyle name="Normal 17 6 2 3 2 2" xfId="15870"/>
    <cellStyle name="Normal 17 6 2 3 2 2 2" xfId="29761"/>
    <cellStyle name="Normal 17 6 2 3 2 3" xfId="10328"/>
    <cellStyle name="Normal 17 6 2 3 2 4" xfId="24428"/>
    <cellStyle name="Normal 17 6 2 3 3" xfId="13112"/>
    <cellStyle name="Normal 17 6 2 3 3 2" xfId="27118"/>
    <cellStyle name="Normal 17 6 2 3 4" xfId="7570"/>
    <cellStyle name="Normal 17 6 2 3 5" xfId="21700"/>
    <cellStyle name="Normal 17 6 2 4" xfId="1075"/>
    <cellStyle name="Normal 17 6 2 4 2" xfId="3891"/>
    <cellStyle name="Normal 17 6 2 4 2 2" xfId="14943"/>
    <cellStyle name="Normal 17 6 2 4 2 2 2" xfId="28869"/>
    <cellStyle name="Normal 17 6 2 4 2 3" xfId="9401"/>
    <cellStyle name="Normal 17 6 2 4 2 4" xfId="23517"/>
    <cellStyle name="Normal 17 6 2 4 3" xfId="12185"/>
    <cellStyle name="Normal 17 6 2 4 3 2" xfId="26215"/>
    <cellStyle name="Normal 17 6 2 4 4" xfId="6643"/>
    <cellStyle name="Normal 17 6 2 4 5" xfId="20792"/>
    <cellStyle name="Normal 17 6 2 5" xfId="3428"/>
    <cellStyle name="Normal 17 6 2 5 2" xfId="14480"/>
    <cellStyle name="Normal 17 6 2 5 2 2" xfId="28416"/>
    <cellStyle name="Normal 17 6 2 5 3" xfId="8938"/>
    <cellStyle name="Normal 17 6 2 5 4" xfId="23065"/>
    <cellStyle name="Normal 17 6 2 6" xfId="11722"/>
    <cellStyle name="Normal 17 6 2 6 2" xfId="25766"/>
    <cellStyle name="Normal 17 6 2 7" xfId="6180"/>
    <cellStyle name="Normal 17 6 2 8" xfId="20335"/>
    <cellStyle name="Normal 17 6 3" xfId="1295"/>
    <cellStyle name="Normal 17 6 3 2" xfId="4111"/>
    <cellStyle name="Normal 17 6 3 2 2" xfId="15163"/>
    <cellStyle name="Normal 17 6 3 2 2 2" xfId="29084"/>
    <cellStyle name="Normal 17 6 3 2 3" xfId="9621"/>
    <cellStyle name="Normal 17 6 3 2 4" xfId="23737"/>
    <cellStyle name="Normal 17 6 3 3" xfId="12405"/>
    <cellStyle name="Normal 17 6 3 3 2" xfId="26431"/>
    <cellStyle name="Normal 17 6 3 4" xfId="6863"/>
    <cellStyle name="Normal 17 6 3 5" xfId="21010"/>
    <cellStyle name="Normal 17 6 4" xfId="1811"/>
    <cellStyle name="Normal 17 6 4 2" xfId="4627"/>
    <cellStyle name="Normal 17 6 4 2 2" xfId="15679"/>
    <cellStyle name="Normal 17 6 4 2 2 2" xfId="29577"/>
    <cellStyle name="Normal 17 6 4 2 3" xfId="10137"/>
    <cellStyle name="Normal 17 6 4 2 4" xfId="24244"/>
    <cellStyle name="Normal 17 6 4 3" xfId="12921"/>
    <cellStyle name="Normal 17 6 4 3 2" xfId="26930"/>
    <cellStyle name="Normal 17 6 4 4" xfId="7379"/>
    <cellStyle name="Normal 17 6 4 5" xfId="21512"/>
    <cellStyle name="Normal 17 6 5" xfId="881"/>
    <cellStyle name="Normal 17 6 5 2" xfId="3697"/>
    <cellStyle name="Normal 17 6 5 2 2" xfId="14749"/>
    <cellStyle name="Normal 17 6 5 2 2 2" xfId="28679"/>
    <cellStyle name="Normal 17 6 5 2 3" xfId="9207"/>
    <cellStyle name="Normal 17 6 5 2 4" xfId="23328"/>
    <cellStyle name="Normal 17 6 5 3" xfId="11991"/>
    <cellStyle name="Normal 17 6 5 3 2" xfId="26026"/>
    <cellStyle name="Normal 17 6 5 4" xfId="6449"/>
    <cellStyle name="Normal 17 6 5 5" xfId="20601"/>
    <cellStyle name="Normal 17 6 6" xfId="3237"/>
    <cellStyle name="Normal 17 6 6 2" xfId="14289"/>
    <cellStyle name="Normal 17 6 6 2 2" xfId="28228"/>
    <cellStyle name="Normal 17 6 6 3" xfId="8747"/>
    <cellStyle name="Normal 17 6 6 4" xfId="22879"/>
    <cellStyle name="Normal 17 6 7" xfId="11531"/>
    <cellStyle name="Normal 17 6 7 2" xfId="25582"/>
    <cellStyle name="Normal 17 6 8" xfId="5989"/>
    <cellStyle name="Normal 17 6 9" xfId="20136"/>
    <cellStyle name="Normal 17 7" xfId="478"/>
    <cellStyle name="Normal 17 7 2" xfId="1364"/>
    <cellStyle name="Normal 17 7 2 2" xfId="4180"/>
    <cellStyle name="Normal 17 7 2 2 2" xfId="15232"/>
    <cellStyle name="Normal 17 7 2 2 2 2" xfId="29150"/>
    <cellStyle name="Normal 17 7 2 2 3" xfId="9690"/>
    <cellStyle name="Normal 17 7 2 2 4" xfId="23805"/>
    <cellStyle name="Normal 17 7 2 3" xfId="12474"/>
    <cellStyle name="Normal 17 7 2 3 2" xfId="26498"/>
    <cellStyle name="Normal 17 7 2 4" xfId="6932"/>
    <cellStyle name="Normal 17 7 2 5" xfId="21077"/>
    <cellStyle name="Normal 17 7 3" xfId="1880"/>
    <cellStyle name="Normal 17 7 3 2" xfId="4696"/>
    <cellStyle name="Normal 17 7 3 2 2" xfId="15748"/>
    <cellStyle name="Normal 17 7 3 2 2 2" xfId="29643"/>
    <cellStyle name="Normal 17 7 3 2 3" xfId="10206"/>
    <cellStyle name="Normal 17 7 3 2 4" xfId="24311"/>
    <cellStyle name="Normal 17 7 3 3" xfId="12990"/>
    <cellStyle name="Normal 17 7 3 3 2" xfId="26998"/>
    <cellStyle name="Normal 17 7 3 4" xfId="7448"/>
    <cellStyle name="Normal 17 7 3 5" xfId="21580"/>
    <cellStyle name="Normal 17 7 4" xfId="952"/>
    <cellStyle name="Normal 17 7 4 2" xfId="3768"/>
    <cellStyle name="Normal 17 7 4 2 2" xfId="14820"/>
    <cellStyle name="Normal 17 7 4 2 2 2" xfId="28749"/>
    <cellStyle name="Normal 17 7 4 2 3" xfId="9278"/>
    <cellStyle name="Normal 17 7 4 2 4" xfId="23396"/>
    <cellStyle name="Normal 17 7 4 3" xfId="12062"/>
    <cellStyle name="Normal 17 7 4 3 2" xfId="26095"/>
    <cellStyle name="Normal 17 7 4 4" xfId="6520"/>
    <cellStyle name="Normal 17 7 4 5" xfId="20670"/>
    <cellStyle name="Normal 17 7 5" xfId="3306"/>
    <cellStyle name="Normal 17 7 5 2" xfId="14358"/>
    <cellStyle name="Normal 17 7 5 2 2" xfId="28297"/>
    <cellStyle name="Normal 17 7 5 3" xfId="8816"/>
    <cellStyle name="Normal 17 7 5 4" xfId="22947"/>
    <cellStyle name="Normal 17 7 6" xfId="11600"/>
    <cellStyle name="Normal 17 7 6 2" xfId="25649"/>
    <cellStyle name="Normal 17 7 7" xfId="6058"/>
    <cellStyle name="Normal 17 7 8" xfId="20209"/>
    <cellStyle name="Normal 17 8" xfId="1214"/>
    <cellStyle name="Normal 17 8 2" xfId="4030"/>
    <cellStyle name="Normal 17 8 2 2" xfId="15082"/>
    <cellStyle name="Normal 17 8 2 2 2" xfId="29003"/>
    <cellStyle name="Normal 17 8 2 3" xfId="9540"/>
    <cellStyle name="Normal 17 8 2 4" xfId="23656"/>
    <cellStyle name="Normal 17 8 3" xfId="12324"/>
    <cellStyle name="Normal 17 8 3 2" xfId="26350"/>
    <cellStyle name="Normal 17 8 4" xfId="6782"/>
    <cellStyle name="Normal 17 8 5" xfId="20929"/>
    <cellStyle name="Normal 17 9" xfId="1730"/>
    <cellStyle name="Normal 17 9 2" xfId="4546"/>
    <cellStyle name="Normal 17 9 2 2" xfId="15598"/>
    <cellStyle name="Normal 17 9 2 2 2" xfId="29496"/>
    <cellStyle name="Normal 17 9 2 3" xfId="10056"/>
    <cellStyle name="Normal 17 9 2 4" xfId="24163"/>
    <cellStyle name="Normal 17 9 3" xfId="12840"/>
    <cellStyle name="Normal 17 9 3 2" xfId="26849"/>
    <cellStyle name="Normal 17 9 4" xfId="7298"/>
    <cellStyle name="Normal 17 9 5" xfId="21431"/>
    <cellStyle name="Normal 18" xfId="181"/>
    <cellStyle name="Normal 18 2" xfId="184"/>
    <cellStyle name="Normal 19" xfId="227"/>
    <cellStyle name="Normal 19 2" xfId="229"/>
    <cellStyle name="Normal 19 3" xfId="233"/>
    <cellStyle name="Normal 19 3 2" xfId="243"/>
    <cellStyle name="Normal 2" xfId="1"/>
    <cellStyle name="Normal 2 2" xfId="114"/>
    <cellStyle name="Normal 2 3" xfId="115"/>
    <cellStyle name="Normal 2 3 10" xfId="759"/>
    <cellStyle name="Normal 2 3 10 2" xfId="3575"/>
    <cellStyle name="Normal 2 3 10 2 2" xfId="14627"/>
    <cellStyle name="Normal 2 3 10 2 2 2" xfId="28560"/>
    <cellStyle name="Normal 2 3 10 2 3" xfId="9085"/>
    <cellStyle name="Normal 2 3 10 2 4" xfId="23207"/>
    <cellStyle name="Normal 2 3 10 3" xfId="11869"/>
    <cellStyle name="Normal 2 3 10 3 2" xfId="25910"/>
    <cellStyle name="Normal 2 3 10 4" xfId="6327"/>
    <cellStyle name="Normal 2 3 10 5" xfId="20481"/>
    <cellStyle name="Normal 2 3 11" xfId="3100"/>
    <cellStyle name="Normal 2 3 11 2" xfId="14204"/>
    <cellStyle name="Normal 2 3 11 2 2" xfId="28143"/>
    <cellStyle name="Normal 2 3 11 3" xfId="8662"/>
    <cellStyle name="Normal 2 3 11 4" xfId="22753"/>
    <cellStyle name="Normal 2 3 12" xfId="11410"/>
    <cellStyle name="Normal 2 3 12 2" xfId="25466"/>
    <cellStyle name="Normal 2 3 13" xfId="5904"/>
    <cellStyle name="Normal 2 3 14" xfId="19898"/>
    <cellStyle name="Normal 2 3 2" xfId="291"/>
    <cellStyle name="Normal 2 3 2 10" xfId="11469"/>
    <cellStyle name="Normal 2 3 2 10 2" xfId="25520"/>
    <cellStyle name="Normal 2 3 2 11" xfId="5927"/>
    <cellStyle name="Normal 2 3 2 12" xfId="20032"/>
    <cellStyle name="Normal 2 3 2 2" xfId="342"/>
    <cellStyle name="Normal 2 3 2 2 10" xfId="5939"/>
    <cellStyle name="Normal 2 3 2 2 11" xfId="20078"/>
    <cellStyle name="Normal 2 3 2 2 2" xfId="388"/>
    <cellStyle name="Normal 2 3 2 2 2 2" xfId="597"/>
    <cellStyle name="Normal 2 3 2 2 2 2 2" xfId="1476"/>
    <cellStyle name="Normal 2 3 2 2 2 2 2 2" xfId="4292"/>
    <cellStyle name="Normal 2 3 2 2 2 2 2 2 2" xfId="15344"/>
    <cellStyle name="Normal 2 3 2 2 2 2 2 2 2 2" xfId="29258"/>
    <cellStyle name="Normal 2 3 2 2 2 2 2 2 3" xfId="9802"/>
    <cellStyle name="Normal 2 3 2 2 2 2 2 2 4" xfId="23916"/>
    <cellStyle name="Normal 2 3 2 2 2 2 2 3" xfId="12586"/>
    <cellStyle name="Normal 2 3 2 2 2 2 2 3 2" xfId="26606"/>
    <cellStyle name="Normal 2 3 2 2 2 2 2 4" xfId="7044"/>
    <cellStyle name="Normal 2 3 2 2 2 2 2 5" xfId="21186"/>
    <cellStyle name="Normal 2 3 2 2 2 2 3" xfId="1992"/>
    <cellStyle name="Normal 2 3 2 2 2 2 3 2" xfId="4808"/>
    <cellStyle name="Normal 2 3 2 2 2 2 3 2 2" xfId="15860"/>
    <cellStyle name="Normal 2 3 2 2 2 2 3 2 2 2" xfId="29751"/>
    <cellStyle name="Normal 2 3 2 2 2 2 3 2 3" xfId="10318"/>
    <cellStyle name="Normal 2 3 2 2 2 2 3 2 4" xfId="24418"/>
    <cellStyle name="Normal 2 3 2 2 2 2 3 3" xfId="13102"/>
    <cellStyle name="Normal 2 3 2 2 2 2 3 3 2" xfId="27108"/>
    <cellStyle name="Normal 2 3 2 2 2 2 3 4" xfId="7560"/>
    <cellStyle name="Normal 2 3 2 2 2 2 3 5" xfId="21690"/>
    <cellStyle name="Normal 2 3 2 2 2 2 4" xfId="1065"/>
    <cellStyle name="Normal 2 3 2 2 2 2 4 2" xfId="3881"/>
    <cellStyle name="Normal 2 3 2 2 2 2 4 2 2" xfId="14933"/>
    <cellStyle name="Normal 2 3 2 2 2 2 4 2 2 2" xfId="28859"/>
    <cellStyle name="Normal 2 3 2 2 2 2 4 2 3" xfId="9391"/>
    <cellStyle name="Normal 2 3 2 2 2 2 4 2 4" xfId="23507"/>
    <cellStyle name="Normal 2 3 2 2 2 2 4 3" xfId="12175"/>
    <cellStyle name="Normal 2 3 2 2 2 2 4 3 2" xfId="26205"/>
    <cellStyle name="Normal 2 3 2 2 2 2 4 4" xfId="6633"/>
    <cellStyle name="Normal 2 3 2 2 2 2 4 5" xfId="20782"/>
    <cellStyle name="Normal 2 3 2 2 2 2 5" xfId="3418"/>
    <cellStyle name="Normal 2 3 2 2 2 2 5 2" xfId="14470"/>
    <cellStyle name="Normal 2 3 2 2 2 2 5 2 2" xfId="28406"/>
    <cellStyle name="Normal 2 3 2 2 2 2 5 3" xfId="8928"/>
    <cellStyle name="Normal 2 3 2 2 2 2 5 4" xfId="23055"/>
    <cellStyle name="Normal 2 3 2 2 2 2 6" xfId="11712"/>
    <cellStyle name="Normal 2 3 2 2 2 2 6 2" xfId="25756"/>
    <cellStyle name="Normal 2 3 2 2 2 2 7" xfId="6170"/>
    <cellStyle name="Normal 2 3 2 2 2 2 8" xfId="20325"/>
    <cellStyle name="Normal 2 3 2 2 2 3" xfId="1285"/>
    <cellStyle name="Normal 2 3 2 2 2 3 2" xfId="4101"/>
    <cellStyle name="Normal 2 3 2 2 2 3 2 2" xfId="15153"/>
    <cellStyle name="Normal 2 3 2 2 2 3 2 2 2" xfId="29074"/>
    <cellStyle name="Normal 2 3 2 2 2 3 2 3" xfId="9611"/>
    <cellStyle name="Normal 2 3 2 2 2 3 2 4" xfId="23727"/>
    <cellStyle name="Normal 2 3 2 2 2 3 3" xfId="12395"/>
    <cellStyle name="Normal 2 3 2 2 2 3 3 2" xfId="26421"/>
    <cellStyle name="Normal 2 3 2 2 2 3 4" xfId="6853"/>
    <cellStyle name="Normal 2 3 2 2 2 3 5" xfId="21000"/>
    <cellStyle name="Normal 2 3 2 2 2 4" xfId="1801"/>
    <cellStyle name="Normal 2 3 2 2 2 4 2" xfId="4617"/>
    <cellStyle name="Normal 2 3 2 2 2 4 2 2" xfId="15669"/>
    <cellStyle name="Normal 2 3 2 2 2 4 2 2 2" xfId="29567"/>
    <cellStyle name="Normal 2 3 2 2 2 4 2 3" xfId="10127"/>
    <cellStyle name="Normal 2 3 2 2 2 4 2 4" xfId="24234"/>
    <cellStyle name="Normal 2 3 2 2 2 4 3" xfId="12911"/>
    <cellStyle name="Normal 2 3 2 2 2 4 3 2" xfId="26920"/>
    <cellStyle name="Normal 2 3 2 2 2 4 4" xfId="7369"/>
    <cellStyle name="Normal 2 3 2 2 2 4 5" xfId="21502"/>
    <cellStyle name="Normal 2 3 2 2 2 5" xfId="871"/>
    <cellStyle name="Normal 2 3 2 2 2 5 2" xfId="3687"/>
    <cellStyle name="Normal 2 3 2 2 2 5 2 2" xfId="14739"/>
    <cellStyle name="Normal 2 3 2 2 2 5 2 2 2" xfId="28669"/>
    <cellStyle name="Normal 2 3 2 2 2 5 2 3" xfId="9197"/>
    <cellStyle name="Normal 2 3 2 2 2 5 2 4" xfId="23318"/>
    <cellStyle name="Normal 2 3 2 2 2 5 3" xfId="11981"/>
    <cellStyle name="Normal 2 3 2 2 2 5 3 2" xfId="26016"/>
    <cellStyle name="Normal 2 3 2 2 2 5 4" xfId="6439"/>
    <cellStyle name="Normal 2 3 2 2 2 5 5" xfId="20591"/>
    <cellStyle name="Normal 2 3 2 2 2 6" xfId="3227"/>
    <cellStyle name="Normal 2 3 2 2 2 6 2" xfId="14279"/>
    <cellStyle name="Normal 2 3 2 2 2 6 2 2" xfId="28218"/>
    <cellStyle name="Normal 2 3 2 2 2 6 3" xfId="8737"/>
    <cellStyle name="Normal 2 3 2 2 2 6 4" xfId="22869"/>
    <cellStyle name="Normal 2 3 2 2 2 7" xfId="11521"/>
    <cellStyle name="Normal 2 3 2 2 2 7 2" xfId="25572"/>
    <cellStyle name="Normal 2 3 2 2 2 8" xfId="5979"/>
    <cellStyle name="Normal 2 3 2 2 2 9" xfId="20123"/>
    <cellStyle name="Normal 2 3 2 2 3" xfId="432"/>
    <cellStyle name="Normal 2 3 2 2 3 2" xfId="638"/>
    <cellStyle name="Normal 2 3 2 2 3 2 2" xfId="1517"/>
    <cellStyle name="Normal 2 3 2 2 3 2 2 2" xfId="4333"/>
    <cellStyle name="Normal 2 3 2 2 3 2 2 2 2" xfId="15385"/>
    <cellStyle name="Normal 2 3 2 2 3 2 2 2 2 2" xfId="29299"/>
    <cellStyle name="Normal 2 3 2 2 3 2 2 2 3" xfId="9843"/>
    <cellStyle name="Normal 2 3 2 2 3 2 2 2 4" xfId="23957"/>
    <cellStyle name="Normal 2 3 2 2 3 2 2 3" xfId="12627"/>
    <cellStyle name="Normal 2 3 2 2 3 2 2 3 2" xfId="26647"/>
    <cellStyle name="Normal 2 3 2 2 3 2 2 4" xfId="7085"/>
    <cellStyle name="Normal 2 3 2 2 3 2 2 5" xfId="21227"/>
    <cellStyle name="Normal 2 3 2 2 3 2 3" xfId="2033"/>
    <cellStyle name="Normal 2 3 2 2 3 2 3 2" xfId="4849"/>
    <cellStyle name="Normal 2 3 2 2 3 2 3 2 2" xfId="15901"/>
    <cellStyle name="Normal 2 3 2 2 3 2 3 2 2 2" xfId="29792"/>
    <cellStyle name="Normal 2 3 2 2 3 2 3 2 3" xfId="10359"/>
    <cellStyle name="Normal 2 3 2 2 3 2 3 2 4" xfId="24459"/>
    <cellStyle name="Normal 2 3 2 2 3 2 3 3" xfId="13143"/>
    <cellStyle name="Normal 2 3 2 2 3 2 3 3 2" xfId="27149"/>
    <cellStyle name="Normal 2 3 2 2 3 2 3 4" xfId="7601"/>
    <cellStyle name="Normal 2 3 2 2 3 2 3 5" xfId="21731"/>
    <cellStyle name="Normal 2 3 2 2 3 2 4" xfId="1106"/>
    <cellStyle name="Normal 2 3 2 2 3 2 4 2" xfId="3922"/>
    <cellStyle name="Normal 2 3 2 2 3 2 4 2 2" xfId="14974"/>
    <cellStyle name="Normal 2 3 2 2 3 2 4 2 2 2" xfId="28900"/>
    <cellStyle name="Normal 2 3 2 2 3 2 4 2 3" xfId="9432"/>
    <cellStyle name="Normal 2 3 2 2 3 2 4 2 4" xfId="23548"/>
    <cellStyle name="Normal 2 3 2 2 3 2 4 3" xfId="12216"/>
    <cellStyle name="Normal 2 3 2 2 3 2 4 3 2" xfId="26246"/>
    <cellStyle name="Normal 2 3 2 2 3 2 4 4" xfId="6674"/>
    <cellStyle name="Normal 2 3 2 2 3 2 4 5" xfId="20823"/>
    <cellStyle name="Normal 2 3 2 2 3 2 5" xfId="3459"/>
    <cellStyle name="Normal 2 3 2 2 3 2 5 2" xfId="14511"/>
    <cellStyle name="Normal 2 3 2 2 3 2 5 2 2" xfId="28447"/>
    <cellStyle name="Normal 2 3 2 2 3 2 5 3" xfId="8969"/>
    <cellStyle name="Normal 2 3 2 2 3 2 5 4" xfId="23096"/>
    <cellStyle name="Normal 2 3 2 2 3 2 6" xfId="11753"/>
    <cellStyle name="Normal 2 3 2 2 3 2 6 2" xfId="25797"/>
    <cellStyle name="Normal 2 3 2 2 3 2 7" xfId="6211"/>
    <cellStyle name="Normal 2 3 2 2 3 2 8" xfId="20366"/>
    <cellStyle name="Normal 2 3 2 2 3 3" xfId="1326"/>
    <cellStyle name="Normal 2 3 2 2 3 3 2" xfId="4142"/>
    <cellStyle name="Normal 2 3 2 2 3 3 2 2" xfId="15194"/>
    <cellStyle name="Normal 2 3 2 2 3 3 2 2 2" xfId="29115"/>
    <cellStyle name="Normal 2 3 2 2 3 3 2 3" xfId="9652"/>
    <cellStyle name="Normal 2 3 2 2 3 3 2 4" xfId="23768"/>
    <cellStyle name="Normal 2 3 2 2 3 3 3" xfId="12436"/>
    <cellStyle name="Normal 2 3 2 2 3 3 3 2" xfId="26462"/>
    <cellStyle name="Normal 2 3 2 2 3 3 4" xfId="6894"/>
    <cellStyle name="Normal 2 3 2 2 3 3 5" xfId="21041"/>
    <cellStyle name="Normal 2 3 2 2 3 4" xfId="1842"/>
    <cellStyle name="Normal 2 3 2 2 3 4 2" xfId="4658"/>
    <cellStyle name="Normal 2 3 2 2 3 4 2 2" xfId="15710"/>
    <cellStyle name="Normal 2 3 2 2 3 4 2 2 2" xfId="29608"/>
    <cellStyle name="Normal 2 3 2 2 3 4 2 3" xfId="10168"/>
    <cellStyle name="Normal 2 3 2 2 3 4 2 4" xfId="24275"/>
    <cellStyle name="Normal 2 3 2 2 3 4 3" xfId="12952"/>
    <cellStyle name="Normal 2 3 2 2 3 4 3 2" xfId="26961"/>
    <cellStyle name="Normal 2 3 2 2 3 4 4" xfId="7410"/>
    <cellStyle name="Normal 2 3 2 2 3 4 5" xfId="21543"/>
    <cellStyle name="Normal 2 3 2 2 3 5" xfId="912"/>
    <cellStyle name="Normal 2 3 2 2 3 5 2" xfId="3728"/>
    <cellStyle name="Normal 2 3 2 2 3 5 2 2" xfId="14780"/>
    <cellStyle name="Normal 2 3 2 2 3 5 2 2 2" xfId="28710"/>
    <cellStyle name="Normal 2 3 2 2 3 5 2 3" xfId="9238"/>
    <cellStyle name="Normal 2 3 2 2 3 5 2 4" xfId="23359"/>
    <cellStyle name="Normal 2 3 2 2 3 5 3" xfId="12022"/>
    <cellStyle name="Normal 2 3 2 2 3 5 3 2" xfId="26057"/>
    <cellStyle name="Normal 2 3 2 2 3 5 4" xfId="6480"/>
    <cellStyle name="Normal 2 3 2 2 3 5 5" xfId="20632"/>
    <cellStyle name="Normal 2 3 2 2 3 6" xfId="3268"/>
    <cellStyle name="Normal 2 3 2 2 3 6 2" xfId="14320"/>
    <cellStyle name="Normal 2 3 2 2 3 6 2 2" xfId="28259"/>
    <cellStyle name="Normal 2 3 2 2 3 6 3" xfId="8778"/>
    <cellStyle name="Normal 2 3 2 2 3 6 4" xfId="22910"/>
    <cellStyle name="Normal 2 3 2 2 3 7" xfId="11562"/>
    <cellStyle name="Normal 2 3 2 2 3 7 2" xfId="25613"/>
    <cellStyle name="Normal 2 3 2 2 3 8" xfId="6020"/>
    <cellStyle name="Normal 2 3 2 2 3 9" xfId="20167"/>
    <cellStyle name="Normal 2 3 2 2 4" xfId="557"/>
    <cellStyle name="Normal 2 3 2 2 4 2" xfId="1436"/>
    <cellStyle name="Normal 2 3 2 2 4 2 2" xfId="4252"/>
    <cellStyle name="Normal 2 3 2 2 4 2 2 2" xfId="15304"/>
    <cellStyle name="Normal 2 3 2 2 4 2 2 2 2" xfId="29218"/>
    <cellStyle name="Normal 2 3 2 2 4 2 2 3" xfId="9762"/>
    <cellStyle name="Normal 2 3 2 2 4 2 2 4" xfId="23876"/>
    <cellStyle name="Normal 2 3 2 2 4 2 3" xfId="12546"/>
    <cellStyle name="Normal 2 3 2 2 4 2 3 2" xfId="26566"/>
    <cellStyle name="Normal 2 3 2 2 4 2 4" xfId="7004"/>
    <cellStyle name="Normal 2 3 2 2 4 2 5" xfId="21146"/>
    <cellStyle name="Normal 2 3 2 2 4 3" xfId="1952"/>
    <cellStyle name="Normal 2 3 2 2 4 3 2" xfId="4768"/>
    <cellStyle name="Normal 2 3 2 2 4 3 2 2" xfId="15820"/>
    <cellStyle name="Normal 2 3 2 2 4 3 2 2 2" xfId="29711"/>
    <cellStyle name="Normal 2 3 2 2 4 3 2 3" xfId="10278"/>
    <cellStyle name="Normal 2 3 2 2 4 3 2 4" xfId="24378"/>
    <cellStyle name="Normal 2 3 2 2 4 3 3" xfId="13062"/>
    <cellStyle name="Normal 2 3 2 2 4 3 3 2" xfId="27068"/>
    <cellStyle name="Normal 2 3 2 2 4 3 4" xfId="7520"/>
    <cellStyle name="Normal 2 3 2 2 4 3 5" xfId="21650"/>
    <cellStyle name="Normal 2 3 2 2 4 4" xfId="1025"/>
    <cellStyle name="Normal 2 3 2 2 4 4 2" xfId="3841"/>
    <cellStyle name="Normal 2 3 2 2 4 4 2 2" xfId="14893"/>
    <cellStyle name="Normal 2 3 2 2 4 4 2 2 2" xfId="28819"/>
    <cellStyle name="Normal 2 3 2 2 4 4 2 3" xfId="9351"/>
    <cellStyle name="Normal 2 3 2 2 4 4 2 4" xfId="23467"/>
    <cellStyle name="Normal 2 3 2 2 4 4 3" xfId="12135"/>
    <cellStyle name="Normal 2 3 2 2 4 4 3 2" xfId="26165"/>
    <cellStyle name="Normal 2 3 2 2 4 4 4" xfId="6593"/>
    <cellStyle name="Normal 2 3 2 2 4 4 5" xfId="20742"/>
    <cellStyle name="Normal 2 3 2 2 4 5" xfId="3378"/>
    <cellStyle name="Normal 2 3 2 2 4 5 2" xfId="14430"/>
    <cellStyle name="Normal 2 3 2 2 4 5 2 2" xfId="28366"/>
    <cellStyle name="Normal 2 3 2 2 4 5 3" xfId="8888"/>
    <cellStyle name="Normal 2 3 2 2 4 5 4" xfId="23015"/>
    <cellStyle name="Normal 2 3 2 2 4 6" xfId="11672"/>
    <cellStyle name="Normal 2 3 2 2 4 6 2" xfId="25716"/>
    <cellStyle name="Normal 2 3 2 2 4 7" xfId="6130"/>
    <cellStyle name="Normal 2 3 2 2 4 8" xfId="20285"/>
    <cellStyle name="Normal 2 3 2 2 5" xfId="1245"/>
    <cellStyle name="Normal 2 3 2 2 5 2" xfId="4061"/>
    <cellStyle name="Normal 2 3 2 2 5 2 2" xfId="15113"/>
    <cellStyle name="Normal 2 3 2 2 5 2 2 2" xfId="29034"/>
    <cellStyle name="Normal 2 3 2 2 5 2 3" xfId="9571"/>
    <cellStyle name="Normal 2 3 2 2 5 2 4" xfId="23687"/>
    <cellStyle name="Normal 2 3 2 2 5 3" xfId="12355"/>
    <cellStyle name="Normal 2 3 2 2 5 3 2" xfId="26381"/>
    <cellStyle name="Normal 2 3 2 2 5 4" xfId="6813"/>
    <cellStyle name="Normal 2 3 2 2 5 5" xfId="20960"/>
    <cellStyle name="Normal 2 3 2 2 6" xfId="1761"/>
    <cellStyle name="Normal 2 3 2 2 6 2" xfId="4577"/>
    <cellStyle name="Normal 2 3 2 2 6 2 2" xfId="15629"/>
    <cellStyle name="Normal 2 3 2 2 6 2 2 2" xfId="29527"/>
    <cellStyle name="Normal 2 3 2 2 6 2 3" xfId="10087"/>
    <cellStyle name="Normal 2 3 2 2 6 2 4" xfId="24194"/>
    <cellStyle name="Normal 2 3 2 2 6 3" xfId="12871"/>
    <cellStyle name="Normal 2 3 2 2 6 3 2" xfId="26880"/>
    <cellStyle name="Normal 2 3 2 2 6 4" xfId="7329"/>
    <cellStyle name="Normal 2 3 2 2 6 5" xfId="21462"/>
    <cellStyle name="Normal 2 3 2 2 7" xfId="828"/>
    <cellStyle name="Normal 2 3 2 2 7 2" xfId="3644"/>
    <cellStyle name="Normal 2 3 2 2 7 2 2" xfId="14696"/>
    <cellStyle name="Normal 2 3 2 2 7 2 2 2" xfId="28626"/>
    <cellStyle name="Normal 2 3 2 2 7 2 3" xfId="9154"/>
    <cellStyle name="Normal 2 3 2 2 7 2 4" xfId="23275"/>
    <cellStyle name="Normal 2 3 2 2 7 3" xfId="11938"/>
    <cellStyle name="Normal 2 3 2 2 7 3 2" xfId="25973"/>
    <cellStyle name="Normal 2 3 2 2 7 4" xfId="6396"/>
    <cellStyle name="Normal 2 3 2 2 7 5" xfId="20548"/>
    <cellStyle name="Normal 2 3 2 2 8" xfId="3187"/>
    <cellStyle name="Normal 2 3 2 2 8 2" xfId="14239"/>
    <cellStyle name="Normal 2 3 2 2 8 2 2" xfId="28178"/>
    <cellStyle name="Normal 2 3 2 2 8 3" xfId="8697"/>
    <cellStyle name="Normal 2 3 2 2 8 4" xfId="22829"/>
    <cellStyle name="Normal 2 3 2 2 9" xfId="11481"/>
    <cellStyle name="Normal 2 3 2 2 9 2" xfId="25532"/>
    <cellStyle name="Normal 2 3 2 3" xfId="376"/>
    <cellStyle name="Normal 2 3 2 3 2" xfId="585"/>
    <cellStyle name="Normal 2 3 2 3 2 2" xfId="1464"/>
    <cellStyle name="Normal 2 3 2 3 2 2 2" xfId="4280"/>
    <cellStyle name="Normal 2 3 2 3 2 2 2 2" xfId="15332"/>
    <cellStyle name="Normal 2 3 2 3 2 2 2 2 2" xfId="29246"/>
    <cellStyle name="Normal 2 3 2 3 2 2 2 3" xfId="9790"/>
    <cellStyle name="Normal 2 3 2 3 2 2 2 4" xfId="23904"/>
    <cellStyle name="Normal 2 3 2 3 2 2 3" xfId="12574"/>
    <cellStyle name="Normal 2 3 2 3 2 2 3 2" xfId="26594"/>
    <cellStyle name="Normal 2 3 2 3 2 2 4" xfId="7032"/>
    <cellStyle name="Normal 2 3 2 3 2 2 5" xfId="21174"/>
    <cellStyle name="Normal 2 3 2 3 2 3" xfId="1980"/>
    <cellStyle name="Normal 2 3 2 3 2 3 2" xfId="4796"/>
    <cellStyle name="Normal 2 3 2 3 2 3 2 2" xfId="15848"/>
    <cellStyle name="Normal 2 3 2 3 2 3 2 2 2" xfId="29739"/>
    <cellStyle name="Normal 2 3 2 3 2 3 2 3" xfId="10306"/>
    <cellStyle name="Normal 2 3 2 3 2 3 2 4" xfId="24406"/>
    <cellStyle name="Normal 2 3 2 3 2 3 3" xfId="13090"/>
    <cellStyle name="Normal 2 3 2 3 2 3 3 2" xfId="27096"/>
    <cellStyle name="Normal 2 3 2 3 2 3 4" xfId="7548"/>
    <cellStyle name="Normal 2 3 2 3 2 3 5" xfId="21678"/>
    <cellStyle name="Normal 2 3 2 3 2 4" xfId="1053"/>
    <cellStyle name="Normal 2 3 2 3 2 4 2" xfId="3869"/>
    <cellStyle name="Normal 2 3 2 3 2 4 2 2" xfId="14921"/>
    <cellStyle name="Normal 2 3 2 3 2 4 2 2 2" xfId="28847"/>
    <cellStyle name="Normal 2 3 2 3 2 4 2 3" xfId="9379"/>
    <cellStyle name="Normal 2 3 2 3 2 4 2 4" xfId="23495"/>
    <cellStyle name="Normal 2 3 2 3 2 4 3" xfId="12163"/>
    <cellStyle name="Normal 2 3 2 3 2 4 3 2" xfId="26193"/>
    <cellStyle name="Normal 2 3 2 3 2 4 4" xfId="6621"/>
    <cellStyle name="Normal 2 3 2 3 2 4 5" xfId="20770"/>
    <cellStyle name="Normal 2 3 2 3 2 5" xfId="3406"/>
    <cellStyle name="Normal 2 3 2 3 2 5 2" xfId="14458"/>
    <cellStyle name="Normal 2 3 2 3 2 5 2 2" xfId="28394"/>
    <cellStyle name="Normal 2 3 2 3 2 5 3" xfId="8916"/>
    <cellStyle name="Normal 2 3 2 3 2 5 4" xfId="23043"/>
    <cellStyle name="Normal 2 3 2 3 2 6" xfId="11700"/>
    <cellStyle name="Normal 2 3 2 3 2 6 2" xfId="25744"/>
    <cellStyle name="Normal 2 3 2 3 2 7" xfId="6158"/>
    <cellStyle name="Normal 2 3 2 3 2 8" xfId="20313"/>
    <cellStyle name="Normal 2 3 2 3 3" xfId="1273"/>
    <cellStyle name="Normal 2 3 2 3 3 2" xfId="4089"/>
    <cellStyle name="Normal 2 3 2 3 3 2 2" xfId="15141"/>
    <cellStyle name="Normal 2 3 2 3 3 2 2 2" xfId="29062"/>
    <cellStyle name="Normal 2 3 2 3 3 2 3" xfId="9599"/>
    <cellStyle name="Normal 2 3 2 3 3 2 4" xfId="23715"/>
    <cellStyle name="Normal 2 3 2 3 3 3" xfId="12383"/>
    <cellStyle name="Normal 2 3 2 3 3 3 2" xfId="26409"/>
    <cellStyle name="Normal 2 3 2 3 3 4" xfId="6841"/>
    <cellStyle name="Normal 2 3 2 3 3 5" xfId="20988"/>
    <cellStyle name="Normal 2 3 2 3 4" xfId="1789"/>
    <cellStyle name="Normal 2 3 2 3 4 2" xfId="4605"/>
    <cellStyle name="Normal 2 3 2 3 4 2 2" xfId="15657"/>
    <cellStyle name="Normal 2 3 2 3 4 2 2 2" xfId="29555"/>
    <cellStyle name="Normal 2 3 2 3 4 2 3" xfId="10115"/>
    <cellStyle name="Normal 2 3 2 3 4 2 4" xfId="24222"/>
    <cellStyle name="Normal 2 3 2 3 4 3" xfId="12899"/>
    <cellStyle name="Normal 2 3 2 3 4 3 2" xfId="26908"/>
    <cellStyle name="Normal 2 3 2 3 4 4" xfId="7357"/>
    <cellStyle name="Normal 2 3 2 3 4 5" xfId="21490"/>
    <cellStyle name="Normal 2 3 2 3 5" xfId="859"/>
    <cellStyle name="Normal 2 3 2 3 5 2" xfId="3675"/>
    <cellStyle name="Normal 2 3 2 3 5 2 2" xfId="14727"/>
    <cellStyle name="Normal 2 3 2 3 5 2 2 2" xfId="28657"/>
    <cellStyle name="Normal 2 3 2 3 5 2 3" xfId="9185"/>
    <cellStyle name="Normal 2 3 2 3 5 2 4" xfId="23306"/>
    <cellStyle name="Normal 2 3 2 3 5 3" xfId="11969"/>
    <cellStyle name="Normal 2 3 2 3 5 3 2" xfId="26004"/>
    <cellStyle name="Normal 2 3 2 3 5 4" xfId="6427"/>
    <cellStyle name="Normal 2 3 2 3 5 5" xfId="20579"/>
    <cellStyle name="Normal 2 3 2 3 6" xfId="3215"/>
    <cellStyle name="Normal 2 3 2 3 6 2" xfId="14267"/>
    <cellStyle name="Normal 2 3 2 3 6 2 2" xfId="28206"/>
    <cellStyle name="Normal 2 3 2 3 6 3" xfId="8725"/>
    <cellStyle name="Normal 2 3 2 3 6 4" xfId="22857"/>
    <cellStyle name="Normal 2 3 2 3 7" xfId="11509"/>
    <cellStyle name="Normal 2 3 2 3 7 2" xfId="25560"/>
    <cellStyle name="Normal 2 3 2 3 8" xfId="5967"/>
    <cellStyle name="Normal 2 3 2 3 9" xfId="20111"/>
    <cellStyle name="Normal 2 3 2 4" xfId="420"/>
    <cellStyle name="Normal 2 3 2 4 2" xfId="626"/>
    <cellStyle name="Normal 2 3 2 4 2 2" xfId="1505"/>
    <cellStyle name="Normal 2 3 2 4 2 2 2" xfId="4321"/>
    <cellStyle name="Normal 2 3 2 4 2 2 2 2" xfId="15373"/>
    <cellStyle name="Normal 2 3 2 4 2 2 2 2 2" xfId="29287"/>
    <cellStyle name="Normal 2 3 2 4 2 2 2 3" xfId="9831"/>
    <cellStyle name="Normal 2 3 2 4 2 2 2 4" xfId="23945"/>
    <cellStyle name="Normal 2 3 2 4 2 2 3" xfId="12615"/>
    <cellStyle name="Normal 2 3 2 4 2 2 3 2" xfId="26635"/>
    <cellStyle name="Normal 2 3 2 4 2 2 4" xfId="7073"/>
    <cellStyle name="Normal 2 3 2 4 2 2 5" xfId="21215"/>
    <cellStyle name="Normal 2 3 2 4 2 3" xfId="2021"/>
    <cellStyle name="Normal 2 3 2 4 2 3 2" xfId="4837"/>
    <cellStyle name="Normal 2 3 2 4 2 3 2 2" xfId="15889"/>
    <cellStyle name="Normal 2 3 2 4 2 3 2 2 2" xfId="29780"/>
    <cellStyle name="Normal 2 3 2 4 2 3 2 3" xfId="10347"/>
    <cellStyle name="Normal 2 3 2 4 2 3 2 4" xfId="24447"/>
    <cellStyle name="Normal 2 3 2 4 2 3 3" xfId="13131"/>
    <cellStyle name="Normal 2 3 2 4 2 3 3 2" xfId="27137"/>
    <cellStyle name="Normal 2 3 2 4 2 3 4" xfId="7589"/>
    <cellStyle name="Normal 2 3 2 4 2 3 5" xfId="21719"/>
    <cellStyle name="Normal 2 3 2 4 2 4" xfId="1094"/>
    <cellStyle name="Normal 2 3 2 4 2 4 2" xfId="3910"/>
    <cellStyle name="Normal 2 3 2 4 2 4 2 2" xfId="14962"/>
    <cellStyle name="Normal 2 3 2 4 2 4 2 2 2" xfId="28888"/>
    <cellStyle name="Normal 2 3 2 4 2 4 2 3" xfId="9420"/>
    <cellStyle name="Normal 2 3 2 4 2 4 2 4" xfId="23536"/>
    <cellStyle name="Normal 2 3 2 4 2 4 3" xfId="12204"/>
    <cellStyle name="Normal 2 3 2 4 2 4 3 2" xfId="26234"/>
    <cellStyle name="Normal 2 3 2 4 2 4 4" xfId="6662"/>
    <cellStyle name="Normal 2 3 2 4 2 4 5" xfId="20811"/>
    <cellStyle name="Normal 2 3 2 4 2 5" xfId="3447"/>
    <cellStyle name="Normal 2 3 2 4 2 5 2" xfId="14499"/>
    <cellStyle name="Normal 2 3 2 4 2 5 2 2" xfId="28435"/>
    <cellStyle name="Normal 2 3 2 4 2 5 3" xfId="8957"/>
    <cellStyle name="Normal 2 3 2 4 2 5 4" xfId="23084"/>
    <cellStyle name="Normal 2 3 2 4 2 6" xfId="11741"/>
    <cellStyle name="Normal 2 3 2 4 2 6 2" xfId="25785"/>
    <cellStyle name="Normal 2 3 2 4 2 7" xfId="6199"/>
    <cellStyle name="Normal 2 3 2 4 2 8" xfId="20354"/>
    <cellStyle name="Normal 2 3 2 4 3" xfId="1314"/>
    <cellStyle name="Normal 2 3 2 4 3 2" xfId="4130"/>
    <cellStyle name="Normal 2 3 2 4 3 2 2" xfId="15182"/>
    <cellStyle name="Normal 2 3 2 4 3 2 2 2" xfId="29103"/>
    <cellStyle name="Normal 2 3 2 4 3 2 3" xfId="9640"/>
    <cellStyle name="Normal 2 3 2 4 3 2 4" xfId="23756"/>
    <cellStyle name="Normal 2 3 2 4 3 3" xfId="12424"/>
    <cellStyle name="Normal 2 3 2 4 3 3 2" xfId="26450"/>
    <cellStyle name="Normal 2 3 2 4 3 4" xfId="6882"/>
    <cellStyle name="Normal 2 3 2 4 3 5" xfId="21029"/>
    <cellStyle name="Normal 2 3 2 4 4" xfId="1830"/>
    <cellStyle name="Normal 2 3 2 4 4 2" xfId="4646"/>
    <cellStyle name="Normal 2 3 2 4 4 2 2" xfId="15698"/>
    <cellStyle name="Normal 2 3 2 4 4 2 2 2" xfId="29596"/>
    <cellStyle name="Normal 2 3 2 4 4 2 3" xfId="10156"/>
    <cellStyle name="Normal 2 3 2 4 4 2 4" xfId="24263"/>
    <cellStyle name="Normal 2 3 2 4 4 3" xfId="12940"/>
    <cellStyle name="Normal 2 3 2 4 4 3 2" xfId="26949"/>
    <cellStyle name="Normal 2 3 2 4 4 4" xfId="7398"/>
    <cellStyle name="Normal 2 3 2 4 4 5" xfId="21531"/>
    <cellStyle name="Normal 2 3 2 4 5" xfId="900"/>
    <cellStyle name="Normal 2 3 2 4 5 2" xfId="3716"/>
    <cellStyle name="Normal 2 3 2 4 5 2 2" xfId="14768"/>
    <cellStyle name="Normal 2 3 2 4 5 2 2 2" xfId="28698"/>
    <cellStyle name="Normal 2 3 2 4 5 2 3" xfId="9226"/>
    <cellStyle name="Normal 2 3 2 4 5 2 4" xfId="23347"/>
    <cellStyle name="Normal 2 3 2 4 5 3" xfId="12010"/>
    <cellStyle name="Normal 2 3 2 4 5 3 2" xfId="26045"/>
    <cellStyle name="Normal 2 3 2 4 5 4" xfId="6468"/>
    <cellStyle name="Normal 2 3 2 4 5 5" xfId="20620"/>
    <cellStyle name="Normal 2 3 2 4 6" xfId="3256"/>
    <cellStyle name="Normal 2 3 2 4 6 2" xfId="14308"/>
    <cellStyle name="Normal 2 3 2 4 6 2 2" xfId="28247"/>
    <cellStyle name="Normal 2 3 2 4 6 3" xfId="8766"/>
    <cellStyle name="Normal 2 3 2 4 6 4" xfId="22898"/>
    <cellStyle name="Normal 2 3 2 4 7" xfId="11550"/>
    <cellStyle name="Normal 2 3 2 4 7 2" xfId="25601"/>
    <cellStyle name="Normal 2 3 2 4 8" xfId="6008"/>
    <cellStyle name="Normal 2 3 2 4 9" xfId="20155"/>
    <cellStyle name="Normal 2 3 2 5" xfId="535"/>
    <cellStyle name="Normal 2 3 2 5 2" xfId="1414"/>
    <cellStyle name="Normal 2 3 2 5 2 2" xfId="4230"/>
    <cellStyle name="Normal 2 3 2 5 2 2 2" xfId="15282"/>
    <cellStyle name="Normal 2 3 2 5 2 2 2 2" xfId="29198"/>
    <cellStyle name="Normal 2 3 2 5 2 2 3" xfId="9740"/>
    <cellStyle name="Normal 2 3 2 5 2 2 4" xfId="23854"/>
    <cellStyle name="Normal 2 3 2 5 2 3" xfId="12524"/>
    <cellStyle name="Normal 2 3 2 5 2 3 2" xfId="26545"/>
    <cellStyle name="Normal 2 3 2 5 2 4" xfId="6982"/>
    <cellStyle name="Normal 2 3 2 5 2 5" xfId="21125"/>
    <cellStyle name="Normal 2 3 2 5 3" xfId="1930"/>
    <cellStyle name="Normal 2 3 2 5 3 2" xfId="4746"/>
    <cellStyle name="Normal 2 3 2 5 3 2 2" xfId="15798"/>
    <cellStyle name="Normal 2 3 2 5 3 2 2 2" xfId="29690"/>
    <cellStyle name="Normal 2 3 2 5 3 2 3" xfId="10256"/>
    <cellStyle name="Normal 2 3 2 5 3 2 4" xfId="24356"/>
    <cellStyle name="Normal 2 3 2 5 3 3" xfId="13040"/>
    <cellStyle name="Normal 2 3 2 5 3 3 2" xfId="27048"/>
    <cellStyle name="Normal 2 3 2 5 3 4" xfId="7498"/>
    <cellStyle name="Normal 2 3 2 5 3 5" xfId="21628"/>
    <cellStyle name="Normal 2 3 2 5 4" xfId="1003"/>
    <cellStyle name="Normal 2 3 2 5 4 2" xfId="3819"/>
    <cellStyle name="Normal 2 3 2 5 4 2 2" xfId="14871"/>
    <cellStyle name="Normal 2 3 2 5 4 2 2 2" xfId="28797"/>
    <cellStyle name="Normal 2 3 2 5 4 2 3" xfId="9329"/>
    <cellStyle name="Normal 2 3 2 5 4 2 4" xfId="23446"/>
    <cellStyle name="Normal 2 3 2 5 4 3" xfId="12113"/>
    <cellStyle name="Normal 2 3 2 5 4 3 2" xfId="26144"/>
    <cellStyle name="Normal 2 3 2 5 4 4" xfId="6571"/>
    <cellStyle name="Normal 2 3 2 5 4 5" xfId="20720"/>
    <cellStyle name="Normal 2 3 2 5 5" xfId="3356"/>
    <cellStyle name="Normal 2 3 2 5 5 2" xfId="14408"/>
    <cellStyle name="Normal 2 3 2 5 5 2 2" xfId="28345"/>
    <cellStyle name="Normal 2 3 2 5 5 3" xfId="8866"/>
    <cellStyle name="Normal 2 3 2 5 5 4" xfId="22994"/>
    <cellStyle name="Normal 2 3 2 5 6" xfId="11650"/>
    <cellStyle name="Normal 2 3 2 5 6 2" xfId="25695"/>
    <cellStyle name="Normal 2 3 2 5 7" xfId="6108"/>
    <cellStyle name="Normal 2 3 2 5 8" xfId="20263"/>
    <cellStyle name="Normal 2 3 2 6" xfId="1233"/>
    <cellStyle name="Normal 2 3 2 6 2" xfId="4049"/>
    <cellStyle name="Normal 2 3 2 6 2 2" xfId="15101"/>
    <cellStyle name="Normal 2 3 2 6 2 2 2" xfId="29022"/>
    <cellStyle name="Normal 2 3 2 6 2 3" xfId="9559"/>
    <cellStyle name="Normal 2 3 2 6 2 4" xfId="23675"/>
    <cellStyle name="Normal 2 3 2 6 3" xfId="12343"/>
    <cellStyle name="Normal 2 3 2 6 3 2" xfId="26369"/>
    <cellStyle name="Normal 2 3 2 6 4" xfId="6801"/>
    <cellStyle name="Normal 2 3 2 6 5" xfId="20948"/>
    <cellStyle name="Normal 2 3 2 7" xfId="1749"/>
    <cellStyle name="Normal 2 3 2 7 2" xfId="4565"/>
    <cellStyle name="Normal 2 3 2 7 2 2" xfId="15617"/>
    <cellStyle name="Normal 2 3 2 7 2 2 2" xfId="29515"/>
    <cellStyle name="Normal 2 3 2 7 2 3" xfId="10075"/>
    <cellStyle name="Normal 2 3 2 7 2 4" xfId="24182"/>
    <cellStyle name="Normal 2 3 2 7 3" xfId="12859"/>
    <cellStyle name="Normal 2 3 2 7 3 2" xfId="26868"/>
    <cellStyle name="Normal 2 3 2 7 4" xfId="7317"/>
    <cellStyle name="Normal 2 3 2 7 5" xfId="21450"/>
    <cellStyle name="Normal 2 3 2 8" xfId="807"/>
    <cellStyle name="Normal 2 3 2 8 2" xfId="3623"/>
    <cellStyle name="Normal 2 3 2 8 2 2" xfId="14675"/>
    <cellStyle name="Normal 2 3 2 8 2 2 2" xfId="28606"/>
    <cellStyle name="Normal 2 3 2 8 2 3" xfId="9133"/>
    <cellStyle name="Normal 2 3 2 8 2 4" xfId="23255"/>
    <cellStyle name="Normal 2 3 2 8 3" xfId="11917"/>
    <cellStyle name="Normal 2 3 2 8 3 2" xfId="25954"/>
    <cellStyle name="Normal 2 3 2 8 4" xfId="6375"/>
    <cellStyle name="Normal 2 3 2 8 5" xfId="20527"/>
    <cellStyle name="Normal 2 3 2 9" xfId="3162"/>
    <cellStyle name="Normal 2 3 2 9 2" xfId="14227"/>
    <cellStyle name="Normal 2 3 2 9 2 2" xfId="28166"/>
    <cellStyle name="Normal 2 3 2 9 3" xfId="8685"/>
    <cellStyle name="Normal 2 3 2 9 4" xfId="22806"/>
    <cellStyle name="Normal 2 3 3" xfId="264"/>
    <cellStyle name="Normal 2 3 3 10" xfId="5914"/>
    <cellStyle name="Normal 2 3 3 11" xfId="20010"/>
    <cellStyle name="Normal 2 3 3 2" xfId="363"/>
    <cellStyle name="Normal 2 3 3 2 2" xfId="572"/>
    <cellStyle name="Normal 2 3 3 2 2 2" xfId="1451"/>
    <cellStyle name="Normal 2 3 3 2 2 2 2" xfId="4267"/>
    <cellStyle name="Normal 2 3 3 2 2 2 2 2" xfId="15319"/>
    <cellStyle name="Normal 2 3 3 2 2 2 2 2 2" xfId="29233"/>
    <cellStyle name="Normal 2 3 3 2 2 2 2 3" xfId="9777"/>
    <cellStyle name="Normal 2 3 3 2 2 2 2 4" xfId="23891"/>
    <cellStyle name="Normal 2 3 3 2 2 2 3" xfId="12561"/>
    <cellStyle name="Normal 2 3 3 2 2 2 3 2" xfId="26581"/>
    <cellStyle name="Normal 2 3 3 2 2 2 4" xfId="7019"/>
    <cellStyle name="Normal 2 3 3 2 2 2 5" xfId="21161"/>
    <cellStyle name="Normal 2 3 3 2 2 3" xfId="1967"/>
    <cellStyle name="Normal 2 3 3 2 2 3 2" xfId="4783"/>
    <cellStyle name="Normal 2 3 3 2 2 3 2 2" xfId="15835"/>
    <cellStyle name="Normal 2 3 3 2 2 3 2 2 2" xfId="29726"/>
    <cellStyle name="Normal 2 3 3 2 2 3 2 3" xfId="10293"/>
    <cellStyle name="Normal 2 3 3 2 2 3 2 4" xfId="24393"/>
    <cellStyle name="Normal 2 3 3 2 2 3 3" xfId="13077"/>
    <cellStyle name="Normal 2 3 3 2 2 3 3 2" xfId="27083"/>
    <cellStyle name="Normal 2 3 3 2 2 3 4" xfId="7535"/>
    <cellStyle name="Normal 2 3 3 2 2 3 5" xfId="21665"/>
    <cellStyle name="Normal 2 3 3 2 2 4" xfId="1040"/>
    <cellStyle name="Normal 2 3 3 2 2 4 2" xfId="3856"/>
    <cellStyle name="Normal 2 3 3 2 2 4 2 2" xfId="14908"/>
    <cellStyle name="Normal 2 3 3 2 2 4 2 2 2" xfId="28834"/>
    <cellStyle name="Normal 2 3 3 2 2 4 2 3" xfId="9366"/>
    <cellStyle name="Normal 2 3 3 2 2 4 2 4" xfId="23482"/>
    <cellStyle name="Normal 2 3 3 2 2 4 3" xfId="12150"/>
    <cellStyle name="Normal 2 3 3 2 2 4 3 2" xfId="26180"/>
    <cellStyle name="Normal 2 3 3 2 2 4 4" xfId="6608"/>
    <cellStyle name="Normal 2 3 3 2 2 4 5" xfId="20757"/>
    <cellStyle name="Normal 2 3 3 2 2 5" xfId="3393"/>
    <cellStyle name="Normal 2 3 3 2 2 5 2" xfId="14445"/>
    <cellStyle name="Normal 2 3 3 2 2 5 2 2" xfId="28381"/>
    <cellStyle name="Normal 2 3 3 2 2 5 3" xfId="8903"/>
    <cellStyle name="Normal 2 3 3 2 2 5 4" xfId="23030"/>
    <cellStyle name="Normal 2 3 3 2 2 6" xfId="11687"/>
    <cellStyle name="Normal 2 3 3 2 2 6 2" xfId="25731"/>
    <cellStyle name="Normal 2 3 3 2 2 7" xfId="6145"/>
    <cellStyle name="Normal 2 3 3 2 2 8" xfId="20300"/>
    <cellStyle name="Normal 2 3 3 2 3" xfId="1260"/>
    <cellStyle name="Normal 2 3 3 2 3 2" xfId="4076"/>
    <cellStyle name="Normal 2 3 3 2 3 2 2" xfId="15128"/>
    <cellStyle name="Normal 2 3 3 2 3 2 2 2" xfId="29049"/>
    <cellStyle name="Normal 2 3 3 2 3 2 3" xfId="9586"/>
    <cellStyle name="Normal 2 3 3 2 3 2 4" xfId="23702"/>
    <cellStyle name="Normal 2 3 3 2 3 3" xfId="12370"/>
    <cellStyle name="Normal 2 3 3 2 3 3 2" xfId="26396"/>
    <cellStyle name="Normal 2 3 3 2 3 4" xfId="6828"/>
    <cellStyle name="Normal 2 3 3 2 3 5" xfId="20975"/>
    <cellStyle name="Normal 2 3 3 2 4" xfId="1776"/>
    <cellStyle name="Normal 2 3 3 2 4 2" xfId="4592"/>
    <cellStyle name="Normal 2 3 3 2 4 2 2" xfId="15644"/>
    <cellStyle name="Normal 2 3 3 2 4 2 2 2" xfId="29542"/>
    <cellStyle name="Normal 2 3 3 2 4 2 3" xfId="10102"/>
    <cellStyle name="Normal 2 3 3 2 4 2 4" xfId="24209"/>
    <cellStyle name="Normal 2 3 3 2 4 3" xfId="12886"/>
    <cellStyle name="Normal 2 3 3 2 4 3 2" xfId="26895"/>
    <cellStyle name="Normal 2 3 3 2 4 4" xfId="7344"/>
    <cellStyle name="Normal 2 3 3 2 4 5" xfId="21477"/>
    <cellStyle name="Normal 2 3 3 2 5" xfId="846"/>
    <cellStyle name="Normal 2 3 3 2 5 2" xfId="3662"/>
    <cellStyle name="Normal 2 3 3 2 5 2 2" xfId="14714"/>
    <cellStyle name="Normal 2 3 3 2 5 2 2 2" xfId="28644"/>
    <cellStyle name="Normal 2 3 3 2 5 2 3" xfId="9172"/>
    <cellStyle name="Normal 2 3 3 2 5 2 4" xfId="23293"/>
    <cellStyle name="Normal 2 3 3 2 5 3" xfId="11956"/>
    <cellStyle name="Normal 2 3 3 2 5 3 2" xfId="25991"/>
    <cellStyle name="Normal 2 3 3 2 5 4" xfId="6414"/>
    <cellStyle name="Normal 2 3 3 2 5 5" xfId="20566"/>
    <cellStyle name="Normal 2 3 3 2 6" xfId="3202"/>
    <cellStyle name="Normal 2 3 3 2 6 2" xfId="14254"/>
    <cellStyle name="Normal 2 3 3 2 6 2 2" xfId="28193"/>
    <cellStyle name="Normal 2 3 3 2 6 3" xfId="8712"/>
    <cellStyle name="Normal 2 3 3 2 6 4" xfId="22844"/>
    <cellStyle name="Normal 2 3 3 2 7" xfId="11496"/>
    <cellStyle name="Normal 2 3 3 2 7 2" xfId="25547"/>
    <cellStyle name="Normal 2 3 3 2 8" xfId="5954"/>
    <cellStyle name="Normal 2 3 3 2 9" xfId="20098"/>
    <cellStyle name="Normal 2 3 3 3" xfId="407"/>
    <cellStyle name="Normal 2 3 3 3 2" xfId="613"/>
    <cellStyle name="Normal 2 3 3 3 2 2" xfId="1492"/>
    <cellStyle name="Normal 2 3 3 3 2 2 2" xfId="4308"/>
    <cellStyle name="Normal 2 3 3 3 2 2 2 2" xfId="15360"/>
    <cellStyle name="Normal 2 3 3 3 2 2 2 2 2" xfId="29274"/>
    <cellStyle name="Normal 2 3 3 3 2 2 2 3" xfId="9818"/>
    <cellStyle name="Normal 2 3 3 3 2 2 2 4" xfId="23932"/>
    <cellStyle name="Normal 2 3 3 3 2 2 3" xfId="12602"/>
    <cellStyle name="Normal 2 3 3 3 2 2 3 2" xfId="26622"/>
    <cellStyle name="Normal 2 3 3 3 2 2 4" xfId="7060"/>
    <cellStyle name="Normal 2 3 3 3 2 2 5" xfId="21202"/>
    <cellStyle name="Normal 2 3 3 3 2 3" xfId="2008"/>
    <cellStyle name="Normal 2 3 3 3 2 3 2" xfId="4824"/>
    <cellStyle name="Normal 2 3 3 3 2 3 2 2" xfId="15876"/>
    <cellStyle name="Normal 2 3 3 3 2 3 2 2 2" xfId="29767"/>
    <cellStyle name="Normal 2 3 3 3 2 3 2 3" xfId="10334"/>
    <cellStyle name="Normal 2 3 3 3 2 3 2 4" xfId="24434"/>
    <cellStyle name="Normal 2 3 3 3 2 3 3" xfId="13118"/>
    <cellStyle name="Normal 2 3 3 3 2 3 3 2" xfId="27124"/>
    <cellStyle name="Normal 2 3 3 3 2 3 4" xfId="7576"/>
    <cellStyle name="Normal 2 3 3 3 2 3 5" xfId="21706"/>
    <cellStyle name="Normal 2 3 3 3 2 4" xfId="1081"/>
    <cellStyle name="Normal 2 3 3 3 2 4 2" xfId="3897"/>
    <cellStyle name="Normal 2 3 3 3 2 4 2 2" xfId="14949"/>
    <cellStyle name="Normal 2 3 3 3 2 4 2 2 2" xfId="28875"/>
    <cellStyle name="Normal 2 3 3 3 2 4 2 3" xfId="9407"/>
    <cellStyle name="Normal 2 3 3 3 2 4 2 4" xfId="23523"/>
    <cellStyle name="Normal 2 3 3 3 2 4 3" xfId="12191"/>
    <cellStyle name="Normal 2 3 3 3 2 4 3 2" xfId="26221"/>
    <cellStyle name="Normal 2 3 3 3 2 4 4" xfId="6649"/>
    <cellStyle name="Normal 2 3 3 3 2 4 5" xfId="20798"/>
    <cellStyle name="Normal 2 3 3 3 2 5" xfId="3434"/>
    <cellStyle name="Normal 2 3 3 3 2 5 2" xfId="14486"/>
    <cellStyle name="Normal 2 3 3 3 2 5 2 2" xfId="28422"/>
    <cellStyle name="Normal 2 3 3 3 2 5 3" xfId="8944"/>
    <cellStyle name="Normal 2 3 3 3 2 5 4" xfId="23071"/>
    <cellStyle name="Normal 2 3 3 3 2 6" xfId="11728"/>
    <cellStyle name="Normal 2 3 3 3 2 6 2" xfId="25772"/>
    <cellStyle name="Normal 2 3 3 3 2 7" xfId="6186"/>
    <cellStyle name="Normal 2 3 3 3 2 8" xfId="20341"/>
    <cellStyle name="Normal 2 3 3 3 3" xfId="1301"/>
    <cellStyle name="Normal 2 3 3 3 3 2" xfId="4117"/>
    <cellStyle name="Normal 2 3 3 3 3 2 2" xfId="15169"/>
    <cellStyle name="Normal 2 3 3 3 3 2 2 2" xfId="29090"/>
    <cellStyle name="Normal 2 3 3 3 3 2 3" xfId="9627"/>
    <cellStyle name="Normal 2 3 3 3 3 2 4" xfId="23743"/>
    <cellStyle name="Normal 2 3 3 3 3 3" xfId="12411"/>
    <cellStyle name="Normal 2 3 3 3 3 3 2" xfId="26437"/>
    <cellStyle name="Normal 2 3 3 3 3 4" xfId="6869"/>
    <cellStyle name="Normal 2 3 3 3 3 5" xfId="21016"/>
    <cellStyle name="Normal 2 3 3 3 4" xfId="1817"/>
    <cellStyle name="Normal 2 3 3 3 4 2" xfId="4633"/>
    <cellStyle name="Normal 2 3 3 3 4 2 2" xfId="15685"/>
    <cellStyle name="Normal 2 3 3 3 4 2 2 2" xfId="29583"/>
    <cellStyle name="Normal 2 3 3 3 4 2 3" xfId="10143"/>
    <cellStyle name="Normal 2 3 3 3 4 2 4" xfId="24250"/>
    <cellStyle name="Normal 2 3 3 3 4 3" xfId="12927"/>
    <cellStyle name="Normal 2 3 3 3 4 3 2" xfId="26936"/>
    <cellStyle name="Normal 2 3 3 3 4 4" xfId="7385"/>
    <cellStyle name="Normal 2 3 3 3 4 5" xfId="21518"/>
    <cellStyle name="Normal 2 3 3 3 5" xfId="887"/>
    <cellStyle name="Normal 2 3 3 3 5 2" xfId="3703"/>
    <cellStyle name="Normal 2 3 3 3 5 2 2" xfId="14755"/>
    <cellStyle name="Normal 2 3 3 3 5 2 2 2" xfId="28685"/>
    <cellStyle name="Normal 2 3 3 3 5 2 3" xfId="9213"/>
    <cellStyle name="Normal 2 3 3 3 5 2 4" xfId="23334"/>
    <cellStyle name="Normal 2 3 3 3 5 3" xfId="11997"/>
    <cellStyle name="Normal 2 3 3 3 5 3 2" xfId="26032"/>
    <cellStyle name="Normal 2 3 3 3 5 4" xfId="6455"/>
    <cellStyle name="Normal 2 3 3 3 5 5" xfId="20607"/>
    <cellStyle name="Normal 2 3 3 3 6" xfId="3243"/>
    <cellStyle name="Normal 2 3 3 3 6 2" xfId="14295"/>
    <cellStyle name="Normal 2 3 3 3 6 2 2" xfId="28234"/>
    <cellStyle name="Normal 2 3 3 3 6 3" xfId="8753"/>
    <cellStyle name="Normal 2 3 3 3 6 4" xfId="22885"/>
    <cellStyle name="Normal 2 3 3 3 7" xfId="11537"/>
    <cellStyle name="Normal 2 3 3 3 7 2" xfId="25588"/>
    <cellStyle name="Normal 2 3 3 3 8" xfId="5995"/>
    <cellStyle name="Normal 2 3 3 3 9" xfId="20142"/>
    <cellStyle name="Normal 2 3 3 4" xfId="512"/>
    <cellStyle name="Normal 2 3 3 4 2" xfId="1391"/>
    <cellStyle name="Normal 2 3 3 4 2 2" xfId="4207"/>
    <cellStyle name="Normal 2 3 3 4 2 2 2" xfId="15259"/>
    <cellStyle name="Normal 2 3 3 4 2 2 2 2" xfId="29176"/>
    <cellStyle name="Normal 2 3 3 4 2 2 3" xfId="9717"/>
    <cellStyle name="Normal 2 3 3 4 2 2 4" xfId="23831"/>
    <cellStyle name="Normal 2 3 3 4 2 3" xfId="12501"/>
    <cellStyle name="Normal 2 3 3 4 2 3 2" xfId="26523"/>
    <cellStyle name="Normal 2 3 3 4 2 4" xfId="6959"/>
    <cellStyle name="Normal 2 3 3 4 2 5" xfId="21102"/>
    <cellStyle name="Normal 2 3 3 4 3" xfId="1907"/>
    <cellStyle name="Normal 2 3 3 4 3 2" xfId="4723"/>
    <cellStyle name="Normal 2 3 3 4 3 2 2" xfId="15775"/>
    <cellStyle name="Normal 2 3 3 4 3 2 2 2" xfId="29668"/>
    <cellStyle name="Normal 2 3 3 4 3 2 3" xfId="10233"/>
    <cellStyle name="Normal 2 3 3 4 3 2 4" xfId="24334"/>
    <cellStyle name="Normal 2 3 3 4 3 3" xfId="13017"/>
    <cellStyle name="Normal 2 3 3 4 3 3 2" xfId="27025"/>
    <cellStyle name="Normal 2 3 3 4 3 4" xfId="7475"/>
    <cellStyle name="Normal 2 3 3 4 3 5" xfId="21605"/>
    <cellStyle name="Normal 2 3 3 4 4" xfId="980"/>
    <cellStyle name="Normal 2 3 3 4 4 2" xfId="3796"/>
    <cellStyle name="Normal 2 3 3 4 4 2 2" xfId="14848"/>
    <cellStyle name="Normal 2 3 3 4 4 2 2 2" xfId="28775"/>
    <cellStyle name="Normal 2 3 3 4 4 2 3" xfId="9306"/>
    <cellStyle name="Normal 2 3 3 4 4 2 4" xfId="23423"/>
    <cellStyle name="Normal 2 3 3 4 4 3" xfId="12090"/>
    <cellStyle name="Normal 2 3 3 4 4 3 2" xfId="26121"/>
    <cellStyle name="Normal 2 3 3 4 4 4" xfId="6548"/>
    <cellStyle name="Normal 2 3 3 4 4 5" xfId="20697"/>
    <cellStyle name="Normal 2 3 3 4 5" xfId="3333"/>
    <cellStyle name="Normal 2 3 3 4 5 2" xfId="14385"/>
    <cellStyle name="Normal 2 3 3 4 5 2 2" xfId="28322"/>
    <cellStyle name="Normal 2 3 3 4 5 3" xfId="8843"/>
    <cellStyle name="Normal 2 3 3 4 5 4" xfId="22971"/>
    <cellStyle name="Normal 2 3 3 4 6" xfId="11627"/>
    <cellStyle name="Normal 2 3 3 4 6 2" xfId="25672"/>
    <cellStyle name="Normal 2 3 3 4 7" xfId="6085"/>
    <cellStyle name="Normal 2 3 3 4 8" xfId="20241"/>
    <cellStyle name="Normal 2 3 3 5" xfId="1220"/>
    <cellStyle name="Normal 2 3 3 5 2" xfId="4036"/>
    <cellStyle name="Normal 2 3 3 5 2 2" xfId="15088"/>
    <cellStyle name="Normal 2 3 3 5 2 2 2" xfId="29009"/>
    <cellStyle name="Normal 2 3 3 5 2 3" xfId="9546"/>
    <cellStyle name="Normal 2 3 3 5 2 4" xfId="23662"/>
    <cellStyle name="Normal 2 3 3 5 3" xfId="12330"/>
    <cellStyle name="Normal 2 3 3 5 3 2" xfId="26356"/>
    <cellStyle name="Normal 2 3 3 5 4" xfId="6788"/>
    <cellStyle name="Normal 2 3 3 5 5" xfId="20935"/>
    <cellStyle name="Normal 2 3 3 6" xfId="1736"/>
    <cellStyle name="Normal 2 3 3 6 2" xfId="4552"/>
    <cellStyle name="Normal 2 3 3 6 2 2" xfId="15604"/>
    <cellStyle name="Normal 2 3 3 6 2 2 2" xfId="29502"/>
    <cellStyle name="Normal 2 3 3 6 2 3" xfId="10062"/>
    <cellStyle name="Normal 2 3 3 6 2 4" xfId="24169"/>
    <cellStyle name="Normal 2 3 3 6 3" xfId="12846"/>
    <cellStyle name="Normal 2 3 3 6 3 2" xfId="26855"/>
    <cellStyle name="Normal 2 3 3 6 4" xfId="7304"/>
    <cellStyle name="Normal 2 3 3 6 5" xfId="21437"/>
    <cellStyle name="Normal 2 3 3 7" xfId="789"/>
    <cellStyle name="Normal 2 3 3 7 2" xfId="3605"/>
    <cellStyle name="Normal 2 3 3 7 2 2" xfId="14657"/>
    <cellStyle name="Normal 2 3 3 7 2 2 2" xfId="28588"/>
    <cellStyle name="Normal 2 3 3 7 2 3" xfId="9115"/>
    <cellStyle name="Normal 2 3 3 7 2 4" xfId="23237"/>
    <cellStyle name="Normal 2 3 3 7 3" xfId="11899"/>
    <cellStyle name="Normal 2 3 3 7 3 2" xfId="25936"/>
    <cellStyle name="Normal 2 3 3 7 4" xfId="6357"/>
    <cellStyle name="Normal 2 3 3 7 5" xfId="20509"/>
    <cellStyle name="Normal 2 3 3 8" xfId="3149"/>
    <cellStyle name="Normal 2 3 3 8 2" xfId="14214"/>
    <cellStyle name="Normal 2 3 3 8 2 2" xfId="28153"/>
    <cellStyle name="Normal 2 3 3 8 3" xfId="8672"/>
    <cellStyle name="Normal 2 3 3 8 4" xfId="22793"/>
    <cellStyle name="Normal 2 3 3 9" xfId="11456"/>
    <cellStyle name="Normal 2 3 3 9 2" xfId="25507"/>
    <cellStyle name="Normal 2 3 4" xfId="336"/>
    <cellStyle name="Normal 2 3 4 10" xfId="5933"/>
    <cellStyle name="Normal 2 3 4 11" xfId="20072"/>
    <cellStyle name="Normal 2 3 4 2" xfId="382"/>
    <cellStyle name="Normal 2 3 4 2 2" xfId="591"/>
    <cellStyle name="Normal 2 3 4 2 2 2" xfId="1470"/>
    <cellStyle name="Normal 2 3 4 2 2 2 2" xfId="4286"/>
    <cellStyle name="Normal 2 3 4 2 2 2 2 2" xfId="15338"/>
    <cellStyle name="Normal 2 3 4 2 2 2 2 2 2" xfId="29252"/>
    <cellStyle name="Normal 2 3 4 2 2 2 2 3" xfId="9796"/>
    <cellStyle name="Normal 2 3 4 2 2 2 2 4" xfId="23910"/>
    <cellStyle name="Normal 2 3 4 2 2 2 3" xfId="12580"/>
    <cellStyle name="Normal 2 3 4 2 2 2 3 2" xfId="26600"/>
    <cellStyle name="Normal 2 3 4 2 2 2 4" xfId="7038"/>
    <cellStyle name="Normal 2 3 4 2 2 2 5" xfId="21180"/>
    <cellStyle name="Normal 2 3 4 2 2 3" xfId="1986"/>
    <cellStyle name="Normal 2 3 4 2 2 3 2" xfId="4802"/>
    <cellStyle name="Normal 2 3 4 2 2 3 2 2" xfId="15854"/>
    <cellStyle name="Normal 2 3 4 2 2 3 2 2 2" xfId="29745"/>
    <cellStyle name="Normal 2 3 4 2 2 3 2 3" xfId="10312"/>
    <cellStyle name="Normal 2 3 4 2 2 3 2 4" xfId="24412"/>
    <cellStyle name="Normal 2 3 4 2 2 3 3" xfId="13096"/>
    <cellStyle name="Normal 2 3 4 2 2 3 3 2" xfId="27102"/>
    <cellStyle name="Normal 2 3 4 2 2 3 4" xfId="7554"/>
    <cellStyle name="Normal 2 3 4 2 2 3 5" xfId="21684"/>
    <cellStyle name="Normal 2 3 4 2 2 4" xfId="1059"/>
    <cellStyle name="Normal 2 3 4 2 2 4 2" xfId="3875"/>
    <cellStyle name="Normal 2 3 4 2 2 4 2 2" xfId="14927"/>
    <cellStyle name="Normal 2 3 4 2 2 4 2 2 2" xfId="28853"/>
    <cellStyle name="Normal 2 3 4 2 2 4 2 3" xfId="9385"/>
    <cellStyle name="Normal 2 3 4 2 2 4 2 4" xfId="23501"/>
    <cellStyle name="Normal 2 3 4 2 2 4 3" xfId="12169"/>
    <cellStyle name="Normal 2 3 4 2 2 4 3 2" xfId="26199"/>
    <cellStyle name="Normal 2 3 4 2 2 4 4" xfId="6627"/>
    <cellStyle name="Normal 2 3 4 2 2 4 5" xfId="20776"/>
    <cellStyle name="Normal 2 3 4 2 2 5" xfId="3412"/>
    <cellStyle name="Normal 2 3 4 2 2 5 2" xfId="14464"/>
    <cellStyle name="Normal 2 3 4 2 2 5 2 2" xfId="28400"/>
    <cellStyle name="Normal 2 3 4 2 2 5 3" xfId="8922"/>
    <cellStyle name="Normal 2 3 4 2 2 5 4" xfId="23049"/>
    <cellStyle name="Normal 2 3 4 2 2 6" xfId="11706"/>
    <cellStyle name="Normal 2 3 4 2 2 6 2" xfId="25750"/>
    <cellStyle name="Normal 2 3 4 2 2 7" xfId="6164"/>
    <cellStyle name="Normal 2 3 4 2 2 8" xfId="20319"/>
    <cellStyle name="Normal 2 3 4 2 3" xfId="1279"/>
    <cellStyle name="Normal 2 3 4 2 3 2" xfId="4095"/>
    <cellStyle name="Normal 2 3 4 2 3 2 2" xfId="15147"/>
    <cellStyle name="Normal 2 3 4 2 3 2 2 2" xfId="29068"/>
    <cellStyle name="Normal 2 3 4 2 3 2 3" xfId="9605"/>
    <cellStyle name="Normal 2 3 4 2 3 2 4" xfId="23721"/>
    <cellStyle name="Normal 2 3 4 2 3 3" xfId="12389"/>
    <cellStyle name="Normal 2 3 4 2 3 3 2" xfId="26415"/>
    <cellStyle name="Normal 2 3 4 2 3 4" xfId="6847"/>
    <cellStyle name="Normal 2 3 4 2 3 5" xfId="20994"/>
    <cellStyle name="Normal 2 3 4 2 4" xfId="1795"/>
    <cellStyle name="Normal 2 3 4 2 4 2" xfId="4611"/>
    <cellStyle name="Normal 2 3 4 2 4 2 2" xfId="15663"/>
    <cellStyle name="Normal 2 3 4 2 4 2 2 2" xfId="29561"/>
    <cellStyle name="Normal 2 3 4 2 4 2 3" xfId="10121"/>
    <cellStyle name="Normal 2 3 4 2 4 2 4" xfId="24228"/>
    <cellStyle name="Normal 2 3 4 2 4 3" xfId="12905"/>
    <cellStyle name="Normal 2 3 4 2 4 3 2" xfId="26914"/>
    <cellStyle name="Normal 2 3 4 2 4 4" xfId="7363"/>
    <cellStyle name="Normal 2 3 4 2 4 5" xfId="21496"/>
    <cellStyle name="Normal 2 3 4 2 5" xfId="865"/>
    <cellStyle name="Normal 2 3 4 2 5 2" xfId="3681"/>
    <cellStyle name="Normal 2 3 4 2 5 2 2" xfId="14733"/>
    <cellStyle name="Normal 2 3 4 2 5 2 2 2" xfId="28663"/>
    <cellStyle name="Normal 2 3 4 2 5 2 3" xfId="9191"/>
    <cellStyle name="Normal 2 3 4 2 5 2 4" xfId="23312"/>
    <cellStyle name="Normal 2 3 4 2 5 3" xfId="11975"/>
    <cellStyle name="Normal 2 3 4 2 5 3 2" xfId="26010"/>
    <cellStyle name="Normal 2 3 4 2 5 4" xfId="6433"/>
    <cellStyle name="Normal 2 3 4 2 5 5" xfId="20585"/>
    <cellStyle name="Normal 2 3 4 2 6" xfId="3221"/>
    <cellStyle name="Normal 2 3 4 2 6 2" xfId="14273"/>
    <cellStyle name="Normal 2 3 4 2 6 2 2" xfId="28212"/>
    <cellStyle name="Normal 2 3 4 2 6 3" xfId="8731"/>
    <cellStyle name="Normal 2 3 4 2 6 4" xfId="22863"/>
    <cellStyle name="Normal 2 3 4 2 7" xfId="11515"/>
    <cellStyle name="Normal 2 3 4 2 7 2" xfId="25566"/>
    <cellStyle name="Normal 2 3 4 2 8" xfId="5973"/>
    <cellStyle name="Normal 2 3 4 2 9" xfId="20117"/>
    <cellStyle name="Normal 2 3 4 3" xfId="426"/>
    <cellStyle name="Normal 2 3 4 3 2" xfId="632"/>
    <cellStyle name="Normal 2 3 4 3 2 2" xfId="1511"/>
    <cellStyle name="Normal 2 3 4 3 2 2 2" xfId="4327"/>
    <cellStyle name="Normal 2 3 4 3 2 2 2 2" xfId="15379"/>
    <cellStyle name="Normal 2 3 4 3 2 2 2 2 2" xfId="29293"/>
    <cellStyle name="Normal 2 3 4 3 2 2 2 3" xfId="9837"/>
    <cellStyle name="Normal 2 3 4 3 2 2 2 4" xfId="23951"/>
    <cellStyle name="Normal 2 3 4 3 2 2 3" xfId="12621"/>
    <cellStyle name="Normal 2 3 4 3 2 2 3 2" xfId="26641"/>
    <cellStyle name="Normal 2 3 4 3 2 2 4" xfId="7079"/>
    <cellStyle name="Normal 2 3 4 3 2 2 5" xfId="21221"/>
    <cellStyle name="Normal 2 3 4 3 2 3" xfId="2027"/>
    <cellStyle name="Normal 2 3 4 3 2 3 2" xfId="4843"/>
    <cellStyle name="Normal 2 3 4 3 2 3 2 2" xfId="15895"/>
    <cellStyle name="Normal 2 3 4 3 2 3 2 2 2" xfId="29786"/>
    <cellStyle name="Normal 2 3 4 3 2 3 2 3" xfId="10353"/>
    <cellStyle name="Normal 2 3 4 3 2 3 2 4" xfId="24453"/>
    <cellStyle name="Normal 2 3 4 3 2 3 3" xfId="13137"/>
    <cellStyle name="Normal 2 3 4 3 2 3 3 2" xfId="27143"/>
    <cellStyle name="Normal 2 3 4 3 2 3 4" xfId="7595"/>
    <cellStyle name="Normal 2 3 4 3 2 3 5" xfId="21725"/>
    <cellStyle name="Normal 2 3 4 3 2 4" xfId="1100"/>
    <cellStyle name="Normal 2 3 4 3 2 4 2" xfId="3916"/>
    <cellStyle name="Normal 2 3 4 3 2 4 2 2" xfId="14968"/>
    <cellStyle name="Normal 2 3 4 3 2 4 2 2 2" xfId="28894"/>
    <cellStyle name="Normal 2 3 4 3 2 4 2 3" xfId="9426"/>
    <cellStyle name="Normal 2 3 4 3 2 4 2 4" xfId="23542"/>
    <cellStyle name="Normal 2 3 4 3 2 4 3" xfId="12210"/>
    <cellStyle name="Normal 2 3 4 3 2 4 3 2" xfId="26240"/>
    <cellStyle name="Normal 2 3 4 3 2 4 4" xfId="6668"/>
    <cellStyle name="Normal 2 3 4 3 2 4 5" xfId="20817"/>
    <cellStyle name="Normal 2 3 4 3 2 5" xfId="3453"/>
    <cellStyle name="Normal 2 3 4 3 2 5 2" xfId="14505"/>
    <cellStyle name="Normal 2 3 4 3 2 5 2 2" xfId="28441"/>
    <cellStyle name="Normal 2 3 4 3 2 5 3" xfId="8963"/>
    <cellStyle name="Normal 2 3 4 3 2 5 4" xfId="23090"/>
    <cellStyle name="Normal 2 3 4 3 2 6" xfId="11747"/>
    <cellStyle name="Normal 2 3 4 3 2 6 2" xfId="25791"/>
    <cellStyle name="Normal 2 3 4 3 2 7" xfId="6205"/>
    <cellStyle name="Normal 2 3 4 3 2 8" xfId="20360"/>
    <cellStyle name="Normal 2 3 4 3 3" xfId="1320"/>
    <cellStyle name="Normal 2 3 4 3 3 2" xfId="4136"/>
    <cellStyle name="Normal 2 3 4 3 3 2 2" xfId="15188"/>
    <cellStyle name="Normal 2 3 4 3 3 2 2 2" xfId="29109"/>
    <cellStyle name="Normal 2 3 4 3 3 2 3" xfId="9646"/>
    <cellStyle name="Normal 2 3 4 3 3 2 4" xfId="23762"/>
    <cellStyle name="Normal 2 3 4 3 3 3" xfId="12430"/>
    <cellStyle name="Normal 2 3 4 3 3 3 2" xfId="26456"/>
    <cellStyle name="Normal 2 3 4 3 3 4" xfId="6888"/>
    <cellStyle name="Normal 2 3 4 3 3 5" xfId="21035"/>
    <cellStyle name="Normal 2 3 4 3 4" xfId="1836"/>
    <cellStyle name="Normal 2 3 4 3 4 2" xfId="4652"/>
    <cellStyle name="Normal 2 3 4 3 4 2 2" xfId="15704"/>
    <cellStyle name="Normal 2 3 4 3 4 2 2 2" xfId="29602"/>
    <cellStyle name="Normal 2 3 4 3 4 2 3" xfId="10162"/>
    <cellStyle name="Normal 2 3 4 3 4 2 4" xfId="24269"/>
    <cellStyle name="Normal 2 3 4 3 4 3" xfId="12946"/>
    <cellStyle name="Normal 2 3 4 3 4 3 2" xfId="26955"/>
    <cellStyle name="Normal 2 3 4 3 4 4" xfId="7404"/>
    <cellStyle name="Normal 2 3 4 3 4 5" xfId="21537"/>
    <cellStyle name="Normal 2 3 4 3 5" xfId="906"/>
    <cellStyle name="Normal 2 3 4 3 5 2" xfId="3722"/>
    <cellStyle name="Normal 2 3 4 3 5 2 2" xfId="14774"/>
    <cellStyle name="Normal 2 3 4 3 5 2 2 2" xfId="28704"/>
    <cellStyle name="Normal 2 3 4 3 5 2 3" xfId="9232"/>
    <cellStyle name="Normal 2 3 4 3 5 2 4" xfId="23353"/>
    <cellStyle name="Normal 2 3 4 3 5 3" xfId="12016"/>
    <cellStyle name="Normal 2 3 4 3 5 3 2" xfId="26051"/>
    <cellStyle name="Normal 2 3 4 3 5 4" xfId="6474"/>
    <cellStyle name="Normal 2 3 4 3 5 5" xfId="20626"/>
    <cellStyle name="Normal 2 3 4 3 6" xfId="3262"/>
    <cellStyle name="Normal 2 3 4 3 6 2" xfId="14314"/>
    <cellStyle name="Normal 2 3 4 3 6 2 2" xfId="28253"/>
    <cellStyle name="Normal 2 3 4 3 6 3" xfId="8772"/>
    <cellStyle name="Normal 2 3 4 3 6 4" xfId="22904"/>
    <cellStyle name="Normal 2 3 4 3 7" xfId="11556"/>
    <cellStyle name="Normal 2 3 4 3 7 2" xfId="25607"/>
    <cellStyle name="Normal 2 3 4 3 8" xfId="6014"/>
    <cellStyle name="Normal 2 3 4 3 9" xfId="20161"/>
    <cellStyle name="Normal 2 3 4 4" xfId="551"/>
    <cellStyle name="Normal 2 3 4 4 2" xfId="1430"/>
    <cellStyle name="Normal 2 3 4 4 2 2" xfId="4246"/>
    <cellStyle name="Normal 2 3 4 4 2 2 2" xfId="15298"/>
    <cellStyle name="Normal 2 3 4 4 2 2 2 2" xfId="29212"/>
    <cellStyle name="Normal 2 3 4 4 2 2 3" xfId="9756"/>
    <cellStyle name="Normal 2 3 4 4 2 2 4" xfId="23870"/>
    <cellStyle name="Normal 2 3 4 4 2 3" xfId="12540"/>
    <cellStyle name="Normal 2 3 4 4 2 3 2" xfId="26560"/>
    <cellStyle name="Normal 2 3 4 4 2 4" xfId="6998"/>
    <cellStyle name="Normal 2 3 4 4 2 5" xfId="21140"/>
    <cellStyle name="Normal 2 3 4 4 3" xfId="1946"/>
    <cellStyle name="Normal 2 3 4 4 3 2" xfId="4762"/>
    <cellStyle name="Normal 2 3 4 4 3 2 2" xfId="15814"/>
    <cellStyle name="Normal 2 3 4 4 3 2 2 2" xfId="29705"/>
    <cellStyle name="Normal 2 3 4 4 3 2 3" xfId="10272"/>
    <cellStyle name="Normal 2 3 4 4 3 2 4" xfId="24372"/>
    <cellStyle name="Normal 2 3 4 4 3 3" xfId="13056"/>
    <cellStyle name="Normal 2 3 4 4 3 3 2" xfId="27062"/>
    <cellStyle name="Normal 2 3 4 4 3 4" xfId="7514"/>
    <cellStyle name="Normal 2 3 4 4 3 5" xfId="21644"/>
    <cellStyle name="Normal 2 3 4 4 4" xfId="1019"/>
    <cellStyle name="Normal 2 3 4 4 4 2" xfId="3835"/>
    <cellStyle name="Normal 2 3 4 4 4 2 2" xfId="14887"/>
    <cellStyle name="Normal 2 3 4 4 4 2 2 2" xfId="28813"/>
    <cellStyle name="Normal 2 3 4 4 4 2 3" xfId="9345"/>
    <cellStyle name="Normal 2 3 4 4 4 2 4" xfId="23461"/>
    <cellStyle name="Normal 2 3 4 4 4 3" xfId="12129"/>
    <cellStyle name="Normal 2 3 4 4 4 3 2" xfId="26159"/>
    <cellStyle name="Normal 2 3 4 4 4 4" xfId="6587"/>
    <cellStyle name="Normal 2 3 4 4 4 5" xfId="20736"/>
    <cellStyle name="Normal 2 3 4 4 5" xfId="3372"/>
    <cellStyle name="Normal 2 3 4 4 5 2" xfId="14424"/>
    <cellStyle name="Normal 2 3 4 4 5 2 2" xfId="28360"/>
    <cellStyle name="Normal 2 3 4 4 5 3" xfId="8882"/>
    <cellStyle name="Normal 2 3 4 4 5 4" xfId="23009"/>
    <cellStyle name="Normal 2 3 4 4 6" xfId="11666"/>
    <cellStyle name="Normal 2 3 4 4 6 2" xfId="25710"/>
    <cellStyle name="Normal 2 3 4 4 7" xfId="6124"/>
    <cellStyle name="Normal 2 3 4 4 8" xfId="20279"/>
    <cellStyle name="Normal 2 3 4 5" xfId="1239"/>
    <cellStyle name="Normal 2 3 4 5 2" xfId="4055"/>
    <cellStyle name="Normal 2 3 4 5 2 2" xfId="15107"/>
    <cellStyle name="Normal 2 3 4 5 2 2 2" xfId="29028"/>
    <cellStyle name="Normal 2 3 4 5 2 3" xfId="9565"/>
    <cellStyle name="Normal 2 3 4 5 2 4" xfId="23681"/>
    <cellStyle name="Normal 2 3 4 5 3" xfId="12349"/>
    <cellStyle name="Normal 2 3 4 5 3 2" xfId="26375"/>
    <cellStyle name="Normal 2 3 4 5 4" xfId="6807"/>
    <cellStyle name="Normal 2 3 4 5 5" xfId="20954"/>
    <cellStyle name="Normal 2 3 4 6" xfId="1755"/>
    <cellStyle name="Normal 2 3 4 6 2" xfId="4571"/>
    <cellStyle name="Normal 2 3 4 6 2 2" xfId="15623"/>
    <cellStyle name="Normal 2 3 4 6 2 2 2" xfId="29521"/>
    <cellStyle name="Normal 2 3 4 6 2 3" xfId="10081"/>
    <cellStyle name="Normal 2 3 4 6 2 4" xfId="24188"/>
    <cellStyle name="Normal 2 3 4 6 3" xfId="12865"/>
    <cellStyle name="Normal 2 3 4 6 3 2" xfId="26874"/>
    <cellStyle name="Normal 2 3 4 6 4" xfId="7323"/>
    <cellStyle name="Normal 2 3 4 6 5" xfId="21456"/>
    <cellStyle name="Normal 2 3 4 7" xfId="822"/>
    <cellStyle name="Normal 2 3 4 7 2" xfId="3638"/>
    <cellStyle name="Normal 2 3 4 7 2 2" xfId="14690"/>
    <cellStyle name="Normal 2 3 4 7 2 2 2" xfId="28620"/>
    <cellStyle name="Normal 2 3 4 7 2 3" xfId="9148"/>
    <cellStyle name="Normal 2 3 4 7 2 4" xfId="23269"/>
    <cellStyle name="Normal 2 3 4 7 3" xfId="11932"/>
    <cellStyle name="Normal 2 3 4 7 3 2" xfId="25967"/>
    <cellStyle name="Normal 2 3 4 7 4" xfId="6390"/>
    <cellStyle name="Normal 2 3 4 7 5" xfId="20542"/>
    <cellStyle name="Normal 2 3 4 8" xfId="3181"/>
    <cellStyle name="Normal 2 3 4 8 2" xfId="14233"/>
    <cellStyle name="Normal 2 3 4 8 2 2" xfId="28172"/>
    <cellStyle name="Normal 2 3 4 8 3" xfId="8691"/>
    <cellStyle name="Normal 2 3 4 8 4" xfId="22823"/>
    <cellStyle name="Normal 2 3 4 9" xfId="11475"/>
    <cellStyle name="Normal 2 3 4 9 2" xfId="25526"/>
    <cellStyle name="Normal 2 3 5" xfId="350"/>
    <cellStyle name="Normal 2 3 5 2" xfId="562"/>
    <cellStyle name="Normal 2 3 5 2 2" xfId="1441"/>
    <cellStyle name="Normal 2 3 5 2 2 2" xfId="4257"/>
    <cellStyle name="Normal 2 3 5 2 2 2 2" xfId="15309"/>
    <cellStyle name="Normal 2 3 5 2 2 2 2 2" xfId="29223"/>
    <cellStyle name="Normal 2 3 5 2 2 2 3" xfId="9767"/>
    <cellStyle name="Normal 2 3 5 2 2 2 4" xfId="23881"/>
    <cellStyle name="Normal 2 3 5 2 2 3" xfId="12551"/>
    <cellStyle name="Normal 2 3 5 2 2 3 2" xfId="26571"/>
    <cellStyle name="Normal 2 3 5 2 2 4" xfId="7009"/>
    <cellStyle name="Normal 2 3 5 2 2 5" xfId="21151"/>
    <cellStyle name="Normal 2 3 5 2 3" xfId="1957"/>
    <cellStyle name="Normal 2 3 5 2 3 2" xfId="4773"/>
    <cellStyle name="Normal 2 3 5 2 3 2 2" xfId="15825"/>
    <cellStyle name="Normal 2 3 5 2 3 2 2 2" xfId="29716"/>
    <cellStyle name="Normal 2 3 5 2 3 2 3" xfId="10283"/>
    <cellStyle name="Normal 2 3 5 2 3 2 4" xfId="24383"/>
    <cellStyle name="Normal 2 3 5 2 3 3" xfId="13067"/>
    <cellStyle name="Normal 2 3 5 2 3 3 2" xfId="27073"/>
    <cellStyle name="Normal 2 3 5 2 3 4" xfId="7525"/>
    <cellStyle name="Normal 2 3 5 2 3 5" xfId="21655"/>
    <cellStyle name="Normal 2 3 5 2 4" xfId="1030"/>
    <cellStyle name="Normal 2 3 5 2 4 2" xfId="3846"/>
    <cellStyle name="Normal 2 3 5 2 4 2 2" xfId="14898"/>
    <cellStyle name="Normal 2 3 5 2 4 2 2 2" xfId="28824"/>
    <cellStyle name="Normal 2 3 5 2 4 2 3" xfId="9356"/>
    <cellStyle name="Normal 2 3 5 2 4 2 4" xfId="23472"/>
    <cellStyle name="Normal 2 3 5 2 4 3" xfId="12140"/>
    <cellStyle name="Normal 2 3 5 2 4 3 2" xfId="26170"/>
    <cellStyle name="Normal 2 3 5 2 4 4" xfId="6598"/>
    <cellStyle name="Normal 2 3 5 2 4 5" xfId="20747"/>
    <cellStyle name="Normal 2 3 5 2 5" xfId="3383"/>
    <cellStyle name="Normal 2 3 5 2 5 2" xfId="14435"/>
    <cellStyle name="Normal 2 3 5 2 5 2 2" xfId="28371"/>
    <cellStyle name="Normal 2 3 5 2 5 3" xfId="8893"/>
    <cellStyle name="Normal 2 3 5 2 5 4" xfId="23020"/>
    <cellStyle name="Normal 2 3 5 2 6" xfId="11677"/>
    <cellStyle name="Normal 2 3 5 2 6 2" xfId="25721"/>
    <cellStyle name="Normal 2 3 5 2 7" xfId="6135"/>
    <cellStyle name="Normal 2 3 5 2 8" xfId="20290"/>
    <cellStyle name="Normal 2 3 5 3" xfId="1250"/>
    <cellStyle name="Normal 2 3 5 3 2" xfId="4066"/>
    <cellStyle name="Normal 2 3 5 3 2 2" xfId="15118"/>
    <cellStyle name="Normal 2 3 5 3 2 2 2" xfId="29039"/>
    <cellStyle name="Normal 2 3 5 3 2 3" xfId="9576"/>
    <cellStyle name="Normal 2 3 5 3 2 4" xfId="23692"/>
    <cellStyle name="Normal 2 3 5 3 3" xfId="12360"/>
    <cellStyle name="Normal 2 3 5 3 3 2" xfId="26386"/>
    <cellStyle name="Normal 2 3 5 3 4" xfId="6818"/>
    <cellStyle name="Normal 2 3 5 3 5" xfId="20965"/>
    <cellStyle name="Normal 2 3 5 4" xfId="1766"/>
    <cellStyle name="Normal 2 3 5 4 2" xfId="4582"/>
    <cellStyle name="Normal 2 3 5 4 2 2" xfId="15634"/>
    <cellStyle name="Normal 2 3 5 4 2 2 2" xfId="29532"/>
    <cellStyle name="Normal 2 3 5 4 2 3" xfId="10092"/>
    <cellStyle name="Normal 2 3 5 4 2 4" xfId="24199"/>
    <cellStyle name="Normal 2 3 5 4 3" xfId="12876"/>
    <cellStyle name="Normal 2 3 5 4 3 2" xfId="26885"/>
    <cellStyle name="Normal 2 3 5 4 4" xfId="7334"/>
    <cellStyle name="Normal 2 3 5 4 5" xfId="21467"/>
    <cellStyle name="Normal 2 3 5 5" xfId="834"/>
    <cellStyle name="Normal 2 3 5 5 2" xfId="3650"/>
    <cellStyle name="Normal 2 3 5 5 2 2" xfId="14702"/>
    <cellStyle name="Normal 2 3 5 5 2 2 2" xfId="28632"/>
    <cellStyle name="Normal 2 3 5 5 2 3" xfId="9160"/>
    <cellStyle name="Normal 2 3 5 5 2 4" xfId="23281"/>
    <cellStyle name="Normal 2 3 5 5 3" xfId="11944"/>
    <cellStyle name="Normal 2 3 5 5 3 2" xfId="25979"/>
    <cellStyle name="Normal 2 3 5 5 4" xfId="6402"/>
    <cellStyle name="Normal 2 3 5 5 5" xfId="20554"/>
    <cellStyle name="Normal 2 3 5 6" xfId="3192"/>
    <cellStyle name="Normal 2 3 5 6 2" xfId="14244"/>
    <cellStyle name="Normal 2 3 5 6 2 2" xfId="28183"/>
    <cellStyle name="Normal 2 3 5 6 3" xfId="8702"/>
    <cellStyle name="Normal 2 3 5 6 4" xfId="22834"/>
    <cellStyle name="Normal 2 3 5 7" xfId="11486"/>
    <cellStyle name="Normal 2 3 5 7 2" xfId="25537"/>
    <cellStyle name="Normal 2 3 5 8" xfId="5944"/>
    <cellStyle name="Normal 2 3 5 9" xfId="20086"/>
    <cellStyle name="Normal 2 3 6" xfId="397"/>
    <cellStyle name="Normal 2 3 6 2" xfId="603"/>
    <cellStyle name="Normal 2 3 6 2 2" xfId="1482"/>
    <cellStyle name="Normal 2 3 6 2 2 2" xfId="4298"/>
    <cellStyle name="Normal 2 3 6 2 2 2 2" xfId="15350"/>
    <cellStyle name="Normal 2 3 6 2 2 2 2 2" xfId="29264"/>
    <cellStyle name="Normal 2 3 6 2 2 2 3" xfId="9808"/>
    <cellStyle name="Normal 2 3 6 2 2 2 4" xfId="23922"/>
    <cellStyle name="Normal 2 3 6 2 2 3" xfId="12592"/>
    <cellStyle name="Normal 2 3 6 2 2 3 2" xfId="26612"/>
    <cellStyle name="Normal 2 3 6 2 2 4" xfId="7050"/>
    <cellStyle name="Normal 2 3 6 2 2 5" xfId="21192"/>
    <cellStyle name="Normal 2 3 6 2 3" xfId="1998"/>
    <cellStyle name="Normal 2 3 6 2 3 2" xfId="4814"/>
    <cellStyle name="Normal 2 3 6 2 3 2 2" xfId="15866"/>
    <cellStyle name="Normal 2 3 6 2 3 2 2 2" xfId="29757"/>
    <cellStyle name="Normal 2 3 6 2 3 2 3" xfId="10324"/>
    <cellStyle name="Normal 2 3 6 2 3 2 4" xfId="24424"/>
    <cellStyle name="Normal 2 3 6 2 3 3" xfId="13108"/>
    <cellStyle name="Normal 2 3 6 2 3 3 2" xfId="27114"/>
    <cellStyle name="Normal 2 3 6 2 3 4" xfId="7566"/>
    <cellStyle name="Normal 2 3 6 2 3 5" xfId="21696"/>
    <cellStyle name="Normal 2 3 6 2 4" xfId="1071"/>
    <cellStyle name="Normal 2 3 6 2 4 2" xfId="3887"/>
    <cellStyle name="Normal 2 3 6 2 4 2 2" xfId="14939"/>
    <cellStyle name="Normal 2 3 6 2 4 2 2 2" xfId="28865"/>
    <cellStyle name="Normal 2 3 6 2 4 2 3" xfId="9397"/>
    <cellStyle name="Normal 2 3 6 2 4 2 4" xfId="23513"/>
    <cellStyle name="Normal 2 3 6 2 4 3" xfId="12181"/>
    <cellStyle name="Normal 2 3 6 2 4 3 2" xfId="26211"/>
    <cellStyle name="Normal 2 3 6 2 4 4" xfId="6639"/>
    <cellStyle name="Normal 2 3 6 2 4 5" xfId="20788"/>
    <cellStyle name="Normal 2 3 6 2 5" xfId="3424"/>
    <cellStyle name="Normal 2 3 6 2 5 2" xfId="14476"/>
    <cellStyle name="Normal 2 3 6 2 5 2 2" xfId="28412"/>
    <cellStyle name="Normal 2 3 6 2 5 3" xfId="8934"/>
    <cellStyle name="Normal 2 3 6 2 5 4" xfId="23061"/>
    <cellStyle name="Normal 2 3 6 2 6" xfId="11718"/>
    <cellStyle name="Normal 2 3 6 2 6 2" xfId="25762"/>
    <cellStyle name="Normal 2 3 6 2 7" xfId="6176"/>
    <cellStyle name="Normal 2 3 6 2 8" xfId="20331"/>
    <cellStyle name="Normal 2 3 6 3" xfId="1291"/>
    <cellStyle name="Normal 2 3 6 3 2" xfId="4107"/>
    <cellStyle name="Normal 2 3 6 3 2 2" xfId="15159"/>
    <cellStyle name="Normal 2 3 6 3 2 2 2" xfId="29080"/>
    <cellStyle name="Normal 2 3 6 3 2 3" xfId="9617"/>
    <cellStyle name="Normal 2 3 6 3 2 4" xfId="23733"/>
    <cellStyle name="Normal 2 3 6 3 3" xfId="12401"/>
    <cellStyle name="Normal 2 3 6 3 3 2" xfId="26427"/>
    <cellStyle name="Normal 2 3 6 3 4" xfId="6859"/>
    <cellStyle name="Normal 2 3 6 3 5" xfId="21006"/>
    <cellStyle name="Normal 2 3 6 4" xfId="1807"/>
    <cellStyle name="Normal 2 3 6 4 2" xfId="4623"/>
    <cellStyle name="Normal 2 3 6 4 2 2" xfId="15675"/>
    <cellStyle name="Normal 2 3 6 4 2 2 2" xfId="29573"/>
    <cellStyle name="Normal 2 3 6 4 2 3" xfId="10133"/>
    <cellStyle name="Normal 2 3 6 4 2 4" xfId="24240"/>
    <cellStyle name="Normal 2 3 6 4 3" xfId="12917"/>
    <cellStyle name="Normal 2 3 6 4 3 2" xfId="26926"/>
    <cellStyle name="Normal 2 3 6 4 4" xfId="7375"/>
    <cellStyle name="Normal 2 3 6 4 5" xfId="21508"/>
    <cellStyle name="Normal 2 3 6 5" xfId="877"/>
    <cellStyle name="Normal 2 3 6 5 2" xfId="3693"/>
    <cellStyle name="Normal 2 3 6 5 2 2" xfId="14745"/>
    <cellStyle name="Normal 2 3 6 5 2 2 2" xfId="28675"/>
    <cellStyle name="Normal 2 3 6 5 2 3" xfId="9203"/>
    <cellStyle name="Normal 2 3 6 5 2 4" xfId="23324"/>
    <cellStyle name="Normal 2 3 6 5 3" xfId="11987"/>
    <cellStyle name="Normal 2 3 6 5 3 2" xfId="26022"/>
    <cellStyle name="Normal 2 3 6 5 4" xfId="6445"/>
    <cellStyle name="Normal 2 3 6 5 5" xfId="20597"/>
    <cellStyle name="Normal 2 3 6 6" xfId="3233"/>
    <cellStyle name="Normal 2 3 6 6 2" xfId="14285"/>
    <cellStyle name="Normal 2 3 6 6 2 2" xfId="28224"/>
    <cellStyle name="Normal 2 3 6 6 3" xfId="8743"/>
    <cellStyle name="Normal 2 3 6 6 4" xfId="22875"/>
    <cellStyle name="Normal 2 3 6 7" xfId="11527"/>
    <cellStyle name="Normal 2 3 6 7 2" xfId="25578"/>
    <cellStyle name="Normal 2 3 6 8" xfId="5985"/>
    <cellStyle name="Normal 2 3 6 9" xfId="20132"/>
    <cellStyle name="Normal 2 3 7" xfId="462"/>
    <cellStyle name="Normal 2 3 7 2" xfId="1350"/>
    <cellStyle name="Normal 2 3 7 2 2" xfId="4166"/>
    <cellStyle name="Normal 2 3 7 2 2 2" xfId="15218"/>
    <cellStyle name="Normal 2 3 7 2 2 2 2" xfId="29136"/>
    <cellStyle name="Normal 2 3 7 2 2 3" xfId="9676"/>
    <cellStyle name="Normal 2 3 7 2 2 4" xfId="23792"/>
    <cellStyle name="Normal 2 3 7 2 3" xfId="12460"/>
    <cellStyle name="Normal 2 3 7 2 3 2" xfId="26484"/>
    <cellStyle name="Normal 2 3 7 2 4" xfId="6918"/>
    <cellStyle name="Normal 2 3 7 2 5" xfId="21064"/>
    <cellStyle name="Normal 2 3 7 3" xfId="1866"/>
    <cellStyle name="Normal 2 3 7 3 2" xfId="4682"/>
    <cellStyle name="Normal 2 3 7 3 2 2" xfId="15734"/>
    <cellStyle name="Normal 2 3 7 3 2 2 2" xfId="29629"/>
    <cellStyle name="Normal 2 3 7 3 2 3" xfId="10192"/>
    <cellStyle name="Normal 2 3 7 3 2 4" xfId="24297"/>
    <cellStyle name="Normal 2 3 7 3 3" xfId="12976"/>
    <cellStyle name="Normal 2 3 7 3 3 2" xfId="26985"/>
    <cellStyle name="Normal 2 3 7 3 4" xfId="7434"/>
    <cellStyle name="Normal 2 3 7 3 5" xfId="21566"/>
    <cellStyle name="Normal 2 3 7 4" xfId="938"/>
    <cellStyle name="Normal 2 3 7 4 2" xfId="3754"/>
    <cellStyle name="Normal 2 3 7 4 2 2" xfId="14806"/>
    <cellStyle name="Normal 2 3 7 4 2 2 2" xfId="28735"/>
    <cellStyle name="Normal 2 3 7 4 2 3" xfId="9264"/>
    <cellStyle name="Normal 2 3 7 4 2 4" xfId="23382"/>
    <cellStyle name="Normal 2 3 7 4 3" xfId="12048"/>
    <cellStyle name="Normal 2 3 7 4 3 2" xfId="26082"/>
    <cellStyle name="Normal 2 3 7 4 4" xfId="6506"/>
    <cellStyle name="Normal 2 3 7 4 5" xfId="20657"/>
    <cellStyle name="Normal 2 3 7 5" xfId="3292"/>
    <cellStyle name="Normal 2 3 7 5 2" xfId="14344"/>
    <cellStyle name="Normal 2 3 7 5 2 2" xfId="28283"/>
    <cellStyle name="Normal 2 3 7 5 3" xfId="8802"/>
    <cellStyle name="Normal 2 3 7 5 4" xfId="22933"/>
    <cellStyle name="Normal 2 3 7 6" xfId="11586"/>
    <cellStyle name="Normal 2 3 7 6 2" xfId="25636"/>
    <cellStyle name="Normal 2 3 7 7" xfId="6044"/>
    <cellStyle name="Normal 2 3 7 8" xfId="20194"/>
    <cellStyle name="Normal 2 3 8" xfId="1210"/>
    <cellStyle name="Normal 2 3 8 2" xfId="4026"/>
    <cellStyle name="Normal 2 3 8 2 2" xfId="15078"/>
    <cellStyle name="Normal 2 3 8 2 2 2" xfId="28999"/>
    <cellStyle name="Normal 2 3 8 2 3" xfId="9536"/>
    <cellStyle name="Normal 2 3 8 2 4" xfId="23652"/>
    <cellStyle name="Normal 2 3 8 3" xfId="12320"/>
    <cellStyle name="Normal 2 3 8 3 2" xfId="26346"/>
    <cellStyle name="Normal 2 3 8 4" xfId="6778"/>
    <cellStyle name="Normal 2 3 8 5" xfId="20925"/>
    <cellStyle name="Normal 2 3 9" xfId="1726"/>
    <cellStyle name="Normal 2 3 9 2" xfId="4542"/>
    <cellStyle name="Normal 2 3 9 2 2" xfId="15594"/>
    <cellStyle name="Normal 2 3 9 2 2 2" xfId="29492"/>
    <cellStyle name="Normal 2 3 9 2 3" xfId="10052"/>
    <cellStyle name="Normal 2 3 9 2 4" xfId="24159"/>
    <cellStyle name="Normal 2 3 9 3" xfId="12836"/>
    <cellStyle name="Normal 2 3 9 3 2" xfId="26845"/>
    <cellStyle name="Normal 2 3 9 4" xfId="7294"/>
    <cellStyle name="Normal 2 3 9 5" xfId="21427"/>
    <cellStyle name="Normal 2 4" xfId="241"/>
    <cellStyle name="Normal 2 5" xfId="240"/>
    <cellStyle name="Normal 2 6" xfId="335"/>
    <cellStyle name="Normal 2 7" xfId="51607"/>
    <cellStyle name="Normal 2_AUG_TabChap2" xfId="116"/>
    <cellStyle name="Normal 20" xfId="228"/>
    <cellStyle name="Normal 21" xfId="230"/>
    <cellStyle name="Normal 22" xfId="231"/>
    <cellStyle name="Normal 23" xfId="232"/>
    <cellStyle name="Normal 24" xfId="234"/>
    <cellStyle name="Normal 24 2" xfId="251"/>
    <cellStyle name="Normal 25" xfId="235"/>
    <cellStyle name="Normal 25 2" xfId="252"/>
    <cellStyle name="Normal 26" xfId="236"/>
    <cellStyle name="Normal 27" xfId="238"/>
    <cellStyle name="Normal 28" xfId="237"/>
    <cellStyle name="Normal 29" xfId="239"/>
    <cellStyle name="Normal 29 2" xfId="245"/>
    <cellStyle name="Normal 3" xfId="117"/>
    <cellStyle name="Normal 3 2" xfId="292"/>
    <cellStyle name="Normal 3 3" xfId="289"/>
    <cellStyle name="Normal 3 3 10" xfId="11468"/>
    <cellStyle name="Normal 3 3 10 2" xfId="25519"/>
    <cellStyle name="Normal 3 3 11" xfId="5926"/>
    <cellStyle name="Normal 3 3 12" xfId="20030"/>
    <cellStyle name="Normal 3 3 2" xfId="341"/>
    <cellStyle name="Normal 3 3 2 10" xfId="5938"/>
    <cellStyle name="Normal 3 3 2 11" xfId="20077"/>
    <cellStyle name="Normal 3 3 2 2" xfId="387"/>
    <cellStyle name="Normal 3 3 2 2 2" xfId="596"/>
    <cellStyle name="Normal 3 3 2 2 2 2" xfId="1475"/>
    <cellStyle name="Normal 3 3 2 2 2 2 2" xfId="4291"/>
    <cellStyle name="Normal 3 3 2 2 2 2 2 2" xfId="15343"/>
    <cellStyle name="Normal 3 3 2 2 2 2 2 2 2" xfId="29257"/>
    <cellStyle name="Normal 3 3 2 2 2 2 2 3" xfId="9801"/>
    <cellStyle name="Normal 3 3 2 2 2 2 2 4" xfId="23915"/>
    <cellStyle name="Normal 3 3 2 2 2 2 3" xfId="12585"/>
    <cellStyle name="Normal 3 3 2 2 2 2 3 2" xfId="26605"/>
    <cellStyle name="Normal 3 3 2 2 2 2 4" xfId="7043"/>
    <cellStyle name="Normal 3 3 2 2 2 2 5" xfId="21185"/>
    <cellStyle name="Normal 3 3 2 2 2 3" xfId="1991"/>
    <cellStyle name="Normal 3 3 2 2 2 3 2" xfId="4807"/>
    <cellStyle name="Normal 3 3 2 2 2 3 2 2" xfId="15859"/>
    <cellStyle name="Normal 3 3 2 2 2 3 2 2 2" xfId="29750"/>
    <cellStyle name="Normal 3 3 2 2 2 3 2 3" xfId="10317"/>
    <cellStyle name="Normal 3 3 2 2 2 3 2 4" xfId="24417"/>
    <cellStyle name="Normal 3 3 2 2 2 3 3" xfId="13101"/>
    <cellStyle name="Normal 3 3 2 2 2 3 3 2" xfId="27107"/>
    <cellStyle name="Normal 3 3 2 2 2 3 4" xfId="7559"/>
    <cellStyle name="Normal 3 3 2 2 2 3 5" xfId="21689"/>
    <cellStyle name="Normal 3 3 2 2 2 4" xfId="1064"/>
    <cellStyle name="Normal 3 3 2 2 2 4 2" xfId="3880"/>
    <cellStyle name="Normal 3 3 2 2 2 4 2 2" xfId="14932"/>
    <cellStyle name="Normal 3 3 2 2 2 4 2 2 2" xfId="28858"/>
    <cellStyle name="Normal 3 3 2 2 2 4 2 3" xfId="9390"/>
    <cellStyle name="Normal 3 3 2 2 2 4 2 4" xfId="23506"/>
    <cellStyle name="Normal 3 3 2 2 2 4 3" xfId="12174"/>
    <cellStyle name="Normal 3 3 2 2 2 4 3 2" xfId="26204"/>
    <cellStyle name="Normal 3 3 2 2 2 4 4" xfId="6632"/>
    <cellStyle name="Normal 3 3 2 2 2 4 5" xfId="20781"/>
    <cellStyle name="Normal 3 3 2 2 2 5" xfId="3417"/>
    <cellStyle name="Normal 3 3 2 2 2 5 2" xfId="14469"/>
    <cellStyle name="Normal 3 3 2 2 2 5 2 2" xfId="28405"/>
    <cellStyle name="Normal 3 3 2 2 2 5 3" xfId="8927"/>
    <cellStyle name="Normal 3 3 2 2 2 5 4" xfId="23054"/>
    <cellStyle name="Normal 3 3 2 2 2 6" xfId="11711"/>
    <cellStyle name="Normal 3 3 2 2 2 6 2" xfId="25755"/>
    <cellStyle name="Normal 3 3 2 2 2 7" xfId="6169"/>
    <cellStyle name="Normal 3 3 2 2 2 8" xfId="20324"/>
    <cellStyle name="Normal 3 3 2 2 3" xfId="1284"/>
    <cellStyle name="Normal 3 3 2 2 3 2" xfId="4100"/>
    <cellStyle name="Normal 3 3 2 2 3 2 2" xfId="15152"/>
    <cellStyle name="Normal 3 3 2 2 3 2 2 2" xfId="29073"/>
    <cellStyle name="Normal 3 3 2 2 3 2 3" xfId="9610"/>
    <cellStyle name="Normal 3 3 2 2 3 2 4" xfId="23726"/>
    <cellStyle name="Normal 3 3 2 2 3 3" xfId="12394"/>
    <cellStyle name="Normal 3 3 2 2 3 3 2" xfId="26420"/>
    <cellStyle name="Normal 3 3 2 2 3 4" xfId="6852"/>
    <cellStyle name="Normal 3 3 2 2 3 5" xfId="20999"/>
    <cellStyle name="Normal 3 3 2 2 4" xfId="1800"/>
    <cellStyle name="Normal 3 3 2 2 4 2" xfId="4616"/>
    <cellStyle name="Normal 3 3 2 2 4 2 2" xfId="15668"/>
    <cellStyle name="Normal 3 3 2 2 4 2 2 2" xfId="29566"/>
    <cellStyle name="Normal 3 3 2 2 4 2 3" xfId="10126"/>
    <cellStyle name="Normal 3 3 2 2 4 2 4" xfId="24233"/>
    <cellStyle name="Normal 3 3 2 2 4 3" xfId="12910"/>
    <cellStyle name="Normal 3 3 2 2 4 3 2" xfId="26919"/>
    <cellStyle name="Normal 3 3 2 2 4 4" xfId="7368"/>
    <cellStyle name="Normal 3 3 2 2 4 5" xfId="21501"/>
    <cellStyle name="Normal 3 3 2 2 5" xfId="870"/>
    <cellStyle name="Normal 3 3 2 2 5 2" xfId="3686"/>
    <cellStyle name="Normal 3 3 2 2 5 2 2" xfId="14738"/>
    <cellStyle name="Normal 3 3 2 2 5 2 2 2" xfId="28668"/>
    <cellStyle name="Normal 3 3 2 2 5 2 3" xfId="9196"/>
    <cellStyle name="Normal 3 3 2 2 5 2 4" xfId="23317"/>
    <cellStyle name="Normal 3 3 2 2 5 3" xfId="11980"/>
    <cellStyle name="Normal 3 3 2 2 5 3 2" xfId="26015"/>
    <cellStyle name="Normal 3 3 2 2 5 4" xfId="6438"/>
    <cellStyle name="Normal 3 3 2 2 5 5" xfId="20590"/>
    <cellStyle name="Normal 3 3 2 2 6" xfId="3226"/>
    <cellStyle name="Normal 3 3 2 2 6 2" xfId="14278"/>
    <cellStyle name="Normal 3 3 2 2 6 2 2" xfId="28217"/>
    <cellStyle name="Normal 3 3 2 2 6 3" xfId="8736"/>
    <cellStyle name="Normal 3 3 2 2 6 4" xfId="22868"/>
    <cellStyle name="Normal 3 3 2 2 7" xfId="11520"/>
    <cellStyle name="Normal 3 3 2 2 7 2" xfId="25571"/>
    <cellStyle name="Normal 3 3 2 2 8" xfId="5978"/>
    <cellStyle name="Normal 3 3 2 2 9" xfId="20122"/>
    <cellStyle name="Normal 3 3 2 3" xfId="431"/>
    <cellStyle name="Normal 3 3 2 3 2" xfId="637"/>
    <cellStyle name="Normal 3 3 2 3 2 2" xfId="1516"/>
    <cellStyle name="Normal 3 3 2 3 2 2 2" xfId="4332"/>
    <cellStyle name="Normal 3 3 2 3 2 2 2 2" xfId="15384"/>
    <cellStyle name="Normal 3 3 2 3 2 2 2 2 2" xfId="29298"/>
    <cellStyle name="Normal 3 3 2 3 2 2 2 3" xfId="9842"/>
    <cellStyle name="Normal 3 3 2 3 2 2 2 4" xfId="23956"/>
    <cellStyle name="Normal 3 3 2 3 2 2 3" xfId="12626"/>
    <cellStyle name="Normal 3 3 2 3 2 2 3 2" xfId="26646"/>
    <cellStyle name="Normal 3 3 2 3 2 2 4" xfId="7084"/>
    <cellStyle name="Normal 3 3 2 3 2 2 5" xfId="21226"/>
    <cellStyle name="Normal 3 3 2 3 2 3" xfId="2032"/>
    <cellStyle name="Normal 3 3 2 3 2 3 2" xfId="4848"/>
    <cellStyle name="Normal 3 3 2 3 2 3 2 2" xfId="15900"/>
    <cellStyle name="Normal 3 3 2 3 2 3 2 2 2" xfId="29791"/>
    <cellStyle name="Normal 3 3 2 3 2 3 2 3" xfId="10358"/>
    <cellStyle name="Normal 3 3 2 3 2 3 2 4" xfId="24458"/>
    <cellStyle name="Normal 3 3 2 3 2 3 3" xfId="13142"/>
    <cellStyle name="Normal 3 3 2 3 2 3 3 2" xfId="27148"/>
    <cellStyle name="Normal 3 3 2 3 2 3 4" xfId="7600"/>
    <cellStyle name="Normal 3 3 2 3 2 3 5" xfId="21730"/>
    <cellStyle name="Normal 3 3 2 3 2 4" xfId="1105"/>
    <cellStyle name="Normal 3 3 2 3 2 4 2" xfId="3921"/>
    <cellStyle name="Normal 3 3 2 3 2 4 2 2" xfId="14973"/>
    <cellStyle name="Normal 3 3 2 3 2 4 2 2 2" xfId="28899"/>
    <cellStyle name="Normal 3 3 2 3 2 4 2 3" xfId="9431"/>
    <cellStyle name="Normal 3 3 2 3 2 4 2 4" xfId="23547"/>
    <cellStyle name="Normal 3 3 2 3 2 4 3" xfId="12215"/>
    <cellStyle name="Normal 3 3 2 3 2 4 3 2" xfId="26245"/>
    <cellStyle name="Normal 3 3 2 3 2 4 4" xfId="6673"/>
    <cellStyle name="Normal 3 3 2 3 2 4 5" xfId="20822"/>
    <cellStyle name="Normal 3 3 2 3 2 5" xfId="3458"/>
    <cellStyle name="Normal 3 3 2 3 2 5 2" xfId="14510"/>
    <cellStyle name="Normal 3 3 2 3 2 5 2 2" xfId="28446"/>
    <cellStyle name="Normal 3 3 2 3 2 5 3" xfId="8968"/>
    <cellStyle name="Normal 3 3 2 3 2 5 4" xfId="23095"/>
    <cellStyle name="Normal 3 3 2 3 2 6" xfId="11752"/>
    <cellStyle name="Normal 3 3 2 3 2 6 2" xfId="25796"/>
    <cellStyle name="Normal 3 3 2 3 2 7" xfId="6210"/>
    <cellStyle name="Normal 3 3 2 3 2 8" xfId="20365"/>
    <cellStyle name="Normal 3 3 2 3 3" xfId="1325"/>
    <cellStyle name="Normal 3 3 2 3 3 2" xfId="4141"/>
    <cellStyle name="Normal 3 3 2 3 3 2 2" xfId="15193"/>
    <cellStyle name="Normal 3 3 2 3 3 2 2 2" xfId="29114"/>
    <cellStyle name="Normal 3 3 2 3 3 2 3" xfId="9651"/>
    <cellStyle name="Normal 3 3 2 3 3 2 4" xfId="23767"/>
    <cellStyle name="Normal 3 3 2 3 3 3" xfId="12435"/>
    <cellStyle name="Normal 3 3 2 3 3 3 2" xfId="26461"/>
    <cellStyle name="Normal 3 3 2 3 3 4" xfId="6893"/>
    <cellStyle name="Normal 3 3 2 3 3 5" xfId="21040"/>
    <cellStyle name="Normal 3 3 2 3 4" xfId="1841"/>
    <cellStyle name="Normal 3 3 2 3 4 2" xfId="4657"/>
    <cellStyle name="Normal 3 3 2 3 4 2 2" xfId="15709"/>
    <cellStyle name="Normal 3 3 2 3 4 2 2 2" xfId="29607"/>
    <cellStyle name="Normal 3 3 2 3 4 2 3" xfId="10167"/>
    <cellStyle name="Normal 3 3 2 3 4 2 4" xfId="24274"/>
    <cellStyle name="Normal 3 3 2 3 4 3" xfId="12951"/>
    <cellStyle name="Normal 3 3 2 3 4 3 2" xfId="26960"/>
    <cellStyle name="Normal 3 3 2 3 4 4" xfId="7409"/>
    <cellStyle name="Normal 3 3 2 3 4 5" xfId="21542"/>
    <cellStyle name="Normal 3 3 2 3 5" xfId="911"/>
    <cellStyle name="Normal 3 3 2 3 5 2" xfId="3727"/>
    <cellStyle name="Normal 3 3 2 3 5 2 2" xfId="14779"/>
    <cellStyle name="Normal 3 3 2 3 5 2 2 2" xfId="28709"/>
    <cellStyle name="Normal 3 3 2 3 5 2 3" xfId="9237"/>
    <cellStyle name="Normal 3 3 2 3 5 2 4" xfId="23358"/>
    <cellStyle name="Normal 3 3 2 3 5 3" xfId="12021"/>
    <cellStyle name="Normal 3 3 2 3 5 3 2" xfId="26056"/>
    <cellStyle name="Normal 3 3 2 3 5 4" xfId="6479"/>
    <cellStyle name="Normal 3 3 2 3 5 5" xfId="20631"/>
    <cellStyle name="Normal 3 3 2 3 6" xfId="3267"/>
    <cellStyle name="Normal 3 3 2 3 6 2" xfId="14319"/>
    <cellStyle name="Normal 3 3 2 3 6 2 2" xfId="28258"/>
    <cellStyle name="Normal 3 3 2 3 6 3" xfId="8777"/>
    <cellStyle name="Normal 3 3 2 3 6 4" xfId="22909"/>
    <cellStyle name="Normal 3 3 2 3 7" xfId="11561"/>
    <cellStyle name="Normal 3 3 2 3 7 2" xfId="25612"/>
    <cellStyle name="Normal 3 3 2 3 8" xfId="6019"/>
    <cellStyle name="Normal 3 3 2 3 9" xfId="20166"/>
    <cellStyle name="Normal 3 3 2 4" xfId="556"/>
    <cellStyle name="Normal 3 3 2 4 2" xfId="1435"/>
    <cellStyle name="Normal 3 3 2 4 2 2" xfId="4251"/>
    <cellStyle name="Normal 3 3 2 4 2 2 2" xfId="15303"/>
    <cellStyle name="Normal 3 3 2 4 2 2 2 2" xfId="29217"/>
    <cellStyle name="Normal 3 3 2 4 2 2 3" xfId="9761"/>
    <cellStyle name="Normal 3 3 2 4 2 2 4" xfId="23875"/>
    <cellStyle name="Normal 3 3 2 4 2 3" xfId="12545"/>
    <cellStyle name="Normal 3 3 2 4 2 3 2" xfId="26565"/>
    <cellStyle name="Normal 3 3 2 4 2 4" xfId="7003"/>
    <cellStyle name="Normal 3 3 2 4 2 5" xfId="21145"/>
    <cellStyle name="Normal 3 3 2 4 3" xfId="1951"/>
    <cellStyle name="Normal 3 3 2 4 3 2" xfId="4767"/>
    <cellStyle name="Normal 3 3 2 4 3 2 2" xfId="15819"/>
    <cellStyle name="Normal 3 3 2 4 3 2 2 2" xfId="29710"/>
    <cellStyle name="Normal 3 3 2 4 3 2 3" xfId="10277"/>
    <cellStyle name="Normal 3 3 2 4 3 2 4" xfId="24377"/>
    <cellStyle name="Normal 3 3 2 4 3 3" xfId="13061"/>
    <cellStyle name="Normal 3 3 2 4 3 3 2" xfId="27067"/>
    <cellStyle name="Normal 3 3 2 4 3 4" xfId="7519"/>
    <cellStyle name="Normal 3 3 2 4 3 5" xfId="21649"/>
    <cellStyle name="Normal 3 3 2 4 4" xfId="1024"/>
    <cellStyle name="Normal 3 3 2 4 4 2" xfId="3840"/>
    <cellStyle name="Normal 3 3 2 4 4 2 2" xfId="14892"/>
    <cellStyle name="Normal 3 3 2 4 4 2 2 2" xfId="28818"/>
    <cellStyle name="Normal 3 3 2 4 4 2 3" xfId="9350"/>
    <cellStyle name="Normal 3 3 2 4 4 2 4" xfId="23466"/>
    <cellStyle name="Normal 3 3 2 4 4 3" xfId="12134"/>
    <cellStyle name="Normal 3 3 2 4 4 3 2" xfId="26164"/>
    <cellStyle name="Normal 3 3 2 4 4 4" xfId="6592"/>
    <cellStyle name="Normal 3 3 2 4 4 5" xfId="20741"/>
    <cellStyle name="Normal 3 3 2 4 5" xfId="3377"/>
    <cellStyle name="Normal 3 3 2 4 5 2" xfId="14429"/>
    <cellStyle name="Normal 3 3 2 4 5 2 2" xfId="28365"/>
    <cellStyle name="Normal 3 3 2 4 5 3" xfId="8887"/>
    <cellStyle name="Normal 3 3 2 4 5 4" xfId="23014"/>
    <cellStyle name="Normal 3 3 2 4 6" xfId="11671"/>
    <cellStyle name="Normal 3 3 2 4 6 2" xfId="25715"/>
    <cellStyle name="Normal 3 3 2 4 7" xfId="6129"/>
    <cellStyle name="Normal 3 3 2 4 8" xfId="20284"/>
    <cellStyle name="Normal 3 3 2 5" xfId="1244"/>
    <cellStyle name="Normal 3 3 2 5 2" xfId="4060"/>
    <cellStyle name="Normal 3 3 2 5 2 2" xfId="15112"/>
    <cellStyle name="Normal 3 3 2 5 2 2 2" xfId="29033"/>
    <cellStyle name="Normal 3 3 2 5 2 3" xfId="9570"/>
    <cellStyle name="Normal 3 3 2 5 2 4" xfId="23686"/>
    <cellStyle name="Normal 3 3 2 5 3" xfId="12354"/>
    <cellStyle name="Normal 3 3 2 5 3 2" xfId="26380"/>
    <cellStyle name="Normal 3 3 2 5 4" xfId="6812"/>
    <cellStyle name="Normal 3 3 2 5 5" xfId="20959"/>
    <cellStyle name="Normal 3 3 2 6" xfId="1760"/>
    <cellStyle name="Normal 3 3 2 6 2" xfId="4576"/>
    <cellStyle name="Normal 3 3 2 6 2 2" xfId="15628"/>
    <cellStyle name="Normal 3 3 2 6 2 2 2" xfId="29526"/>
    <cellStyle name="Normal 3 3 2 6 2 3" xfId="10086"/>
    <cellStyle name="Normal 3 3 2 6 2 4" xfId="24193"/>
    <cellStyle name="Normal 3 3 2 6 3" xfId="12870"/>
    <cellStyle name="Normal 3 3 2 6 3 2" xfId="26879"/>
    <cellStyle name="Normal 3 3 2 6 4" xfId="7328"/>
    <cellStyle name="Normal 3 3 2 6 5" xfId="21461"/>
    <cellStyle name="Normal 3 3 2 7" xfId="827"/>
    <cellStyle name="Normal 3 3 2 7 2" xfId="3643"/>
    <cellStyle name="Normal 3 3 2 7 2 2" xfId="14695"/>
    <cellStyle name="Normal 3 3 2 7 2 2 2" xfId="28625"/>
    <cellStyle name="Normal 3 3 2 7 2 3" xfId="9153"/>
    <cellStyle name="Normal 3 3 2 7 2 4" xfId="23274"/>
    <cellStyle name="Normal 3 3 2 7 3" xfId="11937"/>
    <cellStyle name="Normal 3 3 2 7 3 2" xfId="25972"/>
    <cellStyle name="Normal 3 3 2 7 4" xfId="6395"/>
    <cellStyle name="Normal 3 3 2 7 5" xfId="20547"/>
    <cellStyle name="Normal 3 3 2 8" xfId="3186"/>
    <cellStyle name="Normal 3 3 2 8 2" xfId="14238"/>
    <cellStyle name="Normal 3 3 2 8 2 2" xfId="28177"/>
    <cellStyle name="Normal 3 3 2 8 3" xfId="8696"/>
    <cellStyle name="Normal 3 3 2 8 4" xfId="22828"/>
    <cellStyle name="Normal 3 3 2 9" xfId="11480"/>
    <cellStyle name="Normal 3 3 2 9 2" xfId="25531"/>
    <cellStyle name="Normal 3 3 3" xfId="375"/>
    <cellStyle name="Normal 3 3 3 2" xfId="584"/>
    <cellStyle name="Normal 3 3 3 2 2" xfId="1463"/>
    <cellStyle name="Normal 3 3 3 2 2 2" xfId="4279"/>
    <cellStyle name="Normal 3 3 3 2 2 2 2" xfId="15331"/>
    <cellStyle name="Normal 3 3 3 2 2 2 2 2" xfId="29245"/>
    <cellStyle name="Normal 3 3 3 2 2 2 3" xfId="9789"/>
    <cellStyle name="Normal 3 3 3 2 2 2 4" xfId="23903"/>
    <cellStyle name="Normal 3 3 3 2 2 3" xfId="12573"/>
    <cellStyle name="Normal 3 3 3 2 2 3 2" xfId="26593"/>
    <cellStyle name="Normal 3 3 3 2 2 4" xfId="7031"/>
    <cellStyle name="Normal 3 3 3 2 2 5" xfId="21173"/>
    <cellStyle name="Normal 3 3 3 2 3" xfId="1979"/>
    <cellStyle name="Normal 3 3 3 2 3 2" xfId="4795"/>
    <cellStyle name="Normal 3 3 3 2 3 2 2" xfId="15847"/>
    <cellStyle name="Normal 3 3 3 2 3 2 2 2" xfId="29738"/>
    <cellStyle name="Normal 3 3 3 2 3 2 3" xfId="10305"/>
    <cellStyle name="Normal 3 3 3 2 3 2 4" xfId="24405"/>
    <cellStyle name="Normal 3 3 3 2 3 3" xfId="13089"/>
    <cellStyle name="Normal 3 3 3 2 3 3 2" xfId="27095"/>
    <cellStyle name="Normal 3 3 3 2 3 4" xfId="7547"/>
    <cellStyle name="Normal 3 3 3 2 3 5" xfId="21677"/>
    <cellStyle name="Normal 3 3 3 2 4" xfId="1052"/>
    <cellStyle name="Normal 3 3 3 2 4 2" xfId="3868"/>
    <cellStyle name="Normal 3 3 3 2 4 2 2" xfId="14920"/>
    <cellStyle name="Normal 3 3 3 2 4 2 2 2" xfId="28846"/>
    <cellStyle name="Normal 3 3 3 2 4 2 3" xfId="9378"/>
    <cellStyle name="Normal 3 3 3 2 4 2 4" xfId="23494"/>
    <cellStyle name="Normal 3 3 3 2 4 3" xfId="12162"/>
    <cellStyle name="Normal 3 3 3 2 4 3 2" xfId="26192"/>
    <cellStyle name="Normal 3 3 3 2 4 4" xfId="6620"/>
    <cellStyle name="Normal 3 3 3 2 4 5" xfId="20769"/>
    <cellStyle name="Normal 3 3 3 2 5" xfId="3405"/>
    <cellStyle name="Normal 3 3 3 2 5 2" xfId="14457"/>
    <cellStyle name="Normal 3 3 3 2 5 2 2" xfId="28393"/>
    <cellStyle name="Normal 3 3 3 2 5 3" xfId="8915"/>
    <cellStyle name="Normal 3 3 3 2 5 4" xfId="23042"/>
    <cellStyle name="Normal 3 3 3 2 6" xfId="11699"/>
    <cellStyle name="Normal 3 3 3 2 6 2" xfId="25743"/>
    <cellStyle name="Normal 3 3 3 2 7" xfId="6157"/>
    <cellStyle name="Normal 3 3 3 2 8" xfId="20312"/>
    <cellStyle name="Normal 3 3 3 3" xfId="1272"/>
    <cellStyle name="Normal 3 3 3 3 2" xfId="4088"/>
    <cellStyle name="Normal 3 3 3 3 2 2" xfId="15140"/>
    <cellStyle name="Normal 3 3 3 3 2 2 2" xfId="29061"/>
    <cellStyle name="Normal 3 3 3 3 2 3" xfId="9598"/>
    <cellStyle name="Normal 3 3 3 3 2 4" xfId="23714"/>
    <cellStyle name="Normal 3 3 3 3 3" xfId="12382"/>
    <cellStyle name="Normal 3 3 3 3 3 2" xfId="26408"/>
    <cellStyle name="Normal 3 3 3 3 4" xfId="6840"/>
    <cellStyle name="Normal 3 3 3 3 5" xfId="20987"/>
    <cellStyle name="Normal 3 3 3 4" xfId="1788"/>
    <cellStyle name="Normal 3 3 3 4 2" xfId="4604"/>
    <cellStyle name="Normal 3 3 3 4 2 2" xfId="15656"/>
    <cellStyle name="Normal 3 3 3 4 2 2 2" xfId="29554"/>
    <cellStyle name="Normal 3 3 3 4 2 3" xfId="10114"/>
    <cellStyle name="Normal 3 3 3 4 2 4" xfId="24221"/>
    <cellStyle name="Normal 3 3 3 4 3" xfId="12898"/>
    <cellStyle name="Normal 3 3 3 4 3 2" xfId="26907"/>
    <cellStyle name="Normal 3 3 3 4 4" xfId="7356"/>
    <cellStyle name="Normal 3 3 3 4 5" xfId="21489"/>
    <cellStyle name="Normal 3 3 3 5" xfId="858"/>
    <cellStyle name="Normal 3 3 3 5 2" xfId="3674"/>
    <cellStyle name="Normal 3 3 3 5 2 2" xfId="14726"/>
    <cellStyle name="Normal 3 3 3 5 2 2 2" xfId="28656"/>
    <cellStyle name="Normal 3 3 3 5 2 3" xfId="9184"/>
    <cellStyle name="Normal 3 3 3 5 2 4" xfId="23305"/>
    <cellStyle name="Normal 3 3 3 5 3" xfId="11968"/>
    <cellStyle name="Normal 3 3 3 5 3 2" xfId="26003"/>
    <cellStyle name="Normal 3 3 3 5 4" xfId="6426"/>
    <cellStyle name="Normal 3 3 3 5 5" xfId="20578"/>
    <cellStyle name="Normal 3 3 3 6" xfId="3214"/>
    <cellStyle name="Normal 3 3 3 6 2" xfId="14266"/>
    <cellStyle name="Normal 3 3 3 6 2 2" xfId="28205"/>
    <cellStyle name="Normal 3 3 3 6 3" xfId="8724"/>
    <cellStyle name="Normal 3 3 3 6 4" xfId="22856"/>
    <cellStyle name="Normal 3 3 3 7" xfId="11508"/>
    <cellStyle name="Normal 3 3 3 7 2" xfId="25559"/>
    <cellStyle name="Normal 3 3 3 8" xfId="5966"/>
    <cellStyle name="Normal 3 3 3 9" xfId="20110"/>
    <cellStyle name="Normal 3 3 4" xfId="419"/>
    <cellStyle name="Normal 3 3 4 2" xfId="625"/>
    <cellStyle name="Normal 3 3 4 2 2" xfId="1504"/>
    <cellStyle name="Normal 3 3 4 2 2 2" xfId="4320"/>
    <cellStyle name="Normal 3 3 4 2 2 2 2" xfId="15372"/>
    <cellStyle name="Normal 3 3 4 2 2 2 2 2" xfId="29286"/>
    <cellStyle name="Normal 3 3 4 2 2 2 3" xfId="9830"/>
    <cellStyle name="Normal 3 3 4 2 2 2 4" xfId="23944"/>
    <cellStyle name="Normal 3 3 4 2 2 3" xfId="12614"/>
    <cellStyle name="Normal 3 3 4 2 2 3 2" xfId="26634"/>
    <cellStyle name="Normal 3 3 4 2 2 4" xfId="7072"/>
    <cellStyle name="Normal 3 3 4 2 2 5" xfId="21214"/>
    <cellStyle name="Normal 3 3 4 2 3" xfId="2020"/>
    <cellStyle name="Normal 3 3 4 2 3 2" xfId="4836"/>
    <cellStyle name="Normal 3 3 4 2 3 2 2" xfId="15888"/>
    <cellStyle name="Normal 3 3 4 2 3 2 2 2" xfId="29779"/>
    <cellStyle name="Normal 3 3 4 2 3 2 3" xfId="10346"/>
    <cellStyle name="Normal 3 3 4 2 3 2 4" xfId="24446"/>
    <cellStyle name="Normal 3 3 4 2 3 3" xfId="13130"/>
    <cellStyle name="Normal 3 3 4 2 3 3 2" xfId="27136"/>
    <cellStyle name="Normal 3 3 4 2 3 4" xfId="7588"/>
    <cellStyle name="Normal 3 3 4 2 3 5" xfId="21718"/>
    <cellStyle name="Normal 3 3 4 2 4" xfId="1093"/>
    <cellStyle name="Normal 3 3 4 2 4 2" xfId="3909"/>
    <cellStyle name="Normal 3 3 4 2 4 2 2" xfId="14961"/>
    <cellStyle name="Normal 3 3 4 2 4 2 2 2" xfId="28887"/>
    <cellStyle name="Normal 3 3 4 2 4 2 3" xfId="9419"/>
    <cellStyle name="Normal 3 3 4 2 4 2 4" xfId="23535"/>
    <cellStyle name="Normal 3 3 4 2 4 3" xfId="12203"/>
    <cellStyle name="Normal 3 3 4 2 4 3 2" xfId="26233"/>
    <cellStyle name="Normal 3 3 4 2 4 4" xfId="6661"/>
    <cellStyle name="Normal 3 3 4 2 4 5" xfId="20810"/>
    <cellStyle name="Normal 3 3 4 2 5" xfId="3446"/>
    <cellStyle name="Normal 3 3 4 2 5 2" xfId="14498"/>
    <cellStyle name="Normal 3 3 4 2 5 2 2" xfId="28434"/>
    <cellStyle name="Normal 3 3 4 2 5 3" xfId="8956"/>
    <cellStyle name="Normal 3 3 4 2 5 4" xfId="23083"/>
    <cellStyle name="Normal 3 3 4 2 6" xfId="11740"/>
    <cellStyle name="Normal 3 3 4 2 6 2" xfId="25784"/>
    <cellStyle name="Normal 3 3 4 2 7" xfId="6198"/>
    <cellStyle name="Normal 3 3 4 2 8" xfId="20353"/>
    <cellStyle name="Normal 3 3 4 3" xfId="1313"/>
    <cellStyle name="Normal 3 3 4 3 2" xfId="4129"/>
    <cellStyle name="Normal 3 3 4 3 2 2" xfId="15181"/>
    <cellStyle name="Normal 3 3 4 3 2 2 2" xfId="29102"/>
    <cellStyle name="Normal 3 3 4 3 2 3" xfId="9639"/>
    <cellStyle name="Normal 3 3 4 3 2 4" xfId="23755"/>
    <cellStyle name="Normal 3 3 4 3 3" xfId="12423"/>
    <cellStyle name="Normal 3 3 4 3 3 2" xfId="26449"/>
    <cellStyle name="Normal 3 3 4 3 4" xfId="6881"/>
    <cellStyle name="Normal 3 3 4 3 5" xfId="21028"/>
    <cellStyle name="Normal 3 3 4 4" xfId="1829"/>
    <cellStyle name="Normal 3 3 4 4 2" xfId="4645"/>
    <cellStyle name="Normal 3 3 4 4 2 2" xfId="15697"/>
    <cellStyle name="Normal 3 3 4 4 2 2 2" xfId="29595"/>
    <cellStyle name="Normal 3 3 4 4 2 3" xfId="10155"/>
    <cellStyle name="Normal 3 3 4 4 2 4" xfId="24262"/>
    <cellStyle name="Normal 3 3 4 4 3" xfId="12939"/>
    <cellStyle name="Normal 3 3 4 4 3 2" xfId="26948"/>
    <cellStyle name="Normal 3 3 4 4 4" xfId="7397"/>
    <cellStyle name="Normal 3 3 4 4 5" xfId="21530"/>
    <cellStyle name="Normal 3 3 4 5" xfId="899"/>
    <cellStyle name="Normal 3 3 4 5 2" xfId="3715"/>
    <cellStyle name="Normal 3 3 4 5 2 2" xfId="14767"/>
    <cellStyle name="Normal 3 3 4 5 2 2 2" xfId="28697"/>
    <cellStyle name="Normal 3 3 4 5 2 3" xfId="9225"/>
    <cellStyle name="Normal 3 3 4 5 2 4" xfId="23346"/>
    <cellStyle name="Normal 3 3 4 5 3" xfId="12009"/>
    <cellStyle name="Normal 3 3 4 5 3 2" xfId="26044"/>
    <cellStyle name="Normal 3 3 4 5 4" xfId="6467"/>
    <cellStyle name="Normal 3 3 4 5 5" xfId="20619"/>
    <cellStyle name="Normal 3 3 4 6" xfId="3255"/>
    <cellStyle name="Normal 3 3 4 6 2" xfId="14307"/>
    <cellStyle name="Normal 3 3 4 6 2 2" xfId="28246"/>
    <cellStyle name="Normal 3 3 4 6 3" xfId="8765"/>
    <cellStyle name="Normal 3 3 4 6 4" xfId="22897"/>
    <cellStyle name="Normal 3 3 4 7" xfId="11549"/>
    <cellStyle name="Normal 3 3 4 7 2" xfId="25600"/>
    <cellStyle name="Normal 3 3 4 8" xfId="6007"/>
    <cellStyle name="Normal 3 3 4 9" xfId="20154"/>
    <cellStyle name="Normal 3 3 5" xfId="534"/>
    <cellStyle name="Normal 3 3 5 2" xfId="1413"/>
    <cellStyle name="Normal 3 3 5 2 2" xfId="4229"/>
    <cellStyle name="Normal 3 3 5 2 2 2" xfId="15281"/>
    <cellStyle name="Normal 3 3 5 2 2 2 2" xfId="29197"/>
    <cellStyle name="Normal 3 3 5 2 2 3" xfId="9739"/>
    <cellStyle name="Normal 3 3 5 2 2 4" xfId="23853"/>
    <cellStyle name="Normal 3 3 5 2 3" xfId="12523"/>
    <cellStyle name="Normal 3 3 5 2 3 2" xfId="26544"/>
    <cellStyle name="Normal 3 3 5 2 4" xfId="6981"/>
    <cellStyle name="Normal 3 3 5 2 5" xfId="21124"/>
    <cellStyle name="Normal 3 3 5 3" xfId="1929"/>
    <cellStyle name="Normal 3 3 5 3 2" xfId="4745"/>
    <cellStyle name="Normal 3 3 5 3 2 2" xfId="15797"/>
    <cellStyle name="Normal 3 3 5 3 2 2 2" xfId="29689"/>
    <cellStyle name="Normal 3 3 5 3 2 3" xfId="10255"/>
    <cellStyle name="Normal 3 3 5 3 2 4" xfId="24355"/>
    <cellStyle name="Normal 3 3 5 3 3" xfId="13039"/>
    <cellStyle name="Normal 3 3 5 3 3 2" xfId="27047"/>
    <cellStyle name="Normal 3 3 5 3 4" xfId="7497"/>
    <cellStyle name="Normal 3 3 5 3 5" xfId="21627"/>
    <cellStyle name="Normal 3 3 5 4" xfId="1002"/>
    <cellStyle name="Normal 3 3 5 4 2" xfId="3818"/>
    <cellStyle name="Normal 3 3 5 4 2 2" xfId="14870"/>
    <cellStyle name="Normal 3 3 5 4 2 2 2" xfId="28796"/>
    <cellStyle name="Normal 3 3 5 4 2 3" xfId="9328"/>
    <cellStyle name="Normal 3 3 5 4 2 4" xfId="23445"/>
    <cellStyle name="Normal 3 3 5 4 3" xfId="12112"/>
    <cellStyle name="Normal 3 3 5 4 3 2" xfId="26143"/>
    <cellStyle name="Normal 3 3 5 4 4" xfId="6570"/>
    <cellStyle name="Normal 3 3 5 4 5" xfId="20719"/>
    <cellStyle name="Normal 3 3 5 5" xfId="3355"/>
    <cellStyle name="Normal 3 3 5 5 2" xfId="14407"/>
    <cellStyle name="Normal 3 3 5 5 2 2" xfId="28344"/>
    <cellStyle name="Normal 3 3 5 5 3" xfId="8865"/>
    <cellStyle name="Normal 3 3 5 5 4" xfId="22993"/>
    <cellStyle name="Normal 3 3 5 6" xfId="11649"/>
    <cellStyle name="Normal 3 3 5 6 2" xfId="25694"/>
    <cellStyle name="Normal 3 3 5 7" xfId="6107"/>
    <cellStyle name="Normal 3 3 5 8" xfId="20262"/>
    <cellStyle name="Normal 3 3 6" xfId="1232"/>
    <cellStyle name="Normal 3 3 6 2" xfId="4048"/>
    <cellStyle name="Normal 3 3 6 2 2" xfId="15100"/>
    <cellStyle name="Normal 3 3 6 2 2 2" xfId="29021"/>
    <cellStyle name="Normal 3 3 6 2 3" xfId="9558"/>
    <cellStyle name="Normal 3 3 6 2 4" xfId="23674"/>
    <cellStyle name="Normal 3 3 6 3" xfId="12342"/>
    <cellStyle name="Normal 3 3 6 3 2" xfId="26368"/>
    <cellStyle name="Normal 3 3 6 4" xfId="6800"/>
    <cellStyle name="Normal 3 3 6 5" xfId="20947"/>
    <cellStyle name="Normal 3 3 7" xfId="1748"/>
    <cellStyle name="Normal 3 3 7 2" xfId="4564"/>
    <cellStyle name="Normal 3 3 7 2 2" xfId="15616"/>
    <cellStyle name="Normal 3 3 7 2 2 2" xfId="29514"/>
    <cellStyle name="Normal 3 3 7 2 3" xfId="10074"/>
    <cellStyle name="Normal 3 3 7 2 4" xfId="24181"/>
    <cellStyle name="Normal 3 3 7 3" xfId="12858"/>
    <cellStyle name="Normal 3 3 7 3 2" xfId="26867"/>
    <cellStyle name="Normal 3 3 7 4" xfId="7316"/>
    <cellStyle name="Normal 3 3 7 5" xfId="21449"/>
    <cellStyle name="Normal 3 3 8" xfId="806"/>
    <cellStyle name="Normal 3 3 8 2" xfId="3622"/>
    <cellStyle name="Normal 3 3 8 2 2" xfId="14674"/>
    <cellStyle name="Normal 3 3 8 2 2 2" xfId="28605"/>
    <cellStyle name="Normal 3 3 8 2 3" xfId="9132"/>
    <cellStyle name="Normal 3 3 8 2 4" xfId="23254"/>
    <cellStyle name="Normal 3 3 8 3" xfId="11916"/>
    <cellStyle name="Normal 3 3 8 3 2" xfId="25953"/>
    <cellStyle name="Normal 3 3 8 4" xfId="6374"/>
    <cellStyle name="Normal 3 3 8 5" xfId="20526"/>
    <cellStyle name="Normal 3 3 9" xfId="3161"/>
    <cellStyle name="Normal 3 3 9 2" xfId="14226"/>
    <cellStyle name="Normal 3 3 9 2 2" xfId="28165"/>
    <cellStyle name="Normal 3 3 9 3" xfId="8684"/>
    <cellStyle name="Normal 3 3 9 4" xfId="22805"/>
    <cellStyle name="Normal 3 4" xfId="351"/>
    <cellStyle name="Normal 3 5" xfId="347"/>
    <cellStyle name="Normal 3 5 2" xfId="456"/>
    <cellStyle name="Normal 30" xfId="242"/>
    <cellStyle name="Normal 30 2" xfId="246"/>
    <cellStyle name="Normal 31" xfId="244"/>
    <cellStyle name="Normal 31 2" xfId="287"/>
    <cellStyle name="Normal 31 3" xfId="285"/>
    <cellStyle name="Normal 32" xfId="248"/>
    <cellStyle name="Normal 32 2" xfId="288"/>
    <cellStyle name="Normal 32 3" xfId="286"/>
    <cellStyle name="Normal 33" xfId="255"/>
    <cellStyle name="Normal 34" xfId="394"/>
    <cellStyle name="Normal 35" xfId="395"/>
    <cellStyle name="Normal 36" xfId="393"/>
    <cellStyle name="Normal 37" xfId="396"/>
    <cellStyle name="Normal 37 2" xfId="602"/>
    <cellStyle name="Normal 37 2 2" xfId="1481"/>
    <cellStyle name="Normal 37 2 2 2" xfId="4297"/>
    <cellStyle name="Normal 37 2 2 2 2" xfId="15349"/>
    <cellStyle name="Normal 37 2 2 2 2 2" xfId="29263"/>
    <cellStyle name="Normal 37 2 2 2 3" xfId="9807"/>
    <cellStyle name="Normal 37 2 2 2 4" xfId="23921"/>
    <cellStyle name="Normal 37 2 2 3" xfId="12591"/>
    <cellStyle name="Normal 37 2 2 3 2" xfId="26611"/>
    <cellStyle name="Normal 37 2 2 4" xfId="7049"/>
    <cellStyle name="Normal 37 2 2 5" xfId="21191"/>
    <cellStyle name="Normal 37 2 3" xfId="1997"/>
    <cellStyle name="Normal 37 2 3 2" xfId="4813"/>
    <cellStyle name="Normal 37 2 3 2 2" xfId="15865"/>
    <cellStyle name="Normal 37 2 3 2 2 2" xfId="29756"/>
    <cellStyle name="Normal 37 2 3 2 3" xfId="10323"/>
    <cellStyle name="Normal 37 2 3 2 4" xfId="24423"/>
    <cellStyle name="Normal 37 2 3 3" xfId="13107"/>
    <cellStyle name="Normal 37 2 3 3 2" xfId="27113"/>
    <cellStyle name="Normal 37 2 3 4" xfId="7565"/>
    <cellStyle name="Normal 37 2 3 5" xfId="21695"/>
    <cellStyle name="Normal 37 2 4" xfId="1070"/>
    <cellStyle name="Normal 37 2 4 2" xfId="3886"/>
    <cellStyle name="Normal 37 2 4 2 2" xfId="14938"/>
    <cellStyle name="Normal 37 2 4 2 2 2" xfId="28864"/>
    <cellStyle name="Normal 37 2 4 2 3" xfId="9396"/>
    <cellStyle name="Normal 37 2 4 2 4" xfId="23512"/>
    <cellStyle name="Normal 37 2 4 3" xfId="12180"/>
    <cellStyle name="Normal 37 2 4 3 2" xfId="26210"/>
    <cellStyle name="Normal 37 2 4 4" xfId="6638"/>
    <cellStyle name="Normal 37 2 4 5" xfId="20787"/>
    <cellStyle name="Normal 37 2 5" xfId="3423"/>
    <cellStyle name="Normal 37 2 5 2" xfId="14475"/>
    <cellStyle name="Normal 37 2 5 2 2" xfId="28411"/>
    <cellStyle name="Normal 37 2 5 3" xfId="8933"/>
    <cellStyle name="Normal 37 2 5 4" xfId="23060"/>
    <cellStyle name="Normal 37 2 6" xfId="11717"/>
    <cellStyle name="Normal 37 2 6 2" xfId="25761"/>
    <cellStyle name="Normal 37 2 7" xfId="6175"/>
    <cellStyle name="Normal 37 2 8" xfId="20330"/>
    <cellStyle name="Normal 37 3" xfId="1290"/>
    <cellStyle name="Normal 37 3 2" xfId="4106"/>
    <cellStyle name="Normal 37 3 2 2" xfId="15158"/>
    <cellStyle name="Normal 37 3 2 2 2" xfId="29079"/>
    <cellStyle name="Normal 37 3 2 3" xfId="9616"/>
    <cellStyle name="Normal 37 3 2 4" xfId="23732"/>
    <cellStyle name="Normal 37 3 3" xfId="12400"/>
    <cellStyle name="Normal 37 3 3 2" xfId="26426"/>
    <cellStyle name="Normal 37 3 4" xfId="6858"/>
    <cellStyle name="Normal 37 3 5" xfId="21005"/>
    <cellStyle name="Normal 37 4" xfId="1806"/>
    <cellStyle name="Normal 37 4 2" xfId="4622"/>
    <cellStyle name="Normal 37 4 2 2" xfId="15674"/>
    <cellStyle name="Normal 37 4 2 2 2" xfId="29572"/>
    <cellStyle name="Normal 37 4 2 3" xfId="10132"/>
    <cellStyle name="Normal 37 4 2 4" xfId="24239"/>
    <cellStyle name="Normal 37 4 3" xfId="12916"/>
    <cellStyle name="Normal 37 4 3 2" xfId="26925"/>
    <cellStyle name="Normal 37 4 4" xfId="7374"/>
    <cellStyle name="Normal 37 4 5" xfId="21507"/>
    <cellStyle name="Normal 37 5" xfId="876"/>
    <cellStyle name="Normal 37 5 2" xfId="3692"/>
    <cellStyle name="Normal 37 5 2 2" xfId="14744"/>
    <cellStyle name="Normal 37 5 2 2 2" xfId="28674"/>
    <cellStyle name="Normal 37 5 2 3" xfId="9202"/>
    <cellStyle name="Normal 37 5 2 4" xfId="23323"/>
    <cellStyle name="Normal 37 5 3" xfId="11986"/>
    <cellStyle name="Normal 37 5 3 2" xfId="26021"/>
    <cellStyle name="Normal 37 5 4" xfId="6444"/>
    <cellStyle name="Normal 37 5 5" xfId="20596"/>
    <cellStyle name="Normal 37 6" xfId="3232"/>
    <cellStyle name="Normal 37 6 2" xfId="14284"/>
    <cellStyle name="Normal 37 6 2 2" xfId="28223"/>
    <cellStyle name="Normal 37 6 3" xfId="8742"/>
    <cellStyle name="Normal 37 6 4" xfId="22874"/>
    <cellStyle name="Normal 37 7" xfId="11526"/>
    <cellStyle name="Normal 37 7 2" xfId="25577"/>
    <cellStyle name="Normal 37 8" xfId="5984"/>
    <cellStyle name="Normal 37 9" xfId="20131"/>
    <cellStyle name="Normal 38" xfId="454"/>
    <cellStyle name="Normal 39" xfId="437"/>
    <cellStyle name="Normal 4" xfId="118"/>
    <cellStyle name="Normal 4 2" xfId="3099"/>
    <cellStyle name="Normal 4 3" xfId="3083"/>
    <cellStyle name="Normal 40" xfId="471"/>
    <cellStyle name="Normal 41" xfId="674"/>
    <cellStyle name="Normal 42" xfId="675"/>
    <cellStyle name="Normal 43" xfId="677"/>
    <cellStyle name="Normal 44" xfId="460"/>
    <cellStyle name="Normal 45" xfId="3067"/>
    <cellStyle name="Normal 45 2" xfId="22721"/>
    <cellStyle name="Normal 46" xfId="3068"/>
    <cellStyle name="Normal 46 2" xfId="22722"/>
    <cellStyle name="Normal 47" xfId="3167"/>
    <cellStyle name="Normal 48" xfId="3144"/>
    <cellStyle name="Normal 49" xfId="3097"/>
    <cellStyle name="Normal 49 2" xfId="22751"/>
    <cellStyle name="Normal 5" xfId="120"/>
    <cellStyle name="Normal 50" xfId="3069"/>
    <cellStyle name="Normal 51" xfId="5883"/>
    <cellStyle name="Normal 51 2" xfId="16935"/>
    <cellStyle name="Normal 51 2 2" xfId="30772"/>
    <cellStyle name="Normal 51 3" xfId="11393"/>
    <cellStyle name="Normal 51 4" xfId="25439"/>
    <cellStyle name="Normal 52" xfId="19804"/>
    <cellStyle name="Normal 52 2" xfId="19816"/>
    <cellStyle name="Normal 53" xfId="19806"/>
    <cellStyle name="Normal 54" xfId="19807"/>
    <cellStyle name="Normal 55" xfId="19808"/>
    <cellStyle name="Normal 56" xfId="19810"/>
    <cellStyle name="Normal 57" xfId="33339"/>
    <cellStyle name="Normal 58" xfId="42736"/>
    <cellStyle name="Normal 59" xfId="47496"/>
    <cellStyle name="Normal 6" xfId="157"/>
    <cellStyle name="Normal 60" xfId="51604"/>
    <cellStyle name="Normal 61" xfId="51605"/>
    <cellStyle name="Normal 62" xfId="51614"/>
    <cellStyle name="Normal 63" xfId="51621"/>
    <cellStyle name="Normal 7" xfId="160"/>
    <cellStyle name="Normal 8" xfId="158"/>
    <cellStyle name="Normal 9" xfId="161"/>
    <cellStyle name="Normal_22A-BH_RS" xfId="676"/>
    <cellStyle name="Normal_24-B_XGDP" xfId="165"/>
    <cellStyle name="Normal_65-P_TRIAD" xfId="162"/>
    <cellStyle name="Normál_8gradk" xfId="119"/>
    <cellStyle name="Normal_B1.1a" xfId="156"/>
    <cellStyle name="Normal_B1.1b" xfId="54"/>
    <cellStyle name="Normal_B1.1c" xfId="53"/>
    <cellStyle name="Normal_B2" xfId="48"/>
    <cellStyle name="Normal_B2.1" xfId="47"/>
    <cellStyle name="Normal_B2.3" xfId="52"/>
    <cellStyle name="Normal_B4" xfId="45"/>
    <cellStyle name="Normal_B4.1" xfId="44"/>
    <cellStyle name="Normal_C1.1a" xfId="49"/>
    <cellStyle name="Normal_C1.1a 2" xfId="50"/>
    <cellStyle name="Normal_G1.1" xfId="46"/>
    <cellStyle name="Normal_MS75" xfId="164"/>
    <cellStyle name="Normal_TOTPOP" xfId="163"/>
    <cellStyle name="Normal-blank" xfId="121"/>
    <cellStyle name="Normal-bottom" xfId="122"/>
    <cellStyle name="Normal-center" xfId="123"/>
    <cellStyle name="Normal-droit" xfId="124"/>
    <cellStyle name="Normal-top" xfId="125"/>
    <cellStyle name="Note" xfId="38" builtinId="10" customBuiltin="1"/>
    <cellStyle name="notes" xfId="126"/>
    <cellStyle name="Output" xfId="39"/>
    <cellStyle name="Percent [2]" xfId="127"/>
    <cellStyle name="Pourcentage" xfId="43" builtinId="5"/>
    <cellStyle name="Pourcentage 2" xfId="458"/>
    <cellStyle name="Pourcentage 3" xfId="19809"/>
    <cellStyle name="Pourcentage 3 2" xfId="19849"/>
    <cellStyle name="Prozent_SubCatperStud" xfId="128"/>
    <cellStyle name="row" xfId="129"/>
    <cellStyle name="RowCodes" xfId="130"/>
    <cellStyle name="Row-Col Headings" xfId="131"/>
    <cellStyle name="RowTitles" xfId="132"/>
    <cellStyle name="RowTitles1-Detail" xfId="133"/>
    <cellStyle name="RowTitles-Col2" xfId="134"/>
    <cellStyle name="RowTitles-Detail" xfId="135"/>
    <cellStyle name="Satisfaisant" xfId="192" builtinId="26" customBuiltin="1"/>
    <cellStyle name="Satisfaisant 2" xfId="297"/>
    <cellStyle name="Satisfaisant 3" xfId="260" hidden="1"/>
    <cellStyle name="Satisfaisant 3" xfId="508" hidden="1"/>
    <cellStyle name="Satisfaisant 3" xfId="546" hidden="1"/>
    <cellStyle name="Satisfaisant 3" xfId="438" hidden="1"/>
    <cellStyle name="Satisfaisant 3" xfId="693" hidden="1"/>
    <cellStyle name="Satisfaisant 3" xfId="710" hidden="1"/>
    <cellStyle name="Satisfaisant 3" xfId="976" hidden="1"/>
    <cellStyle name="Satisfaisant 3" xfId="1014" hidden="1"/>
    <cellStyle name="Satisfaisant 3" xfId="917" hidden="1"/>
    <cellStyle name="Satisfaisant 3" xfId="1158" hidden="1"/>
    <cellStyle name="Satisfaisant 3" xfId="1175" hidden="1"/>
    <cellStyle name="Satisfaisant 3" xfId="1387" hidden="1"/>
    <cellStyle name="Satisfaisant 3" xfId="1425" hidden="1"/>
    <cellStyle name="Satisfaisant 3" xfId="1331" hidden="1"/>
    <cellStyle name="Satisfaisant 3" xfId="1567" hidden="1"/>
    <cellStyle name="Satisfaisant 3" xfId="1584" hidden="1"/>
    <cellStyle name="Satisfaisant 3" xfId="1645" hidden="1"/>
    <cellStyle name="Satisfaisant 3" xfId="1665" hidden="1"/>
    <cellStyle name="Satisfaisant 3" xfId="1619" hidden="1"/>
    <cellStyle name="Satisfaisant 3" xfId="1698" hidden="1"/>
    <cellStyle name="Satisfaisant 3" xfId="1715" hidden="1"/>
    <cellStyle name="Satisfaisant 3" xfId="1903" hidden="1"/>
    <cellStyle name="Satisfaisant 3" xfId="1941" hidden="1"/>
    <cellStyle name="Satisfaisant 3" xfId="1847" hidden="1"/>
    <cellStyle name="Satisfaisant 3" xfId="2083" hidden="1"/>
    <cellStyle name="Satisfaisant 3" xfId="2100" hidden="1"/>
    <cellStyle name="Satisfaisant 3" xfId="2197" hidden="1"/>
    <cellStyle name="Satisfaisant 3" xfId="2222" hidden="1"/>
    <cellStyle name="Satisfaisant 3" xfId="2157" hidden="1"/>
    <cellStyle name="Satisfaisant 3" xfId="2282" hidden="1"/>
    <cellStyle name="Satisfaisant 3" xfId="2299" hidden="1"/>
    <cellStyle name="Satisfaisant 3" xfId="2385" hidden="1"/>
    <cellStyle name="Satisfaisant 3" xfId="2410" hidden="1"/>
    <cellStyle name="Satisfaisant 3" xfId="2351" hidden="1"/>
    <cellStyle name="Satisfaisant 3" xfId="2483" hidden="1"/>
    <cellStyle name="Satisfaisant 3" xfId="2500" hidden="1"/>
    <cellStyle name="Satisfaisant 3" xfId="2552" hidden="1"/>
    <cellStyle name="Satisfaisant 3" xfId="2572" hidden="1"/>
    <cellStyle name="Satisfaisant 3" xfId="2526" hidden="1"/>
    <cellStyle name="Satisfaisant 3" xfId="2605" hidden="1"/>
    <cellStyle name="Satisfaisant 3" xfId="2622" hidden="1"/>
    <cellStyle name="Satisfaisant 3" xfId="2697" hidden="1"/>
    <cellStyle name="Satisfaisant 3" xfId="2722" hidden="1"/>
    <cellStyle name="Satisfaisant 3" xfId="2660" hidden="1"/>
    <cellStyle name="Satisfaisant 3" xfId="2796" hidden="1"/>
    <cellStyle name="Satisfaisant 3" xfId="2813" hidden="1"/>
    <cellStyle name="Satisfaisant 3" xfId="2649" hidden="1"/>
    <cellStyle name="Satisfaisant 3" xfId="2332" hidden="1"/>
    <cellStyle name="Satisfaisant 3" xfId="2431" hidden="1"/>
    <cellStyle name="Satisfaisant 3" xfId="758" hidden="1"/>
    <cellStyle name="Satisfaisant 3" xfId="2228" hidden="1"/>
    <cellStyle name="Satisfaisant 3" xfId="2171" hidden="1"/>
    <cellStyle name="Satisfaisant 3" xfId="2146" hidden="1"/>
    <cellStyle name="Satisfaisant 3" xfId="2318" hidden="1"/>
    <cellStyle name="Satisfaisant 3" xfId="2241" hidden="1"/>
    <cellStyle name="Satisfaisant 3" xfId="755" hidden="1"/>
    <cellStyle name="Satisfaisant 3" xfId="2843" hidden="1"/>
    <cellStyle name="Satisfaisant 3" xfId="2863" hidden="1"/>
    <cellStyle name="Satisfaisant 3" xfId="2324" hidden="1"/>
    <cellStyle name="Satisfaisant 3" xfId="2896" hidden="1"/>
    <cellStyle name="Satisfaisant 3" xfId="2913" hidden="1"/>
    <cellStyle name="Satisfaisant 3" xfId="2950" hidden="1"/>
    <cellStyle name="Satisfaisant 3" xfId="2970" hidden="1"/>
    <cellStyle name="Satisfaisant 3" xfId="2924" hidden="1"/>
    <cellStyle name="Satisfaisant 3" xfId="3027" hidden="1"/>
    <cellStyle name="Satisfaisant 3" xfId="3044" hidden="1"/>
    <cellStyle name="Satisfaisant 3" xfId="3329" hidden="1"/>
    <cellStyle name="Satisfaisant 3" xfId="3367" hidden="1"/>
    <cellStyle name="Satisfaisant 3" xfId="3273" hidden="1"/>
    <cellStyle name="Satisfaisant 3" xfId="3509" hidden="1"/>
    <cellStyle name="Satisfaisant 3" xfId="3526" hidden="1"/>
    <cellStyle name="Satisfaisant 3" xfId="3792" hidden="1"/>
    <cellStyle name="Satisfaisant 3" xfId="3830" hidden="1"/>
    <cellStyle name="Satisfaisant 3" xfId="3733" hidden="1"/>
    <cellStyle name="Satisfaisant 3" xfId="3974" hidden="1"/>
    <cellStyle name="Satisfaisant 3" xfId="3991" hidden="1"/>
    <cellStyle name="Satisfaisant 3" xfId="4203" hidden="1"/>
    <cellStyle name="Satisfaisant 3" xfId="4241" hidden="1"/>
    <cellStyle name="Satisfaisant 3" xfId="4147" hidden="1"/>
    <cellStyle name="Satisfaisant 3" xfId="4383" hidden="1"/>
    <cellStyle name="Satisfaisant 3" xfId="4400" hidden="1"/>
    <cellStyle name="Satisfaisant 3" xfId="4461" hidden="1"/>
    <cellStyle name="Satisfaisant 3" xfId="4481" hidden="1"/>
    <cellStyle name="Satisfaisant 3" xfId="4435" hidden="1"/>
    <cellStyle name="Satisfaisant 3" xfId="4514" hidden="1"/>
    <cellStyle name="Satisfaisant 3" xfId="4531" hidden="1"/>
    <cellStyle name="Satisfaisant 3" xfId="4719" hidden="1"/>
    <cellStyle name="Satisfaisant 3" xfId="4757" hidden="1"/>
    <cellStyle name="Satisfaisant 3" xfId="4663" hidden="1"/>
    <cellStyle name="Satisfaisant 3" xfId="4899" hidden="1"/>
    <cellStyle name="Satisfaisant 3" xfId="4916" hidden="1"/>
    <cellStyle name="Satisfaisant 3" xfId="5013" hidden="1"/>
    <cellStyle name="Satisfaisant 3" xfId="5038" hidden="1"/>
    <cellStyle name="Satisfaisant 3" xfId="4973" hidden="1"/>
    <cellStyle name="Satisfaisant 3" xfId="5098" hidden="1"/>
    <cellStyle name="Satisfaisant 3" xfId="5115" hidden="1"/>
    <cellStyle name="Satisfaisant 3" xfId="5201" hidden="1"/>
    <cellStyle name="Satisfaisant 3" xfId="5226" hidden="1"/>
    <cellStyle name="Satisfaisant 3" xfId="5167" hidden="1"/>
    <cellStyle name="Satisfaisant 3" xfId="5299" hidden="1"/>
    <cellStyle name="Satisfaisant 3" xfId="5316" hidden="1"/>
    <cellStyle name="Satisfaisant 3" xfId="5368" hidden="1"/>
    <cellStyle name="Satisfaisant 3" xfId="5388" hidden="1"/>
    <cellStyle name="Satisfaisant 3" xfId="5342" hidden="1"/>
    <cellStyle name="Satisfaisant 3" xfId="5421" hidden="1"/>
    <cellStyle name="Satisfaisant 3" xfId="5438" hidden="1"/>
    <cellStyle name="Satisfaisant 3" xfId="5513" hidden="1"/>
    <cellStyle name="Satisfaisant 3" xfId="5538" hidden="1"/>
    <cellStyle name="Satisfaisant 3" xfId="5476" hidden="1"/>
    <cellStyle name="Satisfaisant 3" xfId="5612" hidden="1"/>
    <cellStyle name="Satisfaisant 3" xfId="5629" hidden="1"/>
    <cellStyle name="Satisfaisant 3" xfId="5465" hidden="1"/>
    <cellStyle name="Satisfaisant 3" xfId="5148" hidden="1"/>
    <cellStyle name="Satisfaisant 3" xfId="5247" hidden="1"/>
    <cellStyle name="Satisfaisant 3" xfId="3574" hidden="1"/>
    <cellStyle name="Satisfaisant 3" xfId="5044" hidden="1"/>
    <cellStyle name="Satisfaisant 3" xfId="4987" hidden="1"/>
    <cellStyle name="Satisfaisant 3" xfId="4962" hidden="1"/>
    <cellStyle name="Satisfaisant 3" xfId="5134" hidden="1"/>
    <cellStyle name="Satisfaisant 3" xfId="5057" hidden="1"/>
    <cellStyle name="Satisfaisant 3" xfId="3571" hidden="1"/>
    <cellStyle name="Satisfaisant 3" xfId="5659" hidden="1"/>
    <cellStyle name="Satisfaisant 3" xfId="5679" hidden="1"/>
    <cellStyle name="Satisfaisant 3" xfId="5140" hidden="1"/>
    <cellStyle name="Satisfaisant 3" xfId="5712" hidden="1"/>
    <cellStyle name="Satisfaisant 3" xfId="5729" hidden="1"/>
    <cellStyle name="Satisfaisant 3" xfId="5766" hidden="1"/>
    <cellStyle name="Satisfaisant 3" xfId="5786" hidden="1"/>
    <cellStyle name="Satisfaisant 3" xfId="5740" hidden="1"/>
    <cellStyle name="Satisfaisant 3" xfId="5843" hidden="1"/>
    <cellStyle name="Satisfaisant 3" xfId="5860" hidden="1"/>
    <cellStyle name="Satisfaisant 3" xfId="6081" hidden="1"/>
    <cellStyle name="Satisfaisant 3" xfId="6119" hidden="1"/>
    <cellStyle name="Satisfaisant 3" xfId="6025" hidden="1"/>
    <cellStyle name="Satisfaisant 3" xfId="6261" hidden="1"/>
    <cellStyle name="Satisfaisant 3" xfId="6278" hidden="1"/>
    <cellStyle name="Satisfaisant 3" xfId="6544" hidden="1"/>
    <cellStyle name="Satisfaisant 3" xfId="6582" hidden="1"/>
    <cellStyle name="Satisfaisant 3" xfId="6485" hidden="1"/>
    <cellStyle name="Satisfaisant 3" xfId="6726" hidden="1"/>
    <cellStyle name="Satisfaisant 3" xfId="6743" hidden="1"/>
    <cellStyle name="Satisfaisant 3" xfId="6955" hidden="1"/>
    <cellStyle name="Satisfaisant 3" xfId="6993" hidden="1"/>
    <cellStyle name="Satisfaisant 3" xfId="6899" hidden="1"/>
    <cellStyle name="Satisfaisant 3" xfId="7135" hidden="1"/>
    <cellStyle name="Satisfaisant 3" xfId="7152" hidden="1"/>
    <cellStyle name="Satisfaisant 3" xfId="7213" hidden="1"/>
    <cellStyle name="Satisfaisant 3" xfId="7233" hidden="1"/>
    <cellStyle name="Satisfaisant 3" xfId="7187" hidden="1"/>
    <cellStyle name="Satisfaisant 3" xfId="7266" hidden="1"/>
    <cellStyle name="Satisfaisant 3" xfId="7283" hidden="1"/>
    <cellStyle name="Satisfaisant 3" xfId="7471" hidden="1"/>
    <cellStyle name="Satisfaisant 3" xfId="7509" hidden="1"/>
    <cellStyle name="Satisfaisant 3" xfId="7415" hidden="1"/>
    <cellStyle name="Satisfaisant 3" xfId="7651" hidden="1"/>
    <cellStyle name="Satisfaisant 3" xfId="7668" hidden="1"/>
    <cellStyle name="Satisfaisant 3" xfId="7765" hidden="1"/>
    <cellStyle name="Satisfaisant 3" xfId="7790" hidden="1"/>
    <cellStyle name="Satisfaisant 3" xfId="7725" hidden="1"/>
    <cellStyle name="Satisfaisant 3" xfId="7850" hidden="1"/>
    <cellStyle name="Satisfaisant 3" xfId="7867" hidden="1"/>
    <cellStyle name="Satisfaisant 3" xfId="7953" hidden="1"/>
    <cellStyle name="Satisfaisant 3" xfId="7978" hidden="1"/>
    <cellStyle name="Satisfaisant 3" xfId="7919" hidden="1"/>
    <cellStyle name="Satisfaisant 3" xfId="8051" hidden="1"/>
    <cellStyle name="Satisfaisant 3" xfId="8068" hidden="1"/>
    <cellStyle name="Satisfaisant 3" xfId="8120" hidden="1"/>
    <cellStyle name="Satisfaisant 3" xfId="8140" hidden="1"/>
    <cellStyle name="Satisfaisant 3" xfId="8094" hidden="1"/>
    <cellStyle name="Satisfaisant 3" xfId="8173" hidden="1"/>
    <cellStyle name="Satisfaisant 3" xfId="8190" hidden="1"/>
    <cellStyle name="Satisfaisant 3" xfId="8265" hidden="1"/>
    <cellStyle name="Satisfaisant 3" xfId="8290" hidden="1"/>
    <cellStyle name="Satisfaisant 3" xfId="8228" hidden="1"/>
    <cellStyle name="Satisfaisant 3" xfId="8364" hidden="1"/>
    <cellStyle name="Satisfaisant 3" xfId="8381" hidden="1"/>
    <cellStyle name="Satisfaisant 3" xfId="8217" hidden="1"/>
    <cellStyle name="Satisfaisant 3" xfId="7900" hidden="1"/>
    <cellStyle name="Satisfaisant 3" xfId="7999" hidden="1"/>
    <cellStyle name="Satisfaisant 3" xfId="6326" hidden="1"/>
    <cellStyle name="Satisfaisant 3" xfId="7796" hidden="1"/>
    <cellStyle name="Satisfaisant 3" xfId="7739" hidden="1"/>
    <cellStyle name="Satisfaisant 3" xfId="7714" hidden="1"/>
    <cellStyle name="Satisfaisant 3" xfId="7886" hidden="1"/>
    <cellStyle name="Satisfaisant 3" xfId="7809" hidden="1"/>
    <cellStyle name="Satisfaisant 3" xfId="6323" hidden="1"/>
    <cellStyle name="Satisfaisant 3" xfId="8411" hidden="1"/>
    <cellStyle name="Satisfaisant 3" xfId="8431" hidden="1"/>
    <cellStyle name="Satisfaisant 3" xfId="7892" hidden="1"/>
    <cellStyle name="Satisfaisant 3" xfId="8464" hidden="1"/>
    <cellStyle name="Satisfaisant 3" xfId="8481" hidden="1"/>
    <cellStyle name="Satisfaisant 3" xfId="8518" hidden="1"/>
    <cellStyle name="Satisfaisant 3" xfId="8538" hidden="1"/>
    <cellStyle name="Satisfaisant 3" xfId="8492" hidden="1"/>
    <cellStyle name="Satisfaisant 3" xfId="8595" hidden="1"/>
    <cellStyle name="Satisfaisant 3" xfId="8612" hidden="1"/>
    <cellStyle name="Satisfaisant 3" xfId="8839" hidden="1"/>
    <cellStyle name="Satisfaisant 3" xfId="8877" hidden="1"/>
    <cellStyle name="Satisfaisant 3" xfId="8783" hidden="1"/>
    <cellStyle name="Satisfaisant 3" xfId="9019" hidden="1"/>
    <cellStyle name="Satisfaisant 3" xfId="9036" hidden="1"/>
    <cellStyle name="Satisfaisant 3" xfId="9302" hidden="1"/>
    <cellStyle name="Satisfaisant 3" xfId="9340" hidden="1"/>
    <cellStyle name="Satisfaisant 3" xfId="9243" hidden="1"/>
    <cellStyle name="Satisfaisant 3" xfId="9484" hidden="1"/>
    <cellStyle name="Satisfaisant 3" xfId="9501" hidden="1"/>
    <cellStyle name="Satisfaisant 3" xfId="9713" hidden="1"/>
    <cellStyle name="Satisfaisant 3" xfId="9751" hidden="1"/>
    <cellStyle name="Satisfaisant 3" xfId="9657" hidden="1"/>
    <cellStyle name="Satisfaisant 3" xfId="9893" hidden="1"/>
    <cellStyle name="Satisfaisant 3" xfId="9910" hidden="1"/>
    <cellStyle name="Satisfaisant 3" xfId="9971" hidden="1"/>
    <cellStyle name="Satisfaisant 3" xfId="9991" hidden="1"/>
    <cellStyle name="Satisfaisant 3" xfId="9945" hidden="1"/>
    <cellStyle name="Satisfaisant 3" xfId="10024" hidden="1"/>
    <cellStyle name="Satisfaisant 3" xfId="10041" hidden="1"/>
    <cellStyle name="Satisfaisant 3" xfId="10229" hidden="1"/>
    <cellStyle name="Satisfaisant 3" xfId="10267" hidden="1"/>
    <cellStyle name="Satisfaisant 3" xfId="10173" hidden="1"/>
    <cellStyle name="Satisfaisant 3" xfId="10409" hidden="1"/>
    <cellStyle name="Satisfaisant 3" xfId="10426" hidden="1"/>
    <cellStyle name="Satisfaisant 3" xfId="10523" hidden="1"/>
    <cellStyle name="Satisfaisant 3" xfId="10548" hidden="1"/>
    <cellStyle name="Satisfaisant 3" xfId="10483" hidden="1"/>
    <cellStyle name="Satisfaisant 3" xfId="10608" hidden="1"/>
    <cellStyle name="Satisfaisant 3" xfId="10625" hidden="1"/>
    <cellStyle name="Satisfaisant 3" xfId="10711" hidden="1"/>
    <cellStyle name="Satisfaisant 3" xfId="10736" hidden="1"/>
    <cellStyle name="Satisfaisant 3" xfId="10677" hidden="1"/>
    <cellStyle name="Satisfaisant 3" xfId="10809" hidden="1"/>
    <cellStyle name="Satisfaisant 3" xfId="10826" hidden="1"/>
    <cellStyle name="Satisfaisant 3" xfId="10878" hidden="1"/>
    <cellStyle name="Satisfaisant 3" xfId="10898" hidden="1"/>
    <cellStyle name="Satisfaisant 3" xfId="10852" hidden="1"/>
    <cellStyle name="Satisfaisant 3" xfId="10931" hidden="1"/>
    <cellStyle name="Satisfaisant 3" xfId="10948" hidden="1"/>
    <cellStyle name="Satisfaisant 3" xfId="11023" hidden="1"/>
    <cellStyle name="Satisfaisant 3" xfId="11048" hidden="1"/>
    <cellStyle name="Satisfaisant 3" xfId="10986" hidden="1"/>
    <cellStyle name="Satisfaisant 3" xfId="11122" hidden="1"/>
    <cellStyle name="Satisfaisant 3" xfId="11139" hidden="1"/>
    <cellStyle name="Satisfaisant 3" xfId="10975" hidden="1"/>
    <cellStyle name="Satisfaisant 3" xfId="10658" hidden="1"/>
    <cellStyle name="Satisfaisant 3" xfId="10757" hidden="1"/>
    <cellStyle name="Satisfaisant 3" xfId="9084" hidden="1"/>
    <cellStyle name="Satisfaisant 3" xfId="10554" hidden="1"/>
    <cellStyle name="Satisfaisant 3" xfId="10497" hidden="1"/>
    <cellStyle name="Satisfaisant 3" xfId="10472" hidden="1"/>
    <cellStyle name="Satisfaisant 3" xfId="10644" hidden="1"/>
    <cellStyle name="Satisfaisant 3" xfId="10567" hidden="1"/>
    <cellStyle name="Satisfaisant 3" xfId="9081" hidden="1"/>
    <cellStyle name="Satisfaisant 3" xfId="11169" hidden="1"/>
    <cellStyle name="Satisfaisant 3" xfId="11189" hidden="1"/>
    <cellStyle name="Satisfaisant 3" xfId="10650" hidden="1"/>
    <cellStyle name="Satisfaisant 3" xfId="11222" hidden="1"/>
    <cellStyle name="Satisfaisant 3" xfId="11239" hidden="1"/>
    <cellStyle name="Satisfaisant 3" xfId="11276" hidden="1"/>
    <cellStyle name="Satisfaisant 3" xfId="11296" hidden="1"/>
    <cellStyle name="Satisfaisant 3" xfId="11250" hidden="1"/>
    <cellStyle name="Satisfaisant 3" xfId="11353" hidden="1"/>
    <cellStyle name="Satisfaisant 3" xfId="11370" hidden="1"/>
    <cellStyle name="Satisfaisant 3" xfId="11623" hidden="1"/>
    <cellStyle name="Satisfaisant 3" xfId="11661" hidden="1"/>
    <cellStyle name="Satisfaisant 3" xfId="11567" hidden="1"/>
    <cellStyle name="Satisfaisant 3" xfId="11803" hidden="1"/>
    <cellStyle name="Satisfaisant 3" xfId="11820" hidden="1"/>
    <cellStyle name="Satisfaisant 3" xfId="12086" hidden="1"/>
    <cellStyle name="Satisfaisant 3" xfId="12124" hidden="1"/>
    <cellStyle name="Satisfaisant 3" xfId="12027" hidden="1"/>
    <cellStyle name="Satisfaisant 3" xfId="12268" hidden="1"/>
    <cellStyle name="Satisfaisant 3" xfId="12285" hidden="1"/>
    <cellStyle name="Satisfaisant 3" xfId="12497" hidden="1"/>
    <cellStyle name="Satisfaisant 3" xfId="12535" hidden="1"/>
    <cellStyle name="Satisfaisant 3" xfId="12441" hidden="1"/>
    <cellStyle name="Satisfaisant 3" xfId="12677" hidden="1"/>
    <cellStyle name="Satisfaisant 3" xfId="12694" hidden="1"/>
    <cellStyle name="Satisfaisant 3" xfId="12755" hidden="1"/>
    <cellStyle name="Satisfaisant 3" xfId="12775" hidden="1"/>
    <cellStyle name="Satisfaisant 3" xfId="12729" hidden="1"/>
    <cellStyle name="Satisfaisant 3" xfId="12808" hidden="1"/>
    <cellStyle name="Satisfaisant 3" xfId="12825" hidden="1"/>
    <cellStyle name="Satisfaisant 3" xfId="13013" hidden="1"/>
    <cellStyle name="Satisfaisant 3" xfId="13051" hidden="1"/>
    <cellStyle name="Satisfaisant 3" xfId="12957" hidden="1"/>
    <cellStyle name="Satisfaisant 3" xfId="13193" hidden="1"/>
    <cellStyle name="Satisfaisant 3" xfId="13210" hidden="1"/>
    <cellStyle name="Satisfaisant 3" xfId="13307" hidden="1"/>
    <cellStyle name="Satisfaisant 3" xfId="13332" hidden="1"/>
    <cellStyle name="Satisfaisant 3" xfId="13267" hidden="1"/>
    <cellStyle name="Satisfaisant 3" xfId="13392" hidden="1"/>
    <cellStyle name="Satisfaisant 3" xfId="13409" hidden="1"/>
    <cellStyle name="Satisfaisant 3" xfId="13495" hidden="1"/>
    <cellStyle name="Satisfaisant 3" xfId="13520" hidden="1"/>
    <cellStyle name="Satisfaisant 3" xfId="13461" hidden="1"/>
    <cellStyle name="Satisfaisant 3" xfId="13593" hidden="1"/>
    <cellStyle name="Satisfaisant 3" xfId="13610" hidden="1"/>
    <cellStyle name="Satisfaisant 3" xfId="13662" hidden="1"/>
    <cellStyle name="Satisfaisant 3" xfId="13682" hidden="1"/>
    <cellStyle name="Satisfaisant 3" xfId="13636" hidden="1"/>
    <cellStyle name="Satisfaisant 3" xfId="13715" hidden="1"/>
    <cellStyle name="Satisfaisant 3" xfId="13732" hidden="1"/>
    <cellStyle name="Satisfaisant 3" xfId="13807" hidden="1"/>
    <cellStyle name="Satisfaisant 3" xfId="13832" hidden="1"/>
    <cellStyle name="Satisfaisant 3" xfId="13770" hidden="1"/>
    <cellStyle name="Satisfaisant 3" xfId="13906" hidden="1"/>
    <cellStyle name="Satisfaisant 3" xfId="13923" hidden="1"/>
    <cellStyle name="Satisfaisant 3" xfId="13759" hidden="1"/>
    <cellStyle name="Satisfaisant 3" xfId="13442" hidden="1"/>
    <cellStyle name="Satisfaisant 3" xfId="13541" hidden="1"/>
    <cellStyle name="Satisfaisant 3" xfId="11868" hidden="1"/>
    <cellStyle name="Satisfaisant 3" xfId="13338" hidden="1"/>
    <cellStyle name="Satisfaisant 3" xfId="13281" hidden="1"/>
    <cellStyle name="Satisfaisant 3" xfId="13256" hidden="1"/>
    <cellStyle name="Satisfaisant 3" xfId="13428" hidden="1"/>
    <cellStyle name="Satisfaisant 3" xfId="13351" hidden="1"/>
    <cellStyle name="Satisfaisant 3" xfId="11865" hidden="1"/>
    <cellStyle name="Satisfaisant 3" xfId="13953" hidden="1"/>
    <cellStyle name="Satisfaisant 3" xfId="13973" hidden="1"/>
    <cellStyle name="Satisfaisant 3" xfId="13434" hidden="1"/>
    <cellStyle name="Satisfaisant 3" xfId="14006" hidden="1"/>
    <cellStyle name="Satisfaisant 3" xfId="14023" hidden="1"/>
    <cellStyle name="Satisfaisant 3" xfId="14060" hidden="1"/>
    <cellStyle name="Satisfaisant 3" xfId="14080" hidden="1"/>
    <cellStyle name="Satisfaisant 3" xfId="14034" hidden="1"/>
    <cellStyle name="Satisfaisant 3" xfId="14137" hidden="1"/>
    <cellStyle name="Satisfaisant 3" xfId="14154" hidden="1"/>
    <cellStyle name="Satisfaisant 3" xfId="14381" hidden="1"/>
    <cellStyle name="Satisfaisant 3" xfId="14419" hidden="1"/>
    <cellStyle name="Satisfaisant 3" xfId="14325" hidden="1"/>
    <cellStyle name="Satisfaisant 3" xfId="14561" hidden="1"/>
    <cellStyle name="Satisfaisant 3" xfId="14578" hidden="1"/>
    <cellStyle name="Satisfaisant 3" xfId="14844" hidden="1"/>
    <cellStyle name="Satisfaisant 3" xfId="14882" hidden="1"/>
    <cellStyle name="Satisfaisant 3" xfId="14785" hidden="1"/>
    <cellStyle name="Satisfaisant 3" xfId="15026" hidden="1"/>
    <cellStyle name="Satisfaisant 3" xfId="15043" hidden="1"/>
    <cellStyle name="Satisfaisant 3" xfId="15255" hidden="1"/>
    <cellStyle name="Satisfaisant 3" xfId="15293" hidden="1"/>
    <cellStyle name="Satisfaisant 3" xfId="15199" hidden="1"/>
    <cellStyle name="Satisfaisant 3" xfId="15435" hidden="1"/>
    <cellStyle name="Satisfaisant 3" xfId="15452" hidden="1"/>
    <cellStyle name="Satisfaisant 3" xfId="15513" hidden="1"/>
    <cellStyle name="Satisfaisant 3" xfId="15533" hidden="1"/>
    <cellStyle name="Satisfaisant 3" xfId="15487" hidden="1"/>
    <cellStyle name="Satisfaisant 3" xfId="15566" hidden="1"/>
    <cellStyle name="Satisfaisant 3" xfId="15583" hidden="1"/>
    <cellStyle name="Satisfaisant 3" xfId="15771" hidden="1"/>
    <cellStyle name="Satisfaisant 3" xfId="15809" hidden="1"/>
    <cellStyle name="Satisfaisant 3" xfId="15715" hidden="1"/>
    <cellStyle name="Satisfaisant 3" xfId="15951" hidden="1"/>
    <cellStyle name="Satisfaisant 3" xfId="15968" hidden="1"/>
    <cellStyle name="Satisfaisant 3" xfId="16065" hidden="1"/>
    <cellStyle name="Satisfaisant 3" xfId="16090" hidden="1"/>
    <cellStyle name="Satisfaisant 3" xfId="16025" hidden="1"/>
    <cellStyle name="Satisfaisant 3" xfId="16150" hidden="1"/>
    <cellStyle name="Satisfaisant 3" xfId="16167" hidden="1"/>
    <cellStyle name="Satisfaisant 3" xfId="16253" hidden="1"/>
    <cellStyle name="Satisfaisant 3" xfId="16278" hidden="1"/>
    <cellStyle name="Satisfaisant 3" xfId="16219" hidden="1"/>
    <cellStyle name="Satisfaisant 3" xfId="16351" hidden="1"/>
    <cellStyle name="Satisfaisant 3" xfId="16368" hidden="1"/>
    <cellStyle name="Satisfaisant 3" xfId="16420" hidden="1"/>
    <cellStyle name="Satisfaisant 3" xfId="16440" hidden="1"/>
    <cellStyle name="Satisfaisant 3" xfId="16394" hidden="1"/>
    <cellStyle name="Satisfaisant 3" xfId="16473" hidden="1"/>
    <cellStyle name="Satisfaisant 3" xfId="16490" hidden="1"/>
    <cellStyle name="Satisfaisant 3" xfId="16565" hidden="1"/>
    <cellStyle name="Satisfaisant 3" xfId="16590" hidden="1"/>
    <cellStyle name="Satisfaisant 3" xfId="16528" hidden="1"/>
    <cellStyle name="Satisfaisant 3" xfId="16664" hidden="1"/>
    <cellStyle name="Satisfaisant 3" xfId="16681" hidden="1"/>
    <cellStyle name="Satisfaisant 3" xfId="16517" hidden="1"/>
    <cellStyle name="Satisfaisant 3" xfId="16200" hidden="1"/>
    <cellStyle name="Satisfaisant 3" xfId="16299" hidden="1"/>
    <cellStyle name="Satisfaisant 3" xfId="14626" hidden="1"/>
    <cellStyle name="Satisfaisant 3" xfId="16096" hidden="1"/>
    <cellStyle name="Satisfaisant 3" xfId="16039" hidden="1"/>
    <cellStyle name="Satisfaisant 3" xfId="16014" hidden="1"/>
    <cellStyle name="Satisfaisant 3" xfId="16186" hidden="1"/>
    <cellStyle name="Satisfaisant 3" xfId="16109" hidden="1"/>
    <cellStyle name="Satisfaisant 3" xfId="14623" hidden="1"/>
    <cellStyle name="Satisfaisant 3" xfId="16711" hidden="1"/>
    <cellStyle name="Satisfaisant 3" xfId="16731" hidden="1"/>
    <cellStyle name="Satisfaisant 3" xfId="16192" hidden="1"/>
    <cellStyle name="Satisfaisant 3" xfId="16764" hidden="1"/>
    <cellStyle name="Satisfaisant 3" xfId="16781" hidden="1"/>
    <cellStyle name="Satisfaisant 3" xfId="16818" hidden="1"/>
    <cellStyle name="Satisfaisant 3" xfId="16838" hidden="1"/>
    <cellStyle name="Satisfaisant 3" xfId="16792" hidden="1"/>
    <cellStyle name="Satisfaisant 3" xfId="16895" hidden="1"/>
    <cellStyle name="Satisfaisant 3" xfId="16912" hidden="1"/>
    <cellStyle name="Satisfaisant 3" xfId="16964" hidden="1"/>
    <cellStyle name="Satisfaisant 3" xfId="16984" hidden="1"/>
    <cellStyle name="Satisfaisant 3" xfId="16938" hidden="1"/>
    <cellStyle name="Satisfaisant 3" xfId="17017" hidden="1"/>
    <cellStyle name="Satisfaisant 3" xfId="17034" hidden="1"/>
    <cellStyle name="Satisfaisant 3" xfId="17121" hidden="1"/>
    <cellStyle name="Satisfaisant 3" xfId="17141" hidden="1"/>
    <cellStyle name="Satisfaisant 3" xfId="17092" hidden="1"/>
    <cellStyle name="Satisfaisant 3" xfId="17176" hidden="1"/>
    <cellStyle name="Satisfaisant 3" xfId="17193" hidden="1"/>
    <cellStyle name="Satisfaisant 3" xfId="17242" hidden="1"/>
    <cellStyle name="Satisfaisant 3" xfId="17262" hidden="1"/>
    <cellStyle name="Satisfaisant 3" xfId="17216" hidden="1"/>
    <cellStyle name="Satisfaisant 3" xfId="17295" hidden="1"/>
    <cellStyle name="Satisfaisant 3" xfId="17312" hidden="1"/>
    <cellStyle name="Satisfaisant 3" xfId="17349" hidden="1"/>
    <cellStyle name="Satisfaisant 3" xfId="17369" hidden="1"/>
    <cellStyle name="Satisfaisant 3" xfId="17323" hidden="1"/>
    <cellStyle name="Satisfaisant 3" xfId="17402" hidden="1"/>
    <cellStyle name="Satisfaisant 3" xfId="17419" hidden="1"/>
    <cellStyle name="Satisfaisant 3" xfId="17456" hidden="1"/>
    <cellStyle name="Satisfaisant 3" xfId="17476" hidden="1"/>
    <cellStyle name="Satisfaisant 3" xfId="17430" hidden="1"/>
    <cellStyle name="Satisfaisant 3" xfId="17509" hidden="1"/>
    <cellStyle name="Satisfaisant 3" xfId="17526" hidden="1"/>
    <cellStyle name="Satisfaisant 3" xfId="17594" hidden="1"/>
    <cellStyle name="Satisfaisant 3" xfId="17618" hidden="1"/>
    <cellStyle name="Satisfaisant 3" xfId="17556" hidden="1"/>
    <cellStyle name="Satisfaisant 3" xfId="17675" hidden="1"/>
    <cellStyle name="Satisfaisant 3" xfId="17692" hidden="1"/>
    <cellStyle name="Satisfaisant 3" xfId="17770" hidden="1"/>
    <cellStyle name="Satisfaisant 3" xfId="17794" hidden="1"/>
    <cellStyle name="Satisfaisant 3" xfId="17737" hidden="1"/>
    <cellStyle name="Satisfaisant 3" xfId="17841" hidden="1"/>
    <cellStyle name="Satisfaisant 3" xfId="17858" hidden="1"/>
    <cellStyle name="Satisfaisant 3" xfId="17906" hidden="1"/>
    <cellStyle name="Satisfaisant 3" xfId="17926" hidden="1"/>
    <cellStyle name="Satisfaisant 3" xfId="17880" hidden="1"/>
    <cellStyle name="Satisfaisant 3" xfId="17959" hidden="1"/>
    <cellStyle name="Satisfaisant 3" xfId="17976" hidden="1"/>
    <cellStyle name="Satisfaisant 3" xfId="18047" hidden="1"/>
    <cellStyle name="Satisfaisant 3" xfId="18071" hidden="1"/>
    <cellStyle name="Satisfaisant 3" xfId="18011" hidden="1"/>
    <cellStyle name="Satisfaisant 3" xfId="18120" hidden="1"/>
    <cellStyle name="Satisfaisant 3" xfId="18137" hidden="1"/>
    <cellStyle name="Satisfaisant 3" xfId="18001" hidden="1"/>
    <cellStyle name="Satisfaisant 3" xfId="17720" hidden="1"/>
    <cellStyle name="Satisfaisant 3" xfId="17803" hidden="1"/>
    <cellStyle name="Satisfaisant 3" xfId="17058" hidden="1"/>
    <cellStyle name="Satisfaisant 3" xfId="17624" hidden="1"/>
    <cellStyle name="Satisfaisant 3" xfId="17569" hidden="1"/>
    <cellStyle name="Satisfaisant 3" xfId="17547" hidden="1"/>
    <cellStyle name="Satisfaisant 3" xfId="17708" hidden="1"/>
    <cellStyle name="Satisfaisant 3" xfId="17636" hidden="1"/>
    <cellStyle name="Satisfaisant 3" xfId="17055" hidden="1"/>
    <cellStyle name="Satisfaisant 3" xfId="18153" hidden="1"/>
    <cellStyle name="Satisfaisant 3" xfId="18173" hidden="1"/>
    <cellStyle name="Satisfaisant 3" xfId="17714" hidden="1"/>
    <cellStyle name="Satisfaisant 3" xfId="18206" hidden="1"/>
    <cellStyle name="Satisfaisant 3" xfId="18223" hidden="1"/>
    <cellStyle name="Satisfaisant 3" xfId="18260" hidden="1"/>
    <cellStyle name="Satisfaisant 3" xfId="18280" hidden="1"/>
    <cellStyle name="Satisfaisant 3" xfId="18234" hidden="1"/>
    <cellStyle name="Satisfaisant 3" xfId="18313" hidden="1"/>
    <cellStyle name="Satisfaisant 3" xfId="18330" hidden="1"/>
    <cellStyle name="Satisfaisant 3" xfId="18367" hidden="1"/>
    <cellStyle name="Satisfaisant 3" xfId="18387" hidden="1"/>
    <cellStyle name="Satisfaisant 3" xfId="18341" hidden="1"/>
    <cellStyle name="Satisfaisant 3" xfId="18432" hidden="1"/>
    <cellStyle name="Satisfaisant 3" xfId="18449" hidden="1"/>
    <cellStyle name="Satisfaisant 3" xfId="18536" hidden="1"/>
    <cellStyle name="Satisfaisant 3" xfId="18556" hidden="1"/>
    <cellStyle name="Satisfaisant 3" xfId="18507" hidden="1"/>
    <cellStyle name="Satisfaisant 3" xfId="18591" hidden="1"/>
    <cellStyle name="Satisfaisant 3" xfId="18608" hidden="1"/>
    <cellStyle name="Satisfaisant 3" xfId="18657" hidden="1"/>
    <cellStyle name="Satisfaisant 3" xfId="18677" hidden="1"/>
    <cellStyle name="Satisfaisant 3" xfId="18631" hidden="1"/>
    <cellStyle name="Satisfaisant 3" xfId="18734" hidden="1"/>
    <cellStyle name="Satisfaisant 3" xfId="18751" hidden="1"/>
    <cellStyle name="Satisfaisant 3" xfId="18800" hidden="1"/>
    <cellStyle name="Satisfaisant 3" xfId="18820" hidden="1"/>
    <cellStyle name="Satisfaisant 3" xfId="18774" hidden="1"/>
    <cellStyle name="Satisfaisant 3" xfId="18853" hidden="1"/>
    <cellStyle name="Satisfaisant 3" xfId="18870" hidden="1"/>
    <cellStyle name="Satisfaisant 3" xfId="18907" hidden="1"/>
    <cellStyle name="Satisfaisant 3" xfId="18927" hidden="1"/>
    <cellStyle name="Satisfaisant 3" xfId="18881" hidden="1"/>
    <cellStyle name="Satisfaisant 3" xfId="18960" hidden="1"/>
    <cellStyle name="Satisfaisant 3" xfId="18977" hidden="1"/>
    <cellStyle name="Satisfaisant 3" xfId="19057" hidden="1"/>
    <cellStyle name="Satisfaisant 3" xfId="19081" hidden="1"/>
    <cellStyle name="Satisfaisant 3" xfId="19019" hidden="1"/>
    <cellStyle name="Satisfaisant 3" xfId="19138" hidden="1"/>
    <cellStyle name="Satisfaisant 3" xfId="19155" hidden="1"/>
    <cellStyle name="Satisfaisant 3" xfId="19233" hidden="1"/>
    <cellStyle name="Satisfaisant 3" xfId="19257" hidden="1"/>
    <cellStyle name="Satisfaisant 3" xfId="19200" hidden="1"/>
    <cellStyle name="Satisfaisant 3" xfId="19304" hidden="1"/>
    <cellStyle name="Satisfaisant 3" xfId="19321" hidden="1"/>
    <cellStyle name="Satisfaisant 3" xfId="19369" hidden="1"/>
    <cellStyle name="Satisfaisant 3" xfId="19389" hidden="1"/>
    <cellStyle name="Satisfaisant 3" xfId="19343" hidden="1"/>
    <cellStyle name="Satisfaisant 3" xfId="19422" hidden="1"/>
    <cellStyle name="Satisfaisant 3" xfId="19439" hidden="1"/>
    <cellStyle name="Satisfaisant 3" xfId="19510" hidden="1"/>
    <cellStyle name="Satisfaisant 3" xfId="19534" hidden="1"/>
    <cellStyle name="Satisfaisant 3" xfId="19474" hidden="1"/>
    <cellStyle name="Satisfaisant 3" xfId="19583" hidden="1"/>
    <cellStyle name="Satisfaisant 3" xfId="19600" hidden="1"/>
    <cellStyle name="Satisfaisant 3" xfId="19464" hidden="1"/>
    <cellStyle name="Satisfaisant 3" xfId="19183" hidden="1"/>
    <cellStyle name="Satisfaisant 3" xfId="19266" hidden="1"/>
    <cellStyle name="Satisfaisant 3" xfId="18473" hidden="1"/>
    <cellStyle name="Satisfaisant 3" xfId="19087" hidden="1"/>
    <cellStyle name="Satisfaisant 3" xfId="19032" hidden="1"/>
    <cellStyle name="Satisfaisant 3" xfId="19010" hidden="1"/>
    <cellStyle name="Satisfaisant 3" xfId="19171" hidden="1"/>
    <cellStyle name="Satisfaisant 3" xfId="19099" hidden="1"/>
    <cellStyle name="Satisfaisant 3" xfId="18470" hidden="1"/>
    <cellStyle name="Satisfaisant 3" xfId="19616" hidden="1"/>
    <cellStyle name="Satisfaisant 3" xfId="19636" hidden="1"/>
    <cellStyle name="Satisfaisant 3" xfId="19177" hidden="1"/>
    <cellStyle name="Satisfaisant 3" xfId="19669" hidden="1"/>
    <cellStyle name="Satisfaisant 3" xfId="19686" hidden="1"/>
    <cellStyle name="Satisfaisant 3" xfId="19723" hidden="1"/>
    <cellStyle name="Satisfaisant 3" xfId="19743" hidden="1"/>
    <cellStyle name="Satisfaisant 3" xfId="19697" hidden="1"/>
    <cellStyle name="Satisfaisant 3" xfId="19776" hidden="1"/>
    <cellStyle name="Satisfaisant 3" xfId="19793" hidden="1"/>
    <cellStyle name="Satisfaisant 3" xfId="20237" hidden="1"/>
    <cellStyle name="Satisfaisant 3" xfId="20274" hidden="1"/>
    <cellStyle name="Satisfaisant 3" xfId="20173" hidden="1"/>
    <cellStyle name="Satisfaisant 3" xfId="20418" hidden="1"/>
    <cellStyle name="Satisfaisant 3" xfId="20434" hidden="1"/>
    <cellStyle name="Satisfaisant 3" xfId="20693" hidden="1"/>
    <cellStyle name="Satisfaisant 3" xfId="20731" hidden="1"/>
    <cellStyle name="Satisfaisant 3" xfId="20637" hidden="1"/>
    <cellStyle name="Satisfaisant 3" xfId="20873" hidden="1"/>
    <cellStyle name="Satisfaisant 3" xfId="20890" hidden="1"/>
    <cellStyle name="Satisfaisant 3" xfId="21098" hidden="1"/>
    <cellStyle name="Satisfaisant 3" xfId="21135" hidden="1"/>
    <cellStyle name="Satisfaisant 3" xfId="21046" hidden="1"/>
    <cellStyle name="Satisfaisant 3" xfId="21273" hidden="1"/>
    <cellStyle name="Satisfaisant 3" xfId="21290" hidden="1"/>
    <cellStyle name="Satisfaisant 3" xfId="21351" hidden="1"/>
    <cellStyle name="Satisfaisant 3" xfId="21370" hidden="1"/>
    <cellStyle name="Satisfaisant 3" xfId="21325" hidden="1"/>
    <cellStyle name="Satisfaisant 3" xfId="21399" hidden="1"/>
    <cellStyle name="Satisfaisant 3" xfId="21416" hidden="1"/>
    <cellStyle name="Satisfaisant 3" xfId="21601" hidden="1"/>
    <cellStyle name="Satisfaisant 3" xfId="21639" hidden="1"/>
    <cellStyle name="Satisfaisant 3" xfId="21548" hidden="1"/>
    <cellStyle name="Satisfaisant 3" xfId="21775" hidden="1"/>
    <cellStyle name="Satisfaisant 3" xfId="21792" hidden="1"/>
    <cellStyle name="Satisfaisant 3" xfId="21884" hidden="1"/>
    <cellStyle name="Satisfaisant 3" xfId="21907" hidden="1"/>
    <cellStyle name="Satisfaisant 3" xfId="21848" hidden="1"/>
    <cellStyle name="Satisfaisant 3" xfId="21962" hidden="1"/>
    <cellStyle name="Satisfaisant 3" xfId="21978" hidden="1"/>
    <cellStyle name="Satisfaisant 3" xfId="22053" hidden="1"/>
    <cellStyle name="Satisfaisant 3" xfId="22076" hidden="1"/>
    <cellStyle name="Satisfaisant 3" xfId="22026" hidden="1"/>
    <cellStyle name="Satisfaisant 3" xfId="22146" hidden="1"/>
    <cellStyle name="Satisfaisant 3" xfId="22163" hidden="1"/>
    <cellStyle name="Satisfaisant 3" xfId="22211" hidden="1"/>
    <cellStyle name="Satisfaisant 3" xfId="22230" hidden="1"/>
    <cellStyle name="Satisfaisant 3" xfId="22188" hidden="1"/>
    <cellStyle name="Satisfaisant 3" xfId="22263" hidden="1"/>
    <cellStyle name="Satisfaisant 3" xfId="22280" hidden="1"/>
    <cellStyle name="Satisfaisant 3" xfId="22355" hidden="1"/>
    <cellStyle name="Satisfaisant 3" xfId="22378" hidden="1"/>
    <cellStyle name="Satisfaisant 3" xfId="22318" hidden="1"/>
    <cellStyle name="Satisfaisant 3" xfId="22451" hidden="1"/>
    <cellStyle name="Satisfaisant 3" xfId="22468" hidden="1"/>
    <cellStyle name="Satisfaisant 3" xfId="22307" hidden="1"/>
    <cellStyle name="Satisfaisant 3" xfId="22009" hidden="1"/>
    <cellStyle name="Satisfaisant 3" xfId="22096" hidden="1"/>
    <cellStyle name="Satisfaisant 3" xfId="20480" hidden="1"/>
    <cellStyle name="Satisfaisant 3" xfId="21912" hidden="1"/>
    <cellStyle name="Satisfaisant 3" xfId="21860" hidden="1"/>
    <cellStyle name="Satisfaisant 3" xfId="21838" hidden="1"/>
    <cellStyle name="Satisfaisant 3" xfId="21997" hidden="1"/>
    <cellStyle name="Satisfaisant 3" xfId="21924" hidden="1"/>
    <cellStyle name="Satisfaisant 3" xfId="20477" hidden="1"/>
    <cellStyle name="Satisfaisant 3" xfId="22498" hidden="1"/>
    <cellStyle name="Satisfaisant 3" xfId="22518" hidden="1"/>
    <cellStyle name="Satisfaisant 3" xfId="22002" hidden="1"/>
    <cellStyle name="Satisfaisant 3" xfId="22551" hidden="1"/>
    <cellStyle name="Satisfaisant 3" xfId="22568" hidden="1"/>
    <cellStyle name="Satisfaisant 3" xfId="22605" hidden="1"/>
    <cellStyle name="Satisfaisant 3" xfId="22625" hidden="1"/>
    <cellStyle name="Satisfaisant 3" xfId="22579" hidden="1"/>
    <cellStyle name="Satisfaisant 3" xfId="22681" hidden="1"/>
    <cellStyle name="Satisfaisant 3" xfId="22698" hidden="1"/>
    <cellStyle name="Satisfaisant 3" xfId="22967" hidden="1"/>
    <cellStyle name="Satisfaisant 3" xfId="23004" hidden="1"/>
    <cellStyle name="Satisfaisant 3" xfId="22915" hidden="1"/>
    <cellStyle name="Satisfaisant 3" xfId="23142" hidden="1"/>
    <cellStyle name="Satisfaisant 3" xfId="23158" hidden="1"/>
    <cellStyle name="Satisfaisant 3" xfId="23419" hidden="1"/>
    <cellStyle name="Satisfaisant 3" xfId="23457" hidden="1"/>
    <cellStyle name="Satisfaisant 3" xfId="23364" hidden="1"/>
    <cellStyle name="Satisfaisant 3" xfId="23600" hidden="1"/>
    <cellStyle name="Satisfaisant 3" xfId="23617" hidden="1"/>
    <cellStyle name="Satisfaisant 3" xfId="23827" hidden="1"/>
    <cellStyle name="Satisfaisant 3" xfId="23865" hidden="1"/>
    <cellStyle name="Satisfaisant 3" xfId="23773" hidden="1"/>
    <cellStyle name="Satisfaisant 3" xfId="24005" hidden="1"/>
    <cellStyle name="Satisfaisant 3" xfId="24022" hidden="1"/>
    <cellStyle name="Satisfaisant 3" xfId="24082" hidden="1"/>
    <cellStyle name="Satisfaisant 3" xfId="24102" hidden="1"/>
    <cellStyle name="Satisfaisant 3" xfId="24057" hidden="1"/>
    <cellStyle name="Satisfaisant 3" xfId="24131" hidden="1"/>
    <cellStyle name="Satisfaisant 3" xfId="24148" hidden="1"/>
    <cellStyle name="Satisfaisant 3" xfId="24330" hidden="1"/>
    <cellStyle name="Satisfaisant 3" xfId="24367" hidden="1"/>
    <cellStyle name="Satisfaisant 3" xfId="24280" hidden="1"/>
    <cellStyle name="Satisfaisant 3" xfId="24505" hidden="1"/>
    <cellStyle name="Satisfaisant 3" xfId="24522" hidden="1"/>
    <cellStyle name="Satisfaisant 3" xfId="24611" hidden="1"/>
    <cellStyle name="Satisfaisant 3" xfId="24636" hidden="1"/>
    <cellStyle name="Satisfaisant 3" xfId="24577" hidden="1"/>
    <cellStyle name="Satisfaisant 3" xfId="24692" hidden="1"/>
    <cellStyle name="Satisfaisant 3" xfId="24709" hidden="1"/>
    <cellStyle name="Satisfaisant 3" xfId="24787" hidden="1"/>
    <cellStyle name="Satisfaisant 3" xfId="24810" hidden="1"/>
    <cellStyle name="Satisfaisant 3" xfId="24757" hidden="1"/>
    <cellStyle name="Satisfaisant 3" xfId="24881" hidden="1"/>
    <cellStyle name="Satisfaisant 3" xfId="24898" hidden="1"/>
    <cellStyle name="Satisfaisant 3" xfId="24948" hidden="1"/>
    <cellStyle name="Satisfaisant 3" xfId="24967" hidden="1"/>
    <cellStyle name="Satisfaisant 3" xfId="24923" hidden="1"/>
    <cellStyle name="Satisfaisant 3" xfId="24998" hidden="1"/>
    <cellStyle name="Satisfaisant 3" xfId="25015" hidden="1"/>
    <cellStyle name="Satisfaisant 3" xfId="25086" hidden="1"/>
    <cellStyle name="Satisfaisant 3" xfId="25110" hidden="1"/>
    <cellStyle name="Satisfaisant 3" xfId="25051" hidden="1"/>
    <cellStyle name="Satisfaisant 3" xfId="25179" hidden="1"/>
    <cellStyle name="Satisfaisant 3" xfId="25196" hidden="1"/>
    <cellStyle name="Satisfaisant 3" xfId="25042" hidden="1"/>
    <cellStyle name="Satisfaisant 3" xfId="24741" hidden="1"/>
    <cellStyle name="Satisfaisant 3" xfId="24831" hidden="1"/>
    <cellStyle name="Satisfaisant 3" xfId="23206" hidden="1"/>
    <cellStyle name="Satisfaisant 3" xfId="24642" hidden="1"/>
    <cellStyle name="Satisfaisant 3" xfId="24588" hidden="1"/>
    <cellStyle name="Satisfaisant 3" xfId="24567" hidden="1"/>
    <cellStyle name="Satisfaisant 3" xfId="24728" hidden="1"/>
    <cellStyle name="Satisfaisant 3" xfId="24655" hidden="1"/>
    <cellStyle name="Satisfaisant 3" xfId="23203" hidden="1"/>
    <cellStyle name="Satisfaisant 3" xfId="25225" hidden="1"/>
    <cellStyle name="Satisfaisant 3" xfId="25245" hidden="1"/>
    <cellStyle name="Satisfaisant 3" xfId="24734" hidden="1"/>
    <cellStyle name="Satisfaisant 3" xfId="25275" hidden="1"/>
    <cellStyle name="Satisfaisant 3" xfId="25292" hidden="1"/>
    <cellStyle name="Satisfaisant 3" xfId="25324" hidden="1"/>
    <cellStyle name="Satisfaisant 3" xfId="25343" hidden="1"/>
    <cellStyle name="Satisfaisant 3" xfId="25303" hidden="1"/>
    <cellStyle name="Satisfaisant 3" xfId="25399" hidden="1"/>
    <cellStyle name="Satisfaisant 3" xfId="25416" hidden="1"/>
    <cellStyle name="Satisfaisant 3" xfId="25668" hidden="1"/>
    <cellStyle name="Satisfaisant 3" xfId="25706" hidden="1"/>
    <cellStyle name="Satisfaisant 3" xfId="25618" hidden="1"/>
    <cellStyle name="Satisfaisant 3" xfId="25845" hidden="1"/>
    <cellStyle name="Satisfaisant 3" xfId="25862" hidden="1"/>
    <cellStyle name="Satisfaisant 3" xfId="26117" hidden="1"/>
    <cellStyle name="Satisfaisant 3" xfId="26155" hidden="1"/>
    <cellStyle name="Satisfaisant 3" xfId="26062" hidden="1"/>
    <cellStyle name="Satisfaisant 3" xfId="26294" hidden="1"/>
    <cellStyle name="Satisfaisant 3" xfId="26311" hidden="1"/>
    <cellStyle name="Satisfaisant 3" xfId="26519" hidden="1"/>
    <cellStyle name="Satisfaisant 3" xfId="26555" hidden="1"/>
    <cellStyle name="Satisfaisant 3" xfId="26467" hidden="1"/>
    <cellStyle name="Satisfaisant 3" xfId="26694" hidden="1"/>
    <cellStyle name="Satisfaisant 3" xfId="26710" hidden="1"/>
    <cellStyle name="Satisfaisant 3" xfId="26767" hidden="1"/>
    <cellStyle name="Satisfaisant 3" xfId="26786" hidden="1"/>
    <cellStyle name="Satisfaisant 3" xfId="26745" hidden="1"/>
    <cellStyle name="Satisfaisant 3" xfId="26817" hidden="1"/>
    <cellStyle name="Satisfaisant 3" xfId="26834" hidden="1"/>
    <cellStyle name="Satisfaisant 3" xfId="27021" hidden="1"/>
    <cellStyle name="Satisfaisant 3" xfId="27058" hidden="1"/>
    <cellStyle name="Satisfaisant 3" xfId="26966" hidden="1"/>
    <cellStyle name="Satisfaisant 3" xfId="27198" hidden="1"/>
    <cellStyle name="Satisfaisant 3" xfId="27215" hidden="1"/>
    <cellStyle name="Satisfaisant 3" xfId="27309" hidden="1"/>
    <cellStyle name="Satisfaisant 3" xfId="27331" hidden="1"/>
    <cellStyle name="Satisfaisant 3" xfId="27272" hidden="1"/>
    <cellStyle name="Satisfaisant 3" xfId="27388" hidden="1"/>
    <cellStyle name="Satisfaisant 3" xfId="27404" hidden="1"/>
    <cellStyle name="Satisfaisant 3" xfId="27484" hidden="1"/>
    <cellStyle name="Satisfaisant 3" xfId="27507" hidden="1"/>
    <cellStyle name="Satisfaisant 3" xfId="27455" hidden="1"/>
    <cellStyle name="Satisfaisant 3" xfId="27571" hidden="1"/>
    <cellStyle name="Satisfaisant 3" xfId="27588" hidden="1"/>
    <cellStyle name="Satisfaisant 3" xfId="27633" hidden="1"/>
    <cellStyle name="Satisfaisant 3" xfId="27652" hidden="1"/>
    <cellStyle name="Satisfaisant 3" xfId="27613" hidden="1"/>
    <cellStyle name="Satisfaisant 3" xfId="27682" hidden="1"/>
    <cellStyle name="Satisfaisant 3" xfId="27699" hidden="1"/>
    <cellStyle name="Satisfaisant 3" xfId="27765" hidden="1"/>
    <cellStyle name="Satisfaisant 3" xfId="27790" hidden="1"/>
    <cellStyle name="Satisfaisant 3" xfId="27733" hidden="1"/>
    <cellStyle name="Satisfaisant 3" xfId="27857" hidden="1"/>
    <cellStyle name="Satisfaisant 3" xfId="27873" hidden="1"/>
    <cellStyle name="Satisfaisant 3" xfId="27723" hidden="1"/>
    <cellStyle name="Satisfaisant 3" xfId="27436" hidden="1"/>
    <cellStyle name="Satisfaisant 3" xfId="27527" hidden="1"/>
    <cellStyle name="Satisfaisant 3" xfId="25909" hidden="1"/>
    <cellStyle name="Satisfaisant 3" xfId="27337" hidden="1"/>
    <cellStyle name="Satisfaisant 3" xfId="27286" hidden="1"/>
    <cellStyle name="Satisfaisant 3" xfId="27261" hidden="1"/>
    <cellStyle name="Satisfaisant 3" xfId="27423" hidden="1"/>
    <cellStyle name="Satisfaisant 3" xfId="27350" hidden="1"/>
    <cellStyle name="Satisfaisant 3" xfId="25906" hidden="1"/>
    <cellStyle name="Satisfaisant 3" xfId="27902" hidden="1"/>
    <cellStyle name="Satisfaisant 3" xfId="27922" hidden="1"/>
    <cellStyle name="Satisfaisant 3" xfId="27428" hidden="1"/>
    <cellStyle name="Satisfaisant 3" xfId="27953" hidden="1"/>
    <cellStyle name="Satisfaisant 3" xfId="27970" hidden="1"/>
    <cellStyle name="Satisfaisant 3" xfId="28002" hidden="1"/>
    <cellStyle name="Satisfaisant 3" xfId="28021" hidden="1"/>
    <cellStyle name="Satisfaisant 3" xfId="27981" hidden="1"/>
    <cellStyle name="Satisfaisant 3" xfId="28076" hidden="1"/>
    <cellStyle name="Satisfaisant 3" xfId="28093" hidden="1"/>
    <cellStyle name="Satisfaisant 3" xfId="28318" hidden="1"/>
    <cellStyle name="Satisfaisant 3" xfId="28355" hidden="1"/>
    <cellStyle name="Satisfaisant 3" xfId="28264" hidden="1"/>
    <cellStyle name="Satisfaisant 3" xfId="28496" hidden="1"/>
    <cellStyle name="Satisfaisant 3" xfId="28513" hidden="1"/>
    <cellStyle name="Satisfaisant 3" xfId="28771" hidden="1"/>
    <cellStyle name="Satisfaisant 3" xfId="28808" hidden="1"/>
    <cellStyle name="Satisfaisant 3" xfId="28715" hidden="1"/>
    <cellStyle name="Satisfaisant 3" xfId="28947" hidden="1"/>
    <cellStyle name="Satisfaisant 3" xfId="28964" hidden="1"/>
    <cellStyle name="Satisfaisant 3" xfId="29172" hidden="1"/>
    <cellStyle name="Satisfaisant 3" xfId="29208" hidden="1"/>
    <cellStyle name="Satisfaisant 3" xfId="29120" hidden="1"/>
    <cellStyle name="Satisfaisant 3" xfId="29348" hidden="1"/>
    <cellStyle name="Satisfaisant 3" xfId="29365" hidden="1"/>
    <cellStyle name="Satisfaisant 3" xfId="29420" hidden="1"/>
    <cellStyle name="Satisfaisant 3" xfId="29438" hidden="1"/>
    <cellStyle name="Satisfaisant 3" xfId="29400" hidden="1"/>
    <cellStyle name="Satisfaisant 3" xfId="29464" hidden="1"/>
    <cellStyle name="Satisfaisant 3" xfId="29481" hidden="1"/>
    <cellStyle name="Satisfaisant 3" xfId="29664" hidden="1"/>
    <cellStyle name="Satisfaisant 3" xfId="29701" hidden="1"/>
    <cellStyle name="Satisfaisant 3" xfId="29613" hidden="1"/>
    <cellStyle name="Satisfaisant 3" xfId="29837" hidden="1"/>
    <cellStyle name="Satisfaisant 3" xfId="29854" hidden="1"/>
    <cellStyle name="Satisfaisant 3" xfId="29947" hidden="1"/>
    <cellStyle name="Satisfaisant 3" xfId="29972" hidden="1"/>
    <cellStyle name="Satisfaisant 3" xfId="29911" hidden="1"/>
    <cellStyle name="Satisfaisant 3" xfId="30028" hidden="1"/>
    <cellStyle name="Satisfaisant 3" xfId="30045" hidden="1"/>
    <cellStyle name="Satisfaisant 3" xfId="30122" hidden="1"/>
    <cellStyle name="Satisfaisant 3" xfId="30147" hidden="1"/>
    <cellStyle name="Satisfaisant 3" xfId="30093" hidden="1"/>
    <cellStyle name="Satisfaisant 3" xfId="30216" hidden="1"/>
    <cellStyle name="Satisfaisant 3" xfId="30233" hidden="1"/>
    <cellStyle name="Satisfaisant 3" xfId="30283" hidden="1"/>
    <cellStyle name="Satisfaisant 3" xfId="30302" hidden="1"/>
    <cellStyle name="Satisfaisant 3" xfId="30257" hidden="1"/>
    <cellStyle name="Satisfaisant 3" xfId="30332" hidden="1"/>
    <cellStyle name="Satisfaisant 3" xfId="30349" hidden="1"/>
    <cellStyle name="Satisfaisant 3" xfId="30419" hidden="1"/>
    <cellStyle name="Satisfaisant 3" xfId="30444" hidden="1"/>
    <cellStyle name="Satisfaisant 3" xfId="30386" hidden="1"/>
    <cellStyle name="Satisfaisant 3" xfId="30517" hidden="1"/>
    <cellStyle name="Satisfaisant 3" xfId="30534" hidden="1"/>
    <cellStyle name="Satisfaisant 3" xfId="30376" hidden="1"/>
    <cellStyle name="Satisfaisant 3" xfId="30075" hidden="1"/>
    <cellStyle name="Satisfaisant 3" xfId="30168" hidden="1"/>
    <cellStyle name="Satisfaisant 3" xfId="28559" hidden="1"/>
    <cellStyle name="Satisfaisant 3" xfId="29978" hidden="1"/>
    <cellStyle name="Satisfaisant 3" xfId="29923" hidden="1"/>
    <cellStyle name="Satisfaisant 3" xfId="29900" hidden="1"/>
    <cellStyle name="Satisfaisant 3" xfId="30064" hidden="1"/>
    <cellStyle name="Satisfaisant 3" xfId="29990" hidden="1"/>
    <cellStyle name="Satisfaisant 3" xfId="28556" hidden="1"/>
    <cellStyle name="Satisfaisant 3" xfId="30564" hidden="1"/>
    <cellStyle name="Satisfaisant 3" xfId="30584" hidden="1"/>
    <cellStyle name="Satisfaisant 3" xfId="30069" hidden="1"/>
    <cellStyle name="Satisfaisant 3" xfId="30612" hidden="1"/>
    <cellStyle name="Satisfaisant 3" xfId="30628" hidden="1"/>
    <cellStyle name="Satisfaisant 3" xfId="30659" hidden="1"/>
    <cellStyle name="Satisfaisant 3" xfId="30678" hidden="1"/>
    <cellStyle name="Satisfaisant 3" xfId="30639" hidden="1"/>
    <cellStyle name="Satisfaisant 3" xfId="30732" hidden="1"/>
    <cellStyle name="Satisfaisant 3" xfId="30749" hidden="1"/>
    <cellStyle name="Satisfaisant 3" xfId="30800" hidden="1"/>
    <cellStyle name="Satisfaisant 3" xfId="30820" hidden="1"/>
    <cellStyle name="Satisfaisant 3" xfId="30775" hidden="1"/>
    <cellStyle name="Satisfaisant 3" xfId="30849" hidden="1"/>
    <cellStyle name="Satisfaisant 3" xfId="30866" hidden="1"/>
    <cellStyle name="Satisfaisant 3" xfId="30937" hidden="1"/>
    <cellStyle name="Satisfaisant 3" xfId="30956" hidden="1"/>
    <cellStyle name="Satisfaisant 3" xfId="30914" hidden="1"/>
    <cellStyle name="Satisfaisant 3" xfId="30985" hidden="1"/>
    <cellStyle name="Satisfaisant 3" xfId="31002" hidden="1"/>
    <cellStyle name="Satisfaisant 3" xfId="31044" hidden="1"/>
    <cellStyle name="Satisfaisant 3" xfId="31064" hidden="1"/>
    <cellStyle name="Satisfaisant 3" xfId="31025" hidden="1"/>
    <cellStyle name="Satisfaisant 3" xfId="31093" hidden="1"/>
    <cellStyle name="Satisfaisant 3" xfId="31110" hidden="1"/>
    <cellStyle name="Satisfaisant 3" xfId="31145" hidden="1"/>
    <cellStyle name="Satisfaisant 3" xfId="31164" hidden="1"/>
    <cellStyle name="Satisfaisant 3" xfId="31121" hidden="1"/>
    <cellStyle name="Satisfaisant 3" xfId="31196" hidden="1"/>
    <cellStyle name="Satisfaisant 3" xfId="31212" hidden="1"/>
    <cellStyle name="Satisfaisant 3" xfId="31246" hidden="1"/>
    <cellStyle name="Satisfaisant 3" xfId="31265" hidden="1"/>
    <cellStyle name="Satisfaisant 3" xfId="31223" hidden="1"/>
    <cellStyle name="Satisfaisant 3" xfId="31295" hidden="1"/>
    <cellStyle name="Satisfaisant 3" xfId="31312" hidden="1"/>
    <cellStyle name="Satisfaisant 3" xfId="31379" hidden="1"/>
    <cellStyle name="Satisfaisant 3" xfId="31402" hidden="1"/>
    <cellStyle name="Satisfaisant 3" xfId="31342" hidden="1"/>
    <cellStyle name="Satisfaisant 3" xfId="31452" hidden="1"/>
    <cellStyle name="Satisfaisant 3" xfId="31469" hidden="1"/>
    <cellStyle name="Satisfaisant 3" xfId="31539" hidden="1"/>
    <cellStyle name="Satisfaisant 3" xfId="31561" hidden="1"/>
    <cellStyle name="Satisfaisant 3" xfId="31511" hidden="1"/>
    <cellStyle name="Satisfaisant 3" xfId="31601" hidden="1"/>
    <cellStyle name="Satisfaisant 3" xfId="31617" hidden="1"/>
    <cellStyle name="Satisfaisant 3" xfId="31659" hidden="1"/>
    <cellStyle name="Satisfaisant 3" xfId="31678" hidden="1"/>
    <cellStyle name="Satisfaisant 3" xfId="31638" hidden="1"/>
    <cellStyle name="Satisfaisant 3" xfId="31707" hidden="1"/>
    <cellStyle name="Satisfaisant 3" xfId="31723" hidden="1"/>
    <cellStyle name="Satisfaisant 3" xfId="31784" hidden="1"/>
    <cellStyle name="Satisfaisant 3" xfId="31806" hidden="1"/>
    <cellStyle name="Satisfaisant 3" xfId="31756" hidden="1"/>
    <cellStyle name="Satisfaisant 3" xfId="31850" hidden="1"/>
    <cellStyle name="Satisfaisant 3" xfId="31867" hidden="1"/>
    <cellStyle name="Satisfaisant 3" xfId="31746" hidden="1"/>
    <cellStyle name="Satisfaisant 3" xfId="31495" hidden="1"/>
    <cellStyle name="Satisfaisant 3" xfId="31569" hidden="1"/>
    <cellStyle name="Satisfaisant 3" xfId="30887" hidden="1"/>
    <cellStyle name="Satisfaisant 3" xfId="31408" hidden="1"/>
    <cellStyle name="Satisfaisant 3" xfId="31355" hidden="1"/>
    <cellStyle name="Satisfaisant 3" xfId="31333" hidden="1"/>
    <cellStyle name="Satisfaisant 3" xfId="31485" hidden="1"/>
    <cellStyle name="Satisfaisant 3" xfId="31419" hidden="1"/>
    <cellStyle name="Satisfaisant 3" xfId="30884" hidden="1"/>
    <cellStyle name="Satisfaisant 3" xfId="31883" hidden="1"/>
    <cellStyle name="Satisfaisant 3" xfId="31901" hidden="1"/>
    <cellStyle name="Satisfaisant 3" xfId="31490" hidden="1"/>
    <cellStyle name="Satisfaisant 3" xfId="31929" hidden="1"/>
    <cellStyle name="Satisfaisant 3" xfId="31945" hidden="1"/>
    <cellStyle name="Satisfaisant 3" xfId="31977" hidden="1"/>
    <cellStyle name="Satisfaisant 3" xfId="31996" hidden="1"/>
    <cellStyle name="Satisfaisant 3" xfId="31956" hidden="1"/>
    <cellStyle name="Satisfaisant 3" xfId="32028" hidden="1"/>
    <cellStyle name="Satisfaisant 3" xfId="32045" hidden="1"/>
    <cellStyle name="Satisfaisant 3" xfId="32078" hidden="1"/>
    <cellStyle name="Satisfaisant 3" xfId="32096" hidden="1"/>
    <cellStyle name="Satisfaisant 3" xfId="32056" hidden="1"/>
    <cellStyle name="Satisfaisant 3" xfId="32138" hidden="1"/>
    <cellStyle name="Satisfaisant 3" xfId="32154" hidden="1"/>
    <cellStyle name="Satisfaisant 3" xfId="32233" hidden="1"/>
    <cellStyle name="Satisfaisant 3" xfId="32252" hidden="1"/>
    <cellStyle name="Satisfaisant 3" xfId="32207" hidden="1"/>
    <cellStyle name="Satisfaisant 3" xfId="32281" hidden="1"/>
    <cellStyle name="Satisfaisant 3" xfId="32297" hidden="1"/>
    <cellStyle name="Satisfaisant 3" xfId="32341" hidden="1"/>
    <cellStyle name="Satisfaisant 3" xfId="32360" hidden="1"/>
    <cellStyle name="Satisfaisant 3" xfId="32320" hidden="1"/>
    <cellStyle name="Satisfaisant 3" xfId="32412" hidden="1"/>
    <cellStyle name="Satisfaisant 3" xfId="32429" hidden="1"/>
    <cellStyle name="Satisfaisant 3" xfId="32473" hidden="1"/>
    <cellStyle name="Satisfaisant 3" xfId="32492" hidden="1"/>
    <cellStyle name="Satisfaisant 3" xfId="32452" hidden="1"/>
    <cellStyle name="Satisfaisant 3" xfId="32521" hidden="1"/>
    <cellStyle name="Satisfaisant 3" xfId="32537" hidden="1"/>
    <cellStyle name="Satisfaisant 3" xfId="32572" hidden="1"/>
    <cellStyle name="Satisfaisant 3" xfId="32591" hidden="1"/>
    <cellStyle name="Satisfaisant 3" xfId="32548" hidden="1"/>
    <cellStyle name="Satisfaisant 3" xfId="32621" hidden="1"/>
    <cellStyle name="Satisfaisant 3" xfId="32638" hidden="1"/>
    <cellStyle name="Satisfaisant 3" xfId="32710" hidden="1"/>
    <cellStyle name="Satisfaisant 3" xfId="32733" hidden="1"/>
    <cellStyle name="Satisfaisant 3" xfId="32680" hidden="1"/>
    <cellStyle name="Satisfaisant 3" xfId="32780" hidden="1"/>
    <cellStyle name="Satisfaisant 3" xfId="32797" hidden="1"/>
    <cellStyle name="Satisfaisant 3" xfId="32866" hidden="1"/>
    <cellStyle name="Satisfaisant 3" xfId="32888" hidden="1"/>
    <cellStyle name="Satisfaisant 3" xfId="32837" hidden="1"/>
    <cellStyle name="Satisfaisant 3" xfId="32929" hidden="1"/>
    <cellStyle name="Satisfaisant 3" xfId="32945" hidden="1"/>
    <cellStyle name="Satisfaisant 3" xfId="32986" hidden="1"/>
    <cellStyle name="Satisfaisant 3" xfId="33004" hidden="1"/>
    <cellStyle name="Satisfaisant 3" xfId="32965" hidden="1"/>
    <cellStyle name="Satisfaisant 3" xfId="33029" hidden="1"/>
    <cellStyle name="Satisfaisant 3" xfId="33046" hidden="1"/>
    <cellStyle name="Satisfaisant 3" xfId="33110" hidden="1"/>
    <cellStyle name="Satisfaisant 3" xfId="33132" hidden="1"/>
    <cellStyle name="Satisfaisant 3" xfId="33079" hidden="1"/>
    <cellStyle name="Satisfaisant 3" xfId="33170" hidden="1"/>
    <cellStyle name="Satisfaisant 3" xfId="33186" hidden="1"/>
    <cellStyle name="Satisfaisant 3" xfId="33070" hidden="1"/>
    <cellStyle name="Satisfaisant 3" xfId="32822" hidden="1"/>
    <cellStyle name="Satisfaisant 3" xfId="32897" hidden="1"/>
    <cellStyle name="Satisfaisant 3" xfId="32176" hidden="1"/>
    <cellStyle name="Satisfaisant 3" xfId="32739" hidden="1"/>
    <cellStyle name="Satisfaisant 3" xfId="32687" hidden="1"/>
    <cellStyle name="Satisfaisant 3" xfId="32671" hidden="1"/>
    <cellStyle name="Satisfaisant 3" xfId="32812" hidden="1"/>
    <cellStyle name="Satisfaisant 3" xfId="32750" hidden="1"/>
    <cellStyle name="Satisfaisant 3" xfId="32173" hidden="1"/>
    <cellStyle name="Satisfaisant 3" xfId="33202" hidden="1"/>
    <cellStyle name="Satisfaisant 3" xfId="33221" hidden="1"/>
    <cellStyle name="Satisfaisant 3" xfId="32817" hidden="1"/>
    <cellStyle name="Satisfaisant 3" xfId="33251" hidden="1"/>
    <cellStyle name="Satisfaisant 3" xfId="33268" hidden="1"/>
    <cellStyle name="Satisfaisant 3" xfId="33299" hidden="1"/>
    <cellStyle name="Satisfaisant 3" xfId="33318" hidden="1"/>
    <cellStyle name="Satisfaisant 3" xfId="33279" hidden="1"/>
    <cellStyle name="Satisfaisant 3" xfId="33345" hidden="1"/>
    <cellStyle name="Satisfaisant 3" xfId="33361" hidden="1"/>
    <cellStyle name="Satisfaisant 3" xfId="31351" hidden="1"/>
    <cellStyle name="Satisfaisant 3" xfId="31187" hidden="1"/>
    <cellStyle name="Satisfaisant 3" xfId="31632" hidden="1"/>
    <cellStyle name="Satisfaisant 3" xfId="30594" hidden="1"/>
    <cellStyle name="Satisfaisant 3" xfId="30467" hidden="1"/>
    <cellStyle name="Satisfaisant 3" xfId="28299" hidden="1"/>
    <cellStyle name="Satisfaisant 3" xfId="27944" hidden="1"/>
    <cellStyle name="Satisfaisant 3" xfId="28960" hidden="1"/>
    <cellStyle name="Satisfaisant 3" xfId="27283" hidden="1"/>
    <cellStyle name="Satisfaisant 3" xfId="27187" hidden="1"/>
    <cellStyle name="Satisfaisant 3" xfId="25031" hidden="1"/>
    <cellStyle name="Satisfaisant 3" xfId="24868" hidden="1"/>
    <cellStyle name="Satisfaisant 3" xfId="25305" hidden="1"/>
    <cellStyle name="Satisfaisant 3" xfId="23613" hidden="1"/>
    <cellStyle name="Satisfaisant 3" xfId="23400" hidden="1"/>
    <cellStyle name="Satisfaisant 3" xfId="22620" hidden="1"/>
    <cellStyle name="Satisfaisant 3" xfId="22540" hidden="1"/>
    <cellStyle name="Satisfaisant 3" xfId="23005" hidden="1"/>
    <cellStyle name="Satisfaisant 3" xfId="22337" hidden="1"/>
    <cellStyle name="Satisfaisant 3" xfId="22258" hidden="1"/>
    <cellStyle name="Satisfaisant 3" xfId="20858" hidden="1"/>
    <cellStyle name="Satisfaisant 3" xfId="20407" hidden="1"/>
    <cellStyle name="Satisfaisant 3" xfId="21392" hidden="1"/>
    <cellStyle name="Satisfaisant 3" xfId="20033" hidden="1"/>
    <cellStyle name="Satisfaisant 3" xfId="19988" hidden="1"/>
    <cellStyle name="Satisfaisant 3" xfId="19861" hidden="1"/>
    <cellStyle name="Satisfaisant 3" xfId="19852" hidden="1"/>
    <cellStyle name="Satisfaisant 3" xfId="19879" hidden="1"/>
    <cellStyle name="Satisfaisant 3" xfId="22781" hidden="1"/>
    <cellStyle name="Satisfaisant 3" xfId="19825" hidden="1"/>
    <cellStyle name="Satisfaisant 3" xfId="33392" hidden="1"/>
    <cellStyle name="Satisfaisant 3" xfId="33414" hidden="1"/>
    <cellStyle name="Satisfaisant 3" xfId="22814" hidden="1"/>
    <cellStyle name="Satisfaisant 3" xfId="33470" hidden="1"/>
    <cellStyle name="Satisfaisant 3" xfId="33487" hidden="1"/>
    <cellStyle name="Satisfaisant 3" xfId="33531" hidden="1"/>
    <cellStyle name="Satisfaisant 3" xfId="33549" hidden="1"/>
    <cellStyle name="Satisfaisant 3" xfId="33510" hidden="1"/>
    <cellStyle name="Satisfaisant 3" xfId="33582" hidden="1"/>
    <cellStyle name="Satisfaisant 3" xfId="33599" hidden="1"/>
    <cellStyle name="Satisfaisant 3" xfId="33669" hidden="1"/>
    <cellStyle name="Satisfaisant 3" xfId="33689" hidden="1"/>
    <cellStyle name="Satisfaisant 3" xfId="33634" hidden="1"/>
    <cellStyle name="Satisfaisant 3" xfId="33748" hidden="1"/>
    <cellStyle name="Satisfaisant 3" xfId="33765" hidden="1"/>
    <cellStyle name="Satisfaisant 3" xfId="33624" hidden="1"/>
    <cellStyle name="Satisfaisant 3" xfId="19818" hidden="1"/>
    <cellStyle name="Satisfaisant 3" xfId="33429" hidden="1"/>
    <cellStyle name="Satisfaisant 3" xfId="30268" hidden="1"/>
    <cellStyle name="Satisfaisant 3" xfId="20013" hidden="1"/>
    <cellStyle name="Satisfaisant 3" xfId="19874" hidden="1"/>
    <cellStyle name="Satisfaisant 3" xfId="19884" hidden="1"/>
    <cellStyle name="Satisfaisant 3" xfId="20055" hidden="1"/>
    <cellStyle name="Satisfaisant 3" xfId="19932" hidden="1"/>
    <cellStyle name="Satisfaisant 3" xfId="30271" hidden="1"/>
    <cellStyle name="Satisfaisant 3" xfId="33787" hidden="1"/>
    <cellStyle name="Satisfaisant 3" xfId="33807" hidden="1"/>
    <cellStyle name="Satisfaisant 3" xfId="22770" hidden="1"/>
    <cellStyle name="Satisfaisant 3" xfId="33838" hidden="1"/>
    <cellStyle name="Satisfaisant 3" xfId="33854" hidden="1"/>
    <cellStyle name="Satisfaisant 3" xfId="33891" hidden="1"/>
    <cellStyle name="Satisfaisant 3" xfId="33911" hidden="1"/>
    <cellStyle name="Satisfaisant 3" xfId="33865" hidden="1"/>
    <cellStyle name="Satisfaisant 3" xfId="33960" hidden="1"/>
    <cellStyle name="Satisfaisant 3" xfId="33976" hidden="1"/>
    <cellStyle name="Satisfaisant 3" xfId="34159" hidden="1"/>
    <cellStyle name="Satisfaisant 3" xfId="34192" hidden="1"/>
    <cellStyle name="Satisfaisant 3" xfId="34115" hidden="1"/>
    <cellStyle name="Satisfaisant 3" xfId="34290" hidden="1"/>
    <cellStyle name="Satisfaisant 3" xfId="34306" hidden="1"/>
    <cellStyle name="Satisfaisant 3" xfId="34488" hidden="1"/>
    <cellStyle name="Satisfaisant 3" xfId="34520" hidden="1"/>
    <cellStyle name="Satisfaisant 3" xfId="34447" hidden="1"/>
    <cellStyle name="Satisfaisant 3" xfId="34626" hidden="1"/>
    <cellStyle name="Satisfaisant 3" xfId="34643" hidden="1"/>
    <cellStyle name="Satisfaisant 3" xfId="34801" hidden="1"/>
    <cellStyle name="Satisfaisant 3" xfId="34831" hidden="1"/>
    <cellStyle name="Satisfaisant 3" xfId="34758" hidden="1"/>
    <cellStyle name="Satisfaisant 3" xfId="34918" hidden="1"/>
    <cellStyle name="Satisfaisant 3" xfId="34935" hidden="1"/>
    <cellStyle name="Satisfaisant 3" xfId="34982" hidden="1"/>
    <cellStyle name="Satisfaisant 3" xfId="35001" hidden="1"/>
    <cellStyle name="Satisfaisant 3" xfId="34961" hidden="1"/>
    <cellStyle name="Satisfaisant 3" xfId="35030" hidden="1"/>
    <cellStyle name="Satisfaisant 3" xfId="35046" hidden="1"/>
    <cellStyle name="Satisfaisant 3" xfId="35181" hidden="1"/>
    <cellStyle name="Satisfaisant 3" xfId="35209" hidden="1"/>
    <cellStyle name="Satisfaisant 3" xfId="35140" hidden="1"/>
    <cellStyle name="Satisfaisant 3" xfId="35299" hidden="1"/>
    <cellStyle name="Satisfaisant 3" xfId="35316" hidden="1"/>
    <cellStyle name="Satisfaisant 3" xfId="35392" hidden="1"/>
    <cellStyle name="Satisfaisant 3" xfId="35413" hidden="1"/>
    <cellStyle name="Satisfaisant 3" xfId="35361" hidden="1"/>
    <cellStyle name="Satisfaisant 3" xfId="35466" hidden="1"/>
    <cellStyle name="Satisfaisant 3" xfId="35482" hidden="1"/>
    <cellStyle name="Satisfaisant 3" xfId="35554" hidden="1"/>
    <cellStyle name="Satisfaisant 3" xfId="35577" hidden="1"/>
    <cellStyle name="Satisfaisant 3" xfId="35528" hidden="1"/>
    <cellStyle name="Satisfaisant 3" xfId="35642" hidden="1"/>
    <cellStyle name="Satisfaisant 3" xfId="35658" hidden="1"/>
    <cellStyle name="Satisfaisant 3" xfId="35706" hidden="1"/>
    <cellStyle name="Satisfaisant 3" xfId="35725" hidden="1"/>
    <cellStyle name="Satisfaisant 3" xfId="35682" hidden="1"/>
    <cellStyle name="Satisfaisant 3" xfId="35756" hidden="1"/>
    <cellStyle name="Satisfaisant 3" xfId="35773" hidden="1"/>
    <cellStyle name="Satisfaisant 3" xfId="35841" hidden="1"/>
    <cellStyle name="Satisfaisant 3" xfId="35866" hidden="1"/>
    <cellStyle name="Satisfaisant 3" xfId="35807" hidden="1"/>
    <cellStyle name="Satisfaisant 3" xfId="35931" hidden="1"/>
    <cellStyle name="Satisfaisant 3" xfId="35947" hidden="1"/>
    <cellStyle name="Satisfaisant 3" xfId="35798" hidden="1"/>
    <cellStyle name="Satisfaisant 3" xfId="35511" hidden="1"/>
    <cellStyle name="Satisfaisant 3" xfId="35595" hidden="1"/>
    <cellStyle name="Satisfaisant 3" xfId="34344" hidden="1"/>
    <cellStyle name="Satisfaisant 3" xfId="35417" hidden="1"/>
    <cellStyle name="Satisfaisant 3" xfId="35371" hidden="1"/>
    <cellStyle name="Satisfaisant 3" xfId="35352" hidden="1"/>
    <cellStyle name="Satisfaisant 3" xfId="35500" hidden="1"/>
    <cellStyle name="Satisfaisant 3" xfId="35428" hidden="1"/>
    <cellStyle name="Satisfaisant 3" xfId="34341" hidden="1"/>
    <cellStyle name="Satisfaisant 3" xfId="35970" hidden="1"/>
    <cellStyle name="Satisfaisant 3" xfId="35990" hidden="1"/>
    <cellStyle name="Satisfaisant 3" xfId="35506" hidden="1"/>
    <cellStyle name="Satisfaisant 3" xfId="36019" hidden="1"/>
    <cellStyle name="Satisfaisant 3" xfId="36035" hidden="1"/>
    <cellStyle name="Satisfaisant 3" xfId="36064" hidden="1"/>
    <cellStyle name="Satisfaisant 3" xfId="36082" hidden="1"/>
    <cellStyle name="Satisfaisant 3" xfId="36046" hidden="1"/>
    <cellStyle name="Satisfaisant 3" xfId="36125" hidden="1"/>
    <cellStyle name="Satisfaisant 3" xfId="36141" hidden="1"/>
    <cellStyle name="Satisfaisant 3" xfId="36311" hidden="1"/>
    <cellStyle name="Satisfaisant 3" xfId="36340" hidden="1"/>
    <cellStyle name="Satisfaisant 3" xfId="36275" hidden="1"/>
    <cellStyle name="Satisfaisant 3" xfId="36445" hidden="1"/>
    <cellStyle name="Satisfaisant 3" xfId="36462" hidden="1"/>
    <cellStyle name="Satisfaisant 3" xfId="36638" hidden="1"/>
    <cellStyle name="Satisfaisant 3" xfId="36672" hidden="1"/>
    <cellStyle name="Satisfaisant 3" xfId="36599" hidden="1"/>
    <cellStyle name="Satisfaisant 3" xfId="36755" hidden="1"/>
    <cellStyle name="Satisfaisant 3" xfId="36771" hidden="1"/>
    <cellStyle name="Satisfaisant 3" xfId="36915" hidden="1"/>
    <cellStyle name="Satisfaisant 3" xfId="36945" hidden="1"/>
    <cellStyle name="Satisfaisant 3" xfId="36876" hidden="1"/>
    <cellStyle name="Satisfaisant 3" xfId="37033" hidden="1"/>
    <cellStyle name="Satisfaisant 3" xfId="37049" hidden="1"/>
    <cellStyle name="Satisfaisant 3" xfId="37089" hidden="1"/>
    <cellStyle name="Satisfaisant 3" xfId="37107" hidden="1"/>
    <cellStyle name="Satisfaisant 3" xfId="37071" hidden="1"/>
    <cellStyle name="Satisfaisant 3" xfId="37136" hidden="1"/>
    <cellStyle name="Satisfaisant 3" xfId="37153" hidden="1"/>
    <cellStyle name="Satisfaisant 3" xfId="37262" hidden="1"/>
    <cellStyle name="Satisfaisant 3" xfId="37294" hidden="1"/>
    <cellStyle name="Satisfaisant 3" xfId="37223" hidden="1"/>
    <cellStyle name="Satisfaisant 3" xfId="37391" hidden="1"/>
    <cellStyle name="Satisfaisant 3" xfId="37408" hidden="1"/>
    <cellStyle name="Satisfaisant 3" xfId="37495" hidden="1"/>
    <cellStyle name="Satisfaisant 3" xfId="37518" hidden="1"/>
    <cellStyle name="Satisfaisant 3" xfId="37457" hidden="1"/>
    <cellStyle name="Satisfaisant 3" xfId="37569" hidden="1"/>
    <cellStyle name="Satisfaisant 3" xfId="37585" hidden="1"/>
    <cellStyle name="Satisfaisant 3" xfId="37662" hidden="1"/>
    <cellStyle name="Satisfaisant 3" xfId="37684" hidden="1"/>
    <cellStyle name="Satisfaisant 3" xfId="37633" hidden="1"/>
    <cellStyle name="Satisfaisant 3" xfId="37747" hidden="1"/>
    <cellStyle name="Satisfaisant 3" xfId="37763" hidden="1"/>
    <cellStyle name="Satisfaisant 3" xfId="37807" hidden="1"/>
    <cellStyle name="Satisfaisant 3" xfId="37825" hidden="1"/>
    <cellStyle name="Satisfaisant 3" xfId="37788" hidden="1"/>
    <cellStyle name="Satisfaisant 3" xfId="37851" hidden="1"/>
    <cellStyle name="Satisfaisant 3" xfId="37868" hidden="1"/>
    <cellStyle name="Satisfaisant 3" xfId="37930" hidden="1"/>
    <cellStyle name="Satisfaisant 3" xfId="37953" hidden="1"/>
    <cellStyle name="Satisfaisant 3" xfId="37901" hidden="1"/>
    <cellStyle name="Satisfaisant 3" xfId="38015" hidden="1"/>
    <cellStyle name="Satisfaisant 3" xfId="38031" hidden="1"/>
    <cellStyle name="Satisfaisant 3" xfId="37891" hidden="1"/>
    <cellStyle name="Satisfaisant 3" xfId="37616" hidden="1"/>
    <cellStyle name="Satisfaisant 3" xfId="37704" hidden="1"/>
    <cellStyle name="Satisfaisant 3" xfId="36498" hidden="1"/>
    <cellStyle name="Satisfaisant 3" xfId="37523" hidden="1"/>
    <cellStyle name="Satisfaisant 3" xfId="37471" hidden="1"/>
    <cellStyle name="Satisfaisant 3" xfId="37446" hidden="1"/>
    <cellStyle name="Satisfaisant 3" xfId="37603" hidden="1"/>
    <cellStyle name="Satisfaisant 3" xfId="37535" hidden="1"/>
    <cellStyle name="Satisfaisant 3" xfId="36495" hidden="1"/>
    <cellStyle name="Satisfaisant 3" xfId="38055" hidden="1"/>
    <cellStyle name="Satisfaisant 3" xfId="38074" hidden="1"/>
    <cellStyle name="Satisfaisant 3" xfId="37608" hidden="1"/>
    <cellStyle name="Satisfaisant 3" xfId="38105" hidden="1"/>
    <cellStyle name="Satisfaisant 3" xfId="38122" hidden="1"/>
    <cellStyle name="Satisfaisant 3" xfId="38154" hidden="1"/>
    <cellStyle name="Satisfaisant 3" xfId="38173" hidden="1"/>
    <cellStyle name="Satisfaisant 3" xfId="38133" hidden="1"/>
    <cellStyle name="Satisfaisant 3" xfId="38227" hidden="1"/>
    <cellStyle name="Satisfaisant 3" xfId="38244" hidden="1"/>
    <cellStyle name="Satisfaisant 3" xfId="38404" hidden="1"/>
    <cellStyle name="Satisfaisant 3" xfId="38434" hidden="1"/>
    <cellStyle name="Satisfaisant 3" xfId="38360" hidden="1"/>
    <cellStyle name="Satisfaisant 3" xfId="38529" hidden="1"/>
    <cellStyle name="Satisfaisant 3" xfId="38546" hidden="1"/>
    <cellStyle name="Satisfaisant 3" xfId="38712" hidden="1"/>
    <cellStyle name="Satisfaisant 3" xfId="38744" hidden="1"/>
    <cellStyle name="Satisfaisant 3" xfId="38673" hidden="1"/>
    <cellStyle name="Satisfaisant 3" xfId="38822" hidden="1"/>
    <cellStyle name="Satisfaisant 3" xfId="38839" hidden="1"/>
    <cellStyle name="Satisfaisant 3" xfId="38969" hidden="1"/>
    <cellStyle name="Satisfaisant 3" xfId="38999" hidden="1"/>
    <cellStyle name="Satisfaisant 3" xfId="38934" hidden="1"/>
    <cellStyle name="Satisfaisant 3" xfId="39086" hidden="1"/>
    <cellStyle name="Satisfaisant 3" xfId="39102" hidden="1"/>
    <cellStyle name="Satisfaisant 3" xfId="39151" hidden="1"/>
    <cellStyle name="Satisfaisant 3" xfId="39169" hidden="1"/>
    <cellStyle name="Satisfaisant 3" xfId="39131" hidden="1"/>
    <cellStyle name="Satisfaisant 3" xfId="39195" hidden="1"/>
    <cellStyle name="Satisfaisant 3" xfId="39211" hidden="1"/>
    <cellStyle name="Satisfaisant 3" xfId="39335" hidden="1"/>
    <cellStyle name="Satisfaisant 3" xfId="39362" hidden="1"/>
    <cellStyle name="Satisfaisant 3" xfId="39299" hidden="1"/>
    <cellStyle name="Satisfaisant 3" xfId="39442" hidden="1"/>
    <cellStyle name="Satisfaisant 3" xfId="39459" hidden="1"/>
    <cellStyle name="Satisfaisant 3" xfId="39534" hidden="1"/>
    <cellStyle name="Satisfaisant 3" xfId="39556" hidden="1"/>
    <cellStyle name="Satisfaisant 3" xfId="39504" hidden="1"/>
    <cellStyle name="Satisfaisant 3" xfId="39610" hidden="1"/>
    <cellStyle name="Satisfaisant 3" xfId="39627" hidden="1"/>
    <cellStyle name="Satisfaisant 3" xfId="39701" hidden="1"/>
    <cellStyle name="Satisfaisant 3" xfId="39726" hidden="1"/>
    <cellStyle name="Satisfaisant 3" xfId="39673" hidden="1"/>
    <cellStyle name="Satisfaisant 3" xfId="39779" hidden="1"/>
    <cellStyle name="Satisfaisant 3" xfId="39795" hidden="1"/>
    <cellStyle name="Satisfaisant 3" xfId="39841" hidden="1"/>
    <cellStyle name="Satisfaisant 3" xfId="39860" hidden="1"/>
    <cellStyle name="Satisfaisant 3" xfId="39817" hidden="1"/>
    <cellStyle name="Satisfaisant 3" xfId="39886" hidden="1"/>
    <cellStyle name="Satisfaisant 3" xfId="39902" hidden="1"/>
    <cellStyle name="Satisfaisant 3" xfId="39965" hidden="1"/>
    <cellStyle name="Satisfaisant 3" xfId="39987" hidden="1"/>
    <cellStyle name="Satisfaisant 3" xfId="39935" hidden="1"/>
    <cellStyle name="Satisfaisant 3" xfId="40046" hidden="1"/>
    <cellStyle name="Satisfaisant 3" xfId="40063" hidden="1"/>
    <cellStyle name="Satisfaisant 3" xfId="39925" hidden="1"/>
    <cellStyle name="Satisfaisant 3" xfId="39657" hidden="1"/>
    <cellStyle name="Satisfaisant 3" xfId="39742" hidden="1"/>
    <cellStyle name="Satisfaisant 3" xfId="38576" hidden="1"/>
    <cellStyle name="Satisfaisant 3" xfId="39562" hidden="1"/>
    <cellStyle name="Satisfaisant 3" xfId="39514" hidden="1"/>
    <cellStyle name="Satisfaisant 3" xfId="39494" hidden="1"/>
    <cellStyle name="Satisfaisant 3" xfId="39646" hidden="1"/>
    <cellStyle name="Satisfaisant 3" xfId="39574" hidden="1"/>
    <cellStyle name="Satisfaisant 3" xfId="38573" hidden="1"/>
    <cellStyle name="Satisfaisant 3" xfId="40089" hidden="1"/>
    <cellStyle name="Satisfaisant 3" xfId="40109" hidden="1"/>
    <cellStyle name="Satisfaisant 3" xfId="39651" hidden="1"/>
    <cellStyle name="Satisfaisant 3" xfId="40137" hidden="1"/>
    <cellStyle name="Satisfaisant 3" xfId="40153" hidden="1"/>
    <cellStyle name="Satisfaisant 3" xfId="40182" hidden="1"/>
    <cellStyle name="Satisfaisant 3" xfId="40200" hidden="1"/>
    <cellStyle name="Satisfaisant 3" xfId="40164" hidden="1"/>
    <cellStyle name="Satisfaisant 3" xfId="40243" hidden="1"/>
    <cellStyle name="Satisfaisant 3" xfId="40260" hidden="1"/>
    <cellStyle name="Satisfaisant 3" xfId="40305" hidden="1"/>
    <cellStyle name="Satisfaisant 3" xfId="40325" hidden="1"/>
    <cellStyle name="Satisfaisant 3" xfId="40282" hidden="1"/>
    <cellStyle name="Satisfaisant 3" xfId="40352" hidden="1"/>
    <cellStyle name="Satisfaisant 3" xfId="40369" hidden="1"/>
    <cellStyle name="Satisfaisant 3" xfId="40440" hidden="1"/>
    <cellStyle name="Satisfaisant 3" xfId="40459" hidden="1"/>
    <cellStyle name="Satisfaisant 3" xfId="40416" hidden="1"/>
    <cellStyle name="Satisfaisant 3" xfId="40487" hidden="1"/>
    <cellStyle name="Satisfaisant 3" xfId="40504" hidden="1"/>
    <cellStyle name="Satisfaisant 3" xfId="40545" hidden="1"/>
    <cellStyle name="Satisfaisant 3" xfId="40564" hidden="1"/>
    <cellStyle name="Satisfaisant 3" xfId="40527" hidden="1"/>
    <cellStyle name="Satisfaisant 3" xfId="40591" hidden="1"/>
    <cellStyle name="Satisfaisant 3" xfId="40608" hidden="1"/>
    <cellStyle name="Satisfaisant 3" xfId="40638" hidden="1"/>
    <cellStyle name="Satisfaisant 3" xfId="40656" hidden="1"/>
    <cellStyle name="Satisfaisant 3" xfId="40619" hidden="1"/>
    <cellStyle name="Satisfaisant 3" xfId="40687" hidden="1"/>
    <cellStyle name="Satisfaisant 3" xfId="40704" hidden="1"/>
    <cellStyle name="Satisfaisant 3" xfId="40737" hidden="1"/>
    <cellStyle name="Satisfaisant 3" xfId="40756" hidden="1"/>
    <cellStyle name="Satisfaisant 3" xfId="40715" hidden="1"/>
    <cellStyle name="Satisfaisant 3" xfId="40784" hidden="1"/>
    <cellStyle name="Satisfaisant 3" xfId="40801" hidden="1"/>
    <cellStyle name="Satisfaisant 3" xfId="40866" hidden="1"/>
    <cellStyle name="Satisfaisant 3" xfId="40888" hidden="1"/>
    <cellStyle name="Satisfaisant 3" xfId="40831" hidden="1"/>
    <cellStyle name="Satisfaisant 3" xfId="40940" hidden="1"/>
    <cellStyle name="Satisfaisant 3" xfId="40957" hidden="1"/>
    <cellStyle name="Satisfaisant 3" xfId="41021" hidden="1"/>
    <cellStyle name="Satisfaisant 3" xfId="41043" hidden="1"/>
    <cellStyle name="Satisfaisant 3" xfId="40997" hidden="1"/>
    <cellStyle name="Satisfaisant 3" xfId="41086" hidden="1"/>
    <cellStyle name="Satisfaisant 3" xfId="41102" hidden="1"/>
    <cellStyle name="Satisfaisant 3" xfId="41142" hidden="1"/>
    <cellStyle name="Satisfaisant 3" xfId="41161" hidden="1"/>
    <cellStyle name="Satisfaisant 3" xfId="41123" hidden="1"/>
    <cellStyle name="Satisfaisant 3" xfId="41185" hidden="1"/>
    <cellStyle name="Satisfaisant 3" xfId="41201" hidden="1"/>
    <cellStyle name="Satisfaisant 3" xfId="41261" hidden="1"/>
    <cellStyle name="Satisfaisant 3" xfId="41283" hidden="1"/>
    <cellStyle name="Satisfaisant 3" xfId="41234" hidden="1"/>
    <cellStyle name="Satisfaisant 3" xfId="41325" hidden="1"/>
    <cellStyle name="Satisfaisant 3" xfId="41341" hidden="1"/>
    <cellStyle name="Satisfaisant 3" xfId="41224" hidden="1"/>
    <cellStyle name="Satisfaisant 3" xfId="40982" hidden="1"/>
    <cellStyle name="Satisfaisant 3" xfId="41052" hidden="1"/>
    <cellStyle name="Satisfaisant 3" xfId="40389" hidden="1"/>
    <cellStyle name="Satisfaisant 3" xfId="40894" hidden="1"/>
    <cellStyle name="Satisfaisant 3" xfId="40842" hidden="1"/>
    <cellStyle name="Satisfaisant 3" xfId="40822" hidden="1"/>
    <cellStyle name="Satisfaisant 3" xfId="40972" hidden="1"/>
    <cellStyle name="Satisfaisant 3" xfId="40905" hidden="1"/>
    <cellStyle name="Satisfaisant 3" xfId="40386" hidden="1"/>
    <cellStyle name="Satisfaisant 3" xfId="41356" hidden="1"/>
    <cellStyle name="Satisfaisant 3" xfId="41374" hidden="1"/>
    <cellStyle name="Satisfaisant 3" xfId="40977" hidden="1"/>
    <cellStyle name="Satisfaisant 3" xfId="41400" hidden="1"/>
    <cellStyle name="Satisfaisant 3" xfId="41416" hidden="1"/>
    <cellStyle name="Satisfaisant 3" xfId="41444" hidden="1"/>
    <cellStyle name="Satisfaisant 3" xfId="41463" hidden="1"/>
    <cellStyle name="Satisfaisant 3" xfId="41427" hidden="1"/>
    <cellStyle name="Satisfaisant 3" xfId="41495" hidden="1"/>
    <cellStyle name="Satisfaisant 3" xfId="41511" hidden="1"/>
    <cellStyle name="Satisfaisant 3" xfId="41544" hidden="1"/>
    <cellStyle name="Satisfaisant 3" xfId="41562" hidden="1"/>
    <cellStyle name="Satisfaisant 3" xfId="41522" hidden="1"/>
    <cellStyle name="Satisfaisant 3" xfId="41599" hidden="1"/>
    <cellStyle name="Satisfaisant 3" xfId="41615" hidden="1"/>
    <cellStyle name="Satisfaisant 3" xfId="41689" hidden="1"/>
    <cellStyle name="Satisfaisant 3" xfId="41708" hidden="1"/>
    <cellStyle name="Satisfaisant 3" xfId="41665" hidden="1"/>
    <cellStyle name="Satisfaisant 3" xfId="41733" hidden="1"/>
    <cellStyle name="Satisfaisant 3" xfId="41749" hidden="1"/>
    <cellStyle name="Satisfaisant 3" xfId="41792" hidden="1"/>
    <cellStyle name="Satisfaisant 3" xfId="41810" hidden="1"/>
    <cellStyle name="Satisfaisant 3" xfId="41772" hidden="1"/>
    <cellStyle name="Satisfaisant 3" xfId="41851" hidden="1"/>
    <cellStyle name="Satisfaisant 3" xfId="41868" hidden="1"/>
    <cellStyle name="Satisfaisant 3" xfId="41907" hidden="1"/>
    <cellStyle name="Satisfaisant 3" xfId="41926" hidden="1"/>
    <cellStyle name="Satisfaisant 3" xfId="41887" hidden="1"/>
    <cellStyle name="Satisfaisant 3" xfId="41955" hidden="1"/>
    <cellStyle name="Satisfaisant 3" xfId="41971" hidden="1"/>
    <cellStyle name="Satisfaisant 3" xfId="42003" hidden="1"/>
    <cellStyle name="Satisfaisant 3" xfId="42022" hidden="1"/>
    <cellStyle name="Satisfaisant 3" xfId="41982" hidden="1"/>
    <cellStyle name="Satisfaisant 3" xfId="42047" hidden="1"/>
    <cellStyle name="Satisfaisant 3" xfId="42063" hidden="1"/>
    <cellStyle name="Satisfaisant 3" xfId="42131" hidden="1"/>
    <cellStyle name="Satisfaisant 3" xfId="42151" hidden="1"/>
    <cellStyle name="Satisfaisant 3" xfId="42102" hidden="1"/>
    <cellStyle name="Satisfaisant 3" xfId="42194" hidden="1"/>
    <cellStyle name="Satisfaisant 3" xfId="42210" hidden="1"/>
    <cellStyle name="Satisfaisant 3" xfId="42276" hidden="1"/>
    <cellStyle name="Satisfaisant 3" xfId="42297" hidden="1"/>
    <cellStyle name="Satisfaisant 3" xfId="42248" hidden="1"/>
    <cellStyle name="Satisfaisant 3" xfId="42336" hidden="1"/>
    <cellStyle name="Satisfaisant 3" xfId="42352" hidden="1"/>
    <cellStyle name="Satisfaisant 3" xfId="42387" hidden="1"/>
    <cellStyle name="Satisfaisant 3" xfId="42405" hidden="1"/>
    <cellStyle name="Satisfaisant 3" xfId="42372" hidden="1"/>
    <cellStyle name="Satisfaisant 3" xfId="42427" hidden="1"/>
    <cellStyle name="Satisfaisant 3" xfId="42443" hidden="1"/>
    <cellStyle name="Satisfaisant 3" xfId="42506" hidden="1"/>
    <cellStyle name="Satisfaisant 3" xfId="42528" hidden="1"/>
    <cellStyle name="Satisfaisant 3" xfId="42476" hidden="1"/>
    <cellStyle name="Satisfaisant 3" xfId="42565" hidden="1"/>
    <cellStyle name="Satisfaisant 3" xfId="42581" hidden="1"/>
    <cellStyle name="Satisfaisant 3" xfId="42467" hidden="1"/>
    <cellStyle name="Satisfaisant 3" xfId="42234" hidden="1"/>
    <cellStyle name="Satisfaisant 3" xfId="42306" hidden="1"/>
    <cellStyle name="Satisfaisant 3" xfId="41637" hidden="1"/>
    <cellStyle name="Satisfaisant 3" xfId="42156" hidden="1"/>
    <cellStyle name="Satisfaisant 3" xfId="42108" hidden="1"/>
    <cellStyle name="Satisfaisant 3" xfId="42093" hidden="1"/>
    <cellStyle name="Satisfaisant 3" xfId="42225" hidden="1"/>
    <cellStyle name="Satisfaisant 3" xfId="42166" hidden="1"/>
    <cellStyle name="Satisfaisant 3" xfId="41634" hidden="1"/>
    <cellStyle name="Satisfaisant 3" xfId="42597" hidden="1"/>
    <cellStyle name="Satisfaisant 3" xfId="42616" hidden="1"/>
    <cellStyle name="Satisfaisant 3" xfId="42230" hidden="1"/>
    <cellStyle name="Satisfaisant 3" xfId="42646" hidden="1"/>
    <cellStyle name="Satisfaisant 3" xfId="42663" hidden="1"/>
    <cellStyle name="Satisfaisant 3" xfId="42696" hidden="1"/>
    <cellStyle name="Satisfaisant 3" xfId="42714" hidden="1"/>
    <cellStyle name="Satisfaisant 3" xfId="42674" hidden="1"/>
    <cellStyle name="Satisfaisant 3" xfId="42741" hidden="1"/>
    <cellStyle name="Satisfaisant 3" xfId="42758" hidden="1"/>
    <cellStyle name="Satisfaisant 3" xfId="40839" hidden="1"/>
    <cellStyle name="Satisfaisant 3" xfId="40678" hidden="1"/>
    <cellStyle name="Satisfaisant 3" xfId="41117" hidden="1"/>
    <cellStyle name="Satisfaisant 3" xfId="40119" hidden="1"/>
    <cellStyle name="Satisfaisant 3" xfId="40004" hidden="1"/>
    <cellStyle name="Satisfaisant 3" xfId="38387" hidden="1"/>
    <cellStyle name="Satisfaisant 3" xfId="38095" hidden="1"/>
    <cellStyle name="Satisfaisant 3" xfId="38835" hidden="1"/>
    <cellStyle name="Satisfaisant 3" xfId="37468" hidden="1"/>
    <cellStyle name="Satisfaisant 3" xfId="37380" hidden="1"/>
    <cellStyle name="Satisfaisant 3" xfId="35789" hidden="1"/>
    <cellStyle name="Satisfaisant 3" xfId="35629" hidden="1"/>
    <cellStyle name="Satisfaisant 3" xfId="36048" hidden="1"/>
    <cellStyle name="Satisfaisant 3" xfId="34639" hidden="1"/>
    <cellStyle name="Satisfaisant 3" xfId="34472" hidden="1"/>
    <cellStyle name="Satisfaisant 3" xfId="33906" hidden="1"/>
    <cellStyle name="Satisfaisant 3" xfId="33828" hidden="1"/>
    <cellStyle name="Satisfaisant 3" xfId="34193" hidden="1"/>
    <cellStyle name="Satisfaisant 3" xfId="33652" hidden="1"/>
    <cellStyle name="Satisfaisant 3" xfId="33577" hidden="1"/>
    <cellStyle name="Satisfaisant 3" xfId="22364" hidden="1"/>
    <cellStyle name="Satisfaisant 3" xfId="19940" hidden="1"/>
    <cellStyle name="Satisfaisant 3" xfId="25192" hidden="1"/>
    <cellStyle name="Satisfaisant 3" xfId="31554" hidden="1"/>
    <cellStyle name="Satisfaisant 3" xfId="38468" hidden="1"/>
    <cellStyle name="Satisfaisant 3" xfId="38642" hidden="1"/>
    <cellStyle name="Satisfaisant 3" xfId="24680" hidden="1"/>
    <cellStyle name="Satisfaisant 3" xfId="38992" hidden="1"/>
    <cellStyle name="Satisfaisant 3" xfId="36994" hidden="1"/>
    <cellStyle name="Satisfaisant 3" xfId="36842" hidden="1"/>
    <cellStyle name="Satisfaisant 3" xfId="38772" hidden="1"/>
    <cellStyle name="Satisfaisant 3" xfId="38892" hidden="1"/>
    <cellStyle name="Satisfaisant 3" xfId="38372" hidden="1"/>
    <cellStyle name="Satisfaisant 3" xfId="37353" hidden="1"/>
    <cellStyle name="Satisfaisant 3" xfId="37194" hidden="1"/>
    <cellStyle name="Satisfaisant 3" xfId="36919" hidden="1"/>
    <cellStyle name="Satisfaisant 3" xfId="36386" hidden="1"/>
    <cellStyle name="Satisfaisant 3" xfId="36202" hidden="1"/>
    <cellStyle name="Satisfaisant 3" xfId="38450" hidden="1"/>
    <cellStyle name="Satisfaisant 3" xfId="38298" hidden="1"/>
    <cellStyle name="Satisfaisant 3" xfId="34715" hidden="1"/>
    <cellStyle name="Satisfaisant 3" xfId="29931" hidden="1"/>
    <cellStyle name="Satisfaisant 3" xfId="39287" hidden="1"/>
    <cellStyle name="Satisfaisant 3" xfId="34230" hidden="1"/>
    <cellStyle name="Satisfaisant 3" xfId="32211" hidden="1"/>
    <cellStyle name="Satisfaisant 3" xfId="34822" hidden="1"/>
    <cellStyle name="Satisfaisant 3" xfId="32381" hidden="1"/>
    <cellStyle name="Satisfaisant 3" xfId="38300" hidden="1"/>
    <cellStyle name="Satisfaisant 3" xfId="39826" hidden="1"/>
    <cellStyle name="Satisfaisant 3" xfId="36548" hidden="1"/>
    <cellStyle name="Satisfaisant 3" xfId="21634" hidden="1"/>
    <cellStyle name="Satisfaisant 3" xfId="38426" hidden="1"/>
    <cellStyle name="Satisfaisant 3" xfId="30978" hidden="1"/>
    <cellStyle name="Satisfaisant 3" xfId="38440" hidden="1"/>
    <cellStyle name="Satisfaisant 3" xfId="39829" hidden="1"/>
    <cellStyle name="Satisfaisant 3" xfId="34469" hidden="1"/>
    <cellStyle name="Satisfaisant 3" xfId="35117" hidden="1"/>
    <cellStyle name="Satisfaisant 3" xfId="32889" hidden="1"/>
    <cellStyle name="Satisfaisant 3" xfId="22027" hidden="1"/>
    <cellStyle name="Satisfaisant 3" xfId="39012" hidden="1"/>
    <cellStyle name="Satisfaisant 3" xfId="38354" hidden="1"/>
    <cellStyle name="Satisfaisant 3" xfId="27502" hidden="1"/>
    <cellStyle name="Satisfaisant 3" xfId="29933" hidden="1"/>
    <cellStyle name="Satisfaisant 3" xfId="34684" hidden="1"/>
    <cellStyle name="Satisfaisant 3" xfId="31286" hidden="1"/>
    <cellStyle name="Satisfaisant 3" xfId="36897" hidden="1"/>
    <cellStyle name="Satisfaisant 3" xfId="38307" hidden="1"/>
    <cellStyle name="Satisfaisant 3" xfId="29457" hidden="1"/>
    <cellStyle name="Satisfaisant 3" xfId="36322" hidden="1"/>
    <cellStyle name="Satisfaisant 3" xfId="38342" hidden="1"/>
    <cellStyle name="Satisfaisant 3" xfId="35059" hidden="1"/>
    <cellStyle name="Satisfaisant 3" xfId="38471" hidden="1"/>
    <cellStyle name="Satisfaisant 3" xfId="36724" hidden="1"/>
    <cellStyle name="Satisfaisant 3" xfId="36207" hidden="1"/>
    <cellStyle name="Satisfaisant 3" xfId="34172" hidden="1"/>
    <cellStyle name="Satisfaisant 3" xfId="39296" hidden="1"/>
    <cellStyle name="Satisfaisant 3" xfId="25838" hidden="1"/>
    <cellStyle name="Satisfaisant 3" xfId="36367" hidden="1"/>
    <cellStyle name="Satisfaisant 3" xfId="20214" hidden="1"/>
    <cellStyle name="Satisfaisant 3" xfId="36869" hidden="1"/>
    <cellStyle name="Satisfaisant 3" xfId="37173" hidden="1"/>
    <cellStyle name="Satisfaisant 3" xfId="38978" hidden="1"/>
    <cellStyle name="Satisfaisant 3" xfId="25901" hidden="1"/>
    <cellStyle name="Satisfaisant 3" xfId="24499" hidden="1"/>
    <cellStyle name="Satisfaisant 3" xfId="26096" hidden="1"/>
    <cellStyle name="Satisfaisant 3" xfId="38913" hidden="1"/>
    <cellStyle name="Satisfaisant 3" xfId="34016" hidden="1"/>
    <cellStyle name="Satisfaisant 3" xfId="38750" hidden="1"/>
    <cellStyle name="Satisfaisant 3" xfId="30926" hidden="1"/>
    <cellStyle name="Satisfaisant 3" xfId="36353" hidden="1"/>
    <cellStyle name="Satisfaisant 3" xfId="32132" hidden="1"/>
    <cellStyle name="Satisfaisant 3" xfId="32061" hidden="1"/>
    <cellStyle name="Satisfaisant 3" xfId="33118" hidden="1"/>
    <cellStyle name="Satisfaisant 3" xfId="36813" hidden="1"/>
    <cellStyle name="Satisfaisant 3" xfId="34818" hidden="1"/>
    <cellStyle name="Satisfaisant 3" xfId="38039" hidden="1"/>
    <cellStyle name="Satisfaisant 3" xfId="35485" hidden="1"/>
    <cellStyle name="Satisfaisant 3" xfId="34130" hidden="1"/>
    <cellStyle name="Satisfaisant 3" xfId="34454" hidden="1"/>
    <cellStyle name="Satisfaisant 3" xfId="30101" hidden="1"/>
    <cellStyle name="Satisfaisant 3" xfId="39041" hidden="1"/>
    <cellStyle name="Satisfaisant 3" xfId="36298" hidden="1"/>
    <cellStyle name="Satisfaisant 3" xfId="38338" hidden="1"/>
    <cellStyle name="Satisfaisant 3" xfId="39125" hidden="1"/>
    <cellStyle name="Satisfaisant 3" xfId="34941" hidden="1"/>
    <cellStyle name="Satisfaisant 3" xfId="36194" hidden="1"/>
    <cellStyle name="Satisfaisant 3" xfId="34374" hidden="1"/>
    <cellStyle name="Satisfaisant 3" xfId="35225" hidden="1"/>
    <cellStyle name="Satisfaisant 3" xfId="38366" hidden="1"/>
    <cellStyle name="Satisfaisant 3" xfId="34650" hidden="1"/>
    <cellStyle name="Satisfaisant 3" xfId="37315" hidden="1"/>
    <cellStyle name="Satisfaisant 3" xfId="30892" hidden="1"/>
    <cellStyle name="Satisfaisant 3" xfId="34370" hidden="1"/>
    <cellStyle name="Satisfaisant 3" xfId="34217" hidden="1"/>
    <cellStyle name="Satisfaisant 3" xfId="32549" hidden="1"/>
    <cellStyle name="Satisfaisant 3" xfId="33197" hidden="1"/>
    <cellStyle name="Satisfaisant 3" xfId="32169" hidden="1"/>
    <cellStyle name="Satisfaisant 3" xfId="38484" hidden="1"/>
    <cellStyle name="Satisfaisant 3" xfId="32220" hidden="1"/>
    <cellStyle name="Satisfaisant 3" xfId="26079" hidden="1"/>
    <cellStyle name="Satisfaisant 3" xfId="41875" hidden="1"/>
    <cellStyle name="Satisfaisant 3" xfId="41838" hidden="1"/>
    <cellStyle name="Satisfaisant 3" xfId="37349" hidden="1"/>
    <cellStyle name="Satisfaisant 3" xfId="36360" hidden="1"/>
    <cellStyle name="Satisfaisant 3" xfId="32273" hidden="1"/>
    <cellStyle name="Satisfaisant 3" xfId="22193" hidden="1"/>
    <cellStyle name="Satisfaisant 3" xfId="31352" hidden="1"/>
    <cellStyle name="Satisfaisant 3" xfId="36278" hidden="1"/>
    <cellStyle name="Satisfaisant 3" xfId="35157" hidden="1"/>
    <cellStyle name="Satisfaisant 3" xfId="34537" hidden="1"/>
    <cellStyle name="Satisfaisant 3" xfId="33454" hidden="1"/>
    <cellStyle name="Satisfaisant 3" xfId="26756" hidden="1"/>
    <cellStyle name="Satisfaisant 3" xfId="34652" hidden="1"/>
    <cellStyle name="Satisfaisant 3" xfId="19894" hidden="1"/>
    <cellStyle name="Satisfaisant 3" xfId="41874" hidden="1"/>
    <cellStyle name="Satisfaisant 3" xfId="39739" hidden="1"/>
    <cellStyle name="Satisfaisant 3" xfId="32515" hidden="1"/>
    <cellStyle name="Satisfaisant 3" xfId="34550" hidden="1"/>
    <cellStyle name="Satisfaisant 3" xfId="35950" hidden="1"/>
    <cellStyle name="Satisfaisant 3" xfId="35512" hidden="1"/>
    <cellStyle name="Satisfaisant 3" xfId="34938" hidden="1"/>
    <cellStyle name="Satisfaisant 3" xfId="35221" hidden="1"/>
    <cellStyle name="Satisfaisant 3" xfId="35091" hidden="1"/>
    <cellStyle name="Satisfaisant 3" xfId="37368" hidden="1"/>
    <cellStyle name="Satisfaisant 3" xfId="36690" hidden="1"/>
    <cellStyle name="Satisfaisant 3" xfId="39736" hidden="1"/>
    <cellStyle name="Satisfaisant 3" xfId="34316" hidden="1"/>
    <cellStyle name="Satisfaisant 3" xfId="36112" hidden="1"/>
    <cellStyle name="Satisfaisant 3" xfId="35144" hidden="1"/>
    <cellStyle name="Satisfaisant 3" xfId="22189" hidden="1"/>
    <cellStyle name="Satisfaisant 3" xfId="34004" hidden="1"/>
    <cellStyle name="Satisfaisant 3" xfId="34676" hidden="1"/>
    <cellStyle name="Satisfaisant 3" xfId="39764" hidden="1"/>
    <cellStyle name="Satisfaisant 3" xfId="37311" hidden="1"/>
    <cellStyle name="Satisfaisant 3" xfId="33696" hidden="1"/>
    <cellStyle name="Satisfaisant 3" xfId="42828" hidden="1"/>
    <cellStyle name="Satisfaisant 3" xfId="42850" hidden="1"/>
    <cellStyle name="Satisfaisant 3" xfId="42793" hidden="1"/>
    <cellStyle name="Satisfaisant 3" xfId="42897" hidden="1"/>
    <cellStyle name="Satisfaisant 3" xfId="42913" hidden="1"/>
    <cellStyle name="Satisfaisant 3" xfId="42990" hidden="1"/>
    <cellStyle name="Satisfaisant 3" xfId="43011" hidden="1"/>
    <cellStyle name="Satisfaisant 3" xfId="42961" hidden="1"/>
    <cellStyle name="Satisfaisant 3" xfId="43072" hidden="1"/>
    <cellStyle name="Satisfaisant 3" xfId="43088" hidden="1"/>
    <cellStyle name="Satisfaisant 3" xfId="43127" hidden="1"/>
    <cellStyle name="Satisfaisant 3" xfId="43145" hidden="1"/>
    <cellStyle name="Satisfaisant 3" xfId="43112" hidden="1"/>
    <cellStyle name="Satisfaisant 3" xfId="43167" hidden="1"/>
    <cellStyle name="Satisfaisant 3" xfId="43183" hidden="1"/>
    <cellStyle name="Satisfaisant 3" xfId="43237" hidden="1"/>
    <cellStyle name="Satisfaisant 3" xfId="43258" hidden="1"/>
    <cellStyle name="Satisfaisant 3" xfId="43215" hidden="1"/>
    <cellStyle name="Satisfaisant 3" xfId="43317" hidden="1"/>
    <cellStyle name="Satisfaisant 3" xfId="43333" hidden="1"/>
    <cellStyle name="Satisfaisant 3" xfId="43206" hidden="1"/>
    <cellStyle name="Satisfaisant 3" xfId="42944" hidden="1"/>
    <cellStyle name="Satisfaisant 3" xfId="43031" hidden="1"/>
    <cellStyle name="Satisfaisant 3" xfId="19916" hidden="1"/>
    <cellStyle name="Satisfaisant 3" xfId="42855" hidden="1"/>
    <cellStyle name="Satisfaisant 3" xfId="42807" hidden="1"/>
    <cellStyle name="Satisfaisant 3" xfId="42782" hidden="1"/>
    <cellStyle name="Satisfaisant 3" xfId="42931" hidden="1"/>
    <cellStyle name="Satisfaisant 3" xfId="42866" hidden="1"/>
    <cellStyle name="Satisfaisant 3" xfId="19886" hidden="1"/>
    <cellStyle name="Satisfaisant 3" xfId="43353" hidden="1"/>
    <cellStyle name="Satisfaisant 3" xfId="43371" hidden="1"/>
    <cellStyle name="Satisfaisant 3" xfId="42936" hidden="1"/>
    <cellStyle name="Satisfaisant 3" xfId="43400" hidden="1"/>
    <cellStyle name="Satisfaisant 3" xfId="43417" hidden="1"/>
    <cellStyle name="Satisfaisant 3" xfId="43445" hidden="1"/>
    <cellStyle name="Satisfaisant 3" xfId="43464" hidden="1"/>
    <cellStyle name="Satisfaisant 3" xfId="43428" hidden="1"/>
    <cellStyle name="Satisfaisant 3" xfId="43514" hidden="1"/>
    <cellStyle name="Satisfaisant 3" xfId="43531" hidden="1"/>
    <cellStyle name="Satisfaisant 3" xfId="43652" hidden="1"/>
    <cellStyle name="Satisfaisant 3" xfId="43680" hidden="1"/>
    <cellStyle name="Satisfaisant 3" xfId="43617" hidden="1"/>
    <cellStyle name="Satisfaisant 3" xfId="43761" hidden="1"/>
    <cellStyle name="Satisfaisant 3" xfId="43777" hidden="1"/>
    <cellStyle name="Satisfaisant 3" xfId="43916" hidden="1"/>
    <cellStyle name="Satisfaisant 3" xfId="43942" hidden="1"/>
    <cellStyle name="Satisfaisant 3" xfId="43884" hidden="1"/>
    <cellStyle name="Satisfaisant 3" xfId="44003" hidden="1"/>
    <cellStyle name="Satisfaisant 3" xfId="44020" hidden="1"/>
    <cellStyle name="Satisfaisant 3" xfId="44131" hidden="1"/>
    <cellStyle name="Satisfaisant 3" xfId="44158" hidden="1"/>
    <cellStyle name="Satisfaisant 3" xfId="44101" hidden="1"/>
    <cellStyle name="Satisfaisant 3" xfId="44217" hidden="1"/>
    <cellStyle name="Satisfaisant 3" xfId="44233" hidden="1"/>
    <cellStyle name="Satisfaisant 3" xfId="44267" hidden="1"/>
    <cellStyle name="Satisfaisant 3" xfId="44285" hidden="1"/>
    <cellStyle name="Satisfaisant 3" xfId="44252" hidden="1"/>
    <cellStyle name="Satisfaisant 3" xfId="44307" hidden="1"/>
    <cellStyle name="Satisfaisant 3" xfId="44323" hidden="1"/>
    <cellStyle name="Satisfaisant 3" xfId="44408" hidden="1"/>
    <cellStyle name="Satisfaisant 3" xfId="44433" hidden="1"/>
    <cellStyle name="Satisfaisant 3" xfId="44384" hidden="1"/>
    <cellStyle name="Satisfaisant 3" xfId="44495" hidden="1"/>
    <cellStyle name="Satisfaisant 3" xfId="44511" hidden="1"/>
    <cellStyle name="Satisfaisant 3" xfId="44572" hidden="1"/>
    <cellStyle name="Satisfaisant 3" xfId="44593" hidden="1"/>
    <cellStyle name="Satisfaisant 3" xfId="44548" hidden="1"/>
    <cellStyle name="Satisfaisant 3" xfId="44642" hidden="1"/>
    <cellStyle name="Satisfaisant 3" xfId="44659" hidden="1"/>
    <cellStyle name="Satisfaisant 3" xfId="44721" hidden="1"/>
    <cellStyle name="Satisfaisant 3" xfId="44746" hidden="1"/>
    <cellStyle name="Satisfaisant 3" xfId="44700" hidden="1"/>
    <cellStyle name="Satisfaisant 3" xfId="44797" hidden="1"/>
    <cellStyle name="Satisfaisant 3" xfId="44813" hidden="1"/>
    <cellStyle name="Satisfaisant 3" xfId="44859" hidden="1"/>
    <cellStyle name="Satisfaisant 3" xfId="44878" hidden="1"/>
    <cellStyle name="Satisfaisant 3" xfId="44835" hidden="1"/>
    <cellStyle name="Satisfaisant 3" xfId="44903" hidden="1"/>
    <cellStyle name="Satisfaisant 3" xfId="44919" hidden="1"/>
    <cellStyle name="Satisfaisant 3" xfId="44977" hidden="1"/>
    <cellStyle name="Satisfaisant 3" xfId="44998" hidden="1"/>
    <cellStyle name="Satisfaisant 3" xfId="44948" hidden="1"/>
    <cellStyle name="Satisfaisant 3" xfId="45056" hidden="1"/>
    <cellStyle name="Satisfaisant 3" xfId="45073" hidden="1"/>
    <cellStyle name="Satisfaisant 3" xfId="44940" hidden="1"/>
    <cellStyle name="Satisfaisant 3" xfId="44687" hidden="1"/>
    <cellStyle name="Satisfaisant 3" xfId="44759" hidden="1"/>
    <cellStyle name="Satisfaisant 3" xfId="43813" hidden="1"/>
    <cellStyle name="Satisfaisant 3" xfId="44599" hidden="1"/>
    <cellStyle name="Satisfaisant 3" xfId="44555" hidden="1"/>
    <cellStyle name="Satisfaisant 3" xfId="44539" hidden="1"/>
    <cellStyle name="Satisfaisant 3" xfId="44676" hidden="1"/>
    <cellStyle name="Satisfaisant 3" xfId="44611" hidden="1"/>
    <cellStyle name="Satisfaisant 3" xfId="43810" hidden="1"/>
    <cellStyle name="Satisfaisant 3" xfId="45093" hidden="1"/>
    <cellStyle name="Satisfaisant 3" xfId="45113" hidden="1"/>
    <cellStyle name="Satisfaisant 3" xfId="44681" hidden="1"/>
    <cellStyle name="Satisfaisant 3" xfId="45141" hidden="1"/>
    <cellStyle name="Satisfaisant 3" xfId="45157" hidden="1"/>
    <cellStyle name="Satisfaisant 3" xfId="45186" hidden="1"/>
    <cellStyle name="Satisfaisant 3" xfId="45204" hidden="1"/>
    <cellStyle name="Satisfaisant 3" xfId="45168" hidden="1"/>
    <cellStyle name="Satisfaisant 3" xfId="45233" hidden="1"/>
    <cellStyle name="Satisfaisant 3" xfId="45250" hidden="1"/>
    <cellStyle name="Satisfaisant 3" xfId="45287" hidden="1"/>
    <cellStyle name="Satisfaisant 3" xfId="45307" hidden="1"/>
    <cellStyle name="Satisfaisant 3" xfId="45265" hidden="1"/>
    <cellStyle name="Satisfaisant 3" xfId="45330" hidden="1"/>
    <cellStyle name="Satisfaisant 3" xfId="45346" hidden="1"/>
    <cellStyle name="Satisfaisant 3" xfId="45408" hidden="1"/>
    <cellStyle name="Satisfaisant 3" xfId="45426" hidden="1"/>
    <cellStyle name="Satisfaisant 3" xfId="45390" hidden="1"/>
    <cellStyle name="Satisfaisant 3" xfId="45448" hidden="1"/>
    <cellStyle name="Satisfaisant 3" xfId="45464" hidden="1"/>
    <cellStyle name="Satisfaisant 3" xfId="45502" hidden="1"/>
    <cellStyle name="Satisfaisant 3" xfId="45520" hidden="1"/>
    <cellStyle name="Satisfaisant 3" xfId="45487" hidden="1"/>
    <cellStyle name="Satisfaisant 3" xfId="45542" hidden="1"/>
    <cellStyle name="Satisfaisant 3" xfId="45558" hidden="1"/>
    <cellStyle name="Satisfaisant 3" xfId="45584" hidden="1"/>
    <cellStyle name="Satisfaisant 3" xfId="45602" hidden="1"/>
    <cellStyle name="Satisfaisant 3" xfId="45569" hidden="1"/>
    <cellStyle name="Satisfaisant 3" xfId="45631" hidden="1"/>
    <cellStyle name="Satisfaisant 3" xfId="45647" hidden="1"/>
    <cellStyle name="Satisfaisant 3" xfId="45676" hidden="1"/>
    <cellStyle name="Satisfaisant 3" xfId="45695" hidden="1"/>
    <cellStyle name="Satisfaisant 3" xfId="45658" hidden="1"/>
    <cellStyle name="Satisfaisant 3" xfId="45720" hidden="1"/>
    <cellStyle name="Satisfaisant 3" xfId="45737" hidden="1"/>
    <cellStyle name="Satisfaisant 3" xfId="45798" hidden="1"/>
    <cellStyle name="Satisfaisant 3" xfId="45820" hidden="1"/>
    <cellStyle name="Satisfaisant 3" xfId="45767" hidden="1"/>
    <cellStyle name="Satisfaisant 3" xfId="45864" hidden="1"/>
    <cellStyle name="Satisfaisant 3" xfId="45880" hidden="1"/>
    <cellStyle name="Satisfaisant 3" xfId="45941" hidden="1"/>
    <cellStyle name="Satisfaisant 3" xfId="45962" hidden="1"/>
    <cellStyle name="Satisfaisant 3" xfId="45920" hidden="1"/>
    <cellStyle name="Satisfaisant 3" xfId="45997" hidden="1"/>
    <cellStyle name="Satisfaisant 3" xfId="46013" hidden="1"/>
    <cellStyle name="Satisfaisant 3" xfId="46049" hidden="1"/>
    <cellStyle name="Satisfaisant 3" xfId="46067" hidden="1"/>
    <cellStyle name="Satisfaisant 3" xfId="46034" hidden="1"/>
    <cellStyle name="Satisfaisant 3" xfId="46089" hidden="1"/>
    <cellStyle name="Satisfaisant 3" xfId="46105" hidden="1"/>
    <cellStyle name="Satisfaisant 3" xfId="46155" hidden="1"/>
    <cellStyle name="Satisfaisant 3" xfId="46175" hidden="1"/>
    <cellStyle name="Satisfaisant 3" xfId="46134" hidden="1"/>
    <cellStyle name="Satisfaisant 3" xfId="46209" hidden="1"/>
    <cellStyle name="Satisfaisant 3" xfId="46225" hidden="1"/>
    <cellStyle name="Satisfaisant 3" xfId="46126" hidden="1"/>
    <cellStyle name="Satisfaisant 3" xfId="45905" hidden="1"/>
    <cellStyle name="Satisfaisant 3" xfId="45970" hidden="1"/>
    <cellStyle name="Satisfaisant 3" xfId="45366" hidden="1"/>
    <cellStyle name="Satisfaisant 3" xfId="45825" hidden="1"/>
    <cellStyle name="Satisfaisant 3" xfId="45776" hidden="1"/>
    <cellStyle name="Satisfaisant 3" xfId="45758" hidden="1"/>
    <cellStyle name="Satisfaisant 3" xfId="45895" hidden="1"/>
    <cellStyle name="Satisfaisant 3" xfId="45835" hidden="1"/>
    <cellStyle name="Satisfaisant 3" xfId="45363" hidden="1"/>
    <cellStyle name="Satisfaisant 3" xfId="46240" hidden="1"/>
    <cellStyle name="Satisfaisant 3" xfId="46258" hidden="1"/>
    <cellStyle name="Satisfaisant 3" xfId="45900" hidden="1"/>
    <cellStyle name="Satisfaisant 3" xfId="46280" hidden="1"/>
    <cellStyle name="Satisfaisant 3" xfId="46296" hidden="1"/>
    <cellStyle name="Satisfaisant 3" xfId="46322" hidden="1"/>
    <cellStyle name="Satisfaisant 3" xfId="46340" hidden="1"/>
    <cellStyle name="Satisfaisant 3" xfId="46307" hidden="1"/>
    <cellStyle name="Satisfaisant 3" xfId="46362" hidden="1"/>
    <cellStyle name="Satisfaisant 3" xfId="46378" hidden="1"/>
    <cellStyle name="Satisfaisant 3" xfId="46404" hidden="1"/>
    <cellStyle name="Satisfaisant 3" xfId="46422" hidden="1"/>
    <cellStyle name="Satisfaisant 3" xfId="46389" hidden="1"/>
    <cellStyle name="Satisfaisant 3" xfId="46456" hidden="1"/>
    <cellStyle name="Satisfaisant 3" xfId="46472" hidden="1"/>
    <cellStyle name="Satisfaisant 3" xfId="46534" hidden="1"/>
    <cellStyle name="Satisfaisant 3" xfId="46552" hidden="1"/>
    <cellStyle name="Satisfaisant 3" xfId="46516" hidden="1"/>
    <cellStyle name="Satisfaisant 3" xfId="46574" hidden="1"/>
    <cellStyle name="Satisfaisant 3" xfId="46590" hidden="1"/>
    <cellStyle name="Satisfaisant 3" xfId="46628" hidden="1"/>
    <cellStyle name="Satisfaisant 3" xfId="46646" hidden="1"/>
    <cellStyle name="Satisfaisant 3" xfId="46613" hidden="1"/>
    <cellStyle name="Satisfaisant 3" xfId="46692" hidden="1"/>
    <cellStyle name="Satisfaisant 3" xfId="46708" hidden="1"/>
    <cellStyle name="Satisfaisant 3" xfId="46746" hidden="1"/>
    <cellStyle name="Satisfaisant 3" xfId="46764" hidden="1"/>
    <cellStyle name="Satisfaisant 3" xfId="46731" hidden="1"/>
    <cellStyle name="Satisfaisant 3" xfId="46786" hidden="1"/>
    <cellStyle name="Satisfaisant 3" xfId="46802" hidden="1"/>
    <cellStyle name="Satisfaisant 3" xfId="46828" hidden="1"/>
    <cellStyle name="Satisfaisant 3" xfId="46846" hidden="1"/>
    <cellStyle name="Satisfaisant 3" xfId="46813" hidden="1"/>
    <cellStyle name="Satisfaisant 3" xfId="46868" hidden="1"/>
    <cellStyle name="Satisfaisant 3" xfId="46884" hidden="1"/>
    <cellStyle name="Satisfaisant 3" xfId="46946" hidden="1"/>
    <cellStyle name="Satisfaisant 3" xfId="46966" hidden="1"/>
    <cellStyle name="Satisfaisant 3" xfId="46924" hidden="1"/>
    <cellStyle name="Satisfaisant 3" xfId="47008" hidden="1"/>
    <cellStyle name="Satisfaisant 3" xfId="47024" hidden="1"/>
    <cellStyle name="Satisfaisant 3" xfId="47081" hidden="1"/>
    <cellStyle name="Satisfaisant 3" xfId="47101" hidden="1"/>
    <cellStyle name="Satisfaisant 3" xfId="47061" hidden="1"/>
    <cellStyle name="Satisfaisant 3" xfId="47136" hidden="1"/>
    <cellStyle name="Satisfaisant 3" xfId="47152" hidden="1"/>
    <cellStyle name="Satisfaisant 3" xfId="47187" hidden="1"/>
    <cellStyle name="Satisfaisant 3" xfId="47205" hidden="1"/>
    <cellStyle name="Satisfaisant 3" xfId="47172" hidden="1"/>
    <cellStyle name="Satisfaisant 3" xfId="47227" hidden="1"/>
    <cellStyle name="Satisfaisant 3" xfId="47243" hidden="1"/>
    <cellStyle name="Satisfaisant 3" xfId="47293" hidden="1"/>
    <cellStyle name="Satisfaisant 3" xfId="47313" hidden="1"/>
    <cellStyle name="Satisfaisant 3" xfId="47272" hidden="1"/>
    <cellStyle name="Satisfaisant 3" xfId="47347" hidden="1"/>
    <cellStyle name="Satisfaisant 3" xfId="47363" hidden="1"/>
    <cellStyle name="Satisfaisant 3" xfId="47264" hidden="1"/>
    <cellStyle name="Satisfaisant 3" xfId="47048" hidden="1"/>
    <cellStyle name="Satisfaisant 3" xfId="47109" hidden="1"/>
    <cellStyle name="Satisfaisant 3" xfId="46492" hidden="1"/>
    <cellStyle name="Satisfaisant 3" xfId="46970" hidden="1"/>
    <cellStyle name="Satisfaisant 3" xfId="46929" hidden="1"/>
    <cellStyle name="Satisfaisant 3" xfId="46916" hidden="1"/>
    <cellStyle name="Satisfaisant 3" xfId="47039" hidden="1"/>
    <cellStyle name="Satisfaisant 3" xfId="46980" hidden="1"/>
    <cellStyle name="Satisfaisant 3" xfId="46489" hidden="1"/>
    <cellStyle name="Satisfaisant 3" xfId="47378" hidden="1"/>
    <cellStyle name="Satisfaisant 3" xfId="47396" hidden="1"/>
    <cellStyle name="Satisfaisant 3" xfId="47044" hidden="1"/>
    <cellStyle name="Satisfaisant 3" xfId="47418" hidden="1"/>
    <cellStyle name="Satisfaisant 3" xfId="47434" hidden="1"/>
    <cellStyle name="Satisfaisant 3" xfId="47460" hidden="1"/>
    <cellStyle name="Satisfaisant 3" xfId="47478" hidden="1"/>
    <cellStyle name="Satisfaisant 3" xfId="47445" hidden="1"/>
    <cellStyle name="Satisfaisant 3" xfId="47501" hidden="1"/>
    <cellStyle name="Satisfaisant 3" xfId="47517" hidden="1"/>
    <cellStyle name="Satisfaisant 3" xfId="45774" hidden="1"/>
    <cellStyle name="Satisfaisant 3" xfId="45622" hidden="1"/>
    <cellStyle name="Satisfaisant 3" xfId="46028" hidden="1"/>
    <cellStyle name="Satisfaisant 3" xfId="45123" hidden="1"/>
    <cellStyle name="Satisfaisant 3" xfId="45013" hidden="1"/>
    <cellStyle name="Satisfaisant 3" xfId="43640" hidden="1"/>
    <cellStyle name="Satisfaisant 3" xfId="43391" hidden="1"/>
    <cellStyle name="Satisfaisant 3" xfId="44016" hidden="1"/>
    <cellStyle name="Satisfaisant 3" xfId="42804" hidden="1"/>
    <cellStyle name="Satisfaisant 3" xfId="41835" hidden="1"/>
    <cellStyle name="Satisfaisant 3" xfId="38296" hidden="1"/>
    <cellStyle name="Satisfaisant 3" xfId="37331" hidden="1"/>
    <cellStyle name="Satisfaisant 3" xfId="38640" hidden="1"/>
    <cellStyle name="Satisfaisant 3" xfId="35913" hidden="1"/>
    <cellStyle name="Satisfaisant 3" xfId="35523" hidden="1"/>
    <cellStyle name="Satisfaisant 3" xfId="34745" hidden="1"/>
    <cellStyle name="Satisfaisant 3" xfId="34575" hidden="1"/>
    <cellStyle name="Satisfaisant 3" xfId="34893" hidden="1"/>
    <cellStyle name="Satisfaisant 3" xfId="34327" hidden="1"/>
    <cellStyle name="Satisfaisant 3" xfId="34203" hidden="1"/>
    <cellStyle name="Satisfaisant 3" xfId="24771" hidden="1"/>
    <cellStyle name="Satisfaisant 3" xfId="21581" hidden="1"/>
    <cellStyle name="Satisfaisant 3" xfId="30086" hidden="1"/>
    <cellStyle name="Satisfaisant 3" xfId="41036" hidden="1"/>
    <cellStyle name="Satisfaisant 3" xfId="43713" hidden="1"/>
    <cellStyle name="Satisfaisant 3" xfId="43862" hidden="1"/>
    <cellStyle name="Satisfaisant 3" xfId="35453" hidden="1"/>
    <cellStyle name="Satisfaisant 3" xfId="44151" hidden="1"/>
    <cellStyle name="Satisfaisant 3" xfId="36589" hidden="1"/>
    <cellStyle name="Satisfaisant 3" xfId="20864" hidden="1"/>
    <cellStyle name="Satisfaisant 3" xfId="43965" hidden="1"/>
    <cellStyle name="Satisfaisant 3" xfId="44066" hidden="1"/>
    <cellStyle name="Satisfaisant 3" xfId="43628" hidden="1"/>
    <cellStyle name="Satisfaisant 3" xfId="38807" hidden="1"/>
    <cellStyle name="Satisfaisant 3" xfId="39076" hidden="1"/>
    <cellStyle name="Satisfaisant 3" xfId="19817" hidden="1"/>
    <cellStyle name="Satisfaisant 3" xfId="36585" hidden="1"/>
    <cellStyle name="Satisfaisant 3" xfId="38362" hidden="1"/>
    <cellStyle name="Satisfaisant 3" xfId="43695" hidden="1"/>
    <cellStyle name="Satisfaisant 3" xfId="43578" hidden="1"/>
    <cellStyle name="Satisfaisant 3" xfId="34511" hidden="1"/>
    <cellStyle name="Satisfaisant 3" xfId="39519" hidden="1"/>
    <cellStyle name="Satisfaisant 3" xfId="44375" hidden="1"/>
    <cellStyle name="Satisfaisant 3" xfId="34527" hidden="1"/>
    <cellStyle name="Satisfaisant 3" xfId="41669" hidden="1"/>
    <cellStyle name="Satisfaisant 3" xfId="36576" hidden="1"/>
    <cellStyle name="Satisfaisant 3" xfId="41826" hidden="1"/>
    <cellStyle name="Satisfaisant 3" xfId="43580" hidden="1"/>
    <cellStyle name="Satisfaisant 3" xfId="44844" hidden="1"/>
    <cellStyle name="Satisfaisant 3" xfId="26483" hidden="1"/>
    <cellStyle name="Satisfaisant 3" xfId="27341" hidden="1"/>
    <cellStyle name="Satisfaisant 3" xfId="43674" hidden="1"/>
    <cellStyle name="Satisfaisant 3" xfId="40480" hidden="1"/>
    <cellStyle name="Satisfaisant 3" xfId="43686" hidden="1"/>
    <cellStyle name="Satisfaisant 3" xfId="44847" hidden="1"/>
    <cellStyle name="Satisfaisant 3" xfId="27675" hidden="1"/>
    <cellStyle name="Satisfaisant 3" xfId="36366" hidden="1"/>
    <cellStyle name="Satisfaisant 3" xfId="42298" hidden="1"/>
    <cellStyle name="Satisfaisant 3" xfId="33338" hidden="1"/>
    <cellStyle name="Satisfaisant 3" xfId="44167" hidden="1"/>
    <cellStyle name="Satisfaisant 3" xfId="43613" hidden="1"/>
    <cellStyle name="Satisfaisant 3" xfId="37679" hidden="1"/>
    <cellStyle name="Satisfaisant 3" xfId="39521" hidden="1"/>
    <cellStyle name="Satisfaisant 3" xfId="37189" hidden="1"/>
    <cellStyle name="Satisfaisant 3" xfId="40776" hidden="1"/>
    <cellStyle name="Satisfaisant 3" xfId="34535" hidden="1"/>
    <cellStyle name="Satisfaisant 3" xfId="43583" hidden="1"/>
    <cellStyle name="Satisfaisant 3" xfId="39188" hidden="1"/>
    <cellStyle name="Satisfaisant 3" xfId="41817" hidden="1"/>
    <cellStyle name="Satisfaisant 3" xfId="43607" hidden="1"/>
    <cellStyle name="Satisfaisant 3" xfId="39017" hidden="1"/>
    <cellStyle name="Satisfaisant 3" xfId="43715" hidden="1"/>
    <cellStyle name="Satisfaisant 3" xfId="22012" hidden="1"/>
    <cellStyle name="Satisfaisant 3" xfId="37228" hidden="1"/>
    <cellStyle name="Satisfaisant 3" xfId="35116" hidden="1"/>
    <cellStyle name="Satisfaisant 3" xfId="44383" hidden="1"/>
    <cellStyle name="Satisfaisant 3" xfId="36438" hidden="1"/>
    <cellStyle name="Satisfaisant 3" xfId="39231" hidden="1"/>
    <cellStyle name="Satisfaisant 3" xfId="19877" hidden="1"/>
    <cellStyle name="Satisfaisant 3" xfId="31762" hidden="1"/>
    <cellStyle name="Satisfaisant 3" xfId="36583" hidden="1"/>
    <cellStyle name="Satisfaisant 3" xfId="44141" hidden="1"/>
    <cellStyle name="Satisfaisant 3" xfId="36490" hidden="1"/>
    <cellStyle name="Satisfaisant 3" xfId="35292" hidden="1"/>
    <cellStyle name="Satisfaisant 3" xfId="36621" hidden="1"/>
    <cellStyle name="Satisfaisant 3" xfId="44084" hidden="1"/>
    <cellStyle name="Satisfaisant 3" xfId="31878" hidden="1"/>
    <cellStyle name="Satisfaisant 3" xfId="43947" hidden="1"/>
    <cellStyle name="Satisfaisant 3" xfId="40429" hidden="1"/>
    <cellStyle name="Satisfaisant 3" xfId="34449" hidden="1"/>
    <cellStyle name="Satisfaisant 3" xfId="41592" hidden="1"/>
    <cellStyle name="Satisfaisant 3" xfId="41527" hidden="1"/>
    <cellStyle name="Satisfaisant 3" xfId="42514" hidden="1"/>
    <cellStyle name="Satisfaisant 3" xfId="31923" hidden="1"/>
    <cellStyle name="Satisfaisant 3" xfId="31642" hidden="1"/>
    <cellStyle name="Satisfaisant 3" xfId="43338" hidden="1"/>
    <cellStyle name="Satisfaisant 3" xfId="24497" hidden="1"/>
    <cellStyle name="Satisfaisant 3" xfId="30973" hidden="1"/>
    <cellStyle name="Satisfaisant 3" xfId="28615" hidden="1"/>
    <cellStyle name="Satisfaisant 3" xfId="44053" hidden="1"/>
    <cellStyle name="Satisfaisant 3" xfId="43586" hidden="1"/>
    <cellStyle name="Satisfaisant 3" xfId="38542" hidden="1"/>
    <cellStyle name="Satisfaisant 3" xfId="23136" hidden="1"/>
    <cellStyle name="Satisfaisant 3" xfId="45255" hidden="1"/>
    <cellStyle name="Satisfaisant 3" xfId="45223" hidden="1"/>
    <cellStyle name="Satisfaisant 3" xfId="44388" hidden="1"/>
    <cellStyle name="Satisfaisant 3" xfId="39274" hidden="1"/>
    <cellStyle name="Satisfaisant 3" xfId="20403" hidden="1"/>
    <cellStyle name="Satisfaisant 3" xfId="33340" hidden="1"/>
    <cellStyle name="Satisfaisant 3" xfId="31513" hidden="1"/>
    <cellStyle name="Satisfaisant 3" xfId="33944" hidden="1"/>
    <cellStyle name="Satisfaisant 3" xfId="40394" hidden="1"/>
    <cellStyle name="Satisfaisant 3" xfId="44755" hidden="1"/>
    <cellStyle name="Satisfaisant 3" xfId="34065" hidden="1"/>
    <cellStyle name="Satisfaisant 3" xfId="41983" hidden="1"/>
    <cellStyle name="Satisfaisant 3" xfId="42592" hidden="1"/>
    <cellStyle name="Satisfaisant 3" xfId="41630" hidden="1"/>
    <cellStyle name="Satisfaisant 3" xfId="43725" hidden="1"/>
    <cellStyle name="Satisfaisant 3" xfId="41677" hidden="1"/>
    <cellStyle name="Satisfaisant 3" xfId="36608" hidden="1"/>
    <cellStyle name="Satisfaisant 3" xfId="45037" hidden="1"/>
    <cellStyle name="Satisfaisant 3" xfId="45008" hidden="1"/>
    <cellStyle name="Satisfaisant 3" xfId="34775" hidden="1"/>
    <cellStyle name="Satisfaisant 3" xfId="43564" hidden="1"/>
    <cellStyle name="Satisfaisant 3" xfId="33941" hidden="1"/>
    <cellStyle name="Satisfaisant 3" xfId="37220" hidden="1"/>
    <cellStyle name="Satisfaisant 3" xfId="38669" hidden="1"/>
    <cellStyle name="Satisfaisant 3" xfId="39289" hidden="1"/>
    <cellStyle name="Satisfaisant 3" xfId="37948" hidden="1"/>
    <cellStyle name="Satisfaisant 3" xfId="36688" hidden="1"/>
    <cellStyle name="Satisfaisant 3" xfId="43802" hidden="1"/>
    <cellStyle name="Satisfaisant 3" xfId="36694" hidden="1"/>
    <cellStyle name="Satisfaisant 3" xfId="35232" hidden="1"/>
    <cellStyle name="Satisfaisant 3" xfId="25444" hidden="1"/>
    <cellStyle name="Satisfaisant 3" xfId="44537" hidden="1"/>
    <cellStyle name="Satisfaisant 3" xfId="34083" hidden="1"/>
    <cellStyle name="Satisfaisant 3" xfId="37165" hidden="1"/>
    <cellStyle name="Satisfaisant 3" xfId="44786" hidden="1"/>
    <cellStyle name="Satisfaisant 3" xfId="44168" hidden="1"/>
    <cellStyle name="Satisfaisant 3" xfId="27714" hidden="1"/>
    <cellStyle name="Satisfaisant 3" xfId="43796" hidden="1"/>
    <cellStyle name="Satisfaisant 3" xfId="27738" hidden="1"/>
    <cellStyle name="Satisfaisant 3" xfId="36183" hidden="1"/>
    <cellStyle name="Satisfaisant 3" xfId="39043" hidden="1"/>
    <cellStyle name="Satisfaisant 3" xfId="43820" hidden="1"/>
    <cellStyle name="Satisfaisant 3" xfId="36603" hidden="1"/>
    <cellStyle name="Satisfaisant 3" xfId="36618" hidden="1"/>
    <cellStyle name="Satisfaisant 3" xfId="43563" hidden="1"/>
    <cellStyle name="Satisfaisant 3" xfId="38686" hidden="1"/>
    <cellStyle name="Satisfaisant 3" xfId="21983" hidden="1"/>
    <cellStyle name="Satisfaisant 3" xfId="28752" hidden="1"/>
    <cellStyle name="Satisfaisant 3" xfId="43630" hidden="1"/>
    <cellStyle name="Satisfaisant 3" xfId="43619" hidden="1"/>
    <cellStyle name="Satisfaisant 3" xfId="47535" hidden="1"/>
    <cellStyle name="Satisfaisant 3" xfId="47551" hidden="1"/>
    <cellStyle name="Satisfaisant 3" xfId="47606" hidden="1"/>
    <cellStyle name="Satisfaisant 3" xfId="47627" hidden="1"/>
    <cellStyle name="Satisfaisant 3" xfId="47582" hidden="1"/>
    <cellStyle name="Satisfaisant 3" xfId="47672" hidden="1"/>
    <cellStyle name="Satisfaisant 3" xfId="47688" hidden="1"/>
    <cellStyle name="Satisfaisant 3" xfId="47753" hidden="1"/>
    <cellStyle name="Satisfaisant 3" xfId="47774" hidden="1"/>
    <cellStyle name="Satisfaisant 3" xfId="47732" hidden="1"/>
    <cellStyle name="Satisfaisant 3" xfId="47835" hidden="1"/>
    <cellStyle name="Satisfaisant 3" xfId="47851" hidden="1"/>
    <cellStyle name="Satisfaisant 3" xfId="47890" hidden="1"/>
    <cellStyle name="Satisfaisant 3" xfId="47908" hidden="1"/>
    <cellStyle name="Satisfaisant 3" xfId="47875" hidden="1"/>
    <cellStyle name="Satisfaisant 3" xfId="47930" hidden="1"/>
    <cellStyle name="Satisfaisant 3" xfId="47946" hidden="1"/>
    <cellStyle name="Satisfaisant 3" xfId="48000" hidden="1"/>
    <cellStyle name="Satisfaisant 3" xfId="48021" hidden="1"/>
    <cellStyle name="Satisfaisant 3" xfId="47978" hidden="1"/>
    <cellStyle name="Satisfaisant 3" xfId="48080" hidden="1"/>
    <cellStyle name="Satisfaisant 3" xfId="48096" hidden="1"/>
    <cellStyle name="Satisfaisant 3" xfId="47969" hidden="1"/>
    <cellStyle name="Satisfaisant 3" xfId="47717" hidden="1"/>
    <cellStyle name="Satisfaisant 3" xfId="47794" hidden="1"/>
    <cellStyle name="Satisfaisant 3" xfId="43560" hidden="1"/>
    <cellStyle name="Satisfaisant 3" xfId="47631" hidden="1"/>
    <cellStyle name="Satisfaisant 3" xfId="47588" hidden="1"/>
    <cellStyle name="Satisfaisant 3" xfId="47572" hidden="1"/>
    <cellStyle name="Satisfaisant 3" xfId="47706" hidden="1"/>
    <cellStyle name="Satisfaisant 3" xfId="47642" hidden="1"/>
    <cellStyle name="Satisfaisant 3" xfId="41944" hidden="1"/>
    <cellStyle name="Satisfaisant 3" xfId="48113" hidden="1"/>
    <cellStyle name="Satisfaisant 3" xfId="48131" hidden="1"/>
    <cellStyle name="Satisfaisant 3" xfId="47711" hidden="1"/>
    <cellStyle name="Satisfaisant 3" xfId="48153" hidden="1"/>
    <cellStyle name="Satisfaisant 3" xfId="48169" hidden="1"/>
    <cellStyle name="Satisfaisant 3" xfId="48195" hidden="1"/>
    <cellStyle name="Satisfaisant 3" xfId="48213" hidden="1"/>
    <cellStyle name="Satisfaisant 3" xfId="48180" hidden="1"/>
    <cellStyle name="Satisfaisant 3" xfId="48259" hidden="1"/>
    <cellStyle name="Satisfaisant 3" xfId="48275" hidden="1"/>
    <cellStyle name="Satisfaisant 3" xfId="48313" hidden="1"/>
    <cellStyle name="Satisfaisant 3" xfId="48331" hidden="1"/>
    <cellStyle name="Satisfaisant 3" xfId="48298" hidden="1"/>
    <cellStyle name="Satisfaisant 3" xfId="48353" hidden="1"/>
    <cellStyle name="Satisfaisant 3" xfId="48369" hidden="1"/>
    <cellStyle name="Satisfaisant 3" xfId="48431" hidden="1"/>
    <cellStyle name="Satisfaisant 3" xfId="48449" hidden="1"/>
    <cellStyle name="Satisfaisant 3" xfId="48413" hidden="1"/>
    <cellStyle name="Satisfaisant 3" xfId="48471" hidden="1"/>
    <cellStyle name="Satisfaisant 3" xfId="48487" hidden="1"/>
    <cellStyle name="Satisfaisant 3" xfId="48525" hidden="1"/>
    <cellStyle name="Satisfaisant 3" xfId="48543" hidden="1"/>
    <cellStyle name="Satisfaisant 3" xfId="48510" hidden="1"/>
    <cellStyle name="Satisfaisant 3" xfId="48565" hidden="1"/>
    <cellStyle name="Satisfaisant 3" xfId="48581" hidden="1"/>
    <cellStyle name="Satisfaisant 3" xfId="48619" hidden="1"/>
    <cellStyle name="Satisfaisant 3" xfId="48637" hidden="1"/>
    <cellStyle name="Satisfaisant 3" xfId="48604" hidden="1"/>
    <cellStyle name="Satisfaisant 3" xfId="48659" hidden="1"/>
    <cellStyle name="Satisfaisant 3" xfId="48675" hidden="1"/>
    <cellStyle name="Satisfaisant 3" xfId="48701" hidden="1"/>
    <cellStyle name="Satisfaisant 3" xfId="48719" hidden="1"/>
    <cellStyle name="Satisfaisant 3" xfId="48686" hidden="1"/>
    <cellStyle name="Satisfaisant 3" xfId="48741" hidden="1"/>
    <cellStyle name="Satisfaisant 3" xfId="48757" hidden="1"/>
    <cellStyle name="Satisfaisant 3" xfId="48807" hidden="1"/>
    <cellStyle name="Satisfaisant 3" xfId="48827" hidden="1"/>
    <cellStyle name="Satisfaisant 3" xfId="48785" hidden="1"/>
    <cellStyle name="Satisfaisant 3" xfId="48869" hidden="1"/>
    <cellStyle name="Satisfaisant 3" xfId="48885" hidden="1"/>
    <cellStyle name="Satisfaisant 3" xfId="48942" hidden="1"/>
    <cellStyle name="Satisfaisant 3" xfId="48962" hidden="1"/>
    <cellStyle name="Satisfaisant 3" xfId="48922" hidden="1"/>
    <cellStyle name="Satisfaisant 3" xfId="48997" hidden="1"/>
    <cellStyle name="Satisfaisant 3" xfId="49013" hidden="1"/>
    <cellStyle name="Satisfaisant 3" xfId="49048" hidden="1"/>
    <cellStyle name="Satisfaisant 3" xfId="49066" hidden="1"/>
    <cellStyle name="Satisfaisant 3" xfId="49033" hidden="1"/>
    <cellStyle name="Satisfaisant 3" xfId="49088" hidden="1"/>
    <cellStyle name="Satisfaisant 3" xfId="49104" hidden="1"/>
    <cellStyle name="Satisfaisant 3" xfId="49154" hidden="1"/>
    <cellStyle name="Satisfaisant 3" xfId="49174" hidden="1"/>
    <cellStyle name="Satisfaisant 3" xfId="49133" hidden="1"/>
    <cellStyle name="Satisfaisant 3" xfId="49208" hidden="1"/>
    <cellStyle name="Satisfaisant 3" xfId="49224" hidden="1"/>
    <cellStyle name="Satisfaisant 3" xfId="49125" hidden="1"/>
    <cellStyle name="Satisfaisant 3" xfId="48909" hidden="1"/>
    <cellStyle name="Satisfaisant 3" xfId="48970" hidden="1"/>
    <cellStyle name="Satisfaisant 3" xfId="48389" hidden="1"/>
    <cellStyle name="Satisfaisant 3" xfId="48831" hidden="1"/>
    <cellStyle name="Satisfaisant 3" xfId="48790" hidden="1"/>
    <cellStyle name="Satisfaisant 3" xfId="48777" hidden="1"/>
    <cellStyle name="Satisfaisant 3" xfId="48900" hidden="1"/>
    <cellStyle name="Satisfaisant 3" xfId="48841" hidden="1"/>
    <cellStyle name="Satisfaisant 3" xfId="48386" hidden="1"/>
    <cellStyle name="Satisfaisant 3" xfId="49239" hidden="1"/>
    <cellStyle name="Satisfaisant 3" xfId="49257" hidden="1"/>
    <cellStyle name="Satisfaisant 3" xfId="48905" hidden="1"/>
    <cellStyle name="Satisfaisant 3" xfId="49279" hidden="1"/>
    <cellStyle name="Satisfaisant 3" xfId="49295" hidden="1"/>
    <cellStyle name="Satisfaisant 3" xfId="49321" hidden="1"/>
    <cellStyle name="Satisfaisant 3" xfId="49339" hidden="1"/>
    <cellStyle name="Satisfaisant 3" xfId="49306" hidden="1"/>
    <cellStyle name="Satisfaisant 3" xfId="49361" hidden="1"/>
    <cellStyle name="Satisfaisant 3" xfId="49377" hidden="1"/>
    <cellStyle name="Satisfaisant 3" xfId="49403" hidden="1"/>
    <cellStyle name="Satisfaisant 3" xfId="49421" hidden="1"/>
    <cellStyle name="Satisfaisant 3" xfId="49388" hidden="1"/>
    <cellStyle name="Satisfaisant 3" xfId="49443" hidden="1"/>
    <cellStyle name="Satisfaisant 3" xfId="49459" hidden="1"/>
    <cellStyle name="Satisfaisant 3" xfId="49521" hidden="1"/>
    <cellStyle name="Satisfaisant 3" xfId="49539" hidden="1"/>
    <cellStyle name="Satisfaisant 3" xfId="49503" hidden="1"/>
    <cellStyle name="Satisfaisant 3" xfId="49561" hidden="1"/>
    <cellStyle name="Satisfaisant 3" xfId="49577" hidden="1"/>
    <cellStyle name="Satisfaisant 3" xfId="49615" hidden="1"/>
    <cellStyle name="Satisfaisant 3" xfId="49633" hidden="1"/>
    <cellStyle name="Satisfaisant 3" xfId="49600" hidden="1"/>
    <cellStyle name="Satisfaisant 3" xfId="49655" hidden="1"/>
    <cellStyle name="Satisfaisant 3" xfId="49671" hidden="1"/>
    <cellStyle name="Satisfaisant 3" xfId="49697" hidden="1"/>
    <cellStyle name="Satisfaisant 3" xfId="49715" hidden="1"/>
    <cellStyle name="Satisfaisant 3" xfId="49682" hidden="1"/>
    <cellStyle name="Satisfaisant 3" xfId="49737" hidden="1"/>
    <cellStyle name="Satisfaisant 3" xfId="49753" hidden="1"/>
    <cellStyle name="Satisfaisant 3" xfId="49779" hidden="1"/>
    <cellStyle name="Satisfaisant 3" xfId="49797" hidden="1"/>
    <cellStyle name="Satisfaisant 3" xfId="49764" hidden="1"/>
    <cellStyle name="Satisfaisant 3" xfId="49819" hidden="1"/>
    <cellStyle name="Satisfaisant 3" xfId="49835" hidden="1"/>
    <cellStyle name="Satisfaisant 3" xfId="49885" hidden="1"/>
    <cellStyle name="Satisfaisant 3" xfId="49905" hidden="1"/>
    <cellStyle name="Satisfaisant 3" xfId="49863" hidden="1"/>
    <cellStyle name="Satisfaisant 3" xfId="49947" hidden="1"/>
    <cellStyle name="Satisfaisant 3" xfId="49963" hidden="1"/>
    <cellStyle name="Satisfaisant 3" xfId="50020" hidden="1"/>
    <cellStyle name="Satisfaisant 3" xfId="50040" hidden="1"/>
    <cellStyle name="Satisfaisant 3" xfId="50000" hidden="1"/>
    <cellStyle name="Satisfaisant 3" xfId="50075" hidden="1"/>
    <cellStyle name="Satisfaisant 3" xfId="50091" hidden="1"/>
    <cellStyle name="Satisfaisant 3" xfId="50126" hidden="1"/>
    <cellStyle name="Satisfaisant 3" xfId="50144" hidden="1"/>
    <cellStyle name="Satisfaisant 3" xfId="50111" hidden="1"/>
    <cellStyle name="Satisfaisant 3" xfId="50166" hidden="1"/>
    <cellStyle name="Satisfaisant 3" xfId="50182" hidden="1"/>
    <cellStyle name="Satisfaisant 3" xfId="50232" hidden="1"/>
    <cellStyle name="Satisfaisant 3" xfId="50252" hidden="1"/>
    <cellStyle name="Satisfaisant 3" xfId="50211" hidden="1"/>
    <cellStyle name="Satisfaisant 3" xfId="50286" hidden="1"/>
    <cellStyle name="Satisfaisant 3" xfId="50302" hidden="1"/>
    <cellStyle name="Satisfaisant 3" xfId="50203" hidden="1"/>
    <cellStyle name="Satisfaisant 3" xfId="49987" hidden="1"/>
    <cellStyle name="Satisfaisant 3" xfId="50048" hidden="1"/>
    <cellStyle name="Satisfaisant 3" xfId="49479" hidden="1"/>
    <cellStyle name="Satisfaisant 3" xfId="49909" hidden="1"/>
    <cellStyle name="Satisfaisant 3" xfId="49868" hidden="1"/>
    <cellStyle name="Satisfaisant 3" xfId="49855" hidden="1"/>
    <cellStyle name="Satisfaisant 3" xfId="49978" hidden="1"/>
    <cellStyle name="Satisfaisant 3" xfId="49919" hidden="1"/>
    <cellStyle name="Satisfaisant 3" xfId="49476" hidden="1"/>
    <cellStyle name="Satisfaisant 3" xfId="50317" hidden="1"/>
    <cellStyle name="Satisfaisant 3" xfId="50335" hidden="1"/>
    <cellStyle name="Satisfaisant 3" xfId="49983" hidden="1"/>
    <cellStyle name="Satisfaisant 3" xfId="50357" hidden="1"/>
    <cellStyle name="Satisfaisant 3" xfId="50373" hidden="1"/>
    <cellStyle name="Satisfaisant 3" xfId="50399" hidden="1"/>
    <cellStyle name="Satisfaisant 3" xfId="50417" hidden="1"/>
    <cellStyle name="Satisfaisant 3" xfId="50384" hidden="1"/>
    <cellStyle name="Satisfaisant 3" xfId="50439" hidden="1"/>
    <cellStyle name="Satisfaisant 3" xfId="50455" hidden="1"/>
    <cellStyle name="Satisfaisant 3" xfId="50481" hidden="1"/>
    <cellStyle name="Satisfaisant 3" xfId="50499" hidden="1"/>
    <cellStyle name="Satisfaisant 3" xfId="50466" hidden="1"/>
    <cellStyle name="Satisfaisant 3" xfId="50533" hidden="1"/>
    <cellStyle name="Satisfaisant 3" xfId="50549" hidden="1"/>
    <cellStyle name="Satisfaisant 3" xfId="50611" hidden="1"/>
    <cellStyle name="Satisfaisant 3" xfId="50629" hidden="1"/>
    <cellStyle name="Satisfaisant 3" xfId="50593" hidden="1"/>
    <cellStyle name="Satisfaisant 3" xfId="50651" hidden="1"/>
    <cellStyle name="Satisfaisant 3" xfId="50667" hidden="1"/>
    <cellStyle name="Satisfaisant 3" xfId="50705" hidden="1"/>
    <cellStyle name="Satisfaisant 3" xfId="50723" hidden="1"/>
    <cellStyle name="Satisfaisant 3" xfId="50690" hidden="1"/>
    <cellStyle name="Satisfaisant 3" xfId="50769" hidden="1"/>
    <cellStyle name="Satisfaisant 3" xfId="50785" hidden="1"/>
    <cellStyle name="Satisfaisant 3" xfId="50823" hidden="1"/>
    <cellStyle name="Satisfaisant 3" xfId="50841" hidden="1"/>
    <cellStyle name="Satisfaisant 3" xfId="50808" hidden="1"/>
    <cellStyle name="Satisfaisant 3" xfId="50863" hidden="1"/>
    <cellStyle name="Satisfaisant 3" xfId="50879" hidden="1"/>
    <cellStyle name="Satisfaisant 3" xfId="50905" hidden="1"/>
    <cellStyle name="Satisfaisant 3" xfId="50923" hidden="1"/>
    <cellStyle name="Satisfaisant 3" xfId="50890" hidden="1"/>
    <cellStyle name="Satisfaisant 3" xfId="50945" hidden="1"/>
    <cellStyle name="Satisfaisant 3" xfId="50961" hidden="1"/>
    <cellStyle name="Satisfaisant 3" xfId="51023" hidden="1"/>
    <cellStyle name="Satisfaisant 3" xfId="51043" hidden="1"/>
    <cellStyle name="Satisfaisant 3" xfId="51001" hidden="1"/>
    <cellStyle name="Satisfaisant 3" xfId="51085" hidden="1"/>
    <cellStyle name="Satisfaisant 3" xfId="51101" hidden="1"/>
    <cellStyle name="Satisfaisant 3" xfId="51158" hidden="1"/>
    <cellStyle name="Satisfaisant 3" xfId="51178" hidden="1"/>
    <cellStyle name="Satisfaisant 3" xfId="51138" hidden="1"/>
    <cellStyle name="Satisfaisant 3" xfId="51213" hidden="1"/>
    <cellStyle name="Satisfaisant 3" xfId="51229" hidden="1"/>
    <cellStyle name="Satisfaisant 3" xfId="51264" hidden="1"/>
    <cellStyle name="Satisfaisant 3" xfId="51282" hidden="1"/>
    <cellStyle name="Satisfaisant 3" xfId="51249" hidden="1"/>
    <cellStyle name="Satisfaisant 3" xfId="51304" hidden="1"/>
    <cellStyle name="Satisfaisant 3" xfId="51320" hidden="1"/>
    <cellStyle name="Satisfaisant 3" xfId="51370" hidden="1"/>
    <cellStyle name="Satisfaisant 3" xfId="51390" hidden="1"/>
    <cellStyle name="Satisfaisant 3" xfId="51349" hidden="1"/>
    <cellStyle name="Satisfaisant 3" xfId="51424" hidden="1"/>
    <cellStyle name="Satisfaisant 3" xfId="51440" hidden="1"/>
    <cellStyle name="Satisfaisant 3" xfId="51341" hidden="1"/>
    <cellStyle name="Satisfaisant 3" xfId="51125" hidden="1"/>
    <cellStyle name="Satisfaisant 3" xfId="51186" hidden="1"/>
    <cellStyle name="Satisfaisant 3" xfId="50569" hidden="1"/>
    <cellStyle name="Satisfaisant 3" xfId="51047" hidden="1"/>
    <cellStyle name="Satisfaisant 3" xfId="51006" hidden="1"/>
    <cellStyle name="Satisfaisant 3" xfId="50993" hidden="1"/>
    <cellStyle name="Satisfaisant 3" xfId="51116" hidden="1"/>
    <cellStyle name="Satisfaisant 3" xfId="51057" hidden="1"/>
    <cellStyle name="Satisfaisant 3" xfId="50566" hidden="1"/>
    <cellStyle name="Satisfaisant 3" xfId="51455" hidden="1"/>
    <cellStyle name="Satisfaisant 3" xfId="51473" hidden="1"/>
    <cellStyle name="Satisfaisant 3" xfId="51121" hidden="1"/>
    <cellStyle name="Satisfaisant 3" xfId="51495" hidden="1"/>
    <cellStyle name="Satisfaisant 3" xfId="51511" hidden="1"/>
    <cellStyle name="Satisfaisant 3" xfId="51537" hidden="1"/>
    <cellStyle name="Satisfaisant 3" xfId="51555" hidden="1"/>
    <cellStyle name="Satisfaisant 3" xfId="51522" hidden="1"/>
    <cellStyle name="Satisfaisant 3" xfId="51577" hidden="1"/>
    <cellStyle name="Satisfaisant 3" xfId="51593"/>
    <cellStyle name="Satisfaisant 4" xfId="3106"/>
    <cellStyle name="Satisfaisant 5" xfId="11415"/>
    <cellStyle name="Satisfaisant 6" xfId="19941"/>
    <cellStyle name="semestre" xfId="136"/>
    <cellStyle name="Sortie" xfId="196" builtinId="21" customBuiltin="1"/>
    <cellStyle name="Sortie 2" xfId="301"/>
    <cellStyle name="Sortie 3" xfId="261" hidden="1"/>
    <cellStyle name="Sortie 3" xfId="509" hidden="1"/>
    <cellStyle name="Sortie 3" xfId="494" hidden="1"/>
    <cellStyle name="Sortie 3" xfId="501" hidden="1"/>
    <cellStyle name="Sortie 3" xfId="694" hidden="1"/>
    <cellStyle name="Sortie 3" xfId="691" hidden="1"/>
    <cellStyle name="Sortie 3" xfId="977" hidden="1"/>
    <cellStyle name="Sortie 3" xfId="963" hidden="1"/>
    <cellStyle name="Sortie 3" xfId="969" hidden="1"/>
    <cellStyle name="Sortie 3" xfId="1159" hidden="1"/>
    <cellStyle name="Sortie 3" xfId="1156" hidden="1"/>
    <cellStyle name="Sortie 3" xfId="1388" hidden="1"/>
    <cellStyle name="Sortie 3" xfId="1374" hidden="1"/>
    <cellStyle name="Sortie 3" xfId="1380" hidden="1"/>
    <cellStyle name="Sortie 3" xfId="1568" hidden="1"/>
    <cellStyle name="Sortie 3" xfId="1565" hidden="1"/>
    <cellStyle name="Sortie 3" xfId="1646" hidden="1"/>
    <cellStyle name="Sortie 3" xfId="1638" hidden="1"/>
    <cellStyle name="Sortie 3" xfId="1643" hidden="1"/>
    <cellStyle name="Sortie 3" xfId="1699" hidden="1"/>
    <cellStyle name="Sortie 3" xfId="1696" hidden="1"/>
    <cellStyle name="Sortie 3" xfId="1904" hidden="1"/>
    <cellStyle name="Sortie 3" xfId="1890" hidden="1"/>
    <cellStyle name="Sortie 3" xfId="1896" hidden="1"/>
    <cellStyle name="Sortie 3" xfId="2084" hidden="1"/>
    <cellStyle name="Sortie 3" xfId="2081" hidden="1"/>
    <cellStyle name="Sortie 3" xfId="2198" hidden="1"/>
    <cellStyle name="Sortie 3" xfId="2186" hidden="1"/>
    <cellStyle name="Sortie 3" xfId="2191" hidden="1"/>
    <cellStyle name="Sortie 3" xfId="2283" hidden="1"/>
    <cellStyle name="Sortie 3" xfId="2280" hidden="1"/>
    <cellStyle name="Sortie 3" xfId="2386" hidden="1"/>
    <cellStyle name="Sortie 3" xfId="2375" hidden="1"/>
    <cellStyle name="Sortie 3" xfId="2380" hidden="1"/>
    <cellStyle name="Sortie 3" xfId="2484" hidden="1"/>
    <cellStyle name="Sortie 3" xfId="2481" hidden="1"/>
    <cellStyle name="Sortie 3" xfId="2553" hidden="1"/>
    <cellStyle name="Sortie 3" xfId="2545" hidden="1"/>
    <cellStyle name="Sortie 3" xfId="2550" hidden="1"/>
    <cellStyle name="Sortie 3" xfId="2606" hidden="1"/>
    <cellStyle name="Sortie 3" xfId="2603" hidden="1"/>
    <cellStyle name="Sortie 3" xfId="2698" hidden="1"/>
    <cellStyle name="Sortie 3" xfId="2686" hidden="1"/>
    <cellStyle name="Sortie 3" xfId="2691" hidden="1"/>
    <cellStyle name="Sortie 3" xfId="2797" hidden="1"/>
    <cellStyle name="Sortie 3" xfId="2794" hidden="1"/>
    <cellStyle name="Sortie 3" xfId="2338" hidden="1"/>
    <cellStyle name="Sortie 3" xfId="2231" hidden="1"/>
    <cellStyle name="Sortie 3" xfId="2215" hidden="1"/>
    <cellStyle name="Sortie 3" xfId="2159" hidden="1"/>
    <cellStyle name="Sortie 3" xfId="2139" hidden="1"/>
    <cellStyle name="Sortie 3" xfId="2838" hidden="1"/>
    <cellStyle name="Sortie 3" xfId="2696" hidden="1"/>
    <cellStyle name="Sortie 3" xfId="2436" hidden="1"/>
    <cellStyle name="Sortie 3" xfId="2155" hidden="1"/>
    <cellStyle name="Sortie 3" xfId="2751" hidden="1"/>
    <cellStyle name="Sortie 3" xfId="2844" hidden="1"/>
    <cellStyle name="Sortie 3" xfId="2303" hidden="1"/>
    <cellStyle name="Sortie 3" xfId="818" hidden="1"/>
    <cellStyle name="Sortie 3" xfId="2897" hidden="1"/>
    <cellStyle name="Sortie 3" xfId="2894" hidden="1"/>
    <cellStyle name="Sortie 3" xfId="2951" hidden="1"/>
    <cellStyle name="Sortie 3" xfId="2943" hidden="1"/>
    <cellStyle name="Sortie 3" xfId="2948" hidden="1"/>
    <cellStyle name="Sortie 3" xfId="3028" hidden="1"/>
    <cellStyle name="Sortie 3" xfId="3025" hidden="1"/>
    <cellStyle name="Sortie 3" xfId="3330" hidden="1"/>
    <cellStyle name="Sortie 3" xfId="3316" hidden="1"/>
    <cellStyle name="Sortie 3" xfId="3322" hidden="1"/>
    <cellStyle name="Sortie 3" xfId="3510" hidden="1"/>
    <cellStyle name="Sortie 3" xfId="3507" hidden="1"/>
    <cellStyle name="Sortie 3" xfId="3793" hidden="1"/>
    <cellStyle name="Sortie 3" xfId="3779" hidden="1"/>
    <cellStyle name="Sortie 3" xfId="3785" hidden="1"/>
    <cellStyle name="Sortie 3" xfId="3975" hidden="1"/>
    <cellStyle name="Sortie 3" xfId="3972" hidden="1"/>
    <cellStyle name="Sortie 3" xfId="4204" hidden="1"/>
    <cellStyle name="Sortie 3" xfId="4190" hidden="1"/>
    <cellStyle name="Sortie 3" xfId="4196" hidden="1"/>
    <cellStyle name="Sortie 3" xfId="4384" hidden="1"/>
    <cellStyle name="Sortie 3" xfId="4381" hidden="1"/>
    <cellStyle name="Sortie 3" xfId="4462" hidden="1"/>
    <cellStyle name="Sortie 3" xfId="4454" hidden="1"/>
    <cellStyle name="Sortie 3" xfId="4459" hidden="1"/>
    <cellStyle name="Sortie 3" xfId="4515" hidden="1"/>
    <cellStyle name="Sortie 3" xfId="4512" hidden="1"/>
    <cellStyle name="Sortie 3" xfId="4720" hidden="1"/>
    <cellStyle name="Sortie 3" xfId="4706" hidden="1"/>
    <cellStyle name="Sortie 3" xfId="4712" hidden="1"/>
    <cellStyle name="Sortie 3" xfId="4900" hidden="1"/>
    <cellStyle name="Sortie 3" xfId="4897" hidden="1"/>
    <cellStyle name="Sortie 3" xfId="5014" hidden="1"/>
    <cellStyle name="Sortie 3" xfId="5002" hidden="1"/>
    <cellStyle name="Sortie 3" xfId="5007" hidden="1"/>
    <cellStyle name="Sortie 3" xfId="5099" hidden="1"/>
    <cellStyle name="Sortie 3" xfId="5096" hidden="1"/>
    <cellStyle name="Sortie 3" xfId="5202" hidden="1"/>
    <cellStyle name="Sortie 3" xfId="5191" hidden="1"/>
    <cellStyle name="Sortie 3" xfId="5196" hidden="1"/>
    <cellStyle name="Sortie 3" xfId="5300" hidden="1"/>
    <cellStyle name="Sortie 3" xfId="5297" hidden="1"/>
    <cellStyle name="Sortie 3" xfId="5369" hidden="1"/>
    <cellStyle name="Sortie 3" xfId="5361" hidden="1"/>
    <cellStyle name="Sortie 3" xfId="5366" hidden="1"/>
    <cellStyle name="Sortie 3" xfId="5422" hidden="1"/>
    <cellStyle name="Sortie 3" xfId="5419" hidden="1"/>
    <cellStyle name="Sortie 3" xfId="5514" hidden="1"/>
    <cellStyle name="Sortie 3" xfId="5502" hidden="1"/>
    <cellStyle name="Sortie 3" xfId="5507" hidden="1"/>
    <cellStyle name="Sortie 3" xfId="5613" hidden="1"/>
    <cellStyle name="Sortie 3" xfId="5610" hidden="1"/>
    <cellStyle name="Sortie 3" xfId="5154" hidden="1"/>
    <cellStyle name="Sortie 3" xfId="5047" hidden="1"/>
    <cellStyle name="Sortie 3" xfId="5031" hidden="1"/>
    <cellStyle name="Sortie 3" xfId="4975" hidden="1"/>
    <cellStyle name="Sortie 3" xfId="4955" hidden="1"/>
    <cellStyle name="Sortie 3" xfId="5654" hidden="1"/>
    <cellStyle name="Sortie 3" xfId="5512" hidden="1"/>
    <cellStyle name="Sortie 3" xfId="5252" hidden="1"/>
    <cellStyle name="Sortie 3" xfId="4971" hidden="1"/>
    <cellStyle name="Sortie 3" xfId="5567" hidden="1"/>
    <cellStyle name="Sortie 3" xfId="5660" hidden="1"/>
    <cellStyle name="Sortie 3" xfId="5119" hidden="1"/>
    <cellStyle name="Sortie 3" xfId="3634" hidden="1"/>
    <cellStyle name="Sortie 3" xfId="5713" hidden="1"/>
    <cellStyle name="Sortie 3" xfId="5710" hidden="1"/>
    <cellStyle name="Sortie 3" xfId="5767" hidden="1"/>
    <cellStyle name="Sortie 3" xfId="5759" hidden="1"/>
    <cellStyle name="Sortie 3" xfId="5764" hidden="1"/>
    <cellStyle name="Sortie 3" xfId="5844" hidden="1"/>
    <cellStyle name="Sortie 3" xfId="5841" hidden="1"/>
    <cellStyle name="Sortie 3" xfId="6082" hidden="1"/>
    <cellStyle name="Sortie 3" xfId="6068" hidden="1"/>
    <cellStyle name="Sortie 3" xfId="6074" hidden="1"/>
    <cellStyle name="Sortie 3" xfId="6262" hidden="1"/>
    <cellStyle name="Sortie 3" xfId="6259" hidden="1"/>
    <cellStyle name="Sortie 3" xfId="6545" hidden="1"/>
    <cellStyle name="Sortie 3" xfId="6531" hidden="1"/>
    <cellStyle name="Sortie 3" xfId="6537" hidden="1"/>
    <cellStyle name="Sortie 3" xfId="6727" hidden="1"/>
    <cellStyle name="Sortie 3" xfId="6724" hidden="1"/>
    <cellStyle name="Sortie 3" xfId="6956" hidden="1"/>
    <cellStyle name="Sortie 3" xfId="6942" hidden="1"/>
    <cellStyle name="Sortie 3" xfId="6948" hidden="1"/>
    <cellStyle name="Sortie 3" xfId="7136" hidden="1"/>
    <cellStyle name="Sortie 3" xfId="7133" hidden="1"/>
    <cellStyle name="Sortie 3" xfId="7214" hidden="1"/>
    <cellStyle name="Sortie 3" xfId="7206" hidden="1"/>
    <cellStyle name="Sortie 3" xfId="7211" hidden="1"/>
    <cellStyle name="Sortie 3" xfId="7267" hidden="1"/>
    <cellStyle name="Sortie 3" xfId="7264" hidden="1"/>
    <cellStyle name="Sortie 3" xfId="7472" hidden="1"/>
    <cellStyle name="Sortie 3" xfId="7458" hidden="1"/>
    <cellStyle name="Sortie 3" xfId="7464" hidden="1"/>
    <cellStyle name="Sortie 3" xfId="7652" hidden="1"/>
    <cellStyle name="Sortie 3" xfId="7649" hidden="1"/>
    <cellStyle name="Sortie 3" xfId="7766" hidden="1"/>
    <cellStyle name="Sortie 3" xfId="7754" hidden="1"/>
    <cellStyle name="Sortie 3" xfId="7759" hidden="1"/>
    <cellStyle name="Sortie 3" xfId="7851" hidden="1"/>
    <cellStyle name="Sortie 3" xfId="7848" hidden="1"/>
    <cellStyle name="Sortie 3" xfId="7954" hidden="1"/>
    <cellStyle name="Sortie 3" xfId="7943" hidden="1"/>
    <cellStyle name="Sortie 3" xfId="7948" hidden="1"/>
    <cellStyle name="Sortie 3" xfId="8052" hidden="1"/>
    <cellStyle name="Sortie 3" xfId="8049" hidden="1"/>
    <cellStyle name="Sortie 3" xfId="8121" hidden="1"/>
    <cellStyle name="Sortie 3" xfId="8113" hidden="1"/>
    <cellStyle name="Sortie 3" xfId="8118" hidden="1"/>
    <cellStyle name="Sortie 3" xfId="8174" hidden="1"/>
    <cellStyle name="Sortie 3" xfId="8171" hidden="1"/>
    <cellStyle name="Sortie 3" xfId="8266" hidden="1"/>
    <cellStyle name="Sortie 3" xfId="8254" hidden="1"/>
    <cellStyle name="Sortie 3" xfId="8259" hidden="1"/>
    <cellStyle name="Sortie 3" xfId="8365" hidden="1"/>
    <cellStyle name="Sortie 3" xfId="8362" hidden="1"/>
    <cellStyle name="Sortie 3" xfId="7906" hidden="1"/>
    <cellStyle name="Sortie 3" xfId="7799" hidden="1"/>
    <cellStyle name="Sortie 3" xfId="7783" hidden="1"/>
    <cellStyle name="Sortie 3" xfId="7727" hidden="1"/>
    <cellStyle name="Sortie 3" xfId="7707" hidden="1"/>
    <cellStyle name="Sortie 3" xfId="8406" hidden="1"/>
    <cellStyle name="Sortie 3" xfId="8264" hidden="1"/>
    <cellStyle name="Sortie 3" xfId="8004" hidden="1"/>
    <cellStyle name="Sortie 3" xfId="7723" hidden="1"/>
    <cellStyle name="Sortie 3" xfId="8319" hidden="1"/>
    <cellStyle name="Sortie 3" xfId="8412" hidden="1"/>
    <cellStyle name="Sortie 3" xfId="7871" hidden="1"/>
    <cellStyle name="Sortie 3" xfId="6386" hidden="1"/>
    <cellStyle name="Sortie 3" xfId="8465" hidden="1"/>
    <cellStyle name="Sortie 3" xfId="8462" hidden="1"/>
    <cellStyle name="Sortie 3" xfId="8519" hidden="1"/>
    <cellStyle name="Sortie 3" xfId="8511" hidden="1"/>
    <cellStyle name="Sortie 3" xfId="8516" hidden="1"/>
    <cellStyle name="Sortie 3" xfId="8596" hidden="1"/>
    <cellStyle name="Sortie 3" xfId="8593" hidden="1"/>
    <cellStyle name="Sortie 3" xfId="8840" hidden="1"/>
    <cellStyle name="Sortie 3" xfId="8826" hidden="1"/>
    <cellStyle name="Sortie 3" xfId="8832" hidden="1"/>
    <cellStyle name="Sortie 3" xfId="9020" hidden="1"/>
    <cellStyle name="Sortie 3" xfId="9017" hidden="1"/>
    <cellStyle name="Sortie 3" xfId="9303" hidden="1"/>
    <cellStyle name="Sortie 3" xfId="9289" hidden="1"/>
    <cellStyle name="Sortie 3" xfId="9295" hidden="1"/>
    <cellStyle name="Sortie 3" xfId="9485" hidden="1"/>
    <cellStyle name="Sortie 3" xfId="9482" hidden="1"/>
    <cellStyle name="Sortie 3" xfId="9714" hidden="1"/>
    <cellStyle name="Sortie 3" xfId="9700" hidden="1"/>
    <cellStyle name="Sortie 3" xfId="9706" hidden="1"/>
    <cellStyle name="Sortie 3" xfId="9894" hidden="1"/>
    <cellStyle name="Sortie 3" xfId="9891" hidden="1"/>
    <cellStyle name="Sortie 3" xfId="9972" hidden="1"/>
    <cellStyle name="Sortie 3" xfId="9964" hidden="1"/>
    <cellStyle name="Sortie 3" xfId="9969" hidden="1"/>
    <cellStyle name="Sortie 3" xfId="10025" hidden="1"/>
    <cellStyle name="Sortie 3" xfId="10022" hidden="1"/>
    <cellStyle name="Sortie 3" xfId="10230" hidden="1"/>
    <cellStyle name="Sortie 3" xfId="10216" hidden="1"/>
    <cellStyle name="Sortie 3" xfId="10222" hidden="1"/>
    <cellStyle name="Sortie 3" xfId="10410" hidden="1"/>
    <cellStyle name="Sortie 3" xfId="10407" hidden="1"/>
    <cellStyle name="Sortie 3" xfId="10524" hidden="1"/>
    <cellStyle name="Sortie 3" xfId="10512" hidden="1"/>
    <cellStyle name="Sortie 3" xfId="10517" hidden="1"/>
    <cellStyle name="Sortie 3" xfId="10609" hidden="1"/>
    <cellStyle name="Sortie 3" xfId="10606" hidden="1"/>
    <cellStyle name="Sortie 3" xfId="10712" hidden="1"/>
    <cellStyle name="Sortie 3" xfId="10701" hidden="1"/>
    <cellStyle name="Sortie 3" xfId="10706" hidden="1"/>
    <cellStyle name="Sortie 3" xfId="10810" hidden="1"/>
    <cellStyle name="Sortie 3" xfId="10807" hidden="1"/>
    <cellStyle name="Sortie 3" xfId="10879" hidden="1"/>
    <cellStyle name="Sortie 3" xfId="10871" hidden="1"/>
    <cellStyle name="Sortie 3" xfId="10876" hidden="1"/>
    <cellStyle name="Sortie 3" xfId="10932" hidden="1"/>
    <cellStyle name="Sortie 3" xfId="10929" hidden="1"/>
    <cellStyle name="Sortie 3" xfId="11024" hidden="1"/>
    <cellStyle name="Sortie 3" xfId="11012" hidden="1"/>
    <cellStyle name="Sortie 3" xfId="11017" hidden="1"/>
    <cellStyle name="Sortie 3" xfId="11123" hidden="1"/>
    <cellStyle name="Sortie 3" xfId="11120" hidden="1"/>
    <cellStyle name="Sortie 3" xfId="10664" hidden="1"/>
    <cellStyle name="Sortie 3" xfId="10557" hidden="1"/>
    <cellStyle name="Sortie 3" xfId="10541" hidden="1"/>
    <cellStyle name="Sortie 3" xfId="10485" hidden="1"/>
    <cellStyle name="Sortie 3" xfId="10465" hidden="1"/>
    <cellStyle name="Sortie 3" xfId="11164" hidden="1"/>
    <cellStyle name="Sortie 3" xfId="11022" hidden="1"/>
    <cellStyle name="Sortie 3" xfId="10762" hidden="1"/>
    <cellStyle name="Sortie 3" xfId="10481" hidden="1"/>
    <cellStyle name="Sortie 3" xfId="11077" hidden="1"/>
    <cellStyle name="Sortie 3" xfId="11170" hidden="1"/>
    <cellStyle name="Sortie 3" xfId="10629" hidden="1"/>
    <cellStyle name="Sortie 3" xfId="9144" hidden="1"/>
    <cellStyle name="Sortie 3" xfId="11223" hidden="1"/>
    <cellStyle name="Sortie 3" xfId="11220" hidden="1"/>
    <cellStyle name="Sortie 3" xfId="11277" hidden="1"/>
    <cellStyle name="Sortie 3" xfId="11269" hidden="1"/>
    <cellStyle name="Sortie 3" xfId="11274" hidden="1"/>
    <cellStyle name="Sortie 3" xfId="11354" hidden="1"/>
    <cellStyle name="Sortie 3" xfId="11351" hidden="1"/>
    <cellStyle name="Sortie 3" xfId="11624" hidden="1"/>
    <cellStyle name="Sortie 3" xfId="11610" hidden="1"/>
    <cellStyle name="Sortie 3" xfId="11616" hidden="1"/>
    <cellStyle name="Sortie 3" xfId="11804" hidden="1"/>
    <cellStyle name="Sortie 3" xfId="11801" hidden="1"/>
    <cellStyle name="Sortie 3" xfId="12087" hidden="1"/>
    <cellStyle name="Sortie 3" xfId="12073" hidden="1"/>
    <cellStyle name="Sortie 3" xfId="12079" hidden="1"/>
    <cellStyle name="Sortie 3" xfId="12269" hidden="1"/>
    <cellStyle name="Sortie 3" xfId="12266" hidden="1"/>
    <cellStyle name="Sortie 3" xfId="12498" hidden="1"/>
    <cellStyle name="Sortie 3" xfId="12484" hidden="1"/>
    <cellStyle name="Sortie 3" xfId="12490" hidden="1"/>
    <cellStyle name="Sortie 3" xfId="12678" hidden="1"/>
    <cellStyle name="Sortie 3" xfId="12675" hidden="1"/>
    <cellStyle name="Sortie 3" xfId="12756" hidden="1"/>
    <cellStyle name="Sortie 3" xfId="12748" hidden="1"/>
    <cellStyle name="Sortie 3" xfId="12753" hidden="1"/>
    <cellStyle name="Sortie 3" xfId="12809" hidden="1"/>
    <cellStyle name="Sortie 3" xfId="12806" hidden="1"/>
    <cellStyle name="Sortie 3" xfId="13014" hidden="1"/>
    <cellStyle name="Sortie 3" xfId="13000" hidden="1"/>
    <cellStyle name="Sortie 3" xfId="13006" hidden="1"/>
    <cellStyle name="Sortie 3" xfId="13194" hidden="1"/>
    <cellStyle name="Sortie 3" xfId="13191" hidden="1"/>
    <cellStyle name="Sortie 3" xfId="13308" hidden="1"/>
    <cellStyle name="Sortie 3" xfId="13296" hidden="1"/>
    <cellStyle name="Sortie 3" xfId="13301" hidden="1"/>
    <cellStyle name="Sortie 3" xfId="13393" hidden="1"/>
    <cellStyle name="Sortie 3" xfId="13390" hidden="1"/>
    <cellStyle name="Sortie 3" xfId="13496" hidden="1"/>
    <cellStyle name="Sortie 3" xfId="13485" hidden="1"/>
    <cellStyle name="Sortie 3" xfId="13490" hidden="1"/>
    <cellStyle name="Sortie 3" xfId="13594" hidden="1"/>
    <cellStyle name="Sortie 3" xfId="13591" hidden="1"/>
    <cellStyle name="Sortie 3" xfId="13663" hidden="1"/>
    <cellStyle name="Sortie 3" xfId="13655" hidden="1"/>
    <cellStyle name="Sortie 3" xfId="13660" hidden="1"/>
    <cellStyle name="Sortie 3" xfId="13716" hidden="1"/>
    <cellStyle name="Sortie 3" xfId="13713" hidden="1"/>
    <cellStyle name="Sortie 3" xfId="13808" hidden="1"/>
    <cellStyle name="Sortie 3" xfId="13796" hidden="1"/>
    <cellStyle name="Sortie 3" xfId="13801" hidden="1"/>
    <cellStyle name="Sortie 3" xfId="13907" hidden="1"/>
    <cellStyle name="Sortie 3" xfId="13904" hidden="1"/>
    <cellStyle name="Sortie 3" xfId="13448" hidden="1"/>
    <cellStyle name="Sortie 3" xfId="13341" hidden="1"/>
    <cellStyle name="Sortie 3" xfId="13325" hidden="1"/>
    <cellStyle name="Sortie 3" xfId="13269" hidden="1"/>
    <cellStyle name="Sortie 3" xfId="13249" hidden="1"/>
    <cellStyle name="Sortie 3" xfId="13948" hidden="1"/>
    <cellStyle name="Sortie 3" xfId="13806" hidden="1"/>
    <cellStyle name="Sortie 3" xfId="13546" hidden="1"/>
    <cellStyle name="Sortie 3" xfId="13265" hidden="1"/>
    <cellStyle name="Sortie 3" xfId="13861" hidden="1"/>
    <cellStyle name="Sortie 3" xfId="13954" hidden="1"/>
    <cellStyle name="Sortie 3" xfId="13413" hidden="1"/>
    <cellStyle name="Sortie 3" xfId="11928" hidden="1"/>
    <cellStyle name="Sortie 3" xfId="14007" hidden="1"/>
    <cellStyle name="Sortie 3" xfId="14004" hidden="1"/>
    <cellStyle name="Sortie 3" xfId="14061" hidden="1"/>
    <cellStyle name="Sortie 3" xfId="14053" hidden="1"/>
    <cellStyle name="Sortie 3" xfId="14058" hidden="1"/>
    <cellStyle name="Sortie 3" xfId="14138" hidden="1"/>
    <cellStyle name="Sortie 3" xfId="14135" hidden="1"/>
    <cellStyle name="Sortie 3" xfId="14382" hidden="1"/>
    <cellStyle name="Sortie 3" xfId="14368" hidden="1"/>
    <cellStyle name="Sortie 3" xfId="14374" hidden="1"/>
    <cellStyle name="Sortie 3" xfId="14562" hidden="1"/>
    <cellStyle name="Sortie 3" xfId="14559" hidden="1"/>
    <cellStyle name="Sortie 3" xfId="14845" hidden="1"/>
    <cellStyle name="Sortie 3" xfId="14831" hidden="1"/>
    <cellStyle name="Sortie 3" xfId="14837" hidden="1"/>
    <cellStyle name="Sortie 3" xfId="15027" hidden="1"/>
    <cellStyle name="Sortie 3" xfId="15024" hidden="1"/>
    <cellStyle name="Sortie 3" xfId="15256" hidden="1"/>
    <cellStyle name="Sortie 3" xfId="15242" hidden="1"/>
    <cellStyle name="Sortie 3" xfId="15248" hidden="1"/>
    <cellStyle name="Sortie 3" xfId="15436" hidden="1"/>
    <cellStyle name="Sortie 3" xfId="15433" hidden="1"/>
    <cellStyle name="Sortie 3" xfId="15514" hidden="1"/>
    <cellStyle name="Sortie 3" xfId="15506" hidden="1"/>
    <cellStyle name="Sortie 3" xfId="15511" hidden="1"/>
    <cellStyle name="Sortie 3" xfId="15567" hidden="1"/>
    <cellStyle name="Sortie 3" xfId="15564" hidden="1"/>
    <cellStyle name="Sortie 3" xfId="15772" hidden="1"/>
    <cellStyle name="Sortie 3" xfId="15758" hidden="1"/>
    <cellStyle name="Sortie 3" xfId="15764" hidden="1"/>
    <cellStyle name="Sortie 3" xfId="15952" hidden="1"/>
    <cellStyle name="Sortie 3" xfId="15949" hidden="1"/>
    <cellStyle name="Sortie 3" xfId="16066" hidden="1"/>
    <cellStyle name="Sortie 3" xfId="16054" hidden="1"/>
    <cellStyle name="Sortie 3" xfId="16059" hidden="1"/>
    <cellStyle name="Sortie 3" xfId="16151" hidden="1"/>
    <cellStyle name="Sortie 3" xfId="16148" hidden="1"/>
    <cellStyle name="Sortie 3" xfId="16254" hidden="1"/>
    <cellStyle name="Sortie 3" xfId="16243" hidden="1"/>
    <cellStyle name="Sortie 3" xfId="16248" hidden="1"/>
    <cellStyle name="Sortie 3" xfId="16352" hidden="1"/>
    <cellStyle name="Sortie 3" xfId="16349" hidden="1"/>
    <cellStyle name="Sortie 3" xfId="16421" hidden="1"/>
    <cellStyle name="Sortie 3" xfId="16413" hidden="1"/>
    <cellStyle name="Sortie 3" xfId="16418" hidden="1"/>
    <cellStyle name="Sortie 3" xfId="16474" hidden="1"/>
    <cellStyle name="Sortie 3" xfId="16471" hidden="1"/>
    <cellStyle name="Sortie 3" xfId="16566" hidden="1"/>
    <cellStyle name="Sortie 3" xfId="16554" hidden="1"/>
    <cellStyle name="Sortie 3" xfId="16559" hidden="1"/>
    <cellStyle name="Sortie 3" xfId="16665" hidden="1"/>
    <cellStyle name="Sortie 3" xfId="16662" hidden="1"/>
    <cellStyle name="Sortie 3" xfId="16206" hidden="1"/>
    <cellStyle name="Sortie 3" xfId="16099" hidden="1"/>
    <cellStyle name="Sortie 3" xfId="16083" hidden="1"/>
    <cellStyle name="Sortie 3" xfId="16027" hidden="1"/>
    <cellStyle name="Sortie 3" xfId="16007" hidden="1"/>
    <cellStyle name="Sortie 3" xfId="16706" hidden="1"/>
    <cellStyle name="Sortie 3" xfId="16564" hidden="1"/>
    <cellStyle name="Sortie 3" xfId="16304" hidden="1"/>
    <cellStyle name="Sortie 3" xfId="16023" hidden="1"/>
    <cellStyle name="Sortie 3" xfId="16619" hidden="1"/>
    <cellStyle name="Sortie 3" xfId="16712" hidden="1"/>
    <cellStyle name="Sortie 3" xfId="16171" hidden="1"/>
    <cellStyle name="Sortie 3" xfId="14686" hidden="1"/>
    <cellStyle name="Sortie 3" xfId="16765" hidden="1"/>
    <cellStyle name="Sortie 3" xfId="16762" hidden="1"/>
    <cellStyle name="Sortie 3" xfId="16819" hidden="1"/>
    <cellStyle name="Sortie 3" xfId="16811" hidden="1"/>
    <cellStyle name="Sortie 3" xfId="16816" hidden="1"/>
    <cellStyle name="Sortie 3" xfId="16896" hidden="1"/>
    <cellStyle name="Sortie 3" xfId="16893" hidden="1"/>
    <cellStyle name="Sortie 3" xfId="16965" hidden="1"/>
    <cellStyle name="Sortie 3" xfId="16957" hidden="1"/>
    <cellStyle name="Sortie 3" xfId="16962" hidden="1"/>
    <cellStyle name="Sortie 3" xfId="17018" hidden="1"/>
    <cellStyle name="Sortie 3" xfId="17015" hidden="1"/>
    <cellStyle name="Sortie 3" xfId="17122" hidden="1"/>
    <cellStyle name="Sortie 3" xfId="17114" hidden="1"/>
    <cellStyle name="Sortie 3" xfId="17119" hidden="1"/>
    <cellStyle name="Sortie 3" xfId="17177" hidden="1"/>
    <cellStyle name="Sortie 3" xfId="17174" hidden="1"/>
    <cellStyle name="Sortie 3" xfId="17243" hidden="1"/>
    <cellStyle name="Sortie 3" xfId="17235" hidden="1"/>
    <cellStyle name="Sortie 3" xfId="17240" hidden="1"/>
    <cellStyle name="Sortie 3" xfId="17296" hidden="1"/>
    <cellStyle name="Sortie 3" xfId="17293" hidden="1"/>
    <cellStyle name="Sortie 3" xfId="17350" hidden="1"/>
    <cellStyle name="Sortie 3" xfId="17342" hidden="1"/>
    <cellStyle name="Sortie 3" xfId="17347" hidden="1"/>
    <cellStyle name="Sortie 3" xfId="17403" hidden="1"/>
    <cellStyle name="Sortie 3" xfId="17400" hidden="1"/>
    <cellStyle name="Sortie 3" xfId="17457" hidden="1"/>
    <cellStyle name="Sortie 3" xfId="17449" hidden="1"/>
    <cellStyle name="Sortie 3" xfId="17454" hidden="1"/>
    <cellStyle name="Sortie 3" xfId="17510" hidden="1"/>
    <cellStyle name="Sortie 3" xfId="17507" hidden="1"/>
    <cellStyle name="Sortie 3" xfId="17595" hidden="1"/>
    <cellStyle name="Sortie 3" xfId="17583" hidden="1"/>
    <cellStyle name="Sortie 3" xfId="17588" hidden="1"/>
    <cellStyle name="Sortie 3" xfId="17676" hidden="1"/>
    <cellStyle name="Sortie 3" xfId="17673" hidden="1"/>
    <cellStyle name="Sortie 3" xfId="17771" hidden="1"/>
    <cellStyle name="Sortie 3" xfId="17760" hidden="1"/>
    <cellStyle name="Sortie 3" xfId="17765" hidden="1"/>
    <cellStyle name="Sortie 3" xfId="17842" hidden="1"/>
    <cellStyle name="Sortie 3" xfId="17839" hidden="1"/>
    <cellStyle name="Sortie 3" xfId="17907" hidden="1"/>
    <cellStyle name="Sortie 3" xfId="17899" hidden="1"/>
    <cellStyle name="Sortie 3" xfId="17904" hidden="1"/>
    <cellStyle name="Sortie 3" xfId="17960" hidden="1"/>
    <cellStyle name="Sortie 3" xfId="17957" hidden="1"/>
    <cellStyle name="Sortie 3" xfId="18048" hidden="1"/>
    <cellStyle name="Sortie 3" xfId="18036" hidden="1"/>
    <cellStyle name="Sortie 3" xfId="18041" hidden="1"/>
    <cellStyle name="Sortie 3" xfId="18121" hidden="1"/>
    <cellStyle name="Sortie 3" xfId="18118" hidden="1"/>
    <cellStyle name="Sortie 3" xfId="17725" hidden="1"/>
    <cellStyle name="Sortie 3" xfId="17627" hidden="1"/>
    <cellStyle name="Sortie 3" xfId="17611" hidden="1"/>
    <cellStyle name="Sortie 3" xfId="17558" hidden="1"/>
    <cellStyle name="Sortie 3" xfId="17541" hidden="1"/>
    <cellStyle name="Sortie 3" xfId="18149" hidden="1"/>
    <cellStyle name="Sortie 3" xfId="18046" hidden="1"/>
    <cellStyle name="Sortie 3" xfId="17808" hidden="1"/>
    <cellStyle name="Sortie 3" xfId="17554" hidden="1"/>
    <cellStyle name="Sortie 3" xfId="18087" hidden="1"/>
    <cellStyle name="Sortie 3" xfId="18154" hidden="1"/>
    <cellStyle name="Sortie 3" xfId="17695" hidden="1"/>
    <cellStyle name="Sortie 3" xfId="17086" hidden="1"/>
    <cellStyle name="Sortie 3" xfId="18207" hidden="1"/>
    <cellStyle name="Sortie 3" xfId="18204" hidden="1"/>
    <cellStyle name="Sortie 3" xfId="18261" hidden="1"/>
    <cellStyle name="Sortie 3" xfId="18253" hidden="1"/>
    <cellStyle name="Sortie 3" xfId="18258" hidden="1"/>
    <cellStyle name="Sortie 3" xfId="18314" hidden="1"/>
    <cellStyle name="Sortie 3" xfId="18311" hidden="1"/>
    <cellStyle name="Sortie 3" xfId="18368" hidden="1"/>
    <cellStyle name="Sortie 3" xfId="18360" hidden="1"/>
    <cellStyle name="Sortie 3" xfId="18365" hidden="1"/>
    <cellStyle name="Sortie 3" xfId="18433" hidden="1"/>
    <cellStyle name="Sortie 3" xfId="18430" hidden="1"/>
    <cellStyle name="Sortie 3" xfId="18537" hidden="1"/>
    <cellStyle name="Sortie 3" xfId="18529" hidden="1"/>
    <cellStyle name="Sortie 3" xfId="18534" hidden="1"/>
    <cellStyle name="Sortie 3" xfId="18592" hidden="1"/>
    <cellStyle name="Sortie 3" xfId="18589" hidden="1"/>
    <cellStyle name="Sortie 3" xfId="18658" hidden="1"/>
    <cellStyle name="Sortie 3" xfId="18650" hidden="1"/>
    <cellStyle name="Sortie 3" xfId="18655" hidden="1"/>
    <cellStyle name="Sortie 3" xfId="18735" hidden="1"/>
    <cellStyle name="Sortie 3" xfId="18732" hidden="1"/>
    <cellStyle name="Sortie 3" xfId="18801" hidden="1"/>
    <cellStyle name="Sortie 3" xfId="18793" hidden="1"/>
    <cellStyle name="Sortie 3" xfId="18798" hidden="1"/>
    <cellStyle name="Sortie 3" xfId="18854" hidden="1"/>
    <cellStyle name="Sortie 3" xfId="18851" hidden="1"/>
    <cellStyle name="Sortie 3" xfId="18908" hidden="1"/>
    <cellStyle name="Sortie 3" xfId="18900" hidden="1"/>
    <cellStyle name="Sortie 3" xfId="18905" hidden="1"/>
    <cellStyle name="Sortie 3" xfId="18961" hidden="1"/>
    <cellStyle name="Sortie 3" xfId="18958" hidden="1"/>
    <cellStyle name="Sortie 3" xfId="19058" hidden="1"/>
    <cellStyle name="Sortie 3" xfId="19046" hidden="1"/>
    <cellStyle name="Sortie 3" xfId="19051" hidden="1"/>
    <cellStyle name="Sortie 3" xfId="19139" hidden="1"/>
    <cellStyle name="Sortie 3" xfId="19136" hidden="1"/>
    <cellStyle name="Sortie 3" xfId="19234" hidden="1"/>
    <cellStyle name="Sortie 3" xfId="19223" hidden="1"/>
    <cellStyle name="Sortie 3" xfId="19228" hidden="1"/>
    <cellStyle name="Sortie 3" xfId="19305" hidden="1"/>
    <cellStyle name="Sortie 3" xfId="19302" hidden="1"/>
    <cellStyle name="Sortie 3" xfId="19370" hidden="1"/>
    <cellStyle name="Sortie 3" xfId="19362" hidden="1"/>
    <cellStyle name="Sortie 3" xfId="19367" hidden="1"/>
    <cellStyle name="Sortie 3" xfId="19423" hidden="1"/>
    <cellStyle name="Sortie 3" xfId="19420" hidden="1"/>
    <cellStyle name="Sortie 3" xfId="19511" hidden="1"/>
    <cellStyle name="Sortie 3" xfId="19499" hidden="1"/>
    <cellStyle name="Sortie 3" xfId="19504" hidden="1"/>
    <cellStyle name="Sortie 3" xfId="19584" hidden="1"/>
    <cellStyle name="Sortie 3" xfId="19581" hidden="1"/>
    <cellStyle name="Sortie 3" xfId="19188" hidden="1"/>
    <cellStyle name="Sortie 3" xfId="19090" hidden="1"/>
    <cellStyle name="Sortie 3" xfId="19074" hidden="1"/>
    <cellStyle name="Sortie 3" xfId="19021" hidden="1"/>
    <cellStyle name="Sortie 3" xfId="19004" hidden="1"/>
    <cellStyle name="Sortie 3" xfId="19612" hidden="1"/>
    <cellStyle name="Sortie 3" xfId="19509" hidden="1"/>
    <cellStyle name="Sortie 3" xfId="19271" hidden="1"/>
    <cellStyle name="Sortie 3" xfId="19017" hidden="1"/>
    <cellStyle name="Sortie 3" xfId="19550" hidden="1"/>
    <cellStyle name="Sortie 3" xfId="19617" hidden="1"/>
    <cellStyle name="Sortie 3" xfId="19158" hidden="1"/>
    <cellStyle name="Sortie 3" xfId="18501" hidden="1"/>
    <cellStyle name="Sortie 3" xfId="19670" hidden="1"/>
    <cellStyle name="Sortie 3" xfId="19667" hidden="1"/>
    <cellStyle name="Sortie 3" xfId="19724" hidden="1"/>
    <cellStyle name="Sortie 3" xfId="19716" hidden="1"/>
    <cellStyle name="Sortie 3" xfId="19721" hidden="1"/>
    <cellStyle name="Sortie 3" xfId="19777" hidden="1"/>
    <cellStyle name="Sortie 3" xfId="19774" hidden="1"/>
    <cellStyle name="Sortie 3" xfId="20238" hidden="1"/>
    <cellStyle name="Sortie 3" xfId="20223" hidden="1"/>
    <cellStyle name="Sortie 3" xfId="20230" hidden="1"/>
    <cellStyle name="Sortie 3" xfId="20419" hidden="1"/>
    <cellStyle name="Sortie 3" xfId="20416" hidden="1"/>
    <cellStyle name="Sortie 3" xfId="20694" hidden="1"/>
    <cellStyle name="Sortie 3" xfId="20680" hidden="1"/>
    <cellStyle name="Sortie 3" xfId="20686" hidden="1"/>
    <cellStyle name="Sortie 3" xfId="20874" hidden="1"/>
    <cellStyle name="Sortie 3" xfId="20871" hidden="1"/>
    <cellStyle name="Sortie 3" xfId="21099" hidden="1"/>
    <cellStyle name="Sortie 3" xfId="21085" hidden="1"/>
    <cellStyle name="Sortie 3" xfId="21091" hidden="1"/>
    <cellStyle name="Sortie 3" xfId="21274" hidden="1"/>
    <cellStyle name="Sortie 3" xfId="21271" hidden="1"/>
    <cellStyle name="Sortie 3" xfId="21352" hidden="1"/>
    <cellStyle name="Sortie 3" xfId="21344" hidden="1"/>
    <cellStyle name="Sortie 3" xfId="21349" hidden="1"/>
    <cellStyle name="Sortie 3" xfId="21400" hidden="1"/>
    <cellStyle name="Sortie 3" xfId="21397" hidden="1"/>
    <cellStyle name="Sortie 3" xfId="21602" hidden="1"/>
    <cellStyle name="Sortie 3" xfId="21588" hidden="1"/>
    <cellStyle name="Sortie 3" xfId="21594" hidden="1"/>
    <cellStyle name="Sortie 3" xfId="21776" hidden="1"/>
    <cellStyle name="Sortie 3" xfId="21773" hidden="1"/>
    <cellStyle name="Sortie 3" xfId="21885" hidden="1"/>
    <cellStyle name="Sortie 3" xfId="21873" hidden="1"/>
    <cellStyle name="Sortie 3" xfId="21878" hidden="1"/>
    <cellStyle name="Sortie 3" xfId="21963" hidden="1"/>
    <cellStyle name="Sortie 3" xfId="21960" hidden="1"/>
    <cellStyle name="Sortie 3" xfId="22054" hidden="1"/>
    <cellStyle name="Sortie 3" xfId="22043" hidden="1"/>
    <cellStyle name="Sortie 3" xfId="22048" hidden="1"/>
    <cellStyle name="Sortie 3" xfId="22147" hidden="1"/>
    <cellStyle name="Sortie 3" xfId="22144" hidden="1"/>
    <cellStyle name="Sortie 3" xfId="22212" hidden="1"/>
    <cellStyle name="Sortie 3" xfId="22204" hidden="1"/>
    <cellStyle name="Sortie 3" xfId="22209" hidden="1"/>
    <cellStyle name="Sortie 3" xfId="22264" hidden="1"/>
    <cellStyle name="Sortie 3" xfId="22261" hidden="1"/>
    <cellStyle name="Sortie 3" xfId="22356" hidden="1"/>
    <cellStyle name="Sortie 3" xfId="22344" hidden="1"/>
    <cellStyle name="Sortie 3" xfId="22349" hidden="1"/>
    <cellStyle name="Sortie 3" xfId="22452" hidden="1"/>
    <cellStyle name="Sortie 3" xfId="22449" hidden="1"/>
    <cellStyle name="Sortie 3" xfId="22015" hidden="1"/>
    <cellStyle name="Sortie 3" xfId="21915" hidden="1"/>
    <cellStyle name="Sortie 3" xfId="21900" hidden="1"/>
    <cellStyle name="Sortie 3" xfId="21849" hidden="1"/>
    <cellStyle name="Sortie 3" xfId="21831" hidden="1"/>
    <cellStyle name="Sortie 3" xfId="22493" hidden="1"/>
    <cellStyle name="Sortie 3" xfId="22354" hidden="1"/>
    <cellStyle name="Sortie 3" xfId="22100" hidden="1"/>
    <cellStyle name="Sortie 3" xfId="21847" hidden="1"/>
    <cellStyle name="Sortie 3" xfId="22406" hidden="1"/>
    <cellStyle name="Sortie 3" xfId="22499" hidden="1"/>
    <cellStyle name="Sortie 3" xfId="21982" hidden="1"/>
    <cellStyle name="Sortie 3" xfId="20538" hidden="1"/>
    <cellStyle name="Sortie 3" xfId="22552" hidden="1"/>
    <cellStyle name="Sortie 3" xfId="22549" hidden="1"/>
    <cellStyle name="Sortie 3" xfId="22606" hidden="1"/>
    <cellStyle name="Sortie 3" xfId="22598" hidden="1"/>
    <cellStyle name="Sortie 3" xfId="22603" hidden="1"/>
    <cellStyle name="Sortie 3" xfId="22682" hidden="1"/>
    <cellStyle name="Sortie 3" xfId="22679" hidden="1"/>
    <cellStyle name="Sortie 3" xfId="22968" hidden="1"/>
    <cellStyle name="Sortie 3" xfId="22954" hidden="1"/>
    <cellStyle name="Sortie 3" xfId="22960" hidden="1"/>
    <cellStyle name="Sortie 3" xfId="23143" hidden="1"/>
    <cellStyle name="Sortie 3" xfId="23140" hidden="1"/>
    <cellStyle name="Sortie 3" xfId="23420" hidden="1"/>
    <cellStyle name="Sortie 3" xfId="23406" hidden="1"/>
    <cellStyle name="Sortie 3" xfId="23412" hidden="1"/>
    <cellStyle name="Sortie 3" xfId="23601" hidden="1"/>
    <cellStyle name="Sortie 3" xfId="23598" hidden="1"/>
    <cellStyle name="Sortie 3" xfId="23828" hidden="1"/>
    <cellStyle name="Sortie 3" xfId="23814" hidden="1"/>
    <cellStyle name="Sortie 3" xfId="23820" hidden="1"/>
    <cellStyle name="Sortie 3" xfId="24006" hidden="1"/>
    <cellStyle name="Sortie 3" xfId="24003" hidden="1"/>
    <cellStyle name="Sortie 3" xfId="24083" hidden="1"/>
    <cellStyle name="Sortie 3" xfId="24075" hidden="1"/>
    <cellStyle name="Sortie 3" xfId="24080" hidden="1"/>
    <cellStyle name="Sortie 3" xfId="24132" hidden="1"/>
    <cellStyle name="Sortie 3" xfId="24129" hidden="1"/>
    <cellStyle name="Sortie 3" xfId="24331" hidden="1"/>
    <cellStyle name="Sortie 3" xfId="24317" hidden="1"/>
    <cellStyle name="Sortie 3" xfId="24323" hidden="1"/>
    <cellStyle name="Sortie 3" xfId="24506" hidden="1"/>
    <cellStyle name="Sortie 3" xfId="24503" hidden="1"/>
    <cellStyle name="Sortie 3" xfId="24612" hidden="1"/>
    <cellStyle name="Sortie 3" xfId="24601" hidden="1"/>
    <cellStyle name="Sortie 3" xfId="24606" hidden="1"/>
    <cellStyle name="Sortie 3" xfId="24693" hidden="1"/>
    <cellStyle name="Sortie 3" xfId="24690" hidden="1"/>
    <cellStyle name="Sortie 3" xfId="24788" hidden="1"/>
    <cellStyle name="Sortie 3" xfId="24777" hidden="1"/>
    <cellStyle name="Sortie 3" xfId="24782" hidden="1"/>
    <cellStyle name="Sortie 3" xfId="24882" hidden="1"/>
    <cellStyle name="Sortie 3" xfId="24879" hidden="1"/>
    <cellStyle name="Sortie 3" xfId="24949" hidden="1"/>
    <cellStyle name="Sortie 3" xfId="24941" hidden="1"/>
    <cellStyle name="Sortie 3" xfId="24946" hidden="1"/>
    <cellStyle name="Sortie 3" xfId="24999" hidden="1"/>
    <cellStyle name="Sortie 3" xfId="24996" hidden="1"/>
    <cellStyle name="Sortie 3" xfId="25087" hidden="1"/>
    <cellStyle name="Sortie 3" xfId="25075" hidden="1"/>
    <cellStyle name="Sortie 3" xfId="25080" hidden="1"/>
    <cellStyle name="Sortie 3" xfId="25180" hidden="1"/>
    <cellStyle name="Sortie 3" xfId="25177" hidden="1"/>
    <cellStyle name="Sortie 3" xfId="24746" hidden="1"/>
    <cellStyle name="Sortie 3" xfId="24645" hidden="1"/>
    <cellStyle name="Sortie 3" xfId="24629" hidden="1"/>
    <cellStyle name="Sortie 3" xfId="24578" hidden="1"/>
    <cellStyle name="Sortie 3" xfId="24561" hidden="1"/>
    <cellStyle name="Sortie 3" xfId="25220" hidden="1"/>
    <cellStyle name="Sortie 3" xfId="25085" hidden="1"/>
    <cellStyle name="Sortie 3" xfId="24836" hidden="1"/>
    <cellStyle name="Sortie 3" xfId="24576" hidden="1"/>
    <cellStyle name="Sortie 3" xfId="25139" hidden="1"/>
    <cellStyle name="Sortie 3" xfId="25226" hidden="1"/>
    <cellStyle name="Sortie 3" xfId="24713" hidden="1"/>
    <cellStyle name="Sortie 3" xfId="23265" hidden="1"/>
    <cellStyle name="Sortie 3" xfId="25276" hidden="1"/>
    <cellStyle name="Sortie 3" xfId="25273" hidden="1"/>
    <cellStyle name="Sortie 3" xfId="25325" hidden="1"/>
    <cellStyle name="Sortie 3" xfId="25317" hidden="1"/>
    <cellStyle name="Sortie 3" xfId="25322" hidden="1"/>
    <cellStyle name="Sortie 3" xfId="25400" hidden="1"/>
    <cellStyle name="Sortie 3" xfId="25397" hidden="1"/>
    <cellStyle name="Sortie 3" xfId="25669" hidden="1"/>
    <cellStyle name="Sortie 3" xfId="25655" hidden="1"/>
    <cellStyle name="Sortie 3" xfId="25661" hidden="1"/>
    <cellStyle name="Sortie 3" xfId="25846" hidden="1"/>
    <cellStyle name="Sortie 3" xfId="25843" hidden="1"/>
    <cellStyle name="Sortie 3" xfId="26118" hidden="1"/>
    <cellStyle name="Sortie 3" xfId="26104" hidden="1"/>
    <cellStyle name="Sortie 3" xfId="26110" hidden="1"/>
    <cellStyle name="Sortie 3" xfId="26295" hidden="1"/>
    <cellStyle name="Sortie 3" xfId="26292" hidden="1"/>
    <cellStyle name="Sortie 3" xfId="26520" hidden="1"/>
    <cellStyle name="Sortie 3" xfId="26506" hidden="1"/>
    <cellStyle name="Sortie 3" xfId="26512" hidden="1"/>
    <cellStyle name="Sortie 3" xfId="26695" hidden="1"/>
    <cellStyle name="Sortie 3" xfId="26692" hidden="1"/>
    <cellStyle name="Sortie 3" xfId="26768" hidden="1"/>
    <cellStyle name="Sortie 3" xfId="26760" hidden="1"/>
    <cellStyle name="Sortie 3" xfId="26765" hidden="1"/>
    <cellStyle name="Sortie 3" xfId="26818" hidden="1"/>
    <cellStyle name="Sortie 3" xfId="26815" hidden="1"/>
    <cellStyle name="Sortie 3" xfId="27022" hidden="1"/>
    <cellStyle name="Sortie 3" xfId="27008" hidden="1"/>
    <cellStyle name="Sortie 3" xfId="27014" hidden="1"/>
    <cellStyle name="Sortie 3" xfId="27199" hidden="1"/>
    <cellStyle name="Sortie 3" xfId="27196" hidden="1"/>
    <cellStyle name="Sortie 3" xfId="27310" hidden="1"/>
    <cellStyle name="Sortie 3" xfId="27299" hidden="1"/>
    <cellStyle name="Sortie 3" xfId="27304" hidden="1"/>
    <cellStyle name="Sortie 3" xfId="27389" hidden="1"/>
    <cellStyle name="Sortie 3" xfId="27386" hidden="1"/>
    <cellStyle name="Sortie 3" xfId="27485" hidden="1"/>
    <cellStyle name="Sortie 3" xfId="27474" hidden="1"/>
    <cellStyle name="Sortie 3" xfId="27479" hidden="1"/>
    <cellStyle name="Sortie 3" xfId="27572" hidden="1"/>
    <cellStyle name="Sortie 3" xfId="27569" hidden="1"/>
    <cellStyle name="Sortie 3" xfId="27634" hidden="1"/>
    <cellStyle name="Sortie 3" xfId="27626" hidden="1"/>
    <cellStyle name="Sortie 3" xfId="27631" hidden="1"/>
    <cellStyle name="Sortie 3" xfId="27683" hidden="1"/>
    <cellStyle name="Sortie 3" xfId="27680" hidden="1"/>
    <cellStyle name="Sortie 3" xfId="27766" hidden="1"/>
    <cellStyle name="Sortie 3" xfId="27754" hidden="1"/>
    <cellStyle name="Sortie 3" xfId="27759" hidden="1"/>
    <cellStyle name="Sortie 3" xfId="27858" hidden="1"/>
    <cellStyle name="Sortie 3" xfId="27855" hidden="1"/>
    <cellStyle name="Sortie 3" xfId="27442" hidden="1"/>
    <cellStyle name="Sortie 3" xfId="27340" hidden="1"/>
    <cellStyle name="Sortie 3" xfId="27324" hidden="1"/>
    <cellStyle name="Sortie 3" xfId="27274" hidden="1"/>
    <cellStyle name="Sortie 3" xfId="27254" hidden="1"/>
    <cellStyle name="Sortie 3" xfId="27897" hidden="1"/>
    <cellStyle name="Sortie 3" xfId="27764" hidden="1"/>
    <cellStyle name="Sortie 3" xfId="27531" hidden="1"/>
    <cellStyle name="Sortie 3" xfId="27270" hidden="1"/>
    <cellStyle name="Sortie 3" xfId="27817" hidden="1"/>
    <cellStyle name="Sortie 3" xfId="27903" hidden="1"/>
    <cellStyle name="Sortie 3" xfId="27408" hidden="1"/>
    <cellStyle name="Sortie 3" xfId="25963" hidden="1"/>
    <cellStyle name="Sortie 3" xfId="27954" hidden="1"/>
    <cellStyle name="Sortie 3" xfId="27951" hidden="1"/>
    <cellStyle name="Sortie 3" xfId="28003" hidden="1"/>
    <cellStyle name="Sortie 3" xfId="27995" hidden="1"/>
    <cellStyle name="Sortie 3" xfId="28000" hidden="1"/>
    <cellStyle name="Sortie 3" xfId="28077" hidden="1"/>
    <cellStyle name="Sortie 3" xfId="28074" hidden="1"/>
    <cellStyle name="Sortie 3" xfId="28319" hidden="1"/>
    <cellStyle name="Sortie 3" xfId="28305" hidden="1"/>
    <cellStyle name="Sortie 3" xfId="28311" hidden="1"/>
    <cellStyle name="Sortie 3" xfId="28497" hidden="1"/>
    <cellStyle name="Sortie 3" xfId="28494" hidden="1"/>
    <cellStyle name="Sortie 3" xfId="28772" hidden="1"/>
    <cellStyle name="Sortie 3" xfId="28758" hidden="1"/>
    <cellStyle name="Sortie 3" xfId="28764" hidden="1"/>
    <cellStyle name="Sortie 3" xfId="28948" hidden="1"/>
    <cellStyle name="Sortie 3" xfId="28945" hidden="1"/>
    <cellStyle name="Sortie 3" xfId="29173" hidden="1"/>
    <cellStyle name="Sortie 3" xfId="29159" hidden="1"/>
    <cellStyle name="Sortie 3" xfId="29165" hidden="1"/>
    <cellStyle name="Sortie 3" xfId="29349" hidden="1"/>
    <cellStyle name="Sortie 3" xfId="29346" hidden="1"/>
    <cellStyle name="Sortie 3" xfId="29421" hidden="1"/>
    <cellStyle name="Sortie 3" xfId="29413" hidden="1"/>
    <cellStyle name="Sortie 3" xfId="29418" hidden="1"/>
    <cellStyle name="Sortie 3" xfId="29465" hidden="1"/>
    <cellStyle name="Sortie 3" xfId="29462" hidden="1"/>
    <cellStyle name="Sortie 3" xfId="29665" hidden="1"/>
    <cellStyle name="Sortie 3" xfId="29651" hidden="1"/>
    <cellStyle name="Sortie 3" xfId="29657" hidden="1"/>
    <cellStyle name="Sortie 3" xfId="29838" hidden="1"/>
    <cellStyle name="Sortie 3" xfId="29835" hidden="1"/>
    <cellStyle name="Sortie 3" xfId="29948" hidden="1"/>
    <cellStyle name="Sortie 3" xfId="29937" hidden="1"/>
    <cellStyle name="Sortie 3" xfId="29942" hidden="1"/>
    <cellStyle name="Sortie 3" xfId="30029" hidden="1"/>
    <cellStyle name="Sortie 3" xfId="30026" hidden="1"/>
    <cellStyle name="Sortie 3" xfId="30123" hidden="1"/>
    <cellStyle name="Sortie 3" xfId="30112" hidden="1"/>
    <cellStyle name="Sortie 3" xfId="30117" hidden="1"/>
    <cellStyle name="Sortie 3" xfId="30217" hidden="1"/>
    <cellStyle name="Sortie 3" xfId="30214" hidden="1"/>
    <cellStyle name="Sortie 3" xfId="30284" hidden="1"/>
    <cellStyle name="Sortie 3" xfId="30276" hidden="1"/>
    <cellStyle name="Sortie 3" xfId="30281" hidden="1"/>
    <cellStyle name="Sortie 3" xfId="30333" hidden="1"/>
    <cellStyle name="Sortie 3" xfId="30330" hidden="1"/>
    <cellStyle name="Sortie 3" xfId="30420" hidden="1"/>
    <cellStyle name="Sortie 3" xfId="30409" hidden="1"/>
    <cellStyle name="Sortie 3" xfId="30414" hidden="1"/>
    <cellStyle name="Sortie 3" xfId="30518" hidden="1"/>
    <cellStyle name="Sortie 3" xfId="30515" hidden="1"/>
    <cellStyle name="Sortie 3" xfId="30081" hidden="1"/>
    <cellStyle name="Sortie 3" xfId="29981" hidden="1"/>
    <cellStyle name="Sortie 3" xfId="29965" hidden="1"/>
    <cellStyle name="Sortie 3" xfId="29913" hidden="1"/>
    <cellStyle name="Sortie 3" xfId="29893" hidden="1"/>
    <cellStyle name="Sortie 3" xfId="30559" hidden="1"/>
    <cellStyle name="Sortie 3" xfId="30418" hidden="1"/>
    <cellStyle name="Sortie 3" xfId="30173" hidden="1"/>
    <cellStyle name="Sortie 3" xfId="29909" hidden="1"/>
    <cellStyle name="Sortie 3" xfId="30473" hidden="1"/>
    <cellStyle name="Sortie 3" xfId="30565" hidden="1"/>
    <cellStyle name="Sortie 3" xfId="30049" hidden="1"/>
    <cellStyle name="Sortie 3" xfId="28616" hidden="1"/>
    <cellStyle name="Sortie 3" xfId="30613" hidden="1"/>
    <cellStyle name="Sortie 3" xfId="30610" hidden="1"/>
    <cellStyle name="Sortie 3" xfId="30660" hidden="1"/>
    <cellStyle name="Sortie 3" xfId="30652" hidden="1"/>
    <cellStyle name="Sortie 3" xfId="30657" hidden="1"/>
    <cellStyle name="Sortie 3" xfId="30733" hidden="1"/>
    <cellStyle name="Sortie 3" xfId="30730" hidden="1"/>
    <cellStyle name="Sortie 3" xfId="30801" hidden="1"/>
    <cellStyle name="Sortie 3" xfId="30793" hidden="1"/>
    <cellStyle name="Sortie 3" xfId="30798" hidden="1"/>
    <cellStyle name="Sortie 3" xfId="30850" hidden="1"/>
    <cellStyle name="Sortie 3" xfId="30847" hidden="1"/>
    <cellStyle name="Sortie 3" xfId="30938" hidden="1"/>
    <cellStyle name="Sortie 3" xfId="30930" hidden="1"/>
    <cellStyle name="Sortie 3" xfId="30935" hidden="1"/>
    <cellStyle name="Sortie 3" xfId="30986" hidden="1"/>
    <cellStyle name="Sortie 3" xfId="30983" hidden="1"/>
    <cellStyle name="Sortie 3" xfId="31045" hidden="1"/>
    <cellStyle name="Sortie 3" xfId="31037" hidden="1"/>
    <cellStyle name="Sortie 3" xfId="31042" hidden="1"/>
    <cellStyle name="Sortie 3" xfId="31094" hidden="1"/>
    <cellStyle name="Sortie 3" xfId="31091" hidden="1"/>
    <cellStyle name="Sortie 3" xfId="31146" hidden="1"/>
    <cellStyle name="Sortie 3" xfId="31138" hidden="1"/>
    <cellStyle name="Sortie 3" xfId="31143" hidden="1"/>
    <cellStyle name="Sortie 3" xfId="31197" hidden="1"/>
    <cellStyle name="Sortie 3" xfId="31194" hidden="1"/>
    <cellStyle name="Sortie 3" xfId="31247" hidden="1"/>
    <cellStyle name="Sortie 3" xfId="31239" hidden="1"/>
    <cellStyle name="Sortie 3" xfId="31244" hidden="1"/>
    <cellStyle name="Sortie 3" xfId="31296" hidden="1"/>
    <cellStyle name="Sortie 3" xfId="31293" hidden="1"/>
    <cellStyle name="Sortie 3" xfId="31380" hidden="1"/>
    <cellStyle name="Sortie 3" xfId="31368" hidden="1"/>
    <cellStyle name="Sortie 3" xfId="31373" hidden="1"/>
    <cellStyle name="Sortie 3" xfId="31453" hidden="1"/>
    <cellStyle name="Sortie 3" xfId="31450" hidden="1"/>
    <cellStyle name="Sortie 3" xfId="31540" hidden="1"/>
    <cellStyle name="Sortie 3" xfId="31529" hidden="1"/>
    <cellStyle name="Sortie 3" xfId="31534" hidden="1"/>
    <cellStyle name="Sortie 3" xfId="31602" hidden="1"/>
    <cellStyle name="Sortie 3" xfId="31599" hidden="1"/>
    <cellStyle name="Sortie 3" xfId="31660" hidden="1"/>
    <cellStyle name="Sortie 3" xfId="31652" hidden="1"/>
    <cellStyle name="Sortie 3" xfId="31657" hidden="1"/>
    <cellStyle name="Sortie 3" xfId="31708" hidden="1"/>
    <cellStyle name="Sortie 3" xfId="31705" hidden="1"/>
    <cellStyle name="Sortie 3" xfId="31785" hidden="1"/>
    <cellStyle name="Sortie 3" xfId="31774" hidden="1"/>
    <cellStyle name="Sortie 3" xfId="31779" hidden="1"/>
    <cellStyle name="Sortie 3" xfId="31851" hidden="1"/>
    <cellStyle name="Sortie 3" xfId="31848" hidden="1"/>
    <cellStyle name="Sortie 3" xfId="31500" hidden="1"/>
    <cellStyle name="Sortie 3" xfId="31411" hidden="1"/>
    <cellStyle name="Sortie 3" xfId="31395" hidden="1"/>
    <cellStyle name="Sortie 3" xfId="31344" hidden="1"/>
    <cellStyle name="Sortie 3" xfId="31327" hidden="1"/>
    <cellStyle name="Sortie 3" xfId="31879" hidden="1"/>
    <cellStyle name="Sortie 3" xfId="31783" hidden="1"/>
    <cellStyle name="Sortie 3" xfId="31574" hidden="1"/>
    <cellStyle name="Sortie 3" xfId="31340" hidden="1"/>
    <cellStyle name="Sortie 3" xfId="31821" hidden="1"/>
    <cellStyle name="Sortie 3" xfId="31884" hidden="1"/>
    <cellStyle name="Sortie 3" xfId="31472" hidden="1"/>
    <cellStyle name="Sortie 3" xfId="30908" hidden="1"/>
    <cellStyle name="Sortie 3" xfId="31930" hidden="1"/>
    <cellStyle name="Sortie 3" xfId="31927" hidden="1"/>
    <cellStyle name="Sortie 3" xfId="31978" hidden="1"/>
    <cellStyle name="Sortie 3" xfId="31970" hidden="1"/>
    <cellStyle name="Sortie 3" xfId="31975" hidden="1"/>
    <cellStyle name="Sortie 3" xfId="32029" hidden="1"/>
    <cellStyle name="Sortie 3" xfId="32026" hidden="1"/>
    <cellStyle name="Sortie 3" xfId="32079" hidden="1"/>
    <cellStyle name="Sortie 3" xfId="32071" hidden="1"/>
    <cellStyle name="Sortie 3" xfId="32076" hidden="1"/>
    <cellStyle name="Sortie 3" xfId="32139" hidden="1"/>
    <cellStyle name="Sortie 3" xfId="32136" hidden="1"/>
    <cellStyle name="Sortie 3" xfId="32234" hidden="1"/>
    <cellStyle name="Sortie 3" xfId="32226" hidden="1"/>
    <cellStyle name="Sortie 3" xfId="32231" hidden="1"/>
    <cellStyle name="Sortie 3" xfId="32282" hidden="1"/>
    <cellStyle name="Sortie 3" xfId="32279" hidden="1"/>
    <cellStyle name="Sortie 3" xfId="32342" hidden="1"/>
    <cellStyle name="Sortie 3" xfId="32334" hidden="1"/>
    <cellStyle name="Sortie 3" xfId="32339" hidden="1"/>
    <cellStyle name="Sortie 3" xfId="32413" hidden="1"/>
    <cellStyle name="Sortie 3" xfId="32410" hidden="1"/>
    <cellStyle name="Sortie 3" xfId="32474" hidden="1"/>
    <cellStyle name="Sortie 3" xfId="32466" hidden="1"/>
    <cellStyle name="Sortie 3" xfId="32471" hidden="1"/>
    <cellStyle name="Sortie 3" xfId="32522" hidden="1"/>
    <cellStyle name="Sortie 3" xfId="32519" hidden="1"/>
    <cellStyle name="Sortie 3" xfId="32573" hidden="1"/>
    <cellStyle name="Sortie 3" xfId="32565" hidden="1"/>
    <cellStyle name="Sortie 3" xfId="32570" hidden="1"/>
    <cellStyle name="Sortie 3" xfId="32622" hidden="1"/>
    <cellStyle name="Sortie 3" xfId="32619" hidden="1"/>
    <cellStyle name="Sortie 3" xfId="32711" hidden="1"/>
    <cellStyle name="Sortie 3" xfId="32699" hidden="1"/>
    <cellStyle name="Sortie 3" xfId="32704" hidden="1"/>
    <cellStyle name="Sortie 3" xfId="32781" hidden="1"/>
    <cellStyle name="Sortie 3" xfId="32778" hidden="1"/>
    <cellStyle name="Sortie 3" xfId="32867" hidden="1"/>
    <cellStyle name="Sortie 3" xfId="32856" hidden="1"/>
    <cellStyle name="Sortie 3" xfId="32861" hidden="1"/>
    <cellStyle name="Sortie 3" xfId="32930" hidden="1"/>
    <cellStyle name="Sortie 3" xfId="32927" hidden="1"/>
    <cellStyle name="Sortie 3" xfId="32987" hidden="1"/>
    <cellStyle name="Sortie 3" xfId="32979" hidden="1"/>
    <cellStyle name="Sortie 3" xfId="32984" hidden="1"/>
    <cellStyle name="Sortie 3" xfId="33030" hidden="1"/>
    <cellStyle name="Sortie 3" xfId="33027" hidden="1"/>
    <cellStyle name="Sortie 3" xfId="33111" hidden="1"/>
    <cellStyle name="Sortie 3" xfId="33100" hidden="1"/>
    <cellStyle name="Sortie 3" xfId="33105" hidden="1"/>
    <cellStyle name="Sortie 3" xfId="33171" hidden="1"/>
    <cellStyle name="Sortie 3" xfId="33168" hidden="1"/>
    <cellStyle name="Sortie 3" xfId="32826" hidden="1"/>
    <cellStyle name="Sortie 3" xfId="32742" hidden="1"/>
    <cellStyle name="Sortie 3" xfId="32726" hidden="1"/>
    <cellStyle name="Sortie 3" xfId="32682" hidden="1"/>
    <cellStyle name="Sortie 3" xfId="32665" hidden="1"/>
    <cellStyle name="Sortie 3" xfId="33198" hidden="1"/>
    <cellStyle name="Sortie 3" xfId="33109" hidden="1"/>
    <cellStyle name="Sortie 3" xfId="32902" hidden="1"/>
    <cellStyle name="Sortie 3" xfId="32678" hidden="1"/>
    <cellStyle name="Sortie 3" xfId="33144" hidden="1"/>
    <cellStyle name="Sortie 3" xfId="33203" hidden="1"/>
    <cellStyle name="Sortie 3" xfId="32800" hidden="1"/>
    <cellStyle name="Sortie 3" xfId="32201" hidden="1"/>
    <cellStyle name="Sortie 3" xfId="33252" hidden="1"/>
    <cellStyle name="Sortie 3" xfId="33249" hidden="1"/>
    <cellStyle name="Sortie 3" xfId="33300" hidden="1"/>
    <cellStyle name="Sortie 3" xfId="33292" hidden="1"/>
    <cellStyle name="Sortie 3" xfId="33297" hidden="1"/>
    <cellStyle name="Sortie 3" xfId="33346" hidden="1"/>
    <cellStyle name="Sortie 3" xfId="33343" hidden="1"/>
    <cellStyle name="Sortie 3" xfId="31350" hidden="1"/>
    <cellStyle name="Sortie 3" xfId="31397" hidden="1"/>
    <cellStyle name="Sortie 3" xfId="31363" hidden="1"/>
    <cellStyle name="Sortie 3" xfId="30585" hidden="1"/>
    <cellStyle name="Sortie 3" xfId="30605" hidden="1"/>
    <cellStyle name="Sortie 3" xfId="28298" hidden="1"/>
    <cellStyle name="Sortie 3" xfId="28488" hidden="1"/>
    <cellStyle name="Sortie 3" xfId="28356" hidden="1"/>
    <cellStyle name="Sortie 3" xfId="27282" hidden="1"/>
    <cellStyle name="Sortie 3" xfId="27289" hidden="1"/>
    <cellStyle name="Sortie 3" xfId="25030" hidden="1"/>
    <cellStyle name="Sortie 3" xfId="25067" hidden="1"/>
    <cellStyle name="Sortie 3" xfId="25056" hidden="1"/>
    <cellStyle name="Sortie 3" xfId="23595" hidden="1"/>
    <cellStyle name="Sortie 3" xfId="23789" hidden="1"/>
    <cellStyle name="Sortie 3" xfId="22618" hidden="1"/>
    <cellStyle name="Sortie 3" xfId="22673" hidden="1"/>
    <cellStyle name="Sortie 3" xfId="22647" hidden="1"/>
    <cellStyle name="Sortie 3" xfId="22336" hidden="1"/>
    <cellStyle name="Sortie 3" xfId="22339" hidden="1"/>
    <cellStyle name="Sortie 3" xfId="20835" hidden="1"/>
    <cellStyle name="Sortie 3" xfId="21061" hidden="1"/>
    <cellStyle name="Sortie 3" xfId="20865" hidden="1"/>
    <cellStyle name="Sortie 3" xfId="19900" hidden="1"/>
    <cellStyle name="Sortie 3" xfId="20083" hidden="1"/>
    <cellStyle name="Sortie 3" xfId="19996" hidden="1"/>
    <cellStyle name="Sortie 3" xfId="22787" hidden="1"/>
    <cellStyle name="Sortie 3" xfId="19866" hidden="1"/>
    <cellStyle name="Sortie 3" xfId="20009" hidden="1"/>
    <cellStyle name="Sortie 3" xfId="20064" hidden="1"/>
    <cellStyle name="Sortie 3" xfId="33393" hidden="1"/>
    <cellStyle name="Sortie 3" xfId="33382" hidden="1"/>
    <cellStyle name="Sortie 3" xfId="33387" hidden="1"/>
    <cellStyle name="Sortie 3" xfId="33471" hidden="1"/>
    <cellStyle name="Sortie 3" xfId="33468" hidden="1"/>
    <cellStyle name="Sortie 3" xfId="33532" hidden="1"/>
    <cellStyle name="Sortie 3" xfId="33524" hidden="1"/>
    <cellStyle name="Sortie 3" xfId="33529" hidden="1"/>
    <cellStyle name="Sortie 3" xfId="33583" hidden="1"/>
    <cellStyle name="Sortie 3" xfId="33580" hidden="1"/>
    <cellStyle name="Sortie 3" xfId="33670" hidden="1"/>
    <cellStyle name="Sortie 3" xfId="33659" hidden="1"/>
    <cellStyle name="Sortie 3" xfId="33664" hidden="1"/>
    <cellStyle name="Sortie 3" xfId="33749" hidden="1"/>
    <cellStyle name="Sortie 3" xfId="33746" hidden="1"/>
    <cellStyle name="Sortie 3" xfId="22783" hidden="1"/>
    <cellStyle name="Sortie 3" xfId="25497" hidden="1"/>
    <cellStyle name="Sortie 3" xfId="19854" hidden="1"/>
    <cellStyle name="Sortie 3" xfId="19838" hidden="1"/>
    <cellStyle name="Sortie 3" xfId="20038" hidden="1"/>
    <cellStyle name="Sortie 3" xfId="33782" hidden="1"/>
    <cellStyle name="Sortie 3" xfId="33668" hidden="1"/>
    <cellStyle name="Sortie 3" xfId="33433" hidden="1"/>
    <cellStyle name="Sortie 3" xfId="19839" hidden="1"/>
    <cellStyle name="Sortie 3" xfId="33712" hidden="1"/>
    <cellStyle name="Sortie 3" xfId="33788" hidden="1"/>
    <cellStyle name="Sortie 3" xfId="25499" hidden="1"/>
    <cellStyle name="Sortie 3" xfId="29976" hidden="1"/>
    <cellStyle name="Sortie 3" xfId="33839" hidden="1"/>
    <cellStyle name="Sortie 3" xfId="33836" hidden="1"/>
    <cellStyle name="Sortie 3" xfId="33892" hidden="1"/>
    <cellStyle name="Sortie 3" xfId="33884" hidden="1"/>
    <cellStyle name="Sortie 3" xfId="33889" hidden="1"/>
    <cellStyle name="Sortie 3" xfId="33961" hidden="1"/>
    <cellStyle name="Sortie 3" xfId="33958" hidden="1"/>
    <cellStyle name="Sortie 3" xfId="34160" hidden="1"/>
    <cellStyle name="Sortie 3" xfId="34148" hidden="1"/>
    <cellStyle name="Sortie 3" xfId="34153" hidden="1"/>
    <cellStyle name="Sortie 3" xfId="34291" hidden="1"/>
    <cellStyle name="Sortie 3" xfId="34288" hidden="1"/>
    <cellStyle name="Sortie 3" xfId="34489" hidden="1"/>
    <cellStyle name="Sortie 3" xfId="34478" hidden="1"/>
    <cellStyle name="Sortie 3" xfId="34483" hidden="1"/>
    <cellStyle name="Sortie 3" xfId="34627" hidden="1"/>
    <cellStyle name="Sortie 3" xfId="34624" hidden="1"/>
    <cellStyle name="Sortie 3" xfId="34802" hidden="1"/>
    <cellStyle name="Sortie 3" xfId="34790" hidden="1"/>
    <cellStyle name="Sortie 3" xfId="34796" hidden="1"/>
    <cellStyle name="Sortie 3" xfId="34919" hidden="1"/>
    <cellStyle name="Sortie 3" xfId="34916" hidden="1"/>
    <cellStyle name="Sortie 3" xfId="34983" hidden="1"/>
    <cellStyle name="Sortie 3" xfId="34975" hidden="1"/>
    <cellStyle name="Sortie 3" xfId="34980" hidden="1"/>
    <cellStyle name="Sortie 3" xfId="35031" hidden="1"/>
    <cellStyle name="Sortie 3" xfId="35028" hidden="1"/>
    <cellStyle name="Sortie 3" xfId="35182" hidden="1"/>
    <cellStyle name="Sortie 3" xfId="35172" hidden="1"/>
    <cellStyle name="Sortie 3" xfId="35177" hidden="1"/>
    <cellStyle name="Sortie 3" xfId="35300" hidden="1"/>
    <cellStyle name="Sortie 3" xfId="35297" hidden="1"/>
    <cellStyle name="Sortie 3" xfId="35393" hidden="1"/>
    <cellStyle name="Sortie 3" xfId="35382" hidden="1"/>
    <cellStyle name="Sortie 3" xfId="35387" hidden="1"/>
    <cellStyle name="Sortie 3" xfId="35467" hidden="1"/>
    <cellStyle name="Sortie 3" xfId="35464" hidden="1"/>
    <cellStyle name="Sortie 3" xfId="35555" hidden="1"/>
    <cellStyle name="Sortie 3" xfId="35544" hidden="1"/>
    <cellStyle name="Sortie 3" xfId="35549" hidden="1"/>
    <cellStyle name="Sortie 3" xfId="35643" hidden="1"/>
    <cellStyle name="Sortie 3" xfId="35640" hidden="1"/>
    <cellStyle name="Sortie 3" xfId="35707" hidden="1"/>
    <cellStyle name="Sortie 3" xfId="35699" hidden="1"/>
    <cellStyle name="Sortie 3" xfId="35704" hidden="1"/>
    <cellStyle name="Sortie 3" xfId="35757" hidden="1"/>
    <cellStyle name="Sortie 3" xfId="35754" hidden="1"/>
    <cellStyle name="Sortie 3" xfId="35842" hidden="1"/>
    <cellStyle name="Sortie 3" xfId="35830" hidden="1"/>
    <cellStyle name="Sortie 3" xfId="35835" hidden="1"/>
    <cellStyle name="Sortie 3" xfId="35932" hidden="1"/>
    <cellStyle name="Sortie 3" xfId="35929" hidden="1"/>
    <cellStyle name="Sortie 3" xfId="35517" hidden="1"/>
    <cellStyle name="Sortie 3" xfId="35420" hidden="1"/>
    <cellStyle name="Sortie 3" xfId="35407" hidden="1"/>
    <cellStyle name="Sortie 3" xfId="35362" hidden="1"/>
    <cellStyle name="Sortie 3" xfId="35346" hidden="1"/>
    <cellStyle name="Sortie 3" xfId="35965" hidden="1"/>
    <cellStyle name="Sortie 3" xfId="35840" hidden="1"/>
    <cellStyle name="Sortie 3" xfId="35600" hidden="1"/>
    <cellStyle name="Sortie 3" xfId="35360" hidden="1"/>
    <cellStyle name="Sortie 3" xfId="35892" hidden="1"/>
    <cellStyle name="Sortie 3" xfId="35971" hidden="1"/>
    <cellStyle name="Sortie 3" xfId="35486" hidden="1"/>
    <cellStyle name="Sortie 3" xfId="34389" hidden="1"/>
    <cellStyle name="Sortie 3" xfId="36020" hidden="1"/>
    <cellStyle name="Sortie 3" xfId="36017" hidden="1"/>
    <cellStyle name="Sortie 3" xfId="36065" hidden="1"/>
    <cellStyle name="Sortie 3" xfId="36057" hidden="1"/>
    <cellStyle name="Sortie 3" xfId="36062" hidden="1"/>
    <cellStyle name="Sortie 3" xfId="36126" hidden="1"/>
    <cellStyle name="Sortie 3" xfId="36123" hidden="1"/>
    <cellStyle name="Sortie 3" xfId="36312" hidden="1"/>
    <cellStyle name="Sortie 3" xfId="36301" hidden="1"/>
    <cellStyle name="Sortie 3" xfId="36306" hidden="1"/>
    <cellStyle name="Sortie 3" xfId="36446" hidden="1"/>
    <cellStyle name="Sortie 3" xfId="36443" hidden="1"/>
    <cellStyle name="Sortie 3" xfId="36639" hidden="1"/>
    <cellStyle name="Sortie 3" xfId="36628" hidden="1"/>
    <cellStyle name="Sortie 3" xfId="36633" hidden="1"/>
    <cellStyle name="Sortie 3" xfId="36756" hidden="1"/>
    <cellStyle name="Sortie 3" xfId="36753" hidden="1"/>
    <cellStyle name="Sortie 3" xfId="36916" hidden="1"/>
    <cellStyle name="Sortie 3" xfId="36904" hidden="1"/>
    <cellStyle name="Sortie 3" xfId="36910" hidden="1"/>
    <cellStyle name="Sortie 3" xfId="37034" hidden="1"/>
    <cellStyle name="Sortie 3" xfId="37031" hidden="1"/>
    <cellStyle name="Sortie 3" xfId="37090" hidden="1"/>
    <cellStyle name="Sortie 3" xfId="37082" hidden="1"/>
    <cellStyle name="Sortie 3" xfId="37087" hidden="1"/>
    <cellStyle name="Sortie 3" xfId="37137" hidden="1"/>
    <cellStyle name="Sortie 3" xfId="37134" hidden="1"/>
    <cellStyle name="Sortie 3" xfId="37263" hidden="1"/>
    <cellStyle name="Sortie 3" xfId="37253" hidden="1"/>
    <cellStyle name="Sortie 3" xfId="37258" hidden="1"/>
    <cellStyle name="Sortie 3" xfId="37392" hidden="1"/>
    <cellStyle name="Sortie 3" xfId="37389" hidden="1"/>
    <cellStyle name="Sortie 3" xfId="37496" hidden="1"/>
    <cellStyle name="Sortie 3" xfId="37484" hidden="1"/>
    <cellStyle name="Sortie 3" xfId="37489" hidden="1"/>
    <cellStyle name="Sortie 3" xfId="37570" hidden="1"/>
    <cellStyle name="Sortie 3" xfId="37567" hidden="1"/>
    <cellStyle name="Sortie 3" xfId="37663" hidden="1"/>
    <cellStyle name="Sortie 3" xfId="37652" hidden="1"/>
    <cellStyle name="Sortie 3" xfId="37657" hidden="1"/>
    <cellStyle name="Sortie 3" xfId="37748" hidden="1"/>
    <cellStyle name="Sortie 3" xfId="37745" hidden="1"/>
    <cellStyle name="Sortie 3" xfId="37808" hidden="1"/>
    <cellStyle name="Sortie 3" xfId="37800" hidden="1"/>
    <cellStyle name="Sortie 3" xfId="37805" hidden="1"/>
    <cellStyle name="Sortie 3" xfId="37852" hidden="1"/>
    <cellStyle name="Sortie 3" xfId="37849" hidden="1"/>
    <cellStyle name="Sortie 3" xfId="37931" hidden="1"/>
    <cellStyle name="Sortie 3" xfId="37919" hidden="1"/>
    <cellStyle name="Sortie 3" xfId="37924" hidden="1"/>
    <cellStyle name="Sortie 3" xfId="38016" hidden="1"/>
    <cellStyle name="Sortie 3" xfId="38013" hidden="1"/>
    <cellStyle name="Sortie 3" xfId="37621" hidden="1"/>
    <cellStyle name="Sortie 3" xfId="37526" hidden="1"/>
    <cellStyle name="Sortie 3" xfId="37511" hidden="1"/>
    <cellStyle name="Sortie 3" xfId="37459" hidden="1"/>
    <cellStyle name="Sortie 3" xfId="37439" hidden="1"/>
    <cellStyle name="Sortie 3" xfId="38050" hidden="1"/>
    <cellStyle name="Sortie 3" xfId="37929" hidden="1"/>
    <cellStyle name="Sortie 3" xfId="37708" hidden="1"/>
    <cellStyle name="Sortie 3" xfId="37455" hidden="1"/>
    <cellStyle name="Sortie 3" xfId="37978" hidden="1"/>
    <cellStyle name="Sortie 3" xfId="38056" hidden="1"/>
    <cellStyle name="Sortie 3" xfId="37589" hidden="1"/>
    <cellStyle name="Sortie 3" xfId="36540" hidden="1"/>
    <cellStyle name="Sortie 3" xfId="38106" hidden="1"/>
    <cellStyle name="Sortie 3" xfId="38103" hidden="1"/>
    <cellStyle name="Sortie 3" xfId="38155" hidden="1"/>
    <cellStyle name="Sortie 3" xfId="38147" hidden="1"/>
    <cellStyle name="Sortie 3" xfId="38152" hidden="1"/>
    <cellStyle name="Sortie 3" xfId="38228" hidden="1"/>
    <cellStyle name="Sortie 3" xfId="38225" hidden="1"/>
    <cellStyle name="Sortie 3" xfId="38405" hidden="1"/>
    <cellStyle name="Sortie 3" xfId="38393" hidden="1"/>
    <cellStyle name="Sortie 3" xfId="38399" hidden="1"/>
    <cellStyle name="Sortie 3" xfId="38530" hidden="1"/>
    <cellStyle name="Sortie 3" xfId="38527" hidden="1"/>
    <cellStyle name="Sortie 3" xfId="38713" hidden="1"/>
    <cellStyle name="Sortie 3" xfId="38702" hidden="1"/>
    <cellStyle name="Sortie 3" xfId="38708" hidden="1"/>
    <cellStyle name="Sortie 3" xfId="38823" hidden="1"/>
    <cellStyle name="Sortie 3" xfId="38820" hidden="1"/>
    <cellStyle name="Sortie 3" xfId="38970" hidden="1"/>
    <cellStyle name="Sortie 3" xfId="38959" hidden="1"/>
    <cellStyle name="Sortie 3" xfId="38965" hidden="1"/>
    <cellStyle name="Sortie 3" xfId="39087" hidden="1"/>
    <cellStyle name="Sortie 3" xfId="39084" hidden="1"/>
    <cellStyle name="Sortie 3" xfId="39152" hidden="1"/>
    <cellStyle name="Sortie 3" xfId="39144" hidden="1"/>
    <cellStyle name="Sortie 3" xfId="39149" hidden="1"/>
    <cellStyle name="Sortie 3" xfId="39196" hidden="1"/>
    <cellStyle name="Sortie 3" xfId="39193" hidden="1"/>
    <cellStyle name="Sortie 3" xfId="39336" hidden="1"/>
    <cellStyle name="Sortie 3" xfId="39324" hidden="1"/>
    <cellStyle name="Sortie 3" xfId="39330" hidden="1"/>
    <cellStyle name="Sortie 3" xfId="39443" hidden="1"/>
    <cellStyle name="Sortie 3" xfId="39440" hidden="1"/>
    <cellStyle name="Sortie 3" xfId="39535" hidden="1"/>
    <cellStyle name="Sortie 3" xfId="39524" hidden="1"/>
    <cellStyle name="Sortie 3" xfId="39529" hidden="1"/>
    <cellStyle name="Sortie 3" xfId="39611" hidden="1"/>
    <cellStyle name="Sortie 3" xfId="39608" hidden="1"/>
    <cellStyle name="Sortie 3" xfId="39702" hidden="1"/>
    <cellStyle name="Sortie 3" xfId="39691" hidden="1"/>
    <cellStyle name="Sortie 3" xfId="39696" hidden="1"/>
    <cellStyle name="Sortie 3" xfId="39780" hidden="1"/>
    <cellStyle name="Sortie 3" xfId="39777" hidden="1"/>
    <cellStyle name="Sortie 3" xfId="39842" hidden="1"/>
    <cellStyle name="Sortie 3" xfId="39834" hidden="1"/>
    <cellStyle name="Sortie 3" xfId="39839" hidden="1"/>
    <cellStyle name="Sortie 3" xfId="39887" hidden="1"/>
    <cellStyle name="Sortie 3" xfId="39884" hidden="1"/>
    <cellStyle name="Sortie 3" xfId="39966" hidden="1"/>
    <cellStyle name="Sortie 3" xfId="39955" hidden="1"/>
    <cellStyle name="Sortie 3" xfId="39960" hidden="1"/>
    <cellStyle name="Sortie 3" xfId="40047" hidden="1"/>
    <cellStyle name="Sortie 3" xfId="40044" hidden="1"/>
    <cellStyle name="Sortie 3" xfId="39662" hidden="1"/>
    <cellStyle name="Sortie 3" xfId="39565" hidden="1"/>
    <cellStyle name="Sortie 3" xfId="39549" hidden="1"/>
    <cellStyle name="Sortie 3" xfId="39506" hidden="1"/>
    <cellStyle name="Sortie 3" xfId="39488" hidden="1"/>
    <cellStyle name="Sortie 3" xfId="40084" hidden="1"/>
    <cellStyle name="Sortie 3" xfId="39964" hidden="1"/>
    <cellStyle name="Sortie 3" xfId="39747" hidden="1"/>
    <cellStyle name="Sortie 3" xfId="39502" hidden="1"/>
    <cellStyle name="Sortie 3" xfId="40010" hidden="1"/>
    <cellStyle name="Sortie 3" xfId="40090" hidden="1"/>
    <cellStyle name="Sortie 3" xfId="39631" hidden="1"/>
    <cellStyle name="Sortie 3" xfId="38619" hidden="1"/>
    <cellStyle name="Sortie 3" xfId="40138" hidden="1"/>
    <cellStyle name="Sortie 3" xfId="40135" hidden="1"/>
    <cellStyle name="Sortie 3" xfId="40183" hidden="1"/>
    <cellStyle name="Sortie 3" xfId="40175" hidden="1"/>
    <cellStyle name="Sortie 3" xfId="40180" hidden="1"/>
    <cellStyle name="Sortie 3" xfId="40244" hidden="1"/>
    <cellStyle name="Sortie 3" xfId="40241" hidden="1"/>
    <cellStyle name="Sortie 3" xfId="40306" hidden="1"/>
    <cellStyle name="Sortie 3" xfId="40298" hidden="1"/>
    <cellStyle name="Sortie 3" xfId="40303" hidden="1"/>
    <cellStyle name="Sortie 3" xfId="40353" hidden="1"/>
    <cellStyle name="Sortie 3" xfId="40350" hidden="1"/>
    <cellStyle name="Sortie 3" xfId="40441" hidden="1"/>
    <cellStyle name="Sortie 3" xfId="40433" hidden="1"/>
    <cellStyle name="Sortie 3" xfId="40438" hidden="1"/>
    <cellStyle name="Sortie 3" xfId="40488" hidden="1"/>
    <cellStyle name="Sortie 3" xfId="40485" hidden="1"/>
    <cellStyle name="Sortie 3" xfId="40546" hidden="1"/>
    <cellStyle name="Sortie 3" xfId="40538" hidden="1"/>
    <cellStyle name="Sortie 3" xfId="40543" hidden="1"/>
    <cellStyle name="Sortie 3" xfId="40592" hidden="1"/>
    <cellStyle name="Sortie 3" xfId="40589" hidden="1"/>
    <cellStyle name="Sortie 3" xfId="40639" hidden="1"/>
    <cellStyle name="Sortie 3" xfId="40631" hidden="1"/>
    <cellStyle name="Sortie 3" xfId="40636" hidden="1"/>
    <cellStyle name="Sortie 3" xfId="40688" hidden="1"/>
    <cellStyle name="Sortie 3" xfId="40685" hidden="1"/>
    <cellStyle name="Sortie 3" xfId="40738" hidden="1"/>
    <cellStyle name="Sortie 3" xfId="40730" hidden="1"/>
    <cellStyle name="Sortie 3" xfId="40735" hidden="1"/>
    <cellStyle name="Sortie 3" xfId="40785" hidden="1"/>
    <cellStyle name="Sortie 3" xfId="40782" hidden="1"/>
    <cellStyle name="Sortie 3" xfId="40867" hidden="1"/>
    <cellStyle name="Sortie 3" xfId="40855" hidden="1"/>
    <cellStyle name="Sortie 3" xfId="40860" hidden="1"/>
    <cellStyle name="Sortie 3" xfId="40941" hidden="1"/>
    <cellStyle name="Sortie 3" xfId="40938" hidden="1"/>
    <cellStyle name="Sortie 3" xfId="41022" hidden="1"/>
    <cellStyle name="Sortie 3" xfId="41011" hidden="1"/>
    <cellStyle name="Sortie 3" xfId="41016" hidden="1"/>
    <cellStyle name="Sortie 3" xfId="41087" hidden="1"/>
    <cellStyle name="Sortie 3" xfId="41084" hidden="1"/>
    <cellStyle name="Sortie 3" xfId="41143" hidden="1"/>
    <cellStyle name="Sortie 3" xfId="41135" hidden="1"/>
    <cellStyle name="Sortie 3" xfId="41140" hidden="1"/>
    <cellStyle name="Sortie 3" xfId="41186" hidden="1"/>
    <cellStyle name="Sortie 3" xfId="41183" hidden="1"/>
    <cellStyle name="Sortie 3" xfId="41262" hidden="1"/>
    <cellStyle name="Sortie 3" xfId="41251" hidden="1"/>
    <cellStyle name="Sortie 3" xfId="41256" hidden="1"/>
    <cellStyle name="Sortie 3" xfId="41326" hidden="1"/>
    <cellStyle name="Sortie 3" xfId="41323" hidden="1"/>
    <cellStyle name="Sortie 3" xfId="40987" hidden="1"/>
    <cellStyle name="Sortie 3" xfId="40897" hidden="1"/>
    <cellStyle name="Sortie 3" xfId="40881" hidden="1"/>
    <cellStyle name="Sortie 3" xfId="40832" hidden="1"/>
    <cellStyle name="Sortie 3" xfId="40816" hidden="1"/>
    <cellStyle name="Sortie 3" xfId="41352" hidden="1"/>
    <cellStyle name="Sortie 3" xfId="41260" hidden="1"/>
    <cellStyle name="Sortie 3" xfId="41057" hidden="1"/>
    <cellStyle name="Sortie 3" xfId="40829" hidden="1"/>
    <cellStyle name="Sortie 3" xfId="41298" hidden="1"/>
    <cellStyle name="Sortie 3" xfId="41357" hidden="1"/>
    <cellStyle name="Sortie 3" xfId="40960" hidden="1"/>
    <cellStyle name="Sortie 3" xfId="40410" hidden="1"/>
    <cellStyle name="Sortie 3" xfId="41401" hidden="1"/>
    <cellStyle name="Sortie 3" xfId="41398" hidden="1"/>
    <cellStyle name="Sortie 3" xfId="41445" hidden="1"/>
    <cellStyle name="Sortie 3" xfId="41437" hidden="1"/>
    <cellStyle name="Sortie 3" xfId="41442" hidden="1"/>
    <cellStyle name="Sortie 3" xfId="41496" hidden="1"/>
    <cellStyle name="Sortie 3" xfId="41493" hidden="1"/>
    <cellStyle name="Sortie 3" xfId="41545" hidden="1"/>
    <cellStyle name="Sortie 3" xfId="41537" hidden="1"/>
    <cellStyle name="Sortie 3" xfId="41542" hidden="1"/>
    <cellStyle name="Sortie 3" xfId="41600" hidden="1"/>
    <cellStyle name="Sortie 3" xfId="41597" hidden="1"/>
    <cellStyle name="Sortie 3" xfId="41690" hidden="1"/>
    <cellStyle name="Sortie 3" xfId="41682" hidden="1"/>
    <cellStyle name="Sortie 3" xfId="41687" hidden="1"/>
    <cellStyle name="Sortie 3" xfId="41734" hidden="1"/>
    <cellStyle name="Sortie 3" xfId="41731" hidden="1"/>
    <cellStyle name="Sortie 3" xfId="41793" hidden="1"/>
    <cellStyle name="Sortie 3" xfId="41785" hidden="1"/>
    <cellStyle name="Sortie 3" xfId="41790" hidden="1"/>
    <cellStyle name="Sortie 3" xfId="41852" hidden="1"/>
    <cellStyle name="Sortie 3" xfId="41849" hidden="1"/>
    <cellStyle name="Sortie 3" xfId="41908" hidden="1"/>
    <cellStyle name="Sortie 3" xfId="41900" hidden="1"/>
    <cellStyle name="Sortie 3" xfId="41905" hidden="1"/>
    <cellStyle name="Sortie 3" xfId="41956" hidden="1"/>
    <cellStyle name="Sortie 3" xfId="41953" hidden="1"/>
    <cellStyle name="Sortie 3" xfId="42004" hidden="1"/>
    <cellStyle name="Sortie 3" xfId="41996" hidden="1"/>
    <cellStyle name="Sortie 3" xfId="42001" hidden="1"/>
    <cellStyle name="Sortie 3" xfId="42048" hidden="1"/>
    <cellStyle name="Sortie 3" xfId="42045" hidden="1"/>
    <cellStyle name="Sortie 3" xfId="42132" hidden="1"/>
    <cellStyle name="Sortie 3" xfId="42120" hidden="1"/>
    <cellStyle name="Sortie 3" xfId="42125" hidden="1"/>
    <cellStyle name="Sortie 3" xfId="42195" hidden="1"/>
    <cellStyle name="Sortie 3" xfId="42192" hidden="1"/>
    <cellStyle name="Sortie 3" xfId="42277" hidden="1"/>
    <cellStyle name="Sortie 3" xfId="42266" hidden="1"/>
    <cellStyle name="Sortie 3" xfId="42271" hidden="1"/>
    <cellStyle name="Sortie 3" xfId="42337" hidden="1"/>
    <cellStyle name="Sortie 3" xfId="42334" hidden="1"/>
    <cellStyle name="Sortie 3" xfId="42388" hidden="1"/>
    <cellStyle name="Sortie 3" xfId="42380" hidden="1"/>
    <cellStyle name="Sortie 3" xfId="42385" hidden="1"/>
    <cellStyle name="Sortie 3" xfId="42428" hidden="1"/>
    <cellStyle name="Sortie 3" xfId="42425" hidden="1"/>
    <cellStyle name="Sortie 3" xfId="42507" hidden="1"/>
    <cellStyle name="Sortie 3" xfId="42496" hidden="1"/>
    <cellStyle name="Sortie 3" xfId="42501" hidden="1"/>
    <cellStyle name="Sortie 3" xfId="42566" hidden="1"/>
    <cellStyle name="Sortie 3" xfId="42563" hidden="1"/>
    <cellStyle name="Sortie 3" xfId="42238" hidden="1"/>
    <cellStyle name="Sortie 3" xfId="42159" hidden="1"/>
    <cellStyle name="Sortie 3" xfId="42145" hidden="1"/>
    <cellStyle name="Sortie 3" xfId="42103" hidden="1"/>
    <cellStyle name="Sortie 3" xfId="42088" hidden="1"/>
    <cellStyle name="Sortie 3" xfId="42593" hidden="1"/>
    <cellStyle name="Sortie 3" xfId="42505" hidden="1"/>
    <cellStyle name="Sortie 3" xfId="42311" hidden="1"/>
    <cellStyle name="Sortie 3" xfId="42100" hidden="1"/>
    <cellStyle name="Sortie 3" xfId="42540" hidden="1"/>
    <cellStyle name="Sortie 3" xfId="42598" hidden="1"/>
    <cellStyle name="Sortie 3" xfId="42213" hidden="1"/>
    <cellStyle name="Sortie 3" xfId="41659" hidden="1"/>
    <cellStyle name="Sortie 3" xfId="42647" hidden="1"/>
    <cellStyle name="Sortie 3" xfId="42644" hidden="1"/>
    <cellStyle name="Sortie 3" xfId="42697" hidden="1"/>
    <cellStyle name="Sortie 3" xfId="42689" hidden="1"/>
    <cellStyle name="Sortie 3" xfId="42694" hidden="1"/>
    <cellStyle name="Sortie 3" xfId="42742" hidden="1"/>
    <cellStyle name="Sortie 3" xfId="42739" hidden="1"/>
    <cellStyle name="Sortie 3" xfId="40838" hidden="1"/>
    <cellStyle name="Sortie 3" xfId="40883" hidden="1"/>
    <cellStyle name="Sortie 3" xfId="40850" hidden="1"/>
    <cellStyle name="Sortie 3" xfId="40110" hidden="1"/>
    <cellStyle name="Sortie 3" xfId="40130" hidden="1"/>
    <cellStyle name="Sortie 3" xfId="38386" hidden="1"/>
    <cellStyle name="Sortie 3" xfId="38521" hidden="1"/>
    <cellStyle name="Sortie 3" xfId="38435" hidden="1"/>
    <cellStyle name="Sortie 3" xfId="37467" hidden="1"/>
    <cellStyle name="Sortie 3" xfId="37474" hidden="1"/>
    <cellStyle name="Sortie 3" xfId="35788" hidden="1"/>
    <cellStyle name="Sortie 3" xfId="35822" hidden="1"/>
    <cellStyle name="Sortie 3" xfId="35812" hidden="1"/>
    <cellStyle name="Sortie 3" xfId="34621" hidden="1"/>
    <cellStyle name="Sortie 3" xfId="34770" hidden="1"/>
    <cellStyle name="Sortie 3" xfId="33904" hidden="1"/>
    <cellStyle name="Sortie 3" xfId="33953" hidden="1"/>
    <cellStyle name="Sortie 3" xfId="33931" hidden="1"/>
    <cellStyle name="Sortie 3" xfId="33651" hidden="1"/>
    <cellStyle name="Sortie 3" xfId="33654" hidden="1"/>
    <cellStyle name="Sortie 3" xfId="22353" hidden="1"/>
    <cellStyle name="Sortie 3" xfId="22676" hidden="1"/>
    <cellStyle name="Sortie 3" xfId="22414" hidden="1"/>
    <cellStyle name="Sortie 3" xfId="36247" hidden="1"/>
    <cellStyle name="Sortie 3" xfId="32883" hidden="1"/>
    <cellStyle name="Sortie 3" xfId="34413" hidden="1"/>
    <cellStyle name="Sortie 3" xfId="25474" hidden="1"/>
    <cellStyle name="Sortie 3" xfId="30891" hidden="1"/>
    <cellStyle name="Sortie 3" xfId="39052" hidden="1"/>
    <cellStyle name="Sortie 3" xfId="35262" hidden="1"/>
    <cellStyle name="Sortie 3" xfId="34560" hidden="1"/>
    <cellStyle name="Sortie 3" xfId="35115" hidden="1"/>
    <cellStyle name="Sortie 3" xfId="25835" hidden="1"/>
    <cellStyle name="Sortie 3" xfId="39409" hidden="1"/>
    <cellStyle name="Sortie 3" xfId="34577" hidden="1"/>
    <cellStyle name="Sortie 3" xfId="38973" hidden="1"/>
    <cellStyle name="Sortie 3" xfId="38716" hidden="1"/>
    <cellStyle name="Sortie 3" xfId="35185" hidden="1"/>
    <cellStyle name="Sortie 3" xfId="34212" hidden="1"/>
    <cellStyle name="Sortie 3" xfId="26098" hidden="1"/>
    <cellStyle name="Sortie 3" xfId="25916" hidden="1"/>
    <cellStyle name="Sortie 3" xfId="34086" hidden="1"/>
    <cellStyle name="Sortie 3" xfId="37193" hidden="1"/>
    <cellStyle name="Sortie 3" xfId="36698" hidden="1"/>
    <cellStyle name="Sortie 3" xfId="36373" hidden="1"/>
    <cellStyle name="Sortie 3" xfId="32901" hidden="1"/>
    <cellStyle name="Sortie 3" xfId="29932" hidden="1"/>
    <cellStyle name="Sortie 3" xfId="37324" hidden="1"/>
    <cellStyle name="Sortie 3" xfId="24924" hidden="1"/>
    <cellStyle name="Sortie 3" xfId="35075" hidden="1"/>
    <cellStyle name="Sortie 3" xfId="36295" hidden="1"/>
    <cellStyle name="Sortie 3" xfId="38906" hidden="1"/>
    <cellStyle name="Sortie 3" xfId="29960" hidden="1"/>
    <cellStyle name="Sortie 3" xfId="20473" hidden="1"/>
    <cellStyle name="Sortie 3" xfId="38672" hidden="1"/>
    <cellStyle name="Sortie 3" xfId="28564" hidden="1"/>
    <cellStyle name="Sortie 3" xfId="36372" hidden="1"/>
    <cellStyle name="Sortie 3" xfId="39560" hidden="1"/>
    <cellStyle name="Sortie 3" xfId="36828" hidden="1"/>
    <cellStyle name="Sortie 3" xfId="39250" hidden="1"/>
    <cellStyle name="Sortie 3" xfId="34113" hidden="1"/>
    <cellStyle name="Sortie 3" xfId="20211" hidden="1"/>
    <cellStyle name="Sortie 3" xfId="31135" hidden="1"/>
    <cellStyle name="Sortie 3" xfId="26556" hidden="1"/>
    <cellStyle name="Sortie 3" xfId="36811" hidden="1"/>
    <cellStyle name="Sortie 3" xfId="38950" hidden="1"/>
    <cellStyle name="Sortie 3" xfId="34674" hidden="1"/>
    <cellStyle name="Sortie 3" xfId="38693" hidden="1"/>
    <cellStyle name="Sortie 3" xfId="38417" hidden="1"/>
    <cellStyle name="Sortie 3" xfId="34683" hidden="1"/>
    <cellStyle name="Sortie 3" xfId="22201" hidden="1"/>
    <cellStyle name="Sortie 3" xfId="31990" hidden="1"/>
    <cellStyle name="Sortie 3" xfId="36507" hidden="1"/>
    <cellStyle name="Sortie 3" xfId="38293" hidden="1"/>
    <cellStyle name="Sortie 3" xfId="31816" hidden="1"/>
    <cellStyle name="Sortie 3" xfId="35138" hidden="1"/>
    <cellStyle name="Sortie 3" xfId="36956" hidden="1"/>
    <cellStyle name="Sortie 3" xfId="38358" hidden="1"/>
    <cellStyle name="Sortie 3" xfId="36949" hidden="1"/>
    <cellStyle name="Sortie 3" xfId="39366" hidden="1"/>
    <cellStyle name="Sortie 3" xfId="39230" hidden="1"/>
    <cellStyle name="Sortie 3" xfId="36205" hidden="1"/>
    <cellStyle name="Sortie 3" xfId="34372" hidden="1"/>
    <cellStyle name="Sortie 3" xfId="30918" hidden="1"/>
    <cellStyle name="Sortie 3" xfId="39042" hidden="1"/>
    <cellStyle name="Sortie 3" xfId="34724" hidden="1"/>
    <cellStyle name="Sortie 3" xfId="31644" hidden="1"/>
    <cellStyle name="Sortie 3" xfId="34422" hidden="1"/>
    <cellStyle name="Sortie 3" xfId="31761" hidden="1"/>
    <cellStyle name="Sortie 3" xfId="34865" hidden="1"/>
    <cellStyle name="Sortie 3" xfId="32695" hidden="1"/>
    <cellStyle name="Sortie 3" xfId="32553" hidden="1"/>
    <cellStyle name="Sortie 3" xfId="32694" hidden="1"/>
    <cellStyle name="Sortie 3" xfId="38883" hidden="1"/>
    <cellStyle name="Sortie 3" xfId="35074" hidden="1"/>
    <cellStyle name="Sortie 3" xfId="37419" hidden="1"/>
    <cellStyle name="Sortie 3" xfId="34546" hidden="1"/>
    <cellStyle name="Sortie 3" xfId="19890" hidden="1"/>
    <cellStyle name="Sortie 3" xfId="28809" hidden="1"/>
    <cellStyle name="Sortie 3" xfId="36606" hidden="1"/>
    <cellStyle name="Sortie 3" xfId="34869" hidden="1"/>
    <cellStyle name="Sortie 3" xfId="34568" hidden="1"/>
    <cellStyle name="Sortie 3" xfId="25446" hidden="1"/>
    <cellStyle name="Sortie 3" xfId="34956" hidden="1"/>
    <cellStyle name="Sortie 3" xfId="19918" hidden="1"/>
    <cellStyle name="Sortie 3" xfId="38271" hidden="1"/>
    <cellStyle name="Sortie 3" xfId="30428" hidden="1"/>
    <cellStyle name="Sortie 3" xfId="38279" hidden="1"/>
    <cellStyle name="Sortie 3" xfId="34120" hidden="1"/>
    <cellStyle name="Sortie 3" xfId="26081" hidden="1"/>
    <cellStyle name="Sortie 3" xfId="38641" hidden="1"/>
    <cellStyle name="Sortie 3" xfId="32247" hidden="1"/>
    <cellStyle name="Sortie 3" xfId="34036" hidden="1"/>
    <cellStyle name="Sortie 3" xfId="32609" hidden="1"/>
    <cellStyle name="Sortie 3" xfId="33093" hidden="1"/>
    <cellStyle name="Sortie 3" xfId="40072" hidden="1"/>
    <cellStyle name="Sortie 3" xfId="36171" hidden="1"/>
    <cellStyle name="Sortie 3" xfId="39384" hidden="1"/>
    <cellStyle name="Sortie 3" xfId="33097" hidden="1"/>
    <cellStyle name="Sortie 3" xfId="36586" hidden="1"/>
    <cellStyle name="Sortie 3" xfId="39110" hidden="1"/>
    <cellStyle name="Sortie 3" xfId="38344" hidden="1"/>
    <cellStyle name="Sortie 3" xfId="25385" hidden="1"/>
    <cellStyle name="Sortie 3" xfId="38563" hidden="1"/>
    <cellStyle name="Sortie 3" xfId="36468" hidden="1"/>
    <cellStyle name="Sortie 3" xfId="36805" hidden="1"/>
    <cellStyle name="Sortie 3" xfId="36519" hidden="1"/>
    <cellStyle name="Sortie 3" xfId="39226" hidden="1"/>
    <cellStyle name="Sortie 3" xfId="21268" hidden="1"/>
    <cellStyle name="Sortie 3" xfId="37240" hidden="1"/>
    <cellStyle name="Sortie 3" xfId="22737" hidden="1"/>
    <cellStyle name="Sortie 3" xfId="35498" hidden="1"/>
    <cellStyle name="Sortie 3" xfId="35285" hidden="1"/>
    <cellStyle name="Sortie 3" xfId="37068" hidden="1"/>
    <cellStyle name="Sortie 3" xfId="39480" hidden="1"/>
    <cellStyle name="Sortie 3" xfId="35592" hidden="1"/>
    <cellStyle name="Sortie 3" xfId="20049" hidden="1"/>
    <cellStyle name="Sortie 3" xfId="36972" hidden="1"/>
    <cellStyle name="Sortie 3" xfId="42067" hidden="1"/>
    <cellStyle name="Sortie 3" xfId="35508" hidden="1"/>
    <cellStyle name="Sortie 3" xfId="33979" hidden="1"/>
    <cellStyle name="Sortie 3" xfId="37411" hidden="1"/>
    <cellStyle name="Sortie 3" xfId="40066" hidden="1"/>
    <cellStyle name="Sortie 3" xfId="39423" hidden="1"/>
    <cellStyle name="Sortie 3" xfId="34597" hidden="1"/>
    <cellStyle name="Sortie 3" xfId="35588" hidden="1"/>
    <cellStyle name="Sortie 3" xfId="36967" hidden="1"/>
    <cellStyle name="Sortie 3" xfId="40000" hidden="1"/>
    <cellStyle name="Sortie 3" xfId="21387" hidden="1"/>
    <cellStyle name="Sortie 3" xfId="37227" hidden="1"/>
    <cellStyle name="Sortie 3" xfId="34053" hidden="1"/>
    <cellStyle name="Sortie 3" xfId="34275" hidden="1"/>
    <cellStyle name="Sortie 3" xfId="30364" hidden="1"/>
    <cellStyle name="Sortie 3" xfId="36960" hidden="1"/>
    <cellStyle name="Sortie 3" xfId="19903" hidden="1"/>
    <cellStyle name="Sortie 3" xfId="42829" hidden="1"/>
    <cellStyle name="Sortie 3" xfId="42818" hidden="1"/>
    <cellStyle name="Sortie 3" xfId="42823" hidden="1"/>
    <cellStyle name="Sortie 3" xfId="42898" hidden="1"/>
    <cellStyle name="Sortie 3" xfId="42895" hidden="1"/>
    <cellStyle name="Sortie 3" xfId="42991" hidden="1"/>
    <cellStyle name="Sortie 3" xfId="42980" hidden="1"/>
    <cellStyle name="Sortie 3" xfId="42985" hidden="1"/>
    <cellStyle name="Sortie 3" xfId="43073" hidden="1"/>
    <cellStyle name="Sortie 3" xfId="43070" hidden="1"/>
    <cellStyle name="Sortie 3" xfId="43128" hidden="1"/>
    <cellStyle name="Sortie 3" xfId="43120" hidden="1"/>
    <cellStyle name="Sortie 3" xfId="43125" hidden="1"/>
    <cellStyle name="Sortie 3" xfId="43168" hidden="1"/>
    <cellStyle name="Sortie 3" xfId="43165" hidden="1"/>
    <cellStyle name="Sortie 3" xfId="43238" hidden="1"/>
    <cellStyle name="Sortie 3" xfId="43227" hidden="1"/>
    <cellStyle name="Sortie 3" xfId="43232" hidden="1"/>
    <cellStyle name="Sortie 3" xfId="43318" hidden="1"/>
    <cellStyle name="Sortie 3" xfId="43315" hidden="1"/>
    <cellStyle name="Sortie 3" xfId="42949" hidden="1"/>
    <cellStyle name="Sortie 3" xfId="42858" hidden="1"/>
    <cellStyle name="Sortie 3" xfId="42843" hidden="1"/>
    <cellStyle name="Sortie 3" xfId="42795" hidden="1"/>
    <cellStyle name="Sortie 3" xfId="42775" hidden="1"/>
    <cellStyle name="Sortie 3" xfId="43348" hidden="1"/>
    <cellStyle name="Sortie 3" xfId="43236" hidden="1"/>
    <cellStyle name="Sortie 3" xfId="43035" hidden="1"/>
    <cellStyle name="Sortie 3" xfId="42791" hidden="1"/>
    <cellStyle name="Sortie 3" xfId="43282" hidden="1"/>
    <cellStyle name="Sortie 3" xfId="43354" hidden="1"/>
    <cellStyle name="Sortie 3" xfId="42917" hidden="1"/>
    <cellStyle name="Sortie 3" xfId="34392" hidden="1"/>
    <cellStyle name="Sortie 3" xfId="43401" hidden="1"/>
    <cellStyle name="Sortie 3" xfId="43398" hidden="1"/>
    <cellStyle name="Sortie 3" xfId="43446" hidden="1"/>
    <cellStyle name="Sortie 3" xfId="43438" hidden="1"/>
    <cellStyle name="Sortie 3" xfId="43443" hidden="1"/>
    <cellStyle name="Sortie 3" xfId="43515" hidden="1"/>
    <cellStyle name="Sortie 3" xfId="43512" hidden="1"/>
    <cellStyle name="Sortie 3" xfId="43653" hidden="1"/>
    <cellStyle name="Sortie 3" xfId="43643" hidden="1"/>
    <cellStyle name="Sortie 3" xfId="43648" hidden="1"/>
    <cellStyle name="Sortie 3" xfId="43762" hidden="1"/>
    <cellStyle name="Sortie 3" xfId="43759" hidden="1"/>
    <cellStyle name="Sortie 3" xfId="43917" hidden="1"/>
    <cellStyle name="Sortie 3" xfId="43907" hidden="1"/>
    <cellStyle name="Sortie 3" xfId="43912" hidden="1"/>
    <cellStyle name="Sortie 3" xfId="44004" hidden="1"/>
    <cellStyle name="Sortie 3" xfId="44001" hidden="1"/>
    <cellStyle name="Sortie 3" xfId="44132" hidden="1"/>
    <cellStyle name="Sortie 3" xfId="44121" hidden="1"/>
    <cellStyle name="Sortie 3" xfId="44126" hidden="1"/>
    <cellStyle name="Sortie 3" xfId="44218" hidden="1"/>
    <cellStyle name="Sortie 3" xfId="44215" hidden="1"/>
    <cellStyle name="Sortie 3" xfId="44268" hidden="1"/>
    <cellStyle name="Sortie 3" xfId="44260" hidden="1"/>
    <cellStyle name="Sortie 3" xfId="44265" hidden="1"/>
    <cellStyle name="Sortie 3" xfId="44308" hidden="1"/>
    <cellStyle name="Sortie 3" xfId="44305" hidden="1"/>
    <cellStyle name="Sortie 3" xfId="44409" hidden="1"/>
    <cellStyle name="Sortie 3" xfId="44400" hidden="1"/>
    <cellStyle name="Sortie 3" xfId="44405" hidden="1"/>
    <cellStyle name="Sortie 3" xfId="44496" hidden="1"/>
    <cellStyle name="Sortie 3" xfId="44493" hidden="1"/>
    <cellStyle name="Sortie 3" xfId="44573" hidden="1"/>
    <cellStyle name="Sortie 3" xfId="44562" hidden="1"/>
    <cellStyle name="Sortie 3" xfId="44567" hidden="1"/>
    <cellStyle name="Sortie 3" xfId="44643" hidden="1"/>
    <cellStyle name="Sortie 3" xfId="44640" hidden="1"/>
    <cellStyle name="Sortie 3" xfId="44722" hidden="1"/>
    <cellStyle name="Sortie 3" xfId="44711" hidden="1"/>
    <cellStyle name="Sortie 3" xfId="44716" hidden="1"/>
    <cellStyle name="Sortie 3" xfId="44798" hidden="1"/>
    <cellStyle name="Sortie 3" xfId="44795" hidden="1"/>
    <cellStyle name="Sortie 3" xfId="44860" hidden="1"/>
    <cellStyle name="Sortie 3" xfId="44852" hidden="1"/>
    <cellStyle name="Sortie 3" xfId="44857" hidden="1"/>
    <cellStyle name="Sortie 3" xfId="44904" hidden="1"/>
    <cellStyle name="Sortie 3" xfId="44901" hidden="1"/>
    <cellStyle name="Sortie 3" xfId="44978" hidden="1"/>
    <cellStyle name="Sortie 3" xfId="44967" hidden="1"/>
    <cellStyle name="Sortie 3" xfId="44972" hidden="1"/>
    <cellStyle name="Sortie 3" xfId="45057" hidden="1"/>
    <cellStyle name="Sortie 3" xfId="45054" hidden="1"/>
    <cellStyle name="Sortie 3" xfId="44691" hidden="1"/>
    <cellStyle name="Sortie 3" xfId="44602" hidden="1"/>
    <cellStyle name="Sortie 3" xfId="44586" hidden="1"/>
    <cellStyle name="Sortie 3" xfId="44549" hidden="1"/>
    <cellStyle name="Sortie 3" xfId="44533" hidden="1"/>
    <cellStyle name="Sortie 3" xfId="45089" hidden="1"/>
    <cellStyle name="Sortie 3" xfId="44976" hidden="1"/>
    <cellStyle name="Sortie 3" xfId="44764" hidden="1"/>
    <cellStyle name="Sortie 3" xfId="44546" hidden="1"/>
    <cellStyle name="Sortie 3" xfId="45018" hidden="1"/>
    <cellStyle name="Sortie 3" xfId="45094" hidden="1"/>
    <cellStyle name="Sortie 3" xfId="44663" hidden="1"/>
    <cellStyle name="Sortie 3" xfId="43845" hidden="1"/>
    <cellStyle name="Sortie 3" xfId="45142" hidden="1"/>
    <cellStyle name="Sortie 3" xfId="45139" hidden="1"/>
    <cellStyle name="Sortie 3" xfId="45187" hidden="1"/>
    <cellStyle name="Sortie 3" xfId="45179" hidden="1"/>
    <cellStyle name="Sortie 3" xfId="45184" hidden="1"/>
    <cellStyle name="Sortie 3" xfId="45234" hidden="1"/>
    <cellStyle name="Sortie 3" xfId="45231" hidden="1"/>
    <cellStyle name="Sortie 3" xfId="45288" hidden="1"/>
    <cellStyle name="Sortie 3" xfId="45280" hidden="1"/>
    <cellStyle name="Sortie 3" xfId="45285" hidden="1"/>
    <cellStyle name="Sortie 3" xfId="45331" hidden="1"/>
    <cellStyle name="Sortie 3" xfId="45328" hidden="1"/>
    <cellStyle name="Sortie 3" xfId="45409" hidden="1"/>
    <cellStyle name="Sortie 3" xfId="45401" hidden="1"/>
    <cellStyle name="Sortie 3" xfId="45406" hidden="1"/>
    <cellStyle name="Sortie 3" xfId="45449" hidden="1"/>
    <cellStyle name="Sortie 3" xfId="45446" hidden="1"/>
    <cellStyle name="Sortie 3" xfId="45503" hidden="1"/>
    <cellStyle name="Sortie 3" xfId="45495" hidden="1"/>
    <cellStyle name="Sortie 3" xfId="45500" hidden="1"/>
    <cellStyle name="Sortie 3" xfId="45543" hidden="1"/>
    <cellStyle name="Sortie 3" xfId="45540" hidden="1"/>
    <cellStyle name="Sortie 3" xfId="45585" hidden="1"/>
    <cellStyle name="Sortie 3" xfId="45577" hidden="1"/>
    <cellStyle name="Sortie 3" xfId="45582" hidden="1"/>
    <cellStyle name="Sortie 3" xfId="45632" hidden="1"/>
    <cellStyle name="Sortie 3" xfId="45629" hidden="1"/>
    <cellStyle name="Sortie 3" xfId="45677" hidden="1"/>
    <cellStyle name="Sortie 3" xfId="45669" hidden="1"/>
    <cellStyle name="Sortie 3" xfId="45674" hidden="1"/>
    <cellStyle name="Sortie 3" xfId="45721" hidden="1"/>
    <cellStyle name="Sortie 3" xfId="45718" hidden="1"/>
    <cellStyle name="Sortie 3" xfId="45799" hidden="1"/>
    <cellStyle name="Sortie 3" xfId="45787" hidden="1"/>
    <cellStyle name="Sortie 3" xfId="45792" hidden="1"/>
    <cellStyle name="Sortie 3" xfId="45865" hidden="1"/>
    <cellStyle name="Sortie 3" xfId="45862" hidden="1"/>
    <cellStyle name="Sortie 3" xfId="45942" hidden="1"/>
    <cellStyle name="Sortie 3" xfId="45931" hidden="1"/>
    <cellStyle name="Sortie 3" xfId="45936" hidden="1"/>
    <cellStyle name="Sortie 3" xfId="45998" hidden="1"/>
    <cellStyle name="Sortie 3" xfId="45995" hidden="1"/>
    <cellStyle name="Sortie 3" xfId="46050" hidden="1"/>
    <cellStyle name="Sortie 3" xfId="46042" hidden="1"/>
    <cellStyle name="Sortie 3" xfId="46047" hidden="1"/>
    <cellStyle name="Sortie 3" xfId="46090" hidden="1"/>
    <cellStyle name="Sortie 3" xfId="46087" hidden="1"/>
    <cellStyle name="Sortie 3" xfId="46156" hidden="1"/>
    <cellStyle name="Sortie 3" xfId="46145" hidden="1"/>
    <cellStyle name="Sortie 3" xfId="46150" hidden="1"/>
    <cellStyle name="Sortie 3" xfId="46210" hidden="1"/>
    <cellStyle name="Sortie 3" xfId="46207" hidden="1"/>
    <cellStyle name="Sortie 3" xfId="45910" hidden="1"/>
    <cellStyle name="Sortie 3" xfId="45828" hidden="1"/>
    <cellStyle name="Sortie 3" xfId="45813" hidden="1"/>
    <cellStyle name="Sortie 3" xfId="45768" hidden="1"/>
    <cellStyle name="Sortie 3" xfId="45752" hidden="1"/>
    <cellStyle name="Sortie 3" xfId="46236" hidden="1"/>
    <cellStyle name="Sortie 3" xfId="46154" hidden="1"/>
    <cellStyle name="Sortie 3" xfId="45974" hidden="1"/>
    <cellStyle name="Sortie 3" xfId="45765" hidden="1"/>
    <cellStyle name="Sortie 3" xfId="46186" hidden="1"/>
    <cellStyle name="Sortie 3" xfId="46241" hidden="1"/>
    <cellStyle name="Sortie 3" xfId="45883" hidden="1"/>
    <cellStyle name="Sortie 3" xfId="45384" hidden="1"/>
    <cellStyle name="Sortie 3" xfId="46281" hidden="1"/>
    <cellStyle name="Sortie 3" xfId="46278" hidden="1"/>
    <cellStyle name="Sortie 3" xfId="46323" hidden="1"/>
    <cellStyle name="Sortie 3" xfId="46315" hidden="1"/>
    <cellStyle name="Sortie 3" xfId="46320" hidden="1"/>
    <cellStyle name="Sortie 3" xfId="46363" hidden="1"/>
    <cellStyle name="Sortie 3" xfId="46360" hidden="1"/>
    <cellStyle name="Sortie 3" xfId="46405" hidden="1"/>
    <cellStyle name="Sortie 3" xfId="46397" hidden="1"/>
    <cellStyle name="Sortie 3" xfId="46402" hidden="1"/>
    <cellStyle name="Sortie 3" xfId="46457" hidden="1"/>
    <cellStyle name="Sortie 3" xfId="46454" hidden="1"/>
    <cellStyle name="Sortie 3" xfId="46535" hidden="1"/>
    <cellStyle name="Sortie 3" xfId="46527" hidden="1"/>
    <cellStyle name="Sortie 3" xfId="46532" hidden="1"/>
    <cellStyle name="Sortie 3" xfId="46575" hidden="1"/>
    <cellStyle name="Sortie 3" xfId="46572" hidden="1"/>
    <cellStyle name="Sortie 3" xfId="46629" hidden="1"/>
    <cellStyle name="Sortie 3" xfId="46621" hidden="1"/>
    <cellStyle name="Sortie 3" xfId="46626" hidden="1"/>
    <cellStyle name="Sortie 3" xfId="46693" hidden="1"/>
    <cellStyle name="Sortie 3" xfId="46690" hidden="1"/>
    <cellStyle name="Sortie 3" xfId="46747" hidden="1"/>
    <cellStyle name="Sortie 3" xfId="46739" hidden="1"/>
    <cellStyle name="Sortie 3" xfId="46744" hidden="1"/>
    <cellStyle name="Sortie 3" xfId="46787" hidden="1"/>
    <cellStyle name="Sortie 3" xfId="46784" hidden="1"/>
    <cellStyle name="Sortie 3" xfId="46829" hidden="1"/>
    <cellStyle name="Sortie 3" xfId="46821" hidden="1"/>
    <cellStyle name="Sortie 3" xfId="46826" hidden="1"/>
    <cellStyle name="Sortie 3" xfId="46869" hidden="1"/>
    <cellStyle name="Sortie 3" xfId="46866" hidden="1"/>
    <cellStyle name="Sortie 3" xfId="46947" hidden="1"/>
    <cellStyle name="Sortie 3" xfId="46936" hidden="1"/>
    <cellStyle name="Sortie 3" xfId="46941" hidden="1"/>
    <cellStyle name="Sortie 3" xfId="47009" hidden="1"/>
    <cellStyle name="Sortie 3" xfId="47006" hidden="1"/>
    <cellStyle name="Sortie 3" xfId="47082" hidden="1"/>
    <cellStyle name="Sortie 3" xfId="47071" hidden="1"/>
    <cellStyle name="Sortie 3" xfId="47076" hidden="1"/>
    <cellStyle name="Sortie 3" xfId="47137" hidden="1"/>
    <cellStyle name="Sortie 3" xfId="47134" hidden="1"/>
    <cellStyle name="Sortie 3" xfId="47188" hidden="1"/>
    <cellStyle name="Sortie 3" xfId="47180" hidden="1"/>
    <cellStyle name="Sortie 3" xfId="47185" hidden="1"/>
    <cellStyle name="Sortie 3" xfId="47228" hidden="1"/>
    <cellStyle name="Sortie 3" xfId="47225" hidden="1"/>
    <cellStyle name="Sortie 3" xfId="47294" hidden="1"/>
    <cellStyle name="Sortie 3" xfId="47283" hidden="1"/>
    <cellStyle name="Sortie 3" xfId="47288" hidden="1"/>
    <cellStyle name="Sortie 3" xfId="47348" hidden="1"/>
    <cellStyle name="Sortie 3" xfId="47345" hidden="1"/>
    <cellStyle name="Sortie 3" xfId="47052" hidden="1"/>
    <cellStyle name="Sortie 3" xfId="46973" hidden="1"/>
    <cellStyle name="Sortie 3" xfId="46960" hidden="1"/>
    <cellStyle name="Sortie 3" xfId="46925" hidden="1"/>
    <cellStyle name="Sortie 3" xfId="46911" hidden="1"/>
    <cellStyle name="Sortie 3" xfId="47374" hidden="1"/>
    <cellStyle name="Sortie 3" xfId="47292" hidden="1"/>
    <cellStyle name="Sortie 3" xfId="47113" hidden="1"/>
    <cellStyle name="Sortie 3" xfId="46923" hidden="1"/>
    <cellStyle name="Sortie 3" xfId="47324" hidden="1"/>
    <cellStyle name="Sortie 3" xfId="47379" hidden="1"/>
    <cellStyle name="Sortie 3" xfId="47027" hidden="1"/>
    <cellStyle name="Sortie 3" xfId="46510" hidden="1"/>
    <cellStyle name="Sortie 3" xfId="47419" hidden="1"/>
    <cellStyle name="Sortie 3" xfId="47416" hidden="1"/>
    <cellStyle name="Sortie 3" xfId="47461" hidden="1"/>
    <cellStyle name="Sortie 3" xfId="47453" hidden="1"/>
    <cellStyle name="Sortie 3" xfId="47458" hidden="1"/>
    <cellStyle name="Sortie 3" xfId="47502" hidden="1"/>
    <cellStyle name="Sortie 3" xfId="47499" hidden="1"/>
    <cellStyle name="Sortie 3" xfId="45773" hidden="1"/>
    <cellStyle name="Sortie 3" xfId="45815" hidden="1"/>
    <cellStyle name="Sortie 3" xfId="45782" hidden="1"/>
    <cellStyle name="Sortie 3" xfId="45114" hidden="1"/>
    <cellStyle name="Sortie 3" xfId="45134" hidden="1"/>
    <cellStyle name="Sortie 3" xfId="43639" hidden="1"/>
    <cellStyle name="Sortie 3" xfId="43753" hidden="1"/>
    <cellStyle name="Sortie 3" xfId="43681" hidden="1"/>
    <cellStyle name="Sortie 3" xfId="42803" hidden="1"/>
    <cellStyle name="Sortie 3" xfId="42810" hidden="1"/>
    <cellStyle name="Sortie 3" xfId="38295" hidden="1"/>
    <cellStyle name="Sortie 3" xfId="38363" hidden="1"/>
    <cellStyle name="Sortie 3" xfId="38315" hidden="1"/>
    <cellStyle name="Sortie 3" xfId="35858" hidden="1"/>
    <cellStyle name="Sortie 3" xfId="35917" hidden="1"/>
    <cellStyle name="Sortie 3" xfId="34744" hidden="1"/>
    <cellStyle name="Sortie 3" xfId="34784" hidden="1"/>
    <cellStyle name="Sortie 3" xfId="34750" hidden="1"/>
    <cellStyle name="Sortie 3" xfId="34314" hidden="1"/>
    <cellStyle name="Sortie 3" xfId="34368" hidden="1"/>
    <cellStyle name="Sortie 3" xfId="24737" hidden="1"/>
    <cellStyle name="Sortie 3" xfId="25450" hidden="1"/>
    <cellStyle name="Sortie 3" xfId="25313" hidden="1"/>
    <cellStyle name="Sortie 3" xfId="35253" hidden="1"/>
    <cellStyle name="Sortie 3" xfId="42292" hidden="1"/>
    <cellStyle name="Sortie 3" xfId="37327" hidden="1"/>
    <cellStyle name="Sortie 3" xfId="36164" hidden="1"/>
    <cellStyle name="Sortie 3" xfId="40393" hidden="1"/>
    <cellStyle name="Sortie 3" xfId="44192" hidden="1"/>
    <cellStyle name="Sortie 3" xfId="22199" hidden="1"/>
    <cellStyle name="Sortie 3" xfId="35083" hidden="1"/>
    <cellStyle name="Sortie 3" xfId="36837" hidden="1"/>
    <cellStyle name="Sortie 3" xfId="36436" hidden="1"/>
    <cellStyle name="Sortie 3" xfId="44465" hidden="1"/>
    <cellStyle name="Sortie 3" xfId="37216" hidden="1"/>
    <cellStyle name="Sortie 3" xfId="44135" hidden="1"/>
    <cellStyle name="Sortie 3" xfId="43920" hidden="1"/>
    <cellStyle name="Sortie 3" xfId="38465" hidden="1"/>
    <cellStyle name="Sortie 3" xfId="39011" hidden="1"/>
    <cellStyle name="Sortie 3" xfId="36623" hidden="1"/>
    <cellStyle name="Sortie 3" xfId="36502" hidden="1"/>
    <cellStyle name="Sortie 3" xfId="36824" hidden="1"/>
    <cellStyle name="Sortie 3" xfId="27352" hidden="1"/>
    <cellStyle name="Sortie 3" xfId="25038" hidden="1"/>
    <cellStyle name="Sortie 3" xfId="36649" hidden="1"/>
    <cellStyle name="Sortie 3" xfId="42310" hidden="1"/>
    <cellStyle name="Sortie 3" xfId="39520" hidden="1"/>
    <cellStyle name="Sortie 3" xfId="34565" hidden="1"/>
    <cellStyle name="Sortie 3" xfId="35683" hidden="1"/>
    <cellStyle name="Sortie 3" xfId="36333" hidden="1"/>
    <cellStyle name="Sortie 3" xfId="33983" hidden="1"/>
    <cellStyle name="Sortie 3" xfId="44079" hidden="1"/>
    <cellStyle name="Sortie 3" xfId="39545" hidden="1"/>
    <cellStyle name="Sortie 3" xfId="20040" hidden="1"/>
    <cellStyle name="Sortie 3" xfId="43883" hidden="1"/>
    <cellStyle name="Sortie 3" xfId="38580" hidden="1"/>
    <cellStyle name="Sortie 3" xfId="34170" hidden="1"/>
    <cellStyle name="Sortie 3" xfId="44597" hidden="1"/>
    <cellStyle name="Sortie 3" xfId="36879" hidden="1"/>
    <cellStyle name="Sortie 3" xfId="44351" hidden="1"/>
    <cellStyle name="Sortie 3" xfId="31641" hidden="1"/>
    <cellStyle name="Sortie 3" xfId="19876" hidden="1"/>
    <cellStyle name="Sortie 3" xfId="40628" hidden="1"/>
    <cellStyle name="Sortie 3" xfId="36946" hidden="1"/>
    <cellStyle name="Sortie 3" xfId="30436" hidden="1"/>
    <cellStyle name="Sortie 3" xfId="44116" hidden="1"/>
    <cellStyle name="Sortie 3" xfId="35250" hidden="1"/>
    <cellStyle name="Sortie 3" xfId="43899" hidden="1"/>
    <cellStyle name="Sortie 3" xfId="43665" hidden="1"/>
    <cellStyle name="Sortie 3" xfId="29804" hidden="1"/>
    <cellStyle name="Sortie 3" xfId="33521" hidden="1"/>
    <cellStyle name="Sortie 3" xfId="41457" hidden="1"/>
    <cellStyle name="Sortie 3" xfId="34666" hidden="1"/>
    <cellStyle name="Sortie 3" xfId="43575" hidden="1"/>
    <cellStyle name="Sortie 3" xfId="41293" hidden="1"/>
    <cellStyle name="Sortie 3" xfId="38441" hidden="1"/>
    <cellStyle name="Sortie 3" xfId="36352" hidden="1"/>
    <cellStyle name="Sortie 3" xfId="43616" hidden="1"/>
    <cellStyle name="Sortie 3" xfId="33694" hidden="1"/>
    <cellStyle name="Sortie 3" xfId="44437" hidden="1"/>
    <cellStyle name="Sortie 3" xfId="44338" hidden="1"/>
    <cellStyle name="Sortie 3" xfId="38677" hidden="1"/>
    <cellStyle name="Sortie 3" xfId="34512" hidden="1"/>
    <cellStyle name="Sortie 3" xfId="40419" hidden="1"/>
    <cellStyle name="Sortie 3" xfId="44184" hidden="1"/>
    <cellStyle name="Sortie 3" xfId="34108" hidden="1"/>
    <cellStyle name="Sortie 3" xfId="41127" hidden="1"/>
    <cellStyle name="Sortie 3" xfId="38628" hidden="1"/>
    <cellStyle name="Sortie 3" xfId="41239" hidden="1"/>
    <cellStyle name="Sortie 3" xfId="21857" hidden="1"/>
    <cellStyle name="Sortie 3" xfId="42116" hidden="1"/>
    <cellStyle name="Sortie 3" xfId="41986" hidden="1"/>
    <cellStyle name="Sortie 3" xfId="42115" hidden="1"/>
    <cellStyle name="Sortie 3" xfId="44059" hidden="1"/>
    <cellStyle name="Sortie 3" xfId="26500" hidden="1"/>
    <cellStyle name="Sortie 3" xfId="34272" hidden="1"/>
    <cellStyle name="Sortie 3" xfId="27847" hidden="1"/>
    <cellStyle name="Sortie 3" xfId="36531" hidden="1"/>
    <cellStyle name="Sortie 3" xfId="44109" hidden="1"/>
    <cellStyle name="Sortie 3" xfId="36272" hidden="1"/>
    <cellStyle name="Sortie 3" xfId="31842" hidden="1"/>
    <cellStyle name="Sortie 3" xfId="36812" hidden="1"/>
    <cellStyle name="Sortie 3" xfId="41229" hidden="1"/>
    <cellStyle name="Sortie 3" xfId="39124" hidden="1"/>
    <cellStyle name="Sortie 3" xfId="36354" hidden="1"/>
    <cellStyle name="Sortie 3" xfId="34838" hidden="1"/>
    <cellStyle name="Sortie 3" xfId="43558" hidden="1"/>
    <cellStyle name="Sortie 3" xfId="36377" hidden="1"/>
    <cellStyle name="Sortie 3" xfId="36010" hidden="1"/>
    <cellStyle name="Sortie 3" xfId="38688" hidden="1"/>
    <cellStyle name="Sortie 3" xfId="43861" hidden="1"/>
    <cellStyle name="Sortie 3" xfId="41703" hidden="1"/>
    <cellStyle name="Sortie 3" xfId="38349" hidden="1"/>
    <cellStyle name="Sortie 3" xfId="42038" hidden="1"/>
    <cellStyle name="Sortie 3" xfId="42489" hidden="1"/>
    <cellStyle name="Sortie 3" xfId="36233" hidden="1"/>
    <cellStyle name="Sortie 3" xfId="33729" hidden="1"/>
    <cellStyle name="Sortie 3" xfId="36291" hidden="1"/>
    <cellStyle name="Sortie 3" xfId="42493" hidden="1"/>
    <cellStyle name="Sortie 3" xfId="39281" hidden="1"/>
    <cellStyle name="Sortie 3" xfId="36988" hidden="1"/>
    <cellStyle name="Sortie 3" xfId="43609" hidden="1"/>
    <cellStyle name="Sortie 3" xfId="36116" hidden="1"/>
    <cellStyle name="Sortie 3" xfId="26063" hidden="1"/>
    <cellStyle name="Sortie 3" xfId="41375" hidden="1"/>
    <cellStyle name="Sortie 3" xfId="35791" hidden="1"/>
    <cellStyle name="Sortie 3" xfId="38388" hidden="1"/>
    <cellStyle name="Sortie 3" xfId="39105" hidden="1"/>
    <cellStyle name="Sortie 3" xfId="34002" hidden="1"/>
    <cellStyle name="Sortie 3" xfId="43949" hidden="1"/>
    <cellStyle name="Sortie 3" xfId="38316" hidden="1"/>
    <cellStyle name="Sortie 3" xfId="32974" hidden="1"/>
    <cellStyle name="Sortie 3" xfId="39009" hidden="1"/>
    <cellStyle name="Sortie 3" xfId="44782" hidden="1"/>
    <cellStyle name="Sortie 3" xfId="39668" hidden="1"/>
    <cellStyle name="Sortie 3" xfId="36939" hidden="1"/>
    <cellStyle name="Sortie 3" xfId="39952" hidden="1"/>
    <cellStyle name="Sortie 3" xfId="34218" hidden="1"/>
    <cellStyle name="Sortie 3" xfId="36506" hidden="1"/>
    <cellStyle name="Sortie 3" xfId="44443" hidden="1"/>
    <cellStyle name="Sortie 3" xfId="35251" hidden="1"/>
    <cellStyle name="Sortie 3" xfId="36178" hidden="1"/>
    <cellStyle name="Sortie 3" xfId="34205" hidden="1"/>
    <cellStyle name="Sortie 3" xfId="44784" hidden="1"/>
    <cellStyle name="Sortie 3" xfId="35067" hidden="1"/>
    <cellStyle name="Sortie 3" xfId="43572" hidden="1"/>
    <cellStyle name="Sortie 3" xfId="39370" hidden="1"/>
    <cellStyle name="Sortie 3" xfId="36014" hidden="1"/>
    <cellStyle name="Sortie 3" xfId="44460" hidden="1"/>
    <cellStyle name="Sortie 3" xfId="27915" hidden="1"/>
    <cellStyle name="Sortie 3" xfId="39276" hidden="1"/>
    <cellStyle name="Sortie 3" xfId="34445" hidden="1"/>
    <cellStyle name="Sortie 3" xfId="39262" hidden="1"/>
    <cellStyle name="Sortie 3" xfId="47536" hidden="1"/>
    <cellStyle name="Sortie 3" xfId="47533" hidden="1"/>
    <cellStyle name="Sortie 3" xfId="47607" hidden="1"/>
    <cellStyle name="Sortie 3" xfId="47596" hidden="1"/>
    <cellStyle name="Sortie 3" xfId="47601" hidden="1"/>
    <cellStyle name="Sortie 3" xfId="47673" hidden="1"/>
    <cellStyle name="Sortie 3" xfId="47670" hidden="1"/>
    <cellStyle name="Sortie 3" xfId="47754" hidden="1"/>
    <cellStyle name="Sortie 3" xfId="47743" hidden="1"/>
    <cellStyle name="Sortie 3" xfId="47748" hidden="1"/>
    <cellStyle name="Sortie 3" xfId="47836" hidden="1"/>
    <cellStyle name="Sortie 3" xfId="47833" hidden="1"/>
    <cellStyle name="Sortie 3" xfId="47891" hidden="1"/>
    <cellStyle name="Sortie 3" xfId="47883" hidden="1"/>
    <cellStyle name="Sortie 3" xfId="47888" hidden="1"/>
    <cellStyle name="Sortie 3" xfId="47931" hidden="1"/>
    <cellStyle name="Sortie 3" xfId="47928" hidden="1"/>
    <cellStyle name="Sortie 3" xfId="48001" hidden="1"/>
    <cellStyle name="Sortie 3" xfId="47990" hidden="1"/>
    <cellStyle name="Sortie 3" xfId="47995" hidden="1"/>
    <cellStyle name="Sortie 3" xfId="48081" hidden="1"/>
    <cellStyle name="Sortie 3" xfId="48078" hidden="1"/>
    <cellStyle name="Sortie 3" xfId="47722" hidden="1"/>
    <cellStyle name="Sortie 3" xfId="47634" hidden="1"/>
    <cellStyle name="Sortie 3" xfId="47621" hidden="1"/>
    <cellStyle name="Sortie 3" xfId="47583" hidden="1"/>
    <cellStyle name="Sortie 3" xfId="47566" hidden="1"/>
    <cellStyle name="Sortie 3" xfId="48108" hidden="1"/>
    <cellStyle name="Sortie 3" xfId="47999" hidden="1"/>
    <cellStyle name="Sortie 3" xfId="47798" hidden="1"/>
    <cellStyle name="Sortie 3" xfId="47581" hidden="1"/>
    <cellStyle name="Sortie 3" xfId="48045" hidden="1"/>
    <cellStyle name="Sortie 3" xfId="48114" hidden="1"/>
    <cellStyle name="Sortie 3" xfId="47692" hidden="1"/>
    <cellStyle name="Sortie 3" xfId="27296" hidden="1"/>
    <cellStyle name="Sortie 3" xfId="48154" hidden="1"/>
    <cellStyle name="Sortie 3" xfId="48151" hidden="1"/>
    <cellStyle name="Sortie 3" xfId="48196" hidden="1"/>
    <cellStyle name="Sortie 3" xfId="48188" hidden="1"/>
    <cellStyle name="Sortie 3" xfId="48193" hidden="1"/>
    <cellStyle name="Sortie 3" xfId="48260" hidden="1"/>
    <cellStyle name="Sortie 3" xfId="48257" hidden="1"/>
    <cellStyle name="Sortie 3" xfId="48314" hidden="1"/>
    <cellStyle name="Sortie 3" xfId="48306" hidden="1"/>
    <cellStyle name="Sortie 3" xfId="48311" hidden="1"/>
    <cellStyle name="Sortie 3" xfId="48354" hidden="1"/>
    <cellStyle name="Sortie 3" xfId="48351" hidden="1"/>
    <cellStyle name="Sortie 3" xfId="48432" hidden="1"/>
    <cellStyle name="Sortie 3" xfId="48424" hidden="1"/>
    <cellStyle name="Sortie 3" xfId="48429" hidden="1"/>
    <cellStyle name="Sortie 3" xfId="48472" hidden="1"/>
    <cellStyle name="Sortie 3" xfId="48469" hidden="1"/>
    <cellStyle name="Sortie 3" xfId="48526" hidden="1"/>
    <cellStyle name="Sortie 3" xfId="48518" hidden="1"/>
    <cellStyle name="Sortie 3" xfId="48523" hidden="1"/>
    <cellStyle name="Sortie 3" xfId="48566" hidden="1"/>
    <cellStyle name="Sortie 3" xfId="48563" hidden="1"/>
    <cellStyle name="Sortie 3" xfId="48620" hidden="1"/>
    <cellStyle name="Sortie 3" xfId="48612" hidden="1"/>
    <cellStyle name="Sortie 3" xfId="48617" hidden="1"/>
    <cellStyle name="Sortie 3" xfId="48660" hidden="1"/>
    <cellStyle name="Sortie 3" xfId="48657" hidden="1"/>
    <cellStyle name="Sortie 3" xfId="48702" hidden="1"/>
    <cellStyle name="Sortie 3" xfId="48694" hidden="1"/>
    <cellStyle name="Sortie 3" xfId="48699" hidden="1"/>
    <cellStyle name="Sortie 3" xfId="48742" hidden="1"/>
    <cellStyle name="Sortie 3" xfId="48739" hidden="1"/>
    <cellStyle name="Sortie 3" xfId="48808" hidden="1"/>
    <cellStyle name="Sortie 3" xfId="48797" hidden="1"/>
    <cellStyle name="Sortie 3" xfId="48802" hidden="1"/>
    <cellStyle name="Sortie 3" xfId="48870" hidden="1"/>
    <cellStyle name="Sortie 3" xfId="48867" hidden="1"/>
    <cellStyle name="Sortie 3" xfId="48943" hidden="1"/>
    <cellStyle name="Sortie 3" xfId="48932" hidden="1"/>
    <cellStyle name="Sortie 3" xfId="48937" hidden="1"/>
    <cellStyle name="Sortie 3" xfId="48998" hidden="1"/>
    <cellStyle name="Sortie 3" xfId="48995" hidden="1"/>
    <cellStyle name="Sortie 3" xfId="49049" hidden="1"/>
    <cellStyle name="Sortie 3" xfId="49041" hidden="1"/>
    <cellStyle name="Sortie 3" xfId="49046" hidden="1"/>
    <cellStyle name="Sortie 3" xfId="49089" hidden="1"/>
    <cellStyle name="Sortie 3" xfId="49086" hidden="1"/>
    <cellStyle name="Sortie 3" xfId="49155" hidden="1"/>
    <cellStyle name="Sortie 3" xfId="49144" hidden="1"/>
    <cellStyle name="Sortie 3" xfId="49149" hidden="1"/>
    <cellStyle name="Sortie 3" xfId="49209" hidden="1"/>
    <cellStyle name="Sortie 3" xfId="49206" hidden="1"/>
    <cellStyle name="Sortie 3" xfId="48913" hidden="1"/>
    <cellStyle name="Sortie 3" xfId="48834" hidden="1"/>
    <cellStyle name="Sortie 3" xfId="48821" hidden="1"/>
    <cellStyle name="Sortie 3" xfId="48786" hidden="1"/>
    <cellStyle name="Sortie 3" xfId="48772" hidden="1"/>
    <cellStyle name="Sortie 3" xfId="49235" hidden="1"/>
    <cellStyle name="Sortie 3" xfId="49153" hidden="1"/>
    <cellStyle name="Sortie 3" xfId="48974" hidden="1"/>
    <cellStyle name="Sortie 3" xfId="48784" hidden="1"/>
    <cellStyle name="Sortie 3" xfId="49185" hidden="1"/>
    <cellStyle name="Sortie 3" xfId="49240" hidden="1"/>
    <cellStyle name="Sortie 3" xfId="48888" hidden="1"/>
    <cellStyle name="Sortie 3" xfId="48407" hidden="1"/>
    <cellStyle name="Sortie 3" xfId="49280" hidden="1"/>
    <cellStyle name="Sortie 3" xfId="49277" hidden="1"/>
    <cellStyle name="Sortie 3" xfId="49322" hidden="1"/>
    <cellStyle name="Sortie 3" xfId="49314" hidden="1"/>
    <cellStyle name="Sortie 3" xfId="49319" hidden="1"/>
    <cellStyle name="Sortie 3" xfId="49362" hidden="1"/>
    <cellStyle name="Sortie 3" xfId="49359" hidden="1"/>
    <cellStyle name="Sortie 3" xfId="49404" hidden="1"/>
    <cellStyle name="Sortie 3" xfId="49396" hidden="1"/>
    <cellStyle name="Sortie 3" xfId="49401" hidden="1"/>
    <cellStyle name="Sortie 3" xfId="49444" hidden="1"/>
    <cellStyle name="Sortie 3" xfId="49441" hidden="1"/>
    <cellStyle name="Sortie 3" xfId="49522" hidden="1"/>
    <cellStyle name="Sortie 3" xfId="49514" hidden="1"/>
    <cellStyle name="Sortie 3" xfId="49519" hidden="1"/>
    <cellStyle name="Sortie 3" xfId="49562" hidden="1"/>
    <cellStyle name="Sortie 3" xfId="49559" hidden="1"/>
    <cellStyle name="Sortie 3" xfId="49616" hidden="1"/>
    <cellStyle name="Sortie 3" xfId="49608" hidden="1"/>
    <cellStyle name="Sortie 3" xfId="49613" hidden="1"/>
    <cellStyle name="Sortie 3" xfId="49656" hidden="1"/>
    <cellStyle name="Sortie 3" xfId="49653" hidden="1"/>
    <cellStyle name="Sortie 3" xfId="49698" hidden="1"/>
    <cellStyle name="Sortie 3" xfId="49690" hidden="1"/>
    <cellStyle name="Sortie 3" xfId="49695" hidden="1"/>
    <cellStyle name="Sortie 3" xfId="49738" hidden="1"/>
    <cellStyle name="Sortie 3" xfId="49735" hidden="1"/>
    <cellStyle name="Sortie 3" xfId="49780" hidden="1"/>
    <cellStyle name="Sortie 3" xfId="49772" hidden="1"/>
    <cellStyle name="Sortie 3" xfId="49777" hidden="1"/>
    <cellStyle name="Sortie 3" xfId="49820" hidden="1"/>
    <cellStyle name="Sortie 3" xfId="49817" hidden="1"/>
    <cellStyle name="Sortie 3" xfId="49886" hidden="1"/>
    <cellStyle name="Sortie 3" xfId="49875" hidden="1"/>
    <cellStyle name="Sortie 3" xfId="49880" hidden="1"/>
    <cellStyle name="Sortie 3" xfId="49948" hidden="1"/>
    <cellStyle name="Sortie 3" xfId="49945" hidden="1"/>
    <cellStyle name="Sortie 3" xfId="50021" hidden="1"/>
    <cellStyle name="Sortie 3" xfId="50010" hidden="1"/>
    <cellStyle name="Sortie 3" xfId="50015" hidden="1"/>
    <cellStyle name="Sortie 3" xfId="50076" hidden="1"/>
    <cellStyle name="Sortie 3" xfId="50073" hidden="1"/>
    <cellStyle name="Sortie 3" xfId="50127" hidden="1"/>
    <cellStyle name="Sortie 3" xfId="50119" hidden="1"/>
    <cellStyle name="Sortie 3" xfId="50124" hidden="1"/>
    <cellStyle name="Sortie 3" xfId="50167" hidden="1"/>
    <cellStyle name="Sortie 3" xfId="50164" hidden="1"/>
    <cellStyle name="Sortie 3" xfId="50233" hidden="1"/>
    <cellStyle name="Sortie 3" xfId="50222" hidden="1"/>
    <cellStyle name="Sortie 3" xfId="50227" hidden="1"/>
    <cellStyle name="Sortie 3" xfId="50287" hidden="1"/>
    <cellStyle name="Sortie 3" xfId="50284" hidden="1"/>
    <cellStyle name="Sortie 3" xfId="49991" hidden="1"/>
    <cellStyle name="Sortie 3" xfId="49912" hidden="1"/>
    <cellStyle name="Sortie 3" xfId="49899" hidden="1"/>
    <cellStyle name="Sortie 3" xfId="49864" hidden="1"/>
    <cellStyle name="Sortie 3" xfId="49850" hidden="1"/>
    <cellStyle name="Sortie 3" xfId="50313" hidden="1"/>
    <cellStyle name="Sortie 3" xfId="50231" hidden="1"/>
    <cellStyle name="Sortie 3" xfId="50052" hidden="1"/>
    <cellStyle name="Sortie 3" xfId="49862" hidden="1"/>
    <cellStyle name="Sortie 3" xfId="50263" hidden="1"/>
    <cellStyle name="Sortie 3" xfId="50318" hidden="1"/>
    <cellStyle name="Sortie 3" xfId="49966" hidden="1"/>
    <cellStyle name="Sortie 3" xfId="49497" hidden="1"/>
    <cellStyle name="Sortie 3" xfId="50358" hidden="1"/>
    <cellStyle name="Sortie 3" xfId="50355" hidden="1"/>
    <cellStyle name="Sortie 3" xfId="50400" hidden="1"/>
    <cellStyle name="Sortie 3" xfId="50392" hidden="1"/>
    <cellStyle name="Sortie 3" xfId="50397" hidden="1"/>
    <cellStyle name="Sortie 3" xfId="50440" hidden="1"/>
    <cellStyle name="Sortie 3" xfId="50437" hidden="1"/>
    <cellStyle name="Sortie 3" xfId="50482" hidden="1"/>
    <cellStyle name="Sortie 3" xfId="50474" hidden="1"/>
    <cellStyle name="Sortie 3" xfId="50479" hidden="1"/>
    <cellStyle name="Sortie 3" xfId="50534" hidden="1"/>
    <cellStyle name="Sortie 3" xfId="50531" hidden="1"/>
    <cellStyle name="Sortie 3" xfId="50612" hidden="1"/>
    <cellStyle name="Sortie 3" xfId="50604" hidden="1"/>
    <cellStyle name="Sortie 3" xfId="50609" hidden="1"/>
    <cellStyle name="Sortie 3" xfId="50652" hidden="1"/>
    <cellStyle name="Sortie 3" xfId="50649" hidden="1"/>
    <cellStyle name="Sortie 3" xfId="50706" hidden="1"/>
    <cellStyle name="Sortie 3" xfId="50698" hidden="1"/>
    <cellStyle name="Sortie 3" xfId="50703" hidden="1"/>
    <cellStyle name="Sortie 3" xfId="50770" hidden="1"/>
    <cellStyle name="Sortie 3" xfId="50767" hidden="1"/>
    <cellStyle name="Sortie 3" xfId="50824" hidden="1"/>
    <cellStyle name="Sortie 3" xfId="50816" hidden="1"/>
    <cellStyle name="Sortie 3" xfId="50821" hidden="1"/>
    <cellStyle name="Sortie 3" xfId="50864" hidden="1"/>
    <cellStyle name="Sortie 3" xfId="50861" hidden="1"/>
    <cellStyle name="Sortie 3" xfId="50906" hidden="1"/>
    <cellStyle name="Sortie 3" xfId="50898" hidden="1"/>
    <cellStyle name="Sortie 3" xfId="50903" hidden="1"/>
    <cellStyle name="Sortie 3" xfId="50946" hidden="1"/>
    <cellStyle name="Sortie 3" xfId="50943" hidden="1"/>
    <cellStyle name="Sortie 3" xfId="51024" hidden="1"/>
    <cellStyle name="Sortie 3" xfId="51013" hidden="1"/>
    <cellStyle name="Sortie 3" xfId="51018" hidden="1"/>
    <cellStyle name="Sortie 3" xfId="51086" hidden="1"/>
    <cellStyle name="Sortie 3" xfId="51083" hidden="1"/>
    <cellStyle name="Sortie 3" xfId="51159" hidden="1"/>
    <cellStyle name="Sortie 3" xfId="51148" hidden="1"/>
    <cellStyle name="Sortie 3" xfId="51153" hidden="1"/>
    <cellStyle name="Sortie 3" xfId="51214" hidden="1"/>
    <cellStyle name="Sortie 3" xfId="51211" hidden="1"/>
    <cellStyle name="Sortie 3" xfId="51265" hidden="1"/>
    <cellStyle name="Sortie 3" xfId="51257" hidden="1"/>
    <cellStyle name="Sortie 3" xfId="51262" hidden="1"/>
    <cellStyle name="Sortie 3" xfId="51305" hidden="1"/>
    <cellStyle name="Sortie 3" xfId="51302" hidden="1"/>
    <cellStyle name="Sortie 3" xfId="51371" hidden="1"/>
    <cellStyle name="Sortie 3" xfId="51360" hidden="1"/>
    <cellStyle name="Sortie 3" xfId="51365" hidden="1"/>
    <cellStyle name="Sortie 3" xfId="51425" hidden="1"/>
    <cellStyle name="Sortie 3" xfId="51422" hidden="1"/>
    <cellStyle name="Sortie 3" xfId="51129" hidden="1"/>
    <cellStyle name="Sortie 3" xfId="51050" hidden="1"/>
    <cellStyle name="Sortie 3" xfId="51037" hidden="1"/>
    <cellStyle name="Sortie 3" xfId="51002" hidden="1"/>
    <cellStyle name="Sortie 3" xfId="50988" hidden="1"/>
    <cellStyle name="Sortie 3" xfId="51451" hidden="1"/>
    <cellStyle name="Sortie 3" xfId="51369" hidden="1"/>
    <cellStyle name="Sortie 3" xfId="51190" hidden="1"/>
    <cellStyle name="Sortie 3" xfId="51000" hidden="1"/>
    <cellStyle name="Sortie 3" xfId="51401" hidden="1"/>
    <cellStyle name="Sortie 3" xfId="51456" hidden="1"/>
    <cellStyle name="Sortie 3" xfId="51104" hidden="1"/>
    <cellStyle name="Sortie 3" xfId="50587" hidden="1"/>
    <cellStyle name="Sortie 3" xfId="51496" hidden="1"/>
    <cellStyle name="Sortie 3" xfId="51493" hidden="1"/>
    <cellStyle name="Sortie 3" xfId="51538" hidden="1"/>
    <cellStyle name="Sortie 3" xfId="51530" hidden="1"/>
    <cellStyle name="Sortie 3" xfId="51535" hidden="1"/>
    <cellStyle name="Sortie 3" xfId="51578" hidden="1"/>
    <cellStyle name="Sortie 3" xfId="51575"/>
    <cellStyle name="Sortie 4" xfId="3110"/>
    <cellStyle name="Sortie 5" xfId="11419"/>
    <cellStyle name="Sortie 6" xfId="19945"/>
    <cellStyle name="ss1" xfId="5884"/>
    <cellStyle name="ss1 2" xfId="16936"/>
    <cellStyle name="ss1 2 2" xfId="30773"/>
    <cellStyle name="ss1 3" xfId="11394"/>
    <cellStyle name="ss1 4" xfId="25440"/>
    <cellStyle name="ss10" xfId="5885"/>
    <cellStyle name="ss11" xfId="5886"/>
    <cellStyle name="ss12" xfId="5887"/>
    <cellStyle name="ss13" xfId="5888"/>
    <cellStyle name="ss14" xfId="5889"/>
    <cellStyle name="ss15" xfId="5890"/>
    <cellStyle name="ss16" xfId="5891"/>
    <cellStyle name="ss17" xfId="5892"/>
    <cellStyle name="ss18" xfId="5893"/>
    <cellStyle name="ss19" xfId="5894"/>
    <cellStyle name="ss2" xfId="5895"/>
    <cellStyle name="ss20" xfId="5896"/>
    <cellStyle name="ss3" xfId="5897"/>
    <cellStyle name="ss4" xfId="5898"/>
    <cellStyle name="ss5" xfId="5899"/>
    <cellStyle name="ss5 2" xfId="16937"/>
    <cellStyle name="ss5 2 2" xfId="30774"/>
    <cellStyle name="ss5 3" xfId="11395"/>
    <cellStyle name="ss5 4" xfId="25449"/>
    <cellStyle name="ss6" xfId="5900"/>
    <cellStyle name="ss7" xfId="5901"/>
    <cellStyle name="ss8" xfId="5902"/>
    <cellStyle name="ss9" xfId="5903"/>
    <cellStyle name="Standard_DIAGRAM" xfId="137"/>
    <cellStyle name="Sub-titles" xfId="138"/>
    <cellStyle name="Sub-titles Cols" xfId="139"/>
    <cellStyle name="Sub-titles rows" xfId="140"/>
    <cellStyle name="Table No." xfId="141"/>
    <cellStyle name="Table Title" xfId="142"/>
    <cellStyle name="temp" xfId="143"/>
    <cellStyle name="tête chapitre" xfId="144"/>
    <cellStyle name="TEXT" xfId="145"/>
    <cellStyle name="Texte explicatif" xfId="201" builtinId="53" customBuiltin="1"/>
    <cellStyle name="Texte explicatif 2" xfId="306"/>
    <cellStyle name="Texte explicatif 3" xfId="267" hidden="1"/>
    <cellStyle name="Texte explicatif 3" xfId="515" hidden="1"/>
    <cellStyle name="Texte explicatif 3" xfId="489" hidden="1"/>
    <cellStyle name="Texte explicatif 3" xfId="500" hidden="1"/>
    <cellStyle name="Texte explicatif 3" xfId="698" hidden="1"/>
    <cellStyle name="Texte explicatif 3" xfId="689" hidden="1"/>
    <cellStyle name="Texte explicatif 3" xfId="983" hidden="1"/>
    <cellStyle name="Texte explicatif 3" xfId="960" hidden="1"/>
    <cellStyle name="Texte explicatif 3" xfId="968" hidden="1"/>
    <cellStyle name="Texte explicatif 3" xfId="1163" hidden="1"/>
    <cellStyle name="Texte explicatif 3" xfId="1154" hidden="1"/>
    <cellStyle name="Texte explicatif 3" xfId="1394" hidden="1"/>
    <cellStyle name="Texte explicatif 3" xfId="1372" hidden="1"/>
    <cellStyle name="Texte explicatif 3" xfId="1379" hidden="1"/>
    <cellStyle name="Texte explicatif 3" xfId="1572" hidden="1"/>
    <cellStyle name="Texte explicatif 3" xfId="1563" hidden="1"/>
    <cellStyle name="Texte explicatif 3" xfId="1650" hidden="1"/>
    <cellStyle name="Texte explicatif 3" xfId="1636" hidden="1"/>
    <cellStyle name="Texte explicatif 3" xfId="1642" hidden="1"/>
    <cellStyle name="Texte explicatif 3" xfId="1703" hidden="1"/>
    <cellStyle name="Texte explicatif 3" xfId="1694" hidden="1"/>
    <cellStyle name="Texte explicatif 3" xfId="1910" hidden="1"/>
    <cellStyle name="Texte explicatif 3" xfId="1888" hidden="1"/>
    <cellStyle name="Texte explicatif 3" xfId="1895" hidden="1"/>
    <cellStyle name="Texte explicatif 3" xfId="2088" hidden="1"/>
    <cellStyle name="Texte explicatif 3" xfId="2079" hidden="1"/>
    <cellStyle name="Texte explicatif 3" xfId="2202" hidden="1"/>
    <cellStyle name="Texte explicatif 3" xfId="2184" hidden="1"/>
    <cellStyle name="Texte explicatif 3" xfId="2190" hidden="1"/>
    <cellStyle name="Texte explicatif 3" xfId="2287" hidden="1"/>
    <cellStyle name="Texte explicatif 3" xfId="2278" hidden="1"/>
    <cellStyle name="Texte explicatif 3" xfId="2390" hidden="1"/>
    <cellStyle name="Texte explicatif 3" xfId="2373" hidden="1"/>
    <cellStyle name="Texte explicatif 3" xfId="2379" hidden="1"/>
    <cellStyle name="Texte explicatif 3" xfId="2488" hidden="1"/>
    <cellStyle name="Texte explicatif 3" xfId="2479" hidden="1"/>
    <cellStyle name="Texte explicatif 3" xfId="2557" hidden="1"/>
    <cellStyle name="Texte explicatif 3" xfId="2543" hidden="1"/>
    <cellStyle name="Texte explicatif 3" xfId="2549" hidden="1"/>
    <cellStyle name="Texte explicatif 3" xfId="2610" hidden="1"/>
    <cellStyle name="Texte explicatif 3" xfId="2601" hidden="1"/>
    <cellStyle name="Texte explicatif 3" xfId="2702" hidden="1"/>
    <cellStyle name="Texte explicatif 3" xfId="2684" hidden="1"/>
    <cellStyle name="Texte explicatif 3" xfId="2690" hidden="1"/>
    <cellStyle name="Texte explicatif 3" xfId="2801" hidden="1"/>
    <cellStyle name="Texte explicatif 3" xfId="2792" hidden="1"/>
    <cellStyle name="Texte explicatif 3" xfId="2331" hidden="1"/>
    <cellStyle name="Texte explicatif 3" xfId="2154" hidden="1"/>
    <cellStyle name="Texte explicatif 3" xfId="2403" hidden="1"/>
    <cellStyle name="Texte explicatif 3" xfId="2383" hidden="1"/>
    <cellStyle name="Texte explicatif 3" xfId="2265" hidden="1"/>
    <cellStyle name="Texte explicatif 3" xfId="2230" hidden="1"/>
    <cellStyle name="Texte explicatif 3" xfId="2635" hidden="1"/>
    <cellStyle name="Texte explicatif 3" xfId="2748" hidden="1"/>
    <cellStyle name="Texte explicatif 3" xfId="2450" hidden="1"/>
    <cellStyle name="Texte explicatif 3" xfId="2658" hidden="1"/>
    <cellStyle name="Texte explicatif 3" xfId="2848" hidden="1"/>
    <cellStyle name="Texte explicatif 3" xfId="2504" hidden="1"/>
    <cellStyle name="Texte explicatif 3" xfId="961" hidden="1"/>
    <cellStyle name="Texte explicatif 3" xfId="2901" hidden="1"/>
    <cellStyle name="Texte explicatif 3" xfId="2892" hidden="1"/>
    <cellStyle name="Texte explicatif 3" xfId="2955" hidden="1"/>
    <cellStyle name="Texte explicatif 3" xfId="2941" hidden="1"/>
    <cellStyle name="Texte explicatif 3" xfId="2947" hidden="1"/>
    <cellStyle name="Texte explicatif 3" xfId="3032" hidden="1"/>
    <cellStyle name="Texte explicatif 3" xfId="3023" hidden="1"/>
    <cellStyle name="Texte explicatif 3" xfId="3336" hidden="1"/>
    <cellStyle name="Texte explicatif 3" xfId="3314" hidden="1"/>
    <cellStyle name="Texte explicatif 3" xfId="3321" hidden="1"/>
    <cellStyle name="Texte explicatif 3" xfId="3514" hidden="1"/>
    <cellStyle name="Texte explicatif 3" xfId="3505" hidden="1"/>
    <cellStyle name="Texte explicatif 3" xfId="3799" hidden="1"/>
    <cellStyle name="Texte explicatif 3" xfId="3776" hidden="1"/>
    <cellStyle name="Texte explicatif 3" xfId="3784" hidden="1"/>
    <cellStyle name="Texte explicatif 3" xfId="3979" hidden="1"/>
    <cellStyle name="Texte explicatif 3" xfId="3970" hidden="1"/>
    <cellStyle name="Texte explicatif 3" xfId="4210" hidden="1"/>
    <cellStyle name="Texte explicatif 3" xfId="4188" hidden="1"/>
    <cellStyle name="Texte explicatif 3" xfId="4195" hidden="1"/>
    <cellStyle name="Texte explicatif 3" xfId="4388" hidden="1"/>
    <cellStyle name="Texte explicatif 3" xfId="4379" hidden="1"/>
    <cellStyle name="Texte explicatif 3" xfId="4466" hidden="1"/>
    <cellStyle name="Texte explicatif 3" xfId="4452" hidden="1"/>
    <cellStyle name="Texte explicatif 3" xfId="4458" hidden="1"/>
    <cellStyle name="Texte explicatif 3" xfId="4519" hidden="1"/>
    <cellStyle name="Texte explicatif 3" xfId="4510" hidden="1"/>
    <cellStyle name="Texte explicatif 3" xfId="4726" hidden="1"/>
    <cellStyle name="Texte explicatif 3" xfId="4704" hidden="1"/>
    <cellStyle name="Texte explicatif 3" xfId="4711" hidden="1"/>
    <cellStyle name="Texte explicatif 3" xfId="4904" hidden="1"/>
    <cellStyle name="Texte explicatif 3" xfId="4895" hidden="1"/>
    <cellStyle name="Texte explicatif 3" xfId="5018" hidden="1"/>
    <cellStyle name="Texte explicatif 3" xfId="5000" hidden="1"/>
    <cellStyle name="Texte explicatif 3" xfId="5006" hidden="1"/>
    <cellStyle name="Texte explicatif 3" xfId="5103" hidden="1"/>
    <cellStyle name="Texte explicatif 3" xfId="5094" hidden="1"/>
    <cellStyle name="Texte explicatif 3" xfId="5206" hidden="1"/>
    <cellStyle name="Texte explicatif 3" xfId="5189" hidden="1"/>
    <cellStyle name="Texte explicatif 3" xfId="5195" hidden="1"/>
    <cellStyle name="Texte explicatif 3" xfId="5304" hidden="1"/>
    <cellStyle name="Texte explicatif 3" xfId="5295" hidden="1"/>
    <cellStyle name="Texte explicatif 3" xfId="5373" hidden="1"/>
    <cellStyle name="Texte explicatif 3" xfId="5359" hidden="1"/>
    <cellStyle name="Texte explicatif 3" xfId="5365" hidden="1"/>
    <cellStyle name="Texte explicatif 3" xfId="5426" hidden="1"/>
    <cellStyle name="Texte explicatif 3" xfId="5417" hidden="1"/>
    <cellStyle name="Texte explicatif 3" xfId="5518" hidden="1"/>
    <cellStyle name="Texte explicatif 3" xfId="5500" hidden="1"/>
    <cellStyle name="Texte explicatif 3" xfId="5506" hidden="1"/>
    <cellStyle name="Texte explicatif 3" xfId="5617" hidden="1"/>
    <cellStyle name="Texte explicatif 3" xfId="5608" hidden="1"/>
    <cellStyle name="Texte explicatif 3" xfId="5147" hidden="1"/>
    <cellStyle name="Texte explicatif 3" xfId="4970" hidden="1"/>
    <cellStyle name="Texte explicatif 3" xfId="5219" hidden="1"/>
    <cellStyle name="Texte explicatif 3" xfId="5199" hidden="1"/>
    <cellStyle name="Texte explicatif 3" xfId="5081" hidden="1"/>
    <cellStyle name="Texte explicatif 3" xfId="5046" hidden="1"/>
    <cellStyle name="Texte explicatif 3" xfId="5451" hidden="1"/>
    <cellStyle name="Texte explicatif 3" xfId="5564" hidden="1"/>
    <cellStyle name="Texte explicatif 3" xfId="5266" hidden="1"/>
    <cellStyle name="Texte explicatif 3" xfId="5474" hidden="1"/>
    <cellStyle name="Texte explicatif 3" xfId="5664" hidden="1"/>
    <cellStyle name="Texte explicatif 3" xfId="5320" hidden="1"/>
    <cellStyle name="Texte explicatif 3" xfId="3777" hidden="1"/>
    <cellStyle name="Texte explicatif 3" xfId="5717" hidden="1"/>
    <cellStyle name="Texte explicatif 3" xfId="5708" hidden="1"/>
    <cellStyle name="Texte explicatif 3" xfId="5771" hidden="1"/>
    <cellStyle name="Texte explicatif 3" xfId="5757" hidden="1"/>
    <cellStyle name="Texte explicatif 3" xfId="5763" hidden="1"/>
    <cellStyle name="Texte explicatif 3" xfId="5848" hidden="1"/>
    <cellStyle name="Texte explicatif 3" xfId="5839" hidden="1"/>
    <cellStyle name="Texte explicatif 3" xfId="6088" hidden="1"/>
    <cellStyle name="Texte explicatif 3" xfId="6066" hidden="1"/>
    <cellStyle name="Texte explicatif 3" xfId="6073" hidden="1"/>
    <cellStyle name="Texte explicatif 3" xfId="6266" hidden="1"/>
    <cellStyle name="Texte explicatif 3" xfId="6257" hidden="1"/>
    <cellStyle name="Texte explicatif 3" xfId="6551" hidden="1"/>
    <cellStyle name="Texte explicatif 3" xfId="6528" hidden="1"/>
    <cellStyle name="Texte explicatif 3" xfId="6536" hidden="1"/>
    <cellStyle name="Texte explicatif 3" xfId="6731" hidden="1"/>
    <cellStyle name="Texte explicatif 3" xfId="6722" hidden="1"/>
    <cellStyle name="Texte explicatif 3" xfId="6962" hidden="1"/>
    <cellStyle name="Texte explicatif 3" xfId="6940" hidden="1"/>
    <cellStyle name="Texte explicatif 3" xfId="6947" hidden="1"/>
    <cellStyle name="Texte explicatif 3" xfId="7140" hidden="1"/>
    <cellStyle name="Texte explicatif 3" xfId="7131" hidden="1"/>
    <cellStyle name="Texte explicatif 3" xfId="7218" hidden="1"/>
    <cellStyle name="Texte explicatif 3" xfId="7204" hidden="1"/>
    <cellStyle name="Texte explicatif 3" xfId="7210" hidden="1"/>
    <cellStyle name="Texte explicatif 3" xfId="7271" hidden="1"/>
    <cellStyle name="Texte explicatif 3" xfId="7262" hidden="1"/>
    <cellStyle name="Texte explicatif 3" xfId="7478" hidden="1"/>
    <cellStyle name="Texte explicatif 3" xfId="7456" hidden="1"/>
    <cellStyle name="Texte explicatif 3" xfId="7463" hidden="1"/>
    <cellStyle name="Texte explicatif 3" xfId="7656" hidden="1"/>
    <cellStyle name="Texte explicatif 3" xfId="7647" hidden="1"/>
    <cellStyle name="Texte explicatif 3" xfId="7770" hidden="1"/>
    <cellStyle name="Texte explicatif 3" xfId="7752" hidden="1"/>
    <cellStyle name="Texte explicatif 3" xfId="7758" hidden="1"/>
    <cellStyle name="Texte explicatif 3" xfId="7855" hidden="1"/>
    <cellStyle name="Texte explicatif 3" xfId="7846" hidden="1"/>
    <cellStyle name="Texte explicatif 3" xfId="7958" hidden="1"/>
    <cellStyle name="Texte explicatif 3" xfId="7941" hidden="1"/>
    <cellStyle name="Texte explicatif 3" xfId="7947" hidden="1"/>
    <cellStyle name="Texte explicatif 3" xfId="8056" hidden="1"/>
    <cellStyle name="Texte explicatif 3" xfId="8047" hidden="1"/>
    <cellStyle name="Texte explicatif 3" xfId="8125" hidden="1"/>
    <cellStyle name="Texte explicatif 3" xfId="8111" hidden="1"/>
    <cellStyle name="Texte explicatif 3" xfId="8117" hidden="1"/>
    <cellStyle name="Texte explicatif 3" xfId="8178" hidden="1"/>
    <cellStyle name="Texte explicatif 3" xfId="8169" hidden="1"/>
    <cellStyle name="Texte explicatif 3" xfId="8270" hidden="1"/>
    <cellStyle name="Texte explicatif 3" xfId="8252" hidden="1"/>
    <cellStyle name="Texte explicatif 3" xfId="8258" hidden="1"/>
    <cellStyle name="Texte explicatif 3" xfId="8369" hidden="1"/>
    <cellStyle name="Texte explicatif 3" xfId="8360" hidden="1"/>
    <cellStyle name="Texte explicatif 3" xfId="7899" hidden="1"/>
    <cellStyle name="Texte explicatif 3" xfId="7722" hidden="1"/>
    <cellStyle name="Texte explicatif 3" xfId="7971" hidden="1"/>
    <cellStyle name="Texte explicatif 3" xfId="7951" hidden="1"/>
    <cellStyle name="Texte explicatif 3" xfId="7833" hidden="1"/>
    <cellStyle name="Texte explicatif 3" xfId="7798" hidden="1"/>
    <cellStyle name="Texte explicatif 3" xfId="8203" hidden="1"/>
    <cellStyle name="Texte explicatif 3" xfId="8316" hidden="1"/>
    <cellStyle name="Texte explicatif 3" xfId="8018" hidden="1"/>
    <cellStyle name="Texte explicatif 3" xfId="8226" hidden="1"/>
    <cellStyle name="Texte explicatif 3" xfId="8416" hidden="1"/>
    <cellStyle name="Texte explicatif 3" xfId="8072" hidden="1"/>
    <cellStyle name="Texte explicatif 3" xfId="6529" hidden="1"/>
    <cellStyle name="Texte explicatif 3" xfId="8469" hidden="1"/>
    <cellStyle name="Texte explicatif 3" xfId="8460" hidden="1"/>
    <cellStyle name="Texte explicatif 3" xfId="8523" hidden="1"/>
    <cellStyle name="Texte explicatif 3" xfId="8509" hidden="1"/>
    <cellStyle name="Texte explicatif 3" xfId="8515" hidden="1"/>
    <cellStyle name="Texte explicatif 3" xfId="8600" hidden="1"/>
    <cellStyle name="Texte explicatif 3" xfId="8591" hidden="1"/>
    <cellStyle name="Texte explicatif 3" xfId="8846" hidden="1"/>
    <cellStyle name="Texte explicatif 3" xfId="8824" hidden="1"/>
    <cellStyle name="Texte explicatif 3" xfId="8831" hidden="1"/>
    <cellStyle name="Texte explicatif 3" xfId="9024" hidden="1"/>
    <cellStyle name="Texte explicatif 3" xfId="9015" hidden="1"/>
    <cellStyle name="Texte explicatif 3" xfId="9309" hidden="1"/>
    <cellStyle name="Texte explicatif 3" xfId="9286" hidden="1"/>
    <cellStyle name="Texte explicatif 3" xfId="9294" hidden="1"/>
    <cellStyle name="Texte explicatif 3" xfId="9489" hidden="1"/>
    <cellStyle name="Texte explicatif 3" xfId="9480" hidden="1"/>
    <cellStyle name="Texte explicatif 3" xfId="9720" hidden="1"/>
    <cellStyle name="Texte explicatif 3" xfId="9698" hidden="1"/>
    <cellStyle name="Texte explicatif 3" xfId="9705" hidden="1"/>
    <cellStyle name="Texte explicatif 3" xfId="9898" hidden="1"/>
    <cellStyle name="Texte explicatif 3" xfId="9889" hidden="1"/>
    <cellStyle name="Texte explicatif 3" xfId="9976" hidden="1"/>
    <cellStyle name="Texte explicatif 3" xfId="9962" hidden="1"/>
    <cellStyle name="Texte explicatif 3" xfId="9968" hidden="1"/>
    <cellStyle name="Texte explicatif 3" xfId="10029" hidden="1"/>
    <cellStyle name="Texte explicatif 3" xfId="10020" hidden="1"/>
    <cellStyle name="Texte explicatif 3" xfId="10236" hidden="1"/>
    <cellStyle name="Texte explicatif 3" xfId="10214" hidden="1"/>
    <cellStyle name="Texte explicatif 3" xfId="10221" hidden="1"/>
    <cellStyle name="Texte explicatif 3" xfId="10414" hidden="1"/>
    <cellStyle name="Texte explicatif 3" xfId="10405" hidden="1"/>
    <cellStyle name="Texte explicatif 3" xfId="10528" hidden="1"/>
    <cellStyle name="Texte explicatif 3" xfId="10510" hidden="1"/>
    <cellStyle name="Texte explicatif 3" xfId="10516" hidden="1"/>
    <cellStyle name="Texte explicatif 3" xfId="10613" hidden="1"/>
    <cellStyle name="Texte explicatif 3" xfId="10604" hidden="1"/>
    <cellStyle name="Texte explicatif 3" xfId="10716" hidden="1"/>
    <cellStyle name="Texte explicatif 3" xfId="10699" hidden="1"/>
    <cellStyle name="Texte explicatif 3" xfId="10705" hidden="1"/>
    <cellStyle name="Texte explicatif 3" xfId="10814" hidden="1"/>
    <cellStyle name="Texte explicatif 3" xfId="10805" hidden="1"/>
    <cellStyle name="Texte explicatif 3" xfId="10883" hidden="1"/>
    <cellStyle name="Texte explicatif 3" xfId="10869" hidden="1"/>
    <cellStyle name="Texte explicatif 3" xfId="10875" hidden="1"/>
    <cellStyle name="Texte explicatif 3" xfId="10936" hidden="1"/>
    <cellStyle name="Texte explicatif 3" xfId="10927" hidden="1"/>
    <cellStyle name="Texte explicatif 3" xfId="11028" hidden="1"/>
    <cellStyle name="Texte explicatif 3" xfId="11010" hidden="1"/>
    <cellStyle name="Texte explicatif 3" xfId="11016" hidden="1"/>
    <cellStyle name="Texte explicatif 3" xfId="11127" hidden="1"/>
    <cellStyle name="Texte explicatif 3" xfId="11118" hidden="1"/>
    <cellStyle name="Texte explicatif 3" xfId="10657" hidden="1"/>
    <cellStyle name="Texte explicatif 3" xfId="10480" hidden="1"/>
    <cellStyle name="Texte explicatif 3" xfId="10729" hidden="1"/>
    <cellStyle name="Texte explicatif 3" xfId="10709" hidden="1"/>
    <cellStyle name="Texte explicatif 3" xfId="10591" hidden="1"/>
    <cellStyle name="Texte explicatif 3" xfId="10556" hidden="1"/>
    <cellStyle name="Texte explicatif 3" xfId="10961" hidden="1"/>
    <cellStyle name="Texte explicatif 3" xfId="11074" hidden="1"/>
    <cellStyle name="Texte explicatif 3" xfId="10776" hidden="1"/>
    <cellStyle name="Texte explicatif 3" xfId="10984" hidden="1"/>
    <cellStyle name="Texte explicatif 3" xfId="11174" hidden="1"/>
    <cellStyle name="Texte explicatif 3" xfId="10830" hidden="1"/>
    <cellStyle name="Texte explicatif 3" xfId="9287" hidden="1"/>
    <cellStyle name="Texte explicatif 3" xfId="11227" hidden="1"/>
    <cellStyle name="Texte explicatif 3" xfId="11218" hidden="1"/>
    <cellStyle name="Texte explicatif 3" xfId="11281" hidden="1"/>
    <cellStyle name="Texte explicatif 3" xfId="11267" hidden="1"/>
    <cellStyle name="Texte explicatif 3" xfId="11273" hidden="1"/>
    <cellStyle name="Texte explicatif 3" xfId="11358" hidden="1"/>
    <cellStyle name="Texte explicatif 3" xfId="11349" hidden="1"/>
    <cellStyle name="Texte explicatif 3" xfId="11630" hidden="1"/>
    <cellStyle name="Texte explicatif 3" xfId="11608" hidden="1"/>
    <cellStyle name="Texte explicatif 3" xfId="11615" hidden="1"/>
    <cellStyle name="Texte explicatif 3" xfId="11808" hidden="1"/>
    <cellStyle name="Texte explicatif 3" xfId="11799" hidden="1"/>
    <cellStyle name="Texte explicatif 3" xfId="12093" hidden="1"/>
    <cellStyle name="Texte explicatif 3" xfId="12070" hidden="1"/>
    <cellStyle name="Texte explicatif 3" xfId="12078" hidden="1"/>
    <cellStyle name="Texte explicatif 3" xfId="12273" hidden="1"/>
    <cellStyle name="Texte explicatif 3" xfId="12264" hidden="1"/>
    <cellStyle name="Texte explicatif 3" xfId="12504" hidden="1"/>
    <cellStyle name="Texte explicatif 3" xfId="12482" hidden="1"/>
    <cellStyle name="Texte explicatif 3" xfId="12489" hidden="1"/>
    <cellStyle name="Texte explicatif 3" xfId="12682" hidden="1"/>
    <cellStyle name="Texte explicatif 3" xfId="12673" hidden="1"/>
    <cellStyle name="Texte explicatif 3" xfId="12760" hidden="1"/>
    <cellStyle name="Texte explicatif 3" xfId="12746" hidden="1"/>
    <cellStyle name="Texte explicatif 3" xfId="12752" hidden="1"/>
    <cellStyle name="Texte explicatif 3" xfId="12813" hidden="1"/>
    <cellStyle name="Texte explicatif 3" xfId="12804" hidden="1"/>
    <cellStyle name="Texte explicatif 3" xfId="13020" hidden="1"/>
    <cellStyle name="Texte explicatif 3" xfId="12998" hidden="1"/>
    <cellStyle name="Texte explicatif 3" xfId="13005" hidden="1"/>
    <cellStyle name="Texte explicatif 3" xfId="13198" hidden="1"/>
    <cellStyle name="Texte explicatif 3" xfId="13189" hidden="1"/>
    <cellStyle name="Texte explicatif 3" xfId="13312" hidden="1"/>
    <cellStyle name="Texte explicatif 3" xfId="13294" hidden="1"/>
    <cellStyle name="Texte explicatif 3" xfId="13300" hidden="1"/>
    <cellStyle name="Texte explicatif 3" xfId="13397" hidden="1"/>
    <cellStyle name="Texte explicatif 3" xfId="13388" hidden="1"/>
    <cellStyle name="Texte explicatif 3" xfId="13500" hidden="1"/>
    <cellStyle name="Texte explicatif 3" xfId="13483" hidden="1"/>
    <cellStyle name="Texte explicatif 3" xfId="13489" hidden="1"/>
    <cellStyle name="Texte explicatif 3" xfId="13598" hidden="1"/>
    <cellStyle name="Texte explicatif 3" xfId="13589" hidden="1"/>
    <cellStyle name="Texte explicatif 3" xfId="13667" hidden="1"/>
    <cellStyle name="Texte explicatif 3" xfId="13653" hidden="1"/>
    <cellStyle name="Texte explicatif 3" xfId="13659" hidden="1"/>
    <cellStyle name="Texte explicatif 3" xfId="13720" hidden="1"/>
    <cellStyle name="Texte explicatif 3" xfId="13711" hidden="1"/>
    <cellStyle name="Texte explicatif 3" xfId="13812" hidden="1"/>
    <cellStyle name="Texte explicatif 3" xfId="13794" hidden="1"/>
    <cellStyle name="Texte explicatif 3" xfId="13800" hidden="1"/>
    <cellStyle name="Texte explicatif 3" xfId="13911" hidden="1"/>
    <cellStyle name="Texte explicatif 3" xfId="13902" hidden="1"/>
    <cellStyle name="Texte explicatif 3" xfId="13441" hidden="1"/>
    <cellStyle name="Texte explicatif 3" xfId="13264" hidden="1"/>
    <cellStyle name="Texte explicatif 3" xfId="13513" hidden="1"/>
    <cellStyle name="Texte explicatif 3" xfId="13493" hidden="1"/>
    <cellStyle name="Texte explicatif 3" xfId="13375" hidden="1"/>
    <cellStyle name="Texte explicatif 3" xfId="13340" hidden="1"/>
    <cellStyle name="Texte explicatif 3" xfId="13745" hidden="1"/>
    <cellStyle name="Texte explicatif 3" xfId="13858" hidden="1"/>
    <cellStyle name="Texte explicatif 3" xfId="13560" hidden="1"/>
    <cellStyle name="Texte explicatif 3" xfId="13768" hidden="1"/>
    <cellStyle name="Texte explicatif 3" xfId="13958" hidden="1"/>
    <cellStyle name="Texte explicatif 3" xfId="13614" hidden="1"/>
    <cellStyle name="Texte explicatif 3" xfId="12071" hidden="1"/>
    <cellStyle name="Texte explicatif 3" xfId="14011" hidden="1"/>
    <cellStyle name="Texte explicatif 3" xfId="14002" hidden="1"/>
    <cellStyle name="Texte explicatif 3" xfId="14065" hidden="1"/>
    <cellStyle name="Texte explicatif 3" xfId="14051" hidden="1"/>
    <cellStyle name="Texte explicatif 3" xfId="14057" hidden="1"/>
    <cellStyle name="Texte explicatif 3" xfId="14142" hidden="1"/>
    <cellStyle name="Texte explicatif 3" xfId="14133" hidden="1"/>
    <cellStyle name="Texte explicatif 3" xfId="14388" hidden="1"/>
    <cellStyle name="Texte explicatif 3" xfId="14366" hidden="1"/>
    <cellStyle name="Texte explicatif 3" xfId="14373" hidden="1"/>
    <cellStyle name="Texte explicatif 3" xfId="14566" hidden="1"/>
    <cellStyle name="Texte explicatif 3" xfId="14557" hidden="1"/>
    <cellStyle name="Texte explicatif 3" xfId="14851" hidden="1"/>
    <cellStyle name="Texte explicatif 3" xfId="14828" hidden="1"/>
    <cellStyle name="Texte explicatif 3" xfId="14836" hidden="1"/>
    <cellStyle name="Texte explicatif 3" xfId="15031" hidden="1"/>
    <cellStyle name="Texte explicatif 3" xfId="15022" hidden="1"/>
    <cellStyle name="Texte explicatif 3" xfId="15262" hidden="1"/>
    <cellStyle name="Texte explicatif 3" xfId="15240" hidden="1"/>
    <cellStyle name="Texte explicatif 3" xfId="15247" hidden="1"/>
    <cellStyle name="Texte explicatif 3" xfId="15440" hidden="1"/>
    <cellStyle name="Texte explicatif 3" xfId="15431" hidden="1"/>
    <cellStyle name="Texte explicatif 3" xfId="15518" hidden="1"/>
    <cellStyle name="Texte explicatif 3" xfId="15504" hidden="1"/>
    <cellStyle name="Texte explicatif 3" xfId="15510" hidden="1"/>
    <cellStyle name="Texte explicatif 3" xfId="15571" hidden="1"/>
    <cellStyle name="Texte explicatif 3" xfId="15562" hidden="1"/>
    <cellStyle name="Texte explicatif 3" xfId="15778" hidden="1"/>
    <cellStyle name="Texte explicatif 3" xfId="15756" hidden="1"/>
    <cellStyle name="Texte explicatif 3" xfId="15763" hidden="1"/>
    <cellStyle name="Texte explicatif 3" xfId="15956" hidden="1"/>
    <cellStyle name="Texte explicatif 3" xfId="15947" hidden="1"/>
    <cellStyle name="Texte explicatif 3" xfId="16070" hidden="1"/>
    <cellStyle name="Texte explicatif 3" xfId="16052" hidden="1"/>
    <cellStyle name="Texte explicatif 3" xfId="16058" hidden="1"/>
    <cellStyle name="Texte explicatif 3" xfId="16155" hidden="1"/>
    <cellStyle name="Texte explicatif 3" xfId="16146" hidden="1"/>
    <cellStyle name="Texte explicatif 3" xfId="16258" hidden="1"/>
    <cellStyle name="Texte explicatif 3" xfId="16241" hidden="1"/>
    <cellStyle name="Texte explicatif 3" xfId="16247" hidden="1"/>
    <cellStyle name="Texte explicatif 3" xfId="16356" hidden="1"/>
    <cellStyle name="Texte explicatif 3" xfId="16347" hidden="1"/>
    <cellStyle name="Texte explicatif 3" xfId="16425" hidden="1"/>
    <cellStyle name="Texte explicatif 3" xfId="16411" hidden="1"/>
    <cellStyle name="Texte explicatif 3" xfId="16417" hidden="1"/>
    <cellStyle name="Texte explicatif 3" xfId="16478" hidden="1"/>
    <cellStyle name="Texte explicatif 3" xfId="16469" hidden="1"/>
    <cellStyle name="Texte explicatif 3" xfId="16570" hidden="1"/>
    <cellStyle name="Texte explicatif 3" xfId="16552" hidden="1"/>
    <cellStyle name="Texte explicatif 3" xfId="16558" hidden="1"/>
    <cellStyle name="Texte explicatif 3" xfId="16669" hidden="1"/>
    <cellStyle name="Texte explicatif 3" xfId="16660" hidden="1"/>
    <cellStyle name="Texte explicatif 3" xfId="16199" hidden="1"/>
    <cellStyle name="Texte explicatif 3" xfId="16022" hidden="1"/>
    <cellStyle name="Texte explicatif 3" xfId="16271" hidden="1"/>
    <cellStyle name="Texte explicatif 3" xfId="16251" hidden="1"/>
    <cellStyle name="Texte explicatif 3" xfId="16133" hidden="1"/>
    <cellStyle name="Texte explicatif 3" xfId="16098" hidden="1"/>
    <cellStyle name="Texte explicatif 3" xfId="16503" hidden="1"/>
    <cellStyle name="Texte explicatif 3" xfId="16616" hidden="1"/>
    <cellStyle name="Texte explicatif 3" xfId="16318" hidden="1"/>
    <cellStyle name="Texte explicatif 3" xfId="16526" hidden="1"/>
    <cellStyle name="Texte explicatif 3" xfId="16716" hidden="1"/>
    <cellStyle name="Texte explicatif 3" xfId="16372" hidden="1"/>
    <cellStyle name="Texte explicatif 3" xfId="14829" hidden="1"/>
    <cellStyle name="Texte explicatif 3" xfId="16769" hidden="1"/>
    <cellStyle name="Texte explicatif 3" xfId="16760" hidden="1"/>
    <cellStyle name="Texte explicatif 3" xfId="16823" hidden="1"/>
    <cellStyle name="Texte explicatif 3" xfId="16809" hidden="1"/>
    <cellStyle name="Texte explicatif 3" xfId="16815" hidden="1"/>
    <cellStyle name="Texte explicatif 3" xfId="16900" hidden="1"/>
    <cellStyle name="Texte explicatif 3" xfId="16891" hidden="1"/>
    <cellStyle name="Texte explicatif 3" xfId="16969" hidden="1"/>
    <cellStyle name="Texte explicatif 3" xfId="16955" hidden="1"/>
    <cellStyle name="Texte explicatif 3" xfId="16961" hidden="1"/>
    <cellStyle name="Texte explicatif 3" xfId="17022" hidden="1"/>
    <cellStyle name="Texte explicatif 3" xfId="17013" hidden="1"/>
    <cellStyle name="Texte explicatif 3" xfId="17126" hidden="1"/>
    <cellStyle name="Texte explicatif 3" xfId="17111" hidden="1"/>
    <cellStyle name="Texte explicatif 3" xfId="17118" hidden="1"/>
    <cellStyle name="Texte explicatif 3" xfId="17181" hidden="1"/>
    <cellStyle name="Texte explicatif 3" xfId="17172" hidden="1"/>
    <cellStyle name="Texte explicatif 3" xfId="17247" hidden="1"/>
    <cellStyle name="Texte explicatif 3" xfId="17233" hidden="1"/>
    <cellStyle name="Texte explicatif 3" xfId="17239" hidden="1"/>
    <cellStyle name="Texte explicatif 3" xfId="17300" hidden="1"/>
    <cellStyle name="Texte explicatif 3" xfId="17291" hidden="1"/>
    <cellStyle name="Texte explicatif 3" xfId="17354" hidden="1"/>
    <cellStyle name="Texte explicatif 3" xfId="17340" hidden="1"/>
    <cellStyle name="Texte explicatif 3" xfId="17346" hidden="1"/>
    <cellStyle name="Texte explicatif 3" xfId="17407" hidden="1"/>
    <cellStyle name="Texte explicatif 3" xfId="17398" hidden="1"/>
    <cellStyle name="Texte explicatif 3" xfId="17461" hidden="1"/>
    <cellStyle name="Texte explicatif 3" xfId="17447" hidden="1"/>
    <cellStyle name="Texte explicatif 3" xfId="17453" hidden="1"/>
    <cellStyle name="Texte explicatif 3" xfId="17514" hidden="1"/>
    <cellStyle name="Texte explicatif 3" xfId="17505" hidden="1"/>
    <cellStyle name="Texte explicatif 3" xfId="17599" hidden="1"/>
    <cellStyle name="Texte explicatif 3" xfId="17581" hidden="1"/>
    <cellStyle name="Texte explicatif 3" xfId="17587" hidden="1"/>
    <cellStyle name="Texte explicatif 3" xfId="17680" hidden="1"/>
    <cellStyle name="Texte explicatif 3" xfId="17671" hidden="1"/>
    <cellStyle name="Texte explicatif 3" xfId="17775" hidden="1"/>
    <cellStyle name="Texte explicatif 3" xfId="17758" hidden="1"/>
    <cellStyle name="Texte explicatif 3" xfId="17764" hidden="1"/>
    <cellStyle name="Texte explicatif 3" xfId="17846" hidden="1"/>
    <cellStyle name="Texte explicatif 3" xfId="17837" hidden="1"/>
    <cellStyle name="Texte explicatif 3" xfId="17911" hidden="1"/>
    <cellStyle name="Texte explicatif 3" xfId="17897" hidden="1"/>
    <cellStyle name="Texte explicatif 3" xfId="17903" hidden="1"/>
    <cellStyle name="Texte explicatif 3" xfId="17964" hidden="1"/>
    <cellStyle name="Texte explicatif 3" xfId="17955" hidden="1"/>
    <cellStyle name="Texte explicatif 3" xfId="18052" hidden="1"/>
    <cellStyle name="Texte explicatif 3" xfId="18034" hidden="1"/>
    <cellStyle name="Texte explicatif 3" xfId="18040" hidden="1"/>
    <cellStyle name="Texte explicatif 3" xfId="18125" hidden="1"/>
    <cellStyle name="Texte explicatif 3" xfId="18116" hidden="1"/>
    <cellStyle name="Texte explicatif 3" xfId="17719" hidden="1"/>
    <cellStyle name="Texte explicatif 3" xfId="17553" hidden="1"/>
    <cellStyle name="Texte explicatif 3" xfId="17787" hidden="1"/>
    <cellStyle name="Texte explicatif 3" xfId="17768" hidden="1"/>
    <cellStyle name="Texte explicatif 3" xfId="17658" hidden="1"/>
    <cellStyle name="Texte explicatif 3" xfId="17626" hidden="1"/>
    <cellStyle name="Texte explicatif 3" xfId="17989" hidden="1"/>
    <cellStyle name="Texte explicatif 3" xfId="18085" hidden="1"/>
    <cellStyle name="Texte explicatif 3" xfId="17821" hidden="1"/>
    <cellStyle name="Texte explicatif 3" xfId="18009" hidden="1"/>
    <cellStyle name="Texte explicatif 3" xfId="18158" hidden="1"/>
    <cellStyle name="Texte explicatif 3" xfId="17861" hidden="1"/>
    <cellStyle name="Texte explicatif 3" xfId="17112" hidden="1"/>
    <cellStyle name="Texte explicatif 3" xfId="18211" hidden="1"/>
    <cellStyle name="Texte explicatif 3" xfId="18202" hidden="1"/>
    <cellStyle name="Texte explicatif 3" xfId="18265" hidden="1"/>
    <cellStyle name="Texte explicatif 3" xfId="18251" hidden="1"/>
    <cellStyle name="Texte explicatif 3" xfId="18257" hidden="1"/>
    <cellStyle name="Texte explicatif 3" xfId="18318" hidden="1"/>
    <cellStyle name="Texte explicatif 3" xfId="18309" hidden="1"/>
    <cellStyle name="Texte explicatif 3" xfId="18372" hidden="1"/>
    <cellStyle name="Texte explicatif 3" xfId="18358" hidden="1"/>
    <cellStyle name="Texte explicatif 3" xfId="18364" hidden="1"/>
    <cellStyle name="Texte explicatif 3" xfId="18437" hidden="1"/>
    <cellStyle name="Texte explicatif 3" xfId="18428" hidden="1"/>
    <cellStyle name="Texte explicatif 3" xfId="18541" hidden="1"/>
    <cellStyle name="Texte explicatif 3" xfId="18526" hidden="1"/>
    <cellStyle name="Texte explicatif 3" xfId="18533" hidden="1"/>
    <cellStyle name="Texte explicatif 3" xfId="18596" hidden="1"/>
    <cellStyle name="Texte explicatif 3" xfId="18587" hidden="1"/>
    <cellStyle name="Texte explicatif 3" xfId="18662" hidden="1"/>
    <cellStyle name="Texte explicatif 3" xfId="18648" hidden="1"/>
    <cellStyle name="Texte explicatif 3" xfId="18654" hidden="1"/>
    <cellStyle name="Texte explicatif 3" xfId="18739" hidden="1"/>
    <cellStyle name="Texte explicatif 3" xfId="18730" hidden="1"/>
    <cellStyle name="Texte explicatif 3" xfId="18805" hidden="1"/>
    <cellStyle name="Texte explicatif 3" xfId="18791" hidden="1"/>
    <cellStyle name="Texte explicatif 3" xfId="18797" hidden="1"/>
    <cellStyle name="Texte explicatif 3" xfId="18858" hidden="1"/>
    <cellStyle name="Texte explicatif 3" xfId="18849" hidden="1"/>
    <cellStyle name="Texte explicatif 3" xfId="18912" hidden="1"/>
    <cellStyle name="Texte explicatif 3" xfId="18898" hidden="1"/>
    <cellStyle name="Texte explicatif 3" xfId="18904" hidden="1"/>
    <cellStyle name="Texte explicatif 3" xfId="18965" hidden="1"/>
    <cellStyle name="Texte explicatif 3" xfId="18956" hidden="1"/>
    <cellStyle name="Texte explicatif 3" xfId="19062" hidden="1"/>
    <cellStyle name="Texte explicatif 3" xfId="19044" hidden="1"/>
    <cellStyle name="Texte explicatif 3" xfId="19050" hidden="1"/>
    <cellStyle name="Texte explicatif 3" xfId="19143" hidden="1"/>
    <cellStyle name="Texte explicatif 3" xfId="19134" hidden="1"/>
    <cellStyle name="Texte explicatif 3" xfId="19238" hidden="1"/>
    <cellStyle name="Texte explicatif 3" xfId="19221" hidden="1"/>
    <cellStyle name="Texte explicatif 3" xfId="19227" hidden="1"/>
    <cellStyle name="Texte explicatif 3" xfId="19309" hidden="1"/>
    <cellStyle name="Texte explicatif 3" xfId="19300" hidden="1"/>
    <cellStyle name="Texte explicatif 3" xfId="19374" hidden="1"/>
    <cellStyle name="Texte explicatif 3" xfId="19360" hidden="1"/>
    <cellStyle name="Texte explicatif 3" xfId="19366" hidden="1"/>
    <cellStyle name="Texte explicatif 3" xfId="19427" hidden="1"/>
    <cellStyle name="Texte explicatif 3" xfId="19418" hidden="1"/>
    <cellStyle name="Texte explicatif 3" xfId="19515" hidden="1"/>
    <cellStyle name="Texte explicatif 3" xfId="19497" hidden="1"/>
    <cellStyle name="Texte explicatif 3" xfId="19503" hidden="1"/>
    <cellStyle name="Texte explicatif 3" xfId="19588" hidden="1"/>
    <cellStyle name="Texte explicatif 3" xfId="19579" hidden="1"/>
    <cellStyle name="Texte explicatif 3" xfId="19182" hidden="1"/>
    <cellStyle name="Texte explicatif 3" xfId="19016" hidden="1"/>
    <cellStyle name="Texte explicatif 3" xfId="19250" hidden="1"/>
    <cellStyle name="Texte explicatif 3" xfId="19231" hidden="1"/>
    <cellStyle name="Texte explicatif 3" xfId="19121" hidden="1"/>
    <cellStyle name="Texte explicatif 3" xfId="19089" hidden="1"/>
    <cellStyle name="Texte explicatif 3" xfId="19452" hidden="1"/>
    <cellStyle name="Texte explicatif 3" xfId="19548" hidden="1"/>
    <cellStyle name="Texte explicatif 3" xfId="19284" hidden="1"/>
    <cellStyle name="Texte explicatif 3" xfId="19472" hidden="1"/>
    <cellStyle name="Texte explicatif 3" xfId="19621" hidden="1"/>
    <cellStyle name="Texte explicatif 3" xfId="19324" hidden="1"/>
    <cellStyle name="Texte explicatif 3" xfId="18527" hidden="1"/>
    <cellStyle name="Texte explicatif 3" xfId="19674" hidden="1"/>
    <cellStyle name="Texte explicatif 3" xfId="19665" hidden="1"/>
    <cellStyle name="Texte explicatif 3" xfId="19728" hidden="1"/>
    <cellStyle name="Texte explicatif 3" xfId="19714" hidden="1"/>
    <cellStyle name="Texte explicatif 3" xfId="19720" hidden="1"/>
    <cellStyle name="Texte explicatif 3" xfId="19781" hidden="1"/>
    <cellStyle name="Texte explicatif 3" xfId="19772" hidden="1"/>
    <cellStyle name="Texte explicatif 3" xfId="20244" hidden="1"/>
    <cellStyle name="Texte explicatif 3" xfId="20218" hidden="1"/>
    <cellStyle name="Texte explicatif 3" xfId="20229" hidden="1"/>
    <cellStyle name="Texte explicatif 3" xfId="20423" hidden="1"/>
    <cellStyle name="Texte explicatif 3" xfId="20414" hidden="1"/>
    <cellStyle name="Texte explicatif 3" xfId="20700" hidden="1"/>
    <cellStyle name="Texte explicatif 3" xfId="20677" hidden="1"/>
    <cellStyle name="Texte explicatif 3" xfId="20685" hidden="1"/>
    <cellStyle name="Texte explicatif 3" xfId="20878" hidden="1"/>
    <cellStyle name="Texte explicatif 3" xfId="20869" hidden="1"/>
    <cellStyle name="Texte explicatif 3" xfId="21105" hidden="1"/>
    <cellStyle name="Texte explicatif 3" xfId="21083" hidden="1"/>
    <cellStyle name="Texte explicatif 3" xfId="21090" hidden="1"/>
    <cellStyle name="Texte explicatif 3" xfId="21278" hidden="1"/>
    <cellStyle name="Texte explicatif 3" xfId="21269" hidden="1"/>
    <cellStyle name="Texte explicatif 3" xfId="21356" hidden="1"/>
    <cellStyle name="Texte explicatif 3" xfId="21342" hidden="1"/>
    <cellStyle name="Texte explicatif 3" xfId="21348" hidden="1"/>
    <cellStyle name="Texte explicatif 3" xfId="21404" hidden="1"/>
    <cellStyle name="Texte explicatif 3" xfId="21395" hidden="1"/>
    <cellStyle name="Texte explicatif 3" xfId="21608" hidden="1"/>
    <cellStyle name="Texte explicatif 3" xfId="21586" hidden="1"/>
    <cellStyle name="Texte explicatif 3" xfId="21593" hidden="1"/>
    <cellStyle name="Texte explicatif 3" xfId="21780" hidden="1"/>
    <cellStyle name="Texte explicatif 3" xfId="21771" hidden="1"/>
    <cellStyle name="Texte explicatif 3" xfId="21889" hidden="1"/>
    <cellStyle name="Texte explicatif 3" xfId="21871" hidden="1"/>
    <cellStyle name="Texte explicatif 3" xfId="21877" hidden="1"/>
    <cellStyle name="Texte explicatif 3" xfId="21967" hidden="1"/>
    <cellStyle name="Texte explicatif 3" xfId="21958" hidden="1"/>
    <cellStyle name="Texte explicatif 3" xfId="22058" hidden="1"/>
    <cellStyle name="Texte explicatif 3" xfId="22041" hidden="1"/>
    <cellStyle name="Texte explicatif 3" xfId="22047" hidden="1"/>
    <cellStyle name="Texte explicatif 3" xfId="22151" hidden="1"/>
    <cellStyle name="Texte explicatif 3" xfId="22142" hidden="1"/>
    <cellStyle name="Texte explicatif 3" xfId="22216" hidden="1"/>
    <cellStyle name="Texte explicatif 3" xfId="22202" hidden="1"/>
    <cellStyle name="Texte explicatif 3" xfId="22208" hidden="1"/>
    <cellStyle name="Texte explicatif 3" xfId="22268" hidden="1"/>
    <cellStyle name="Texte explicatif 3" xfId="22259" hidden="1"/>
    <cellStyle name="Texte explicatif 3" xfId="22360" hidden="1"/>
    <cellStyle name="Texte explicatif 3" xfId="22342" hidden="1"/>
    <cellStyle name="Texte explicatif 3" xfId="22348" hidden="1"/>
    <cellStyle name="Texte explicatif 3" xfId="22456" hidden="1"/>
    <cellStyle name="Texte explicatif 3" xfId="22447" hidden="1"/>
    <cellStyle name="Texte explicatif 3" xfId="22008" hidden="1"/>
    <cellStyle name="Texte explicatif 3" xfId="21846" hidden="1"/>
    <cellStyle name="Texte explicatif 3" xfId="22070" hidden="1"/>
    <cellStyle name="Texte explicatif 3" xfId="22051" hidden="1"/>
    <cellStyle name="Texte explicatif 3" xfId="21948" hidden="1"/>
    <cellStyle name="Texte explicatif 3" xfId="21914" hidden="1"/>
    <cellStyle name="Texte explicatif 3" xfId="22293" hidden="1"/>
    <cellStyle name="Texte explicatif 3" xfId="22403" hidden="1"/>
    <cellStyle name="Texte explicatif 3" xfId="22114" hidden="1"/>
    <cellStyle name="Texte explicatif 3" xfId="22316" hidden="1"/>
    <cellStyle name="Texte explicatif 3" xfId="22503" hidden="1"/>
    <cellStyle name="Texte explicatif 3" xfId="22167" hidden="1"/>
    <cellStyle name="Texte explicatif 3" xfId="20678" hidden="1"/>
    <cellStyle name="Texte explicatif 3" xfId="22556" hidden="1"/>
    <cellStyle name="Texte explicatif 3" xfId="22547" hidden="1"/>
    <cellStyle name="Texte explicatif 3" xfId="22610" hidden="1"/>
    <cellStyle name="Texte explicatif 3" xfId="22596" hidden="1"/>
    <cellStyle name="Texte explicatif 3" xfId="22602" hidden="1"/>
    <cellStyle name="Texte explicatif 3" xfId="22686" hidden="1"/>
    <cellStyle name="Texte explicatif 3" xfId="22677" hidden="1"/>
    <cellStyle name="Texte explicatif 3" xfId="22974" hidden="1"/>
    <cellStyle name="Texte explicatif 3" xfId="22952" hidden="1"/>
    <cellStyle name="Texte explicatif 3" xfId="22959" hidden="1"/>
    <cellStyle name="Texte explicatif 3" xfId="23147" hidden="1"/>
    <cellStyle name="Texte explicatif 3" xfId="23138" hidden="1"/>
    <cellStyle name="Texte explicatif 3" xfId="23426" hidden="1"/>
    <cellStyle name="Texte explicatif 3" xfId="23403" hidden="1"/>
    <cellStyle name="Texte explicatif 3" xfId="23411" hidden="1"/>
    <cellStyle name="Texte explicatif 3" xfId="23605" hidden="1"/>
    <cellStyle name="Texte explicatif 3" xfId="23596" hidden="1"/>
    <cellStyle name="Texte explicatif 3" xfId="23834" hidden="1"/>
    <cellStyle name="Texte explicatif 3" xfId="23812" hidden="1"/>
    <cellStyle name="Texte explicatif 3" xfId="23819" hidden="1"/>
    <cellStyle name="Texte explicatif 3" xfId="24010" hidden="1"/>
    <cellStyle name="Texte explicatif 3" xfId="24001" hidden="1"/>
    <cellStyle name="Texte explicatif 3" xfId="24087" hidden="1"/>
    <cellStyle name="Texte explicatif 3" xfId="24073" hidden="1"/>
    <cellStyle name="Texte explicatif 3" xfId="24079" hidden="1"/>
    <cellStyle name="Texte explicatif 3" xfId="24136" hidden="1"/>
    <cellStyle name="Texte explicatif 3" xfId="24127" hidden="1"/>
    <cellStyle name="Texte explicatif 3" xfId="24337" hidden="1"/>
    <cellStyle name="Texte explicatif 3" xfId="24315" hidden="1"/>
    <cellStyle name="Texte explicatif 3" xfId="24322" hidden="1"/>
    <cellStyle name="Texte explicatif 3" xfId="24510" hidden="1"/>
    <cellStyle name="Texte explicatif 3" xfId="24501" hidden="1"/>
    <cellStyle name="Texte explicatif 3" xfId="24616" hidden="1"/>
    <cellStyle name="Texte explicatif 3" xfId="24599" hidden="1"/>
    <cellStyle name="Texte explicatif 3" xfId="24605" hidden="1"/>
    <cellStyle name="Texte explicatif 3" xfId="24697" hidden="1"/>
    <cellStyle name="Texte explicatif 3" xfId="24688" hidden="1"/>
    <cellStyle name="Texte explicatif 3" xfId="24792" hidden="1"/>
    <cellStyle name="Texte explicatif 3" xfId="24775" hidden="1"/>
    <cellStyle name="Texte explicatif 3" xfId="24781" hidden="1"/>
    <cellStyle name="Texte explicatif 3" xfId="24886" hidden="1"/>
    <cellStyle name="Texte explicatif 3" xfId="24877" hidden="1"/>
    <cellStyle name="Texte explicatif 3" xfId="24953" hidden="1"/>
    <cellStyle name="Texte explicatif 3" xfId="24939" hidden="1"/>
    <cellStyle name="Texte explicatif 3" xfId="24945" hidden="1"/>
    <cellStyle name="Texte explicatif 3" xfId="25003" hidden="1"/>
    <cellStyle name="Texte explicatif 3" xfId="24994" hidden="1"/>
    <cellStyle name="Texte explicatif 3" xfId="25091" hidden="1"/>
    <cellStyle name="Texte explicatif 3" xfId="25073" hidden="1"/>
    <cellStyle name="Texte explicatif 3" xfId="25079" hidden="1"/>
    <cellStyle name="Texte explicatif 3" xfId="25184" hidden="1"/>
    <cellStyle name="Texte explicatif 3" xfId="25175" hidden="1"/>
    <cellStyle name="Texte explicatif 3" xfId="24740" hidden="1"/>
    <cellStyle name="Texte explicatif 3" xfId="24575" hidden="1"/>
    <cellStyle name="Texte explicatif 3" xfId="24803" hidden="1"/>
    <cellStyle name="Texte explicatif 3" xfId="24785" hidden="1"/>
    <cellStyle name="Texte explicatif 3" xfId="24678" hidden="1"/>
    <cellStyle name="Texte explicatif 3" xfId="24644" hidden="1"/>
    <cellStyle name="Texte explicatif 3" xfId="25028" hidden="1"/>
    <cellStyle name="Texte explicatif 3" xfId="25136" hidden="1"/>
    <cellStyle name="Texte explicatif 3" xfId="24850" hidden="1"/>
    <cellStyle name="Texte explicatif 3" xfId="25049" hidden="1"/>
    <cellStyle name="Texte explicatif 3" xfId="25230" hidden="1"/>
    <cellStyle name="Texte explicatif 3" xfId="24902" hidden="1"/>
    <cellStyle name="Texte explicatif 3" xfId="23404" hidden="1"/>
    <cellStyle name="Texte explicatif 3" xfId="25280" hidden="1"/>
    <cellStyle name="Texte explicatif 3" xfId="25271" hidden="1"/>
    <cellStyle name="Texte explicatif 3" xfId="25329" hidden="1"/>
    <cellStyle name="Texte explicatif 3" xfId="25315" hidden="1"/>
    <cellStyle name="Texte explicatif 3" xfId="25321" hidden="1"/>
    <cellStyle name="Texte explicatif 3" xfId="25404" hidden="1"/>
    <cellStyle name="Texte explicatif 3" xfId="25395" hidden="1"/>
    <cellStyle name="Texte explicatif 3" xfId="25675" hidden="1"/>
    <cellStyle name="Texte explicatif 3" xfId="25653" hidden="1"/>
    <cellStyle name="Texte explicatif 3" xfId="25660" hidden="1"/>
    <cellStyle name="Texte explicatif 3" xfId="25850" hidden="1"/>
    <cellStyle name="Texte explicatif 3" xfId="25841" hidden="1"/>
    <cellStyle name="Texte explicatif 3" xfId="26124" hidden="1"/>
    <cellStyle name="Texte explicatif 3" xfId="26101" hidden="1"/>
    <cellStyle name="Texte explicatif 3" xfId="26109" hidden="1"/>
    <cellStyle name="Texte explicatif 3" xfId="26299" hidden="1"/>
    <cellStyle name="Texte explicatif 3" xfId="26290" hidden="1"/>
    <cellStyle name="Texte explicatif 3" xfId="26526" hidden="1"/>
    <cellStyle name="Texte explicatif 3" xfId="26504" hidden="1"/>
    <cellStyle name="Texte explicatif 3" xfId="26511" hidden="1"/>
    <cellStyle name="Texte explicatif 3" xfId="26699" hidden="1"/>
    <cellStyle name="Texte explicatif 3" xfId="26690" hidden="1"/>
    <cellStyle name="Texte explicatif 3" xfId="26772" hidden="1"/>
    <cellStyle name="Texte explicatif 3" xfId="26758" hidden="1"/>
    <cellStyle name="Texte explicatif 3" xfId="26764" hidden="1"/>
    <cellStyle name="Texte explicatif 3" xfId="26822" hidden="1"/>
    <cellStyle name="Texte explicatif 3" xfId="26813" hidden="1"/>
    <cellStyle name="Texte explicatif 3" xfId="27028" hidden="1"/>
    <cellStyle name="Texte explicatif 3" xfId="27006" hidden="1"/>
    <cellStyle name="Texte explicatif 3" xfId="27013" hidden="1"/>
    <cellStyle name="Texte explicatif 3" xfId="27203" hidden="1"/>
    <cellStyle name="Texte explicatif 3" xfId="27194" hidden="1"/>
    <cellStyle name="Texte explicatif 3" xfId="27314" hidden="1"/>
    <cellStyle name="Texte explicatif 3" xfId="27297" hidden="1"/>
    <cellStyle name="Texte explicatif 3" xfId="27303" hidden="1"/>
    <cellStyle name="Texte explicatif 3" xfId="27393" hidden="1"/>
    <cellStyle name="Texte explicatif 3" xfId="27384" hidden="1"/>
    <cellStyle name="Texte explicatif 3" xfId="27489" hidden="1"/>
    <cellStyle name="Texte explicatif 3" xfId="27472" hidden="1"/>
    <cellStyle name="Texte explicatif 3" xfId="27478" hidden="1"/>
    <cellStyle name="Texte explicatif 3" xfId="27576" hidden="1"/>
    <cellStyle name="Texte explicatif 3" xfId="27567" hidden="1"/>
    <cellStyle name="Texte explicatif 3" xfId="27638" hidden="1"/>
    <cellStyle name="Texte explicatif 3" xfId="27624" hidden="1"/>
    <cellStyle name="Texte explicatif 3" xfId="27630" hidden="1"/>
    <cellStyle name="Texte explicatif 3" xfId="27687" hidden="1"/>
    <cellStyle name="Texte explicatif 3" xfId="27678" hidden="1"/>
    <cellStyle name="Texte explicatif 3" xfId="27770" hidden="1"/>
    <cellStyle name="Texte explicatif 3" xfId="27752" hidden="1"/>
    <cellStyle name="Texte explicatif 3" xfId="27758" hidden="1"/>
    <cellStyle name="Texte explicatif 3" xfId="27862" hidden="1"/>
    <cellStyle name="Texte explicatif 3" xfId="27853" hidden="1"/>
    <cellStyle name="Texte explicatif 3" xfId="27435" hidden="1"/>
    <cellStyle name="Texte explicatif 3" xfId="27269" hidden="1"/>
    <cellStyle name="Texte explicatif 3" xfId="27500" hidden="1"/>
    <cellStyle name="Texte explicatif 3" xfId="27482" hidden="1"/>
    <cellStyle name="Texte explicatif 3" xfId="27374" hidden="1"/>
    <cellStyle name="Texte explicatif 3" xfId="27339" hidden="1"/>
    <cellStyle name="Texte explicatif 3" xfId="27712" hidden="1"/>
    <cellStyle name="Texte explicatif 3" xfId="27814" hidden="1"/>
    <cellStyle name="Texte explicatif 3" xfId="27545" hidden="1"/>
    <cellStyle name="Texte explicatif 3" xfId="27731" hidden="1"/>
    <cellStyle name="Texte explicatif 3" xfId="27907" hidden="1"/>
    <cellStyle name="Texte explicatif 3" xfId="27592" hidden="1"/>
    <cellStyle name="Texte explicatif 3" xfId="26102" hidden="1"/>
    <cellStyle name="Texte explicatif 3" xfId="27958" hidden="1"/>
    <cellStyle name="Texte explicatif 3" xfId="27949" hidden="1"/>
    <cellStyle name="Texte explicatif 3" xfId="28007" hidden="1"/>
    <cellStyle name="Texte explicatif 3" xfId="27993" hidden="1"/>
    <cellStyle name="Texte explicatif 3" xfId="27999" hidden="1"/>
    <cellStyle name="Texte explicatif 3" xfId="28081" hidden="1"/>
    <cellStyle name="Texte explicatif 3" xfId="28072" hidden="1"/>
    <cellStyle name="Texte explicatif 3" xfId="28325" hidden="1"/>
    <cellStyle name="Texte explicatif 3" xfId="28303" hidden="1"/>
    <cellStyle name="Texte explicatif 3" xfId="28310" hidden="1"/>
    <cellStyle name="Texte explicatif 3" xfId="28501" hidden="1"/>
    <cellStyle name="Texte explicatif 3" xfId="28492" hidden="1"/>
    <cellStyle name="Texte explicatif 3" xfId="28778" hidden="1"/>
    <cellStyle name="Texte explicatif 3" xfId="28755" hidden="1"/>
    <cellStyle name="Texte explicatif 3" xfId="28763" hidden="1"/>
    <cellStyle name="Texte explicatif 3" xfId="28952" hidden="1"/>
    <cellStyle name="Texte explicatif 3" xfId="28943" hidden="1"/>
    <cellStyle name="Texte explicatif 3" xfId="29179" hidden="1"/>
    <cellStyle name="Texte explicatif 3" xfId="29157" hidden="1"/>
    <cellStyle name="Texte explicatif 3" xfId="29164" hidden="1"/>
    <cellStyle name="Texte explicatif 3" xfId="29353" hidden="1"/>
    <cellStyle name="Texte explicatif 3" xfId="29344" hidden="1"/>
    <cellStyle name="Texte explicatif 3" xfId="29425" hidden="1"/>
    <cellStyle name="Texte explicatif 3" xfId="29411" hidden="1"/>
    <cellStyle name="Texte explicatif 3" xfId="29417" hidden="1"/>
    <cellStyle name="Texte explicatif 3" xfId="29469" hidden="1"/>
    <cellStyle name="Texte explicatif 3" xfId="29460" hidden="1"/>
    <cellStyle name="Texte explicatif 3" xfId="29671" hidden="1"/>
    <cellStyle name="Texte explicatif 3" xfId="29649" hidden="1"/>
    <cellStyle name="Texte explicatif 3" xfId="29656" hidden="1"/>
    <cellStyle name="Texte explicatif 3" xfId="29842" hidden="1"/>
    <cellStyle name="Texte explicatif 3" xfId="29833" hidden="1"/>
    <cellStyle name="Texte explicatif 3" xfId="29952" hidden="1"/>
    <cellStyle name="Texte explicatif 3" xfId="29935" hidden="1"/>
    <cellStyle name="Texte explicatif 3" xfId="29941" hidden="1"/>
    <cellStyle name="Texte explicatif 3" xfId="30033" hidden="1"/>
    <cellStyle name="Texte explicatif 3" xfId="30024" hidden="1"/>
    <cellStyle name="Texte explicatif 3" xfId="30127" hidden="1"/>
    <cellStyle name="Texte explicatif 3" xfId="30110" hidden="1"/>
    <cellStyle name="Texte explicatif 3" xfId="30116" hidden="1"/>
    <cellStyle name="Texte explicatif 3" xfId="30221" hidden="1"/>
    <cellStyle name="Texte explicatif 3" xfId="30212" hidden="1"/>
    <cellStyle name="Texte explicatif 3" xfId="30288" hidden="1"/>
    <cellStyle name="Texte explicatif 3" xfId="30274" hidden="1"/>
    <cellStyle name="Texte explicatif 3" xfId="30280" hidden="1"/>
    <cellStyle name="Texte explicatif 3" xfId="30337" hidden="1"/>
    <cellStyle name="Texte explicatif 3" xfId="30328" hidden="1"/>
    <cellStyle name="Texte explicatif 3" xfId="30424" hidden="1"/>
    <cellStyle name="Texte explicatif 3" xfId="30407" hidden="1"/>
    <cellStyle name="Texte explicatif 3" xfId="30413" hidden="1"/>
    <cellStyle name="Texte explicatif 3" xfId="30522" hidden="1"/>
    <cellStyle name="Texte explicatif 3" xfId="30513" hidden="1"/>
    <cellStyle name="Texte explicatif 3" xfId="30074" hidden="1"/>
    <cellStyle name="Texte explicatif 3" xfId="29908" hidden="1"/>
    <cellStyle name="Texte explicatif 3" xfId="30140" hidden="1"/>
    <cellStyle name="Texte explicatif 3" xfId="30120" hidden="1"/>
    <cellStyle name="Texte explicatif 3" xfId="30013" hidden="1"/>
    <cellStyle name="Texte explicatif 3" xfId="29980" hidden="1"/>
    <cellStyle name="Texte explicatif 3" xfId="30362" hidden="1"/>
    <cellStyle name="Texte explicatif 3" xfId="30470" hidden="1"/>
    <cellStyle name="Texte explicatif 3" xfId="30186" hidden="1"/>
    <cellStyle name="Texte explicatif 3" xfId="30384" hidden="1"/>
    <cellStyle name="Texte explicatif 3" xfId="30569" hidden="1"/>
    <cellStyle name="Texte explicatif 3" xfId="30237" hidden="1"/>
    <cellStyle name="Texte explicatif 3" xfId="28756" hidden="1"/>
    <cellStyle name="Texte explicatif 3" xfId="30617" hidden="1"/>
    <cellStyle name="Texte explicatif 3" xfId="30608" hidden="1"/>
    <cellStyle name="Texte explicatif 3" xfId="30664" hidden="1"/>
    <cellStyle name="Texte explicatif 3" xfId="30650" hidden="1"/>
    <cellStyle name="Texte explicatif 3" xfId="30656" hidden="1"/>
    <cellStyle name="Texte explicatif 3" xfId="30737" hidden="1"/>
    <cellStyle name="Texte explicatif 3" xfId="30728" hidden="1"/>
    <cellStyle name="Texte explicatif 3" xfId="30805" hidden="1"/>
    <cellStyle name="Texte explicatif 3" xfId="30791" hidden="1"/>
    <cellStyle name="Texte explicatif 3" xfId="30797" hidden="1"/>
    <cellStyle name="Texte explicatif 3" xfId="30854" hidden="1"/>
    <cellStyle name="Texte explicatif 3" xfId="30845" hidden="1"/>
    <cellStyle name="Texte explicatif 3" xfId="30942" hidden="1"/>
    <cellStyle name="Texte explicatif 3" xfId="30927" hidden="1"/>
    <cellStyle name="Texte explicatif 3" xfId="30934" hidden="1"/>
    <cellStyle name="Texte explicatif 3" xfId="30990" hidden="1"/>
    <cellStyle name="Texte explicatif 3" xfId="30981" hidden="1"/>
    <cellStyle name="Texte explicatif 3" xfId="31049" hidden="1"/>
    <cellStyle name="Texte explicatif 3" xfId="31035" hidden="1"/>
    <cellStyle name="Texte explicatif 3" xfId="31041" hidden="1"/>
    <cellStyle name="Texte explicatif 3" xfId="31098" hidden="1"/>
    <cellStyle name="Texte explicatif 3" xfId="31089" hidden="1"/>
    <cellStyle name="Texte explicatif 3" xfId="31150" hidden="1"/>
    <cellStyle name="Texte explicatif 3" xfId="31136" hidden="1"/>
    <cellStyle name="Texte explicatif 3" xfId="31142" hidden="1"/>
    <cellStyle name="Texte explicatif 3" xfId="31201" hidden="1"/>
    <cellStyle name="Texte explicatif 3" xfId="31192" hidden="1"/>
    <cellStyle name="Texte explicatif 3" xfId="31251" hidden="1"/>
    <cellStyle name="Texte explicatif 3" xfId="31237" hidden="1"/>
    <cellStyle name="Texte explicatif 3" xfId="31243" hidden="1"/>
    <cellStyle name="Texte explicatif 3" xfId="31300" hidden="1"/>
    <cellStyle name="Texte explicatif 3" xfId="31291" hidden="1"/>
    <cellStyle name="Texte explicatif 3" xfId="31384" hidden="1"/>
    <cellStyle name="Texte explicatif 3" xfId="31366" hidden="1"/>
    <cellStyle name="Texte explicatif 3" xfId="31372" hidden="1"/>
    <cellStyle name="Texte explicatif 3" xfId="31457" hidden="1"/>
    <cellStyle name="Texte explicatif 3" xfId="31448" hidden="1"/>
    <cellStyle name="Texte explicatif 3" xfId="31544" hidden="1"/>
    <cellStyle name="Texte explicatif 3" xfId="31527" hidden="1"/>
    <cellStyle name="Texte explicatif 3" xfId="31533" hidden="1"/>
    <cellStyle name="Texte explicatif 3" xfId="31606" hidden="1"/>
    <cellStyle name="Texte explicatif 3" xfId="31597" hidden="1"/>
    <cellStyle name="Texte explicatif 3" xfId="31664" hidden="1"/>
    <cellStyle name="Texte explicatif 3" xfId="31650" hidden="1"/>
    <cellStyle name="Texte explicatif 3" xfId="31656" hidden="1"/>
    <cellStyle name="Texte explicatif 3" xfId="31712" hidden="1"/>
    <cellStyle name="Texte explicatif 3" xfId="31703" hidden="1"/>
    <cellStyle name="Texte explicatif 3" xfId="31789" hidden="1"/>
    <cellStyle name="Texte explicatif 3" xfId="31772" hidden="1"/>
    <cellStyle name="Texte explicatif 3" xfId="31778" hidden="1"/>
    <cellStyle name="Texte explicatif 3" xfId="31855" hidden="1"/>
    <cellStyle name="Texte explicatif 3" xfId="31846" hidden="1"/>
    <cellStyle name="Texte explicatif 3" xfId="31494" hidden="1"/>
    <cellStyle name="Texte explicatif 3" xfId="31339" hidden="1"/>
    <cellStyle name="Texte explicatif 3" xfId="31555" hidden="1"/>
    <cellStyle name="Texte explicatif 3" xfId="31537" hidden="1"/>
    <cellStyle name="Texte explicatif 3" xfId="31441" hidden="1"/>
    <cellStyle name="Texte explicatif 3" xfId="31410" hidden="1"/>
    <cellStyle name="Texte explicatif 3" xfId="31736" hidden="1"/>
    <cellStyle name="Texte explicatif 3" xfId="31819" hidden="1"/>
    <cellStyle name="Texte explicatif 3" xfId="31586" hidden="1"/>
    <cellStyle name="Texte explicatif 3" xfId="31754" hidden="1"/>
    <cellStyle name="Texte explicatif 3" xfId="31888" hidden="1"/>
    <cellStyle name="Texte explicatif 3" xfId="31620" hidden="1"/>
    <cellStyle name="Texte explicatif 3" xfId="30928" hidden="1"/>
    <cellStyle name="Texte explicatif 3" xfId="31934" hidden="1"/>
    <cellStyle name="Texte explicatif 3" xfId="31925" hidden="1"/>
    <cellStyle name="Texte explicatif 3" xfId="31982" hidden="1"/>
    <cellStyle name="Texte explicatif 3" xfId="31968" hidden="1"/>
    <cellStyle name="Texte explicatif 3" xfId="31974" hidden="1"/>
    <cellStyle name="Texte explicatif 3" xfId="32033" hidden="1"/>
    <cellStyle name="Texte explicatif 3" xfId="32024" hidden="1"/>
    <cellStyle name="Texte explicatif 3" xfId="32083" hidden="1"/>
    <cellStyle name="Texte explicatif 3" xfId="32069" hidden="1"/>
    <cellStyle name="Texte explicatif 3" xfId="32075" hidden="1"/>
    <cellStyle name="Texte explicatif 3" xfId="32143" hidden="1"/>
    <cellStyle name="Texte explicatif 3" xfId="32134" hidden="1"/>
    <cellStyle name="Texte explicatif 3" xfId="32238" hidden="1"/>
    <cellStyle name="Texte explicatif 3" xfId="32223" hidden="1"/>
    <cellStyle name="Texte explicatif 3" xfId="32230" hidden="1"/>
    <cellStyle name="Texte explicatif 3" xfId="32286" hidden="1"/>
    <cellStyle name="Texte explicatif 3" xfId="32277" hidden="1"/>
    <cellStyle name="Texte explicatif 3" xfId="32346" hidden="1"/>
    <cellStyle name="Texte explicatif 3" xfId="32332" hidden="1"/>
    <cellStyle name="Texte explicatif 3" xfId="32338" hidden="1"/>
    <cellStyle name="Texte explicatif 3" xfId="32417" hidden="1"/>
    <cellStyle name="Texte explicatif 3" xfId="32408" hidden="1"/>
    <cellStyle name="Texte explicatif 3" xfId="32478" hidden="1"/>
    <cellStyle name="Texte explicatif 3" xfId="32464" hidden="1"/>
    <cellStyle name="Texte explicatif 3" xfId="32470" hidden="1"/>
    <cellStyle name="Texte explicatif 3" xfId="32526" hidden="1"/>
    <cellStyle name="Texte explicatif 3" xfId="32517" hidden="1"/>
    <cellStyle name="Texte explicatif 3" xfId="32577" hidden="1"/>
    <cellStyle name="Texte explicatif 3" xfId="32563" hidden="1"/>
    <cellStyle name="Texte explicatif 3" xfId="32569" hidden="1"/>
    <cellStyle name="Texte explicatif 3" xfId="32626" hidden="1"/>
    <cellStyle name="Texte explicatif 3" xfId="32617" hidden="1"/>
    <cellStyle name="Texte explicatif 3" xfId="32715" hidden="1"/>
    <cellStyle name="Texte explicatif 3" xfId="32697" hidden="1"/>
    <cellStyle name="Texte explicatif 3" xfId="32703" hidden="1"/>
    <cellStyle name="Texte explicatif 3" xfId="32785" hidden="1"/>
    <cellStyle name="Texte explicatif 3" xfId="32776" hidden="1"/>
    <cellStyle name="Texte explicatif 3" xfId="32871" hidden="1"/>
    <cellStyle name="Texte explicatif 3" xfId="32854" hidden="1"/>
    <cellStyle name="Texte explicatif 3" xfId="32860" hidden="1"/>
    <cellStyle name="Texte explicatif 3" xfId="32934" hidden="1"/>
    <cellStyle name="Texte explicatif 3" xfId="32925" hidden="1"/>
    <cellStyle name="Texte explicatif 3" xfId="32991" hidden="1"/>
    <cellStyle name="Texte explicatif 3" xfId="32977" hidden="1"/>
    <cellStyle name="Texte explicatif 3" xfId="32983" hidden="1"/>
    <cellStyle name="Texte explicatif 3" xfId="33034" hidden="1"/>
    <cellStyle name="Texte explicatif 3" xfId="33025" hidden="1"/>
    <cellStyle name="Texte explicatif 3" xfId="33115" hidden="1"/>
    <cellStyle name="Texte explicatif 3" xfId="33098" hidden="1"/>
    <cellStyle name="Texte explicatif 3" xfId="33104" hidden="1"/>
    <cellStyle name="Texte explicatif 3" xfId="33175" hidden="1"/>
    <cellStyle name="Texte explicatif 3" xfId="33166" hidden="1"/>
    <cellStyle name="Texte explicatif 3" xfId="32821" hidden="1"/>
    <cellStyle name="Texte explicatif 3" xfId="32677" hidden="1"/>
    <cellStyle name="Texte explicatif 3" xfId="32881" hidden="1"/>
    <cellStyle name="Texte explicatif 3" xfId="32864" hidden="1"/>
    <cellStyle name="Texte explicatif 3" xfId="32771" hidden="1"/>
    <cellStyle name="Texte explicatif 3" xfId="32741" hidden="1"/>
    <cellStyle name="Texte explicatif 3" xfId="33059" hidden="1"/>
    <cellStyle name="Texte explicatif 3" xfId="33143" hidden="1"/>
    <cellStyle name="Texte explicatif 3" xfId="32914" hidden="1"/>
    <cellStyle name="Texte explicatif 3" xfId="33077" hidden="1"/>
    <cellStyle name="Texte explicatif 3" xfId="33207" hidden="1"/>
    <cellStyle name="Texte explicatif 3" xfId="32948" hidden="1"/>
    <cellStyle name="Texte explicatif 3" xfId="32224" hidden="1"/>
    <cellStyle name="Texte explicatif 3" xfId="33256" hidden="1"/>
    <cellStyle name="Texte explicatif 3" xfId="33247" hidden="1"/>
    <cellStyle name="Texte explicatif 3" xfId="33304" hidden="1"/>
    <cellStyle name="Texte explicatif 3" xfId="33290" hidden="1"/>
    <cellStyle name="Texte explicatif 3" xfId="33296" hidden="1"/>
    <cellStyle name="Texte explicatif 3" xfId="33350" hidden="1"/>
    <cellStyle name="Texte explicatif 3" xfId="33341" hidden="1"/>
    <cellStyle name="Texte explicatif 3" xfId="31331" hidden="1"/>
    <cellStyle name="Texte explicatif 3" xfId="31421" hidden="1"/>
    <cellStyle name="Texte explicatif 3" xfId="31364" hidden="1"/>
    <cellStyle name="Texte explicatif 3" xfId="30530" hidden="1"/>
    <cellStyle name="Texte explicatif 3" xfId="30607" hidden="1"/>
    <cellStyle name="Texte explicatif 3" xfId="28089" hidden="1"/>
    <cellStyle name="Texte explicatif 3" xfId="28491" hidden="1"/>
    <cellStyle name="Texte explicatif 3" xfId="28459" hidden="1"/>
    <cellStyle name="Texte explicatif 3" xfId="27276" hidden="1"/>
    <cellStyle name="Texte explicatif 3" xfId="27294" hidden="1"/>
    <cellStyle name="Texte explicatif 3" xfId="24989" hidden="1"/>
    <cellStyle name="Texte explicatif 3" xfId="25069" hidden="1"/>
    <cellStyle name="Texte explicatif 3" xfId="25058" hidden="1"/>
    <cellStyle name="Texte explicatif 3" xfId="23591" hidden="1"/>
    <cellStyle name="Texte explicatif 3" xfId="23791" hidden="1"/>
    <cellStyle name="Texte explicatif 3" xfId="22592" hidden="1"/>
    <cellStyle name="Texte explicatif 3" xfId="22675" hidden="1"/>
    <cellStyle name="Texte explicatif 3" xfId="22667" hidden="1"/>
    <cellStyle name="Texte explicatif 3" xfId="22327" hidden="1"/>
    <cellStyle name="Texte explicatif 3" xfId="22341" hidden="1"/>
    <cellStyle name="Texte explicatif 3" xfId="20674" hidden="1"/>
    <cellStyle name="Texte explicatif 3" xfId="21063" hidden="1"/>
    <cellStyle name="Texte explicatif 3" xfId="20866" hidden="1"/>
    <cellStyle name="Texte explicatif 3" xfId="19987" hidden="1"/>
    <cellStyle name="Texte explicatif 3" xfId="19990" hidden="1"/>
    <cellStyle name="Texte explicatif 3" xfId="19939" hidden="1"/>
    <cellStyle name="Texte explicatif 3" xfId="20175" hidden="1"/>
    <cellStyle name="Texte explicatif 3" xfId="19867" hidden="1"/>
    <cellStyle name="Texte explicatif 3" xfId="20025" hidden="1"/>
    <cellStyle name="Texte explicatif 3" xfId="22785" hidden="1"/>
    <cellStyle name="Texte explicatif 3" xfId="33397" hidden="1"/>
    <cellStyle name="Texte explicatif 3" xfId="33380" hidden="1"/>
    <cellStyle name="Texte explicatif 3" xfId="33386" hidden="1"/>
    <cellStyle name="Texte explicatif 3" xfId="33475" hidden="1"/>
    <cellStyle name="Texte explicatif 3" xfId="33466" hidden="1"/>
    <cellStyle name="Texte explicatif 3" xfId="33536" hidden="1"/>
    <cellStyle name="Texte explicatif 3" xfId="33522" hidden="1"/>
    <cellStyle name="Texte explicatif 3" xfId="33528" hidden="1"/>
    <cellStyle name="Texte explicatif 3" xfId="33587" hidden="1"/>
    <cellStyle name="Texte explicatif 3" xfId="33578" hidden="1"/>
    <cellStyle name="Texte explicatif 3" xfId="33674" hidden="1"/>
    <cellStyle name="Texte explicatif 3" xfId="33657" hidden="1"/>
    <cellStyle name="Texte explicatif 3" xfId="33663" hidden="1"/>
    <cellStyle name="Texte explicatif 3" xfId="33753" hidden="1"/>
    <cellStyle name="Texte explicatif 3" xfId="33744" hidden="1"/>
    <cellStyle name="Texte explicatif 3" xfId="19819" hidden="1"/>
    <cellStyle name="Texte explicatif 3" xfId="19881" hidden="1"/>
    <cellStyle name="Texte explicatif 3" xfId="33408" hidden="1"/>
    <cellStyle name="Texte explicatif 3" xfId="33390" hidden="1"/>
    <cellStyle name="Texte explicatif 3" xfId="19928" hidden="1"/>
    <cellStyle name="Texte explicatif 3" xfId="19850" hidden="1"/>
    <cellStyle name="Texte explicatif 3" xfId="33612" hidden="1"/>
    <cellStyle name="Texte explicatif 3" xfId="33710" hidden="1"/>
    <cellStyle name="Texte explicatif 3" xfId="33445" hidden="1"/>
    <cellStyle name="Texte explicatif 3" xfId="33632" hidden="1"/>
    <cellStyle name="Texte explicatif 3" xfId="33792" hidden="1"/>
    <cellStyle name="Texte explicatif 3" xfId="33490" hidden="1"/>
    <cellStyle name="Texte explicatif 3" xfId="28490" hidden="1"/>
    <cellStyle name="Texte explicatif 3" xfId="33843" hidden="1"/>
    <cellStyle name="Texte explicatif 3" xfId="33834" hidden="1"/>
    <cellStyle name="Texte explicatif 3" xfId="33896" hidden="1"/>
    <cellStyle name="Texte explicatif 3" xfId="33882" hidden="1"/>
    <cellStyle name="Texte explicatif 3" xfId="33888" hidden="1"/>
    <cellStyle name="Texte explicatif 3" xfId="33965" hidden="1"/>
    <cellStyle name="Texte explicatif 3" xfId="33956" hidden="1"/>
    <cellStyle name="Texte explicatif 3" xfId="34166" hidden="1"/>
    <cellStyle name="Texte explicatif 3" xfId="34146" hidden="1"/>
    <cellStyle name="Texte explicatif 3" xfId="34152" hidden="1"/>
    <cellStyle name="Texte explicatif 3" xfId="34295" hidden="1"/>
    <cellStyle name="Texte explicatif 3" xfId="34286" hidden="1"/>
    <cellStyle name="Texte explicatif 3" xfId="34495" hidden="1"/>
    <cellStyle name="Texte explicatif 3" xfId="34475" hidden="1"/>
    <cellStyle name="Texte explicatif 3" xfId="34482" hidden="1"/>
    <cellStyle name="Texte explicatif 3" xfId="34631" hidden="1"/>
    <cellStyle name="Texte explicatif 3" xfId="34622" hidden="1"/>
    <cellStyle name="Texte explicatif 3" xfId="34807" hidden="1"/>
    <cellStyle name="Texte explicatif 3" xfId="34788" hidden="1"/>
    <cellStyle name="Texte explicatif 3" xfId="34795" hidden="1"/>
    <cellStyle name="Texte explicatif 3" xfId="34923" hidden="1"/>
    <cellStyle name="Texte explicatif 3" xfId="34914" hidden="1"/>
    <cellStyle name="Texte explicatif 3" xfId="34987" hidden="1"/>
    <cellStyle name="Texte explicatif 3" xfId="34973" hidden="1"/>
    <cellStyle name="Texte explicatif 3" xfId="34979" hidden="1"/>
    <cellStyle name="Texte explicatif 3" xfId="35035" hidden="1"/>
    <cellStyle name="Texte explicatif 3" xfId="35026" hidden="1"/>
    <cellStyle name="Texte explicatif 3" xfId="35188" hidden="1"/>
    <cellStyle name="Texte explicatif 3" xfId="35170" hidden="1"/>
    <cellStyle name="Texte explicatif 3" xfId="35176" hidden="1"/>
    <cellStyle name="Texte explicatif 3" xfId="35304" hidden="1"/>
    <cellStyle name="Texte explicatif 3" xfId="35295" hidden="1"/>
    <cellStyle name="Texte explicatif 3" xfId="35397" hidden="1"/>
    <cellStyle name="Texte explicatif 3" xfId="35380" hidden="1"/>
    <cellStyle name="Texte explicatif 3" xfId="35386" hidden="1"/>
    <cellStyle name="Texte explicatif 3" xfId="35471" hidden="1"/>
    <cellStyle name="Texte explicatif 3" xfId="35462" hidden="1"/>
    <cellStyle name="Texte explicatif 3" xfId="35559" hidden="1"/>
    <cellStyle name="Texte explicatif 3" xfId="35542" hidden="1"/>
    <cellStyle name="Texte explicatif 3" xfId="35548" hidden="1"/>
    <cellStyle name="Texte explicatif 3" xfId="35647" hidden="1"/>
    <cellStyle name="Texte explicatif 3" xfId="35638" hidden="1"/>
    <cellStyle name="Texte explicatif 3" xfId="35711" hidden="1"/>
    <cellStyle name="Texte explicatif 3" xfId="35697" hidden="1"/>
    <cellStyle name="Texte explicatif 3" xfId="35703" hidden="1"/>
    <cellStyle name="Texte explicatif 3" xfId="35761" hidden="1"/>
    <cellStyle name="Texte explicatif 3" xfId="35752" hidden="1"/>
    <cellStyle name="Texte explicatif 3" xfId="35846" hidden="1"/>
    <cellStyle name="Texte explicatif 3" xfId="35828" hidden="1"/>
    <cellStyle name="Texte explicatif 3" xfId="35834" hidden="1"/>
    <cellStyle name="Texte explicatif 3" xfId="35936" hidden="1"/>
    <cellStyle name="Texte explicatif 3" xfId="35927" hidden="1"/>
    <cellStyle name="Texte explicatif 3" xfId="35510" hidden="1"/>
    <cellStyle name="Texte explicatif 3" xfId="35359" hidden="1"/>
    <cellStyle name="Texte explicatif 3" xfId="35570" hidden="1"/>
    <cellStyle name="Texte explicatif 3" xfId="35552" hidden="1"/>
    <cellStyle name="Texte explicatif 3" xfId="35451" hidden="1"/>
    <cellStyle name="Texte explicatif 3" xfId="35419" hidden="1"/>
    <cellStyle name="Texte explicatif 3" xfId="35786" hidden="1"/>
    <cellStyle name="Texte explicatif 3" xfId="35889" hidden="1"/>
    <cellStyle name="Texte explicatif 3" xfId="35614" hidden="1"/>
    <cellStyle name="Texte explicatif 3" xfId="35805" hidden="1"/>
    <cellStyle name="Texte explicatif 3" xfId="35975" hidden="1"/>
    <cellStyle name="Texte explicatif 3" xfId="35662" hidden="1"/>
    <cellStyle name="Texte explicatif 3" xfId="34476" hidden="1"/>
    <cellStyle name="Texte explicatif 3" xfId="36024" hidden="1"/>
    <cellStyle name="Texte explicatif 3" xfId="36015" hidden="1"/>
    <cellStyle name="Texte explicatif 3" xfId="36069" hidden="1"/>
    <cellStyle name="Texte explicatif 3" xfId="36055" hidden="1"/>
    <cellStyle name="Texte explicatif 3" xfId="36061" hidden="1"/>
    <cellStyle name="Texte explicatif 3" xfId="36130" hidden="1"/>
    <cellStyle name="Texte explicatif 3" xfId="36121" hidden="1"/>
    <cellStyle name="Texte explicatif 3" xfId="36316" hidden="1"/>
    <cellStyle name="Texte explicatif 3" xfId="36299" hidden="1"/>
    <cellStyle name="Texte explicatif 3" xfId="36305" hidden="1"/>
    <cellStyle name="Texte explicatif 3" xfId="36450" hidden="1"/>
    <cellStyle name="Texte explicatif 3" xfId="36441" hidden="1"/>
    <cellStyle name="Texte explicatif 3" xfId="36645" hidden="1"/>
    <cellStyle name="Texte explicatif 3" xfId="36625" hidden="1"/>
    <cellStyle name="Texte explicatif 3" xfId="36632" hidden="1"/>
    <cellStyle name="Texte explicatif 3" xfId="36760" hidden="1"/>
    <cellStyle name="Texte explicatif 3" xfId="36751" hidden="1"/>
    <cellStyle name="Texte explicatif 3" xfId="36922" hidden="1"/>
    <cellStyle name="Texte explicatif 3" xfId="36902" hidden="1"/>
    <cellStyle name="Texte explicatif 3" xfId="36909" hidden="1"/>
    <cellStyle name="Texte explicatif 3" xfId="37038" hidden="1"/>
    <cellStyle name="Texte explicatif 3" xfId="37029" hidden="1"/>
    <cellStyle name="Texte explicatif 3" xfId="37094" hidden="1"/>
    <cellStyle name="Texte explicatif 3" xfId="37080" hidden="1"/>
    <cellStyle name="Texte explicatif 3" xfId="37086" hidden="1"/>
    <cellStyle name="Texte explicatif 3" xfId="37141" hidden="1"/>
    <cellStyle name="Texte explicatif 3" xfId="37132" hidden="1"/>
    <cellStyle name="Texte explicatif 3" xfId="37269" hidden="1"/>
    <cellStyle name="Texte explicatif 3" xfId="37251" hidden="1"/>
    <cellStyle name="Texte explicatif 3" xfId="37257" hidden="1"/>
    <cellStyle name="Texte explicatif 3" xfId="37396" hidden="1"/>
    <cellStyle name="Texte explicatif 3" xfId="37387" hidden="1"/>
    <cellStyle name="Texte explicatif 3" xfId="37500" hidden="1"/>
    <cellStyle name="Texte explicatif 3" xfId="37482" hidden="1"/>
    <cellStyle name="Texte explicatif 3" xfId="37488" hidden="1"/>
    <cellStyle name="Texte explicatif 3" xfId="37574" hidden="1"/>
    <cellStyle name="Texte explicatif 3" xfId="37565" hidden="1"/>
    <cellStyle name="Texte explicatif 3" xfId="37667" hidden="1"/>
    <cellStyle name="Texte explicatif 3" xfId="37650" hidden="1"/>
    <cellStyle name="Texte explicatif 3" xfId="37656" hidden="1"/>
    <cellStyle name="Texte explicatif 3" xfId="37752" hidden="1"/>
    <cellStyle name="Texte explicatif 3" xfId="37743" hidden="1"/>
    <cellStyle name="Texte explicatif 3" xfId="37812" hidden="1"/>
    <cellStyle name="Texte explicatif 3" xfId="37798" hidden="1"/>
    <cellStyle name="Texte explicatif 3" xfId="37804" hidden="1"/>
    <cellStyle name="Texte explicatif 3" xfId="37856" hidden="1"/>
    <cellStyle name="Texte explicatif 3" xfId="37847" hidden="1"/>
    <cellStyle name="Texte explicatif 3" xfId="37935" hidden="1"/>
    <cellStyle name="Texte explicatif 3" xfId="37917" hidden="1"/>
    <cellStyle name="Texte explicatif 3" xfId="37923" hidden="1"/>
    <cellStyle name="Texte explicatif 3" xfId="38020" hidden="1"/>
    <cellStyle name="Texte explicatif 3" xfId="38011" hidden="1"/>
    <cellStyle name="Texte explicatif 3" xfId="37615" hidden="1"/>
    <cellStyle name="Texte explicatif 3" xfId="37454" hidden="1"/>
    <cellStyle name="Texte explicatif 3" xfId="37677" hidden="1"/>
    <cellStyle name="Texte explicatif 3" xfId="37660" hidden="1"/>
    <cellStyle name="Texte explicatif 3" xfId="37558" hidden="1"/>
    <cellStyle name="Texte explicatif 3" xfId="37525" hidden="1"/>
    <cellStyle name="Texte explicatif 3" xfId="37881" hidden="1"/>
    <cellStyle name="Texte explicatif 3" xfId="37975" hidden="1"/>
    <cellStyle name="Texte explicatif 3" xfId="37721" hidden="1"/>
    <cellStyle name="Texte explicatif 3" xfId="37899" hidden="1"/>
    <cellStyle name="Texte explicatif 3" xfId="38060" hidden="1"/>
    <cellStyle name="Texte explicatif 3" xfId="37767" hidden="1"/>
    <cellStyle name="Texte explicatif 3" xfId="36626" hidden="1"/>
    <cellStyle name="Texte explicatif 3" xfId="38110" hidden="1"/>
    <cellStyle name="Texte explicatif 3" xfId="38101" hidden="1"/>
    <cellStyle name="Texte explicatif 3" xfId="38159" hidden="1"/>
    <cellStyle name="Texte explicatif 3" xfId="38145" hidden="1"/>
    <cellStyle name="Texte explicatif 3" xfId="38151" hidden="1"/>
    <cellStyle name="Texte explicatif 3" xfId="38232" hidden="1"/>
    <cellStyle name="Texte explicatif 3" xfId="38223" hidden="1"/>
    <cellStyle name="Texte explicatif 3" xfId="38410" hidden="1"/>
    <cellStyle name="Texte explicatif 3" xfId="38391" hidden="1"/>
    <cellStyle name="Texte explicatif 3" xfId="38398" hidden="1"/>
    <cellStyle name="Texte explicatif 3" xfId="38534" hidden="1"/>
    <cellStyle name="Texte explicatif 3" xfId="38525" hidden="1"/>
    <cellStyle name="Texte explicatif 3" xfId="38719" hidden="1"/>
    <cellStyle name="Texte explicatif 3" xfId="38699" hidden="1"/>
    <cellStyle name="Texte explicatif 3" xfId="38707" hidden="1"/>
    <cellStyle name="Texte explicatif 3" xfId="38827" hidden="1"/>
    <cellStyle name="Texte explicatif 3" xfId="38818" hidden="1"/>
    <cellStyle name="Texte explicatif 3" xfId="38976" hidden="1"/>
    <cellStyle name="Texte explicatif 3" xfId="38957" hidden="1"/>
    <cellStyle name="Texte explicatif 3" xfId="38964" hidden="1"/>
    <cellStyle name="Texte explicatif 3" xfId="39091" hidden="1"/>
    <cellStyle name="Texte explicatif 3" xfId="39082" hidden="1"/>
    <cellStyle name="Texte explicatif 3" xfId="39156" hidden="1"/>
    <cellStyle name="Texte explicatif 3" xfId="39142" hidden="1"/>
    <cellStyle name="Texte explicatif 3" xfId="39148" hidden="1"/>
    <cellStyle name="Texte explicatif 3" xfId="39200" hidden="1"/>
    <cellStyle name="Texte explicatif 3" xfId="39191" hidden="1"/>
    <cellStyle name="Texte explicatif 3" xfId="39342" hidden="1"/>
    <cellStyle name="Texte explicatif 3" xfId="39322" hidden="1"/>
    <cellStyle name="Texte explicatif 3" xfId="39329" hidden="1"/>
    <cellStyle name="Texte explicatif 3" xfId="39447" hidden="1"/>
    <cellStyle name="Texte explicatif 3" xfId="39438" hidden="1"/>
    <cellStyle name="Texte explicatif 3" xfId="39539" hidden="1"/>
    <cellStyle name="Texte explicatif 3" xfId="39522" hidden="1"/>
    <cellStyle name="Texte explicatif 3" xfId="39528" hidden="1"/>
    <cellStyle name="Texte explicatif 3" xfId="39615" hidden="1"/>
    <cellStyle name="Texte explicatif 3" xfId="39606" hidden="1"/>
    <cellStyle name="Texte explicatif 3" xfId="39706" hidden="1"/>
    <cellStyle name="Texte explicatif 3" xfId="39689" hidden="1"/>
    <cellStyle name="Texte explicatif 3" xfId="39695" hidden="1"/>
    <cellStyle name="Texte explicatif 3" xfId="39784" hidden="1"/>
    <cellStyle name="Texte explicatif 3" xfId="39775" hidden="1"/>
    <cellStyle name="Texte explicatif 3" xfId="39846" hidden="1"/>
    <cellStyle name="Texte explicatif 3" xfId="39832" hidden="1"/>
    <cellStyle name="Texte explicatif 3" xfId="39838" hidden="1"/>
    <cellStyle name="Texte explicatif 3" xfId="39891" hidden="1"/>
    <cellStyle name="Texte explicatif 3" xfId="39882" hidden="1"/>
    <cellStyle name="Texte explicatif 3" xfId="39970" hidden="1"/>
    <cellStyle name="Texte explicatif 3" xfId="39953" hidden="1"/>
    <cellStyle name="Texte explicatif 3" xfId="39959" hidden="1"/>
    <cellStyle name="Texte explicatif 3" xfId="40051" hidden="1"/>
    <cellStyle name="Texte explicatif 3" xfId="40042" hidden="1"/>
    <cellStyle name="Texte explicatif 3" xfId="39656" hidden="1"/>
    <cellStyle name="Texte explicatif 3" xfId="39501" hidden="1"/>
    <cellStyle name="Texte explicatif 3" xfId="39719" hidden="1"/>
    <cellStyle name="Texte explicatif 3" xfId="39699" hidden="1"/>
    <cellStyle name="Texte explicatif 3" xfId="39596" hidden="1"/>
    <cellStyle name="Texte explicatif 3" xfId="39564" hidden="1"/>
    <cellStyle name="Texte explicatif 3" xfId="39915" hidden="1"/>
    <cellStyle name="Texte explicatif 3" xfId="40007" hidden="1"/>
    <cellStyle name="Texte explicatif 3" xfId="39760" hidden="1"/>
    <cellStyle name="Texte explicatif 3" xfId="39933" hidden="1"/>
    <cellStyle name="Texte explicatif 3" xfId="40094" hidden="1"/>
    <cellStyle name="Texte explicatif 3" xfId="39798" hidden="1"/>
    <cellStyle name="Texte explicatif 3" xfId="38700" hidden="1"/>
    <cellStyle name="Texte explicatif 3" xfId="40142" hidden="1"/>
    <cellStyle name="Texte explicatif 3" xfId="40133" hidden="1"/>
    <cellStyle name="Texte explicatif 3" xfId="40187" hidden="1"/>
    <cellStyle name="Texte explicatif 3" xfId="40173" hidden="1"/>
    <cellStyle name="Texte explicatif 3" xfId="40179" hidden="1"/>
    <cellStyle name="Texte explicatif 3" xfId="40248" hidden="1"/>
    <cellStyle name="Texte explicatif 3" xfId="40239" hidden="1"/>
    <cellStyle name="Texte explicatif 3" xfId="40310" hidden="1"/>
    <cellStyle name="Texte explicatif 3" xfId="40296" hidden="1"/>
    <cellStyle name="Texte explicatif 3" xfId="40302" hidden="1"/>
    <cellStyle name="Texte explicatif 3" xfId="40357" hidden="1"/>
    <cellStyle name="Texte explicatif 3" xfId="40348" hidden="1"/>
    <cellStyle name="Texte explicatif 3" xfId="40445" hidden="1"/>
    <cellStyle name="Texte explicatif 3" xfId="40430" hidden="1"/>
    <cellStyle name="Texte explicatif 3" xfId="40437" hidden="1"/>
    <cellStyle name="Texte explicatif 3" xfId="40492" hidden="1"/>
    <cellStyle name="Texte explicatif 3" xfId="40483" hidden="1"/>
    <cellStyle name="Texte explicatif 3" xfId="40550" hidden="1"/>
    <cellStyle name="Texte explicatif 3" xfId="40536" hidden="1"/>
    <cellStyle name="Texte explicatif 3" xfId="40542" hidden="1"/>
    <cellStyle name="Texte explicatif 3" xfId="40596" hidden="1"/>
    <cellStyle name="Texte explicatif 3" xfId="40587" hidden="1"/>
    <cellStyle name="Texte explicatif 3" xfId="40643" hidden="1"/>
    <cellStyle name="Texte explicatif 3" xfId="40629" hidden="1"/>
    <cellStyle name="Texte explicatif 3" xfId="40635" hidden="1"/>
    <cellStyle name="Texte explicatif 3" xfId="40692" hidden="1"/>
    <cellStyle name="Texte explicatif 3" xfId="40683" hidden="1"/>
    <cellStyle name="Texte explicatif 3" xfId="40742" hidden="1"/>
    <cellStyle name="Texte explicatif 3" xfId="40728" hidden="1"/>
    <cellStyle name="Texte explicatif 3" xfId="40734" hidden="1"/>
    <cellStyle name="Texte explicatif 3" xfId="40789" hidden="1"/>
    <cellStyle name="Texte explicatif 3" xfId="40780" hidden="1"/>
    <cellStyle name="Texte explicatif 3" xfId="40871" hidden="1"/>
    <cellStyle name="Texte explicatif 3" xfId="40853" hidden="1"/>
    <cellStyle name="Texte explicatif 3" xfId="40859" hidden="1"/>
    <cellStyle name="Texte explicatif 3" xfId="40945" hidden="1"/>
    <cellStyle name="Texte explicatif 3" xfId="40936" hidden="1"/>
    <cellStyle name="Texte explicatif 3" xfId="41026" hidden="1"/>
    <cellStyle name="Texte explicatif 3" xfId="41009" hidden="1"/>
    <cellStyle name="Texte explicatif 3" xfId="41015" hidden="1"/>
    <cellStyle name="Texte explicatif 3" xfId="41091" hidden="1"/>
    <cellStyle name="Texte explicatif 3" xfId="41082" hidden="1"/>
    <cellStyle name="Texte explicatif 3" xfId="41147" hidden="1"/>
    <cellStyle name="Texte explicatif 3" xfId="41133" hidden="1"/>
    <cellStyle name="Texte explicatif 3" xfId="41139" hidden="1"/>
    <cellStyle name="Texte explicatif 3" xfId="41190" hidden="1"/>
    <cellStyle name="Texte explicatif 3" xfId="41181" hidden="1"/>
    <cellStyle name="Texte explicatif 3" xfId="41266" hidden="1"/>
    <cellStyle name="Texte explicatif 3" xfId="41249" hidden="1"/>
    <cellStyle name="Texte explicatif 3" xfId="41255" hidden="1"/>
    <cellStyle name="Texte explicatif 3" xfId="41330" hidden="1"/>
    <cellStyle name="Texte explicatif 3" xfId="41321" hidden="1"/>
    <cellStyle name="Texte explicatif 3" xfId="40981" hidden="1"/>
    <cellStyle name="Texte explicatif 3" xfId="40828" hidden="1"/>
    <cellStyle name="Texte explicatif 3" xfId="41037" hidden="1"/>
    <cellStyle name="Texte explicatif 3" xfId="41019" hidden="1"/>
    <cellStyle name="Texte explicatif 3" xfId="40927" hidden="1"/>
    <cellStyle name="Texte explicatif 3" xfId="40896" hidden="1"/>
    <cellStyle name="Texte explicatif 3" xfId="41214" hidden="1"/>
    <cellStyle name="Texte explicatif 3" xfId="41296" hidden="1"/>
    <cellStyle name="Texte explicatif 3" xfId="41070" hidden="1"/>
    <cellStyle name="Texte explicatif 3" xfId="41232" hidden="1"/>
    <cellStyle name="Texte explicatif 3" xfId="41361" hidden="1"/>
    <cellStyle name="Texte explicatif 3" xfId="41105" hidden="1"/>
    <cellStyle name="Texte explicatif 3" xfId="40431" hidden="1"/>
    <cellStyle name="Texte explicatif 3" xfId="41405" hidden="1"/>
    <cellStyle name="Texte explicatif 3" xfId="41396" hidden="1"/>
    <cellStyle name="Texte explicatif 3" xfId="41449" hidden="1"/>
    <cellStyle name="Texte explicatif 3" xfId="41435" hidden="1"/>
    <cellStyle name="Texte explicatif 3" xfId="41441" hidden="1"/>
    <cellStyle name="Texte explicatif 3" xfId="41500" hidden="1"/>
    <cellStyle name="Texte explicatif 3" xfId="41491" hidden="1"/>
    <cellStyle name="Texte explicatif 3" xfId="41549" hidden="1"/>
    <cellStyle name="Texte explicatif 3" xfId="41535" hidden="1"/>
    <cellStyle name="Texte explicatif 3" xfId="41541" hidden="1"/>
    <cellStyle name="Texte explicatif 3" xfId="41604" hidden="1"/>
    <cellStyle name="Texte explicatif 3" xfId="41595" hidden="1"/>
    <cellStyle name="Texte explicatif 3" xfId="41694" hidden="1"/>
    <cellStyle name="Texte explicatif 3" xfId="41679" hidden="1"/>
    <cellStyle name="Texte explicatif 3" xfId="41686" hidden="1"/>
    <cellStyle name="Texte explicatif 3" xfId="41738" hidden="1"/>
    <cellStyle name="Texte explicatif 3" xfId="41729" hidden="1"/>
    <cellStyle name="Texte explicatif 3" xfId="41797" hidden="1"/>
    <cellStyle name="Texte explicatif 3" xfId="41783" hidden="1"/>
    <cellStyle name="Texte explicatif 3" xfId="41789" hidden="1"/>
    <cellStyle name="Texte explicatif 3" xfId="41856" hidden="1"/>
    <cellStyle name="Texte explicatif 3" xfId="41847" hidden="1"/>
    <cellStyle name="Texte explicatif 3" xfId="41912" hidden="1"/>
    <cellStyle name="Texte explicatif 3" xfId="41898" hidden="1"/>
    <cellStyle name="Texte explicatif 3" xfId="41904" hidden="1"/>
    <cellStyle name="Texte explicatif 3" xfId="41960" hidden="1"/>
    <cellStyle name="Texte explicatif 3" xfId="41951" hidden="1"/>
    <cellStyle name="Texte explicatif 3" xfId="42008" hidden="1"/>
    <cellStyle name="Texte explicatif 3" xfId="41994" hidden="1"/>
    <cellStyle name="Texte explicatif 3" xfId="42000" hidden="1"/>
    <cellStyle name="Texte explicatif 3" xfId="42052" hidden="1"/>
    <cellStyle name="Texte explicatif 3" xfId="42043" hidden="1"/>
    <cellStyle name="Texte explicatif 3" xfId="42136" hidden="1"/>
    <cellStyle name="Texte explicatif 3" xfId="42118" hidden="1"/>
    <cellStyle name="Texte explicatif 3" xfId="42124" hidden="1"/>
    <cellStyle name="Texte explicatif 3" xfId="42199" hidden="1"/>
    <cellStyle name="Texte explicatif 3" xfId="42190" hidden="1"/>
    <cellStyle name="Texte explicatif 3" xfId="42281" hidden="1"/>
    <cellStyle name="Texte explicatif 3" xfId="42264" hidden="1"/>
    <cellStyle name="Texte explicatif 3" xfId="42270" hidden="1"/>
    <cellStyle name="Texte explicatif 3" xfId="42341" hidden="1"/>
    <cellStyle name="Texte explicatif 3" xfId="42332" hidden="1"/>
    <cellStyle name="Texte explicatif 3" xfId="42392" hidden="1"/>
    <cellStyle name="Texte explicatif 3" xfId="42378" hidden="1"/>
    <cellStyle name="Texte explicatif 3" xfId="42384" hidden="1"/>
    <cellStyle name="Texte explicatif 3" xfId="42432" hidden="1"/>
    <cellStyle name="Texte explicatif 3" xfId="42423" hidden="1"/>
    <cellStyle name="Texte explicatif 3" xfId="42511" hidden="1"/>
    <cellStyle name="Texte explicatif 3" xfId="42494" hidden="1"/>
    <cellStyle name="Texte explicatif 3" xfId="42500" hidden="1"/>
    <cellStyle name="Texte explicatif 3" xfId="42570" hidden="1"/>
    <cellStyle name="Texte explicatif 3" xfId="42561" hidden="1"/>
    <cellStyle name="Texte explicatif 3" xfId="42233" hidden="1"/>
    <cellStyle name="Texte explicatif 3" xfId="42099" hidden="1"/>
    <cellStyle name="Texte explicatif 3" xfId="42290" hidden="1"/>
    <cellStyle name="Texte explicatif 3" xfId="42274" hidden="1"/>
    <cellStyle name="Texte explicatif 3" xfId="42186" hidden="1"/>
    <cellStyle name="Texte explicatif 3" xfId="42158" hidden="1"/>
    <cellStyle name="Texte explicatif 3" xfId="42456" hidden="1"/>
    <cellStyle name="Texte explicatif 3" xfId="42539" hidden="1"/>
    <cellStyle name="Texte explicatif 3" xfId="42323" hidden="1"/>
    <cellStyle name="Texte explicatif 3" xfId="42474" hidden="1"/>
    <cellStyle name="Texte explicatif 3" xfId="42602" hidden="1"/>
    <cellStyle name="Texte explicatif 3" xfId="42355" hidden="1"/>
    <cellStyle name="Texte explicatif 3" xfId="41680" hidden="1"/>
    <cellStyle name="Texte explicatif 3" xfId="42651" hidden="1"/>
    <cellStyle name="Texte explicatif 3" xfId="42642" hidden="1"/>
    <cellStyle name="Texte explicatif 3" xfId="42701" hidden="1"/>
    <cellStyle name="Texte explicatif 3" xfId="42687" hidden="1"/>
    <cellStyle name="Texte explicatif 3" xfId="42693" hidden="1"/>
    <cellStyle name="Texte explicatif 3" xfId="42746" hidden="1"/>
    <cellStyle name="Texte explicatif 3" xfId="42737" hidden="1"/>
    <cellStyle name="Texte explicatif 3" xfId="40820" hidden="1"/>
    <cellStyle name="Texte explicatif 3" xfId="40907" hidden="1"/>
    <cellStyle name="Texte explicatif 3" xfId="40851" hidden="1"/>
    <cellStyle name="Texte explicatif 3" xfId="40059" hidden="1"/>
    <cellStyle name="Texte explicatif 3" xfId="40132" hidden="1"/>
    <cellStyle name="Texte explicatif 3" xfId="38240" hidden="1"/>
    <cellStyle name="Texte explicatif 3" xfId="38524" hidden="1"/>
    <cellStyle name="Texte explicatif 3" xfId="38504" hidden="1"/>
    <cellStyle name="Texte explicatif 3" xfId="37461" hidden="1"/>
    <cellStyle name="Texte explicatif 3" xfId="37479" hidden="1"/>
    <cellStyle name="Texte explicatif 3" xfId="35747" hidden="1"/>
    <cellStyle name="Texte explicatif 3" xfId="35824" hidden="1"/>
    <cellStyle name="Texte explicatif 3" xfId="35814" hidden="1"/>
    <cellStyle name="Texte explicatif 3" xfId="34617" hidden="1"/>
    <cellStyle name="Texte explicatif 3" xfId="34772" hidden="1"/>
    <cellStyle name="Texte explicatif 3" xfId="33878" hidden="1"/>
    <cellStyle name="Texte explicatif 3" xfId="33955" hidden="1"/>
    <cellStyle name="Texte explicatif 3" xfId="33947" hidden="1"/>
    <cellStyle name="Texte explicatif 3" xfId="33643" hidden="1"/>
    <cellStyle name="Texte explicatif 3" xfId="33656" hidden="1"/>
    <cellStyle name="Texte explicatif 3" xfId="21266" hidden="1"/>
    <cellStyle name="Texte explicatif 3" xfId="22760" hidden="1"/>
    <cellStyle name="Texte explicatif 3" xfId="22445" hidden="1"/>
    <cellStyle name="Texte explicatif 3" xfId="38652" hidden="1"/>
    <cellStyle name="Texte explicatif 3" xfId="34001" hidden="1"/>
    <cellStyle name="Texte explicatif 3" xfId="35101" hidden="1"/>
    <cellStyle name="Texte explicatif 3" xfId="39406" hidden="1"/>
    <cellStyle name="Texte explicatif 3" xfId="24362" hidden="1"/>
    <cellStyle name="Texte explicatif 3" xfId="31648" hidden="1"/>
    <cellStyle name="Texte explicatif 3" xfId="37356" hidden="1"/>
    <cellStyle name="Texte explicatif 3" xfId="35244" hidden="1"/>
    <cellStyle name="Texte explicatif 3" xfId="37200" hidden="1"/>
    <cellStyle name="Texte explicatif 3" xfId="34728" hidden="1"/>
    <cellStyle name="Texte explicatif 3" xfId="39048" hidden="1"/>
    <cellStyle name="Texte explicatif 3" xfId="36718" hidden="1"/>
    <cellStyle name="Texte explicatif 3" xfId="36255" hidden="1"/>
    <cellStyle name="Texte explicatif 3" xfId="34163" hidden="1"/>
    <cellStyle name="Texte explicatif 3" xfId="39339" hidden="1"/>
    <cellStyle name="Texte explicatif 3" xfId="27782" hidden="1"/>
    <cellStyle name="Texte explicatif 3" xfId="38898" hidden="1"/>
    <cellStyle name="Texte explicatif 3" xfId="36693" hidden="1"/>
    <cellStyle name="Texte explicatif 3" xfId="36237" hidden="1"/>
    <cellStyle name="Texte explicatif 3" xfId="29644" hidden="1"/>
    <cellStyle name="Texte explicatif 3" xfId="37334" hidden="1"/>
    <cellStyle name="Texte explicatif 3" xfId="34723" hidden="1"/>
    <cellStyle name="Texte explicatif 3" xfId="32457" hidden="1"/>
    <cellStyle name="Texte explicatif 3" xfId="35201" hidden="1"/>
    <cellStyle name="Texte explicatif 3" xfId="34398" hidden="1"/>
    <cellStyle name="Texte explicatif 3" xfId="34234" hidden="1"/>
    <cellStyle name="Texte explicatif 3" xfId="35136" hidden="1"/>
    <cellStyle name="Texte explicatif 3" xfId="34395" hidden="1"/>
    <cellStyle name="Texte explicatif 3" xfId="26501" hidden="1"/>
    <cellStyle name="Texte explicatif 3" xfId="38356" hidden="1"/>
    <cellStyle name="Texte explicatif 3" xfId="34525" hidden="1"/>
    <cellStyle name="Texte explicatif 3" xfId="29337" hidden="1"/>
    <cellStyle name="Texte explicatif 3" xfId="21123" hidden="1"/>
    <cellStyle name="Texte explicatif 3" xfId="36840" hidden="1"/>
    <cellStyle name="Texte explicatif 3" xfId="38523" hidden="1"/>
    <cellStyle name="Texte explicatif 3" xfId="36351" hidden="1"/>
    <cellStyle name="Texte explicatif 3" xfId="29912" hidden="1"/>
    <cellStyle name="Texte explicatif 3" xfId="29152" hidden="1"/>
    <cellStyle name="Texte explicatif 3" xfId="39367" hidden="1"/>
    <cellStyle name="Texte explicatif 3" xfId="24773" hidden="1"/>
    <cellStyle name="Texte explicatif 3" xfId="36654" hidden="1"/>
    <cellStyle name="Texte explicatif 3" xfId="35072" hidden="1"/>
    <cellStyle name="Texte explicatif 3" xfId="34097" hidden="1"/>
    <cellStyle name="Texte explicatif 3" xfId="36802" hidden="1"/>
    <cellStyle name="Texte explicatif 3" xfId="36619" hidden="1"/>
    <cellStyle name="Texte explicatif 3" xfId="34500" hidden="1"/>
    <cellStyle name="Texte explicatif 3" xfId="36810" hidden="1"/>
    <cellStyle name="Texte explicatif 3" xfId="38383" hidden="1"/>
    <cellStyle name="Texte explicatif 3" xfId="24595" hidden="1"/>
    <cellStyle name="Texte explicatif 3" xfId="34013" hidden="1"/>
    <cellStyle name="Texte explicatif 3" xfId="34375" hidden="1"/>
    <cellStyle name="Texte explicatif 3" xfId="24624" hidden="1"/>
    <cellStyle name="Texte explicatif 3" xfId="36406" hidden="1"/>
    <cellStyle name="Texte explicatif 3" xfId="35217" hidden="1"/>
    <cellStyle name="Texte explicatif 3" xfId="36273" hidden="1"/>
    <cellStyle name="Texte explicatif 3" xfId="31165" hidden="1"/>
    <cellStyle name="Texte explicatif 3" xfId="27917" hidden="1"/>
    <cellStyle name="Texte explicatif 3" xfId="38877" hidden="1"/>
    <cellStyle name="Texte explicatif 3" xfId="31820" hidden="1"/>
    <cellStyle name="Texte explicatif 3" xfId="38601" hidden="1"/>
    <cellStyle name="Texte explicatif 3" xfId="34078" hidden="1"/>
    <cellStyle name="Texte explicatif 3" xfId="25445" hidden="1"/>
    <cellStyle name="Texte explicatif 3" xfId="38771" hidden="1"/>
    <cellStyle name="Texte explicatif 3" xfId="24126" hidden="1"/>
    <cellStyle name="Texte explicatif 3" xfId="38651" hidden="1"/>
    <cellStyle name="Texte explicatif 3" xfId="36557" hidden="1"/>
    <cellStyle name="Texte explicatif 3" xfId="36982" hidden="1"/>
    <cellStyle name="Texte explicatif 3" xfId="34021" hidden="1"/>
    <cellStyle name="Texte explicatif 3" xfId="32693" hidden="1"/>
    <cellStyle name="Texte explicatif 3" xfId="32126" hidden="1"/>
    <cellStyle name="Texte explicatif 3" xfId="38423" hidden="1"/>
    <cellStyle name="Texte explicatif 3" xfId="37176" hidden="1"/>
    <cellStyle name="Texte explicatif 3" xfId="39572" hidden="1"/>
    <cellStyle name="Texte explicatif 3" xfId="36691" hidden="1"/>
    <cellStyle name="Texte explicatif 3" xfId="35341" hidden="1"/>
    <cellStyle name="Texte explicatif 3" xfId="21338" hidden="1"/>
    <cellStyle name="Texte explicatif 3" xfId="38367" hidden="1"/>
    <cellStyle name="Texte explicatif 3" xfId="36227" hidden="1"/>
    <cellStyle name="Texte explicatif 3" xfId="36709" hidden="1"/>
    <cellStyle name="Texte explicatif 3" xfId="35249" hidden="1"/>
    <cellStyle name="Texte explicatif 3" xfId="37053" hidden="1"/>
    <cellStyle name="Texte explicatif 3" xfId="39479" hidden="1"/>
    <cellStyle name="Texte explicatif 3" xfId="38365" hidden="1"/>
    <cellStyle name="Texte explicatif 3" xfId="26796" hidden="1"/>
    <cellStyle name="Texte explicatif 3" xfId="32321" hidden="1"/>
    <cellStyle name="Texte explicatif 3" xfId="28934" hidden="1"/>
    <cellStyle name="Texte explicatif 3" xfId="38902" hidden="1"/>
    <cellStyle name="Texte explicatif 3" xfId="24368" hidden="1"/>
    <cellStyle name="Texte explicatif 3" xfId="33096" hidden="1"/>
    <cellStyle name="Texte explicatif 3" xfId="19921" hidden="1"/>
    <cellStyle name="Texte explicatif 3" xfId="34960" hidden="1"/>
    <cellStyle name="Texte explicatif 3" xfId="21336" hidden="1"/>
    <cellStyle name="Texte explicatif 3" xfId="34029" hidden="1"/>
    <cellStyle name="Texte explicatif 3" xfId="35911" hidden="1"/>
    <cellStyle name="Texte explicatif 3" xfId="36258" hidden="1"/>
    <cellStyle name="Texte explicatif 3" xfId="36363" hidden="1"/>
    <cellStyle name="Texte explicatif 3" xfId="35585" hidden="1"/>
    <cellStyle name="Texte explicatif 3" xfId="33772" hidden="1"/>
    <cellStyle name="Texte explicatif 3" xfId="22191" hidden="1"/>
    <cellStyle name="Texte explicatif 3" xfId="30974" hidden="1"/>
    <cellStyle name="Texte explicatif 3" xfId="38513" hidden="1"/>
    <cellStyle name="Texte explicatif 3" xfId="24687" hidden="1"/>
    <cellStyle name="Texte explicatif 3" xfId="36310" hidden="1"/>
    <cellStyle name="Texte explicatif 3" xfId="38287" hidden="1"/>
    <cellStyle name="Texte explicatif 3" xfId="37170" hidden="1"/>
    <cellStyle name="Texte explicatif 3" xfId="25172" hidden="1"/>
    <cellStyle name="Texte explicatif 3" xfId="34463" hidden="1"/>
    <cellStyle name="Texte explicatif 3" xfId="38616" hidden="1"/>
    <cellStyle name="Texte explicatif 3" xfId="36113" hidden="1"/>
    <cellStyle name="Texte explicatif 3" xfId="39429" hidden="1"/>
    <cellStyle name="Texte explicatif 3" xfId="38037" hidden="1"/>
    <cellStyle name="Texte explicatif 3" xfId="27751" hidden="1"/>
    <cellStyle name="Texte explicatif 3" xfId="33924" hidden="1"/>
    <cellStyle name="Texte explicatif 3" xfId="39074" hidden="1"/>
    <cellStyle name="Texte explicatif 3" xfId="37328" hidden="1"/>
    <cellStyle name="Texte explicatif 3" xfId="39106" hidden="1"/>
    <cellStyle name="Texte explicatif 3" xfId="36146" hidden="1"/>
    <cellStyle name="Texte explicatif 3" xfId="37012" hidden="1"/>
    <cellStyle name="Texte explicatif 3" xfId="23193" hidden="1"/>
    <cellStyle name="Texte explicatif 3" xfId="35363" hidden="1"/>
    <cellStyle name="Texte explicatif 3" xfId="39066" hidden="1"/>
    <cellStyle name="Texte explicatif 3" xfId="36737" hidden="1"/>
    <cellStyle name="Texte explicatif 3" xfId="39020" hidden="1"/>
    <cellStyle name="Texte explicatif 3" xfId="23998" hidden="1"/>
    <cellStyle name="Texte explicatif 3" xfId="34358" hidden="1"/>
    <cellStyle name="Texte explicatif 3" xfId="25269" hidden="1"/>
    <cellStyle name="Texte explicatif 3" xfId="34450" hidden="1"/>
    <cellStyle name="Texte explicatif 3" xfId="33993" hidden="1"/>
    <cellStyle name="Texte explicatif 3" xfId="34313" hidden="1"/>
    <cellStyle name="Texte explicatif 3" xfId="26787" hidden="1"/>
    <cellStyle name="Texte explicatif 3" xfId="35967" hidden="1"/>
    <cellStyle name="Texte explicatif 3" xfId="33728" hidden="1"/>
    <cellStyle name="Texte explicatif 3" xfId="42833" hidden="1"/>
    <cellStyle name="Texte explicatif 3" xfId="42816" hidden="1"/>
    <cellStyle name="Texte explicatif 3" xfId="42822" hidden="1"/>
    <cellStyle name="Texte explicatif 3" xfId="42902" hidden="1"/>
    <cellStyle name="Texte explicatif 3" xfId="42893" hidden="1"/>
    <cellStyle name="Texte explicatif 3" xfId="42995" hidden="1"/>
    <cellStyle name="Texte explicatif 3" xfId="42978" hidden="1"/>
    <cellStyle name="Texte explicatif 3" xfId="42984" hidden="1"/>
    <cellStyle name="Texte explicatif 3" xfId="43077" hidden="1"/>
    <cellStyle name="Texte explicatif 3" xfId="43068" hidden="1"/>
    <cellStyle name="Texte explicatif 3" xfId="43132" hidden="1"/>
    <cellStyle name="Texte explicatif 3" xfId="43118" hidden="1"/>
    <cellStyle name="Texte explicatif 3" xfId="43124" hidden="1"/>
    <cellStyle name="Texte explicatif 3" xfId="43172" hidden="1"/>
    <cellStyle name="Texte explicatif 3" xfId="43163" hidden="1"/>
    <cellStyle name="Texte explicatif 3" xfId="43242" hidden="1"/>
    <cellStyle name="Texte explicatif 3" xfId="43225" hidden="1"/>
    <cellStyle name="Texte explicatif 3" xfId="43231" hidden="1"/>
    <cellStyle name="Texte explicatif 3" xfId="43322" hidden="1"/>
    <cellStyle name="Texte explicatif 3" xfId="43313" hidden="1"/>
    <cellStyle name="Texte explicatif 3" xfId="42943" hidden="1"/>
    <cellStyle name="Texte explicatif 3" xfId="42790" hidden="1"/>
    <cellStyle name="Texte explicatif 3" xfId="43005" hidden="1"/>
    <cellStyle name="Texte explicatif 3" xfId="42988" hidden="1"/>
    <cellStyle name="Texte explicatif 3" xfId="42889" hidden="1"/>
    <cellStyle name="Texte explicatif 3" xfId="42857" hidden="1"/>
    <cellStyle name="Texte explicatif 3" xfId="43196" hidden="1"/>
    <cellStyle name="Texte explicatif 3" xfId="43280" hidden="1"/>
    <cellStyle name="Texte explicatif 3" xfId="43048" hidden="1"/>
    <cellStyle name="Texte explicatif 3" xfId="43213" hidden="1"/>
    <cellStyle name="Texte explicatif 3" xfId="43358" hidden="1"/>
    <cellStyle name="Texte explicatif 3" xfId="43092" hidden="1"/>
    <cellStyle name="Texte explicatif 3" xfId="34907" hidden="1"/>
    <cellStyle name="Texte explicatif 3" xfId="43405" hidden="1"/>
    <cellStyle name="Texte explicatif 3" xfId="43396" hidden="1"/>
    <cellStyle name="Texte explicatif 3" xfId="43450" hidden="1"/>
    <cellStyle name="Texte explicatif 3" xfId="43436" hidden="1"/>
    <cellStyle name="Texte explicatif 3" xfId="43442" hidden="1"/>
    <cellStyle name="Texte explicatif 3" xfId="43519" hidden="1"/>
    <cellStyle name="Texte explicatif 3" xfId="43510" hidden="1"/>
    <cellStyle name="Texte explicatif 3" xfId="43658" hidden="1"/>
    <cellStyle name="Texte explicatif 3" xfId="43641" hidden="1"/>
    <cellStyle name="Texte explicatif 3" xfId="43647" hidden="1"/>
    <cellStyle name="Texte explicatif 3" xfId="43766" hidden="1"/>
    <cellStyle name="Texte explicatif 3" xfId="43757" hidden="1"/>
    <cellStyle name="Texte explicatif 3" xfId="43922" hidden="1"/>
    <cellStyle name="Texte explicatif 3" xfId="43904" hidden="1"/>
    <cellStyle name="Texte explicatif 3" xfId="43911" hidden="1"/>
    <cellStyle name="Texte explicatif 3" xfId="44008" hidden="1"/>
    <cellStyle name="Texte explicatif 3" xfId="43999" hidden="1"/>
    <cellStyle name="Texte explicatif 3" xfId="44138" hidden="1"/>
    <cellStyle name="Texte explicatif 3" xfId="44119" hidden="1"/>
    <cellStyle name="Texte explicatif 3" xfId="44125" hidden="1"/>
    <cellStyle name="Texte explicatif 3" xfId="44222" hidden="1"/>
    <cellStyle name="Texte explicatif 3" xfId="44213" hidden="1"/>
    <cellStyle name="Texte explicatif 3" xfId="44272" hidden="1"/>
    <cellStyle name="Texte explicatif 3" xfId="44258" hidden="1"/>
    <cellStyle name="Texte explicatif 3" xfId="44264" hidden="1"/>
    <cellStyle name="Texte explicatif 3" xfId="44312" hidden="1"/>
    <cellStyle name="Texte explicatif 3" xfId="44303" hidden="1"/>
    <cellStyle name="Texte explicatif 3" xfId="44415" hidden="1"/>
    <cellStyle name="Texte explicatif 3" xfId="44398" hidden="1"/>
    <cellStyle name="Texte explicatif 3" xfId="44404" hidden="1"/>
    <cellStyle name="Texte explicatif 3" xfId="44500" hidden="1"/>
    <cellStyle name="Texte explicatif 3" xfId="44491" hidden="1"/>
    <cellStyle name="Texte explicatif 3" xfId="44577" hidden="1"/>
    <cellStyle name="Texte explicatif 3" xfId="44560" hidden="1"/>
    <cellStyle name="Texte explicatif 3" xfId="44566" hidden="1"/>
    <cellStyle name="Texte explicatif 3" xfId="44647" hidden="1"/>
    <cellStyle name="Texte explicatif 3" xfId="44638" hidden="1"/>
    <cellStyle name="Texte explicatif 3" xfId="44726" hidden="1"/>
    <cellStyle name="Texte explicatif 3" xfId="44709" hidden="1"/>
    <cellStyle name="Texte explicatif 3" xfId="44715" hidden="1"/>
    <cellStyle name="Texte explicatif 3" xfId="44802" hidden="1"/>
    <cellStyle name="Texte explicatif 3" xfId="44793" hidden="1"/>
    <cellStyle name="Texte explicatif 3" xfId="44864" hidden="1"/>
    <cellStyle name="Texte explicatif 3" xfId="44850" hidden="1"/>
    <cellStyle name="Texte explicatif 3" xfId="44856" hidden="1"/>
    <cellStyle name="Texte explicatif 3" xfId="44908" hidden="1"/>
    <cellStyle name="Texte explicatif 3" xfId="44899" hidden="1"/>
    <cellStyle name="Texte explicatif 3" xfId="44982" hidden="1"/>
    <cellStyle name="Texte explicatif 3" xfId="44965" hidden="1"/>
    <cellStyle name="Texte explicatif 3" xfId="44971" hidden="1"/>
    <cellStyle name="Texte explicatif 3" xfId="45061" hidden="1"/>
    <cellStyle name="Texte explicatif 3" xfId="45052" hidden="1"/>
    <cellStyle name="Texte explicatif 3" xfId="44686" hidden="1"/>
    <cellStyle name="Texte explicatif 3" xfId="44545" hidden="1"/>
    <cellStyle name="Texte explicatif 3" xfId="44739" hidden="1"/>
    <cellStyle name="Texte explicatif 3" xfId="44719" hidden="1"/>
    <cellStyle name="Texte explicatif 3" xfId="44632" hidden="1"/>
    <cellStyle name="Texte explicatif 3" xfId="44601" hidden="1"/>
    <cellStyle name="Texte explicatif 3" xfId="44932" hidden="1"/>
    <cellStyle name="Texte explicatif 3" xfId="45016" hidden="1"/>
    <cellStyle name="Texte explicatif 3" xfId="44776" hidden="1"/>
    <cellStyle name="Texte explicatif 3" xfId="44946" hidden="1"/>
    <cellStyle name="Texte explicatif 3" xfId="45098" hidden="1"/>
    <cellStyle name="Texte explicatif 3" xfId="44817" hidden="1"/>
    <cellStyle name="Texte explicatif 3" xfId="43905" hidden="1"/>
    <cellStyle name="Texte explicatif 3" xfId="45146" hidden="1"/>
    <cellStyle name="Texte explicatif 3" xfId="45137" hidden="1"/>
    <cellStyle name="Texte explicatif 3" xfId="45191" hidden="1"/>
    <cellStyle name="Texte explicatif 3" xfId="45177" hidden="1"/>
    <cellStyle name="Texte explicatif 3" xfId="45183" hidden="1"/>
    <cellStyle name="Texte explicatif 3" xfId="45238" hidden="1"/>
    <cellStyle name="Texte explicatif 3" xfId="45229" hidden="1"/>
    <cellStyle name="Texte explicatif 3" xfId="45292" hidden="1"/>
    <cellStyle name="Texte explicatif 3" xfId="45278" hidden="1"/>
    <cellStyle name="Texte explicatif 3" xfId="45284" hidden="1"/>
    <cellStyle name="Texte explicatif 3" xfId="45335" hidden="1"/>
    <cellStyle name="Texte explicatif 3" xfId="45326" hidden="1"/>
    <cellStyle name="Texte explicatif 3" xfId="45413" hidden="1"/>
    <cellStyle name="Texte explicatif 3" xfId="45398" hidden="1"/>
    <cellStyle name="Texte explicatif 3" xfId="45405" hidden="1"/>
    <cellStyle name="Texte explicatif 3" xfId="45453" hidden="1"/>
    <cellStyle name="Texte explicatif 3" xfId="45444" hidden="1"/>
    <cellStyle name="Texte explicatif 3" xfId="45507" hidden="1"/>
    <cellStyle name="Texte explicatif 3" xfId="45493" hidden="1"/>
    <cellStyle name="Texte explicatif 3" xfId="45499" hidden="1"/>
    <cellStyle name="Texte explicatif 3" xfId="45547" hidden="1"/>
    <cellStyle name="Texte explicatif 3" xfId="45538" hidden="1"/>
    <cellStyle name="Texte explicatif 3" xfId="45589" hidden="1"/>
    <cellStyle name="Texte explicatif 3" xfId="45575" hidden="1"/>
    <cellStyle name="Texte explicatif 3" xfId="45581" hidden="1"/>
    <cellStyle name="Texte explicatif 3" xfId="45636" hidden="1"/>
    <cellStyle name="Texte explicatif 3" xfId="45627" hidden="1"/>
    <cellStyle name="Texte explicatif 3" xfId="45681" hidden="1"/>
    <cellStyle name="Texte explicatif 3" xfId="45667" hidden="1"/>
    <cellStyle name="Texte explicatif 3" xfId="45673" hidden="1"/>
    <cellStyle name="Texte explicatif 3" xfId="45725" hidden="1"/>
    <cellStyle name="Texte explicatif 3" xfId="45716" hidden="1"/>
    <cellStyle name="Texte explicatif 3" xfId="45803" hidden="1"/>
    <cellStyle name="Texte explicatif 3" xfId="45785" hidden="1"/>
    <cellStyle name="Texte explicatif 3" xfId="45791" hidden="1"/>
    <cellStyle name="Texte explicatif 3" xfId="45869" hidden="1"/>
    <cellStyle name="Texte explicatif 3" xfId="45860" hidden="1"/>
    <cellStyle name="Texte explicatif 3" xfId="45946" hidden="1"/>
    <cellStyle name="Texte explicatif 3" xfId="45929" hidden="1"/>
    <cellStyle name="Texte explicatif 3" xfId="45935" hidden="1"/>
    <cellStyle name="Texte explicatif 3" xfId="46002" hidden="1"/>
    <cellStyle name="Texte explicatif 3" xfId="45993" hidden="1"/>
    <cellStyle name="Texte explicatif 3" xfId="46054" hidden="1"/>
    <cellStyle name="Texte explicatif 3" xfId="46040" hidden="1"/>
    <cellStyle name="Texte explicatif 3" xfId="46046" hidden="1"/>
    <cellStyle name="Texte explicatif 3" xfId="46094" hidden="1"/>
    <cellStyle name="Texte explicatif 3" xfId="46085" hidden="1"/>
    <cellStyle name="Texte explicatif 3" xfId="46160" hidden="1"/>
    <cellStyle name="Texte explicatif 3" xfId="46143" hidden="1"/>
    <cellStyle name="Texte explicatif 3" xfId="46149" hidden="1"/>
    <cellStyle name="Texte explicatif 3" xfId="46214" hidden="1"/>
    <cellStyle name="Texte explicatif 3" xfId="46205" hidden="1"/>
    <cellStyle name="Texte explicatif 3" xfId="45904" hidden="1"/>
    <cellStyle name="Texte explicatif 3" xfId="45764" hidden="1"/>
    <cellStyle name="Texte explicatif 3" xfId="45956" hidden="1"/>
    <cellStyle name="Texte explicatif 3" xfId="45939" hidden="1"/>
    <cellStyle name="Texte explicatif 3" xfId="45856" hidden="1"/>
    <cellStyle name="Texte explicatif 3" xfId="45827" hidden="1"/>
    <cellStyle name="Texte explicatif 3" xfId="46118" hidden="1"/>
    <cellStyle name="Texte explicatif 3" xfId="46185" hidden="1"/>
    <cellStyle name="Texte explicatif 3" xfId="45986" hidden="1"/>
    <cellStyle name="Texte explicatif 3" xfId="46132" hidden="1"/>
    <cellStyle name="Texte explicatif 3" xfId="46245" hidden="1"/>
    <cellStyle name="Texte explicatif 3" xfId="46016" hidden="1"/>
    <cellStyle name="Texte explicatif 3" xfId="45399" hidden="1"/>
    <cellStyle name="Texte explicatif 3" xfId="46285" hidden="1"/>
    <cellStyle name="Texte explicatif 3" xfId="46276" hidden="1"/>
    <cellStyle name="Texte explicatif 3" xfId="46327" hidden="1"/>
    <cellStyle name="Texte explicatif 3" xfId="46313" hidden="1"/>
    <cellStyle name="Texte explicatif 3" xfId="46319" hidden="1"/>
    <cellStyle name="Texte explicatif 3" xfId="46367" hidden="1"/>
    <cellStyle name="Texte explicatif 3" xfId="46358" hidden="1"/>
    <cellStyle name="Texte explicatif 3" xfId="46409" hidden="1"/>
    <cellStyle name="Texte explicatif 3" xfId="46395" hidden="1"/>
    <cellStyle name="Texte explicatif 3" xfId="46401" hidden="1"/>
    <cellStyle name="Texte explicatif 3" xfId="46461" hidden="1"/>
    <cellStyle name="Texte explicatif 3" xfId="46452" hidden="1"/>
    <cellStyle name="Texte explicatif 3" xfId="46539" hidden="1"/>
    <cellStyle name="Texte explicatif 3" xfId="46524" hidden="1"/>
    <cellStyle name="Texte explicatif 3" xfId="46531" hidden="1"/>
    <cellStyle name="Texte explicatif 3" xfId="46579" hidden="1"/>
    <cellStyle name="Texte explicatif 3" xfId="46570" hidden="1"/>
    <cellStyle name="Texte explicatif 3" xfId="46633" hidden="1"/>
    <cellStyle name="Texte explicatif 3" xfId="46619" hidden="1"/>
    <cellStyle name="Texte explicatif 3" xfId="46625" hidden="1"/>
    <cellStyle name="Texte explicatif 3" xfId="46697" hidden="1"/>
    <cellStyle name="Texte explicatif 3" xfId="46688" hidden="1"/>
    <cellStyle name="Texte explicatif 3" xfId="46751" hidden="1"/>
    <cellStyle name="Texte explicatif 3" xfId="46737" hidden="1"/>
    <cellStyle name="Texte explicatif 3" xfId="46743" hidden="1"/>
    <cellStyle name="Texte explicatif 3" xfId="46791" hidden="1"/>
    <cellStyle name="Texte explicatif 3" xfId="46782" hidden="1"/>
    <cellStyle name="Texte explicatif 3" xfId="46833" hidden="1"/>
    <cellStyle name="Texte explicatif 3" xfId="46819" hidden="1"/>
    <cellStyle name="Texte explicatif 3" xfId="46825" hidden="1"/>
    <cellStyle name="Texte explicatif 3" xfId="46873" hidden="1"/>
    <cellStyle name="Texte explicatif 3" xfId="46864" hidden="1"/>
    <cellStyle name="Texte explicatif 3" xfId="46951" hidden="1"/>
    <cellStyle name="Texte explicatif 3" xfId="46934" hidden="1"/>
    <cellStyle name="Texte explicatif 3" xfId="46940" hidden="1"/>
    <cellStyle name="Texte explicatif 3" xfId="47013" hidden="1"/>
    <cellStyle name="Texte explicatif 3" xfId="47004" hidden="1"/>
    <cellStyle name="Texte explicatif 3" xfId="47086" hidden="1"/>
    <cellStyle name="Texte explicatif 3" xfId="47069" hidden="1"/>
    <cellStyle name="Texte explicatif 3" xfId="47075" hidden="1"/>
    <cellStyle name="Texte explicatif 3" xfId="47141" hidden="1"/>
    <cellStyle name="Texte explicatif 3" xfId="47132" hidden="1"/>
    <cellStyle name="Texte explicatif 3" xfId="47192" hidden="1"/>
    <cellStyle name="Texte explicatif 3" xfId="47178" hidden="1"/>
    <cellStyle name="Texte explicatif 3" xfId="47184" hidden="1"/>
    <cellStyle name="Texte explicatif 3" xfId="47232" hidden="1"/>
    <cellStyle name="Texte explicatif 3" xfId="47223" hidden="1"/>
    <cellStyle name="Texte explicatif 3" xfId="47298" hidden="1"/>
    <cellStyle name="Texte explicatif 3" xfId="47281" hidden="1"/>
    <cellStyle name="Texte explicatif 3" xfId="47287" hidden="1"/>
    <cellStyle name="Texte explicatif 3" xfId="47352" hidden="1"/>
    <cellStyle name="Texte explicatif 3" xfId="47343" hidden="1"/>
    <cellStyle name="Texte explicatif 3" xfId="47047" hidden="1"/>
    <cellStyle name="Texte explicatif 3" xfId="46922" hidden="1"/>
    <cellStyle name="Texte explicatif 3" xfId="47095" hidden="1"/>
    <cellStyle name="Texte explicatif 3" xfId="47079" hidden="1"/>
    <cellStyle name="Texte explicatif 3" xfId="47000" hidden="1"/>
    <cellStyle name="Texte explicatif 3" xfId="46972" hidden="1"/>
    <cellStyle name="Texte explicatif 3" xfId="47256" hidden="1"/>
    <cellStyle name="Texte explicatif 3" xfId="47323" hidden="1"/>
    <cellStyle name="Texte explicatif 3" xfId="47125" hidden="1"/>
    <cellStyle name="Texte explicatif 3" xfId="47270" hidden="1"/>
    <cellStyle name="Texte explicatif 3" xfId="47383" hidden="1"/>
    <cellStyle name="Texte explicatif 3" xfId="47155" hidden="1"/>
    <cellStyle name="Texte explicatif 3" xfId="46525" hidden="1"/>
    <cellStyle name="Texte explicatif 3" xfId="47423" hidden="1"/>
    <cellStyle name="Texte explicatif 3" xfId="47414" hidden="1"/>
    <cellStyle name="Texte explicatif 3" xfId="47465" hidden="1"/>
    <cellStyle name="Texte explicatif 3" xfId="47451" hidden="1"/>
    <cellStyle name="Texte explicatif 3" xfId="47457" hidden="1"/>
    <cellStyle name="Texte explicatif 3" xfId="47506" hidden="1"/>
    <cellStyle name="Texte explicatif 3" xfId="47497" hidden="1"/>
    <cellStyle name="Texte explicatif 3" xfId="45756" hidden="1"/>
    <cellStyle name="Texte explicatif 3" xfId="45837" hidden="1"/>
    <cellStyle name="Texte explicatif 3" xfId="45783" hidden="1"/>
    <cellStyle name="Texte explicatif 3" xfId="45069" hidden="1"/>
    <cellStyle name="Texte explicatif 3" xfId="45136" hidden="1"/>
    <cellStyle name="Texte explicatif 3" xfId="43527" hidden="1"/>
    <cellStyle name="Texte explicatif 3" xfId="43756" hidden="1"/>
    <cellStyle name="Texte explicatif 3" xfId="43737" hidden="1"/>
    <cellStyle name="Texte explicatif 3" xfId="42797" hidden="1"/>
    <cellStyle name="Texte explicatif 3" xfId="42815" hidden="1"/>
    <cellStyle name="Texte explicatif 3" xfId="38100" hidden="1"/>
    <cellStyle name="Texte explicatif 3" xfId="38389" hidden="1"/>
    <cellStyle name="Texte explicatif 3" xfId="38318" hidden="1"/>
    <cellStyle name="Texte explicatif 3" xfId="35827" hidden="1"/>
    <cellStyle name="Texte explicatif 3" xfId="35926" hidden="1"/>
    <cellStyle name="Texte explicatif 3" xfId="34706" hidden="1"/>
    <cellStyle name="Texte explicatif 3" xfId="34786" hidden="1"/>
    <cellStyle name="Texte explicatif 3" xfId="34764" hidden="1"/>
    <cellStyle name="Texte explicatif 3" xfId="34255" hidden="1"/>
    <cellStyle name="Texte explicatif 3" xfId="34377" hidden="1"/>
    <cellStyle name="Texte explicatif 3" xfId="23808" hidden="1"/>
    <cellStyle name="Texte explicatif 3" xfId="25635" hidden="1"/>
    <cellStyle name="Texte explicatif 3" xfId="25314" hidden="1"/>
    <cellStyle name="Texte explicatif 3" xfId="43870" hidden="1"/>
    <cellStyle name="Texte explicatif 3" xfId="29696" hidden="1"/>
    <cellStyle name="Texte explicatif 3" xfId="35256" hidden="1"/>
    <cellStyle name="Texte explicatif 3" xfId="44463" hidden="1"/>
    <cellStyle name="Texte explicatif 3" xfId="35204" hidden="1"/>
    <cellStyle name="Texte explicatif 3" xfId="41131" hidden="1"/>
    <cellStyle name="Texte explicatif 3" xfId="34536" hidden="1"/>
    <cellStyle name="Texte explicatif 3" xfId="33024" hidden="1"/>
    <cellStyle name="Texte explicatif 3" xfId="36686" hidden="1"/>
    <cellStyle name="Texte explicatif 3" xfId="37213" hidden="1"/>
    <cellStyle name="Texte explicatif 3" xfId="44189" hidden="1"/>
    <cellStyle name="Texte explicatif 3" xfId="38311" hidden="1"/>
    <cellStyle name="Texte explicatif 3" xfId="36566" hidden="1"/>
    <cellStyle name="Texte explicatif 3" xfId="31473" hidden="1"/>
    <cellStyle name="Texte explicatif 3" xfId="44412" hidden="1"/>
    <cellStyle name="Texte explicatif 3" xfId="37945" hidden="1"/>
    <cellStyle name="Texte explicatif 3" xfId="44072" hidden="1"/>
    <cellStyle name="Texte explicatif 3" xfId="34157" hidden="1"/>
    <cellStyle name="Texte explicatif 3" xfId="37210" hidden="1"/>
    <cellStyle name="Texte explicatif 3" xfId="39318" hidden="1"/>
    <cellStyle name="Texte explicatif 3" xfId="38310" hidden="1"/>
    <cellStyle name="Texte explicatif 3" xfId="38347" hidden="1"/>
    <cellStyle name="Texte explicatif 3" xfId="41892" hidden="1"/>
    <cellStyle name="Texte explicatif 3" xfId="36503" hidden="1"/>
    <cellStyle name="Texte explicatif 3" xfId="30879" hidden="1"/>
    <cellStyle name="Texte explicatif 3" xfId="36951" hidden="1"/>
    <cellStyle name="Texte explicatif 3" xfId="34696" hidden="1"/>
    <cellStyle name="Texte explicatif 3" xfId="39408" hidden="1"/>
    <cellStyle name="Texte explicatif 3" xfId="36899" hidden="1"/>
    <cellStyle name="Texte explicatif 3" xfId="43615" hidden="1"/>
    <cellStyle name="Texte explicatif 3" xfId="27670" hidden="1"/>
    <cellStyle name="Texte explicatif 3" xfId="39079" hidden="1"/>
    <cellStyle name="Texte explicatif 3" xfId="22816" hidden="1"/>
    <cellStyle name="Texte explicatif 3" xfId="34484" hidden="1"/>
    <cellStyle name="Texte explicatif 3" xfId="43755" hidden="1"/>
    <cellStyle name="Texte explicatif 3" xfId="36602" hidden="1"/>
    <cellStyle name="Texte explicatif 3" xfId="39505" hidden="1"/>
    <cellStyle name="Texte explicatif 3" xfId="38953" hidden="1"/>
    <cellStyle name="Texte explicatif 3" xfId="44438" hidden="1"/>
    <cellStyle name="Texte explicatif 3" xfId="35541" hidden="1"/>
    <cellStyle name="Texte explicatif 3" xfId="36369" hidden="1"/>
    <cellStyle name="Texte explicatif 3" xfId="36816" hidden="1"/>
    <cellStyle name="Texte explicatif 3" xfId="38359" hidden="1"/>
    <cellStyle name="Texte explicatif 3" xfId="36465" hidden="1"/>
    <cellStyle name="Texte explicatif 3" xfId="39590" hidden="1"/>
    <cellStyle name="Texte explicatif 3" xfId="35164" hidden="1"/>
    <cellStyle name="Texte explicatif 3" xfId="30372" hidden="1"/>
    <cellStyle name="Texte explicatif 3" xfId="43636" hidden="1"/>
    <cellStyle name="Texte explicatif 3" xfId="35376" hidden="1"/>
    <cellStyle name="Texte explicatif 3" xfId="39019" hidden="1"/>
    <cellStyle name="Texte explicatif 3" xfId="39355" hidden="1"/>
    <cellStyle name="Texte explicatif 3" xfId="35403" hidden="1"/>
    <cellStyle name="Texte explicatif 3" xfId="30915" hidden="1"/>
    <cellStyle name="Texte explicatif 3" xfId="32924" hidden="1"/>
    <cellStyle name="Texte explicatif 3" xfId="31394" hidden="1"/>
    <cellStyle name="Texte explicatif 3" xfId="40657" hidden="1"/>
    <cellStyle name="Texte explicatif 3" xfId="38069" hidden="1"/>
    <cellStyle name="Texte explicatif 3" xfId="44055" hidden="1"/>
    <cellStyle name="Texte explicatif 3" xfId="41297" hidden="1"/>
    <cellStyle name="Texte explicatif 3" xfId="43834" hidden="1"/>
    <cellStyle name="Texte explicatif 3" xfId="38303" hidden="1"/>
    <cellStyle name="Texte explicatif 3" xfId="36166" hidden="1"/>
    <cellStyle name="Texte explicatif 3" xfId="43964" hidden="1"/>
    <cellStyle name="Texte explicatif 3" xfId="35025" hidden="1"/>
    <cellStyle name="Texte explicatif 3" xfId="43869" hidden="1"/>
    <cellStyle name="Texte explicatif 3" xfId="24811" hidden="1"/>
    <cellStyle name="Texte explicatif 3" xfId="30078" hidden="1"/>
    <cellStyle name="Texte explicatif 3" xfId="35080" hidden="1"/>
    <cellStyle name="Texte explicatif 3" xfId="42114" hidden="1"/>
    <cellStyle name="Texte explicatif 3" xfId="41587" hidden="1"/>
    <cellStyle name="Texte explicatif 3" xfId="43671" hidden="1"/>
    <cellStyle name="Texte explicatif 3" xfId="36857" hidden="1"/>
    <cellStyle name="Texte explicatif 3" xfId="44609" hidden="1"/>
    <cellStyle name="Texte explicatif 3" xfId="36309" hidden="1"/>
    <cellStyle name="Texte explicatif 3" xfId="32669" hidden="1"/>
    <cellStyle name="Texte explicatif 3" xfId="34116" hidden="1"/>
    <cellStyle name="Texte explicatif 3" xfId="24000" hidden="1"/>
    <cellStyle name="Texte explicatif 3" xfId="39436" hidden="1"/>
    <cellStyle name="Texte explicatif 3" xfId="32681" hidden="1"/>
    <cellStyle name="Texte explicatif 3" xfId="40422" hidden="1"/>
    <cellStyle name="Texte explicatif 3" xfId="38759" hidden="1"/>
    <cellStyle name="Texte explicatif 3" xfId="34284" hidden="1"/>
    <cellStyle name="Texte explicatif 3" xfId="35235" hidden="1"/>
    <cellStyle name="Texte explicatif 3" xfId="37313" hidden="1"/>
    <cellStyle name="Texte explicatif 3" xfId="43622" hidden="1"/>
    <cellStyle name="Texte explicatif 3" xfId="38982" hidden="1"/>
    <cellStyle name="Texte explicatif 3" xfId="24770" hidden="1"/>
    <cellStyle name="Texte explicatif 3" xfId="35210" hidden="1"/>
    <cellStyle name="Texte explicatif 3" xfId="42492" hidden="1"/>
    <cellStyle name="Texte explicatif 3" xfId="40224" hidden="1"/>
    <cellStyle name="Texte explicatif 3" xfId="38909" hidden="1"/>
    <cellStyle name="Texte explicatif 3" xfId="23852" hidden="1"/>
    <cellStyle name="Texte explicatif 3" xfId="34513" hidden="1"/>
    <cellStyle name="Texte explicatif 3" xfId="38941" hidden="1"/>
    <cellStyle name="Texte explicatif 3" xfId="44093" hidden="1"/>
    <cellStyle name="Texte explicatif 3" xfId="25412" hidden="1"/>
    <cellStyle name="Texte explicatif 3" xfId="36182" hidden="1"/>
    <cellStyle name="Texte explicatif 3" xfId="39277" hidden="1"/>
    <cellStyle name="Texte explicatif 3" xfId="43656" hidden="1"/>
    <cellStyle name="Texte explicatif 3" xfId="40476" hidden="1"/>
    <cellStyle name="Texte explicatif 3" xfId="22811" hidden="1"/>
    <cellStyle name="Texte explicatif 3" xfId="40233" hidden="1"/>
    <cellStyle name="Texte explicatif 3" xfId="37222" hidden="1"/>
    <cellStyle name="Texte explicatif 3" xfId="43915" hidden="1"/>
    <cellStyle name="Texte explicatif 3" xfId="22367" hidden="1"/>
    <cellStyle name="Texte explicatif 3" xfId="34944" hidden="1"/>
    <cellStyle name="Texte explicatif 3" xfId="37564" hidden="1"/>
    <cellStyle name="Texte explicatif 3" xfId="36711" hidden="1"/>
    <cellStyle name="Texte explicatif 3" xfId="23996" hidden="1"/>
    <cellStyle name="Texte explicatif 3" xfId="20210" hidden="1"/>
    <cellStyle name="Texte explicatif 3" xfId="44207" hidden="1"/>
    <cellStyle name="Texte explicatif 3" xfId="34074" hidden="1"/>
    <cellStyle name="Texte explicatif 3" xfId="30837" hidden="1"/>
    <cellStyle name="Texte explicatif 3" xfId="34570" hidden="1"/>
    <cellStyle name="Texte explicatif 3" xfId="43565" hidden="1"/>
    <cellStyle name="Texte explicatif 3" xfId="34532" hidden="1"/>
    <cellStyle name="Texte explicatif 3" xfId="44752" hidden="1"/>
    <cellStyle name="Texte explicatif 3" xfId="35124" hidden="1"/>
    <cellStyle name="Texte explicatif 3" xfId="39430" hidden="1"/>
    <cellStyle name="Texte explicatif 3" xfId="26287" hidden="1"/>
    <cellStyle name="Texte explicatif 3" xfId="44209" hidden="1"/>
    <cellStyle name="Texte explicatif 3" xfId="38635" hidden="1"/>
    <cellStyle name="Texte explicatif 3" xfId="38737" hidden="1"/>
    <cellStyle name="Texte explicatif 3" xfId="41836" hidden="1"/>
    <cellStyle name="Texte explicatif 3" xfId="38766" hidden="1"/>
    <cellStyle name="Texte explicatif 3" xfId="44183" hidden="1"/>
    <cellStyle name="Texte explicatif 3" xfId="38475" hidden="1"/>
    <cellStyle name="Texte explicatif 3" xfId="34112" hidden="1"/>
    <cellStyle name="Texte explicatif 3" xfId="35319" hidden="1"/>
    <cellStyle name="Texte explicatif 3" xfId="34446" hidden="1"/>
    <cellStyle name="Texte explicatif 3" xfId="47540" hidden="1"/>
    <cellStyle name="Texte explicatif 3" xfId="47531" hidden="1"/>
    <cellStyle name="Texte explicatif 3" xfId="47611" hidden="1"/>
    <cellStyle name="Texte explicatif 3" xfId="47594" hidden="1"/>
    <cellStyle name="Texte explicatif 3" xfId="47600" hidden="1"/>
    <cellStyle name="Texte explicatif 3" xfId="47677" hidden="1"/>
    <cellStyle name="Texte explicatif 3" xfId="47668" hidden="1"/>
    <cellStyle name="Texte explicatif 3" xfId="47758" hidden="1"/>
    <cellStyle name="Texte explicatif 3" xfId="47741" hidden="1"/>
    <cellStyle name="Texte explicatif 3" xfId="47747" hidden="1"/>
    <cellStyle name="Texte explicatif 3" xfId="47840" hidden="1"/>
    <cellStyle name="Texte explicatif 3" xfId="47831" hidden="1"/>
    <cellStyle name="Texte explicatif 3" xfId="47895" hidden="1"/>
    <cellStyle name="Texte explicatif 3" xfId="47881" hidden="1"/>
    <cellStyle name="Texte explicatif 3" xfId="47887" hidden="1"/>
    <cellStyle name="Texte explicatif 3" xfId="47935" hidden="1"/>
    <cellStyle name="Texte explicatif 3" xfId="47926" hidden="1"/>
    <cellStyle name="Texte explicatif 3" xfId="48005" hidden="1"/>
    <cellStyle name="Texte explicatif 3" xfId="47988" hidden="1"/>
    <cellStyle name="Texte explicatif 3" xfId="47994" hidden="1"/>
    <cellStyle name="Texte explicatif 3" xfId="48085" hidden="1"/>
    <cellStyle name="Texte explicatif 3" xfId="48076" hidden="1"/>
    <cellStyle name="Texte explicatif 3" xfId="47716" hidden="1"/>
    <cellStyle name="Texte explicatif 3" xfId="47580" hidden="1"/>
    <cellStyle name="Texte explicatif 3" xfId="47768" hidden="1"/>
    <cellStyle name="Texte explicatif 3" xfId="47751" hidden="1"/>
    <cellStyle name="Texte explicatif 3" xfId="47664" hidden="1"/>
    <cellStyle name="Texte explicatif 3" xfId="47633" hidden="1"/>
    <cellStyle name="Texte explicatif 3" xfId="47959" hidden="1"/>
    <cellStyle name="Texte explicatif 3" xfId="48043" hidden="1"/>
    <cellStyle name="Texte explicatif 3" xfId="47811" hidden="1"/>
    <cellStyle name="Texte explicatif 3" xfId="47976" hidden="1"/>
    <cellStyle name="Texte explicatif 3" xfId="48118" hidden="1"/>
    <cellStyle name="Texte explicatif 3" xfId="47855" hidden="1"/>
    <cellStyle name="Texte explicatif 3" xfId="37078" hidden="1"/>
    <cellStyle name="Texte explicatif 3" xfId="48158" hidden="1"/>
    <cellStyle name="Texte explicatif 3" xfId="48149" hidden="1"/>
    <cellStyle name="Texte explicatif 3" xfId="48200" hidden="1"/>
    <cellStyle name="Texte explicatif 3" xfId="48186" hidden="1"/>
    <cellStyle name="Texte explicatif 3" xfId="48192" hidden="1"/>
    <cellStyle name="Texte explicatif 3" xfId="48264" hidden="1"/>
    <cellStyle name="Texte explicatif 3" xfId="48255" hidden="1"/>
    <cellStyle name="Texte explicatif 3" xfId="48318" hidden="1"/>
    <cellStyle name="Texte explicatif 3" xfId="48304" hidden="1"/>
    <cellStyle name="Texte explicatif 3" xfId="48310" hidden="1"/>
    <cellStyle name="Texte explicatif 3" xfId="48358" hidden="1"/>
    <cellStyle name="Texte explicatif 3" xfId="48349" hidden="1"/>
    <cellStyle name="Texte explicatif 3" xfId="48436" hidden="1"/>
    <cellStyle name="Texte explicatif 3" xfId="48421" hidden="1"/>
    <cellStyle name="Texte explicatif 3" xfId="48428" hidden="1"/>
    <cellStyle name="Texte explicatif 3" xfId="48476" hidden="1"/>
    <cellStyle name="Texte explicatif 3" xfId="48467" hidden="1"/>
    <cellStyle name="Texte explicatif 3" xfId="48530" hidden="1"/>
    <cellStyle name="Texte explicatif 3" xfId="48516" hidden="1"/>
    <cellStyle name="Texte explicatif 3" xfId="48522" hidden="1"/>
    <cellStyle name="Texte explicatif 3" xfId="48570" hidden="1"/>
    <cellStyle name="Texte explicatif 3" xfId="48561" hidden="1"/>
    <cellStyle name="Texte explicatif 3" xfId="48624" hidden="1"/>
    <cellStyle name="Texte explicatif 3" xfId="48610" hidden="1"/>
    <cellStyle name="Texte explicatif 3" xfId="48616" hidden="1"/>
    <cellStyle name="Texte explicatif 3" xfId="48664" hidden="1"/>
    <cellStyle name="Texte explicatif 3" xfId="48655" hidden="1"/>
    <cellStyle name="Texte explicatif 3" xfId="48706" hidden="1"/>
    <cellStyle name="Texte explicatif 3" xfId="48692" hidden="1"/>
    <cellStyle name="Texte explicatif 3" xfId="48698" hidden="1"/>
    <cellStyle name="Texte explicatif 3" xfId="48746" hidden="1"/>
    <cellStyle name="Texte explicatif 3" xfId="48737" hidden="1"/>
    <cellStyle name="Texte explicatif 3" xfId="48812" hidden="1"/>
    <cellStyle name="Texte explicatif 3" xfId="48795" hidden="1"/>
    <cellStyle name="Texte explicatif 3" xfId="48801" hidden="1"/>
    <cellStyle name="Texte explicatif 3" xfId="48874" hidden="1"/>
    <cellStyle name="Texte explicatif 3" xfId="48865" hidden="1"/>
    <cellStyle name="Texte explicatif 3" xfId="48947" hidden="1"/>
    <cellStyle name="Texte explicatif 3" xfId="48930" hidden="1"/>
    <cellStyle name="Texte explicatif 3" xfId="48936" hidden="1"/>
    <cellStyle name="Texte explicatif 3" xfId="49002" hidden="1"/>
    <cellStyle name="Texte explicatif 3" xfId="48993" hidden="1"/>
    <cellStyle name="Texte explicatif 3" xfId="49053" hidden="1"/>
    <cellStyle name="Texte explicatif 3" xfId="49039" hidden="1"/>
    <cellStyle name="Texte explicatif 3" xfId="49045" hidden="1"/>
    <cellStyle name="Texte explicatif 3" xfId="49093" hidden="1"/>
    <cellStyle name="Texte explicatif 3" xfId="49084" hidden="1"/>
    <cellStyle name="Texte explicatif 3" xfId="49159" hidden="1"/>
    <cellStyle name="Texte explicatif 3" xfId="49142" hidden="1"/>
    <cellStyle name="Texte explicatif 3" xfId="49148" hidden="1"/>
    <cellStyle name="Texte explicatif 3" xfId="49213" hidden="1"/>
    <cellStyle name="Texte explicatif 3" xfId="49204" hidden="1"/>
    <cellStyle name="Texte explicatif 3" xfId="48908" hidden="1"/>
    <cellStyle name="Texte explicatif 3" xfId="48783" hidden="1"/>
    <cellStyle name="Texte explicatif 3" xfId="48956" hidden="1"/>
    <cellStyle name="Texte explicatif 3" xfId="48940" hidden="1"/>
    <cellStyle name="Texte explicatif 3" xfId="48861" hidden="1"/>
    <cellStyle name="Texte explicatif 3" xfId="48833" hidden="1"/>
    <cellStyle name="Texte explicatif 3" xfId="49117" hidden="1"/>
    <cellStyle name="Texte explicatif 3" xfId="49184" hidden="1"/>
    <cellStyle name="Texte explicatif 3" xfId="48986" hidden="1"/>
    <cellStyle name="Texte explicatif 3" xfId="49131" hidden="1"/>
    <cellStyle name="Texte explicatif 3" xfId="49244" hidden="1"/>
    <cellStyle name="Texte explicatif 3" xfId="49016" hidden="1"/>
    <cellStyle name="Texte explicatif 3" xfId="48422" hidden="1"/>
    <cellStyle name="Texte explicatif 3" xfId="49284" hidden="1"/>
    <cellStyle name="Texte explicatif 3" xfId="49275" hidden="1"/>
    <cellStyle name="Texte explicatif 3" xfId="49326" hidden="1"/>
    <cellStyle name="Texte explicatif 3" xfId="49312" hidden="1"/>
    <cellStyle name="Texte explicatif 3" xfId="49318" hidden="1"/>
    <cellStyle name="Texte explicatif 3" xfId="49366" hidden="1"/>
    <cellStyle name="Texte explicatif 3" xfId="49357" hidden="1"/>
    <cellStyle name="Texte explicatif 3" xfId="49408" hidden="1"/>
    <cellStyle name="Texte explicatif 3" xfId="49394" hidden="1"/>
    <cellStyle name="Texte explicatif 3" xfId="49400" hidden="1"/>
    <cellStyle name="Texte explicatif 3" xfId="49448" hidden="1"/>
    <cellStyle name="Texte explicatif 3" xfId="49439" hidden="1"/>
    <cellStyle name="Texte explicatif 3" xfId="49526" hidden="1"/>
    <cellStyle name="Texte explicatif 3" xfId="49511" hidden="1"/>
    <cellStyle name="Texte explicatif 3" xfId="49518" hidden="1"/>
    <cellStyle name="Texte explicatif 3" xfId="49566" hidden="1"/>
    <cellStyle name="Texte explicatif 3" xfId="49557" hidden="1"/>
    <cellStyle name="Texte explicatif 3" xfId="49620" hidden="1"/>
    <cellStyle name="Texte explicatif 3" xfId="49606" hidden="1"/>
    <cellStyle name="Texte explicatif 3" xfId="49612" hidden="1"/>
    <cellStyle name="Texte explicatif 3" xfId="49660" hidden="1"/>
    <cellStyle name="Texte explicatif 3" xfId="49651" hidden="1"/>
    <cellStyle name="Texte explicatif 3" xfId="49702" hidden="1"/>
    <cellStyle name="Texte explicatif 3" xfId="49688" hidden="1"/>
    <cellStyle name="Texte explicatif 3" xfId="49694" hidden="1"/>
    <cellStyle name="Texte explicatif 3" xfId="49742" hidden="1"/>
    <cellStyle name="Texte explicatif 3" xfId="49733" hidden="1"/>
    <cellStyle name="Texte explicatif 3" xfId="49784" hidden="1"/>
    <cellStyle name="Texte explicatif 3" xfId="49770" hidden="1"/>
    <cellStyle name="Texte explicatif 3" xfId="49776" hidden="1"/>
    <cellStyle name="Texte explicatif 3" xfId="49824" hidden="1"/>
    <cellStyle name="Texte explicatif 3" xfId="49815" hidden="1"/>
    <cellStyle name="Texte explicatif 3" xfId="49890" hidden="1"/>
    <cellStyle name="Texte explicatif 3" xfId="49873" hidden="1"/>
    <cellStyle name="Texte explicatif 3" xfId="49879" hidden="1"/>
    <cellStyle name="Texte explicatif 3" xfId="49952" hidden="1"/>
    <cellStyle name="Texte explicatif 3" xfId="49943" hidden="1"/>
    <cellStyle name="Texte explicatif 3" xfId="50025" hidden="1"/>
    <cellStyle name="Texte explicatif 3" xfId="50008" hidden="1"/>
    <cellStyle name="Texte explicatif 3" xfId="50014" hidden="1"/>
    <cellStyle name="Texte explicatif 3" xfId="50080" hidden="1"/>
    <cellStyle name="Texte explicatif 3" xfId="50071" hidden="1"/>
    <cellStyle name="Texte explicatif 3" xfId="50131" hidden="1"/>
    <cellStyle name="Texte explicatif 3" xfId="50117" hidden="1"/>
    <cellStyle name="Texte explicatif 3" xfId="50123" hidden="1"/>
    <cellStyle name="Texte explicatif 3" xfId="50171" hidden="1"/>
    <cellStyle name="Texte explicatif 3" xfId="50162" hidden="1"/>
    <cellStyle name="Texte explicatif 3" xfId="50237" hidden="1"/>
    <cellStyle name="Texte explicatif 3" xfId="50220" hidden="1"/>
    <cellStyle name="Texte explicatif 3" xfId="50226" hidden="1"/>
    <cellStyle name="Texte explicatif 3" xfId="50291" hidden="1"/>
    <cellStyle name="Texte explicatif 3" xfId="50282" hidden="1"/>
    <cellStyle name="Texte explicatif 3" xfId="49986" hidden="1"/>
    <cellStyle name="Texte explicatif 3" xfId="49861" hidden="1"/>
    <cellStyle name="Texte explicatif 3" xfId="50034" hidden="1"/>
    <cellStyle name="Texte explicatif 3" xfId="50018" hidden="1"/>
    <cellStyle name="Texte explicatif 3" xfId="49939" hidden="1"/>
    <cellStyle name="Texte explicatif 3" xfId="49911" hidden="1"/>
    <cellStyle name="Texte explicatif 3" xfId="50195" hidden="1"/>
    <cellStyle name="Texte explicatif 3" xfId="50262" hidden="1"/>
    <cellStyle name="Texte explicatif 3" xfId="50064" hidden="1"/>
    <cellStyle name="Texte explicatif 3" xfId="50209" hidden="1"/>
    <cellStyle name="Texte explicatif 3" xfId="50322" hidden="1"/>
    <cellStyle name="Texte explicatif 3" xfId="50094" hidden="1"/>
    <cellStyle name="Texte explicatif 3" xfId="49512" hidden="1"/>
    <cellStyle name="Texte explicatif 3" xfId="50362" hidden="1"/>
    <cellStyle name="Texte explicatif 3" xfId="50353" hidden="1"/>
    <cellStyle name="Texte explicatif 3" xfId="50404" hidden="1"/>
    <cellStyle name="Texte explicatif 3" xfId="50390" hidden="1"/>
    <cellStyle name="Texte explicatif 3" xfId="50396" hidden="1"/>
    <cellStyle name="Texte explicatif 3" xfId="50444" hidden="1"/>
    <cellStyle name="Texte explicatif 3" xfId="50435" hidden="1"/>
    <cellStyle name="Texte explicatif 3" xfId="50486" hidden="1"/>
    <cellStyle name="Texte explicatif 3" xfId="50472" hidden="1"/>
    <cellStyle name="Texte explicatif 3" xfId="50478" hidden="1"/>
    <cellStyle name="Texte explicatif 3" xfId="50538" hidden="1"/>
    <cellStyle name="Texte explicatif 3" xfId="50529" hidden="1"/>
    <cellStyle name="Texte explicatif 3" xfId="50616" hidden="1"/>
    <cellStyle name="Texte explicatif 3" xfId="50601" hidden="1"/>
    <cellStyle name="Texte explicatif 3" xfId="50608" hidden="1"/>
    <cellStyle name="Texte explicatif 3" xfId="50656" hidden="1"/>
    <cellStyle name="Texte explicatif 3" xfId="50647" hidden="1"/>
    <cellStyle name="Texte explicatif 3" xfId="50710" hidden="1"/>
    <cellStyle name="Texte explicatif 3" xfId="50696" hidden="1"/>
    <cellStyle name="Texte explicatif 3" xfId="50702" hidden="1"/>
    <cellStyle name="Texte explicatif 3" xfId="50774" hidden="1"/>
    <cellStyle name="Texte explicatif 3" xfId="50765" hidden="1"/>
    <cellStyle name="Texte explicatif 3" xfId="50828" hidden="1"/>
    <cellStyle name="Texte explicatif 3" xfId="50814" hidden="1"/>
    <cellStyle name="Texte explicatif 3" xfId="50820" hidden="1"/>
    <cellStyle name="Texte explicatif 3" xfId="50868" hidden="1"/>
    <cellStyle name="Texte explicatif 3" xfId="50859" hidden="1"/>
    <cellStyle name="Texte explicatif 3" xfId="50910" hidden="1"/>
    <cellStyle name="Texte explicatif 3" xfId="50896" hidden="1"/>
    <cellStyle name="Texte explicatif 3" xfId="50902" hidden="1"/>
    <cellStyle name="Texte explicatif 3" xfId="50950" hidden="1"/>
    <cellStyle name="Texte explicatif 3" xfId="50941" hidden="1"/>
    <cellStyle name="Texte explicatif 3" xfId="51028" hidden="1"/>
    <cellStyle name="Texte explicatif 3" xfId="51011" hidden="1"/>
    <cellStyle name="Texte explicatif 3" xfId="51017" hidden="1"/>
    <cellStyle name="Texte explicatif 3" xfId="51090" hidden="1"/>
    <cellStyle name="Texte explicatif 3" xfId="51081" hidden="1"/>
    <cellStyle name="Texte explicatif 3" xfId="51163" hidden="1"/>
    <cellStyle name="Texte explicatif 3" xfId="51146" hidden="1"/>
    <cellStyle name="Texte explicatif 3" xfId="51152" hidden="1"/>
    <cellStyle name="Texte explicatif 3" xfId="51218" hidden="1"/>
    <cellStyle name="Texte explicatif 3" xfId="51209" hidden="1"/>
    <cellStyle name="Texte explicatif 3" xfId="51269" hidden="1"/>
    <cellStyle name="Texte explicatif 3" xfId="51255" hidden="1"/>
    <cellStyle name="Texte explicatif 3" xfId="51261" hidden="1"/>
    <cellStyle name="Texte explicatif 3" xfId="51309" hidden="1"/>
    <cellStyle name="Texte explicatif 3" xfId="51300" hidden="1"/>
    <cellStyle name="Texte explicatif 3" xfId="51375" hidden="1"/>
    <cellStyle name="Texte explicatif 3" xfId="51358" hidden="1"/>
    <cellStyle name="Texte explicatif 3" xfId="51364" hidden="1"/>
    <cellStyle name="Texte explicatif 3" xfId="51429" hidden="1"/>
    <cellStyle name="Texte explicatif 3" xfId="51420" hidden="1"/>
    <cellStyle name="Texte explicatif 3" xfId="51124" hidden="1"/>
    <cellStyle name="Texte explicatif 3" xfId="50999" hidden="1"/>
    <cellStyle name="Texte explicatif 3" xfId="51172" hidden="1"/>
    <cellStyle name="Texte explicatif 3" xfId="51156" hidden="1"/>
    <cellStyle name="Texte explicatif 3" xfId="51077" hidden="1"/>
    <cellStyle name="Texte explicatif 3" xfId="51049" hidden="1"/>
    <cellStyle name="Texte explicatif 3" xfId="51333" hidden="1"/>
    <cellStyle name="Texte explicatif 3" xfId="51400" hidden="1"/>
    <cellStyle name="Texte explicatif 3" xfId="51202" hidden="1"/>
    <cellStyle name="Texte explicatif 3" xfId="51347" hidden="1"/>
    <cellStyle name="Texte explicatif 3" xfId="51460" hidden="1"/>
    <cellStyle name="Texte explicatif 3" xfId="51232" hidden="1"/>
    <cellStyle name="Texte explicatif 3" xfId="50602" hidden="1"/>
    <cellStyle name="Texte explicatif 3" xfId="51500" hidden="1"/>
    <cellStyle name="Texte explicatif 3" xfId="51491" hidden="1"/>
    <cellStyle name="Texte explicatif 3" xfId="51542" hidden="1"/>
    <cellStyle name="Texte explicatif 3" xfId="51528" hidden="1"/>
    <cellStyle name="Texte explicatif 3" xfId="51534" hidden="1"/>
    <cellStyle name="Texte explicatif 3" xfId="51582" hidden="1"/>
    <cellStyle name="Texte explicatif 3" xfId="51573"/>
    <cellStyle name="Texte explicatif 4" xfId="3116"/>
    <cellStyle name="Texte explicatif 5" xfId="11424"/>
    <cellStyle name="Texte explicatif 6" xfId="19951"/>
    <cellStyle name="Title" xfId="40"/>
    <cellStyle name="title1" xfId="146"/>
    <cellStyle name="Titles" xfId="147"/>
    <cellStyle name="Titre" xfId="187" builtinId="15" hidden="1"/>
    <cellStyle name="Titre" xfId="479" builtinId="15" hidden="1"/>
    <cellStyle name="Titre" xfId="459" builtinId="15" hidden="1"/>
    <cellStyle name="Titre" xfId="650" builtinId="15" hidden="1"/>
    <cellStyle name="Titre" xfId="683" builtinId="15" hidden="1"/>
    <cellStyle name="Titre" xfId="682" builtinId="15" hidden="1"/>
    <cellStyle name="Titre" xfId="953" builtinId="15" hidden="1"/>
    <cellStyle name="Titre" xfId="935" builtinId="15" hidden="1"/>
    <cellStyle name="Titre" xfId="1118" builtinId="15" hidden="1"/>
    <cellStyle name="Titre" xfId="1148" builtinId="15" hidden="1"/>
    <cellStyle name="Titre" xfId="1147" builtinId="15" hidden="1"/>
    <cellStyle name="Titre" xfId="1365" builtinId="15" hidden="1"/>
    <cellStyle name="Titre" xfId="1348" builtinId="15" hidden="1"/>
    <cellStyle name="Titre" xfId="1529" builtinId="15" hidden="1"/>
    <cellStyle name="Titre" xfId="1557" builtinId="15" hidden="1"/>
    <cellStyle name="Titre" xfId="1556" builtinId="15" hidden="1"/>
    <cellStyle name="Titre" xfId="1630" builtinId="15" hidden="1"/>
    <cellStyle name="Titre" xfId="1623" builtinId="15" hidden="1"/>
    <cellStyle name="Titre" xfId="1675" builtinId="15" hidden="1"/>
    <cellStyle name="Titre" xfId="1688" builtinId="15" hidden="1"/>
    <cellStyle name="Titre" xfId="1687" builtinId="15" hidden="1"/>
    <cellStyle name="Titre" xfId="1881" builtinId="15" hidden="1"/>
    <cellStyle name="Titre" xfId="1864" builtinId="15" hidden="1"/>
    <cellStyle name="Titre" xfId="2045" builtinId="15" hidden="1"/>
    <cellStyle name="Titre" xfId="2073" builtinId="15" hidden="1"/>
    <cellStyle name="Titre" xfId="2072" builtinId="15" hidden="1"/>
    <cellStyle name="Titre" xfId="2178" builtinId="15" hidden="1"/>
    <cellStyle name="Titre" xfId="2167" builtinId="15" hidden="1"/>
    <cellStyle name="Titre" xfId="2250" builtinId="15" hidden="1"/>
    <cellStyle name="Titre" xfId="2272" builtinId="15" hidden="1"/>
    <cellStyle name="Titre" xfId="2271" builtinId="15" hidden="1"/>
    <cellStyle name="Titre" xfId="2367" builtinId="15" hidden="1"/>
    <cellStyle name="Titre" xfId="2358" builtinId="15" hidden="1"/>
    <cellStyle name="Titre" xfId="2445" builtinId="15" hidden="1"/>
    <cellStyle name="Titre" xfId="2473" builtinId="15" hidden="1"/>
    <cellStyle name="Titre" xfId="2472" builtinId="15" hidden="1"/>
    <cellStyle name="Titre" xfId="2537" builtinId="15" hidden="1"/>
    <cellStyle name="Titre" xfId="2530" builtinId="15" hidden="1"/>
    <cellStyle name="Titre" xfId="2582" builtinId="15" hidden="1"/>
    <cellStyle name="Titre" xfId="2595" builtinId="15" hidden="1"/>
    <cellStyle name="Titre" xfId="2594" builtinId="15" hidden="1"/>
    <cellStyle name="Titre" xfId="2678" builtinId="15" hidden="1"/>
    <cellStyle name="Titre" xfId="2669" builtinId="15" hidden="1"/>
    <cellStyle name="Titre" xfId="2759" builtinId="15" hidden="1"/>
    <cellStyle name="Titre" xfId="2786" builtinId="15" hidden="1"/>
    <cellStyle name="Titre" xfId="2785" builtinId="15" hidden="1"/>
    <cellStyle name="Titre" xfId="2637" builtinId="15" hidden="1"/>
    <cellStyle name="Titre" xfId="2226" builtinId="15" hidden="1"/>
    <cellStyle name="Titre" xfId="802" builtinId="15" hidden="1"/>
    <cellStyle name="Titre" xfId="764" builtinId="15" hidden="1"/>
    <cellStyle name="Titre" xfId="765" builtinId="15" hidden="1"/>
    <cellStyle name="Titre" xfId="2144" builtinId="15" hidden="1"/>
    <cellStyle name="Titre" xfId="2346" builtinId="15" hidden="1"/>
    <cellStyle name="Titre" xfId="2322" builtinId="15" hidden="1"/>
    <cellStyle name="Titre" xfId="2161" builtinId="15" hidden="1"/>
    <cellStyle name="Titre" xfId="2354" builtinId="15" hidden="1"/>
    <cellStyle name="Titre" xfId="2335" builtinId="15" hidden="1"/>
    <cellStyle name="Titre" xfId="2654" builtinId="15" hidden="1"/>
    <cellStyle name="Titre" xfId="2873" builtinId="15" hidden="1"/>
    <cellStyle name="Titre" xfId="2886" builtinId="15" hidden="1"/>
    <cellStyle name="Titre" xfId="2885" builtinId="15" hidden="1"/>
    <cellStyle name="Titre" xfId="2935" builtinId="15" hidden="1"/>
    <cellStyle name="Titre" xfId="2928" builtinId="15" hidden="1"/>
    <cellStyle name="Titre" xfId="2992" builtinId="15" hidden="1"/>
    <cellStyle name="Titre" xfId="3017" builtinId="15" hidden="1"/>
    <cellStyle name="Titre" xfId="3016" builtinId="15" hidden="1"/>
    <cellStyle name="Titre" xfId="3307" builtinId="15" hidden="1"/>
    <cellStyle name="Titre" xfId="3290" builtinId="15" hidden="1"/>
    <cellStyle name="Titre" xfId="3471" builtinId="15" hidden="1"/>
    <cellStyle name="Titre" xfId="3499" builtinId="15" hidden="1"/>
    <cellStyle name="Titre" xfId="3498" builtinId="15" hidden="1"/>
    <cellStyle name="Titre" xfId="3769" builtinId="15" hidden="1"/>
    <cellStyle name="Titre" xfId="3751" builtinId="15" hidden="1"/>
    <cellStyle name="Titre" xfId="3934" builtinId="15" hidden="1"/>
    <cellStyle name="Titre" xfId="3964" builtinId="15" hidden="1"/>
    <cellStyle name="Titre" xfId="3963" builtinId="15" hidden="1"/>
    <cellStyle name="Titre" xfId="4181" builtinId="15" hidden="1"/>
    <cellStyle name="Titre" xfId="4164" builtinId="15" hidden="1"/>
    <cellStyle name="Titre" xfId="4345" builtinId="15" hidden="1"/>
    <cellStyle name="Titre" xfId="4373" builtinId="15" hidden="1"/>
    <cellStyle name="Titre" xfId="4372" builtinId="15" hidden="1"/>
    <cellStyle name="Titre" xfId="4446" builtinId="15" hidden="1"/>
    <cellStyle name="Titre" xfId="4439" builtinId="15" hidden="1"/>
    <cellStyle name="Titre" xfId="4491" builtinId="15" hidden="1"/>
    <cellStyle name="Titre" xfId="4504" builtinId="15" hidden="1"/>
    <cellStyle name="Titre" xfId="4503" builtinId="15" hidden="1"/>
    <cellStyle name="Titre" xfId="4697" builtinId="15" hidden="1"/>
    <cellStyle name="Titre" xfId="4680" builtinId="15" hidden="1"/>
    <cellStyle name="Titre" xfId="4861" builtinId="15" hidden="1"/>
    <cellStyle name="Titre" xfId="4889" builtinId="15" hidden="1"/>
    <cellStyle name="Titre" xfId="4888" builtinId="15" hidden="1"/>
    <cellStyle name="Titre" xfId="4994" builtinId="15" hidden="1"/>
    <cellStyle name="Titre" xfId="4983" builtinId="15" hidden="1"/>
    <cellStyle name="Titre" xfId="5066" builtinId="15" hidden="1"/>
    <cellStyle name="Titre" xfId="5088" builtinId="15" hidden="1"/>
    <cellStyle name="Titre" xfId="5087" builtinId="15" hidden="1"/>
    <cellStyle name="Titre" xfId="5183" builtinId="15" hidden="1"/>
    <cellStyle name="Titre" xfId="5174" builtinId="15" hidden="1"/>
    <cellStyle name="Titre" xfId="5261" builtinId="15" hidden="1"/>
    <cellStyle name="Titre" xfId="5289" builtinId="15" hidden="1"/>
    <cellStyle name="Titre" xfId="5288" builtinId="15" hidden="1"/>
    <cellStyle name="Titre" xfId="5353" builtinId="15" hidden="1"/>
    <cellStyle name="Titre" xfId="5346" builtinId="15" hidden="1"/>
    <cellStyle name="Titre" xfId="5398" builtinId="15" hidden="1"/>
    <cellStyle name="Titre" xfId="5411" builtinId="15" hidden="1"/>
    <cellStyle name="Titre" xfId="5410" builtinId="15" hidden="1"/>
    <cellStyle name="Titre" xfId="5494" builtinId="15" hidden="1"/>
    <cellStyle name="Titre" xfId="5485" builtinId="15" hidden="1"/>
    <cellStyle name="Titre" xfId="5575" builtinId="15" hidden="1"/>
    <cellStyle name="Titre" xfId="5602" builtinId="15" hidden="1"/>
    <cellStyle name="Titre" xfId="5601" builtinId="15" hidden="1"/>
    <cellStyle name="Titre" xfId="5453" builtinId="15" hidden="1"/>
    <cellStyle name="Titre" xfId="5042" builtinId="15" hidden="1"/>
    <cellStyle name="Titre" xfId="3618" builtinId="15" hidden="1"/>
    <cellStyle name="Titre" xfId="3580" builtinId="15" hidden="1"/>
    <cellStyle name="Titre" xfId="3581" builtinId="15" hidden="1"/>
    <cellStyle name="Titre" xfId="4960" builtinId="15" hidden="1"/>
    <cellStyle name="Titre" xfId="5162" builtinId="15" hidden="1"/>
    <cellStyle name="Titre" xfId="5138" builtinId="15" hidden="1"/>
    <cellStyle name="Titre" xfId="4977" builtinId="15" hidden="1"/>
    <cellStyle name="Titre" xfId="5170" builtinId="15" hidden="1"/>
    <cellStyle name="Titre" xfId="5151" builtinId="15" hidden="1"/>
    <cellStyle name="Titre" xfId="5470" builtinId="15" hidden="1"/>
    <cellStyle name="Titre" xfId="5689" builtinId="15" hidden="1"/>
    <cellStyle name="Titre" xfId="5702" builtinId="15" hidden="1"/>
    <cellStyle name="Titre" xfId="5701" builtinId="15" hidden="1"/>
    <cellStyle name="Titre" xfId="5751" builtinId="15" hidden="1"/>
    <cellStyle name="Titre" xfId="5744" builtinId="15" hidden="1"/>
    <cellStyle name="Titre" xfId="5808" builtinId="15" hidden="1"/>
    <cellStyle name="Titre" xfId="5833" builtinId="15" hidden="1"/>
    <cellStyle name="Titre" xfId="5832" builtinId="15" hidden="1"/>
    <cellStyle name="Titre" xfId="6059" builtinId="15" hidden="1"/>
    <cellStyle name="Titre" xfId="6042" builtinId="15" hidden="1"/>
    <cellStyle name="Titre" xfId="6223" builtinId="15" hidden="1"/>
    <cellStyle name="Titre" xfId="6251" builtinId="15" hidden="1"/>
    <cellStyle name="Titre" xfId="6250" builtinId="15" hidden="1"/>
    <cellStyle name="Titre" xfId="6521" builtinId="15" hidden="1"/>
    <cellStyle name="Titre" xfId="6503" builtinId="15" hidden="1"/>
    <cellStyle name="Titre" xfId="6686" builtinId="15" hidden="1"/>
    <cellStyle name="Titre" xfId="6716" builtinId="15" hidden="1"/>
    <cellStyle name="Titre" xfId="6715" builtinId="15" hidden="1"/>
    <cellStyle name="Titre" xfId="6933" builtinId="15" hidden="1"/>
    <cellStyle name="Titre" xfId="6916" builtinId="15" hidden="1"/>
    <cellStyle name="Titre" xfId="7097" builtinId="15" hidden="1"/>
    <cellStyle name="Titre" xfId="7125" builtinId="15" hidden="1"/>
    <cellStyle name="Titre" xfId="7124" builtinId="15" hidden="1"/>
    <cellStyle name="Titre" xfId="7198" builtinId="15" hidden="1"/>
    <cellStyle name="Titre" xfId="7191" builtinId="15" hidden="1"/>
    <cellStyle name="Titre" xfId="7243" builtinId="15" hidden="1"/>
    <cellStyle name="Titre" xfId="7256" builtinId="15" hidden="1"/>
    <cellStyle name="Titre" xfId="7255" builtinId="15" hidden="1"/>
    <cellStyle name="Titre" xfId="7449" builtinId="15" hidden="1"/>
    <cellStyle name="Titre" xfId="7432" builtinId="15" hidden="1"/>
    <cellStyle name="Titre" xfId="7613" builtinId="15" hidden="1"/>
    <cellStyle name="Titre" xfId="7641" builtinId="15" hidden="1"/>
    <cellStyle name="Titre" xfId="7640" builtinId="15" hidden="1"/>
    <cellStyle name="Titre" xfId="7746" builtinId="15" hidden="1"/>
    <cellStyle name="Titre" xfId="7735" builtinId="15" hidden="1"/>
    <cellStyle name="Titre" xfId="7818" builtinId="15" hidden="1"/>
    <cellStyle name="Titre" xfId="7840" builtinId="15" hidden="1"/>
    <cellStyle name="Titre" xfId="7839" builtinId="15" hidden="1"/>
    <cellStyle name="Titre" xfId="7935" builtinId="15" hidden="1"/>
    <cellStyle name="Titre" xfId="7926" builtinId="15" hidden="1"/>
    <cellStyle name="Titre" xfId="8013" builtinId="15" hidden="1"/>
    <cellStyle name="Titre" xfId="8041" builtinId="15" hidden="1"/>
    <cellStyle name="Titre" xfId="8040" builtinId="15" hidden="1"/>
    <cellStyle name="Titre" xfId="8105" builtinId="15" hidden="1"/>
    <cellStyle name="Titre" xfId="8098" builtinId="15" hidden="1"/>
    <cellStyle name="Titre" xfId="8150" builtinId="15" hidden="1"/>
    <cellStyle name="Titre" xfId="8163" builtinId="15" hidden="1"/>
    <cellStyle name="Titre" xfId="8162" builtinId="15" hidden="1"/>
    <cellStyle name="Titre" xfId="8246" builtinId="15" hidden="1"/>
    <cellStyle name="Titre" xfId="8237" builtinId="15" hidden="1"/>
    <cellStyle name="Titre" xfId="8327" builtinId="15" hidden="1"/>
    <cellStyle name="Titre" xfId="8354" builtinId="15" hidden="1"/>
    <cellStyle name="Titre" xfId="8353" builtinId="15" hidden="1"/>
    <cellStyle name="Titre" xfId="8205" builtinId="15" hidden="1"/>
    <cellStyle name="Titre" xfId="7794" builtinId="15" hidden="1"/>
    <cellStyle name="Titre" xfId="6370" builtinId="15" hidden="1"/>
    <cellStyle name="Titre" xfId="6332" builtinId="15" hidden="1"/>
    <cellStyle name="Titre" xfId="6333" builtinId="15" hidden="1"/>
    <cellStyle name="Titre" xfId="7712" builtinId="15" hidden="1"/>
    <cellStyle name="Titre" xfId="7914" builtinId="15" hidden="1"/>
    <cellStyle name="Titre" xfId="7890" builtinId="15" hidden="1"/>
    <cellStyle name="Titre" xfId="7729" builtinId="15" hidden="1"/>
    <cellStyle name="Titre" xfId="7922" builtinId="15" hidden="1"/>
    <cellStyle name="Titre" xfId="7903" builtinId="15" hidden="1"/>
    <cellStyle name="Titre" xfId="8222" builtinId="15" hidden="1"/>
    <cellStyle name="Titre" xfId="8441" builtinId="15" hidden="1"/>
    <cellStyle name="Titre" xfId="8454" builtinId="15" hidden="1"/>
    <cellStyle name="Titre" xfId="8453" builtinId="15" hidden="1"/>
    <cellStyle name="Titre" xfId="8503" builtinId="15" hidden="1"/>
    <cellStyle name="Titre" xfId="8496" builtinId="15" hidden="1"/>
    <cellStyle name="Titre" xfId="8560" builtinId="15" hidden="1"/>
    <cellStyle name="Titre" xfId="8585" builtinId="15" hidden="1"/>
    <cellStyle name="Titre" xfId="8584" builtinId="15" hidden="1"/>
    <cellStyle name="Titre" xfId="8817" builtinId="15" hidden="1"/>
    <cellStyle name="Titre" xfId="8800" builtinId="15" hidden="1"/>
    <cellStyle name="Titre" xfId="8981" builtinId="15" hidden="1"/>
    <cellStyle name="Titre" xfId="9009" builtinId="15" hidden="1"/>
    <cellStyle name="Titre" xfId="9008" builtinId="15" hidden="1"/>
    <cellStyle name="Titre" xfId="9279" builtinId="15" hidden="1"/>
    <cellStyle name="Titre" xfId="9261" builtinId="15" hidden="1"/>
    <cellStyle name="Titre" xfId="9444" builtinId="15" hidden="1"/>
    <cellStyle name="Titre" xfId="9474" builtinId="15" hidden="1"/>
    <cellStyle name="Titre" xfId="9473" builtinId="15" hidden="1"/>
    <cellStyle name="Titre" xfId="9691" builtinId="15" hidden="1"/>
    <cellStyle name="Titre" xfId="9674" builtinId="15" hidden="1"/>
    <cellStyle name="Titre" xfId="9855" builtinId="15" hidden="1"/>
    <cellStyle name="Titre" xfId="9883" builtinId="15" hidden="1"/>
    <cellStyle name="Titre" xfId="9882" builtinId="15" hidden="1"/>
    <cellStyle name="Titre" xfId="9956" builtinId="15" hidden="1"/>
    <cellStyle name="Titre" xfId="9949" builtinId="15" hidden="1"/>
    <cellStyle name="Titre" xfId="10001" builtinId="15" hidden="1"/>
    <cellStyle name="Titre" xfId="10014" builtinId="15" hidden="1"/>
    <cellStyle name="Titre" xfId="10013" builtinId="15" hidden="1"/>
    <cellStyle name="Titre" xfId="10207" builtinId="15" hidden="1"/>
    <cellStyle name="Titre" xfId="10190" builtinId="15" hidden="1"/>
    <cellStyle name="Titre" xfId="10371" builtinId="15" hidden="1"/>
    <cellStyle name="Titre" xfId="10399" builtinId="15" hidden="1"/>
    <cellStyle name="Titre" xfId="10398" builtinId="15" hidden="1"/>
    <cellStyle name="Titre" xfId="10504" builtinId="15" hidden="1"/>
    <cellStyle name="Titre" xfId="10493" builtinId="15" hidden="1"/>
    <cellStyle name="Titre" xfId="10576" builtinId="15" hidden="1"/>
    <cellStyle name="Titre" xfId="10598" builtinId="15" hidden="1"/>
    <cellStyle name="Titre" xfId="10597" builtinId="15" hidden="1"/>
    <cellStyle name="Titre" xfId="10693" builtinId="15" hidden="1"/>
    <cellStyle name="Titre" xfId="10684" builtinId="15" hidden="1"/>
    <cellStyle name="Titre" xfId="10771" builtinId="15" hidden="1"/>
    <cellStyle name="Titre" xfId="10799" builtinId="15" hidden="1"/>
    <cellStyle name="Titre" xfId="10798" builtinId="15" hidden="1"/>
    <cellStyle name="Titre" xfId="10863" builtinId="15" hidden="1"/>
    <cellStyle name="Titre" xfId="10856" builtinId="15" hidden="1"/>
    <cellStyle name="Titre" xfId="10908" builtinId="15" hidden="1"/>
    <cellStyle name="Titre" xfId="10921" builtinId="15" hidden="1"/>
    <cellStyle name="Titre" xfId="10920" builtinId="15" hidden="1"/>
    <cellStyle name="Titre" xfId="11004" builtinId="15" hidden="1"/>
    <cellStyle name="Titre" xfId="10995" builtinId="15" hidden="1"/>
    <cellStyle name="Titre" xfId="11085" builtinId="15" hidden="1"/>
    <cellStyle name="Titre" xfId="11112" builtinId="15" hidden="1"/>
    <cellStyle name="Titre" xfId="11111" builtinId="15" hidden="1"/>
    <cellStyle name="Titre" xfId="10963" builtinId="15" hidden="1"/>
    <cellStyle name="Titre" xfId="10552" builtinId="15" hidden="1"/>
    <cellStyle name="Titre" xfId="9128" builtinId="15" hidden="1"/>
    <cellStyle name="Titre" xfId="9090" builtinId="15" hidden="1"/>
    <cellStyle name="Titre" xfId="9091" builtinId="15" hidden="1"/>
    <cellStyle name="Titre" xfId="10470" builtinId="15" hidden="1"/>
    <cellStyle name="Titre" xfId="10672" builtinId="15" hidden="1"/>
    <cellStyle name="Titre" xfId="10648" builtinId="15" hidden="1"/>
    <cellStyle name="Titre" xfId="10487" builtinId="15" hidden="1"/>
    <cellStyle name="Titre" xfId="10680" builtinId="15" hidden="1"/>
    <cellStyle name="Titre" xfId="10661" builtinId="15" hidden="1"/>
    <cellStyle name="Titre" xfId="10980" builtinId="15" hidden="1"/>
    <cellStyle name="Titre" xfId="11199" builtinId="15" hidden="1"/>
    <cellStyle name="Titre" xfId="11212" builtinId="15" hidden="1"/>
    <cellStyle name="Titre" xfId="11211" builtinId="15" hidden="1"/>
    <cellStyle name="Titre" xfId="11261" builtinId="15" hidden="1"/>
    <cellStyle name="Titre" xfId="11254" builtinId="15" hidden="1"/>
    <cellStyle name="Titre" xfId="11318" builtinId="15" hidden="1"/>
    <cellStyle name="Titre" xfId="11343" builtinId="15" hidden="1"/>
    <cellStyle name="Titre" xfId="11342" builtinId="15" hidden="1"/>
    <cellStyle name="Titre" xfId="11601" builtinId="15" hidden="1"/>
    <cellStyle name="Titre" xfId="11584" builtinId="15" hidden="1"/>
    <cellStyle name="Titre" xfId="11765" builtinId="15" hidden="1"/>
    <cellStyle name="Titre" xfId="11793" builtinId="15" hidden="1"/>
    <cellStyle name="Titre" xfId="11792" builtinId="15" hidden="1"/>
    <cellStyle name="Titre" xfId="12063" builtinId="15" hidden="1"/>
    <cellStyle name="Titre" xfId="12045" builtinId="15" hidden="1"/>
    <cellStyle name="Titre" xfId="12228" builtinId="15" hidden="1"/>
    <cellStyle name="Titre" xfId="12258" builtinId="15" hidden="1"/>
    <cellStyle name="Titre" xfId="12257" builtinId="15" hidden="1"/>
    <cellStyle name="Titre" xfId="12475" builtinId="15" hidden="1"/>
    <cellStyle name="Titre" xfId="12458" builtinId="15" hidden="1"/>
    <cellStyle name="Titre" xfId="12639" builtinId="15" hidden="1"/>
    <cellStyle name="Titre" xfId="12667" builtinId="15" hidden="1"/>
    <cellStyle name="Titre" xfId="12666" builtinId="15" hidden="1"/>
    <cellStyle name="Titre" xfId="12740" builtinId="15" hidden="1"/>
    <cellStyle name="Titre" xfId="12733" builtinId="15" hidden="1"/>
    <cellStyle name="Titre" xfId="12785" builtinId="15" hidden="1"/>
    <cellStyle name="Titre" xfId="12798" builtinId="15" hidden="1"/>
    <cellStyle name="Titre" xfId="12797" builtinId="15" hidden="1"/>
    <cellStyle name="Titre" xfId="12991" builtinId="15" hidden="1"/>
    <cellStyle name="Titre" xfId="12974" builtinId="15" hidden="1"/>
    <cellStyle name="Titre" xfId="13155" builtinId="15" hidden="1"/>
    <cellStyle name="Titre" xfId="13183" builtinId="15" hidden="1"/>
    <cellStyle name="Titre" xfId="13182" builtinId="15" hidden="1"/>
    <cellStyle name="Titre" xfId="13288" builtinId="15" hidden="1"/>
    <cellStyle name="Titre" xfId="13277" builtinId="15" hidden="1"/>
    <cellStyle name="Titre" xfId="13360" builtinId="15" hidden="1"/>
    <cellStyle name="Titre" xfId="13382" builtinId="15" hidden="1"/>
    <cellStyle name="Titre" xfId="13381" builtinId="15" hidden="1"/>
    <cellStyle name="Titre" xfId="13477" builtinId="15" hidden="1"/>
    <cellStyle name="Titre" xfId="13468" builtinId="15" hidden="1"/>
    <cellStyle name="Titre" xfId="13555" builtinId="15" hidden="1"/>
    <cellStyle name="Titre" xfId="13583" builtinId="15" hidden="1"/>
    <cellStyle name="Titre" xfId="13582" builtinId="15" hidden="1"/>
    <cellStyle name="Titre" xfId="13647" builtinId="15" hidden="1"/>
    <cellStyle name="Titre" xfId="13640" builtinId="15" hidden="1"/>
    <cellStyle name="Titre" xfId="13692" builtinId="15" hidden="1"/>
    <cellStyle name="Titre" xfId="13705" builtinId="15" hidden="1"/>
    <cellStyle name="Titre" xfId="13704" builtinId="15" hidden="1"/>
    <cellStyle name="Titre" xfId="13788" builtinId="15" hidden="1"/>
    <cellStyle name="Titre" xfId="13779" builtinId="15" hidden="1"/>
    <cellStyle name="Titre" xfId="13869" builtinId="15" hidden="1"/>
    <cellStyle name="Titre" xfId="13896" builtinId="15" hidden="1"/>
    <cellStyle name="Titre" xfId="13895" builtinId="15" hidden="1"/>
    <cellStyle name="Titre" xfId="13747" builtinId="15" hidden="1"/>
    <cellStyle name="Titre" xfId="13336" builtinId="15" hidden="1"/>
    <cellStyle name="Titre" xfId="11912" builtinId="15" hidden="1"/>
    <cellStyle name="Titre" xfId="11874" builtinId="15" hidden="1"/>
    <cellStyle name="Titre" xfId="11875" builtinId="15" hidden="1"/>
    <cellStyle name="Titre" xfId="13254" builtinId="15" hidden="1"/>
    <cellStyle name="Titre" xfId="13456" builtinId="15" hidden="1"/>
    <cellStyle name="Titre" xfId="13432" builtinId="15" hidden="1"/>
    <cellStyle name="Titre" xfId="13271" builtinId="15" hidden="1"/>
    <cellStyle name="Titre" xfId="13464" builtinId="15" hidden="1"/>
    <cellStyle name="Titre" xfId="13445" builtinId="15" hidden="1"/>
    <cellStyle name="Titre" xfId="13764" builtinId="15" hidden="1"/>
    <cellStyle name="Titre" xfId="13983" builtinId="15" hidden="1"/>
    <cellStyle name="Titre" xfId="13996" builtinId="15" hidden="1"/>
    <cellStyle name="Titre" xfId="13995" builtinId="15" hidden="1"/>
    <cellStyle name="Titre" xfId="14045" builtinId="15" hidden="1"/>
    <cellStyle name="Titre" xfId="14038" builtinId="15" hidden="1"/>
    <cellStyle name="Titre" xfId="14102" builtinId="15" hidden="1"/>
    <cellStyle name="Titre" xfId="14127" builtinId="15" hidden="1"/>
    <cellStyle name="Titre" xfId="14126" builtinId="15" hidden="1"/>
    <cellStyle name="Titre" xfId="14359" builtinId="15" hidden="1"/>
    <cellStyle name="Titre" xfId="14342" builtinId="15" hidden="1"/>
    <cellStyle name="Titre" xfId="14523" builtinId="15" hidden="1"/>
    <cellStyle name="Titre" xfId="14551" builtinId="15" hidden="1"/>
    <cellStyle name="Titre" xfId="14550" builtinId="15" hidden="1"/>
    <cellStyle name="Titre" xfId="14821" builtinId="15" hidden="1"/>
    <cellStyle name="Titre" xfId="14803" builtinId="15" hidden="1"/>
    <cellStyle name="Titre" xfId="14986" builtinId="15" hidden="1"/>
    <cellStyle name="Titre" xfId="15016" builtinId="15" hidden="1"/>
    <cellStyle name="Titre" xfId="15015" builtinId="15" hidden="1"/>
    <cellStyle name="Titre" xfId="15233" builtinId="15" hidden="1"/>
    <cellStyle name="Titre" xfId="15216" builtinId="15" hidden="1"/>
    <cellStyle name="Titre" xfId="15397" builtinId="15" hidden="1"/>
    <cellStyle name="Titre" xfId="15425" builtinId="15" hidden="1"/>
    <cellStyle name="Titre" xfId="15424" builtinId="15" hidden="1"/>
    <cellStyle name="Titre" xfId="15498" builtinId="15" hidden="1"/>
    <cellStyle name="Titre" xfId="15491" builtinId="15" hidden="1"/>
    <cellStyle name="Titre" xfId="15543" builtinId="15" hidden="1"/>
    <cellStyle name="Titre" xfId="15556" builtinId="15" hidden="1"/>
    <cellStyle name="Titre" xfId="15555" builtinId="15" hidden="1"/>
    <cellStyle name="Titre" xfId="15749" builtinId="15" hidden="1"/>
    <cellStyle name="Titre" xfId="15732" builtinId="15" hidden="1"/>
    <cellStyle name="Titre" xfId="15913" builtinId="15" hidden="1"/>
    <cellStyle name="Titre" xfId="15941" builtinId="15" hidden="1"/>
    <cellStyle name="Titre" xfId="15940" builtinId="15" hidden="1"/>
    <cellStyle name="Titre" xfId="16046" builtinId="15" hidden="1"/>
    <cellStyle name="Titre" xfId="16035" builtinId="15" hidden="1"/>
    <cellStyle name="Titre" xfId="16118" builtinId="15" hidden="1"/>
    <cellStyle name="Titre" xfId="16140" builtinId="15" hidden="1"/>
    <cellStyle name="Titre" xfId="16139" builtinId="15" hidden="1"/>
    <cellStyle name="Titre" xfId="16235" builtinId="15" hidden="1"/>
    <cellStyle name="Titre" xfId="16226" builtinId="15" hidden="1"/>
    <cellStyle name="Titre" xfId="16313" builtinId="15" hidden="1"/>
    <cellStyle name="Titre" xfId="16341" builtinId="15" hidden="1"/>
    <cellStyle name="Titre" xfId="16340" builtinId="15" hidden="1"/>
    <cellStyle name="Titre" xfId="16405" builtinId="15" hidden="1"/>
    <cellStyle name="Titre" xfId="16398" builtinId="15" hidden="1"/>
    <cellStyle name="Titre" xfId="16450" builtinId="15" hidden="1"/>
    <cellStyle name="Titre" xfId="16463" builtinId="15" hidden="1"/>
    <cellStyle name="Titre" xfId="16462" builtinId="15" hidden="1"/>
    <cellStyle name="Titre" xfId="16546" builtinId="15" hidden="1"/>
    <cellStyle name="Titre" xfId="16537" builtinId="15" hidden="1"/>
    <cellStyle name="Titre" xfId="16627" builtinId="15" hidden="1"/>
    <cellStyle name="Titre" xfId="16654" builtinId="15" hidden="1"/>
    <cellStyle name="Titre" xfId="16653" builtinId="15" hidden="1"/>
    <cellStyle name="Titre" xfId="16505" builtinId="15" hidden="1"/>
    <cellStyle name="Titre" xfId="16094" builtinId="15" hidden="1"/>
    <cellStyle name="Titre" xfId="14670" builtinId="15" hidden="1"/>
    <cellStyle name="Titre" xfId="14632" builtinId="15" hidden="1"/>
    <cellStyle name="Titre" xfId="14633" builtinId="15" hidden="1"/>
    <cellStyle name="Titre" xfId="16012" builtinId="15" hidden="1"/>
    <cellStyle name="Titre" xfId="16214" builtinId="15" hidden="1"/>
    <cellStyle name="Titre" xfId="16190" builtinId="15" hidden="1"/>
    <cellStyle name="Titre" xfId="16029" builtinId="15" hidden="1"/>
    <cellStyle name="Titre" xfId="16222" builtinId="15" hidden="1"/>
    <cellStyle name="Titre" xfId="16203" builtinId="15" hidden="1"/>
    <cellStyle name="Titre" xfId="16522" builtinId="15" hidden="1"/>
    <cellStyle name="Titre" xfId="16741" builtinId="15" hidden="1"/>
    <cellStyle name="Titre" xfId="16754" builtinId="15" hidden="1"/>
    <cellStyle name="Titre" xfId="16753" builtinId="15" hidden="1"/>
    <cellStyle name="Titre" xfId="16803" builtinId="15" hidden="1"/>
    <cellStyle name="Titre" xfId="16796" builtinId="15" hidden="1"/>
    <cellStyle name="Titre" xfId="16860" builtinId="15" hidden="1"/>
    <cellStyle name="Titre" xfId="16885" builtinId="15" hidden="1"/>
    <cellStyle name="Titre" xfId="16884" builtinId="15" hidden="1"/>
    <cellStyle name="Titre" xfId="16949" builtinId="15" hidden="1"/>
    <cellStyle name="Titre" xfId="16942" builtinId="15" hidden="1"/>
    <cellStyle name="Titre" xfId="16994" builtinId="15" hidden="1"/>
    <cellStyle name="Titre" xfId="17007" builtinId="15" hidden="1"/>
    <cellStyle name="Titre" xfId="17006" builtinId="15" hidden="1"/>
    <cellStyle name="Titre" xfId="17105" builtinId="15" hidden="1"/>
    <cellStyle name="Titre" xfId="17097" builtinId="15" hidden="1"/>
    <cellStyle name="Titre" xfId="17151" builtinId="15" hidden="1"/>
    <cellStyle name="Titre" xfId="17166" builtinId="15" hidden="1"/>
    <cellStyle name="Titre" xfId="17165" builtinId="15" hidden="1"/>
    <cellStyle name="Titre" xfId="17227" builtinId="15" hidden="1"/>
    <cellStyle name="Titre" xfId="17220" builtinId="15" hidden="1"/>
    <cellStyle name="Titre" xfId="17272" builtinId="15" hidden="1"/>
    <cellStyle name="Titre" xfId="17285" builtinId="15" hidden="1"/>
    <cellStyle name="Titre" xfId="17284" builtinId="15" hidden="1"/>
    <cellStyle name="Titre" xfId="17334" builtinId="15" hidden="1"/>
    <cellStyle name="Titre" xfId="17327" builtinId="15" hidden="1"/>
    <cellStyle name="Titre" xfId="17379" builtinId="15" hidden="1"/>
    <cellStyle name="Titre" xfId="17392" builtinId="15" hidden="1"/>
    <cellStyle name="Titre" xfId="17391" builtinId="15" hidden="1"/>
    <cellStyle name="Titre" xfId="17441" builtinId="15" hidden="1"/>
    <cellStyle name="Titre" xfId="17434" builtinId="15" hidden="1"/>
    <cellStyle name="Titre" xfId="17486" builtinId="15" hidden="1"/>
    <cellStyle name="Titre" xfId="17499" builtinId="15" hidden="1"/>
    <cellStyle name="Titre" xfId="17498" builtinId="15" hidden="1"/>
    <cellStyle name="Titre" xfId="17575" builtinId="15" hidden="1"/>
    <cellStyle name="Titre" xfId="17565" builtinId="15" hidden="1"/>
    <cellStyle name="Titre" xfId="17645" builtinId="15" hidden="1"/>
    <cellStyle name="Titre" xfId="17665" builtinId="15" hidden="1"/>
    <cellStyle name="Titre" xfId="17664" builtinId="15" hidden="1"/>
    <cellStyle name="Titre" xfId="17752" builtinId="15" hidden="1"/>
    <cellStyle name="Titre" xfId="17744" builtinId="15" hidden="1"/>
    <cellStyle name="Titre" xfId="17816" builtinId="15" hidden="1"/>
    <cellStyle name="Titre" xfId="17831" builtinId="15" hidden="1"/>
    <cellStyle name="Titre" xfId="17830" builtinId="15" hidden="1"/>
    <cellStyle name="Titre" xfId="17891" builtinId="15" hidden="1"/>
    <cellStyle name="Titre" xfId="17884" builtinId="15" hidden="1"/>
    <cellStyle name="Titre" xfId="17936" builtinId="15" hidden="1"/>
    <cellStyle name="Titre" xfId="17949" builtinId="15" hidden="1"/>
    <cellStyle name="Titre" xfId="17948" builtinId="15" hidden="1"/>
    <cellStyle name="Titre" xfId="18028" builtinId="15" hidden="1"/>
    <cellStyle name="Titre" xfId="18020" builtinId="15" hidden="1"/>
    <cellStyle name="Titre" xfId="18095" builtinId="15" hidden="1"/>
    <cellStyle name="Titre" xfId="18110" builtinId="15" hidden="1"/>
    <cellStyle name="Titre" xfId="18109" builtinId="15" hidden="1"/>
    <cellStyle name="Titre" xfId="17990" builtinId="15" hidden="1"/>
    <cellStyle name="Titre" xfId="17622" builtinId="15" hidden="1"/>
    <cellStyle name="Titre" xfId="17077" builtinId="15" hidden="1"/>
    <cellStyle name="Titre" xfId="17063" builtinId="15" hidden="1"/>
    <cellStyle name="Titre" xfId="17064" builtinId="15" hidden="1"/>
    <cellStyle name="Titre" xfId="17545" builtinId="15" hidden="1"/>
    <cellStyle name="Titre" xfId="17732" builtinId="15" hidden="1"/>
    <cellStyle name="Titre" xfId="17712" builtinId="15" hidden="1"/>
    <cellStyle name="Titre" xfId="17559" builtinId="15" hidden="1"/>
    <cellStyle name="Titre" xfId="17740" builtinId="15" hidden="1"/>
    <cellStyle name="Titre" xfId="17722" builtinId="15" hidden="1"/>
    <cellStyle name="Titre" xfId="18006" builtinId="15" hidden="1"/>
    <cellStyle name="Titre" xfId="18183" builtinId="15" hidden="1"/>
    <cellStyle name="Titre" xfId="18196" builtinId="15" hidden="1"/>
    <cellStyle name="Titre" xfId="18195" builtinId="15" hidden="1"/>
    <cellStyle name="Titre" xfId="18245" builtinId="15" hidden="1"/>
    <cellStyle name="Titre" xfId="18238" builtinId="15" hidden="1"/>
    <cellStyle name="Titre" xfId="18290" builtinId="15" hidden="1"/>
    <cellStyle name="Titre" xfId="18303" builtinId="15" hidden="1"/>
    <cellStyle name="Titre" xfId="18302" builtinId="15" hidden="1"/>
    <cellStyle name="Titre" xfId="18352" builtinId="15" hidden="1"/>
    <cellStyle name="Titre" xfId="18345" builtinId="15" hidden="1"/>
    <cellStyle name="Titre" xfId="18409" builtinId="15" hidden="1"/>
    <cellStyle name="Titre" xfId="18422" builtinId="15" hidden="1"/>
    <cellStyle name="Titre" xfId="18421" builtinId="15" hidden="1"/>
    <cellStyle name="Titre" xfId="18520" builtinId="15" hidden="1"/>
    <cellStyle name="Titre" xfId="18512" builtinId="15" hidden="1"/>
    <cellStyle name="Titre" xfId="18566" builtinId="15" hidden="1"/>
    <cellStyle name="Titre" xfId="18581" builtinId="15" hidden="1"/>
    <cellStyle name="Titre" xfId="18580" builtinId="15" hidden="1"/>
    <cellStyle name="Titre" xfId="18642" builtinId="15" hidden="1"/>
    <cellStyle name="Titre" xfId="18635" builtinId="15" hidden="1"/>
    <cellStyle name="Titre" xfId="18699" builtinId="15" hidden="1"/>
    <cellStyle name="Titre" xfId="18724" builtinId="15" hidden="1"/>
    <cellStyle name="Titre" xfId="18723" builtinId="15" hidden="1"/>
    <cellStyle name="Titre" xfId="18785" builtinId="15" hidden="1"/>
    <cellStyle name="Titre" xfId="18778" builtinId="15" hidden="1"/>
    <cellStyle name="Titre" xfId="18830" builtinId="15" hidden="1"/>
    <cellStyle name="Titre" xfId="18843" builtinId="15" hidden="1"/>
    <cellStyle name="Titre" xfId="18842" builtinId="15" hidden="1"/>
    <cellStyle name="Titre" xfId="18892" builtinId="15" hidden="1"/>
    <cellStyle name="Titre" xfId="18885" builtinId="15" hidden="1"/>
    <cellStyle name="Titre" xfId="18937" builtinId="15" hidden="1"/>
    <cellStyle name="Titre" xfId="18950" builtinId="15" hidden="1"/>
    <cellStyle name="Titre" xfId="18949" builtinId="15" hidden="1"/>
    <cellStyle name="Titre" xfId="19038" builtinId="15" hidden="1"/>
    <cellStyle name="Titre" xfId="19028" builtinId="15" hidden="1"/>
    <cellStyle name="Titre" xfId="19108" builtinId="15" hidden="1"/>
    <cellStyle name="Titre" xfId="19128" builtinId="15" hidden="1"/>
    <cellStyle name="Titre" xfId="19127" builtinId="15" hidden="1"/>
    <cellStyle name="Titre" xfId="19215" builtinId="15" hidden="1"/>
    <cellStyle name="Titre" xfId="19207" builtinId="15" hidden="1"/>
    <cellStyle name="Titre" xfId="19279" builtinId="15" hidden="1"/>
    <cellStyle name="Titre" xfId="19294" builtinId="15" hidden="1"/>
    <cellStyle name="Titre" xfId="19293" builtinId="15" hidden="1"/>
    <cellStyle name="Titre" xfId="19354" builtinId="15" hidden="1"/>
    <cellStyle name="Titre" xfId="19347" builtinId="15" hidden="1"/>
    <cellStyle name="Titre" xfId="19399" builtinId="15" hidden="1"/>
    <cellStyle name="Titre" xfId="19412" builtinId="15" hidden="1"/>
    <cellStyle name="Titre" xfId="19411" builtinId="15" hidden="1"/>
    <cellStyle name="Titre" xfId="19491" builtinId="15" hidden="1"/>
    <cellStyle name="Titre" xfId="19483" builtinId="15" hidden="1"/>
    <cellStyle name="Titre" xfId="19558" builtinId="15" hidden="1"/>
    <cellStyle name="Titre" xfId="19573" builtinId="15" hidden="1"/>
    <cellStyle name="Titre" xfId="19572" builtinId="15" hidden="1"/>
    <cellStyle name="Titre" xfId="19453" builtinId="15" hidden="1"/>
    <cellStyle name="Titre" xfId="19085" builtinId="15" hidden="1"/>
    <cellStyle name="Titre" xfId="18492" builtinId="15" hidden="1"/>
    <cellStyle name="Titre" xfId="18478" builtinId="15" hidden="1"/>
    <cellStyle name="Titre" xfId="18479" builtinId="15" hidden="1"/>
    <cellStyle name="Titre" xfId="19008" builtinId="15" hidden="1"/>
    <cellStyle name="Titre" xfId="19195" builtinId="15" hidden="1"/>
    <cellStyle name="Titre" xfId="19175" builtinId="15" hidden="1"/>
    <cellStyle name="Titre" xfId="19022" builtinId="15" hidden="1"/>
    <cellStyle name="Titre" xfId="19203" builtinId="15" hidden="1"/>
    <cellStyle name="Titre" xfId="19185" builtinId="15" hidden="1"/>
    <cellStyle name="Titre" xfId="19469" builtinId="15" hidden="1"/>
    <cellStyle name="Titre" xfId="19646" builtinId="15" hidden="1"/>
    <cellStyle name="Titre" xfId="19659" builtinId="15" hidden="1"/>
    <cellStyle name="Titre" xfId="19658" builtinId="15" hidden="1"/>
    <cellStyle name="Titre" xfId="19708" builtinId="15" hidden="1"/>
    <cellStyle name="Titre" xfId="19701" builtinId="15" hidden="1"/>
    <cellStyle name="Titre" xfId="19753" builtinId="15" hidden="1"/>
    <cellStyle name="Titre" xfId="19766" builtinId="15" hidden="1"/>
    <cellStyle name="Titre" xfId="19765" builtinId="15" customBuiltin="1"/>
    <cellStyle name="Titre 1" xfId="188" builtinId="16" hidden="1"/>
    <cellStyle name="Titre 1" xfId="480" builtinId="16" hidden="1"/>
    <cellStyle name="Titre 1" xfId="457" builtinId="16" hidden="1"/>
    <cellStyle name="Titre 1" xfId="547" builtinId="16" hidden="1"/>
    <cellStyle name="Titre 1" xfId="684" builtinId="16" hidden="1"/>
    <cellStyle name="Titre 1" xfId="681" builtinId="16" hidden="1"/>
    <cellStyle name="Titre 1" xfId="954" builtinId="16" hidden="1"/>
    <cellStyle name="Titre 1" xfId="934" builtinId="16" hidden="1"/>
    <cellStyle name="Titre 1" xfId="1015" builtinId="16" hidden="1"/>
    <cellStyle name="Titre 1" xfId="1149" builtinId="16" hidden="1"/>
    <cellStyle name="Titre 1" xfId="1146" builtinId="16" hidden="1"/>
    <cellStyle name="Titre 1" xfId="1366" builtinId="16" hidden="1"/>
    <cellStyle name="Titre 1" xfId="1347" builtinId="16" hidden="1"/>
    <cellStyle name="Titre 1" xfId="1426" builtinId="16" hidden="1"/>
    <cellStyle name="Titre 1" xfId="1558" builtinId="16" hidden="1"/>
    <cellStyle name="Titre 1" xfId="1555" builtinId="16" hidden="1"/>
    <cellStyle name="Titre 1" xfId="1631" builtinId="16" hidden="1"/>
    <cellStyle name="Titre 1" xfId="1622" builtinId="16" hidden="1"/>
    <cellStyle name="Titre 1" xfId="1666" builtinId="16" hidden="1"/>
    <cellStyle name="Titre 1" xfId="1689" builtinId="16" hidden="1"/>
    <cellStyle name="Titre 1" xfId="1686" builtinId="16" hidden="1"/>
    <cellStyle name="Titre 1" xfId="1882" builtinId="16" hidden="1"/>
    <cellStyle name="Titre 1" xfId="1863" builtinId="16" hidden="1"/>
    <cellStyle name="Titre 1" xfId="1942" builtinId="16" hidden="1"/>
    <cellStyle name="Titre 1" xfId="2074" builtinId="16" hidden="1"/>
    <cellStyle name="Titre 1" xfId="2071" builtinId="16" hidden="1"/>
    <cellStyle name="Titre 1" xfId="2179" builtinId="16" hidden="1"/>
    <cellStyle name="Titre 1" xfId="2166" builtinId="16" hidden="1"/>
    <cellStyle name="Titre 1" xfId="2223" builtinId="16" hidden="1"/>
    <cellStyle name="Titre 1" xfId="2273" builtinId="16" hidden="1"/>
    <cellStyle name="Titre 1" xfId="2270" builtinId="16" hidden="1"/>
    <cellStyle name="Titre 1" xfId="2368" builtinId="16" hidden="1"/>
    <cellStyle name="Titre 1" xfId="2357" builtinId="16" hidden="1"/>
    <cellStyle name="Titre 1" xfId="2411" builtinId="16" hidden="1"/>
    <cellStyle name="Titre 1" xfId="2474" builtinId="16" hidden="1"/>
    <cellStyle name="Titre 1" xfId="2471" builtinId="16" hidden="1"/>
    <cellStyle name="Titre 1" xfId="2538" builtinId="16" hidden="1"/>
    <cellStyle name="Titre 1" xfId="2529" builtinId="16" hidden="1"/>
    <cellStyle name="Titre 1" xfId="2573" builtinId="16" hidden="1"/>
    <cellStyle name="Titre 1" xfId="2596" builtinId="16" hidden="1"/>
    <cellStyle name="Titre 1" xfId="2593" builtinId="16" hidden="1"/>
    <cellStyle name="Titre 1" xfId="2679" builtinId="16" hidden="1"/>
    <cellStyle name="Titre 1" xfId="2668" builtinId="16" hidden="1"/>
    <cellStyle name="Titre 1" xfId="2723" builtinId="16" hidden="1"/>
    <cellStyle name="Titre 1" xfId="2787" builtinId="16" hidden="1"/>
    <cellStyle name="Titre 1" xfId="2784" builtinId="16" hidden="1"/>
    <cellStyle name="Titre 1" xfId="2327" builtinId="16" hidden="1"/>
    <cellStyle name="Titre 1" xfId="2729" builtinId="16" hidden="1"/>
    <cellStyle name="Titre 1" xfId="2728" builtinId="16" hidden="1"/>
    <cellStyle name="Titre 1" xfId="766" builtinId="16" hidden="1"/>
    <cellStyle name="Titre 1" xfId="763" builtinId="16" hidden="1"/>
    <cellStyle name="Titre 1" xfId="814" builtinId="16" hidden="1"/>
    <cellStyle name="Titre 1" xfId="2657" builtinId="16" hidden="1"/>
    <cellStyle name="Titre 1" xfId="747" builtinId="16" hidden="1"/>
    <cellStyle name="Titre 1" xfId="2638" builtinId="16" hidden="1"/>
    <cellStyle name="Titre 1" xfId="2665" builtinId="16" hidden="1"/>
    <cellStyle name="Titre 1" xfId="2672" builtinId="16" hidden="1"/>
    <cellStyle name="Titre 1" xfId="2195" builtinId="16" hidden="1"/>
    <cellStyle name="Titre 1" xfId="2864" builtinId="16" hidden="1"/>
    <cellStyle name="Titre 1" xfId="2887" builtinId="16" hidden="1"/>
    <cellStyle name="Titre 1" xfId="2884" builtinId="16" hidden="1"/>
    <cellStyle name="Titre 1" xfId="2936" builtinId="16" hidden="1"/>
    <cellStyle name="Titre 1" xfId="2927" builtinId="16" hidden="1"/>
    <cellStyle name="Titre 1" xfId="2971" builtinId="16" hidden="1"/>
    <cellStyle name="Titre 1" xfId="3018" builtinId="16" hidden="1"/>
    <cellStyle name="Titre 1" xfId="3015" builtinId="16" hidden="1"/>
    <cellStyle name="Titre 1" xfId="3308" builtinId="16" hidden="1"/>
    <cellStyle name="Titre 1" xfId="3289" builtinId="16" hidden="1"/>
    <cellStyle name="Titre 1" xfId="3368" builtinId="16" hidden="1"/>
    <cellStyle name="Titre 1" xfId="3500" builtinId="16" hidden="1"/>
    <cellStyle name="Titre 1" xfId="3497" builtinId="16" hidden="1"/>
    <cellStyle name="Titre 1" xfId="3770" builtinId="16" hidden="1"/>
    <cellStyle name="Titre 1" xfId="3750" builtinId="16" hidden="1"/>
    <cellStyle name="Titre 1" xfId="3831" builtinId="16" hidden="1"/>
    <cellStyle name="Titre 1" xfId="3965" builtinId="16" hidden="1"/>
    <cellStyle name="Titre 1" xfId="3962" builtinId="16" hidden="1"/>
    <cellStyle name="Titre 1" xfId="4182" builtinId="16" hidden="1"/>
    <cellStyle name="Titre 1" xfId="4163" builtinId="16" hidden="1"/>
    <cellStyle name="Titre 1" xfId="4242" builtinId="16" hidden="1"/>
    <cellStyle name="Titre 1" xfId="4374" builtinId="16" hidden="1"/>
    <cellStyle name="Titre 1" xfId="4371" builtinId="16" hidden="1"/>
    <cellStyle name="Titre 1" xfId="4447" builtinId="16" hidden="1"/>
    <cellStyle name="Titre 1" xfId="4438" builtinId="16" hidden="1"/>
    <cellStyle name="Titre 1" xfId="4482" builtinId="16" hidden="1"/>
    <cellStyle name="Titre 1" xfId="4505" builtinId="16" hidden="1"/>
    <cellStyle name="Titre 1" xfId="4502" builtinId="16" hidden="1"/>
    <cellStyle name="Titre 1" xfId="4698" builtinId="16" hidden="1"/>
    <cellStyle name="Titre 1" xfId="4679" builtinId="16" hidden="1"/>
    <cellStyle name="Titre 1" xfId="4758" builtinId="16" hidden="1"/>
    <cellStyle name="Titre 1" xfId="4890" builtinId="16" hidden="1"/>
    <cellStyle name="Titre 1" xfId="4887" builtinId="16" hidden="1"/>
    <cellStyle name="Titre 1" xfId="4995" builtinId="16" hidden="1"/>
    <cellStyle name="Titre 1" xfId="4982" builtinId="16" hidden="1"/>
    <cellStyle name="Titre 1" xfId="5039" builtinId="16" hidden="1"/>
    <cellStyle name="Titre 1" xfId="5089" builtinId="16" hidden="1"/>
    <cellStyle name="Titre 1" xfId="5086" builtinId="16" hidden="1"/>
    <cellStyle name="Titre 1" xfId="5184" builtinId="16" hidden="1"/>
    <cellStyle name="Titre 1" xfId="5173" builtinId="16" hidden="1"/>
    <cellStyle name="Titre 1" xfId="5227" builtinId="16" hidden="1"/>
    <cellStyle name="Titre 1" xfId="5290" builtinId="16" hidden="1"/>
    <cellStyle name="Titre 1" xfId="5287" builtinId="16" hidden="1"/>
    <cellStyle name="Titre 1" xfId="5354" builtinId="16" hidden="1"/>
    <cellStyle name="Titre 1" xfId="5345" builtinId="16" hidden="1"/>
    <cellStyle name="Titre 1" xfId="5389" builtinId="16" hidden="1"/>
    <cellStyle name="Titre 1" xfId="5412" builtinId="16" hidden="1"/>
    <cellStyle name="Titre 1" xfId="5409" builtinId="16" hidden="1"/>
    <cellStyle name="Titre 1" xfId="5495" builtinId="16" hidden="1"/>
    <cellStyle name="Titre 1" xfId="5484" builtinId="16" hidden="1"/>
    <cellStyle name="Titre 1" xfId="5539" builtinId="16" hidden="1"/>
    <cellStyle name="Titre 1" xfId="5603" builtinId="16" hidden="1"/>
    <cellStyle name="Titre 1" xfId="5600" builtinId="16" hidden="1"/>
    <cellStyle name="Titre 1" xfId="5143" builtinId="16" hidden="1"/>
    <cellStyle name="Titre 1" xfId="5545" builtinId="16" hidden="1"/>
    <cellStyle name="Titre 1" xfId="5544" builtinId="16" hidden="1"/>
    <cellStyle name="Titre 1" xfId="3582" builtinId="16" hidden="1"/>
    <cellStyle name="Titre 1" xfId="3579" builtinId="16" hidden="1"/>
    <cellStyle name="Titre 1" xfId="3630" builtinId="16" hidden="1"/>
    <cellStyle name="Titre 1" xfId="5473" builtinId="16" hidden="1"/>
    <cellStyle name="Titre 1" xfId="3563" builtinId="16" hidden="1"/>
    <cellStyle name="Titre 1" xfId="5454" builtinId="16" hidden="1"/>
    <cellStyle name="Titre 1" xfId="5481" builtinId="16" hidden="1"/>
    <cellStyle name="Titre 1" xfId="5488" builtinId="16" hidden="1"/>
    <cellStyle name="Titre 1" xfId="5011" builtinId="16" hidden="1"/>
    <cellStyle name="Titre 1" xfId="5680" builtinId="16" hidden="1"/>
    <cellStyle name="Titre 1" xfId="5703" builtinId="16" hidden="1"/>
    <cellStyle name="Titre 1" xfId="5700" builtinId="16" hidden="1"/>
    <cellStyle name="Titre 1" xfId="5752" builtinId="16" hidden="1"/>
    <cellStyle name="Titre 1" xfId="5743" builtinId="16" hidden="1"/>
    <cellStyle name="Titre 1" xfId="5787" builtinId="16" hidden="1"/>
    <cellStyle name="Titre 1" xfId="5834" builtinId="16" hidden="1"/>
    <cellStyle name="Titre 1" xfId="5831" builtinId="16" hidden="1"/>
    <cellStyle name="Titre 1" xfId="6060" builtinId="16" hidden="1"/>
    <cellStyle name="Titre 1" xfId="6041" builtinId="16" hidden="1"/>
    <cellStyle name="Titre 1" xfId="6120" builtinId="16" hidden="1"/>
    <cellStyle name="Titre 1" xfId="6252" builtinId="16" hidden="1"/>
    <cellStyle name="Titre 1" xfId="6249" builtinId="16" hidden="1"/>
    <cellStyle name="Titre 1" xfId="6522" builtinId="16" hidden="1"/>
    <cellStyle name="Titre 1" xfId="6502" builtinId="16" hidden="1"/>
    <cellStyle name="Titre 1" xfId="6583" builtinId="16" hidden="1"/>
    <cellStyle name="Titre 1" xfId="6717" builtinId="16" hidden="1"/>
    <cellStyle name="Titre 1" xfId="6714" builtinId="16" hidden="1"/>
    <cellStyle name="Titre 1" xfId="6934" builtinId="16" hidden="1"/>
    <cellStyle name="Titre 1" xfId="6915" builtinId="16" hidden="1"/>
    <cellStyle name="Titre 1" xfId="6994" builtinId="16" hidden="1"/>
    <cellStyle name="Titre 1" xfId="7126" builtinId="16" hidden="1"/>
    <cellStyle name="Titre 1" xfId="7123" builtinId="16" hidden="1"/>
    <cellStyle name="Titre 1" xfId="7199" builtinId="16" hidden="1"/>
    <cellStyle name="Titre 1" xfId="7190" builtinId="16" hidden="1"/>
    <cellStyle name="Titre 1" xfId="7234" builtinId="16" hidden="1"/>
    <cellStyle name="Titre 1" xfId="7257" builtinId="16" hidden="1"/>
    <cellStyle name="Titre 1" xfId="7254" builtinId="16" hidden="1"/>
    <cellStyle name="Titre 1" xfId="7450" builtinId="16" hidden="1"/>
    <cellStyle name="Titre 1" xfId="7431" builtinId="16" hidden="1"/>
    <cellStyle name="Titre 1" xfId="7510" builtinId="16" hidden="1"/>
    <cellStyle name="Titre 1" xfId="7642" builtinId="16" hidden="1"/>
    <cellStyle name="Titre 1" xfId="7639" builtinId="16" hidden="1"/>
    <cellStyle name="Titre 1" xfId="7747" builtinId="16" hidden="1"/>
    <cellStyle name="Titre 1" xfId="7734" builtinId="16" hidden="1"/>
    <cellStyle name="Titre 1" xfId="7791" builtinId="16" hidden="1"/>
    <cellStyle name="Titre 1" xfId="7841" builtinId="16" hidden="1"/>
    <cellStyle name="Titre 1" xfId="7838" builtinId="16" hidden="1"/>
    <cellStyle name="Titre 1" xfId="7936" builtinId="16" hidden="1"/>
    <cellStyle name="Titre 1" xfId="7925" builtinId="16" hidden="1"/>
    <cellStyle name="Titre 1" xfId="7979" builtinId="16" hidden="1"/>
    <cellStyle name="Titre 1" xfId="8042" builtinId="16" hidden="1"/>
    <cellStyle name="Titre 1" xfId="8039" builtinId="16" hidden="1"/>
    <cellStyle name="Titre 1" xfId="8106" builtinId="16" hidden="1"/>
    <cellStyle name="Titre 1" xfId="8097" builtinId="16" hidden="1"/>
    <cellStyle name="Titre 1" xfId="8141" builtinId="16" hidden="1"/>
    <cellStyle name="Titre 1" xfId="8164" builtinId="16" hidden="1"/>
    <cellStyle name="Titre 1" xfId="8161" builtinId="16" hidden="1"/>
    <cellStyle name="Titre 1" xfId="8247" builtinId="16" hidden="1"/>
    <cellStyle name="Titre 1" xfId="8236" builtinId="16" hidden="1"/>
    <cellStyle name="Titre 1" xfId="8291" builtinId="16" hidden="1"/>
    <cellStyle name="Titre 1" xfId="8355" builtinId="16" hidden="1"/>
    <cellStyle name="Titre 1" xfId="8352" builtinId="16" hidden="1"/>
    <cellStyle name="Titre 1" xfId="7895" builtinId="16" hidden="1"/>
    <cellStyle name="Titre 1" xfId="8297" builtinId="16" hidden="1"/>
    <cellStyle name="Titre 1" xfId="8296" builtinId="16" hidden="1"/>
    <cellStyle name="Titre 1" xfId="6334" builtinId="16" hidden="1"/>
    <cellStyle name="Titre 1" xfId="6331" builtinId="16" hidden="1"/>
    <cellStyle name="Titre 1" xfId="6382" builtinId="16" hidden="1"/>
    <cellStyle name="Titre 1" xfId="8225" builtinId="16" hidden="1"/>
    <cellStyle name="Titre 1" xfId="6315" builtinId="16" hidden="1"/>
    <cellStyle name="Titre 1" xfId="8206" builtinId="16" hidden="1"/>
    <cellStyle name="Titre 1" xfId="8233" builtinId="16" hidden="1"/>
    <cellStyle name="Titre 1" xfId="8240" builtinId="16" hidden="1"/>
    <cellStyle name="Titre 1" xfId="7763" builtinId="16" hidden="1"/>
    <cellStyle name="Titre 1" xfId="8432" builtinId="16" hidden="1"/>
    <cellStyle name="Titre 1" xfId="8455" builtinId="16" hidden="1"/>
    <cellStyle name="Titre 1" xfId="8452" builtinId="16" hidden="1"/>
    <cellStyle name="Titre 1" xfId="8504" builtinId="16" hidden="1"/>
    <cellStyle name="Titre 1" xfId="8495" builtinId="16" hidden="1"/>
    <cellStyle name="Titre 1" xfId="8539" builtinId="16" hidden="1"/>
    <cellStyle name="Titre 1" xfId="8586" builtinId="16" hidden="1"/>
    <cellStyle name="Titre 1" xfId="8583" builtinId="16" hidden="1"/>
    <cellStyle name="Titre 1" xfId="8818" builtinId="16" hidden="1"/>
    <cellStyle name="Titre 1" xfId="8799" builtinId="16" hidden="1"/>
    <cellStyle name="Titre 1" xfId="8878" builtinId="16" hidden="1"/>
    <cellStyle name="Titre 1" xfId="9010" builtinId="16" hidden="1"/>
    <cellStyle name="Titre 1" xfId="9007" builtinId="16" hidden="1"/>
    <cellStyle name="Titre 1" xfId="9280" builtinId="16" hidden="1"/>
    <cellStyle name="Titre 1" xfId="9260" builtinId="16" hidden="1"/>
    <cellStyle name="Titre 1" xfId="9341" builtinId="16" hidden="1"/>
    <cellStyle name="Titre 1" xfId="9475" builtinId="16" hidden="1"/>
    <cellStyle name="Titre 1" xfId="9472" builtinId="16" hidden="1"/>
    <cellStyle name="Titre 1" xfId="9692" builtinId="16" hidden="1"/>
    <cellStyle name="Titre 1" xfId="9673" builtinId="16" hidden="1"/>
    <cellStyle name="Titre 1" xfId="9752" builtinId="16" hidden="1"/>
    <cellStyle name="Titre 1" xfId="9884" builtinId="16" hidden="1"/>
    <cellStyle name="Titre 1" xfId="9881" builtinId="16" hidden="1"/>
    <cellStyle name="Titre 1" xfId="9957" builtinId="16" hidden="1"/>
    <cellStyle name="Titre 1" xfId="9948" builtinId="16" hidden="1"/>
    <cellStyle name="Titre 1" xfId="9992" builtinId="16" hidden="1"/>
    <cellStyle name="Titre 1" xfId="10015" builtinId="16" hidden="1"/>
    <cellStyle name="Titre 1" xfId="10012" builtinId="16" hidden="1"/>
    <cellStyle name="Titre 1" xfId="10208" builtinId="16" hidden="1"/>
    <cellStyle name="Titre 1" xfId="10189" builtinId="16" hidden="1"/>
    <cellStyle name="Titre 1" xfId="10268" builtinId="16" hidden="1"/>
    <cellStyle name="Titre 1" xfId="10400" builtinId="16" hidden="1"/>
    <cellStyle name="Titre 1" xfId="10397" builtinId="16" hidden="1"/>
    <cellStyle name="Titre 1" xfId="10505" builtinId="16" hidden="1"/>
    <cellStyle name="Titre 1" xfId="10492" builtinId="16" hidden="1"/>
    <cellStyle name="Titre 1" xfId="10549" builtinId="16" hidden="1"/>
    <cellStyle name="Titre 1" xfId="10599" builtinId="16" hidden="1"/>
    <cellStyle name="Titre 1" xfId="10596" builtinId="16" hidden="1"/>
    <cellStyle name="Titre 1" xfId="10694" builtinId="16" hidden="1"/>
    <cellStyle name="Titre 1" xfId="10683" builtinId="16" hidden="1"/>
    <cellStyle name="Titre 1" xfId="10737" builtinId="16" hidden="1"/>
    <cellStyle name="Titre 1" xfId="10800" builtinId="16" hidden="1"/>
    <cellStyle name="Titre 1" xfId="10797" builtinId="16" hidden="1"/>
    <cellStyle name="Titre 1" xfId="10864" builtinId="16" hidden="1"/>
    <cellStyle name="Titre 1" xfId="10855" builtinId="16" hidden="1"/>
    <cellStyle name="Titre 1" xfId="10899" builtinId="16" hidden="1"/>
    <cellStyle name="Titre 1" xfId="10922" builtinId="16" hidden="1"/>
    <cellStyle name="Titre 1" xfId="10919" builtinId="16" hidden="1"/>
    <cellStyle name="Titre 1" xfId="11005" builtinId="16" hidden="1"/>
    <cellStyle name="Titre 1" xfId="10994" builtinId="16" hidden="1"/>
    <cellStyle name="Titre 1" xfId="11049" builtinId="16" hidden="1"/>
    <cellStyle name="Titre 1" xfId="11113" builtinId="16" hidden="1"/>
    <cellStyle name="Titre 1" xfId="11110" builtinId="16" hidden="1"/>
    <cellStyle name="Titre 1" xfId="10653" builtinId="16" hidden="1"/>
    <cellStyle name="Titre 1" xfId="11055" builtinId="16" hidden="1"/>
    <cellStyle name="Titre 1" xfId="11054" builtinId="16" hidden="1"/>
    <cellStyle name="Titre 1" xfId="9092" builtinId="16" hidden="1"/>
    <cellStyle name="Titre 1" xfId="9089" builtinId="16" hidden="1"/>
    <cellStyle name="Titre 1" xfId="9140" builtinId="16" hidden="1"/>
    <cellStyle name="Titre 1" xfId="10983" builtinId="16" hidden="1"/>
    <cellStyle name="Titre 1" xfId="9073" builtinId="16" hidden="1"/>
    <cellStyle name="Titre 1" xfId="10964" builtinId="16" hidden="1"/>
    <cellStyle name="Titre 1" xfId="10991" builtinId="16" hidden="1"/>
    <cellStyle name="Titre 1" xfId="10998" builtinId="16" hidden="1"/>
    <cellStyle name="Titre 1" xfId="10521" builtinId="16" hidden="1"/>
    <cellStyle name="Titre 1" xfId="11190" builtinId="16" hidden="1"/>
    <cellStyle name="Titre 1" xfId="11213" builtinId="16" hidden="1"/>
    <cellStyle name="Titre 1" xfId="11210" builtinId="16" hidden="1"/>
    <cellStyle name="Titre 1" xfId="11262" builtinId="16" hidden="1"/>
    <cellStyle name="Titre 1" xfId="11253" builtinId="16" hidden="1"/>
    <cellStyle name="Titre 1" xfId="11297" builtinId="16" hidden="1"/>
    <cellStyle name="Titre 1" xfId="11344" builtinId="16" hidden="1"/>
    <cellStyle name="Titre 1" xfId="11341" builtinId="16" hidden="1"/>
    <cellStyle name="Titre 1" xfId="11602" builtinId="16" hidden="1"/>
    <cellStyle name="Titre 1" xfId="11583" builtinId="16" hidden="1"/>
    <cellStyle name="Titre 1" xfId="11662" builtinId="16" hidden="1"/>
    <cellStyle name="Titre 1" xfId="11794" builtinId="16" hidden="1"/>
    <cellStyle name="Titre 1" xfId="11791" builtinId="16" hidden="1"/>
    <cellStyle name="Titre 1" xfId="12064" builtinId="16" hidden="1"/>
    <cellStyle name="Titre 1" xfId="12044" builtinId="16" hidden="1"/>
    <cellStyle name="Titre 1" xfId="12125" builtinId="16" hidden="1"/>
    <cellStyle name="Titre 1" xfId="12259" builtinId="16" hidden="1"/>
    <cellStyle name="Titre 1" xfId="12256" builtinId="16" hidden="1"/>
    <cellStyle name="Titre 1" xfId="12476" builtinId="16" hidden="1"/>
    <cellStyle name="Titre 1" xfId="12457" builtinId="16" hidden="1"/>
    <cellStyle name="Titre 1" xfId="12536" builtinId="16" hidden="1"/>
    <cellStyle name="Titre 1" xfId="12668" builtinId="16" hidden="1"/>
    <cellStyle name="Titre 1" xfId="12665" builtinId="16" hidden="1"/>
    <cellStyle name="Titre 1" xfId="12741" builtinId="16" hidden="1"/>
    <cellStyle name="Titre 1" xfId="12732" builtinId="16" hidden="1"/>
    <cellStyle name="Titre 1" xfId="12776" builtinId="16" hidden="1"/>
    <cellStyle name="Titre 1" xfId="12799" builtinId="16" hidden="1"/>
    <cellStyle name="Titre 1" xfId="12796" builtinId="16" hidden="1"/>
    <cellStyle name="Titre 1" xfId="12992" builtinId="16" hidden="1"/>
    <cellStyle name="Titre 1" xfId="12973" builtinId="16" hidden="1"/>
    <cellStyle name="Titre 1" xfId="13052" builtinId="16" hidden="1"/>
    <cellStyle name="Titre 1" xfId="13184" builtinId="16" hidden="1"/>
    <cellStyle name="Titre 1" xfId="13181" builtinId="16" hidden="1"/>
    <cellStyle name="Titre 1" xfId="13289" builtinId="16" hidden="1"/>
    <cellStyle name="Titre 1" xfId="13276" builtinId="16" hidden="1"/>
    <cellStyle name="Titre 1" xfId="13333" builtinId="16" hidden="1"/>
    <cellStyle name="Titre 1" xfId="13383" builtinId="16" hidden="1"/>
    <cellStyle name="Titre 1" xfId="13380" builtinId="16" hidden="1"/>
    <cellStyle name="Titre 1" xfId="13478" builtinId="16" hidden="1"/>
    <cellStyle name="Titre 1" xfId="13467" builtinId="16" hidden="1"/>
    <cellStyle name="Titre 1" xfId="13521" builtinId="16" hidden="1"/>
    <cellStyle name="Titre 1" xfId="13584" builtinId="16" hidden="1"/>
    <cellStyle name="Titre 1" xfId="13581" builtinId="16" hidden="1"/>
    <cellStyle name="Titre 1" xfId="13648" builtinId="16" hidden="1"/>
    <cellStyle name="Titre 1" xfId="13639" builtinId="16" hidden="1"/>
    <cellStyle name="Titre 1" xfId="13683" builtinId="16" hidden="1"/>
    <cellStyle name="Titre 1" xfId="13706" builtinId="16" hidden="1"/>
    <cellStyle name="Titre 1" xfId="13703" builtinId="16" hidden="1"/>
    <cellStyle name="Titre 1" xfId="13789" builtinId="16" hidden="1"/>
    <cellStyle name="Titre 1" xfId="13778" builtinId="16" hidden="1"/>
    <cellStyle name="Titre 1" xfId="13833" builtinId="16" hidden="1"/>
    <cellStyle name="Titre 1" xfId="13897" builtinId="16" hidden="1"/>
    <cellStyle name="Titre 1" xfId="13894" builtinId="16" hidden="1"/>
    <cellStyle name="Titre 1" xfId="13437" builtinId="16" hidden="1"/>
    <cellStyle name="Titre 1" xfId="13839" builtinId="16" hidden="1"/>
    <cellStyle name="Titre 1" xfId="13838" builtinId="16" hidden="1"/>
    <cellStyle name="Titre 1" xfId="11876" builtinId="16" hidden="1"/>
    <cellStyle name="Titre 1" xfId="11873" builtinId="16" hidden="1"/>
    <cellStyle name="Titre 1" xfId="11924" builtinId="16" hidden="1"/>
    <cellStyle name="Titre 1" xfId="13767" builtinId="16" hidden="1"/>
    <cellStyle name="Titre 1" xfId="11857" builtinId="16" hidden="1"/>
    <cellStyle name="Titre 1" xfId="13748" builtinId="16" hidden="1"/>
    <cellStyle name="Titre 1" xfId="13775" builtinId="16" hidden="1"/>
    <cellStyle name="Titre 1" xfId="13782" builtinId="16" hidden="1"/>
    <cellStyle name="Titre 1" xfId="13305" builtinId="16" hidden="1"/>
    <cellStyle name="Titre 1" xfId="13974" builtinId="16" hidden="1"/>
    <cellStyle name="Titre 1" xfId="13997" builtinId="16" hidden="1"/>
    <cellStyle name="Titre 1" xfId="13994" builtinId="16" hidden="1"/>
    <cellStyle name="Titre 1" xfId="14046" builtinId="16" hidden="1"/>
    <cellStyle name="Titre 1" xfId="14037" builtinId="16" hidden="1"/>
    <cellStyle name="Titre 1" xfId="14081" builtinId="16" hidden="1"/>
    <cellStyle name="Titre 1" xfId="14128" builtinId="16" hidden="1"/>
    <cellStyle name="Titre 1" xfId="14125" builtinId="16" hidden="1"/>
    <cellStyle name="Titre 1" xfId="14360" builtinId="16" hidden="1"/>
    <cellStyle name="Titre 1" xfId="14341" builtinId="16" hidden="1"/>
    <cellStyle name="Titre 1" xfId="14420" builtinId="16" hidden="1"/>
    <cellStyle name="Titre 1" xfId="14552" builtinId="16" hidden="1"/>
    <cellStyle name="Titre 1" xfId="14549" builtinId="16" hidden="1"/>
    <cellStyle name="Titre 1" xfId="14822" builtinId="16" hidden="1"/>
    <cellStyle name="Titre 1" xfId="14802" builtinId="16" hidden="1"/>
    <cellStyle name="Titre 1" xfId="14883" builtinId="16" hidden="1"/>
    <cellStyle name="Titre 1" xfId="15017" builtinId="16" hidden="1"/>
    <cellStyle name="Titre 1" xfId="15014" builtinId="16" hidden="1"/>
    <cellStyle name="Titre 1" xfId="15234" builtinId="16" hidden="1"/>
    <cellStyle name="Titre 1" xfId="15215" builtinId="16" hidden="1"/>
    <cellStyle name="Titre 1" xfId="15294" builtinId="16" hidden="1"/>
    <cellStyle name="Titre 1" xfId="15426" builtinId="16" hidden="1"/>
    <cellStyle name="Titre 1" xfId="15423" builtinId="16" hidden="1"/>
    <cellStyle name="Titre 1" xfId="15499" builtinId="16" hidden="1"/>
    <cellStyle name="Titre 1" xfId="15490" builtinId="16" hidden="1"/>
    <cellStyle name="Titre 1" xfId="15534" builtinId="16" hidden="1"/>
    <cellStyle name="Titre 1" xfId="15557" builtinId="16" hidden="1"/>
    <cellStyle name="Titre 1" xfId="15554" builtinId="16" hidden="1"/>
    <cellStyle name="Titre 1" xfId="15750" builtinId="16" hidden="1"/>
    <cellStyle name="Titre 1" xfId="15731" builtinId="16" hidden="1"/>
    <cellStyle name="Titre 1" xfId="15810" builtinId="16" hidden="1"/>
    <cellStyle name="Titre 1" xfId="15942" builtinId="16" hidden="1"/>
    <cellStyle name="Titre 1" xfId="15939" builtinId="16" hidden="1"/>
    <cellStyle name="Titre 1" xfId="16047" builtinId="16" hidden="1"/>
    <cellStyle name="Titre 1" xfId="16034" builtinId="16" hidden="1"/>
    <cellStyle name="Titre 1" xfId="16091" builtinId="16" hidden="1"/>
    <cellStyle name="Titre 1" xfId="16141" builtinId="16" hidden="1"/>
    <cellStyle name="Titre 1" xfId="16138" builtinId="16" hidden="1"/>
    <cellStyle name="Titre 1" xfId="16236" builtinId="16" hidden="1"/>
    <cellStyle name="Titre 1" xfId="16225" builtinId="16" hidden="1"/>
    <cellStyle name="Titre 1" xfId="16279" builtinId="16" hidden="1"/>
    <cellStyle name="Titre 1" xfId="16342" builtinId="16" hidden="1"/>
    <cellStyle name="Titre 1" xfId="16339" builtinId="16" hidden="1"/>
    <cellStyle name="Titre 1" xfId="16406" builtinId="16" hidden="1"/>
    <cellStyle name="Titre 1" xfId="16397" builtinId="16" hidden="1"/>
    <cellStyle name="Titre 1" xfId="16441" builtinId="16" hidden="1"/>
    <cellStyle name="Titre 1" xfId="16464" builtinId="16" hidden="1"/>
    <cellStyle name="Titre 1" xfId="16461" builtinId="16" hidden="1"/>
    <cellStyle name="Titre 1" xfId="16547" builtinId="16" hidden="1"/>
    <cellStyle name="Titre 1" xfId="16536" builtinId="16" hidden="1"/>
    <cellStyle name="Titre 1" xfId="16591" builtinId="16" hidden="1"/>
    <cellStyle name="Titre 1" xfId="16655" builtinId="16" hidden="1"/>
    <cellStyle name="Titre 1" xfId="16652" builtinId="16" hidden="1"/>
    <cellStyle name="Titre 1" xfId="16195" builtinId="16" hidden="1"/>
    <cellStyle name="Titre 1" xfId="16597" builtinId="16" hidden="1"/>
    <cellStyle name="Titre 1" xfId="16596" builtinId="16" hidden="1"/>
    <cellStyle name="Titre 1" xfId="14634" builtinId="16" hidden="1"/>
    <cellStyle name="Titre 1" xfId="14631" builtinId="16" hidden="1"/>
    <cellStyle name="Titre 1" xfId="14682" builtinId="16" hidden="1"/>
    <cellStyle name="Titre 1" xfId="16525" builtinId="16" hidden="1"/>
    <cellStyle name="Titre 1" xfId="14615" builtinId="16" hidden="1"/>
    <cellStyle name="Titre 1" xfId="16506" builtinId="16" hidden="1"/>
    <cellStyle name="Titre 1" xfId="16533" builtinId="16" hidden="1"/>
    <cellStyle name="Titre 1" xfId="16540" builtinId="16" hidden="1"/>
    <cellStyle name="Titre 1" xfId="16063" builtinId="16" hidden="1"/>
    <cellStyle name="Titre 1" xfId="16732" builtinId="16" hidden="1"/>
    <cellStyle name="Titre 1" xfId="16755" builtinId="16" hidden="1"/>
    <cellStyle name="Titre 1" xfId="16752" builtinId="16" hidden="1"/>
    <cellStyle name="Titre 1" xfId="16804" builtinId="16" hidden="1"/>
    <cellStyle name="Titre 1" xfId="16795" builtinId="16" hidden="1"/>
    <cellStyle name="Titre 1" xfId="16839" builtinId="16" hidden="1"/>
    <cellStyle name="Titre 1" xfId="16886" builtinId="16" hidden="1"/>
    <cellStyle name="Titre 1" xfId="16883" builtinId="16" hidden="1"/>
    <cellStyle name="Titre 1" xfId="16950" builtinId="16" hidden="1"/>
    <cellStyle name="Titre 1" xfId="16941" builtinId="16" hidden="1"/>
    <cellStyle name="Titre 1" xfId="16985" builtinId="16" hidden="1"/>
    <cellStyle name="Titre 1" xfId="17008" builtinId="16" hidden="1"/>
    <cellStyle name="Titre 1" xfId="17005" builtinId="16" hidden="1"/>
    <cellStyle name="Titre 1" xfId="17106" builtinId="16" hidden="1"/>
    <cellStyle name="Titre 1" xfId="17096" builtinId="16" hidden="1"/>
    <cellStyle name="Titre 1" xfId="17142" builtinId="16" hidden="1"/>
    <cellStyle name="Titre 1" xfId="17167" builtinId="16" hidden="1"/>
    <cellStyle name="Titre 1" xfId="17164" builtinId="16" hidden="1"/>
    <cellStyle name="Titre 1" xfId="17228" builtinId="16" hidden="1"/>
    <cellStyle name="Titre 1" xfId="17219" builtinId="16" hidden="1"/>
    <cellStyle name="Titre 1" xfId="17263" builtinId="16" hidden="1"/>
    <cellStyle name="Titre 1" xfId="17286" builtinId="16" hidden="1"/>
    <cellStyle name="Titre 1" xfId="17283" builtinId="16" hidden="1"/>
    <cellStyle name="Titre 1" xfId="17335" builtinId="16" hidden="1"/>
    <cellStyle name="Titre 1" xfId="17326" builtinId="16" hidden="1"/>
    <cellStyle name="Titre 1" xfId="17370" builtinId="16" hidden="1"/>
    <cellStyle name="Titre 1" xfId="17393" builtinId="16" hidden="1"/>
    <cellStyle name="Titre 1" xfId="17390" builtinId="16" hidden="1"/>
    <cellStyle name="Titre 1" xfId="17442" builtinId="16" hidden="1"/>
    <cellStyle name="Titre 1" xfId="17433" builtinId="16" hidden="1"/>
    <cellStyle name="Titre 1" xfId="17477" builtinId="16" hidden="1"/>
    <cellStyle name="Titre 1" xfId="17500" builtinId="16" hidden="1"/>
    <cellStyle name="Titre 1" xfId="17497" builtinId="16" hidden="1"/>
    <cellStyle name="Titre 1" xfId="17576" builtinId="16" hidden="1"/>
    <cellStyle name="Titre 1" xfId="17564" builtinId="16" hidden="1"/>
    <cellStyle name="Titre 1" xfId="17619" builtinId="16" hidden="1"/>
    <cellStyle name="Titre 1" xfId="17666" builtinId="16" hidden="1"/>
    <cellStyle name="Titre 1" xfId="17663" builtinId="16" hidden="1"/>
    <cellStyle name="Titre 1" xfId="17753" builtinId="16" hidden="1"/>
    <cellStyle name="Titre 1" xfId="17743" builtinId="16" hidden="1"/>
    <cellStyle name="Titre 1" xfId="17795" builtinId="16" hidden="1"/>
    <cellStyle name="Titre 1" xfId="17832" builtinId="16" hidden="1"/>
    <cellStyle name="Titre 1" xfId="17829" builtinId="16" hidden="1"/>
    <cellStyle name="Titre 1" xfId="17892" builtinId="16" hidden="1"/>
    <cellStyle name="Titre 1" xfId="17883" builtinId="16" hidden="1"/>
    <cellStyle name="Titre 1" xfId="17927" builtinId="16" hidden="1"/>
    <cellStyle name="Titre 1" xfId="17950" builtinId="16" hidden="1"/>
    <cellStyle name="Titre 1" xfId="17947" builtinId="16" hidden="1"/>
    <cellStyle name="Titre 1" xfId="18029" builtinId="16" hidden="1"/>
    <cellStyle name="Titre 1" xfId="18019" builtinId="16" hidden="1"/>
    <cellStyle name="Titre 1" xfId="18072" builtinId="16" hidden="1"/>
    <cellStyle name="Titre 1" xfId="18111" builtinId="16" hidden="1"/>
    <cellStyle name="Titre 1" xfId="18108" builtinId="16" hidden="1"/>
    <cellStyle name="Titre 1" xfId="17716" builtinId="16" hidden="1"/>
    <cellStyle name="Titre 1" xfId="18078" builtinId="16" hidden="1"/>
    <cellStyle name="Titre 1" xfId="18077" builtinId="16" hidden="1"/>
    <cellStyle name="Titre 1" xfId="17065" builtinId="16" hidden="1"/>
    <cellStyle name="Titre 1" xfId="17062" builtinId="16" hidden="1"/>
    <cellStyle name="Titre 1" xfId="17082" builtinId="16" hidden="1"/>
    <cellStyle name="Titre 1" xfId="18008" builtinId="16" hidden="1"/>
    <cellStyle name="Titre 1" xfId="17047" builtinId="16" hidden="1"/>
    <cellStyle name="Titre 1" xfId="17991" builtinId="16" hidden="1"/>
    <cellStyle name="Titre 1" xfId="18016" builtinId="16" hidden="1"/>
    <cellStyle name="Titre 1" xfId="18023" builtinId="16" hidden="1"/>
    <cellStyle name="Titre 1" xfId="17592" builtinId="16" hidden="1"/>
    <cellStyle name="Titre 1" xfId="18174" builtinId="16" hidden="1"/>
    <cellStyle name="Titre 1" xfId="18197" builtinId="16" hidden="1"/>
    <cellStyle name="Titre 1" xfId="18194" builtinId="16" hidden="1"/>
    <cellStyle name="Titre 1" xfId="18246" builtinId="16" hidden="1"/>
    <cellStyle name="Titre 1" xfId="18237" builtinId="16" hidden="1"/>
    <cellStyle name="Titre 1" xfId="18281" builtinId="16" hidden="1"/>
    <cellStyle name="Titre 1" xfId="18304" builtinId="16" hidden="1"/>
    <cellStyle name="Titre 1" xfId="18301" builtinId="16" hidden="1"/>
    <cellStyle name="Titre 1" xfId="18353" builtinId="16" hidden="1"/>
    <cellStyle name="Titre 1" xfId="18344" builtinId="16" hidden="1"/>
    <cellStyle name="Titre 1" xfId="18388" builtinId="16" hidden="1"/>
    <cellStyle name="Titre 1" xfId="18423" builtinId="16" hidden="1"/>
    <cellStyle name="Titre 1" xfId="18420" builtinId="16" hidden="1"/>
    <cellStyle name="Titre 1" xfId="18521" builtinId="16" hidden="1"/>
    <cellStyle name="Titre 1" xfId="18511" builtinId="16" hidden="1"/>
    <cellStyle name="Titre 1" xfId="18557" builtinId="16" hidden="1"/>
    <cellStyle name="Titre 1" xfId="18582" builtinId="16" hidden="1"/>
    <cellStyle name="Titre 1" xfId="18579" builtinId="16" hidden="1"/>
    <cellStyle name="Titre 1" xfId="18643" builtinId="16" hidden="1"/>
    <cellStyle name="Titre 1" xfId="18634" builtinId="16" hidden="1"/>
    <cellStyle name="Titre 1" xfId="18678" builtinId="16" hidden="1"/>
    <cellStyle name="Titre 1" xfId="18725" builtinId="16" hidden="1"/>
    <cellStyle name="Titre 1" xfId="18722" builtinId="16" hidden="1"/>
    <cellStyle name="Titre 1" xfId="18786" builtinId="16" hidden="1"/>
    <cellStyle name="Titre 1" xfId="18777" builtinId="16" hidden="1"/>
    <cellStyle name="Titre 1" xfId="18821" builtinId="16" hidden="1"/>
    <cellStyle name="Titre 1" xfId="18844" builtinId="16" hidden="1"/>
    <cellStyle name="Titre 1" xfId="18841" builtinId="16" hidden="1"/>
    <cellStyle name="Titre 1" xfId="18893" builtinId="16" hidden="1"/>
    <cellStyle name="Titre 1" xfId="18884" builtinId="16" hidden="1"/>
    <cellStyle name="Titre 1" xfId="18928" builtinId="16" hidden="1"/>
    <cellStyle name="Titre 1" xfId="18951" builtinId="16" hidden="1"/>
    <cellStyle name="Titre 1" xfId="18948" builtinId="16" hidden="1"/>
    <cellStyle name="Titre 1" xfId="19039" builtinId="16" hidden="1"/>
    <cellStyle name="Titre 1" xfId="19027" builtinId="16" hidden="1"/>
    <cellStyle name="Titre 1" xfId="19082" builtinId="16" hidden="1"/>
    <cellStyle name="Titre 1" xfId="19129" builtinId="16" hidden="1"/>
    <cellStyle name="Titre 1" xfId="19126" builtinId="16" hidden="1"/>
    <cellStyle name="Titre 1" xfId="19216" builtinId="16" hidden="1"/>
    <cellStyle name="Titre 1" xfId="19206" builtinId="16" hidden="1"/>
    <cellStyle name="Titre 1" xfId="19258" builtinId="16" hidden="1"/>
    <cellStyle name="Titre 1" xfId="19295" builtinId="16" hidden="1"/>
    <cellStyle name="Titre 1" xfId="19292" builtinId="16" hidden="1"/>
    <cellStyle name="Titre 1" xfId="19355" builtinId="16" hidden="1"/>
    <cellStyle name="Titre 1" xfId="19346" builtinId="16" hidden="1"/>
    <cellStyle name="Titre 1" xfId="19390" builtinId="16" hidden="1"/>
    <cellStyle name="Titre 1" xfId="19413" builtinId="16" hidden="1"/>
    <cellStyle name="Titre 1" xfId="19410" builtinId="16" hidden="1"/>
    <cellStyle name="Titre 1" xfId="19492" builtinId="16" hidden="1"/>
    <cellStyle name="Titre 1" xfId="19482" builtinId="16" hidden="1"/>
    <cellStyle name="Titre 1" xfId="19535" builtinId="16" hidden="1"/>
    <cellStyle name="Titre 1" xfId="19574" builtinId="16" hidden="1"/>
    <cellStyle name="Titre 1" xfId="19571" builtinId="16" hidden="1"/>
    <cellStyle name="Titre 1" xfId="19179" builtinId="16" hidden="1"/>
    <cellStyle name="Titre 1" xfId="19541" builtinId="16" hidden="1"/>
    <cellStyle name="Titre 1" xfId="19540" builtinId="16" hidden="1"/>
    <cellStyle name="Titre 1" xfId="18480" builtinId="16" hidden="1"/>
    <cellStyle name="Titre 1" xfId="18477" builtinId="16" hidden="1"/>
    <cellStyle name="Titre 1" xfId="18497" builtinId="16" hidden="1"/>
    <cellStyle name="Titre 1" xfId="19471" builtinId="16" hidden="1"/>
    <cellStyle name="Titre 1" xfId="18462" builtinId="16" hidden="1"/>
    <cellStyle name="Titre 1" xfId="19454" builtinId="16" hidden="1"/>
    <cellStyle name="Titre 1" xfId="19479" builtinId="16" hidden="1"/>
    <cellStyle name="Titre 1" xfId="19486" builtinId="16" hidden="1"/>
    <cellStyle name="Titre 1" xfId="19055" builtinId="16" hidden="1"/>
    <cellStyle name="Titre 1" xfId="19637" builtinId="16" hidden="1"/>
    <cellStyle name="Titre 1" xfId="19660" builtinId="16" hidden="1"/>
    <cellStyle name="Titre 1" xfId="19657" builtinId="16" hidden="1"/>
    <cellStyle name="Titre 1" xfId="19709" builtinId="16" hidden="1"/>
    <cellStyle name="Titre 1" xfId="19700" builtinId="16" hidden="1"/>
    <cellStyle name="Titre 1" xfId="19744" builtinId="16" hidden="1"/>
    <cellStyle name="Titre 1" xfId="19767" builtinId="16" hidden="1"/>
    <cellStyle name="Titre 1" xfId="19764" builtinId="16" customBuiltin="1"/>
    <cellStyle name="Titre 2" xfId="189" builtinId="17" hidden="1"/>
    <cellStyle name="Titre 2" xfId="481" builtinId="17" hidden="1"/>
    <cellStyle name="Titre 2" xfId="541" builtinId="17" hidden="1"/>
    <cellStyle name="Titre 2" xfId="470" builtinId="17" hidden="1"/>
    <cellStyle name="Titre 2" xfId="685" builtinId="17" hidden="1"/>
    <cellStyle name="Titre 2" xfId="706" builtinId="17" hidden="1"/>
    <cellStyle name="Titre 2" xfId="955" builtinId="17" hidden="1"/>
    <cellStyle name="Titre 2" xfId="1009" builtinId="17" hidden="1"/>
    <cellStyle name="Titre 2" xfId="945" builtinId="17" hidden="1"/>
    <cellStyle name="Titre 2" xfId="1150" builtinId="17" hidden="1"/>
    <cellStyle name="Titre 2" xfId="1171" builtinId="17" hidden="1"/>
    <cellStyle name="Titre 2" xfId="1367" builtinId="17" hidden="1"/>
    <cellStyle name="Titre 2" xfId="1420" builtinId="17" hidden="1"/>
    <cellStyle name="Titre 2" xfId="1357" builtinId="17" hidden="1"/>
    <cellStyle name="Titre 2" xfId="1559" builtinId="17" hidden="1"/>
    <cellStyle name="Titre 2" xfId="1580" builtinId="17" hidden="1"/>
    <cellStyle name="Titre 2" xfId="1632" builtinId="17" hidden="1"/>
    <cellStyle name="Titre 2" xfId="1660" builtinId="17" hidden="1"/>
    <cellStyle name="Titre 2" xfId="1626" builtinId="17" hidden="1"/>
    <cellStyle name="Titre 2" xfId="1690" builtinId="17" hidden="1"/>
    <cellStyle name="Titre 2" xfId="1711" builtinId="17" hidden="1"/>
    <cellStyle name="Titre 2" xfId="1883" builtinId="17" hidden="1"/>
    <cellStyle name="Titre 2" xfId="1936" builtinId="17" hidden="1"/>
    <cellStyle name="Titre 2" xfId="1873" builtinId="17" hidden="1"/>
    <cellStyle name="Titre 2" xfId="2075" builtinId="17" hidden="1"/>
    <cellStyle name="Titre 2" xfId="2096" builtinId="17" hidden="1"/>
    <cellStyle name="Titre 2" xfId="2180" builtinId="17" hidden="1"/>
    <cellStyle name="Titre 2" xfId="2217" builtinId="17" hidden="1"/>
    <cellStyle name="Titre 2" xfId="2174" builtinId="17" hidden="1"/>
    <cellStyle name="Titre 2" xfId="2274" builtinId="17" hidden="1"/>
    <cellStyle name="Titre 2" xfId="2295" builtinId="17" hidden="1"/>
    <cellStyle name="Titre 2" xfId="2369" builtinId="17" hidden="1"/>
    <cellStyle name="Titre 2" xfId="2405" builtinId="17" hidden="1"/>
    <cellStyle name="Titre 2" xfId="2363" builtinId="17" hidden="1"/>
    <cellStyle name="Titre 2" xfId="2475" builtinId="17" hidden="1"/>
    <cellStyle name="Titre 2" xfId="2496" builtinId="17" hidden="1"/>
    <cellStyle name="Titre 2" xfId="2539" builtinId="17" hidden="1"/>
    <cellStyle name="Titre 2" xfId="2567" builtinId="17" hidden="1"/>
    <cellStyle name="Titre 2" xfId="2533" builtinId="17" hidden="1"/>
    <cellStyle name="Titre 2" xfId="2597" builtinId="17" hidden="1"/>
    <cellStyle name="Titre 2" xfId="2618" builtinId="17" hidden="1"/>
    <cellStyle name="Titre 2" xfId="2680" builtinId="17" hidden="1"/>
    <cellStyle name="Titre 2" xfId="2717" builtinId="17" hidden="1"/>
    <cellStyle name="Titre 2" xfId="2674" builtinId="17" hidden="1"/>
    <cellStyle name="Titre 2" xfId="2788" builtinId="17" hidden="1"/>
    <cellStyle name="Titre 2" xfId="2809" builtinId="17" hidden="1"/>
    <cellStyle name="Titre 2" xfId="2706" builtinId="17" hidden="1"/>
    <cellStyle name="Titre 2" xfId="2745" builtinId="17" hidden="1"/>
    <cellStyle name="Titre 2" xfId="2243" builtinId="17" hidden="1"/>
    <cellStyle name="Titre 2" xfId="1141" builtinId="17" hidden="1"/>
    <cellStyle name="Titre 2" xfId="2645" builtinId="17" hidden="1"/>
    <cellStyle name="Titre 2" xfId="745" builtinId="17" hidden="1"/>
    <cellStyle name="Titre 2" xfId="2509" builtinId="17" hidden="1"/>
    <cellStyle name="Titre 2" xfId="2164" builtinId="17" hidden="1"/>
    <cellStyle name="Titre 2" xfId="2328" builtinId="17" hidden="1"/>
    <cellStyle name="Titre 2" xfId="2232" builtinId="17" hidden="1"/>
    <cellStyle name="Titre 2" xfId="2361" builtinId="17" hidden="1"/>
    <cellStyle name="Titre 2" xfId="2858" builtinId="17" hidden="1"/>
    <cellStyle name="Titre 2" xfId="2435" builtinId="17" hidden="1"/>
    <cellStyle name="Titre 2" xfId="2888" builtinId="17" hidden="1"/>
    <cellStyle name="Titre 2" xfId="2909" builtinId="17" hidden="1"/>
    <cellStyle name="Titre 2" xfId="2937" builtinId="17" hidden="1"/>
    <cellStyle name="Titre 2" xfId="2965" builtinId="17" hidden="1"/>
    <cellStyle name="Titre 2" xfId="2931" builtinId="17" hidden="1"/>
    <cellStyle name="Titre 2" xfId="3019" builtinId="17" hidden="1"/>
    <cellStyle name="Titre 2" xfId="3040" builtinId="17" hidden="1"/>
    <cellStyle name="Titre 2" xfId="3309" builtinId="17" hidden="1"/>
    <cellStyle name="Titre 2" xfId="3362" builtinId="17" hidden="1"/>
    <cellStyle name="Titre 2" xfId="3299" builtinId="17" hidden="1"/>
    <cellStyle name="Titre 2" xfId="3501" builtinId="17" hidden="1"/>
    <cellStyle name="Titre 2" xfId="3522" builtinId="17" hidden="1"/>
    <cellStyle name="Titre 2" xfId="3771" builtinId="17" hidden="1"/>
    <cellStyle name="Titre 2" xfId="3825" builtinId="17" hidden="1"/>
    <cellStyle name="Titre 2" xfId="3761" builtinId="17" hidden="1"/>
    <cellStyle name="Titre 2" xfId="3966" builtinId="17" hidden="1"/>
    <cellStyle name="Titre 2" xfId="3987" builtinId="17" hidden="1"/>
    <cellStyle name="Titre 2" xfId="4183" builtinId="17" hidden="1"/>
    <cellStyle name="Titre 2" xfId="4236" builtinId="17" hidden="1"/>
    <cellStyle name="Titre 2" xfId="4173" builtinId="17" hidden="1"/>
    <cellStyle name="Titre 2" xfId="4375" builtinId="17" hidden="1"/>
    <cellStyle name="Titre 2" xfId="4396" builtinId="17" hidden="1"/>
    <cellStyle name="Titre 2" xfId="4448" builtinId="17" hidden="1"/>
    <cellStyle name="Titre 2" xfId="4476" builtinId="17" hidden="1"/>
    <cellStyle name="Titre 2" xfId="4442" builtinId="17" hidden="1"/>
    <cellStyle name="Titre 2" xfId="4506" builtinId="17" hidden="1"/>
    <cellStyle name="Titre 2" xfId="4527" builtinId="17" hidden="1"/>
    <cellStyle name="Titre 2" xfId="4699" builtinId="17" hidden="1"/>
    <cellStyle name="Titre 2" xfId="4752" builtinId="17" hidden="1"/>
    <cellStyle name="Titre 2" xfId="4689" builtinId="17" hidden="1"/>
    <cellStyle name="Titre 2" xfId="4891" builtinId="17" hidden="1"/>
    <cellStyle name="Titre 2" xfId="4912" builtinId="17" hidden="1"/>
    <cellStyle name="Titre 2" xfId="4996" builtinId="17" hidden="1"/>
    <cellStyle name="Titre 2" xfId="5033" builtinId="17" hidden="1"/>
    <cellStyle name="Titre 2" xfId="4990" builtinId="17" hidden="1"/>
    <cellStyle name="Titre 2" xfId="5090" builtinId="17" hidden="1"/>
    <cellStyle name="Titre 2" xfId="5111" builtinId="17" hidden="1"/>
    <cellStyle name="Titre 2" xfId="5185" builtinId="17" hidden="1"/>
    <cellStyle name="Titre 2" xfId="5221" builtinId="17" hidden="1"/>
    <cellStyle name="Titre 2" xfId="5179" builtinId="17" hidden="1"/>
    <cellStyle name="Titre 2" xfId="5291" builtinId="17" hidden="1"/>
    <cellStyle name="Titre 2" xfId="5312" builtinId="17" hidden="1"/>
    <cellStyle name="Titre 2" xfId="5355" builtinId="17" hidden="1"/>
    <cellStyle name="Titre 2" xfId="5383" builtinId="17" hidden="1"/>
    <cellStyle name="Titre 2" xfId="5349" builtinId="17" hidden="1"/>
    <cellStyle name="Titre 2" xfId="5413" builtinId="17" hidden="1"/>
    <cellStyle name="Titre 2" xfId="5434" builtinId="17" hidden="1"/>
    <cellStyle name="Titre 2" xfId="5496" builtinId="17" hidden="1"/>
    <cellStyle name="Titre 2" xfId="5533" builtinId="17" hidden="1"/>
    <cellStyle name="Titre 2" xfId="5490" builtinId="17" hidden="1"/>
    <cellStyle name="Titre 2" xfId="5604" builtinId="17" hidden="1"/>
    <cellStyle name="Titre 2" xfId="5625" builtinId="17" hidden="1"/>
    <cellStyle name="Titre 2" xfId="5522" builtinId="17" hidden="1"/>
    <cellStyle name="Titre 2" xfId="5561" builtinId="17" hidden="1"/>
    <cellStyle name="Titre 2" xfId="5059" builtinId="17" hidden="1"/>
    <cellStyle name="Titre 2" xfId="3957" builtinId="17" hidden="1"/>
    <cellStyle name="Titre 2" xfId="5461" builtinId="17" hidden="1"/>
    <cellStyle name="Titre 2" xfId="3561" builtinId="17" hidden="1"/>
    <cellStyle name="Titre 2" xfId="5325" builtinId="17" hidden="1"/>
    <cellStyle name="Titre 2" xfId="4980" builtinId="17" hidden="1"/>
    <cellStyle name="Titre 2" xfId="5144" builtinId="17" hidden="1"/>
    <cellStyle name="Titre 2" xfId="5048" builtinId="17" hidden="1"/>
    <cellStyle name="Titre 2" xfId="5177" builtinId="17" hidden="1"/>
    <cellStyle name="Titre 2" xfId="5674" builtinId="17" hidden="1"/>
    <cellStyle name="Titre 2" xfId="5251" builtinId="17" hidden="1"/>
    <cellStyle name="Titre 2" xfId="5704" builtinId="17" hidden="1"/>
    <cellStyle name="Titre 2" xfId="5725" builtinId="17" hidden="1"/>
    <cellStyle name="Titre 2" xfId="5753" builtinId="17" hidden="1"/>
    <cellStyle name="Titre 2" xfId="5781" builtinId="17" hidden="1"/>
    <cellStyle name="Titre 2" xfId="5747" builtinId="17" hidden="1"/>
    <cellStyle name="Titre 2" xfId="5835" builtinId="17" hidden="1"/>
    <cellStyle name="Titre 2" xfId="5856" builtinId="17" hidden="1"/>
    <cellStyle name="Titre 2" xfId="6061" builtinId="17" hidden="1"/>
    <cellStyle name="Titre 2" xfId="6114" builtinId="17" hidden="1"/>
    <cellStyle name="Titre 2" xfId="6051" builtinId="17" hidden="1"/>
    <cellStyle name="Titre 2" xfId="6253" builtinId="17" hidden="1"/>
    <cellStyle name="Titre 2" xfId="6274" builtinId="17" hidden="1"/>
    <cellStyle name="Titre 2" xfId="6523" builtinId="17" hidden="1"/>
    <cellStyle name="Titre 2" xfId="6577" builtinId="17" hidden="1"/>
    <cellStyle name="Titre 2" xfId="6513" builtinId="17" hidden="1"/>
    <cellStyle name="Titre 2" xfId="6718" builtinId="17" hidden="1"/>
    <cellStyle name="Titre 2" xfId="6739" builtinId="17" hidden="1"/>
    <cellStyle name="Titre 2" xfId="6935" builtinId="17" hidden="1"/>
    <cellStyle name="Titre 2" xfId="6988" builtinId="17" hidden="1"/>
    <cellStyle name="Titre 2" xfId="6925" builtinId="17" hidden="1"/>
    <cellStyle name="Titre 2" xfId="7127" builtinId="17" hidden="1"/>
    <cellStyle name="Titre 2" xfId="7148" builtinId="17" hidden="1"/>
    <cellStyle name="Titre 2" xfId="7200" builtinId="17" hidden="1"/>
    <cellStyle name="Titre 2" xfId="7228" builtinId="17" hidden="1"/>
    <cellStyle name="Titre 2" xfId="7194" builtinId="17" hidden="1"/>
    <cellStyle name="Titre 2" xfId="7258" builtinId="17" hidden="1"/>
    <cellStyle name="Titre 2" xfId="7279" builtinId="17" hidden="1"/>
    <cellStyle name="Titre 2" xfId="7451" builtinId="17" hidden="1"/>
    <cellStyle name="Titre 2" xfId="7504" builtinId="17" hidden="1"/>
    <cellStyle name="Titre 2" xfId="7441" builtinId="17" hidden="1"/>
    <cellStyle name="Titre 2" xfId="7643" builtinId="17" hidden="1"/>
    <cellStyle name="Titre 2" xfId="7664" builtinId="17" hidden="1"/>
    <cellStyle name="Titre 2" xfId="7748" builtinId="17" hidden="1"/>
    <cellStyle name="Titre 2" xfId="7785" builtinId="17" hidden="1"/>
    <cellStyle name="Titre 2" xfId="7742" builtinId="17" hidden="1"/>
    <cellStyle name="Titre 2" xfId="7842" builtinId="17" hidden="1"/>
    <cellStyle name="Titre 2" xfId="7863" builtinId="17" hidden="1"/>
    <cellStyle name="Titre 2" xfId="7937" builtinId="17" hidden="1"/>
    <cellStyle name="Titre 2" xfId="7973" builtinId="17" hidden="1"/>
    <cellStyle name="Titre 2" xfId="7931" builtinId="17" hidden="1"/>
    <cellStyle name="Titre 2" xfId="8043" builtinId="17" hidden="1"/>
    <cellStyle name="Titre 2" xfId="8064" builtinId="17" hidden="1"/>
    <cellStyle name="Titre 2" xfId="8107" builtinId="17" hidden="1"/>
    <cellStyle name="Titre 2" xfId="8135" builtinId="17" hidden="1"/>
    <cellStyle name="Titre 2" xfId="8101" builtinId="17" hidden="1"/>
    <cellStyle name="Titre 2" xfId="8165" builtinId="17" hidden="1"/>
    <cellStyle name="Titre 2" xfId="8186" builtinId="17" hidden="1"/>
    <cellStyle name="Titre 2" xfId="8248" builtinId="17" hidden="1"/>
    <cellStyle name="Titre 2" xfId="8285" builtinId="17" hidden="1"/>
    <cellStyle name="Titre 2" xfId="8242" builtinId="17" hidden="1"/>
    <cellStyle name="Titre 2" xfId="8356" builtinId="17" hidden="1"/>
    <cellStyle name="Titre 2" xfId="8377" builtinId="17" hidden="1"/>
    <cellStyle name="Titre 2" xfId="8274" builtinId="17" hidden="1"/>
    <cellStyle name="Titre 2" xfId="8313" builtinId="17" hidden="1"/>
    <cellStyle name="Titre 2" xfId="7811" builtinId="17" hidden="1"/>
    <cellStyle name="Titre 2" xfId="6709" builtinId="17" hidden="1"/>
    <cellStyle name="Titre 2" xfId="8213" builtinId="17" hidden="1"/>
    <cellStyle name="Titre 2" xfId="6313" builtinId="17" hidden="1"/>
    <cellStyle name="Titre 2" xfId="8077" builtinId="17" hidden="1"/>
    <cellStyle name="Titre 2" xfId="7732" builtinId="17" hidden="1"/>
    <cellStyle name="Titre 2" xfId="7896" builtinId="17" hidden="1"/>
    <cellStyle name="Titre 2" xfId="7800" builtinId="17" hidden="1"/>
    <cellStyle name="Titre 2" xfId="7929" builtinId="17" hidden="1"/>
    <cellStyle name="Titre 2" xfId="8426" builtinId="17" hidden="1"/>
    <cellStyle name="Titre 2" xfId="8003" builtinId="17" hidden="1"/>
    <cellStyle name="Titre 2" xfId="8456" builtinId="17" hidden="1"/>
    <cellStyle name="Titre 2" xfId="8477" builtinId="17" hidden="1"/>
    <cellStyle name="Titre 2" xfId="8505" builtinId="17" hidden="1"/>
    <cellStyle name="Titre 2" xfId="8533" builtinId="17" hidden="1"/>
    <cellStyle name="Titre 2" xfId="8499" builtinId="17" hidden="1"/>
    <cellStyle name="Titre 2" xfId="8587" builtinId="17" hidden="1"/>
    <cellStyle name="Titre 2" xfId="8608" builtinId="17" hidden="1"/>
    <cellStyle name="Titre 2" xfId="8819" builtinId="17" hidden="1"/>
    <cellStyle name="Titre 2" xfId="8872" builtinId="17" hidden="1"/>
    <cellStyle name="Titre 2" xfId="8809" builtinId="17" hidden="1"/>
    <cellStyle name="Titre 2" xfId="9011" builtinId="17" hidden="1"/>
    <cellStyle name="Titre 2" xfId="9032" builtinId="17" hidden="1"/>
    <cellStyle name="Titre 2" xfId="9281" builtinId="17" hidden="1"/>
    <cellStyle name="Titre 2" xfId="9335" builtinId="17" hidden="1"/>
    <cellStyle name="Titre 2" xfId="9271" builtinId="17" hidden="1"/>
    <cellStyle name="Titre 2" xfId="9476" builtinId="17" hidden="1"/>
    <cellStyle name="Titre 2" xfId="9497" builtinId="17" hidden="1"/>
    <cellStyle name="Titre 2" xfId="9693" builtinId="17" hidden="1"/>
    <cellStyle name="Titre 2" xfId="9746" builtinId="17" hidden="1"/>
    <cellStyle name="Titre 2" xfId="9683" builtinId="17" hidden="1"/>
    <cellStyle name="Titre 2" xfId="9885" builtinId="17" hidden="1"/>
    <cellStyle name="Titre 2" xfId="9906" builtinId="17" hidden="1"/>
    <cellStyle name="Titre 2" xfId="9958" builtinId="17" hidden="1"/>
    <cellStyle name="Titre 2" xfId="9986" builtinId="17" hidden="1"/>
    <cellStyle name="Titre 2" xfId="9952" builtinId="17" hidden="1"/>
    <cellStyle name="Titre 2" xfId="10016" builtinId="17" hidden="1"/>
    <cellStyle name="Titre 2" xfId="10037" builtinId="17" hidden="1"/>
    <cellStyle name="Titre 2" xfId="10209" builtinId="17" hidden="1"/>
    <cellStyle name="Titre 2" xfId="10262" builtinId="17" hidden="1"/>
    <cellStyle name="Titre 2" xfId="10199" builtinId="17" hidden="1"/>
    <cellStyle name="Titre 2" xfId="10401" builtinId="17" hidden="1"/>
    <cellStyle name="Titre 2" xfId="10422" builtinId="17" hidden="1"/>
    <cellStyle name="Titre 2" xfId="10506" builtinId="17" hidden="1"/>
    <cellStyle name="Titre 2" xfId="10543" builtinId="17" hidden="1"/>
    <cellStyle name="Titre 2" xfId="10500" builtinId="17" hidden="1"/>
    <cellStyle name="Titre 2" xfId="10600" builtinId="17" hidden="1"/>
    <cellStyle name="Titre 2" xfId="10621" builtinId="17" hidden="1"/>
    <cellStyle name="Titre 2" xfId="10695" builtinId="17" hidden="1"/>
    <cellStyle name="Titre 2" xfId="10731" builtinId="17" hidden="1"/>
    <cellStyle name="Titre 2" xfId="10689" builtinId="17" hidden="1"/>
    <cellStyle name="Titre 2" xfId="10801" builtinId="17" hidden="1"/>
    <cellStyle name="Titre 2" xfId="10822" builtinId="17" hidden="1"/>
    <cellStyle name="Titre 2" xfId="10865" builtinId="17" hidden="1"/>
    <cellStyle name="Titre 2" xfId="10893" builtinId="17" hidden="1"/>
    <cellStyle name="Titre 2" xfId="10859" builtinId="17" hidden="1"/>
    <cellStyle name="Titre 2" xfId="10923" builtinId="17" hidden="1"/>
    <cellStyle name="Titre 2" xfId="10944" builtinId="17" hidden="1"/>
    <cellStyle name="Titre 2" xfId="11006" builtinId="17" hidden="1"/>
    <cellStyle name="Titre 2" xfId="11043" builtinId="17" hidden="1"/>
    <cellStyle name="Titre 2" xfId="11000" builtinId="17" hidden="1"/>
    <cellStyle name="Titre 2" xfId="11114" builtinId="17" hidden="1"/>
    <cellStyle name="Titre 2" xfId="11135" builtinId="17" hidden="1"/>
    <cellStyle name="Titre 2" xfId="11032" builtinId="17" hidden="1"/>
    <cellStyle name="Titre 2" xfId="11071" builtinId="17" hidden="1"/>
    <cellStyle name="Titre 2" xfId="10569" builtinId="17" hidden="1"/>
    <cellStyle name="Titre 2" xfId="9467" builtinId="17" hidden="1"/>
    <cellStyle name="Titre 2" xfId="10971" builtinId="17" hidden="1"/>
    <cellStyle name="Titre 2" xfId="9071" builtinId="17" hidden="1"/>
    <cellStyle name="Titre 2" xfId="10835" builtinId="17" hidden="1"/>
    <cellStyle name="Titre 2" xfId="10490" builtinId="17" hidden="1"/>
    <cellStyle name="Titre 2" xfId="10654" builtinId="17" hidden="1"/>
    <cellStyle name="Titre 2" xfId="10558" builtinId="17" hidden="1"/>
    <cellStyle name="Titre 2" xfId="10687" builtinId="17" hidden="1"/>
    <cellStyle name="Titre 2" xfId="11184" builtinId="17" hidden="1"/>
    <cellStyle name="Titre 2" xfId="10761" builtinId="17" hidden="1"/>
    <cellStyle name="Titre 2" xfId="11214" builtinId="17" hidden="1"/>
    <cellStyle name="Titre 2" xfId="11235" builtinId="17" hidden="1"/>
    <cellStyle name="Titre 2" xfId="11263" builtinId="17" hidden="1"/>
    <cellStyle name="Titre 2" xfId="11291" builtinId="17" hidden="1"/>
    <cellStyle name="Titre 2" xfId="11257" builtinId="17" hidden="1"/>
    <cellStyle name="Titre 2" xfId="11345" builtinId="17" hidden="1"/>
    <cellStyle name="Titre 2" xfId="11366" builtinId="17" hidden="1"/>
    <cellStyle name="Titre 2" xfId="11603" builtinId="17" hidden="1"/>
    <cellStyle name="Titre 2" xfId="11656" builtinId="17" hidden="1"/>
    <cellStyle name="Titre 2" xfId="11593" builtinId="17" hidden="1"/>
    <cellStyle name="Titre 2" xfId="11795" builtinId="17" hidden="1"/>
    <cellStyle name="Titre 2" xfId="11816" builtinId="17" hidden="1"/>
    <cellStyle name="Titre 2" xfId="12065" builtinId="17" hidden="1"/>
    <cellStyle name="Titre 2" xfId="12119" builtinId="17" hidden="1"/>
    <cellStyle name="Titre 2" xfId="12055" builtinId="17" hidden="1"/>
    <cellStyle name="Titre 2" xfId="12260" builtinId="17" hidden="1"/>
    <cellStyle name="Titre 2" xfId="12281" builtinId="17" hidden="1"/>
    <cellStyle name="Titre 2" xfId="12477" builtinId="17" hidden="1"/>
    <cellStyle name="Titre 2" xfId="12530" builtinId="17" hidden="1"/>
    <cellStyle name="Titre 2" xfId="12467" builtinId="17" hidden="1"/>
    <cellStyle name="Titre 2" xfId="12669" builtinId="17" hidden="1"/>
    <cellStyle name="Titre 2" xfId="12690" builtinId="17" hidden="1"/>
    <cellStyle name="Titre 2" xfId="12742" builtinId="17" hidden="1"/>
    <cellStyle name="Titre 2" xfId="12770" builtinId="17" hidden="1"/>
    <cellStyle name="Titre 2" xfId="12736" builtinId="17" hidden="1"/>
    <cellStyle name="Titre 2" xfId="12800" builtinId="17" hidden="1"/>
    <cellStyle name="Titre 2" xfId="12821" builtinId="17" hidden="1"/>
    <cellStyle name="Titre 2" xfId="12993" builtinId="17" hidden="1"/>
    <cellStyle name="Titre 2" xfId="13046" builtinId="17" hidden="1"/>
    <cellStyle name="Titre 2" xfId="12983" builtinId="17" hidden="1"/>
    <cellStyle name="Titre 2" xfId="13185" builtinId="17" hidden="1"/>
    <cellStyle name="Titre 2" xfId="13206" builtinId="17" hidden="1"/>
    <cellStyle name="Titre 2" xfId="13290" builtinId="17" hidden="1"/>
    <cellStyle name="Titre 2" xfId="13327" builtinId="17" hidden="1"/>
    <cellStyle name="Titre 2" xfId="13284" builtinId="17" hidden="1"/>
    <cellStyle name="Titre 2" xfId="13384" builtinId="17" hidden="1"/>
    <cellStyle name="Titre 2" xfId="13405" builtinId="17" hidden="1"/>
    <cellStyle name="Titre 2" xfId="13479" builtinId="17" hidden="1"/>
    <cellStyle name="Titre 2" xfId="13515" builtinId="17" hidden="1"/>
    <cellStyle name="Titre 2" xfId="13473" builtinId="17" hidden="1"/>
    <cellStyle name="Titre 2" xfId="13585" builtinId="17" hidden="1"/>
    <cellStyle name="Titre 2" xfId="13606" builtinId="17" hidden="1"/>
    <cellStyle name="Titre 2" xfId="13649" builtinId="17" hidden="1"/>
    <cellStyle name="Titre 2" xfId="13677" builtinId="17" hidden="1"/>
    <cellStyle name="Titre 2" xfId="13643" builtinId="17" hidden="1"/>
    <cellStyle name="Titre 2" xfId="13707" builtinId="17" hidden="1"/>
    <cellStyle name="Titre 2" xfId="13728" builtinId="17" hidden="1"/>
    <cellStyle name="Titre 2" xfId="13790" builtinId="17" hidden="1"/>
    <cellStyle name="Titre 2" xfId="13827" builtinId="17" hidden="1"/>
    <cellStyle name="Titre 2" xfId="13784" builtinId="17" hidden="1"/>
    <cellStyle name="Titre 2" xfId="13898" builtinId="17" hidden="1"/>
    <cellStyle name="Titre 2" xfId="13919" builtinId="17" hidden="1"/>
    <cellStyle name="Titre 2" xfId="13816" builtinId="17" hidden="1"/>
    <cellStyle name="Titre 2" xfId="13855" builtinId="17" hidden="1"/>
    <cellStyle name="Titre 2" xfId="13353" builtinId="17" hidden="1"/>
    <cellStyle name="Titre 2" xfId="12251" builtinId="17" hidden="1"/>
    <cellStyle name="Titre 2" xfId="13755" builtinId="17" hidden="1"/>
    <cellStyle name="Titre 2" xfId="11855" builtinId="17" hidden="1"/>
    <cellStyle name="Titre 2" xfId="13619" builtinId="17" hidden="1"/>
    <cellStyle name="Titre 2" xfId="13274" builtinId="17" hidden="1"/>
    <cellStyle name="Titre 2" xfId="13438" builtinId="17" hidden="1"/>
    <cellStyle name="Titre 2" xfId="13342" builtinId="17" hidden="1"/>
    <cellStyle name="Titre 2" xfId="13471" builtinId="17" hidden="1"/>
    <cellStyle name="Titre 2" xfId="13968" builtinId="17" hidden="1"/>
    <cellStyle name="Titre 2" xfId="13545" builtinId="17" hidden="1"/>
    <cellStyle name="Titre 2" xfId="13998" builtinId="17" hidden="1"/>
    <cellStyle name="Titre 2" xfId="14019" builtinId="17" hidden="1"/>
    <cellStyle name="Titre 2" xfId="14047" builtinId="17" hidden="1"/>
    <cellStyle name="Titre 2" xfId="14075" builtinId="17" hidden="1"/>
    <cellStyle name="Titre 2" xfId="14041" builtinId="17" hidden="1"/>
    <cellStyle name="Titre 2" xfId="14129" builtinId="17" hidden="1"/>
    <cellStyle name="Titre 2" xfId="14150" builtinId="17" hidden="1"/>
    <cellStyle name="Titre 2" xfId="14361" builtinId="17" hidden="1"/>
    <cellStyle name="Titre 2" xfId="14414" builtinId="17" hidden="1"/>
    <cellStyle name="Titre 2" xfId="14351" builtinId="17" hidden="1"/>
    <cellStyle name="Titre 2" xfId="14553" builtinId="17" hidden="1"/>
    <cellStyle name="Titre 2" xfId="14574" builtinId="17" hidden="1"/>
    <cellStyle name="Titre 2" xfId="14823" builtinId="17" hidden="1"/>
    <cellStyle name="Titre 2" xfId="14877" builtinId="17" hidden="1"/>
    <cellStyle name="Titre 2" xfId="14813" builtinId="17" hidden="1"/>
    <cellStyle name="Titre 2" xfId="15018" builtinId="17" hidden="1"/>
    <cellStyle name="Titre 2" xfId="15039" builtinId="17" hidden="1"/>
    <cellStyle name="Titre 2" xfId="15235" builtinId="17" hidden="1"/>
    <cellStyle name="Titre 2" xfId="15288" builtinId="17" hidden="1"/>
    <cellStyle name="Titre 2" xfId="15225" builtinId="17" hidden="1"/>
    <cellStyle name="Titre 2" xfId="15427" builtinId="17" hidden="1"/>
    <cellStyle name="Titre 2" xfId="15448" builtinId="17" hidden="1"/>
    <cellStyle name="Titre 2" xfId="15500" builtinId="17" hidden="1"/>
    <cellStyle name="Titre 2" xfId="15528" builtinId="17" hidden="1"/>
    <cellStyle name="Titre 2" xfId="15494" builtinId="17" hidden="1"/>
    <cellStyle name="Titre 2" xfId="15558" builtinId="17" hidden="1"/>
    <cellStyle name="Titre 2" xfId="15579" builtinId="17" hidden="1"/>
    <cellStyle name="Titre 2" xfId="15751" builtinId="17" hidden="1"/>
    <cellStyle name="Titre 2" xfId="15804" builtinId="17" hidden="1"/>
    <cellStyle name="Titre 2" xfId="15741" builtinId="17" hidden="1"/>
    <cellStyle name="Titre 2" xfId="15943" builtinId="17" hidden="1"/>
    <cellStyle name="Titre 2" xfId="15964" builtinId="17" hidden="1"/>
    <cellStyle name="Titre 2" xfId="16048" builtinId="17" hidden="1"/>
    <cellStyle name="Titre 2" xfId="16085" builtinId="17" hidden="1"/>
    <cellStyle name="Titre 2" xfId="16042" builtinId="17" hidden="1"/>
    <cellStyle name="Titre 2" xfId="16142" builtinId="17" hidden="1"/>
    <cellStyle name="Titre 2" xfId="16163" builtinId="17" hidden="1"/>
    <cellStyle name="Titre 2" xfId="16237" builtinId="17" hidden="1"/>
    <cellStyle name="Titre 2" xfId="16273" builtinId="17" hidden="1"/>
    <cellStyle name="Titre 2" xfId="16231" builtinId="17" hidden="1"/>
    <cellStyle name="Titre 2" xfId="16343" builtinId="17" hidden="1"/>
    <cellStyle name="Titre 2" xfId="16364" builtinId="17" hidden="1"/>
    <cellStyle name="Titre 2" xfId="16407" builtinId="17" hidden="1"/>
    <cellStyle name="Titre 2" xfId="16435" builtinId="17" hidden="1"/>
    <cellStyle name="Titre 2" xfId="16401" builtinId="17" hidden="1"/>
    <cellStyle name="Titre 2" xfId="16465" builtinId="17" hidden="1"/>
    <cellStyle name="Titre 2" xfId="16486" builtinId="17" hidden="1"/>
    <cellStyle name="Titre 2" xfId="16548" builtinId="17" hidden="1"/>
    <cellStyle name="Titre 2" xfId="16585" builtinId="17" hidden="1"/>
    <cellStyle name="Titre 2" xfId="16542" builtinId="17" hidden="1"/>
    <cellStyle name="Titre 2" xfId="16656" builtinId="17" hidden="1"/>
    <cellStyle name="Titre 2" xfId="16677" builtinId="17" hidden="1"/>
    <cellStyle name="Titre 2" xfId="16574" builtinId="17" hidden="1"/>
    <cellStyle name="Titre 2" xfId="16613" builtinId="17" hidden="1"/>
    <cellStyle name="Titre 2" xfId="16111" builtinId="17" hidden="1"/>
    <cellStyle name="Titre 2" xfId="15009" builtinId="17" hidden="1"/>
    <cellStyle name="Titre 2" xfId="16513" builtinId="17" hidden="1"/>
    <cellStyle name="Titre 2" xfId="14613" builtinId="17" hidden="1"/>
    <cellStyle name="Titre 2" xfId="16377" builtinId="17" hidden="1"/>
    <cellStyle name="Titre 2" xfId="16032" builtinId="17" hidden="1"/>
    <cellStyle name="Titre 2" xfId="16196" builtinId="17" hidden="1"/>
    <cellStyle name="Titre 2" xfId="16100" builtinId="17" hidden="1"/>
    <cellStyle name="Titre 2" xfId="16229" builtinId="17" hidden="1"/>
    <cellStyle name="Titre 2" xfId="16726" builtinId="17" hidden="1"/>
    <cellStyle name="Titre 2" xfId="16303" builtinId="17" hidden="1"/>
    <cellStyle name="Titre 2" xfId="16756" builtinId="17" hidden="1"/>
    <cellStyle name="Titre 2" xfId="16777" builtinId="17" hidden="1"/>
    <cellStyle name="Titre 2" xfId="16805" builtinId="17" hidden="1"/>
    <cellStyle name="Titre 2" xfId="16833" builtinId="17" hidden="1"/>
    <cellStyle name="Titre 2" xfId="16799" builtinId="17" hidden="1"/>
    <cellStyle name="Titre 2" xfId="16887" builtinId="17" hidden="1"/>
    <cellStyle name="Titre 2" xfId="16908" builtinId="17" hidden="1"/>
    <cellStyle name="Titre 2" xfId="16951" builtinId="17" hidden="1"/>
    <cellStyle name="Titre 2" xfId="16979" builtinId="17" hidden="1"/>
    <cellStyle name="Titre 2" xfId="16945" builtinId="17" hidden="1"/>
    <cellStyle name="Titre 2" xfId="17009" builtinId="17" hidden="1"/>
    <cellStyle name="Titre 2" xfId="17030" builtinId="17" hidden="1"/>
    <cellStyle name="Titre 2" xfId="17107" builtinId="17" hidden="1"/>
    <cellStyle name="Titre 2" xfId="17136" builtinId="17" hidden="1"/>
    <cellStyle name="Titre 2" xfId="17101" builtinId="17" hidden="1"/>
    <cellStyle name="Titre 2" xfId="17168" builtinId="17" hidden="1"/>
    <cellStyle name="Titre 2" xfId="17189" builtinId="17" hidden="1"/>
    <cellStyle name="Titre 2" xfId="17229" builtinId="17" hidden="1"/>
    <cellStyle name="Titre 2" xfId="17257" builtinId="17" hidden="1"/>
    <cellStyle name="Titre 2" xfId="17223" builtinId="17" hidden="1"/>
    <cellStyle name="Titre 2" xfId="17287" builtinId="17" hidden="1"/>
    <cellStyle name="Titre 2" xfId="17308" builtinId="17" hidden="1"/>
    <cellStyle name="Titre 2" xfId="17336" builtinId="17" hidden="1"/>
    <cellStyle name="Titre 2" xfId="17364" builtinId="17" hidden="1"/>
    <cellStyle name="Titre 2" xfId="17330" builtinId="17" hidden="1"/>
    <cellStyle name="Titre 2" xfId="17394" builtinId="17" hidden="1"/>
    <cellStyle name="Titre 2" xfId="17415" builtinId="17" hidden="1"/>
    <cellStyle name="Titre 2" xfId="17443" builtinId="17" hidden="1"/>
    <cellStyle name="Titre 2" xfId="17471" builtinId="17" hidden="1"/>
    <cellStyle name="Titre 2" xfId="17437" builtinId="17" hidden="1"/>
    <cellStyle name="Titre 2" xfId="17501" builtinId="17" hidden="1"/>
    <cellStyle name="Titre 2" xfId="17522" builtinId="17" hidden="1"/>
    <cellStyle name="Titre 2" xfId="17577" builtinId="17" hidden="1"/>
    <cellStyle name="Titre 2" xfId="17613" builtinId="17" hidden="1"/>
    <cellStyle name="Titre 2" xfId="17571" builtinId="17" hidden="1"/>
    <cellStyle name="Titre 2" xfId="17667" builtinId="17" hidden="1"/>
    <cellStyle name="Titre 2" xfId="17688" builtinId="17" hidden="1"/>
    <cellStyle name="Titre 2" xfId="17754" builtinId="17" hidden="1"/>
    <cellStyle name="Titre 2" xfId="17789" builtinId="17" hidden="1"/>
    <cellStyle name="Titre 2" xfId="17748" builtinId="17" hidden="1"/>
    <cellStyle name="Titre 2" xfId="17833" builtinId="17" hidden="1"/>
    <cellStyle name="Titre 2" xfId="17854" builtinId="17" hidden="1"/>
    <cellStyle name="Titre 2" xfId="17893" builtinId="17" hidden="1"/>
    <cellStyle name="Titre 2" xfId="17921" builtinId="17" hidden="1"/>
    <cellStyle name="Titre 2" xfId="17887" builtinId="17" hidden="1"/>
    <cellStyle name="Titre 2" xfId="17951" builtinId="17" hidden="1"/>
    <cellStyle name="Titre 2" xfId="17972" builtinId="17" hidden="1"/>
    <cellStyle name="Titre 2" xfId="18030" builtinId="17" hidden="1"/>
    <cellStyle name="Titre 2" xfId="18066" builtinId="17" hidden="1"/>
    <cellStyle name="Titre 2" xfId="18024" builtinId="17" hidden="1"/>
    <cellStyle name="Titre 2" xfId="18112" builtinId="17" hidden="1"/>
    <cellStyle name="Titre 2" xfId="18133" builtinId="17" hidden="1"/>
    <cellStyle name="Titre 2" xfId="18055" builtinId="17" hidden="1"/>
    <cellStyle name="Titre 2" xfId="18082" builtinId="17" hidden="1"/>
    <cellStyle name="Titre 2" xfId="17638" builtinId="17" hidden="1"/>
    <cellStyle name="Titre 2" xfId="17159" builtinId="17" hidden="1"/>
    <cellStyle name="Titre 2" xfId="17997" builtinId="17" hidden="1"/>
    <cellStyle name="Titre 2" xfId="17045" builtinId="17" hidden="1"/>
    <cellStyle name="Titre 2" xfId="17865" builtinId="17" hidden="1"/>
    <cellStyle name="Titre 2" xfId="17562" builtinId="17" hidden="1"/>
    <cellStyle name="Titre 2" xfId="17717" builtinId="17" hidden="1"/>
    <cellStyle name="Titre 2" xfId="17628" builtinId="17" hidden="1"/>
    <cellStyle name="Titre 2" xfId="17747" builtinId="17" hidden="1"/>
    <cellStyle name="Titre 2" xfId="18168" builtinId="17" hidden="1"/>
    <cellStyle name="Titre 2" xfId="17807" builtinId="17" hidden="1"/>
    <cellStyle name="Titre 2" xfId="18198" builtinId="17" hidden="1"/>
    <cellStyle name="Titre 2" xfId="18219" builtinId="17" hidden="1"/>
    <cellStyle name="Titre 2" xfId="18247" builtinId="17" hidden="1"/>
    <cellStyle name="Titre 2" xfId="18275" builtinId="17" hidden="1"/>
    <cellStyle name="Titre 2" xfId="18241" builtinId="17" hidden="1"/>
    <cellStyle name="Titre 2" xfId="18305" builtinId="17" hidden="1"/>
    <cellStyle name="Titre 2" xfId="18326" builtinId="17" hidden="1"/>
    <cellStyle name="Titre 2" xfId="18354" builtinId="17" hidden="1"/>
    <cellStyle name="Titre 2" xfId="18382" builtinId="17" hidden="1"/>
    <cellStyle name="Titre 2" xfId="18348" builtinId="17" hidden="1"/>
    <cellStyle name="Titre 2" xfId="18424" builtinId="17" hidden="1"/>
    <cellStyle name="Titre 2" xfId="18445" builtinId="17" hidden="1"/>
    <cellStyle name="Titre 2" xfId="18522" builtinId="17" hidden="1"/>
    <cellStyle name="Titre 2" xfId="18551" builtinId="17" hidden="1"/>
    <cellStyle name="Titre 2" xfId="18516" builtinId="17" hidden="1"/>
    <cellStyle name="Titre 2" xfId="18583" builtinId="17" hidden="1"/>
    <cellStyle name="Titre 2" xfId="18604" builtinId="17" hidden="1"/>
    <cellStyle name="Titre 2" xfId="18644" builtinId="17" hidden="1"/>
    <cellStyle name="Titre 2" xfId="18672" builtinId="17" hidden="1"/>
    <cellStyle name="Titre 2" xfId="18638" builtinId="17" hidden="1"/>
    <cellStyle name="Titre 2" xfId="18726" builtinId="17" hidden="1"/>
    <cellStyle name="Titre 2" xfId="18747" builtinId="17" hidden="1"/>
    <cellStyle name="Titre 2" xfId="18787" builtinId="17" hidden="1"/>
    <cellStyle name="Titre 2" xfId="18815" builtinId="17" hidden="1"/>
    <cellStyle name="Titre 2" xfId="18781" builtinId="17" hidden="1"/>
    <cellStyle name="Titre 2" xfId="18845" builtinId="17" hidden="1"/>
    <cellStyle name="Titre 2" xfId="18866" builtinId="17" hidden="1"/>
    <cellStyle name="Titre 2" xfId="18894" builtinId="17" hidden="1"/>
    <cellStyle name="Titre 2" xfId="18922" builtinId="17" hidden="1"/>
    <cellStyle name="Titre 2" xfId="18888" builtinId="17" hidden="1"/>
    <cellStyle name="Titre 2" xfId="18952" builtinId="17" hidden="1"/>
    <cellStyle name="Titre 2" xfId="18973" builtinId="17" hidden="1"/>
    <cellStyle name="Titre 2" xfId="19040" builtinId="17" hidden="1"/>
    <cellStyle name="Titre 2" xfId="19076" builtinId="17" hidden="1"/>
    <cellStyle name="Titre 2" xfId="19034" builtinId="17" hidden="1"/>
    <cellStyle name="Titre 2" xfId="19130" builtinId="17" hidden="1"/>
    <cellStyle name="Titre 2" xfId="19151" builtinId="17" hidden="1"/>
    <cellStyle name="Titre 2" xfId="19217" builtinId="17" hidden="1"/>
    <cellStyle name="Titre 2" xfId="19252" builtinId="17" hidden="1"/>
    <cellStyle name="Titre 2" xfId="19211" builtinId="17" hidden="1"/>
    <cellStyle name="Titre 2" xfId="19296" builtinId="17" hidden="1"/>
    <cellStyle name="Titre 2" xfId="19317" builtinId="17" hidden="1"/>
    <cellStyle name="Titre 2" xfId="19356" builtinId="17" hidden="1"/>
    <cellStyle name="Titre 2" xfId="19384" builtinId="17" hidden="1"/>
    <cellStyle name="Titre 2" xfId="19350" builtinId="17" hidden="1"/>
    <cellStyle name="Titre 2" xfId="19414" builtinId="17" hidden="1"/>
    <cellStyle name="Titre 2" xfId="19435" builtinId="17" hidden="1"/>
    <cellStyle name="Titre 2" xfId="19493" builtinId="17" hidden="1"/>
    <cellStyle name="Titre 2" xfId="19529" builtinId="17" hidden="1"/>
    <cellStyle name="Titre 2" xfId="19487" builtinId="17" hidden="1"/>
    <cellStyle name="Titre 2" xfId="19575" builtinId="17" hidden="1"/>
    <cellStyle name="Titre 2" xfId="19596" builtinId="17" hidden="1"/>
    <cellStyle name="Titre 2" xfId="19518" builtinId="17" hidden="1"/>
    <cellStyle name="Titre 2" xfId="19545" builtinId="17" hidden="1"/>
    <cellStyle name="Titre 2" xfId="19101" builtinId="17" hidden="1"/>
    <cellStyle name="Titre 2" xfId="18574" builtinId="17" hidden="1"/>
    <cellStyle name="Titre 2" xfId="19460" builtinId="17" hidden="1"/>
    <cellStyle name="Titre 2" xfId="18460" builtinId="17" hidden="1"/>
    <cellStyle name="Titre 2" xfId="19328" builtinId="17" hidden="1"/>
    <cellStyle name="Titre 2" xfId="19025" builtinId="17" hidden="1"/>
    <cellStyle name="Titre 2" xfId="19180" builtinId="17" hidden="1"/>
    <cellStyle name="Titre 2" xfId="19091" builtinId="17" hidden="1"/>
    <cellStyle name="Titre 2" xfId="19210" builtinId="17" hidden="1"/>
    <cellStyle name="Titre 2" xfId="19631" builtinId="17" hidden="1"/>
    <cellStyle name="Titre 2" xfId="19270" builtinId="17" hidden="1"/>
    <cellStyle name="Titre 2" xfId="19661" builtinId="17" hidden="1"/>
    <cellStyle name="Titre 2" xfId="19682" builtinId="17" hidden="1"/>
    <cellStyle name="Titre 2" xfId="19710" builtinId="17" hidden="1"/>
    <cellStyle name="Titre 2" xfId="19738" builtinId="17" hidden="1"/>
    <cellStyle name="Titre 2" xfId="19704" builtinId="17" hidden="1"/>
    <cellStyle name="Titre 2" xfId="19768" builtinId="17" hidden="1"/>
    <cellStyle name="Titre 2" xfId="19789" builtinId="17" customBuiltin="1"/>
    <cellStyle name="Titre 3" xfId="190" builtinId="18" hidden="1"/>
    <cellStyle name="Titre 3" xfId="482" builtinId="18" hidden="1"/>
    <cellStyle name="Titre 3" xfId="485" builtinId="18" hidden="1"/>
    <cellStyle name="Titre 3" xfId="461" builtinId="18" hidden="1"/>
    <cellStyle name="Titre 3" xfId="686" builtinId="18" hidden="1"/>
    <cellStyle name="Titre 3" xfId="688" builtinId="18" hidden="1"/>
    <cellStyle name="Titre 3" xfId="956" builtinId="18" hidden="1"/>
    <cellStyle name="Titre 3" xfId="959" builtinId="18" hidden="1"/>
    <cellStyle name="Titre 3" xfId="937" builtinId="18" hidden="1"/>
    <cellStyle name="Titre 3" xfId="1151" builtinId="18" hidden="1"/>
    <cellStyle name="Titre 3" xfId="1153" builtinId="18" hidden="1"/>
    <cellStyle name="Titre 3" xfId="1368" builtinId="18" hidden="1"/>
    <cellStyle name="Titre 3" xfId="1371" builtinId="18" hidden="1"/>
    <cellStyle name="Titre 3" xfId="1349" builtinId="18" hidden="1"/>
    <cellStyle name="Titre 3" xfId="1560" builtinId="18" hidden="1"/>
    <cellStyle name="Titre 3" xfId="1562" builtinId="18" hidden="1"/>
    <cellStyle name="Titre 3" xfId="1633" builtinId="18" hidden="1"/>
    <cellStyle name="Titre 3" xfId="1635" builtinId="18" hidden="1"/>
    <cellStyle name="Titre 3" xfId="1624" builtinId="18" hidden="1"/>
    <cellStyle name="Titre 3" xfId="1691" builtinId="18" hidden="1"/>
    <cellStyle name="Titre 3" xfId="1693" builtinId="18" hidden="1"/>
    <cellStyle name="Titre 3" xfId="1884" builtinId="18" hidden="1"/>
    <cellStyle name="Titre 3" xfId="1887" builtinId="18" hidden="1"/>
    <cellStyle name="Titre 3" xfId="1865" builtinId="18" hidden="1"/>
    <cellStyle name="Titre 3" xfId="2076" builtinId="18" hidden="1"/>
    <cellStyle name="Titre 3" xfId="2078" builtinId="18" hidden="1"/>
    <cellStyle name="Titre 3" xfId="2181" builtinId="18" hidden="1"/>
    <cellStyle name="Titre 3" xfId="2183" builtinId="18" hidden="1"/>
    <cellStyle name="Titre 3" xfId="2168" builtinId="18" hidden="1"/>
    <cellStyle name="Titre 3" xfId="2275" builtinId="18" hidden="1"/>
    <cellStyle name="Titre 3" xfId="2277" builtinId="18" hidden="1"/>
    <cellStyle name="Titre 3" xfId="2370" builtinId="18" hidden="1"/>
    <cellStyle name="Titre 3" xfId="2372" builtinId="18" hidden="1"/>
    <cellStyle name="Titre 3" xfId="2359" builtinId="18" hidden="1"/>
    <cellStyle name="Titre 3" xfId="2476" builtinId="18" hidden="1"/>
    <cellStyle name="Titre 3" xfId="2478" builtinId="18" hidden="1"/>
    <cellStyle name="Titre 3" xfId="2540" builtinId="18" hidden="1"/>
    <cellStyle name="Titre 3" xfId="2542" builtinId="18" hidden="1"/>
    <cellStyle name="Titre 3" xfId="2531" builtinId="18" hidden="1"/>
    <cellStyle name="Titre 3" xfId="2598" builtinId="18" hidden="1"/>
    <cellStyle name="Titre 3" xfId="2600" builtinId="18" hidden="1"/>
    <cellStyle name="Titre 3" xfId="2681" builtinId="18" hidden="1"/>
    <cellStyle name="Titre 3" xfId="2683" builtinId="18" hidden="1"/>
    <cellStyle name="Titre 3" xfId="2670" builtinId="18" hidden="1"/>
    <cellStyle name="Titre 3" xfId="2789" builtinId="18" hidden="1"/>
    <cellStyle name="Titre 3" xfId="2791" builtinId="18" hidden="1"/>
    <cellStyle name="Titre 3" xfId="2394" builtinId="18" hidden="1"/>
    <cellStyle name="Titre 3" xfId="2347" builtinId="18" hidden="1"/>
    <cellStyle name="Titre 3" xfId="2640" builtinId="18" hidden="1"/>
    <cellStyle name="Titre 3" xfId="768" builtinId="18" hidden="1"/>
    <cellStyle name="Titre 3" xfId="749" builtinId="18" hidden="1"/>
    <cellStyle name="Titre 3" xfId="783" builtinId="18" hidden="1"/>
    <cellStyle name="Titre 3" xfId="2162" builtinId="18" hidden="1"/>
    <cellStyle name="Titre 3" xfId="2750" builtinId="18" hidden="1"/>
    <cellStyle name="Titre 3" xfId="2709" builtinId="18" hidden="1"/>
    <cellStyle name="Titre 3" xfId="2210" builtinId="18" hidden="1"/>
    <cellStyle name="Titre 3" xfId="2170" builtinId="18" hidden="1"/>
    <cellStyle name="Titre 3" xfId="2519" builtinId="18" hidden="1"/>
    <cellStyle name="Titre 3" xfId="2343" builtinId="18" hidden="1"/>
    <cellStyle name="Titre 3" xfId="2889" builtinId="18" hidden="1"/>
    <cellStyle name="Titre 3" xfId="2891" builtinId="18" hidden="1"/>
    <cellStyle name="Titre 3" xfId="2938" builtinId="18" hidden="1"/>
    <cellStyle name="Titre 3" xfId="2940" builtinId="18" hidden="1"/>
    <cellStyle name="Titre 3" xfId="2929" builtinId="18" hidden="1"/>
    <cellStyle name="Titre 3" xfId="3020" builtinId="18" hidden="1"/>
    <cellStyle name="Titre 3" xfId="3022" builtinId="18" hidden="1"/>
    <cellStyle name="Titre 3" xfId="3310" builtinId="18" hidden="1"/>
    <cellStyle name="Titre 3" xfId="3313" builtinId="18" hidden="1"/>
    <cellStyle name="Titre 3" xfId="3291" builtinId="18" hidden="1"/>
    <cellStyle name="Titre 3" xfId="3502" builtinId="18" hidden="1"/>
    <cellStyle name="Titre 3" xfId="3504" builtinId="18" hidden="1"/>
    <cellStyle name="Titre 3" xfId="3772" builtinId="18" hidden="1"/>
    <cellStyle name="Titre 3" xfId="3775" builtinId="18" hidden="1"/>
    <cellStyle name="Titre 3" xfId="3753" builtinId="18" hidden="1"/>
    <cellStyle name="Titre 3" xfId="3967" builtinId="18" hidden="1"/>
    <cellStyle name="Titre 3" xfId="3969" builtinId="18" hidden="1"/>
    <cellStyle name="Titre 3" xfId="4184" builtinId="18" hidden="1"/>
    <cellStyle name="Titre 3" xfId="4187" builtinId="18" hidden="1"/>
    <cellStyle name="Titre 3" xfId="4165" builtinId="18" hidden="1"/>
    <cellStyle name="Titre 3" xfId="4376" builtinId="18" hidden="1"/>
    <cellStyle name="Titre 3" xfId="4378" builtinId="18" hidden="1"/>
    <cellStyle name="Titre 3" xfId="4449" builtinId="18" hidden="1"/>
    <cellStyle name="Titre 3" xfId="4451" builtinId="18" hidden="1"/>
    <cellStyle name="Titre 3" xfId="4440" builtinId="18" hidden="1"/>
    <cellStyle name="Titre 3" xfId="4507" builtinId="18" hidden="1"/>
    <cellStyle name="Titre 3" xfId="4509" builtinId="18" hidden="1"/>
    <cellStyle name="Titre 3" xfId="4700" builtinId="18" hidden="1"/>
    <cellStyle name="Titre 3" xfId="4703" builtinId="18" hidden="1"/>
    <cellStyle name="Titre 3" xfId="4681" builtinId="18" hidden="1"/>
    <cellStyle name="Titre 3" xfId="4892" builtinId="18" hidden="1"/>
    <cellStyle name="Titre 3" xfId="4894" builtinId="18" hidden="1"/>
    <cellStyle name="Titre 3" xfId="4997" builtinId="18" hidden="1"/>
    <cellStyle name="Titre 3" xfId="4999" builtinId="18" hidden="1"/>
    <cellStyle name="Titre 3" xfId="4984" builtinId="18" hidden="1"/>
    <cellStyle name="Titre 3" xfId="5091" builtinId="18" hidden="1"/>
    <cellStyle name="Titre 3" xfId="5093" builtinId="18" hidden="1"/>
    <cellStyle name="Titre 3" xfId="5186" builtinId="18" hidden="1"/>
    <cellStyle name="Titre 3" xfId="5188" builtinId="18" hidden="1"/>
    <cellStyle name="Titre 3" xfId="5175" builtinId="18" hidden="1"/>
    <cellStyle name="Titre 3" xfId="5292" builtinId="18" hidden="1"/>
    <cellStyle name="Titre 3" xfId="5294" builtinId="18" hidden="1"/>
    <cellStyle name="Titre 3" xfId="5356" builtinId="18" hidden="1"/>
    <cellStyle name="Titre 3" xfId="5358" builtinId="18" hidden="1"/>
    <cellStyle name="Titre 3" xfId="5347" builtinId="18" hidden="1"/>
    <cellStyle name="Titre 3" xfId="5414" builtinId="18" hidden="1"/>
    <cellStyle name="Titre 3" xfId="5416" builtinId="18" hidden="1"/>
    <cellStyle name="Titre 3" xfId="5497" builtinId="18" hidden="1"/>
    <cellStyle name="Titre 3" xfId="5499" builtinId="18" hidden="1"/>
    <cellStyle name="Titre 3" xfId="5486" builtinId="18" hidden="1"/>
    <cellStyle name="Titre 3" xfId="5605" builtinId="18" hidden="1"/>
    <cellStyle name="Titre 3" xfId="5607" builtinId="18" hidden="1"/>
    <cellStyle name="Titre 3" xfId="5210" builtinId="18" hidden="1"/>
    <cellStyle name="Titre 3" xfId="5163" builtinId="18" hidden="1"/>
    <cellStyle name="Titre 3" xfId="5456" builtinId="18" hidden="1"/>
    <cellStyle name="Titre 3" xfId="3584" builtinId="18" hidden="1"/>
    <cellStyle name="Titre 3" xfId="3565" builtinId="18" hidden="1"/>
    <cellStyle name="Titre 3" xfId="3599" builtinId="18" hidden="1"/>
    <cellStyle name="Titre 3" xfId="4978" builtinId="18" hidden="1"/>
    <cellStyle name="Titre 3" xfId="5566" builtinId="18" hidden="1"/>
    <cellStyle name="Titre 3" xfId="5525" builtinId="18" hidden="1"/>
    <cellStyle name="Titre 3" xfId="5026" builtinId="18" hidden="1"/>
    <cellStyle name="Titre 3" xfId="4986" builtinId="18" hidden="1"/>
    <cellStyle name="Titre 3" xfId="5335" builtinId="18" hidden="1"/>
    <cellStyle name="Titre 3" xfId="5159" builtinId="18" hidden="1"/>
    <cellStyle name="Titre 3" xfId="5705" builtinId="18" hidden="1"/>
    <cellStyle name="Titre 3" xfId="5707" builtinId="18" hidden="1"/>
    <cellStyle name="Titre 3" xfId="5754" builtinId="18" hidden="1"/>
    <cellStyle name="Titre 3" xfId="5756" builtinId="18" hidden="1"/>
    <cellStyle name="Titre 3" xfId="5745" builtinId="18" hidden="1"/>
    <cellStyle name="Titre 3" xfId="5836" builtinId="18" hidden="1"/>
    <cellStyle name="Titre 3" xfId="5838" builtinId="18" hidden="1"/>
    <cellStyle name="Titre 3" xfId="6062" builtinId="18" hidden="1"/>
    <cellStyle name="Titre 3" xfId="6065" builtinId="18" hidden="1"/>
    <cellStyle name="Titre 3" xfId="6043" builtinId="18" hidden="1"/>
    <cellStyle name="Titre 3" xfId="6254" builtinId="18" hidden="1"/>
    <cellStyle name="Titre 3" xfId="6256" builtinId="18" hidden="1"/>
    <cellStyle name="Titre 3" xfId="6524" builtinId="18" hidden="1"/>
    <cellStyle name="Titre 3" xfId="6527" builtinId="18" hidden="1"/>
    <cellStyle name="Titre 3" xfId="6505" builtinId="18" hidden="1"/>
    <cellStyle name="Titre 3" xfId="6719" builtinId="18" hidden="1"/>
    <cellStyle name="Titre 3" xfId="6721" builtinId="18" hidden="1"/>
    <cellStyle name="Titre 3" xfId="6936" builtinId="18" hidden="1"/>
    <cellStyle name="Titre 3" xfId="6939" builtinId="18" hidden="1"/>
    <cellStyle name="Titre 3" xfId="6917" builtinId="18" hidden="1"/>
    <cellStyle name="Titre 3" xfId="7128" builtinId="18" hidden="1"/>
    <cellStyle name="Titre 3" xfId="7130" builtinId="18" hidden="1"/>
    <cellStyle name="Titre 3" xfId="7201" builtinId="18" hidden="1"/>
    <cellStyle name="Titre 3" xfId="7203" builtinId="18" hidden="1"/>
    <cellStyle name="Titre 3" xfId="7192" builtinId="18" hidden="1"/>
    <cellStyle name="Titre 3" xfId="7259" builtinId="18" hidden="1"/>
    <cellStyle name="Titre 3" xfId="7261" builtinId="18" hidden="1"/>
    <cellStyle name="Titre 3" xfId="7452" builtinId="18" hidden="1"/>
    <cellStyle name="Titre 3" xfId="7455" builtinId="18" hidden="1"/>
    <cellStyle name="Titre 3" xfId="7433" builtinId="18" hidden="1"/>
    <cellStyle name="Titre 3" xfId="7644" builtinId="18" hidden="1"/>
    <cellStyle name="Titre 3" xfId="7646" builtinId="18" hidden="1"/>
    <cellStyle name="Titre 3" xfId="7749" builtinId="18" hidden="1"/>
    <cellStyle name="Titre 3" xfId="7751" builtinId="18" hidden="1"/>
    <cellStyle name="Titre 3" xfId="7736" builtinId="18" hidden="1"/>
    <cellStyle name="Titre 3" xfId="7843" builtinId="18" hidden="1"/>
    <cellStyle name="Titre 3" xfId="7845" builtinId="18" hidden="1"/>
    <cellStyle name="Titre 3" xfId="7938" builtinId="18" hidden="1"/>
    <cellStyle name="Titre 3" xfId="7940" builtinId="18" hidden="1"/>
    <cellStyle name="Titre 3" xfId="7927" builtinId="18" hidden="1"/>
    <cellStyle name="Titre 3" xfId="8044" builtinId="18" hidden="1"/>
    <cellStyle name="Titre 3" xfId="8046" builtinId="18" hidden="1"/>
    <cellStyle name="Titre 3" xfId="8108" builtinId="18" hidden="1"/>
    <cellStyle name="Titre 3" xfId="8110" builtinId="18" hidden="1"/>
    <cellStyle name="Titre 3" xfId="8099" builtinId="18" hidden="1"/>
    <cellStyle name="Titre 3" xfId="8166" builtinId="18" hidden="1"/>
    <cellStyle name="Titre 3" xfId="8168" builtinId="18" hidden="1"/>
    <cellStyle name="Titre 3" xfId="8249" builtinId="18" hidden="1"/>
    <cellStyle name="Titre 3" xfId="8251" builtinId="18" hidden="1"/>
    <cellStyle name="Titre 3" xfId="8238" builtinId="18" hidden="1"/>
    <cellStyle name="Titre 3" xfId="8357" builtinId="18" hidden="1"/>
    <cellStyle name="Titre 3" xfId="8359" builtinId="18" hidden="1"/>
    <cellStyle name="Titre 3" xfId="7962" builtinId="18" hidden="1"/>
    <cellStyle name="Titre 3" xfId="7915" builtinId="18" hidden="1"/>
    <cellStyle name="Titre 3" xfId="8208" builtinId="18" hidden="1"/>
    <cellStyle name="Titre 3" xfId="6336" builtinId="18" hidden="1"/>
    <cellStyle name="Titre 3" xfId="6317" builtinId="18" hidden="1"/>
    <cellStyle name="Titre 3" xfId="6351" builtinId="18" hidden="1"/>
    <cellStyle name="Titre 3" xfId="7730" builtinId="18" hidden="1"/>
    <cellStyle name="Titre 3" xfId="8318" builtinId="18" hidden="1"/>
    <cellStyle name="Titre 3" xfId="8277" builtinId="18" hidden="1"/>
    <cellStyle name="Titre 3" xfId="7778" builtinId="18" hidden="1"/>
    <cellStyle name="Titre 3" xfId="7738" builtinId="18" hidden="1"/>
    <cellStyle name="Titre 3" xfId="8087" builtinId="18" hidden="1"/>
    <cellStyle name="Titre 3" xfId="7911" builtinId="18" hidden="1"/>
    <cellStyle name="Titre 3" xfId="8457" builtinId="18" hidden="1"/>
    <cellStyle name="Titre 3" xfId="8459" builtinId="18" hidden="1"/>
    <cellStyle name="Titre 3" xfId="8506" builtinId="18" hidden="1"/>
    <cellStyle name="Titre 3" xfId="8508" builtinId="18" hidden="1"/>
    <cellStyle name="Titre 3" xfId="8497" builtinId="18" hidden="1"/>
    <cellStyle name="Titre 3" xfId="8588" builtinId="18" hidden="1"/>
    <cellStyle name="Titre 3" xfId="8590" builtinId="18" hidden="1"/>
    <cellStyle name="Titre 3" xfId="8820" builtinId="18" hidden="1"/>
    <cellStyle name="Titre 3" xfId="8823" builtinId="18" hidden="1"/>
    <cellStyle name="Titre 3" xfId="8801" builtinId="18" hidden="1"/>
    <cellStyle name="Titre 3" xfId="9012" builtinId="18" hidden="1"/>
    <cellStyle name="Titre 3" xfId="9014" builtinId="18" hidden="1"/>
    <cellStyle name="Titre 3" xfId="9282" builtinId="18" hidden="1"/>
    <cellStyle name="Titre 3" xfId="9285" builtinId="18" hidden="1"/>
    <cellStyle name="Titre 3" xfId="9263" builtinId="18" hidden="1"/>
    <cellStyle name="Titre 3" xfId="9477" builtinId="18" hidden="1"/>
    <cellStyle name="Titre 3" xfId="9479" builtinId="18" hidden="1"/>
    <cellStyle name="Titre 3" xfId="9694" builtinId="18" hidden="1"/>
    <cellStyle name="Titre 3" xfId="9697" builtinId="18" hidden="1"/>
    <cellStyle name="Titre 3" xfId="9675" builtinId="18" hidden="1"/>
    <cellStyle name="Titre 3" xfId="9886" builtinId="18" hidden="1"/>
    <cellStyle name="Titre 3" xfId="9888" builtinId="18" hidden="1"/>
    <cellStyle name="Titre 3" xfId="9959" builtinId="18" hidden="1"/>
    <cellStyle name="Titre 3" xfId="9961" builtinId="18" hidden="1"/>
    <cellStyle name="Titre 3" xfId="9950" builtinId="18" hidden="1"/>
    <cellStyle name="Titre 3" xfId="10017" builtinId="18" hidden="1"/>
    <cellStyle name="Titre 3" xfId="10019" builtinId="18" hidden="1"/>
    <cellStyle name="Titre 3" xfId="10210" builtinId="18" hidden="1"/>
    <cellStyle name="Titre 3" xfId="10213" builtinId="18" hidden="1"/>
    <cellStyle name="Titre 3" xfId="10191" builtinId="18" hidden="1"/>
    <cellStyle name="Titre 3" xfId="10402" builtinId="18" hidden="1"/>
    <cellStyle name="Titre 3" xfId="10404" builtinId="18" hidden="1"/>
    <cellStyle name="Titre 3" xfId="10507" builtinId="18" hidden="1"/>
    <cellStyle name="Titre 3" xfId="10509" builtinId="18" hidden="1"/>
    <cellStyle name="Titre 3" xfId="10494" builtinId="18" hidden="1"/>
    <cellStyle name="Titre 3" xfId="10601" builtinId="18" hidden="1"/>
    <cellStyle name="Titre 3" xfId="10603" builtinId="18" hidden="1"/>
    <cellStyle name="Titre 3" xfId="10696" builtinId="18" hidden="1"/>
    <cellStyle name="Titre 3" xfId="10698" builtinId="18" hidden="1"/>
    <cellStyle name="Titre 3" xfId="10685" builtinId="18" hidden="1"/>
    <cellStyle name="Titre 3" xfId="10802" builtinId="18" hidden="1"/>
    <cellStyle name="Titre 3" xfId="10804" builtinId="18" hidden="1"/>
    <cellStyle name="Titre 3" xfId="10866" builtinId="18" hidden="1"/>
    <cellStyle name="Titre 3" xfId="10868" builtinId="18" hidden="1"/>
    <cellStyle name="Titre 3" xfId="10857" builtinId="18" hidden="1"/>
    <cellStyle name="Titre 3" xfId="10924" builtinId="18" hidden="1"/>
    <cellStyle name="Titre 3" xfId="10926" builtinId="18" hidden="1"/>
    <cellStyle name="Titre 3" xfId="11007" builtinId="18" hidden="1"/>
    <cellStyle name="Titre 3" xfId="11009" builtinId="18" hidden="1"/>
    <cellStyle name="Titre 3" xfId="10996" builtinId="18" hidden="1"/>
    <cellStyle name="Titre 3" xfId="11115" builtinId="18" hidden="1"/>
    <cellStyle name="Titre 3" xfId="11117" builtinId="18" hidden="1"/>
    <cellStyle name="Titre 3" xfId="10720" builtinId="18" hidden="1"/>
    <cellStyle name="Titre 3" xfId="10673" builtinId="18" hidden="1"/>
    <cellStyle name="Titre 3" xfId="10966" builtinId="18" hidden="1"/>
    <cellStyle name="Titre 3" xfId="9094" builtinId="18" hidden="1"/>
    <cellStyle name="Titre 3" xfId="9075" builtinId="18" hidden="1"/>
    <cellStyle name="Titre 3" xfId="9109" builtinId="18" hidden="1"/>
    <cellStyle name="Titre 3" xfId="10488" builtinId="18" hidden="1"/>
    <cellStyle name="Titre 3" xfId="11076" builtinId="18" hidden="1"/>
    <cellStyle name="Titre 3" xfId="11035" builtinId="18" hidden="1"/>
    <cellStyle name="Titre 3" xfId="10536" builtinId="18" hidden="1"/>
    <cellStyle name="Titre 3" xfId="10496" builtinId="18" hidden="1"/>
    <cellStyle name="Titre 3" xfId="10845" builtinId="18" hidden="1"/>
    <cellStyle name="Titre 3" xfId="10669" builtinId="18" hidden="1"/>
    <cellStyle name="Titre 3" xfId="11215" builtinId="18" hidden="1"/>
    <cellStyle name="Titre 3" xfId="11217" builtinId="18" hidden="1"/>
    <cellStyle name="Titre 3" xfId="11264" builtinId="18" hidden="1"/>
    <cellStyle name="Titre 3" xfId="11266" builtinId="18" hidden="1"/>
    <cellStyle name="Titre 3" xfId="11255" builtinId="18" hidden="1"/>
    <cellStyle name="Titre 3" xfId="11346" builtinId="18" hidden="1"/>
    <cellStyle name="Titre 3" xfId="11348" builtinId="18" hidden="1"/>
    <cellStyle name="Titre 3" xfId="11604" builtinId="18" hidden="1"/>
    <cellStyle name="Titre 3" xfId="11607" builtinId="18" hidden="1"/>
    <cellStyle name="Titre 3" xfId="11585" builtinId="18" hidden="1"/>
    <cellStyle name="Titre 3" xfId="11796" builtinId="18" hidden="1"/>
    <cellStyle name="Titre 3" xfId="11798" builtinId="18" hidden="1"/>
    <cellStyle name="Titre 3" xfId="12066" builtinId="18" hidden="1"/>
    <cellStyle name="Titre 3" xfId="12069" builtinId="18" hidden="1"/>
    <cellStyle name="Titre 3" xfId="12047" builtinId="18" hidden="1"/>
    <cellStyle name="Titre 3" xfId="12261" builtinId="18" hidden="1"/>
    <cellStyle name="Titre 3" xfId="12263" builtinId="18" hidden="1"/>
    <cellStyle name="Titre 3" xfId="12478" builtinId="18" hidden="1"/>
    <cellStyle name="Titre 3" xfId="12481" builtinId="18" hidden="1"/>
    <cellStyle name="Titre 3" xfId="12459" builtinId="18" hidden="1"/>
    <cellStyle name="Titre 3" xfId="12670" builtinId="18" hidden="1"/>
    <cellStyle name="Titre 3" xfId="12672" builtinId="18" hidden="1"/>
    <cellStyle name="Titre 3" xfId="12743" builtinId="18" hidden="1"/>
    <cellStyle name="Titre 3" xfId="12745" builtinId="18" hidden="1"/>
    <cellStyle name="Titre 3" xfId="12734" builtinId="18" hidden="1"/>
    <cellStyle name="Titre 3" xfId="12801" builtinId="18" hidden="1"/>
    <cellStyle name="Titre 3" xfId="12803" builtinId="18" hidden="1"/>
    <cellStyle name="Titre 3" xfId="12994" builtinId="18" hidden="1"/>
    <cellStyle name="Titre 3" xfId="12997" builtinId="18" hidden="1"/>
    <cellStyle name="Titre 3" xfId="12975" builtinId="18" hidden="1"/>
    <cellStyle name="Titre 3" xfId="13186" builtinId="18" hidden="1"/>
    <cellStyle name="Titre 3" xfId="13188" builtinId="18" hidden="1"/>
    <cellStyle name="Titre 3" xfId="13291" builtinId="18" hidden="1"/>
    <cellStyle name="Titre 3" xfId="13293" builtinId="18" hidden="1"/>
    <cellStyle name="Titre 3" xfId="13278" builtinId="18" hidden="1"/>
    <cellStyle name="Titre 3" xfId="13385" builtinId="18" hidden="1"/>
    <cellStyle name="Titre 3" xfId="13387" builtinId="18" hidden="1"/>
    <cellStyle name="Titre 3" xfId="13480" builtinId="18" hidden="1"/>
    <cellStyle name="Titre 3" xfId="13482" builtinId="18" hidden="1"/>
    <cellStyle name="Titre 3" xfId="13469" builtinId="18" hidden="1"/>
    <cellStyle name="Titre 3" xfId="13586" builtinId="18" hidden="1"/>
    <cellStyle name="Titre 3" xfId="13588" builtinId="18" hidden="1"/>
    <cellStyle name="Titre 3" xfId="13650" builtinId="18" hidden="1"/>
    <cellStyle name="Titre 3" xfId="13652" builtinId="18" hidden="1"/>
    <cellStyle name="Titre 3" xfId="13641" builtinId="18" hidden="1"/>
    <cellStyle name="Titre 3" xfId="13708" builtinId="18" hidden="1"/>
    <cellStyle name="Titre 3" xfId="13710" builtinId="18" hidden="1"/>
    <cellStyle name="Titre 3" xfId="13791" builtinId="18" hidden="1"/>
    <cellStyle name="Titre 3" xfId="13793" builtinId="18" hidden="1"/>
    <cellStyle name="Titre 3" xfId="13780" builtinId="18" hidden="1"/>
    <cellStyle name="Titre 3" xfId="13899" builtinId="18" hidden="1"/>
    <cellStyle name="Titre 3" xfId="13901" builtinId="18" hidden="1"/>
    <cellStyle name="Titre 3" xfId="13504" builtinId="18" hidden="1"/>
    <cellStyle name="Titre 3" xfId="13457" builtinId="18" hidden="1"/>
    <cellStyle name="Titre 3" xfId="13750" builtinId="18" hidden="1"/>
    <cellStyle name="Titre 3" xfId="11878" builtinId="18" hidden="1"/>
    <cellStyle name="Titre 3" xfId="11859" builtinId="18" hidden="1"/>
    <cellStyle name="Titre 3" xfId="11893" builtinId="18" hidden="1"/>
    <cellStyle name="Titre 3" xfId="13272" builtinId="18" hidden="1"/>
    <cellStyle name="Titre 3" xfId="13860" builtinId="18" hidden="1"/>
    <cellStyle name="Titre 3" xfId="13819" builtinId="18" hidden="1"/>
    <cellStyle name="Titre 3" xfId="13320" builtinId="18" hidden="1"/>
    <cellStyle name="Titre 3" xfId="13280" builtinId="18" hidden="1"/>
    <cellStyle name="Titre 3" xfId="13629" builtinId="18" hidden="1"/>
    <cellStyle name="Titre 3" xfId="13453" builtinId="18" hidden="1"/>
    <cellStyle name="Titre 3" xfId="13999" builtinId="18" hidden="1"/>
    <cellStyle name="Titre 3" xfId="14001" builtinId="18" hidden="1"/>
    <cellStyle name="Titre 3" xfId="14048" builtinId="18" hidden="1"/>
    <cellStyle name="Titre 3" xfId="14050" builtinId="18" hidden="1"/>
    <cellStyle name="Titre 3" xfId="14039" builtinId="18" hidden="1"/>
    <cellStyle name="Titre 3" xfId="14130" builtinId="18" hidden="1"/>
    <cellStyle name="Titre 3" xfId="14132" builtinId="18" hidden="1"/>
    <cellStyle name="Titre 3" xfId="14362" builtinId="18" hidden="1"/>
    <cellStyle name="Titre 3" xfId="14365" builtinId="18" hidden="1"/>
    <cellStyle name="Titre 3" xfId="14343" builtinId="18" hidden="1"/>
    <cellStyle name="Titre 3" xfId="14554" builtinId="18" hidden="1"/>
    <cellStyle name="Titre 3" xfId="14556" builtinId="18" hidden="1"/>
    <cellStyle name="Titre 3" xfId="14824" builtinId="18" hidden="1"/>
    <cellStyle name="Titre 3" xfId="14827" builtinId="18" hidden="1"/>
    <cellStyle name="Titre 3" xfId="14805" builtinId="18" hidden="1"/>
    <cellStyle name="Titre 3" xfId="15019" builtinId="18" hidden="1"/>
    <cellStyle name="Titre 3" xfId="15021" builtinId="18" hidden="1"/>
    <cellStyle name="Titre 3" xfId="15236" builtinId="18" hidden="1"/>
    <cellStyle name="Titre 3" xfId="15239" builtinId="18" hidden="1"/>
    <cellStyle name="Titre 3" xfId="15217" builtinId="18" hidden="1"/>
    <cellStyle name="Titre 3" xfId="15428" builtinId="18" hidden="1"/>
    <cellStyle name="Titre 3" xfId="15430" builtinId="18" hidden="1"/>
    <cellStyle name="Titre 3" xfId="15501" builtinId="18" hidden="1"/>
    <cellStyle name="Titre 3" xfId="15503" builtinId="18" hidden="1"/>
    <cellStyle name="Titre 3" xfId="15492" builtinId="18" hidden="1"/>
    <cellStyle name="Titre 3" xfId="15559" builtinId="18" hidden="1"/>
    <cellStyle name="Titre 3" xfId="15561" builtinId="18" hidden="1"/>
    <cellStyle name="Titre 3" xfId="15752" builtinId="18" hidden="1"/>
    <cellStyle name="Titre 3" xfId="15755" builtinId="18" hidden="1"/>
    <cellStyle name="Titre 3" xfId="15733" builtinId="18" hidden="1"/>
    <cellStyle name="Titre 3" xfId="15944" builtinId="18" hidden="1"/>
    <cellStyle name="Titre 3" xfId="15946" builtinId="18" hidden="1"/>
    <cellStyle name="Titre 3" xfId="16049" builtinId="18" hidden="1"/>
    <cellStyle name="Titre 3" xfId="16051" builtinId="18" hidden="1"/>
    <cellStyle name="Titre 3" xfId="16036" builtinId="18" hidden="1"/>
    <cellStyle name="Titre 3" xfId="16143" builtinId="18" hidden="1"/>
    <cellStyle name="Titre 3" xfId="16145" builtinId="18" hidden="1"/>
    <cellStyle name="Titre 3" xfId="16238" builtinId="18" hidden="1"/>
    <cellStyle name="Titre 3" xfId="16240" builtinId="18" hidden="1"/>
    <cellStyle name="Titre 3" xfId="16227" builtinId="18" hidden="1"/>
    <cellStyle name="Titre 3" xfId="16344" builtinId="18" hidden="1"/>
    <cellStyle name="Titre 3" xfId="16346" builtinId="18" hidden="1"/>
    <cellStyle name="Titre 3" xfId="16408" builtinId="18" hidden="1"/>
    <cellStyle name="Titre 3" xfId="16410" builtinId="18" hidden="1"/>
    <cellStyle name="Titre 3" xfId="16399" builtinId="18" hidden="1"/>
    <cellStyle name="Titre 3" xfId="16466" builtinId="18" hidden="1"/>
    <cellStyle name="Titre 3" xfId="16468" builtinId="18" hidden="1"/>
    <cellStyle name="Titre 3" xfId="16549" builtinId="18" hidden="1"/>
    <cellStyle name="Titre 3" xfId="16551" builtinId="18" hidden="1"/>
    <cellStyle name="Titre 3" xfId="16538" builtinId="18" hidden="1"/>
    <cellStyle name="Titre 3" xfId="16657" builtinId="18" hidden="1"/>
    <cellStyle name="Titre 3" xfId="16659" builtinId="18" hidden="1"/>
    <cellStyle name="Titre 3" xfId="16262" builtinId="18" hidden="1"/>
    <cellStyle name="Titre 3" xfId="16215" builtinId="18" hidden="1"/>
    <cellStyle name="Titre 3" xfId="16508" builtinId="18" hidden="1"/>
    <cellStyle name="Titre 3" xfId="14636" builtinId="18" hidden="1"/>
    <cellStyle name="Titre 3" xfId="14617" builtinId="18" hidden="1"/>
    <cellStyle name="Titre 3" xfId="14651" builtinId="18" hidden="1"/>
    <cellStyle name="Titre 3" xfId="16030" builtinId="18" hidden="1"/>
    <cellStyle name="Titre 3" xfId="16618" builtinId="18" hidden="1"/>
    <cellStyle name="Titre 3" xfId="16577" builtinId="18" hidden="1"/>
    <cellStyle name="Titre 3" xfId="16078" builtinId="18" hidden="1"/>
    <cellStyle name="Titre 3" xfId="16038" builtinId="18" hidden="1"/>
    <cellStyle name="Titre 3" xfId="16387" builtinId="18" hidden="1"/>
    <cellStyle name="Titre 3" xfId="16211" builtinId="18" hidden="1"/>
    <cellStyle name="Titre 3" xfId="16757" builtinId="18" hidden="1"/>
    <cellStyle name="Titre 3" xfId="16759" builtinId="18" hidden="1"/>
    <cellStyle name="Titre 3" xfId="16806" builtinId="18" hidden="1"/>
    <cellStyle name="Titre 3" xfId="16808" builtinId="18" hidden="1"/>
    <cellStyle name="Titre 3" xfId="16797" builtinId="18" hidden="1"/>
    <cellStyle name="Titre 3" xfId="16888" builtinId="18" hidden="1"/>
    <cellStyle name="Titre 3" xfId="16890" builtinId="18" hidden="1"/>
    <cellStyle name="Titre 3" xfId="16952" builtinId="18" hidden="1"/>
    <cellStyle name="Titre 3" xfId="16954" builtinId="18" hidden="1"/>
    <cellStyle name="Titre 3" xfId="16943" builtinId="18" hidden="1"/>
    <cellStyle name="Titre 3" xfId="17010" builtinId="18" hidden="1"/>
    <cellStyle name="Titre 3" xfId="17012" builtinId="18" hidden="1"/>
    <cellStyle name="Titre 3" xfId="17108" builtinId="18" hidden="1"/>
    <cellStyle name="Titre 3" xfId="17110" builtinId="18" hidden="1"/>
    <cellStyle name="Titre 3" xfId="17099" builtinId="18" hidden="1"/>
    <cellStyle name="Titre 3" xfId="17169" builtinId="18" hidden="1"/>
    <cellStyle name="Titre 3" xfId="17171" builtinId="18" hidden="1"/>
    <cellStyle name="Titre 3" xfId="17230" builtinId="18" hidden="1"/>
    <cellStyle name="Titre 3" xfId="17232" builtinId="18" hidden="1"/>
    <cellStyle name="Titre 3" xfId="17221" builtinId="18" hidden="1"/>
    <cellStyle name="Titre 3" xfId="17288" builtinId="18" hidden="1"/>
    <cellStyle name="Titre 3" xfId="17290" builtinId="18" hidden="1"/>
    <cellStyle name="Titre 3" xfId="17337" builtinId="18" hidden="1"/>
    <cellStyle name="Titre 3" xfId="17339" builtinId="18" hidden="1"/>
    <cellStyle name="Titre 3" xfId="17328" builtinId="18" hidden="1"/>
    <cellStyle name="Titre 3" xfId="17395" builtinId="18" hidden="1"/>
    <cellStyle name="Titre 3" xfId="17397" builtinId="18" hidden="1"/>
    <cellStyle name="Titre 3" xfId="17444" builtinId="18" hidden="1"/>
    <cellStyle name="Titre 3" xfId="17446" builtinId="18" hidden="1"/>
    <cellStyle name="Titre 3" xfId="17435" builtinId="18" hidden="1"/>
    <cellStyle name="Titre 3" xfId="17502" builtinId="18" hidden="1"/>
    <cellStyle name="Titre 3" xfId="17504" builtinId="18" hidden="1"/>
    <cellStyle name="Titre 3" xfId="17578" builtinId="18" hidden="1"/>
    <cellStyle name="Titre 3" xfId="17580" builtinId="18" hidden="1"/>
    <cellStyle name="Titre 3" xfId="17566" builtinId="18" hidden="1"/>
    <cellStyle name="Titre 3" xfId="17668" builtinId="18" hidden="1"/>
    <cellStyle name="Titre 3" xfId="17670" builtinId="18" hidden="1"/>
    <cellStyle name="Titre 3" xfId="17755" builtinId="18" hidden="1"/>
    <cellStyle name="Titre 3" xfId="17757" builtinId="18" hidden="1"/>
    <cellStyle name="Titre 3" xfId="17745" builtinId="18" hidden="1"/>
    <cellStyle name="Titre 3" xfId="17834" builtinId="18" hidden="1"/>
    <cellStyle name="Titre 3" xfId="17836" builtinId="18" hidden="1"/>
    <cellStyle name="Titre 3" xfId="17894" builtinId="18" hidden="1"/>
    <cellStyle name="Titre 3" xfId="17896" builtinId="18" hidden="1"/>
    <cellStyle name="Titre 3" xfId="17885" builtinId="18" hidden="1"/>
    <cellStyle name="Titre 3" xfId="17952" builtinId="18" hidden="1"/>
    <cellStyle name="Titre 3" xfId="17954" builtinId="18" hidden="1"/>
    <cellStyle name="Titre 3" xfId="18031" builtinId="18" hidden="1"/>
    <cellStyle name="Titre 3" xfId="18033" builtinId="18" hidden="1"/>
    <cellStyle name="Titre 3" xfId="18021" builtinId="18" hidden="1"/>
    <cellStyle name="Titre 3" xfId="18113" builtinId="18" hidden="1"/>
    <cellStyle name="Titre 3" xfId="18115" builtinId="18" hidden="1"/>
    <cellStyle name="Titre 3" xfId="17778" builtinId="18" hidden="1"/>
    <cellStyle name="Titre 3" xfId="17733" builtinId="18" hidden="1"/>
    <cellStyle name="Titre 3" xfId="17993" builtinId="18" hidden="1"/>
    <cellStyle name="Titre 3" xfId="17067" builtinId="18" hidden="1"/>
    <cellStyle name="Titre 3" xfId="17049" builtinId="18" hidden="1"/>
    <cellStyle name="Titre 3" xfId="17076" builtinId="18" hidden="1"/>
    <cellStyle name="Titre 3" xfId="17560" builtinId="18" hidden="1"/>
    <cellStyle name="Titre 3" xfId="18086" builtinId="18" hidden="1"/>
    <cellStyle name="Titre 3" xfId="18058" builtinId="18" hidden="1"/>
    <cellStyle name="Titre 3" xfId="17606" builtinId="18" hidden="1"/>
    <cellStyle name="Titre 3" xfId="17568" builtinId="18" hidden="1"/>
    <cellStyle name="Titre 3" xfId="17874" builtinId="18" hidden="1"/>
    <cellStyle name="Titre 3" xfId="17730" builtinId="18" hidden="1"/>
    <cellStyle name="Titre 3" xfId="18199" builtinId="18" hidden="1"/>
    <cellStyle name="Titre 3" xfId="18201" builtinId="18" hidden="1"/>
    <cellStyle name="Titre 3" xfId="18248" builtinId="18" hidden="1"/>
    <cellStyle name="Titre 3" xfId="18250" builtinId="18" hidden="1"/>
    <cellStyle name="Titre 3" xfId="18239" builtinId="18" hidden="1"/>
    <cellStyle name="Titre 3" xfId="18306" builtinId="18" hidden="1"/>
    <cellStyle name="Titre 3" xfId="18308" builtinId="18" hidden="1"/>
    <cellStyle name="Titre 3" xfId="18355" builtinId="18" hidden="1"/>
    <cellStyle name="Titre 3" xfId="18357" builtinId="18" hidden="1"/>
    <cellStyle name="Titre 3" xfId="18346" builtinId="18" hidden="1"/>
    <cellStyle name="Titre 3" xfId="18425" builtinId="18" hidden="1"/>
    <cellStyle name="Titre 3" xfId="18427" builtinId="18" hidden="1"/>
    <cellStyle name="Titre 3" xfId="18523" builtinId="18" hidden="1"/>
    <cellStyle name="Titre 3" xfId="18525" builtinId="18" hidden="1"/>
    <cellStyle name="Titre 3" xfId="18514" builtinId="18" hidden="1"/>
    <cellStyle name="Titre 3" xfId="18584" builtinId="18" hidden="1"/>
    <cellStyle name="Titre 3" xfId="18586" builtinId="18" hidden="1"/>
    <cellStyle name="Titre 3" xfId="18645" builtinId="18" hidden="1"/>
    <cellStyle name="Titre 3" xfId="18647" builtinId="18" hidden="1"/>
    <cellStyle name="Titre 3" xfId="18636" builtinId="18" hidden="1"/>
    <cellStyle name="Titre 3" xfId="18727" builtinId="18" hidden="1"/>
    <cellStyle name="Titre 3" xfId="18729" builtinId="18" hidden="1"/>
    <cellStyle name="Titre 3" xfId="18788" builtinId="18" hidden="1"/>
    <cellStyle name="Titre 3" xfId="18790" builtinId="18" hidden="1"/>
    <cellStyle name="Titre 3" xfId="18779" builtinId="18" hidden="1"/>
    <cellStyle name="Titre 3" xfId="18846" builtinId="18" hidden="1"/>
    <cellStyle name="Titre 3" xfId="18848" builtinId="18" hidden="1"/>
    <cellStyle name="Titre 3" xfId="18895" builtinId="18" hidden="1"/>
    <cellStyle name="Titre 3" xfId="18897" builtinId="18" hidden="1"/>
    <cellStyle name="Titre 3" xfId="18886" builtinId="18" hidden="1"/>
    <cellStyle name="Titre 3" xfId="18953" builtinId="18" hidden="1"/>
    <cellStyle name="Titre 3" xfId="18955" builtinId="18" hidden="1"/>
    <cellStyle name="Titre 3" xfId="19041" builtinId="18" hidden="1"/>
    <cellStyle name="Titre 3" xfId="19043" builtinId="18" hidden="1"/>
    <cellStyle name="Titre 3" xfId="19029" builtinId="18" hidden="1"/>
    <cellStyle name="Titre 3" xfId="19131" builtinId="18" hidden="1"/>
    <cellStyle name="Titre 3" xfId="19133" builtinId="18" hidden="1"/>
    <cellStyle name="Titre 3" xfId="19218" builtinId="18" hidden="1"/>
    <cellStyle name="Titre 3" xfId="19220" builtinId="18" hidden="1"/>
    <cellStyle name="Titre 3" xfId="19208" builtinId="18" hidden="1"/>
    <cellStyle name="Titre 3" xfId="19297" builtinId="18" hidden="1"/>
    <cellStyle name="Titre 3" xfId="19299" builtinId="18" hidden="1"/>
    <cellStyle name="Titre 3" xfId="19357" builtinId="18" hidden="1"/>
    <cellStyle name="Titre 3" xfId="19359" builtinId="18" hidden="1"/>
    <cellStyle name="Titre 3" xfId="19348" builtinId="18" hidden="1"/>
    <cellStyle name="Titre 3" xfId="19415" builtinId="18" hidden="1"/>
    <cellStyle name="Titre 3" xfId="19417" builtinId="18" hidden="1"/>
    <cellStyle name="Titre 3" xfId="19494" builtinId="18" hidden="1"/>
    <cellStyle name="Titre 3" xfId="19496" builtinId="18" hidden="1"/>
    <cellStyle name="Titre 3" xfId="19484" builtinId="18" hidden="1"/>
    <cellStyle name="Titre 3" xfId="19576" builtinId="18" hidden="1"/>
    <cellStyle name="Titre 3" xfId="19578" builtinId="18" hidden="1"/>
    <cellStyle name="Titre 3" xfId="19241" builtinId="18" hidden="1"/>
    <cellStyle name="Titre 3" xfId="19196" builtinId="18" hidden="1"/>
    <cellStyle name="Titre 3" xfId="19456" builtinId="18" hidden="1"/>
    <cellStyle name="Titre 3" xfId="18482" builtinId="18" hidden="1"/>
    <cellStyle name="Titre 3" xfId="18464" builtinId="18" hidden="1"/>
    <cellStyle name="Titre 3" xfId="18491" builtinId="18" hidden="1"/>
    <cellStyle name="Titre 3" xfId="19023" builtinId="18" hidden="1"/>
    <cellStyle name="Titre 3" xfId="19549" builtinId="18" hidden="1"/>
    <cellStyle name="Titre 3" xfId="19521" builtinId="18" hidden="1"/>
    <cellStyle name="Titre 3" xfId="19069" builtinId="18" hidden="1"/>
    <cellStyle name="Titre 3" xfId="19031" builtinId="18" hidden="1"/>
    <cellStyle name="Titre 3" xfId="19337" builtinId="18" hidden="1"/>
    <cellStyle name="Titre 3" xfId="19193" builtinId="18" hidden="1"/>
    <cellStyle name="Titre 3" xfId="19662" builtinId="18" hidden="1"/>
    <cellStyle name="Titre 3" xfId="19664" builtinId="18" hidden="1"/>
    <cellStyle name="Titre 3" xfId="19711" builtinId="18" hidden="1"/>
    <cellStyle name="Titre 3" xfId="19713" builtinId="18" hidden="1"/>
    <cellStyle name="Titre 3" xfId="19702" builtinId="18" hidden="1"/>
    <cellStyle name="Titre 3" xfId="19769" builtinId="18" hidden="1"/>
    <cellStyle name="Titre 3" xfId="19771" builtinId="18" customBuiltin="1"/>
    <cellStyle name="Titre 4" xfId="191" builtinId="19" hidden="1"/>
    <cellStyle name="Titre 4" xfId="483" builtinId="19" hidden="1"/>
    <cellStyle name="Titre 4" xfId="439" builtinId="19" hidden="1"/>
    <cellStyle name="Titre 4" xfId="533" builtinId="19" hidden="1"/>
    <cellStyle name="Titre 4" xfId="687" builtinId="19" hidden="1"/>
    <cellStyle name="Titre 4" xfId="678" builtinId="19" hidden="1"/>
    <cellStyle name="Titre 4" xfId="957" builtinId="19" hidden="1"/>
    <cellStyle name="Titre 4" xfId="918" builtinId="19" hidden="1"/>
    <cellStyle name="Titre 4" xfId="1001" builtinId="19" hidden="1"/>
    <cellStyle name="Titre 4" xfId="1152" builtinId="19" hidden="1"/>
    <cellStyle name="Titre 4" xfId="1143" builtinId="19" hidden="1"/>
    <cellStyle name="Titre 4" xfId="1369" builtinId="19" hidden="1"/>
    <cellStyle name="Titre 4" xfId="1332" builtinId="19" hidden="1"/>
    <cellStyle name="Titre 4" xfId="1412" builtinId="19" hidden="1"/>
    <cellStyle name="Titre 4" xfId="1561" builtinId="19" hidden="1"/>
    <cellStyle name="Titre 4" xfId="1552" builtinId="19" hidden="1"/>
    <cellStyle name="Titre 4" xfId="1634" builtinId="19" hidden="1"/>
    <cellStyle name="Titre 4" xfId="1620" builtinId="19" hidden="1"/>
    <cellStyle name="Titre 4" xfId="1658" builtinId="19" hidden="1"/>
    <cellStyle name="Titre 4" xfId="1692" builtinId="19" hidden="1"/>
    <cellStyle name="Titre 4" xfId="1683" builtinId="19" hidden="1"/>
    <cellStyle name="Titre 4" xfId="1885" builtinId="19" hidden="1"/>
    <cellStyle name="Titre 4" xfId="1848" builtinId="19" hidden="1"/>
    <cellStyle name="Titre 4" xfId="1928" builtinId="19" hidden="1"/>
    <cellStyle name="Titre 4" xfId="2077" builtinId="19" hidden="1"/>
    <cellStyle name="Titre 4" xfId="2068" builtinId="19" hidden="1"/>
    <cellStyle name="Titre 4" xfId="2182" builtinId="19" hidden="1"/>
    <cellStyle name="Titre 4" xfId="2158" builtinId="19" hidden="1"/>
    <cellStyle name="Titre 4" xfId="2214" builtinId="19" hidden="1"/>
    <cellStyle name="Titre 4" xfId="2276" builtinId="19" hidden="1"/>
    <cellStyle name="Titre 4" xfId="2267" builtinId="19" hidden="1"/>
    <cellStyle name="Titre 4" xfId="2371" builtinId="19" hidden="1"/>
    <cellStyle name="Titre 4" xfId="2352" builtinId="19" hidden="1"/>
    <cellStyle name="Titre 4" xfId="2402" builtinId="19" hidden="1"/>
    <cellStyle name="Titre 4" xfId="2477" builtinId="19" hidden="1"/>
    <cellStyle name="Titre 4" xfId="2468" builtinId="19" hidden="1"/>
    <cellStyle name="Titre 4" xfId="2541" builtinId="19" hidden="1"/>
    <cellStyle name="Titre 4" xfId="2527" builtinId="19" hidden="1"/>
    <cellStyle name="Titre 4" xfId="2565" builtinId="19" hidden="1"/>
    <cellStyle name="Titre 4" xfId="2599" builtinId="19" hidden="1"/>
    <cellStyle name="Titre 4" xfId="2590" builtinId="19" hidden="1"/>
    <cellStyle name="Titre 4" xfId="2682" builtinId="19" hidden="1"/>
    <cellStyle name="Titre 4" xfId="2661" builtinId="19" hidden="1"/>
    <cellStyle name="Titre 4" xfId="2714" builtinId="19" hidden="1"/>
    <cellStyle name="Titre 4" xfId="2790" builtinId="19" hidden="1"/>
    <cellStyle name="Titre 4" xfId="2781" builtinId="19" hidden="1"/>
    <cellStyle name="Titre 4" xfId="2207" builtinId="19" hidden="1"/>
    <cellStyle name="Titre 4" xfId="2234" builtinId="19" hidden="1"/>
    <cellStyle name="Titre 4" xfId="751" builtinId="19" hidden="1"/>
    <cellStyle name="Titre 4" xfId="767" builtinId="19" hidden="1"/>
    <cellStyle name="Titre 4" xfId="1142" builtinId="19" hidden="1"/>
    <cellStyle name="Titre 4" xfId="2666" builtinId="19" hidden="1"/>
    <cellStyle name="Titre 4" xfId="2304" builtinId="19" hidden="1"/>
    <cellStyle name="Titre 4" xfId="2156" builtinId="19" hidden="1"/>
    <cellStyle name="Titre 4" xfId="2397" builtinId="19" hidden="1"/>
    <cellStyle name="Titre 4" xfId="817" builtinId="19" hidden="1"/>
    <cellStyle name="Titre 4" xfId="2837" builtinId="19" hidden="1"/>
    <cellStyle name="Titre 4" xfId="2695" builtinId="19" hidden="1"/>
    <cellStyle name="Titre 4" xfId="2856" builtinId="19" hidden="1"/>
    <cellStyle name="Titre 4" xfId="2890" builtinId="19" hidden="1"/>
    <cellStyle name="Titre 4" xfId="2881" builtinId="19" hidden="1"/>
    <cellStyle name="Titre 4" xfId="2939" builtinId="19" hidden="1"/>
    <cellStyle name="Titre 4" xfId="2925" builtinId="19" hidden="1"/>
    <cellStyle name="Titre 4" xfId="2963" builtinId="19" hidden="1"/>
    <cellStyle name="Titre 4" xfId="3021" builtinId="19" hidden="1"/>
    <cellStyle name="Titre 4" xfId="3012" builtinId="19" hidden="1"/>
    <cellStyle name="Titre 4" xfId="3311" builtinId="19" hidden="1"/>
    <cellStyle name="Titre 4" xfId="3274" builtinId="19" hidden="1"/>
    <cellStyle name="Titre 4" xfId="3354" builtinId="19" hidden="1"/>
    <cellStyle name="Titre 4" xfId="3503" builtinId="19" hidden="1"/>
    <cellStyle name="Titre 4" xfId="3494" builtinId="19" hidden="1"/>
    <cellStyle name="Titre 4" xfId="3773" builtinId="19" hidden="1"/>
    <cellStyle name="Titre 4" xfId="3734" builtinId="19" hidden="1"/>
    <cellStyle name="Titre 4" xfId="3817" builtinId="19" hidden="1"/>
    <cellStyle name="Titre 4" xfId="3968" builtinId="19" hidden="1"/>
    <cellStyle name="Titre 4" xfId="3959" builtinId="19" hidden="1"/>
    <cellStyle name="Titre 4" xfId="4185" builtinId="19" hidden="1"/>
    <cellStyle name="Titre 4" xfId="4148" builtinId="19" hidden="1"/>
    <cellStyle name="Titre 4" xfId="4228" builtinId="19" hidden="1"/>
    <cellStyle name="Titre 4" xfId="4377" builtinId="19" hidden="1"/>
    <cellStyle name="Titre 4" xfId="4368" builtinId="19" hidden="1"/>
    <cellStyle name="Titre 4" xfId="4450" builtinId="19" hidden="1"/>
    <cellStyle name="Titre 4" xfId="4436" builtinId="19" hidden="1"/>
    <cellStyle name="Titre 4" xfId="4474" builtinId="19" hidden="1"/>
    <cellStyle name="Titre 4" xfId="4508" builtinId="19" hidden="1"/>
    <cellStyle name="Titre 4" xfId="4499" builtinId="19" hidden="1"/>
    <cellStyle name="Titre 4" xfId="4701" builtinId="19" hidden="1"/>
    <cellStyle name="Titre 4" xfId="4664" builtinId="19" hidden="1"/>
    <cellStyle name="Titre 4" xfId="4744" builtinId="19" hidden="1"/>
    <cellStyle name="Titre 4" xfId="4893" builtinId="19" hidden="1"/>
    <cellStyle name="Titre 4" xfId="4884" builtinId="19" hidden="1"/>
    <cellStyle name="Titre 4" xfId="4998" builtinId="19" hidden="1"/>
    <cellStyle name="Titre 4" xfId="4974" builtinId="19" hidden="1"/>
    <cellStyle name="Titre 4" xfId="5030" builtinId="19" hidden="1"/>
    <cellStyle name="Titre 4" xfId="5092" builtinId="19" hidden="1"/>
    <cellStyle name="Titre 4" xfId="5083" builtinId="19" hidden="1"/>
    <cellStyle name="Titre 4" xfId="5187" builtinId="19" hidden="1"/>
    <cellStyle name="Titre 4" xfId="5168" builtinId="19" hidden="1"/>
    <cellStyle name="Titre 4" xfId="5218" builtinId="19" hidden="1"/>
    <cellStyle name="Titre 4" xfId="5293" builtinId="19" hidden="1"/>
    <cellStyle name="Titre 4" xfId="5284" builtinId="19" hidden="1"/>
    <cellStyle name="Titre 4" xfId="5357" builtinId="19" hidden="1"/>
    <cellStyle name="Titre 4" xfId="5343" builtinId="19" hidden="1"/>
    <cellStyle name="Titre 4" xfId="5381" builtinId="19" hidden="1"/>
    <cellStyle name="Titre 4" xfId="5415" builtinId="19" hidden="1"/>
    <cellStyle name="Titre 4" xfId="5406" builtinId="19" hidden="1"/>
    <cellStyle name="Titre 4" xfId="5498" builtinId="19" hidden="1"/>
    <cellStyle name="Titre 4" xfId="5477" builtinId="19" hidden="1"/>
    <cellStyle name="Titre 4" xfId="5530" builtinId="19" hidden="1"/>
    <cellStyle name="Titre 4" xfId="5606" builtinId="19" hidden="1"/>
    <cellStyle name="Titre 4" xfId="5597" builtinId="19" hidden="1"/>
    <cellStyle name="Titre 4" xfId="5023" builtinId="19" hidden="1"/>
    <cellStyle name="Titre 4" xfId="5050" builtinId="19" hidden="1"/>
    <cellStyle name="Titre 4" xfId="3567" builtinId="19" hidden="1"/>
    <cellStyle name="Titre 4" xfId="3583" builtinId="19" hidden="1"/>
    <cellStyle name="Titre 4" xfId="3958" builtinId="19" hidden="1"/>
    <cellStyle name="Titre 4" xfId="5482" builtinId="19" hidden="1"/>
    <cellStyle name="Titre 4" xfId="5120" builtinId="19" hidden="1"/>
    <cellStyle name="Titre 4" xfId="4972" builtinId="19" hidden="1"/>
    <cellStyle name="Titre 4" xfId="5213" builtinId="19" hidden="1"/>
    <cellStyle name="Titre 4" xfId="3633" builtinId="19" hidden="1"/>
    <cellStyle name="Titre 4" xfId="5653" builtinId="19" hidden="1"/>
    <cellStyle name="Titre 4" xfId="5511" builtinId="19" hidden="1"/>
    <cellStyle name="Titre 4" xfId="5672" builtinId="19" hidden="1"/>
    <cellStyle name="Titre 4" xfId="5706" builtinId="19" hidden="1"/>
    <cellStyle name="Titre 4" xfId="5697" builtinId="19" hidden="1"/>
    <cellStyle name="Titre 4" xfId="5755" builtinId="19" hidden="1"/>
    <cellStyle name="Titre 4" xfId="5741" builtinId="19" hidden="1"/>
    <cellStyle name="Titre 4" xfId="5779" builtinId="19" hidden="1"/>
    <cellStyle name="Titre 4" xfId="5837" builtinId="19" hidden="1"/>
    <cellStyle name="Titre 4" xfId="5828" builtinId="19" hidden="1"/>
    <cellStyle name="Titre 4" xfId="6063" builtinId="19" hidden="1"/>
    <cellStyle name="Titre 4" xfId="6026" builtinId="19" hidden="1"/>
    <cellStyle name="Titre 4" xfId="6106" builtinId="19" hidden="1"/>
    <cellStyle name="Titre 4" xfId="6255" builtinId="19" hidden="1"/>
    <cellStyle name="Titre 4" xfId="6246" builtinId="19" hidden="1"/>
    <cellStyle name="Titre 4" xfId="6525" builtinId="19" hidden="1"/>
    <cellStyle name="Titre 4" xfId="6486" builtinId="19" hidden="1"/>
    <cellStyle name="Titre 4" xfId="6569" builtinId="19" hidden="1"/>
    <cellStyle name="Titre 4" xfId="6720" builtinId="19" hidden="1"/>
    <cellStyle name="Titre 4" xfId="6711" builtinId="19" hidden="1"/>
    <cellStyle name="Titre 4" xfId="6937" builtinId="19" hidden="1"/>
    <cellStyle name="Titre 4" xfId="6900" builtinId="19" hidden="1"/>
    <cellStyle name="Titre 4" xfId="6980" builtinId="19" hidden="1"/>
    <cellStyle name="Titre 4" xfId="7129" builtinId="19" hidden="1"/>
    <cellStyle name="Titre 4" xfId="7120" builtinId="19" hidden="1"/>
    <cellStyle name="Titre 4" xfId="7202" builtinId="19" hidden="1"/>
    <cellStyle name="Titre 4" xfId="7188" builtinId="19" hidden="1"/>
    <cellStyle name="Titre 4" xfId="7226" builtinId="19" hidden="1"/>
    <cellStyle name="Titre 4" xfId="7260" builtinId="19" hidden="1"/>
    <cellStyle name="Titre 4" xfId="7251" builtinId="19" hidden="1"/>
    <cellStyle name="Titre 4" xfId="7453" builtinId="19" hidden="1"/>
    <cellStyle name="Titre 4" xfId="7416" builtinId="19" hidden="1"/>
    <cellStyle name="Titre 4" xfId="7496" builtinId="19" hidden="1"/>
    <cellStyle name="Titre 4" xfId="7645" builtinId="19" hidden="1"/>
    <cellStyle name="Titre 4" xfId="7636" builtinId="19" hidden="1"/>
    <cellStyle name="Titre 4" xfId="7750" builtinId="19" hidden="1"/>
    <cellStyle name="Titre 4" xfId="7726" builtinId="19" hidden="1"/>
    <cellStyle name="Titre 4" xfId="7782" builtinId="19" hidden="1"/>
    <cellStyle name="Titre 4" xfId="7844" builtinId="19" hidden="1"/>
    <cellStyle name="Titre 4" xfId="7835" builtinId="19" hidden="1"/>
    <cellStyle name="Titre 4" xfId="7939" builtinId="19" hidden="1"/>
    <cellStyle name="Titre 4" xfId="7920" builtinId="19" hidden="1"/>
    <cellStyle name="Titre 4" xfId="7970" builtinId="19" hidden="1"/>
    <cellStyle name="Titre 4" xfId="8045" builtinId="19" hidden="1"/>
    <cellStyle name="Titre 4" xfId="8036" builtinId="19" hidden="1"/>
    <cellStyle name="Titre 4" xfId="8109" builtinId="19" hidden="1"/>
    <cellStyle name="Titre 4" xfId="8095" builtinId="19" hidden="1"/>
    <cellStyle name="Titre 4" xfId="8133" builtinId="19" hidden="1"/>
    <cellStyle name="Titre 4" xfId="8167" builtinId="19" hidden="1"/>
    <cellStyle name="Titre 4" xfId="8158" builtinId="19" hidden="1"/>
    <cellStyle name="Titre 4" xfId="8250" builtinId="19" hidden="1"/>
    <cellStyle name="Titre 4" xfId="8229" builtinId="19" hidden="1"/>
    <cellStyle name="Titre 4" xfId="8282" builtinId="19" hidden="1"/>
    <cellStyle name="Titre 4" xfId="8358" builtinId="19" hidden="1"/>
    <cellStyle name="Titre 4" xfId="8349" builtinId="19" hidden="1"/>
    <cellStyle name="Titre 4" xfId="7775" builtinId="19" hidden="1"/>
    <cellStyle name="Titre 4" xfId="7802" builtinId="19" hidden="1"/>
    <cellStyle name="Titre 4" xfId="6319" builtinId="19" hidden="1"/>
    <cellStyle name="Titre 4" xfId="6335" builtinId="19" hidden="1"/>
    <cellStyle name="Titre 4" xfId="6710" builtinId="19" hidden="1"/>
    <cellStyle name="Titre 4" xfId="8234" builtinId="19" hidden="1"/>
    <cellStyle name="Titre 4" xfId="7872" builtinId="19" hidden="1"/>
    <cellStyle name="Titre 4" xfId="7724" builtinId="19" hidden="1"/>
    <cellStyle name="Titre 4" xfId="7965" builtinId="19" hidden="1"/>
    <cellStyle name="Titre 4" xfId="6385" builtinId="19" hidden="1"/>
    <cellStyle name="Titre 4" xfId="8405" builtinId="19" hidden="1"/>
    <cellStyle name="Titre 4" xfId="8263" builtinId="19" hidden="1"/>
    <cellStyle name="Titre 4" xfId="8424" builtinId="19" hidden="1"/>
    <cellStyle name="Titre 4" xfId="8458" builtinId="19" hidden="1"/>
    <cellStyle name="Titre 4" xfId="8449" builtinId="19" hidden="1"/>
    <cellStyle name="Titre 4" xfId="8507" builtinId="19" hidden="1"/>
    <cellStyle name="Titre 4" xfId="8493" builtinId="19" hidden="1"/>
    <cellStyle name="Titre 4" xfId="8531" builtinId="19" hidden="1"/>
    <cellStyle name="Titre 4" xfId="8589" builtinId="19" hidden="1"/>
    <cellStyle name="Titre 4" xfId="8580" builtinId="19" hidden="1"/>
    <cellStyle name="Titre 4" xfId="8821" builtinId="19" hidden="1"/>
    <cellStyle name="Titre 4" xfId="8784" builtinId="19" hidden="1"/>
    <cellStyle name="Titre 4" xfId="8864" builtinId="19" hidden="1"/>
    <cellStyle name="Titre 4" xfId="9013" builtinId="19" hidden="1"/>
    <cellStyle name="Titre 4" xfId="9004" builtinId="19" hidden="1"/>
    <cellStyle name="Titre 4" xfId="9283" builtinId="19" hidden="1"/>
    <cellStyle name="Titre 4" xfId="9244" builtinId="19" hidden="1"/>
    <cellStyle name="Titre 4" xfId="9327" builtinId="19" hidden="1"/>
    <cellStyle name="Titre 4" xfId="9478" builtinId="19" hidden="1"/>
    <cellStyle name="Titre 4" xfId="9469" builtinId="19" hidden="1"/>
    <cellStyle name="Titre 4" xfId="9695" builtinId="19" hidden="1"/>
    <cellStyle name="Titre 4" xfId="9658" builtinId="19" hidden="1"/>
    <cellStyle name="Titre 4" xfId="9738" builtinId="19" hidden="1"/>
    <cellStyle name="Titre 4" xfId="9887" builtinId="19" hidden="1"/>
    <cellStyle name="Titre 4" xfId="9878" builtinId="19" hidden="1"/>
    <cellStyle name="Titre 4" xfId="9960" builtinId="19" hidden="1"/>
    <cellStyle name="Titre 4" xfId="9946" builtinId="19" hidden="1"/>
    <cellStyle name="Titre 4" xfId="9984" builtinId="19" hidden="1"/>
    <cellStyle name="Titre 4" xfId="10018" builtinId="19" hidden="1"/>
    <cellStyle name="Titre 4" xfId="10009" builtinId="19" hidden="1"/>
    <cellStyle name="Titre 4" xfId="10211" builtinId="19" hidden="1"/>
    <cellStyle name="Titre 4" xfId="10174" builtinId="19" hidden="1"/>
    <cellStyle name="Titre 4" xfId="10254" builtinId="19" hidden="1"/>
    <cellStyle name="Titre 4" xfId="10403" builtinId="19" hidden="1"/>
    <cellStyle name="Titre 4" xfId="10394" builtinId="19" hidden="1"/>
    <cellStyle name="Titre 4" xfId="10508" builtinId="19" hidden="1"/>
    <cellStyle name="Titre 4" xfId="10484" builtinId="19" hidden="1"/>
    <cellStyle name="Titre 4" xfId="10540" builtinId="19" hidden="1"/>
    <cellStyle name="Titre 4" xfId="10602" builtinId="19" hidden="1"/>
    <cellStyle name="Titre 4" xfId="10593" builtinId="19" hidden="1"/>
    <cellStyle name="Titre 4" xfId="10697" builtinId="19" hidden="1"/>
    <cellStyle name="Titre 4" xfId="10678" builtinId="19" hidden="1"/>
    <cellStyle name="Titre 4" xfId="10728" builtinId="19" hidden="1"/>
    <cellStyle name="Titre 4" xfId="10803" builtinId="19" hidden="1"/>
    <cellStyle name="Titre 4" xfId="10794" builtinId="19" hidden="1"/>
    <cellStyle name="Titre 4" xfId="10867" builtinId="19" hidden="1"/>
    <cellStyle name="Titre 4" xfId="10853" builtinId="19" hidden="1"/>
    <cellStyle name="Titre 4" xfId="10891" builtinId="19" hidden="1"/>
    <cellStyle name="Titre 4" xfId="10925" builtinId="19" hidden="1"/>
    <cellStyle name="Titre 4" xfId="10916" builtinId="19" hidden="1"/>
    <cellStyle name="Titre 4" xfId="11008" builtinId="19" hidden="1"/>
    <cellStyle name="Titre 4" xfId="10987" builtinId="19" hidden="1"/>
    <cellStyle name="Titre 4" xfId="11040" builtinId="19" hidden="1"/>
    <cellStyle name="Titre 4" xfId="11116" builtinId="19" hidden="1"/>
    <cellStyle name="Titre 4" xfId="11107" builtinId="19" hidden="1"/>
    <cellStyle name="Titre 4" xfId="10533" builtinId="19" hidden="1"/>
    <cellStyle name="Titre 4" xfId="10560" builtinId="19" hidden="1"/>
    <cellStyle name="Titre 4" xfId="9077" builtinId="19" hidden="1"/>
    <cellStyle name="Titre 4" xfId="9093" builtinId="19" hidden="1"/>
    <cellStyle name="Titre 4" xfId="9468" builtinId="19" hidden="1"/>
    <cellStyle name="Titre 4" xfId="10992" builtinId="19" hidden="1"/>
    <cellStyle name="Titre 4" xfId="10630" builtinId="19" hidden="1"/>
    <cellStyle name="Titre 4" xfId="10482" builtinId="19" hidden="1"/>
    <cellStyle name="Titre 4" xfId="10723" builtinId="19" hidden="1"/>
    <cellStyle name="Titre 4" xfId="9143" builtinId="19" hidden="1"/>
    <cellStyle name="Titre 4" xfId="11163" builtinId="19" hidden="1"/>
    <cellStyle name="Titre 4" xfId="11021" builtinId="19" hidden="1"/>
    <cellStyle name="Titre 4" xfId="11182" builtinId="19" hidden="1"/>
    <cellStyle name="Titre 4" xfId="11216" builtinId="19" hidden="1"/>
    <cellStyle name="Titre 4" xfId="11207" builtinId="19" hidden="1"/>
    <cellStyle name="Titre 4" xfId="11265" builtinId="19" hidden="1"/>
    <cellStyle name="Titre 4" xfId="11251" builtinId="19" hidden="1"/>
    <cellStyle name="Titre 4" xfId="11289" builtinId="19" hidden="1"/>
    <cellStyle name="Titre 4" xfId="11347" builtinId="19" hidden="1"/>
    <cellStyle name="Titre 4" xfId="11338" builtinId="19" hidden="1"/>
    <cellStyle name="Titre 4" xfId="11605" builtinId="19" hidden="1"/>
    <cellStyle name="Titre 4" xfId="11568" builtinId="19" hidden="1"/>
    <cellStyle name="Titre 4" xfId="11648" builtinId="19" hidden="1"/>
    <cellStyle name="Titre 4" xfId="11797" builtinId="19" hidden="1"/>
    <cellStyle name="Titre 4" xfId="11788" builtinId="19" hidden="1"/>
    <cellStyle name="Titre 4" xfId="12067" builtinId="19" hidden="1"/>
    <cellStyle name="Titre 4" xfId="12028" builtinId="19" hidden="1"/>
    <cellStyle name="Titre 4" xfId="12111" builtinId="19" hidden="1"/>
    <cellStyle name="Titre 4" xfId="12262" builtinId="19" hidden="1"/>
    <cellStyle name="Titre 4" xfId="12253" builtinId="19" hidden="1"/>
    <cellStyle name="Titre 4" xfId="12479" builtinId="19" hidden="1"/>
    <cellStyle name="Titre 4" xfId="12442" builtinId="19" hidden="1"/>
    <cellStyle name="Titre 4" xfId="12522" builtinId="19" hidden="1"/>
    <cellStyle name="Titre 4" xfId="12671" builtinId="19" hidden="1"/>
    <cellStyle name="Titre 4" xfId="12662" builtinId="19" hidden="1"/>
    <cellStyle name="Titre 4" xfId="12744" builtinId="19" hidden="1"/>
    <cellStyle name="Titre 4" xfId="12730" builtinId="19" hidden="1"/>
    <cellStyle name="Titre 4" xfId="12768" builtinId="19" hidden="1"/>
    <cellStyle name="Titre 4" xfId="12802" builtinId="19" hidden="1"/>
    <cellStyle name="Titre 4" xfId="12793" builtinId="19" hidden="1"/>
    <cellStyle name="Titre 4" xfId="12995" builtinId="19" hidden="1"/>
    <cellStyle name="Titre 4" xfId="12958" builtinId="19" hidden="1"/>
    <cellStyle name="Titre 4" xfId="13038" builtinId="19" hidden="1"/>
    <cellStyle name="Titre 4" xfId="13187" builtinId="19" hidden="1"/>
    <cellStyle name="Titre 4" xfId="13178" builtinId="19" hidden="1"/>
    <cellStyle name="Titre 4" xfId="13292" builtinId="19" hidden="1"/>
    <cellStyle name="Titre 4" xfId="13268" builtinId="19" hidden="1"/>
    <cellStyle name="Titre 4" xfId="13324" builtinId="19" hidden="1"/>
    <cellStyle name="Titre 4" xfId="13386" builtinId="19" hidden="1"/>
    <cellStyle name="Titre 4" xfId="13377" builtinId="19" hidden="1"/>
    <cellStyle name="Titre 4" xfId="13481" builtinId="19" hidden="1"/>
    <cellStyle name="Titre 4" xfId="13462" builtinId="19" hidden="1"/>
    <cellStyle name="Titre 4" xfId="13512" builtinId="19" hidden="1"/>
    <cellStyle name="Titre 4" xfId="13587" builtinId="19" hidden="1"/>
    <cellStyle name="Titre 4" xfId="13578" builtinId="19" hidden="1"/>
    <cellStyle name="Titre 4" xfId="13651" builtinId="19" hidden="1"/>
    <cellStyle name="Titre 4" xfId="13637" builtinId="19" hidden="1"/>
    <cellStyle name="Titre 4" xfId="13675" builtinId="19" hidden="1"/>
    <cellStyle name="Titre 4" xfId="13709" builtinId="19" hidden="1"/>
    <cellStyle name="Titre 4" xfId="13700" builtinId="19" hidden="1"/>
    <cellStyle name="Titre 4" xfId="13792" builtinId="19" hidden="1"/>
    <cellStyle name="Titre 4" xfId="13771" builtinId="19" hidden="1"/>
    <cellStyle name="Titre 4" xfId="13824" builtinId="19" hidden="1"/>
    <cellStyle name="Titre 4" xfId="13900" builtinId="19" hidden="1"/>
    <cellStyle name="Titre 4" xfId="13891" builtinId="19" hidden="1"/>
    <cellStyle name="Titre 4" xfId="13317" builtinId="19" hidden="1"/>
    <cellStyle name="Titre 4" xfId="13344" builtinId="19" hidden="1"/>
    <cellStyle name="Titre 4" xfId="11861" builtinId="19" hidden="1"/>
    <cellStyle name="Titre 4" xfId="11877" builtinId="19" hidden="1"/>
    <cellStyle name="Titre 4" xfId="12252" builtinId="19" hidden="1"/>
    <cellStyle name="Titre 4" xfId="13776" builtinId="19" hidden="1"/>
    <cellStyle name="Titre 4" xfId="13414" builtinId="19" hidden="1"/>
    <cellStyle name="Titre 4" xfId="13266" builtinId="19" hidden="1"/>
    <cellStyle name="Titre 4" xfId="13507" builtinId="19" hidden="1"/>
    <cellStyle name="Titre 4" xfId="11927" builtinId="19" hidden="1"/>
    <cellStyle name="Titre 4" xfId="13947" builtinId="19" hidden="1"/>
    <cellStyle name="Titre 4" xfId="13805" builtinId="19" hidden="1"/>
    <cellStyle name="Titre 4" xfId="13966" builtinId="19" hidden="1"/>
    <cellStyle name="Titre 4" xfId="14000" builtinId="19" hidden="1"/>
    <cellStyle name="Titre 4" xfId="13991" builtinId="19" hidden="1"/>
    <cellStyle name="Titre 4" xfId="14049" builtinId="19" hidden="1"/>
    <cellStyle name="Titre 4" xfId="14035" builtinId="19" hidden="1"/>
    <cellStyle name="Titre 4" xfId="14073" builtinId="19" hidden="1"/>
    <cellStyle name="Titre 4" xfId="14131" builtinId="19" hidden="1"/>
    <cellStyle name="Titre 4" xfId="14122" builtinId="19" hidden="1"/>
    <cellStyle name="Titre 4" xfId="14363" builtinId="19" hidden="1"/>
    <cellStyle name="Titre 4" xfId="14326" builtinId="19" hidden="1"/>
    <cellStyle name="Titre 4" xfId="14406" builtinId="19" hidden="1"/>
    <cellStyle name="Titre 4" xfId="14555" builtinId="19" hidden="1"/>
    <cellStyle name="Titre 4" xfId="14546" builtinId="19" hidden="1"/>
    <cellStyle name="Titre 4" xfId="14825" builtinId="19" hidden="1"/>
    <cellStyle name="Titre 4" xfId="14786" builtinId="19" hidden="1"/>
    <cellStyle name="Titre 4" xfId="14869" builtinId="19" hidden="1"/>
    <cellStyle name="Titre 4" xfId="15020" builtinId="19" hidden="1"/>
    <cellStyle name="Titre 4" xfId="15011" builtinId="19" hidden="1"/>
    <cellStyle name="Titre 4" xfId="15237" builtinId="19" hidden="1"/>
    <cellStyle name="Titre 4" xfId="15200" builtinId="19" hidden="1"/>
    <cellStyle name="Titre 4" xfId="15280" builtinId="19" hidden="1"/>
    <cellStyle name="Titre 4" xfId="15429" builtinId="19" hidden="1"/>
    <cellStyle name="Titre 4" xfId="15420" builtinId="19" hidden="1"/>
    <cellStyle name="Titre 4" xfId="15502" builtinId="19" hidden="1"/>
    <cellStyle name="Titre 4" xfId="15488" builtinId="19" hidden="1"/>
    <cellStyle name="Titre 4" xfId="15526" builtinId="19" hidden="1"/>
    <cellStyle name="Titre 4" xfId="15560" builtinId="19" hidden="1"/>
    <cellStyle name="Titre 4" xfId="15551" builtinId="19" hidden="1"/>
    <cellStyle name="Titre 4" xfId="15753" builtinId="19" hidden="1"/>
    <cellStyle name="Titre 4" xfId="15716" builtinId="19" hidden="1"/>
    <cellStyle name="Titre 4" xfId="15796" builtinId="19" hidden="1"/>
    <cellStyle name="Titre 4" xfId="15945" builtinId="19" hidden="1"/>
    <cellStyle name="Titre 4" xfId="15936" builtinId="19" hidden="1"/>
    <cellStyle name="Titre 4" xfId="16050" builtinId="19" hidden="1"/>
    <cellStyle name="Titre 4" xfId="16026" builtinId="19" hidden="1"/>
    <cellStyle name="Titre 4" xfId="16082" builtinId="19" hidden="1"/>
    <cellStyle name="Titre 4" xfId="16144" builtinId="19" hidden="1"/>
    <cellStyle name="Titre 4" xfId="16135" builtinId="19" hidden="1"/>
    <cellStyle name="Titre 4" xfId="16239" builtinId="19" hidden="1"/>
    <cellStyle name="Titre 4" xfId="16220" builtinId="19" hidden="1"/>
    <cellStyle name="Titre 4" xfId="16270" builtinId="19" hidden="1"/>
    <cellStyle name="Titre 4" xfId="16345" builtinId="19" hidden="1"/>
    <cellStyle name="Titre 4" xfId="16336" builtinId="19" hidden="1"/>
    <cellStyle name="Titre 4" xfId="16409" builtinId="19" hidden="1"/>
    <cellStyle name="Titre 4" xfId="16395" builtinId="19" hidden="1"/>
    <cellStyle name="Titre 4" xfId="16433" builtinId="19" hidden="1"/>
    <cellStyle name="Titre 4" xfId="16467" builtinId="19" hidden="1"/>
    <cellStyle name="Titre 4" xfId="16458" builtinId="19" hidden="1"/>
    <cellStyle name="Titre 4" xfId="16550" builtinId="19" hidden="1"/>
    <cellStyle name="Titre 4" xfId="16529" builtinId="19" hidden="1"/>
    <cellStyle name="Titre 4" xfId="16582" builtinId="19" hidden="1"/>
    <cellStyle name="Titre 4" xfId="16658" builtinId="19" hidden="1"/>
    <cellStyle name="Titre 4" xfId="16649" builtinId="19" hidden="1"/>
    <cellStyle name="Titre 4" xfId="16075" builtinId="19" hidden="1"/>
    <cellStyle name="Titre 4" xfId="16102" builtinId="19" hidden="1"/>
    <cellStyle name="Titre 4" xfId="14619" builtinId="19" hidden="1"/>
    <cellStyle name="Titre 4" xfId="14635" builtinId="19" hidden="1"/>
    <cellStyle name="Titre 4" xfId="15010" builtinId="19" hidden="1"/>
    <cellStyle name="Titre 4" xfId="16534" builtinId="19" hidden="1"/>
    <cellStyle name="Titre 4" xfId="16172" builtinId="19" hidden="1"/>
    <cellStyle name="Titre 4" xfId="16024" builtinId="19" hidden="1"/>
    <cellStyle name="Titre 4" xfId="16265" builtinId="19" hidden="1"/>
    <cellStyle name="Titre 4" xfId="14685" builtinId="19" hidden="1"/>
    <cellStyle name="Titre 4" xfId="16705" builtinId="19" hidden="1"/>
    <cellStyle name="Titre 4" xfId="16563" builtinId="19" hidden="1"/>
    <cellStyle name="Titre 4" xfId="16724" builtinId="19" hidden="1"/>
    <cellStyle name="Titre 4" xfId="16758" builtinId="19" hidden="1"/>
    <cellStyle name="Titre 4" xfId="16749" builtinId="19" hidden="1"/>
    <cellStyle name="Titre 4" xfId="16807" builtinId="19" hidden="1"/>
    <cellStyle name="Titre 4" xfId="16793" builtinId="19" hidden="1"/>
    <cellStyle name="Titre 4" xfId="16831" builtinId="19" hidden="1"/>
    <cellStyle name="Titre 4" xfId="16889" builtinId="19" hidden="1"/>
    <cellStyle name="Titre 4" xfId="16880" builtinId="19" hidden="1"/>
    <cellStyle name="Titre 4" xfId="16953" builtinId="19" hidden="1"/>
    <cellStyle name="Titre 4" xfId="16939" builtinId="19" hidden="1"/>
    <cellStyle name="Titre 4" xfId="16977" builtinId="19" hidden="1"/>
    <cellStyle name="Titre 4" xfId="17011" builtinId="19" hidden="1"/>
    <cellStyle name="Titre 4" xfId="17002" builtinId="19" hidden="1"/>
    <cellStyle name="Titre 4" xfId="17109" builtinId="19" hidden="1"/>
    <cellStyle name="Titre 4" xfId="17093" builtinId="19" hidden="1"/>
    <cellStyle name="Titre 4" xfId="17134" builtinId="19" hidden="1"/>
    <cellStyle name="Titre 4" xfId="17170" builtinId="19" hidden="1"/>
    <cellStyle name="Titre 4" xfId="17161" builtinId="19" hidden="1"/>
    <cellStyle name="Titre 4" xfId="17231" builtinId="19" hidden="1"/>
    <cellStyle name="Titre 4" xfId="17217" builtinId="19" hidden="1"/>
    <cellStyle name="Titre 4" xfId="17255" builtinId="19" hidden="1"/>
    <cellStyle name="Titre 4" xfId="17289" builtinId="19" hidden="1"/>
    <cellStyle name="Titre 4" xfId="17280" builtinId="19" hidden="1"/>
    <cellStyle name="Titre 4" xfId="17338" builtinId="19" hidden="1"/>
    <cellStyle name="Titre 4" xfId="17324" builtinId="19" hidden="1"/>
    <cellStyle name="Titre 4" xfId="17362" builtinId="19" hidden="1"/>
    <cellStyle name="Titre 4" xfId="17396" builtinId="19" hidden="1"/>
    <cellStyle name="Titre 4" xfId="17387" builtinId="19" hidden="1"/>
    <cellStyle name="Titre 4" xfId="17445" builtinId="19" hidden="1"/>
    <cellStyle name="Titre 4" xfId="17431" builtinId="19" hidden="1"/>
    <cellStyle name="Titre 4" xfId="17469" builtinId="19" hidden="1"/>
    <cellStyle name="Titre 4" xfId="17503" builtinId="19" hidden="1"/>
    <cellStyle name="Titre 4" xfId="17494" builtinId="19" hidden="1"/>
    <cellStyle name="Titre 4" xfId="17579" builtinId="19" hidden="1"/>
    <cellStyle name="Titre 4" xfId="17557" builtinId="19" hidden="1"/>
    <cellStyle name="Titre 4" xfId="17610" builtinId="19" hidden="1"/>
    <cellStyle name="Titre 4" xfId="17669" builtinId="19" hidden="1"/>
    <cellStyle name="Titre 4" xfId="17660" builtinId="19" hidden="1"/>
    <cellStyle name="Titre 4" xfId="17756" builtinId="19" hidden="1"/>
    <cellStyle name="Titre 4" xfId="17738" builtinId="19" hidden="1"/>
    <cellStyle name="Titre 4" xfId="17786" builtinId="19" hidden="1"/>
    <cellStyle name="Titre 4" xfId="17835" builtinId="19" hidden="1"/>
    <cellStyle name="Titre 4" xfId="17826" builtinId="19" hidden="1"/>
    <cellStyle name="Titre 4" xfId="17895" builtinId="19" hidden="1"/>
    <cellStyle name="Titre 4" xfId="17881" builtinId="19" hidden="1"/>
    <cellStyle name="Titre 4" xfId="17919" builtinId="19" hidden="1"/>
    <cellStyle name="Titre 4" xfId="17953" builtinId="19" hidden="1"/>
    <cellStyle name="Titre 4" xfId="17944" builtinId="19" hidden="1"/>
    <cellStyle name="Titre 4" xfId="18032" builtinId="19" hidden="1"/>
    <cellStyle name="Titre 4" xfId="18012" builtinId="19" hidden="1"/>
    <cellStyle name="Titre 4" xfId="18063" builtinId="19" hidden="1"/>
    <cellStyle name="Titre 4" xfId="18114" builtinId="19" hidden="1"/>
    <cellStyle name="Titre 4" xfId="18105" builtinId="19" hidden="1"/>
    <cellStyle name="Titre 4" xfId="17603" builtinId="19" hidden="1"/>
    <cellStyle name="Titre 4" xfId="17630" builtinId="19" hidden="1"/>
    <cellStyle name="Titre 4" xfId="17051" builtinId="19" hidden="1"/>
    <cellStyle name="Titre 4" xfId="17066" builtinId="19" hidden="1"/>
    <cellStyle name="Titre 4" xfId="17160" builtinId="19" hidden="1"/>
    <cellStyle name="Titre 4" xfId="18017" builtinId="19" hidden="1"/>
    <cellStyle name="Titre 4" xfId="17696" builtinId="19" hidden="1"/>
    <cellStyle name="Titre 4" xfId="17555" builtinId="19" hidden="1"/>
    <cellStyle name="Titre 4" xfId="17781" builtinId="19" hidden="1"/>
    <cellStyle name="Titre 4" xfId="17085" builtinId="19" hidden="1"/>
    <cellStyle name="Titre 4" xfId="18148" builtinId="19" hidden="1"/>
    <cellStyle name="Titre 4" xfId="18045" builtinId="19" hidden="1"/>
    <cellStyle name="Titre 4" xfId="18166" builtinId="19" hidden="1"/>
    <cellStyle name="Titre 4" xfId="18200" builtinId="19" hidden="1"/>
    <cellStyle name="Titre 4" xfId="18191" builtinId="19" hidden="1"/>
    <cellStyle name="Titre 4" xfId="18249" builtinId="19" hidden="1"/>
    <cellStyle name="Titre 4" xfId="18235" builtinId="19" hidden="1"/>
    <cellStyle name="Titre 4" xfId="18273" builtinId="19" hidden="1"/>
    <cellStyle name="Titre 4" xfId="18307" builtinId="19" hidden="1"/>
    <cellStyle name="Titre 4" xfId="18298" builtinId="19" hidden="1"/>
    <cellStyle name="Titre 4" xfId="18356" builtinId="19" hidden="1"/>
    <cellStyle name="Titre 4" xfId="18342" builtinId="19" hidden="1"/>
    <cellStyle name="Titre 4" xfId="18380" builtinId="19" hidden="1"/>
    <cellStyle name="Titre 4" xfId="18426" builtinId="19" hidden="1"/>
    <cellStyle name="Titre 4" xfId="18417" builtinId="19" hidden="1"/>
    <cellStyle name="Titre 4" xfId="18524" builtinId="19" hidden="1"/>
    <cellStyle name="Titre 4" xfId="18508" builtinId="19" hidden="1"/>
    <cellStyle name="Titre 4" xfId="18549" builtinId="19" hidden="1"/>
    <cellStyle name="Titre 4" xfId="18585" builtinId="19" hidden="1"/>
    <cellStyle name="Titre 4" xfId="18576" builtinId="19" hidden="1"/>
    <cellStyle name="Titre 4" xfId="18646" builtinId="19" hidden="1"/>
    <cellStyle name="Titre 4" xfId="18632" builtinId="19" hidden="1"/>
    <cellStyle name="Titre 4" xfId="18670" builtinId="19" hidden="1"/>
    <cellStyle name="Titre 4" xfId="18728" builtinId="19" hidden="1"/>
    <cellStyle name="Titre 4" xfId="18719" builtinId="19" hidden="1"/>
    <cellStyle name="Titre 4" xfId="18789" builtinId="19" hidden="1"/>
    <cellStyle name="Titre 4" xfId="18775" builtinId="19" hidden="1"/>
    <cellStyle name="Titre 4" xfId="18813" builtinId="19" hidden="1"/>
    <cellStyle name="Titre 4" xfId="18847" builtinId="19" hidden="1"/>
    <cellStyle name="Titre 4" xfId="18838" builtinId="19" hidden="1"/>
    <cellStyle name="Titre 4" xfId="18896" builtinId="19" hidden="1"/>
    <cellStyle name="Titre 4" xfId="18882" builtinId="19" hidden="1"/>
    <cellStyle name="Titre 4" xfId="18920" builtinId="19" hidden="1"/>
    <cellStyle name="Titre 4" xfId="18954" builtinId="19" hidden="1"/>
    <cellStyle name="Titre 4" xfId="18945" builtinId="19" hidden="1"/>
    <cellStyle name="Titre 4" xfId="19042" builtinId="19" hidden="1"/>
    <cellStyle name="Titre 4" xfId="19020" builtinId="19" hidden="1"/>
    <cellStyle name="Titre 4" xfId="19073" builtinId="19" hidden="1"/>
    <cellStyle name="Titre 4" xfId="19132" builtinId="19" hidden="1"/>
    <cellStyle name="Titre 4" xfId="19123" builtinId="19" hidden="1"/>
    <cellStyle name="Titre 4" xfId="19219" builtinId="19" hidden="1"/>
    <cellStyle name="Titre 4" xfId="19201" builtinId="19" hidden="1"/>
    <cellStyle name="Titre 4" xfId="19249" builtinId="19" hidden="1"/>
    <cellStyle name="Titre 4" xfId="19298" builtinId="19" hidden="1"/>
    <cellStyle name="Titre 4" xfId="19289" builtinId="19" hidden="1"/>
    <cellStyle name="Titre 4" xfId="19358" builtinId="19" hidden="1"/>
    <cellStyle name="Titre 4" xfId="19344" builtinId="19" hidden="1"/>
    <cellStyle name="Titre 4" xfId="19382" builtinId="19" hidden="1"/>
    <cellStyle name="Titre 4" xfId="19416" builtinId="19" hidden="1"/>
    <cellStyle name="Titre 4" xfId="19407" builtinId="19" hidden="1"/>
    <cellStyle name="Titre 4" xfId="19495" builtinId="19" hidden="1"/>
    <cellStyle name="Titre 4" xfId="19475" builtinId="19" hidden="1"/>
    <cellStyle name="Titre 4" xfId="19526" builtinId="19" hidden="1"/>
    <cellStyle name="Titre 4" xfId="19577" builtinId="19" hidden="1"/>
    <cellStyle name="Titre 4" xfId="19568" builtinId="19" hidden="1"/>
    <cellStyle name="Titre 4" xfId="19066" builtinId="19" hidden="1"/>
    <cellStyle name="Titre 4" xfId="19093" builtinId="19" hidden="1"/>
    <cellStyle name="Titre 4" xfId="18466" builtinId="19" hidden="1"/>
    <cellStyle name="Titre 4" xfId="18481" builtinId="19" hidden="1"/>
    <cellStyle name="Titre 4" xfId="18575" builtinId="19" hidden="1"/>
    <cellStyle name="Titre 4" xfId="19480" builtinId="19" hidden="1"/>
    <cellStyle name="Titre 4" xfId="19159" builtinId="19" hidden="1"/>
    <cellStyle name="Titre 4" xfId="19018" builtinId="19" hidden="1"/>
    <cellStyle name="Titre 4" xfId="19244" builtinId="19" hidden="1"/>
    <cellStyle name="Titre 4" xfId="18500" builtinId="19" hidden="1"/>
    <cellStyle name="Titre 4" xfId="19611" builtinId="19" hidden="1"/>
    <cellStyle name="Titre 4" xfId="19508" builtinId="19" hidden="1"/>
    <cellStyle name="Titre 4" xfId="19629" builtinId="19" hidden="1"/>
    <cellStyle name="Titre 4" xfId="19663" builtinId="19" hidden="1"/>
    <cellStyle name="Titre 4" xfId="19654" builtinId="19" hidden="1"/>
    <cellStyle name="Titre 4" xfId="19712" builtinId="19" hidden="1"/>
    <cellStyle name="Titre 4" xfId="19698" builtinId="19" hidden="1"/>
    <cellStyle name="Titre 4" xfId="19736" builtinId="19" hidden="1"/>
    <cellStyle name="Titre 4" xfId="19770" builtinId="19" hidden="1"/>
    <cellStyle name="Titre 4" xfId="19761" builtinId="19" customBuiltin="1"/>
    <cellStyle name="Total" xfId="202" builtinId="25" customBuiltin="1"/>
    <cellStyle name="Total 2" xfId="41"/>
    <cellStyle name="Total 3" xfId="177"/>
    <cellStyle name="Total 4" xfId="307"/>
    <cellStyle name="Total 5" xfId="486"/>
    <cellStyle name="Total 6" xfId="3117"/>
    <cellStyle name="Total 7" xfId="11425"/>
    <cellStyle name="Total 8" xfId="19952"/>
    <cellStyle name="Tusental (0)_Blad2" xfId="148"/>
    <cellStyle name="Tusental_Blad2" xfId="149"/>
    <cellStyle name="Valuta (0)_Blad2" xfId="150"/>
    <cellStyle name="Valuta_Blad2" xfId="151"/>
    <cellStyle name="Vérification" xfId="199" builtinId="23" customBuiltin="1"/>
    <cellStyle name="Vérification 2" xfId="304"/>
    <cellStyle name="Vérification 3" xfId="266" hidden="1"/>
    <cellStyle name="Vérification 3" xfId="514" hidden="1"/>
    <cellStyle name="Vérification 3" xfId="543" hidden="1"/>
    <cellStyle name="Vérification 3" xfId="498" hidden="1"/>
    <cellStyle name="Vérification 3" xfId="697" hidden="1"/>
    <cellStyle name="Vérification 3" xfId="708" hidden="1"/>
    <cellStyle name="Vérification 3" xfId="982" hidden="1"/>
    <cellStyle name="Vérification 3" xfId="1011" hidden="1"/>
    <cellStyle name="Vérification 3" xfId="966" hidden="1"/>
    <cellStyle name="Vérification 3" xfId="1162" hidden="1"/>
    <cellStyle name="Vérification 3" xfId="1173" hidden="1"/>
    <cellStyle name="Vérification 3" xfId="1393" hidden="1"/>
    <cellStyle name="Vérification 3" xfId="1422" hidden="1"/>
    <cellStyle name="Vérification 3" xfId="1377" hidden="1"/>
    <cellStyle name="Vérification 3" xfId="1571" hidden="1"/>
    <cellStyle name="Vérification 3" xfId="1582" hidden="1"/>
    <cellStyle name="Vérification 3" xfId="1649" hidden="1"/>
    <cellStyle name="Vérification 3" xfId="1662" hidden="1"/>
    <cellStyle name="Vérification 3" xfId="1640" hidden="1"/>
    <cellStyle name="Vérification 3" xfId="1702" hidden="1"/>
    <cellStyle name="Vérification 3" xfId="1713" hidden="1"/>
    <cellStyle name="Vérification 3" xfId="1909" hidden="1"/>
    <cellStyle name="Vérification 3" xfId="1938" hidden="1"/>
    <cellStyle name="Vérification 3" xfId="1893" hidden="1"/>
    <cellStyle name="Vérification 3" xfId="2087" hidden="1"/>
    <cellStyle name="Vérification 3" xfId="2098" hidden="1"/>
    <cellStyle name="Vérification 3" xfId="2201" hidden="1"/>
    <cellStyle name="Vérification 3" xfId="2219" hidden="1"/>
    <cellStyle name="Vérification 3" xfId="2188" hidden="1"/>
    <cellStyle name="Vérification 3" xfId="2286" hidden="1"/>
    <cellStyle name="Vérification 3" xfId="2297" hidden="1"/>
    <cellStyle name="Vérification 3" xfId="2389" hidden="1"/>
    <cellStyle name="Vérification 3" xfId="2407" hidden="1"/>
    <cellStyle name="Vérification 3" xfId="2377" hidden="1"/>
    <cellStyle name="Vérification 3" xfId="2487" hidden="1"/>
    <cellStyle name="Vérification 3" xfId="2498" hidden="1"/>
    <cellStyle name="Vérification 3" xfId="2556" hidden="1"/>
    <cellStyle name="Vérification 3" xfId="2569" hidden="1"/>
    <cellStyle name="Vérification 3" xfId="2547" hidden="1"/>
    <cellStyle name="Vérification 3" xfId="2609" hidden="1"/>
    <cellStyle name="Vérification 3" xfId="2620" hidden="1"/>
    <cellStyle name="Vérification 3" xfId="2701" hidden="1"/>
    <cellStyle name="Vérification 3" xfId="2719" hidden="1"/>
    <cellStyle name="Vérification 3" xfId="2688" hidden="1"/>
    <cellStyle name="Vérification 3" xfId="2800" hidden="1"/>
    <cellStyle name="Vérification 3" xfId="2811" hidden="1"/>
    <cellStyle name="Vérification 3" xfId="2641" hidden="1"/>
    <cellStyle name="Vérification 3" xfId="2235" hidden="1"/>
    <cellStyle name="Vérification 3" xfId="2329" hidden="1"/>
    <cellStyle name="Vérification 3" xfId="2694" hidden="1"/>
    <cellStyle name="Vérification 3" xfId="2731" hidden="1"/>
    <cellStyle name="Vérification 3" xfId="2260" hidden="1"/>
    <cellStyle name="Vérification 3" xfId="2307" hidden="1"/>
    <cellStyle name="Vérification 3" xfId="2655" hidden="1"/>
    <cellStyle name="Vérification 3" xfId="2764" hidden="1"/>
    <cellStyle name="Vérification 3" xfId="748" hidden="1"/>
    <cellStyle name="Vérification 3" xfId="2847" hidden="1"/>
    <cellStyle name="Vérification 3" xfId="2860" hidden="1"/>
    <cellStyle name="Vérification 3" xfId="2229" hidden="1"/>
    <cellStyle name="Vérification 3" xfId="2900" hidden="1"/>
    <cellStyle name="Vérification 3" xfId="2911" hidden="1"/>
    <cellStyle name="Vérification 3" xfId="2954" hidden="1"/>
    <cellStyle name="Vérification 3" xfId="2967" hidden="1"/>
    <cellStyle name="Vérification 3" xfId="2945" hidden="1"/>
    <cellStyle name="Vérification 3" xfId="3031" hidden="1"/>
    <cellStyle name="Vérification 3" xfId="3042" hidden="1"/>
    <cellStyle name="Vérification 3" xfId="3335" hidden="1"/>
    <cellStyle name="Vérification 3" xfId="3364" hidden="1"/>
    <cellStyle name="Vérification 3" xfId="3319" hidden="1"/>
    <cellStyle name="Vérification 3" xfId="3513" hidden="1"/>
    <cellStyle name="Vérification 3" xfId="3524" hidden="1"/>
    <cellStyle name="Vérification 3" xfId="3798" hidden="1"/>
    <cellStyle name="Vérification 3" xfId="3827" hidden="1"/>
    <cellStyle name="Vérification 3" xfId="3782" hidden="1"/>
    <cellStyle name="Vérification 3" xfId="3978" hidden="1"/>
    <cellStyle name="Vérification 3" xfId="3989" hidden="1"/>
    <cellStyle name="Vérification 3" xfId="4209" hidden="1"/>
    <cellStyle name="Vérification 3" xfId="4238" hidden="1"/>
    <cellStyle name="Vérification 3" xfId="4193" hidden="1"/>
    <cellStyle name="Vérification 3" xfId="4387" hidden="1"/>
    <cellStyle name="Vérification 3" xfId="4398" hidden="1"/>
    <cellStyle name="Vérification 3" xfId="4465" hidden="1"/>
    <cellStyle name="Vérification 3" xfId="4478" hidden="1"/>
    <cellStyle name="Vérification 3" xfId="4456" hidden="1"/>
    <cellStyle name="Vérification 3" xfId="4518" hidden="1"/>
    <cellStyle name="Vérification 3" xfId="4529" hidden="1"/>
    <cellStyle name="Vérification 3" xfId="4725" hidden="1"/>
    <cellStyle name="Vérification 3" xfId="4754" hidden="1"/>
    <cellStyle name="Vérification 3" xfId="4709" hidden="1"/>
    <cellStyle name="Vérification 3" xfId="4903" hidden="1"/>
    <cellStyle name="Vérification 3" xfId="4914" hidden="1"/>
    <cellStyle name="Vérification 3" xfId="5017" hidden="1"/>
    <cellStyle name="Vérification 3" xfId="5035" hidden="1"/>
    <cellStyle name="Vérification 3" xfId="5004" hidden="1"/>
    <cellStyle name="Vérification 3" xfId="5102" hidden="1"/>
    <cellStyle name="Vérification 3" xfId="5113" hidden="1"/>
    <cellStyle name="Vérification 3" xfId="5205" hidden="1"/>
    <cellStyle name="Vérification 3" xfId="5223" hidden="1"/>
    <cellStyle name="Vérification 3" xfId="5193" hidden="1"/>
    <cellStyle name="Vérification 3" xfId="5303" hidden="1"/>
    <cellStyle name="Vérification 3" xfId="5314" hidden="1"/>
    <cellStyle name="Vérification 3" xfId="5372" hidden="1"/>
    <cellStyle name="Vérification 3" xfId="5385" hidden="1"/>
    <cellStyle name="Vérification 3" xfId="5363" hidden="1"/>
    <cellStyle name="Vérification 3" xfId="5425" hidden="1"/>
    <cellStyle name="Vérification 3" xfId="5436" hidden="1"/>
    <cellStyle name="Vérification 3" xfId="5517" hidden="1"/>
    <cellStyle name="Vérification 3" xfId="5535" hidden="1"/>
    <cellStyle name="Vérification 3" xfId="5504" hidden="1"/>
    <cellStyle name="Vérification 3" xfId="5616" hidden="1"/>
    <cellStyle name="Vérification 3" xfId="5627" hidden="1"/>
    <cellStyle name="Vérification 3" xfId="5457" hidden="1"/>
    <cellStyle name="Vérification 3" xfId="5051" hidden="1"/>
    <cellStyle name="Vérification 3" xfId="5145" hidden="1"/>
    <cellStyle name="Vérification 3" xfId="5510" hidden="1"/>
    <cellStyle name="Vérification 3" xfId="5547" hidden="1"/>
    <cellStyle name="Vérification 3" xfId="5076" hidden="1"/>
    <cellStyle name="Vérification 3" xfId="5123" hidden="1"/>
    <cellStyle name="Vérification 3" xfId="5471" hidden="1"/>
    <cellStyle name="Vérification 3" xfId="5580" hidden="1"/>
    <cellStyle name="Vérification 3" xfId="3564" hidden="1"/>
    <cellStyle name="Vérification 3" xfId="5663" hidden="1"/>
    <cellStyle name="Vérification 3" xfId="5676" hidden="1"/>
    <cellStyle name="Vérification 3" xfId="5045" hidden="1"/>
    <cellStyle name="Vérification 3" xfId="5716" hidden="1"/>
    <cellStyle name="Vérification 3" xfId="5727" hidden="1"/>
    <cellStyle name="Vérification 3" xfId="5770" hidden="1"/>
    <cellStyle name="Vérification 3" xfId="5783" hidden="1"/>
    <cellStyle name="Vérification 3" xfId="5761" hidden="1"/>
    <cellStyle name="Vérification 3" xfId="5847" hidden="1"/>
    <cellStyle name="Vérification 3" xfId="5858" hidden="1"/>
    <cellStyle name="Vérification 3" xfId="6087" hidden="1"/>
    <cellStyle name="Vérification 3" xfId="6116" hidden="1"/>
    <cellStyle name="Vérification 3" xfId="6071" hidden="1"/>
    <cellStyle name="Vérification 3" xfId="6265" hidden="1"/>
    <cellStyle name="Vérification 3" xfId="6276" hidden="1"/>
    <cellStyle name="Vérification 3" xfId="6550" hidden="1"/>
    <cellStyle name="Vérification 3" xfId="6579" hidden="1"/>
    <cellStyle name="Vérification 3" xfId="6534" hidden="1"/>
    <cellStyle name="Vérification 3" xfId="6730" hidden="1"/>
    <cellStyle name="Vérification 3" xfId="6741" hidden="1"/>
    <cellStyle name="Vérification 3" xfId="6961" hidden="1"/>
    <cellStyle name="Vérification 3" xfId="6990" hidden="1"/>
    <cellStyle name="Vérification 3" xfId="6945" hidden="1"/>
    <cellStyle name="Vérification 3" xfId="7139" hidden="1"/>
    <cellStyle name="Vérification 3" xfId="7150" hidden="1"/>
    <cellStyle name="Vérification 3" xfId="7217" hidden="1"/>
    <cellStyle name="Vérification 3" xfId="7230" hidden="1"/>
    <cellStyle name="Vérification 3" xfId="7208" hidden="1"/>
    <cellStyle name="Vérification 3" xfId="7270" hidden="1"/>
    <cellStyle name="Vérification 3" xfId="7281" hidden="1"/>
    <cellStyle name="Vérification 3" xfId="7477" hidden="1"/>
    <cellStyle name="Vérification 3" xfId="7506" hidden="1"/>
    <cellStyle name="Vérification 3" xfId="7461" hidden="1"/>
    <cellStyle name="Vérification 3" xfId="7655" hidden="1"/>
    <cellStyle name="Vérification 3" xfId="7666" hidden="1"/>
    <cellStyle name="Vérification 3" xfId="7769" hidden="1"/>
    <cellStyle name="Vérification 3" xfId="7787" hidden="1"/>
    <cellStyle name="Vérification 3" xfId="7756" hidden="1"/>
    <cellStyle name="Vérification 3" xfId="7854" hidden="1"/>
    <cellStyle name="Vérification 3" xfId="7865" hidden="1"/>
    <cellStyle name="Vérification 3" xfId="7957" hidden="1"/>
    <cellStyle name="Vérification 3" xfId="7975" hidden="1"/>
    <cellStyle name="Vérification 3" xfId="7945" hidden="1"/>
    <cellStyle name="Vérification 3" xfId="8055" hidden="1"/>
    <cellStyle name="Vérification 3" xfId="8066" hidden="1"/>
    <cellStyle name="Vérification 3" xfId="8124" hidden="1"/>
    <cellStyle name="Vérification 3" xfId="8137" hidden="1"/>
    <cellStyle name="Vérification 3" xfId="8115" hidden="1"/>
    <cellStyle name="Vérification 3" xfId="8177" hidden="1"/>
    <cellStyle name="Vérification 3" xfId="8188" hidden="1"/>
    <cellStyle name="Vérification 3" xfId="8269" hidden="1"/>
    <cellStyle name="Vérification 3" xfId="8287" hidden="1"/>
    <cellStyle name="Vérification 3" xfId="8256" hidden="1"/>
    <cellStyle name="Vérification 3" xfId="8368" hidden="1"/>
    <cellStyle name="Vérification 3" xfId="8379" hidden="1"/>
    <cellStyle name="Vérification 3" xfId="8209" hidden="1"/>
    <cellStyle name="Vérification 3" xfId="7803" hidden="1"/>
    <cellStyle name="Vérification 3" xfId="7897" hidden="1"/>
    <cellStyle name="Vérification 3" xfId="8262" hidden="1"/>
    <cellStyle name="Vérification 3" xfId="8299" hidden="1"/>
    <cellStyle name="Vérification 3" xfId="7828" hidden="1"/>
    <cellStyle name="Vérification 3" xfId="7875" hidden="1"/>
    <cellStyle name="Vérification 3" xfId="8223" hidden="1"/>
    <cellStyle name="Vérification 3" xfId="8332" hidden="1"/>
    <cellStyle name="Vérification 3" xfId="6316" hidden="1"/>
    <cellStyle name="Vérification 3" xfId="8415" hidden="1"/>
    <cellStyle name="Vérification 3" xfId="8428" hidden="1"/>
    <cellStyle name="Vérification 3" xfId="7797" hidden="1"/>
    <cellStyle name="Vérification 3" xfId="8468" hidden="1"/>
    <cellStyle name="Vérification 3" xfId="8479" hidden="1"/>
    <cellStyle name="Vérification 3" xfId="8522" hidden="1"/>
    <cellStyle name="Vérification 3" xfId="8535" hidden="1"/>
    <cellStyle name="Vérification 3" xfId="8513" hidden="1"/>
    <cellStyle name="Vérification 3" xfId="8599" hidden="1"/>
    <cellStyle name="Vérification 3" xfId="8610" hidden="1"/>
    <cellStyle name="Vérification 3" xfId="8845" hidden="1"/>
    <cellStyle name="Vérification 3" xfId="8874" hidden="1"/>
    <cellStyle name="Vérification 3" xfId="8829" hidden="1"/>
    <cellStyle name="Vérification 3" xfId="9023" hidden="1"/>
    <cellStyle name="Vérification 3" xfId="9034" hidden="1"/>
    <cellStyle name="Vérification 3" xfId="9308" hidden="1"/>
    <cellStyle name="Vérification 3" xfId="9337" hidden="1"/>
    <cellStyle name="Vérification 3" xfId="9292" hidden="1"/>
    <cellStyle name="Vérification 3" xfId="9488" hidden="1"/>
    <cellStyle name="Vérification 3" xfId="9499" hidden="1"/>
    <cellStyle name="Vérification 3" xfId="9719" hidden="1"/>
    <cellStyle name="Vérification 3" xfId="9748" hidden="1"/>
    <cellStyle name="Vérification 3" xfId="9703" hidden="1"/>
    <cellStyle name="Vérification 3" xfId="9897" hidden="1"/>
    <cellStyle name="Vérification 3" xfId="9908" hidden="1"/>
    <cellStyle name="Vérification 3" xfId="9975" hidden="1"/>
    <cellStyle name="Vérification 3" xfId="9988" hidden="1"/>
    <cellStyle name="Vérification 3" xfId="9966" hidden="1"/>
    <cellStyle name="Vérification 3" xfId="10028" hidden="1"/>
    <cellStyle name="Vérification 3" xfId="10039" hidden="1"/>
    <cellStyle name="Vérification 3" xfId="10235" hidden="1"/>
    <cellStyle name="Vérification 3" xfId="10264" hidden="1"/>
    <cellStyle name="Vérification 3" xfId="10219" hidden="1"/>
    <cellStyle name="Vérification 3" xfId="10413" hidden="1"/>
    <cellStyle name="Vérification 3" xfId="10424" hidden="1"/>
    <cellStyle name="Vérification 3" xfId="10527" hidden="1"/>
    <cellStyle name="Vérification 3" xfId="10545" hidden="1"/>
    <cellStyle name="Vérification 3" xfId="10514" hidden="1"/>
    <cellStyle name="Vérification 3" xfId="10612" hidden="1"/>
    <cellStyle name="Vérification 3" xfId="10623" hidden="1"/>
    <cellStyle name="Vérification 3" xfId="10715" hidden="1"/>
    <cellStyle name="Vérification 3" xfId="10733" hidden="1"/>
    <cellStyle name="Vérification 3" xfId="10703" hidden="1"/>
    <cellStyle name="Vérification 3" xfId="10813" hidden="1"/>
    <cellStyle name="Vérification 3" xfId="10824" hidden="1"/>
    <cellStyle name="Vérification 3" xfId="10882" hidden="1"/>
    <cellStyle name="Vérification 3" xfId="10895" hidden="1"/>
    <cellStyle name="Vérification 3" xfId="10873" hidden="1"/>
    <cellStyle name="Vérification 3" xfId="10935" hidden="1"/>
    <cellStyle name="Vérification 3" xfId="10946" hidden="1"/>
    <cellStyle name="Vérification 3" xfId="11027" hidden="1"/>
    <cellStyle name="Vérification 3" xfId="11045" hidden="1"/>
    <cellStyle name="Vérification 3" xfId="11014" hidden="1"/>
    <cellStyle name="Vérification 3" xfId="11126" hidden="1"/>
    <cellStyle name="Vérification 3" xfId="11137" hidden="1"/>
    <cellStyle name="Vérification 3" xfId="10967" hidden="1"/>
    <cellStyle name="Vérification 3" xfId="10561" hidden="1"/>
    <cellStyle name="Vérification 3" xfId="10655" hidden="1"/>
    <cellStyle name="Vérification 3" xfId="11020" hidden="1"/>
    <cellStyle name="Vérification 3" xfId="11057" hidden="1"/>
    <cellStyle name="Vérification 3" xfId="10586" hidden="1"/>
    <cellStyle name="Vérification 3" xfId="10633" hidden="1"/>
    <cellStyle name="Vérification 3" xfId="10981" hidden="1"/>
    <cellStyle name="Vérification 3" xfId="11090" hidden="1"/>
    <cellStyle name="Vérification 3" xfId="9074" hidden="1"/>
    <cellStyle name="Vérification 3" xfId="11173" hidden="1"/>
    <cellStyle name="Vérification 3" xfId="11186" hidden="1"/>
    <cellStyle name="Vérification 3" xfId="10555" hidden="1"/>
    <cellStyle name="Vérification 3" xfId="11226" hidden="1"/>
    <cellStyle name="Vérification 3" xfId="11237" hidden="1"/>
    <cellStyle name="Vérification 3" xfId="11280" hidden="1"/>
    <cellStyle name="Vérification 3" xfId="11293" hidden="1"/>
    <cellStyle name="Vérification 3" xfId="11271" hidden="1"/>
    <cellStyle name="Vérification 3" xfId="11357" hidden="1"/>
    <cellStyle name="Vérification 3" xfId="11368" hidden="1"/>
    <cellStyle name="Vérification 3" xfId="11629" hidden="1"/>
    <cellStyle name="Vérification 3" xfId="11658" hidden="1"/>
    <cellStyle name="Vérification 3" xfId="11613" hidden="1"/>
    <cellStyle name="Vérification 3" xfId="11807" hidden="1"/>
    <cellStyle name="Vérification 3" xfId="11818" hidden="1"/>
    <cellStyle name="Vérification 3" xfId="12092" hidden="1"/>
    <cellStyle name="Vérification 3" xfId="12121" hidden="1"/>
    <cellStyle name="Vérification 3" xfId="12076" hidden="1"/>
    <cellStyle name="Vérification 3" xfId="12272" hidden="1"/>
    <cellStyle name="Vérification 3" xfId="12283" hidden="1"/>
    <cellStyle name="Vérification 3" xfId="12503" hidden="1"/>
    <cellStyle name="Vérification 3" xfId="12532" hidden="1"/>
    <cellStyle name="Vérification 3" xfId="12487" hidden="1"/>
    <cellStyle name="Vérification 3" xfId="12681" hidden="1"/>
    <cellStyle name="Vérification 3" xfId="12692" hidden="1"/>
    <cellStyle name="Vérification 3" xfId="12759" hidden="1"/>
    <cellStyle name="Vérification 3" xfId="12772" hidden="1"/>
    <cellStyle name="Vérification 3" xfId="12750" hidden="1"/>
    <cellStyle name="Vérification 3" xfId="12812" hidden="1"/>
    <cellStyle name="Vérification 3" xfId="12823" hidden="1"/>
    <cellStyle name="Vérification 3" xfId="13019" hidden="1"/>
    <cellStyle name="Vérification 3" xfId="13048" hidden="1"/>
    <cellStyle name="Vérification 3" xfId="13003" hidden="1"/>
    <cellStyle name="Vérification 3" xfId="13197" hidden="1"/>
    <cellStyle name="Vérification 3" xfId="13208" hidden="1"/>
    <cellStyle name="Vérification 3" xfId="13311" hidden="1"/>
    <cellStyle name="Vérification 3" xfId="13329" hidden="1"/>
    <cellStyle name="Vérification 3" xfId="13298" hidden="1"/>
    <cellStyle name="Vérification 3" xfId="13396" hidden="1"/>
    <cellStyle name="Vérification 3" xfId="13407" hidden="1"/>
    <cellStyle name="Vérification 3" xfId="13499" hidden="1"/>
    <cellStyle name="Vérification 3" xfId="13517" hidden="1"/>
    <cellStyle name="Vérification 3" xfId="13487" hidden="1"/>
    <cellStyle name="Vérification 3" xfId="13597" hidden="1"/>
    <cellStyle name="Vérification 3" xfId="13608" hidden="1"/>
    <cellStyle name="Vérification 3" xfId="13666" hidden="1"/>
    <cellStyle name="Vérification 3" xfId="13679" hidden="1"/>
    <cellStyle name="Vérification 3" xfId="13657" hidden="1"/>
    <cellStyle name="Vérification 3" xfId="13719" hidden="1"/>
    <cellStyle name="Vérification 3" xfId="13730" hidden="1"/>
    <cellStyle name="Vérification 3" xfId="13811" hidden="1"/>
    <cellStyle name="Vérification 3" xfId="13829" hidden="1"/>
    <cellStyle name="Vérification 3" xfId="13798" hidden="1"/>
    <cellStyle name="Vérification 3" xfId="13910" hidden="1"/>
    <cellStyle name="Vérification 3" xfId="13921" hidden="1"/>
    <cellStyle name="Vérification 3" xfId="13751" hidden="1"/>
    <cellStyle name="Vérification 3" xfId="13345" hidden="1"/>
    <cellStyle name="Vérification 3" xfId="13439" hidden="1"/>
    <cellStyle name="Vérification 3" xfId="13804" hidden="1"/>
    <cellStyle name="Vérification 3" xfId="13841" hidden="1"/>
    <cellStyle name="Vérification 3" xfId="13370" hidden="1"/>
    <cellStyle name="Vérification 3" xfId="13417" hidden="1"/>
    <cellStyle name="Vérification 3" xfId="13765" hidden="1"/>
    <cellStyle name="Vérification 3" xfId="13874" hidden="1"/>
    <cellStyle name="Vérification 3" xfId="11858" hidden="1"/>
    <cellStyle name="Vérification 3" xfId="13957" hidden="1"/>
    <cellStyle name="Vérification 3" xfId="13970" hidden="1"/>
    <cellStyle name="Vérification 3" xfId="13339" hidden="1"/>
    <cellStyle name="Vérification 3" xfId="14010" hidden="1"/>
    <cellStyle name="Vérification 3" xfId="14021" hidden="1"/>
    <cellStyle name="Vérification 3" xfId="14064" hidden="1"/>
    <cellStyle name="Vérification 3" xfId="14077" hidden="1"/>
    <cellStyle name="Vérification 3" xfId="14055" hidden="1"/>
    <cellStyle name="Vérification 3" xfId="14141" hidden="1"/>
    <cellStyle name="Vérification 3" xfId="14152" hidden="1"/>
    <cellStyle name="Vérification 3" xfId="14387" hidden="1"/>
    <cellStyle name="Vérification 3" xfId="14416" hidden="1"/>
    <cellStyle name="Vérification 3" xfId="14371" hidden="1"/>
    <cellStyle name="Vérification 3" xfId="14565" hidden="1"/>
    <cellStyle name="Vérification 3" xfId="14576" hidden="1"/>
    <cellStyle name="Vérification 3" xfId="14850" hidden="1"/>
    <cellStyle name="Vérification 3" xfId="14879" hidden="1"/>
    <cellStyle name="Vérification 3" xfId="14834" hidden="1"/>
    <cellStyle name="Vérification 3" xfId="15030" hidden="1"/>
    <cellStyle name="Vérification 3" xfId="15041" hidden="1"/>
    <cellStyle name="Vérification 3" xfId="15261" hidden="1"/>
    <cellStyle name="Vérification 3" xfId="15290" hidden="1"/>
    <cellStyle name="Vérification 3" xfId="15245" hidden="1"/>
    <cellStyle name="Vérification 3" xfId="15439" hidden="1"/>
    <cellStyle name="Vérification 3" xfId="15450" hidden="1"/>
    <cellStyle name="Vérification 3" xfId="15517" hidden="1"/>
    <cellStyle name="Vérification 3" xfId="15530" hidden="1"/>
    <cellStyle name="Vérification 3" xfId="15508" hidden="1"/>
    <cellStyle name="Vérification 3" xfId="15570" hidden="1"/>
    <cellStyle name="Vérification 3" xfId="15581" hidden="1"/>
    <cellStyle name="Vérification 3" xfId="15777" hidden="1"/>
    <cellStyle name="Vérification 3" xfId="15806" hidden="1"/>
    <cellStyle name="Vérification 3" xfId="15761" hidden="1"/>
    <cellStyle name="Vérification 3" xfId="15955" hidden="1"/>
    <cellStyle name="Vérification 3" xfId="15966" hidden="1"/>
    <cellStyle name="Vérification 3" xfId="16069" hidden="1"/>
    <cellStyle name="Vérification 3" xfId="16087" hidden="1"/>
    <cellStyle name="Vérification 3" xfId="16056" hidden="1"/>
    <cellStyle name="Vérification 3" xfId="16154" hidden="1"/>
    <cellStyle name="Vérification 3" xfId="16165" hidden="1"/>
    <cellStyle name="Vérification 3" xfId="16257" hidden="1"/>
    <cellStyle name="Vérification 3" xfId="16275" hidden="1"/>
    <cellStyle name="Vérification 3" xfId="16245" hidden="1"/>
    <cellStyle name="Vérification 3" xfId="16355" hidden="1"/>
    <cellStyle name="Vérification 3" xfId="16366" hidden="1"/>
    <cellStyle name="Vérification 3" xfId="16424" hidden="1"/>
    <cellStyle name="Vérification 3" xfId="16437" hidden="1"/>
    <cellStyle name="Vérification 3" xfId="16415" hidden="1"/>
    <cellStyle name="Vérification 3" xfId="16477" hidden="1"/>
    <cellStyle name="Vérification 3" xfId="16488" hidden="1"/>
    <cellStyle name="Vérification 3" xfId="16569" hidden="1"/>
    <cellStyle name="Vérification 3" xfId="16587" hidden="1"/>
    <cellStyle name="Vérification 3" xfId="16556" hidden="1"/>
    <cellStyle name="Vérification 3" xfId="16668" hidden="1"/>
    <cellStyle name="Vérification 3" xfId="16679" hidden="1"/>
    <cellStyle name="Vérification 3" xfId="16509" hidden="1"/>
    <cellStyle name="Vérification 3" xfId="16103" hidden="1"/>
    <cellStyle name="Vérification 3" xfId="16197" hidden="1"/>
    <cellStyle name="Vérification 3" xfId="16562" hidden="1"/>
    <cellStyle name="Vérification 3" xfId="16599" hidden="1"/>
    <cellStyle name="Vérification 3" xfId="16128" hidden="1"/>
    <cellStyle name="Vérification 3" xfId="16175" hidden="1"/>
    <cellStyle name="Vérification 3" xfId="16523" hidden="1"/>
    <cellStyle name="Vérification 3" xfId="16632" hidden="1"/>
    <cellStyle name="Vérification 3" xfId="14616" hidden="1"/>
    <cellStyle name="Vérification 3" xfId="16715" hidden="1"/>
    <cellStyle name="Vérification 3" xfId="16728" hidden="1"/>
    <cellStyle name="Vérification 3" xfId="16097" hidden="1"/>
    <cellStyle name="Vérification 3" xfId="16768" hidden="1"/>
    <cellStyle name="Vérification 3" xfId="16779" hidden="1"/>
    <cellStyle name="Vérification 3" xfId="16822" hidden="1"/>
    <cellStyle name="Vérification 3" xfId="16835" hidden="1"/>
    <cellStyle name="Vérification 3" xfId="16813" hidden="1"/>
    <cellStyle name="Vérification 3" xfId="16899" hidden="1"/>
    <cellStyle name="Vérification 3" xfId="16910" hidden="1"/>
    <cellStyle name="Vérification 3" xfId="16968" hidden="1"/>
    <cellStyle name="Vérification 3" xfId="16981" hidden="1"/>
    <cellStyle name="Vérification 3" xfId="16959" hidden="1"/>
    <cellStyle name="Vérification 3" xfId="17021" hidden="1"/>
    <cellStyle name="Vérification 3" xfId="17032" hidden="1"/>
    <cellStyle name="Vérification 3" xfId="17125" hidden="1"/>
    <cellStyle name="Vérification 3" xfId="17138" hidden="1"/>
    <cellStyle name="Vérification 3" xfId="17116" hidden="1"/>
    <cellStyle name="Vérification 3" xfId="17180" hidden="1"/>
    <cellStyle name="Vérification 3" xfId="17191" hidden="1"/>
    <cellStyle name="Vérification 3" xfId="17246" hidden="1"/>
    <cellStyle name="Vérification 3" xfId="17259" hidden="1"/>
    <cellStyle name="Vérification 3" xfId="17237" hidden="1"/>
    <cellStyle name="Vérification 3" xfId="17299" hidden="1"/>
    <cellStyle name="Vérification 3" xfId="17310" hidden="1"/>
    <cellStyle name="Vérification 3" xfId="17353" hidden="1"/>
    <cellStyle name="Vérification 3" xfId="17366" hidden="1"/>
    <cellStyle name="Vérification 3" xfId="17344" hidden="1"/>
    <cellStyle name="Vérification 3" xfId="17406" hidden="1"/>
    <cellStyle name="Vérification 3" xfId="17417" hidden="1"/>
    <cellStyle name="Vérification 3" xfId="17460" hidden="1"/>
    <cellStyle name="Vérification 3" xfId="17473" hidden="1"/>
    <cellStyle name="Vérification 3" xfId="17451" hidden="1"/>
    <cellStyle name="Vérification 3" xfId="17513" hidden="1"/>
    <cellStyle name="Vérification 3" xfId="17524" hidden="1"/>
    <cellStyle name="Vérification 3" xfId="17598" hidden="1"/>
    <cellStyle name="Vérification 3" xfId="17615" hidden="1"/>
    <cellStyle name="Vérification 3" xfId="17585" hidden="1"/>
    <cellStyle name="Vérification 3" xfId="17679" hidden="1"/>
    <cellStyle name="Vérification 3" xfId="17690" hidden="1"/>
    <cellStyle name="Vérification 3" xfId="17774" hidden="1"/>
    <cellStyle name="Vérification 3" xfId="17791" hidden="1"/>
    <cellStyle name="Vérification 3" xfId="17762" hidden="1"/>
    <cellStyle name="Vérification 3" xfId="17845" hidden="1"/>
    <cellStyle name="Vérification 3" xfId="17856" hidden="1"/>
    <cellStyle name="Vérification 3" xfId="17910" hidden="1"/>
    <cellStyle name="Vérification 3" xfId="17923" hidden="1"/>
    <cellStyle name="Vérification 3" xfId="17901" hidden="1"/>
    <cellStyle name="Vérification 3" xfId="17963" hidden="1"/>
    <cellStyle name="Vérification 3" xfId="17974" hidden="1"/>
    <cellStyle name="Vérification 3" xfId="18051" hidden="1"/>
    <cellStyle name="Vérification 3" xfId="18068" hidden="1"/>
    <cellStyle name="Vérification 3" xfId="18038" hidden="1"/>
    <cellStyle name="Vérification 3" xfId="18124" hidden="1"/>
    <cellStyle name="Vérification 3" xfId="18135" hidden="1"/>
    <cellStyle name="Vérification 3" xfId="17994" hidden="1"/>
    <cellStyle name="Vérification 3" xfId="17631" hidden="1"/>
    <cellStyle name="Vérification 3" xfId="17718" hidden="1"/>
    <cellStyle name="Vérification 3" xfId="18044" hidden="1"/>
    <cellStyle name="Vérification 3" xfId="18079" hidden="1"/>
    <cellStyle name="Vérification 3" xfId="17654" hidden="1"/>
    <cellStyle name="Vérification 3" xfId="17698" hidden="1"/>
    <cellStyle name="Vérification 3" xfId="18007" hidden="1"/>
    <cellStyle name="Vérification 3" xfId="18100" hidden="1"/>
    <cellStyle name="Vérification 3" xfId="17048" hidden="1"/>
    <cellStyle name="Vérification 3" xfId="18157" hidden="1"/>
    <cellStyle name="Vérification 3" xfId="18170" hidden="1"/>
    <cellStyle name="Vérification 3" xfId="17625" hidden="1"/>
    <cellStyle name="Vérification 3" xfId="18210" hidden="1"/>
    <cellStyle name="Vérification 3" xfId="18221" hidden="1"/>
    <cellStyle name="Vérification 3" xfId="18264" hidden="1"/>
    <cellStyle name="Vérification 3" xfId="18277" hidden="1"/>
    <cellStyle name="Vérification 3" xfId="18255" hidden="1"/>
    <cellStyle name="Vérification 3" xfId="18317" hidden="1"/>
    <cellStyle name="Vérification 3" xfId="18328" hidden="1"/>
    <cellStyle name="Vérification 3" xfId="18371" hidden="1"/>
    <cellStyle name="Vérification 3" xfId="18384" hidden="1"/>
    <cellStyle name="Vérification 3" xfId="18362" hidden="1"/>
    <cellStyle name="Vérification 3" xfId="18436" hidden="1"/>
    <cellStyle name="Vérification 3" xfId="18447" hidden="1"/>
    <cellStyle name="Vérification 3" xfId="18540" hidden="1"/>
    <cellStyle name="Vérification 3" xfId="18553" hidden="1"/>
    <cellStyle name="Vérification 3" xfId="18531" hidden="1"/>
    <cellStyle name="Vérification 3" xfId="18595" hidden="1"/>
    <cellStyle name="Vérification 3" xfId="18606" hidden="1"/>
    <cellStyle name="Vérification 3" xfId="18661" hidden="1"/>
    <cellStyle name="Vérification 3" xfId="18674" hidden="1"/>
    <cellStyle name="Vérification 3" xfId="18652" hidden="1"/>
    <cellStyle name="Vérification 3" xfId="18738" hidden="1"/>
    <cellStyle name="Vérification 3" xfId="18749" hidden="1"/>
    <cellStyle name="Vérification 3" xfId="18804" hidden="1"/>
    <cellStyle name="Vérification 3" xfId="18817" hidden="1"/>
    <cellStyle name="Vérification 3" xfId="18795" hidden="1"/>
    <cellStyle name="Vérification 3" xfId="18857" hidden="1"/>
    <cellStyle name="Vérification 3" xfId="18868" hidden="1"/>
    <cellStyle name="Vérification 3" xfId="18911" hidden="1"/>
    <cellStyle name="Vérification 3" xfId="18924" hidden="1"/>
    <cellStyle name="Vérification 3" xfId="18902" hidden="1"/>
    <cellStyle name="Vérification 3" xfId="18964" hidden="1"/>
    <cellStyle name="Vérification 3" xfId="18975" hidden="1"/>
    <cellStyle name="Vérification 3" xfId="19061" hidden="1"/>
    <cellStyle name="Vérification 3" xfId="19078" hidden="1"/>
    <cellStyle name="Vérification 3" xfId="19048" hidden="1"/>
    <cellStyle name="Vérification 3" xfId="19142" hidden="1"/>
    <cellStyle name="Vérification 3" xfId="19153" hidden="1"/>
    <cellStyle name="Vérification 3" xfId="19237" hidden="1"/>
    <cellStyle name="Vérification 3" xfId="19254" hidden="1"/>
    <cellStyle name="Vérification 3" xfId="19225" hidden="1"/>
    <cellStyle name="Vérification 3" xfId="19308" hidden="1"/>
    <cellStyle name="Vérification 3" xfId="19319" hidden="1"/>
    <cellStyle name="Vérification 3" xfId="19373" hidden="1"/>
    <cellStyle name="Vérification 3" xfId="19386" hidden="1"/>
    <cellStyle name="Vérification 3" xfId="19364" hidden="1"/>
    <cellStyle name="Vérification 3" xfId="19426" hidden="1"/>
    <cellStyle name="Vérification 3" xfId="19437" hidden="1"/>
    <cellStyle name="Vérification 3" xfId="19514" hidden="1"/>
    <cellStyle name="Vérification 3" xfId="19531" hidden="1"/>
    <cellStyle name="Vérification 3" xfId="19501" hidden="1"/>
    <cellStyle name="Vérification 3" xfId="19587" hidden="1"/>
    <cellStyle name="Vérification 3" xfId="19598" hidden="1"/>
    <cellStyle name="Vérification 3" xfId="19457" hidden="1"/>
    <cellStyle name="Vérification 3" xfId="19094" hidden="1"/>
    <cellStyle name="Vérification 3" xfId="19181" hidden="1"/>
    <cellStyle name="Vérification 3" xfId="19507" hidden="1"/>
    <cellStyle name="Vérification 3" xfId="19542" hidden="1"/>
    <cellStyle name="Vérification 3" xfId="19117" hidden="1"/>
    <cellStyle name="Vérification 3" xfId="19161" hidden="1"/>
    <cellStyle name="Vérification 3" xfId="19470" hidden="1"/>
    <cellStyle name="Vérification 3" xfId="19563" hidden="1"/>
    <cellStyle name="Vérification 3" xfId="18463" hidden="1"/>
    <cellStyle name="Vérification 3" xfId="19620" hidden="1"/>
    <cellStyle name="Vérification 3" xfId="19633" hidden="1"/>
    <cellStyle name="Vérification 3" xfId="19088" hidden="1"/>
    <cellStyle name="Vérification 3" xfId="19673" hidden="1"/>
    <cellStyle name="Vérification 3" xfId="19684" hidden="1"/>
    <cellStyle name="Vérification 3" xfId="19727" hidden="1"/>
    <cellStyle name="Vérification 3" xfId="19740" hidden="1"/>
    <cellStyle name="Vérification 3" xfId="19718" hidden="1"/>
    <cellStyle name="Vérification 3" xfId="19780" hidden="1"/>
    <cellStyle name="Vérification 3" xfId="19791" hidden="1"/>
    <cellStyle name="Vérification 3" xfId="20243" hidden="1"/>
    <cellStyle name="Vérification 3" xfId="20271" hidden="1"/>
    <cellStyle name="Vérification 3" xfId="20227" hidden="1"/>
    <cellStyle name="Vérification 3" xfId="20422" hidden="1"/>
    <cellStyle name="Vérification 3" xfId="20432" hidden="1"/>
    <cellStyle name="Vérification 3" xfId="20699" hidden="1"/>
    <cellStyle name="Vérification 3" xfId="20728" hidden="1"/>
    <cellStyle name="Vérification 3" xfId="20683" hidden="1"/>
    <cellStyle name="Vérification 3" xfId="20877" hidden="1"/>
    <cellStyle name="Vérification 3" xfId="20888" hidden="1"/>
    <cellStyle name="Vérification 3" xfId="21104" hidden="1"/>
    <cellStyle name="Vérification 3" xfId="21132" hidden="1"/>
    <cellStyle name="Vérification 3" xfId="21088" hidden="1"/>
    <cellStyle name="Vérification 3" xfId="21277" hidden="1"/>
    <cellStyle name="Vérification 3" xfId="21288" hidden="1"/>
    <cellStyle name="Vérification 3" xfId="21355" hidden="1"/>
    <cellStyle name="Vérification 3" xfId="21367" hidden="1"/>
    <cellStyle name="Vérification 3" xfId="21346" hidden="1"/>
    <cellStyle name="Vérification 3" xfId="21403" hidden="1"/>
    <cellStyle name="Vérification 3" xfId="21414" hidden="1"/>
    <cellStyle name="Vérification 3" xfId="21607" hidden="1"/>
    <cellStyle name="Vérification 3" xfId="21636" hidden="1"/>
    <cellStyle name="Vérification 3" xfId="21591" hidden="1"/>
    <cellStyle name="Vérification 3" xfId="21779" hidden="1"/>
    <cellStyle name="Vérification 3" xfId="21790" hidden="1"/>
    <cellStyle name="Vérification 3" xfId="21888" hidden="1"/>
    <cellStyle name="Vérification 3" xfId="21904" hidden="1"/>
    <cellStyle name="Vérification 3" xfId="21875" hidden="1"/>
    <cellStyle name="Vérification 3" xfId="21966" hidden="1"/>
    <cellStyle name="Vérification 3" xfId="21976" hidden="1"/>
    <cellStyle name="Vérification 3" xfId="22057" hidden="1"/>
    <cellStyle name="Vérification 3" xfId="22073" hidden="1"/>
    <cellStyle name="Vérification 3" xfId="22045" hidden="1"/>
    <cellStyle name="Vérification 3" xfId="22150" hidden="1"/>
    <cellStyle name="Vérification 3" xfId="22161" hidden="1"/>
    <cellStyle name="Vérification 3" xfId="22215" hidden="1"/>
    <cellStyle name="Vérification 3" xfId="22227" hidden="1"/>
    <cellStyle name="Vérification 3" xfId="22206" hidden="1"/>
    <cellStyle name="Vérification 3" xfId="22267" hidden="1"/>
    <cellStyle name="Vérification 3" xfId="22278" hidden="1"/>
    <cellStyle name="Vérification 3" xfId="22359" hidden="1"/>
    <cellStyle name="Vérification 3" xfId="22375" hidden="1"/>
    <cellStyle name="Vérification 3" xfId="22346" hidden="1"/>
    <cellStyle name="Vérification 3" xfId="22455" hidden="1"/>
    <cellStyle name="Vérification 3" xfId="22466" hidden="1"/>
    <cellStyle name="Vérification 3" xfId="22299" hidden="1"/>
    <cellStyle name="Vérification 3" xfId="21918" hidden="1"/>
    <cellStyle name="Vérification 3" xfId="22006" hidden="1"/>
    <cellStyle name="Vérification 3" xfId="22352" hidden="1"/>
    <cellStyle name="Vérification 3" xfId="22386" hidden="1"/>
    <cellStyle name="Vérification 3" xfId="21943" hidden="1"/>
    <cellStyle name="Vérification 3" xfId="21986" hidden="1"/>
    <cellStyle name="Vérification 3" xfId="22313" hidden="1"/>
    <cellStyle name="Vérification 3" xfId="22419" hidden="1"/>
    <cellStyle name="Vérification 3" xfId="20470" hidden="1"/>
    <cellStyle name="Vérification 3" xfId="22502" hidden="1"/>
    <cellStyle name="Vérification 3" xfId="22515" hidden="1"/>
    <cellStyle name="Vérification 3" xfId="21913" hidden="1"/>
    <cellStyle name="Vérification 3" xfId="22555" hidden="1"/>
    <cellStyle name="Vérification 3" xfId="22566" hidden="1"/>
    <cellStyle name="Vérification 3" xfId="22609" hidden="1"/>
    <cellStyle name="Vérification 3" xfId="22622" hidden="1"/>
    <cellStyle name="Vérification 3" xfId="22600" hidden="1"/>
    <cellStyle name="Vérification 3" xfId="22685" hidden="1"/>
    <cellStyle name="Vérification 3" xfId="22696" hidden="1"/>
    <cellStyle name="Vérification 3" xfId="22973" hidden="1"/>
    <cellStyle name="Vérification 3" xfId="23001" hidden="1"/>
    <cellStyle name="Vérification 3" xfId="22957" hidden="1"/>
    <cellStyle name="Vérification 3" xfId="23146" hidden="1"/>
    <cellStyle name="Vérification 3" xfId="23156" hidden="1"/>
    <cellStyle name="Vérification 3" xfId="23425" hidden="1"/>
    <cellStyle name="Vérification 3" xfId="23454" hidden="1"/>
    <cellStyle name="Vérification 3" xfId="23409" hidden="1"/>
    <cellStyle name="Vérification 3" xfId="23604" hidden="1"/>
    <cellStyle name="Vérification 3" xfId="23615" hidden="1"/>
    <cellStyle name="Vérification 3" xfId="23833" hidden="1"/>
    <cellStyle name="Vérification 3" xfId="23862" hidden="1"/>
    <cellStyle name="Vérification 3" xfId="23817" hidden="1"/>
    <cellStyle name="Vérification 3" xfId="24009" hidden="1"/>
    <cellStyle name="Vérification 3" xfId="24020" hidden="1"/>
    <cellStyle name="Vérification 3" xfId="24086" hidden="1"/>
    <cellStyle name="Vérification 3" xfId="24099" hidden="1"/>
    <cellStyle name="Vérification 3" xfId="24077" hidden="1"/>
    <cellStyle name="Vérification 3" xfId="24135" hidden="1"/>
    <cellStyle name="Vérification 3" xfId="24146" hidden="1"/>
    <cellStyle name="Vérification 3" xfId="24336" hidden="1"/>
    <cellStyle name="Vérification 3" xfId="24364" hidden="1"/>
    <cellStyle name="Vérification 3" xfId="24320" hidden="1"/>
    <cellStyle name="Vérification 3" xfId="24509" hidden="1"/>
    <cellStyle name="Vérification 3" xfId="24520" hidden="1"/>
    <cellStyle name="Vérification 3" xfId="24615" hidden="1"/>
    <cellStyle name="Vérification 3" xfId="24633" hidden="1"/>
    <cellStyle name="Vérification 3" xfId="24603" hidden="1"/>
    <cellStyle name="Vérification 3" xfId="24696" hidden="1"/>
    <cellStyle name="Vérification 3" xfId="24707" hidden="1"/>
    <cellStyle name="Vérification 3" xfId="24791" hidden="1"/>
    <cellStyle name="Vérification 3" xfId="24807" hidden="1"/>
    <cellStyle name="Vérification 3" xfId="24779" hidden="1"/>
    <cellStyle name="Vérification 3" xfId="24885" hidden="1"/>
    <cellStyle name="Vérification 3" xfId="24896" hidden="1"/>
    <cellStyle name="Vérification 3" xfId="24952" hidden="1"/>
    <cellStyle name="Vérification 3" xfId="24964" hidden="1"/>
    <cellStyle name="Vérification 3" xfId="24943" hidden="1"/>
    <cellStyle name="Vérification 3" xfId="25002" hidden="1"/>
    <cellStyle name="Vérification 3" xfId="25013" hidden="1"/>
    <cellStyle name="Vérification 3" xfId="25090" hidden="1"/>
    <cellStyle name="Vérification 3" xfId="25107" hidden="1"/>
    <cellStyle name="Vérification 3" xfId="25077" hidden="1"/>
    <cellStyle name="Vérification 3" xfId="25183" hidden="1"/>
    <cellStyle name="Vérification 3" xfId="25194" hidden="1"/>
    <cellStyle name="Vérification 3" xfId="25034" hidden="1"/>
    <cellStyle name="Vérification 3" xfId="24649" hidden="1"/>
    <cellStyle name="Vérification 3" xfId="24738" hidden="1"/>
    <cellStyle name="Vérification 3" xfId="25083" hidden="1"/>
    <cellStyle name="Vérification 3" xfId="25119" hidden="1"/>
    <cellStyle name="Vérification 3" xfId="24673" hidden="1"/>
    <cellStyle name="Vérification 3" xfId="24717" hidden="1"/>
    <cellStyle name="Vérification 3" xfId="25047" hidden="1"/>
    <cellStyle name="Vérification 3" xfId="25152" hidden="1"/>
    <cellStyle name="Vérification 3" xfId="23196" hidden="1"/>
    <cellStyle name="Vérification 3" xfId="25229" hidden="1"/>
    <cellStyle name="Vérification 3" xfId="25242" hidden="1"/>
    <cellStyle name="Vérification 3" xfId="24643" hidden="1"/>
    <cellStyle name="Vérification 3" xfId="25279" hidden="1"/>
    <cellStyle name="Vérification 3" xfId="25290" hidden="1"/>
    <cellStyle name="Vérification 3" xfId="25328" hidden="1"/>
    <cellStyle name="Vérification 3" xfId="25340" hidden="1"/>
    <cellStyle name="Vérification 3" xfId="25319" hidden="1"/>
    <cellStyle name="Vérification 3" xfId="25403" hidden="1"/>
    <cellStyle name="Vérification 3" xfId="25414" hidden="1"/>
    <cellStyle name="Vérification 3" xfId="25674" hidden="1"/>
    <cellStyle name="Vérification 3" xfId="25703" hidden="1"/>
    <cellStyle name="Vérification 3" xfId="25658" hidden="1"/>
    <cellStyle name="Vérification 3" xfId="25849" hidden="1"/>
    <cellStyle name="Vérification 3" xfId="25860" hidden="1"/>
    <cellStyle name="Vérification 3" xfId="26123" hidden="1"/>
    <cellStyle name="Vérification 3" xfId="26152" hidden="1"/>
    <cellStyle name="Vérification 3" xfId="26107" hidden="1"/>
    <cellStyle name="Vérification 3" xfId="26298" hidden="1"/>
    <cellStyle name="Vérification 3" xfId="26309" hidden="1"/>
    <cellStyle name="Vérification 3" xfId="26525" hidden="1"/>
    <cellStyle name="Vérification 3" xfId="26552" hidden="1"/>
    <cellStyle name="Vérification 3" xfId="26509" hidden="1"/>
    <cellStyle name="Vérification 3" xfId="26698" hidden="1"/>
    <cellStyle name="Vérification 3" xfId="26708" hidden="1"/>
    <cellStyle name="Vérification 3" xfId="26771" hidden="1"/>
    <cellStyle name="Vérification 3" xfId="26783" hidden="1"/>
    <cellStyle name="Vérification 3" xfId="26762" hidden="1"/>
    <cellStyle name="Vérification 3" xfId="26821" hidden="1"/>
    <cellStyle name="Vérification 3" xfId="26832" hidden="1"/>
    <cellStyle name="Vérification 3" xfId="27027" hidden="1"/>
    <cellStyle name="Vérification 3" xfId="27055" hidden="1"/>
    <cellStyle name="Vérification 3" xfId="27011" hidden="1"/>
    <cellStyle name="Vérification 3" xfId="27202" hidden="1"/>
    <cellStyle name="Vérification 3" xfId="27213" hidden="1"/>
    <cellStyle name="Vérification 3" xfId="27313" hidden="1"/>
    <cellStyle name="Vérification 3" xfId="27328" hidden="1"/>
    <cellStyle name="Vérification 3" xfId="27301" hidden="1"/>
    <cellStyle name="Vérification 3" xfId="27392" hidden="1"/>
    <cellStyle name="Vérification 3" xfId="27402" hidden="1"/>
    <cellStyle name="Vérification 3" xfId="27488" hidden="1"/>
    <cellStyle name="Vérification 3" xfId="27504" hidden="1"/>
    <cellStyle name="Vérification 3" xfId="27476" hidden="1"/>
    <cellStyle name="Vérification 3" xfId="27575" hidden="1"/>
    <cellStyle name="Vérification 3" xfId="27586" hidden="1"/>
    <cellStyle name="Vérification 3" xfId="27637" hidden="1"/>
    <cellStyle name="Vérification 3" xfId="27649" hidden="1"/>
    <cellStyle name="Vérification 3" xfId="27628" hidden="1"/>
    <cellStyle name="Vérification 3" xfId="27686" hidden="1"/>
    <cellStyle name="Vérification 3" xfId="27697" hidden="1"/>
    <cellStyle name="Vérification 3" xfId="27769" hidden="1"/>
    <cellStyle name="Vérification 3" xfId="27787" hidden="1"/>
    <cellStyle name="Vérification 3" xfId="27756" hidden="1"/>
    <cellStyle name="Vérification 3" xfId="27861" hidden="1"/>
    <cellStyle name="Vérification 3" xfId="27871" hidden="1"/>
    <cellStyle name="Vérification 3" xfId="27716" hidden="1"/>
    <cellStyle name="Vérification 3" xfId="27344" hidden="1"/>
    <cellStyle name="Vérification 3" xfId="27433" hidden="1"/>
    <cellStyle name="Vérification 3" xfId="27762" hidden="1"/>
    <cellStyle name="Vérification 3" xfId="27797" hidden="1"/>
    <cellStyle name="Vérification 3" xfId="27369" hidden="1"/>
    <cellStyle name="Vérification 3" xfId="27412" hidden="1"/>
    <cellStyle name="Vérification 3" xfId="27729" hidden="1"/>
    <cellStyle name="Vérification 3" xfId="27830" hidden="1"/>
    <cellStyle name="Vérification 3" xfId="25900" hidden="1"/>
    <cellStyle name="Vérification 3" xfId="27906" hidden="1"/>
    <cellStyle name="Vérification 3" xfId="27919" hidden="1"/>
    <cellStyle name="Vérification 3" xfId="27338" hidden="1"/>
    <cellStyle name="Vérification 3" xfId="27957" hidden="1"/>
    <cellStyle name="Vérification 3" xfId="27968" hidden="1"/>
    <cellStyle name="Vérification 3" xfId="28006" hidden="1"/>
    <cellStyle name="Vérification 3" xfId="28018" hidden="1"/>
    <cellStyle name="Vérification 3" xfId="27997" hidden="1"/>
    <cellStyle name="Vérification 3" xfId="28080" hidden="1"/>
    <cellStyle name="Vérification 3" xfId="28091" hidden="1"/>
    <cellStyle name="Vérification 3" xfId="28324" hidden="1"/>
    <cellStyle name="Vérification 3" xfId="28352" hidden="1"/>
    <cellStyle name="Vérification 3" xfId="28308" hidden="1"/>
    <cellStyle name="Vérification 3" xfId="28500" hidden="1"/>
    <cellStyle name="Vérification 3" xfId="28511" hidden="1"/>
    <cellStyle name="Vérification 3" xfId="28777" hidden="1"/>
    <cellStyle name="Vérification 3" xfId="28805" hidden="1"/>
    <cellStyle name="Vérification 3" xfId="28761" hidden="1"/>
    <cellStyle name="Vérification 3" xfId="28951" hidden="1"/>
    <cellStyle name="Vérification 3" xfId="28962" hidden="1"/>
    <cellStyle name="Vérification 3" xfId="29178" hidden="1"/>
    <cellStyle name="Vérification 3" xfId="29205" hidden="1"/>
    <cellStyle name="Vérification 3" xfId="29162" hidden="1"/>
    <cellStyle name="Vérification 3" xfId="29352" hidden="1"/>
    <cellStyle name="Vérification 3" xfId="29363" hidden="1"/>
    <cellStyle name="Vérification 3" xfId="29424" hidden="1"/>
    <cellStyle name="Vérification 3" xfId="29435" hidden="1"/>
    <cellStyle name="Vérification 3" xfId="29415" hidden="1"/>
    <cellStyle name="Vérification 3" xfId="29468" hidden="1"/>
    <cellStyle name="Vérification 3" xfId="29479" hidden="1"/>
    <cellStyle name="Vérification 3" xfId="29670" hidden="1"/>
    <cellStyle name="Vérification 3" xfId="29698" hidden="1"/>
    <cellStyle name="Vérification 3" xfId="29654" hidden="1"/>
    <cellStyle name="Vérification 3" xfId="29841" hidden="1"/>
    <cellStyle name="Vérification 3" xfId="29852" hidden="1"/>
    <cellStyle name="Vérification 3" xfId="29951" hidden="1"/>
    <cellStyle name="Vérification 3" xfId="29969" hidden="1"/>
    <cellStyle name="Vérification 3" xfId="29939" hidden="1"/>
    <cellStyle name="Vérification 3" xfId="30032" hidden="1"/>
    <cellStyle name="Vérification 3" xfId="30043" hidden="1"/>
    <cellStyle name="Vérification 3" xfId="30126" hidden="1"/>
    <cellStyle name="Vérification 3" xfId="30144" hidden="1"/>
    <cellStyle name="Vérification 3" xfId="30114" hidden="1"/>
    <cellStyle name="Vérification 3" xfId="30220" hidden="1"/>
    <cellStyle name="Vérification 3" xfId="30231" hidden="1"/>
    <cellStyle name="Vérification 3" xfId="30287" hidden="1"/>
    <cellStyle name="Vérification 3" xfId="30299" hidden="1"/>
    <cellStyle name="Vérification 3" xfId="30278" hidden="1"/>
    <cellStyle name="Vérification 3" xfId="30336" hidden="1"/>
    <cellStyle name="Vérification 3" xfId="30347" hidden="1"/>
    <cellStyle name="Vérification 3" xfId="30423" hidden="1"/>
    <cellStyle name="Vérification 3" xfId="30441" hidden="1"/>
    <cellStyle name="Vérification 3" xfId="30411" hidden="1"/>
    <cellStyle name="Vérification 3" xfId="30521" hidden="1"/>
    <cellStyle name="Vérification 3" xfId="30532" hidden="1"/>
    <cellStyle name="Vérification 3" xfId="30368" hidden="1"/>
    <cellStyle name="Vérification 3" xfId="29984" hidden="1"/>
    <cellStyle name="Vérification 3" xfId="30072" hidden="1"/>
    <cellStyle name="Vérification 3" xfId="30417" hidden="1"/>
    <cellStyle name="Vérification 3" xfId="30453" hidden="1"/>
    <cellStyle name="Vérification 3" xfId="30008" hidden="1"/>
    <cellStyle name="Vérification 3" xfId="30053" hidden="1"/>
    <cellStyle name="Vérification 3" xfId="30382" hidden="1"/>
    <cellStyle name="Vérification 3" xfId="30486" hidden="1"/>
    <cellStyle name="Vérification 3" xfId="28550" hidden="1"/>
    <cellStyle name="Vérification 3" xfId="30568" hidden="1"/>
    <cellStyle name="Vérification 3" xfId="30581" hidden="1"/>
    <cellStyle name="Vérification 3" xfId="29979" hidden="1"/>
    <cellStyle name="Vérification 3" xfId="30616" hidden="1"/>
    <cellStyle name="Vérification 3" xfId="30626" hidden="1"/>
    <cellStyle name="Vérification 3" xfId="30663" hidden="1"/>
    <cellStyle name="Vérification 3" xfId="30675" hidden="1"/>
    <cellStyle name="Vérification 3" xfId="30654" hidden="1"/>
    <cellStyle name="Vérification 3" xfId="30736" hidden="1"/>
    <cellStyle name="Vérification 3" xfId="30747" hidden="1"/>
    <cellStyle name="Vérification 3" xfId="30804" hidden="1"/>
    <cellStyle name="Vérification 3" xfId="30817" hidden="1"/>
    <cellStyle name="Vérification 3" xfId="30795" hidden="1"/>
    <cellStyle name="Vérification 3" xfId="30853" hidden="1"/>
    <cellStyle name="Vérification 3" xfId="30864" hidden="1"/>
    <cellStyle name="Vérification 3" xfId="30941" hidden="1"/>
    <cellStyle name="Vérification 3" xfId="30953" hidden="1"/>
    <cellStyle name="Vérification 3" xfId="30932" hidden="1"/>
    <cellStyle name="Vérification 3" xfId="30989" hidden="1"/>
    <cellStyle name="Vérification 3" xfId="31000" hidden="1"/>
    <cellStyle name="Vérification 3" xfId="31048" hidden="1"/>
    <cellStyle name="Vérification 3" xfId="31061" hidden="1"/>
    <cellStyle name="Vérification 3" xfId="31039" hidden="1"/>
    <cellStyle name="Vérification 3" xfId="31097" hidden="1"/>
    <cellStyle name="Vérification 3" xfId="31108" hidden="1"/>
    <cellStyle name="Vérification 3" xfId="31149" hidden="1"/>
    <cellStyle name="Vérification 3" xfId="31161" hidden="1"/>
    <cellStyle name="Vérification 3" xfId="31140" hidden="1"/>
    <cellStyle name="Vérification 3" xfId="31200" hidden="1"/>
    <cellStyle name="Vérification 3" xfId="31210" hidden="1"/>
    <cellStyle name="Vérification 3" xfId="31250" hidden="1"/>
    <cellStyle name="Vérification 3" xfId="31262" hidden="1"/>
    <cellStyle name="Vérification 3" xfId="31241" hidden="1"/>
    <cellStyle name="Vérification 3" xfId="31299" hidden="1"/>
    <cellStyle name="Vérification 3" xfId="31310" hidden="1"/>
    <cellStyle name="Vérification 3" xfId="31383" hidden="1"/>
    <cellStyle name="Vérification 3" xfId="31399" hidden="1"/>
    <cellStyle name="Vérification 3" xfId="31370" hidden="1"/>
    <cellStyle name="Vérification 3" xfId="31456" hidden="1"/>
    <cellStyle name="Vérification 3" xfId="31467" hidden="1"/>
    <cellStyle name="Vérification 3" xfId="31543" hidden="1"/>
    <cellStyle name="Vérification 3" xfId="31558" hidden="1"/>
    <cellStyle name="Vérification 3" xfId="31531" hidden="1"/>
    <cellStyle name="Vérification 3" xfId="31605" hidden="1"/>
    <cellStyle name="Vérification 3" xfId="31615" hidden="1"/>
    <cellStyle name="Vérification 3" xfId="31663" hidden="1"/>
    <cellStyle name="Vérification 3" xfId="31675" hidden="1"/>
    <cellStyle name="Vérification 3" xfId="31654" hidden="1"/>
    <cellStyle name="Vérification 3" xfId="31711" hidden="1"/>
    <cellStyle name="Vérification 3" xfId="31721" hidden="1"/>
    <cellStyle name="Vérification 3" xfId="31788" hidden="1"/>
    <cellStyle name="Vérification 3" xfId="31803" hidden="1"/>
    <cellStyle name="Vérification 3" xfId="31776" hidden="1"/>
    <cellStyle name="Vérification 3" xfId="31854" hidden="1"/>
    <cellStyle name="Vérification 3" xfId="31865" hidden="1"/>
    <cellStyle name="Vérification 3" xfId="31740" hidden="1"/>
    <cellStyle name="Vérification 3" xfId="31414" hidden="1"/>
    <cellStyle name="Vérification 3" xfId="31493" hidden="1"/>
    <cellStyle name="Vérification 3" xfId="31782" hidden="1"/>
    <cellStyle name="Vérification 3" xfId="31813" hidden="1"/>
    <cellStyle name="Vérification 3" xfId="31437" hidden="1"/>
    <cellStyle name="Vérification 3" xfId="31475" hidden="1"/>
    <cellStyle name="Vérification 3" xfId="31752" hidden="1"/>
    <cellStyle name="Vérification 3" xfId="31834" hidden="1"/>
    <cellStyle name="Vérification 3" xfId="30878" hidden="1"/>
    <cellStyle name="Vérification 3" xfId="31887" hidden="1"/>
    <cellStyle name="Vérification 3" xfId="31898" hidden="1"/>
    <cellStyle name="Vérification 3" xfId="31409" hidden="1"/>
    <cellStyle name="Vérification 3" xfId="31933" hidden="1"/>
    <cellStyle name="Vérification 3" xfId="31943" hidden="1"/>
    <cellStyle name="Vérification 3" xfId="31981" hidden="1"/>
    <cellStyle name="Vérification 3" xfId="31993" hidden="1"/>
    <cellStyle name="Vérification 3" xfId="31972" hidden="1"/>
    <cellStyle name="Vérification 3" xfId="32032" hidden="1"/>
    <cellStyle name="Vérification 3" xfId="32043" hidden="1"/>
    <cellStyle name="Vérification 3" xfId="32082" hidden="1"/>
    <cellStyle name="Vérification 3" xfId="32093" hidden="1"/>
    <cellStyle name="Vérification 3" xfId="32073" hidden="1"/>
    <cellStyle name="Vérification 3" xfId="32142" hidden="1"/>
    <cellStyle name="Vérification 3" xfId="32152" hidden="1"/>
    <cellStyle name="Vérification 3" xfId="32237" hidden="1"/>
    <cellStyle name="Vérification 3" xfId="32249" hidden="1"/>
    <cellStyle name="Vérification 3" xfId="32228" hidden="1"/>
    <cellStyle name="Vérification 3" xfId="32285" hidden="1"/>
    <cellStyle name="Vérification 3" xfId="32295" hidden="1"/>
    <cellStyle name="Vérification 3" xfId="32345" hidden="1"/>
    <cellStyle name="Vérification 3" xfId="32357" hidden="1"/>
    <cellStyle name="Vérification 3" xfId="32336" hidden="1"/>
    <cellStyle name="Vérification 3" xfId="32416" hidden="1"/>
    <cellStyle name="Vérification 3" xfId="32427" hidden="1"/>
    <cellStyle name="Vérification 3" xfId="32477" hidden="1"/>
    <cellStyle name="Vérification 3" xfId="32489" hidden="1"/>
    <cellStyle name="Vérification 3" xfId="32468" hidden="1"/>
    <cellStyle name="Vérification 3" xfId="32525" hidden="1"/>
    <cellStyle name="Vérification 3" xfId="32535" hidden="1"/>
    <cellStyle name="Vérification 3" xfId="32576" hidden="1"/>
    <cellStyle name="Vérification 3" xfId="32588" hidden="1"/>
    <cellStyle name="Vérification 3" xfId="32567" hidden="1"/>
    <cellStyle name="Vérification 3" xfId="32625" hidden="1"/>
    <cellStyle name="Vérification 3" xfId="32636" hidden="1"/>
    <cellStyle name="Vérification 3" xfId="32714" hidden="1"/>
    <cellStyle name="Vérification 3" xfId="32730" hidden="1"/>
    <cellStyle name="Vérification 3" xfId="32701" hidden="1"/>
    <cellStyle name="Vérification 3" xfId="32784" hidden="1"/>
    <cellStyle name="Vérification 3" xfId="32795" hidden="1"/>
    <cellStyle name="Vérification 3" xfId="32870" hidden="1"/>
    <cellStyle name="Vérification 3" xfId="32885" hidden="1"/>
    <cellStyle name="Vérification 3" xfId="32858" hidden="1"/>
    <cellStyle name="Vérification 3" xfId="32933" hidden="1"/>
    <cellStyle name="Vérification 3" xfId="32943" hidden="1"/>
    <cellStyle name="Vérification 3" xfId="32990" hidden="1"/>
    <cellStyle name="Vérification 3" xfId="33001" hidden="1"/>
    <cellStyle name="Vérification 3" xfId="32981" hidden="1"/>
    <cellStyle name="Vérification 3" xfId="33033" hidden="1"/>
    <cellStyle name="Vérification 3" xfId="33044" hidden="1"/>
    <cellStyle name="Vérification 3" xfId="33114" hidden="1"/>
    <cellStyle name="Vérification 3" xfId="33129" hidden="1"/>
    <cellStyle name="Vérification 3" xfId="33102" hidden="1"/>
    <cellStyle name="Vérification 3" xfId="33174" hidden="1"/>
    <cellStyle name="Vérification 3" xfId="33184" hidden="1"/>
    <cellStyle name="Vérification 3" xfId="33063" hidden="1"/>
    <cellStyle name="Vérification 3" xfId="32745" hidden="1"/>
    <cellStyle name="Vérification 3" xfId="32820" hidden="1"/>
    <cellStyle name="Vérification 3" xfId="33108" hidden="1"/>
    <cellStyle name="Vérification 3" xfId="33138" hidden="1"/>
    <cellStyle name="Vérification 3" xfId="32767" hidden="1"/>
    <cellStyle name="Vérification 3" xfId="32802" hidden="1"/>
    <cellStyle name="Vérification 3" xfId="33076" hidden="1"/>
    <cellStyle name="Vérification 3" xfId="33156" hidden="1"/>
    <cellStyle name="Vérification 3" xfId="32167" hidden="1"/>
    <cellStyle name="Vérification 3" xfId="33206" hidden="1"/>
    <cellStyle name="Vérification 3" xfId="33218" hidden="1"/>
    <cellStyle name="Vérification 3" xfId="32740" hidden="1"/>
    <cellStyle name="Vérification 3" xfId="33255" hidden="1"/>
    <cellStyle name="Vérification 3" xfId="33266" hidden="1"/>
    <cellStyle name="Vérification 3" xfId="33303" hidden="1"/>
    <cellStyle name="Vérification 3" xfId="33315" hidden="1"/>
    <cellStyle name="Vérification 3" xfId="33294" hidden="1"/>
    <cellStyle name="Vérification 3" xfId="33349" hidden="1"/>
    <cellStyle name="Vérification 3" xfId="33359" hidden="1"/>
    <cellStyle name="Vérification 3" xfId="31341" hidden="1"/>
    <cellStyle name="Vérification 3" xfId="31190" hidden="1"/>
    <cellStyle name="Vérification 3" xfId="31377" hidden="1"/>
    <cellStyle name="Vérification 3" xfId="30558" hidden="1"/>
    <cellStyle name="Vérification 3" xfId="30481" hidden="1"/>
    <cellStyle name="Vérification 3" xfId="28265" hidden="1"/>
    <cellStyle name="Vérification 3" xfId="27947" hidden="1"/>
    <cellStyle name="Vérification 3" xfId="28485" hidden="1"/>
    <cellStyle name="Vérification 3" xfId="27277" hidden="1"/>
    <cellStyle name="Vérification 3" xfId="27189" hidden="1"/>
    <cellStyle name="Vérification 3" xfId="24990" hidden="1"/>
    <cellStyle name="Vérification 3" xfId="24873" hidden="1"/>
    <cellStyle name="Vérification 3" xfId="25060" hidden="1"/>
    <cellStyle name="Vérification 3" xfId="23592" hidden="1"/>
    <cellStyle name="Vérification 3" xfId="23444" hidden="1"/>
    <cellStyle name="Vérification 3" xfId="22593" hidden="1"/>
    <cellStyle name="Vérification 3" xfId="22543" hidden="1"/>
    <cellStyle name="Vérification 3" xfId="22671" hidden="1"/>
    <cellStyle name="Vérification 3" xfId="22328" hidden="1"/>
    <cellStyle name="Vérification 3" xfId="22295" hidden="1"/>
    <cellStyle name="Vérification 3" xfId="20675" hidden="1"/>
    <cellStyle name="Vérification 3" xfId="20410" hidden="1"/>
    <cellStyle name="Vérification 3" xfId="20868" hidden="1"/>
    <cellStyle name="Vérification 3" xfId="19986" hidden="1"/>
    <cellStyle name="Vérification 3" xfId="19899" hidden="1"/>
    <cellStyle name="Vérification 3" xfId="20092" hidden="1"/>
    <cellStyle name="Vérification 3" xfId="20070" hidden="1"/>
    <cellStyle name="Vérification 3" xfId="19869" hidden="1"/>
    <cellStyle name="Vérification 3" xfId="22777" hidden="1"/>
    <cellStyle name="Vérification 3" xfId="19827" hidden="1"/>
    <cellStyle name="Vérification 3" xfId="33396" hidden="1"/>
    <cellStyle name="Vérification 3" xfId="33411" hidden="1"/>
    <cellStyle name="Vérification 3" xfId="33384" hidden="1"/>
    <cellStyle name="Vérification 3" xfId="33474" hidden="1"/>
    <cellStyle name="Vérification 3" xfId="33485" hidden="1"/>
    <cellStyle name="Vérification 3" xfId="33535" hidden="1"/>
    <cellStyle name="Vérification 3" xfId="33546" hidden="1"/>
    <cellStyle name="Vérification 3" xfId="33526" hidden="1"/>
    <cellStyle name="Vérification 3" xfId="33586" hidden="1"/>
    <cellStyle name="Vérification 3" xfId="33597" hidden="1"/>
    <cellStyle name="Vérification 3" xfId="33673" hidden="1"/>
    <cellStyle name="Vérification 3" xfId="33686" hidden="1"/>
    <cellStyle name="Vérification 3" xfId="33661" hidden="1"/>
    <cellStyle name="Vérification 3" xfId="33752" hidden="1"/>
    <cellStyle name="Vérification 3" xfId="33763" hidden="1"/>
    <cellStyle name="Vérification 3" xfId="33617" hidden="1"/>
    <cellStyle name="Vérification 3" xfId="19933" hidden="1"/>
    <cellStyle name="Vérification 3" xfId="19821" hidden="1"/>
    <cellStyle name="Vérification 3" xfId="33667" hidden="1"/>
    <cellStyle name="Vérification 3" xfId="33695" hidden="1"/>
    <cellStyle name="Vérification 3" xfId="19831" hidden="1"/>
    <cellStyle name="Vérification 3" xfId="25495" hidden="1"/>
    <cellStyle name="Vérification 3" xfId="33630" hidden="1"/>
    <cellStyle name="Vérification 3" xfId="33724" hidden="1"/>
    <cellStyle name="Vérification 3" xfId="30319" hidden="1"/>
    <cellStyle name="Vérification 3" xfId="33791" hidden="1"/>
    <cellStyle name="Vérification 3" xfId="33804" hidden="1"/>
    <cellStyle name="Vérification 3" xfId="20043" hidden="1"/>
    <cellStyle name="Vérification 3" xfId="33842" hidden="1"/>
    <cellStyle name="Vérification 3" xfId="33852" hidden="1"/>
    <cellStyle name="Vérification 3" xfId="33895" hidden="1"/>
    <cellStyle name="Vérification 3" xfId="33908" hidden="1"/>
    <cellStyle name="Vérification 3" xfId="33886" hidden="1"/>
    <cellStyle name="Vérification 3" xfId="33964" hidden="1"/>
    <cellStyle name="Vérification 3" xfId="33974" hidden="1"/>
    <cellStyle name="Vérification 3" xfId="34165" hidden="1"/>
    <cellStyle name="Vérification 3" xfId="34189" hidden="1"/>
    <cellStyle name="Vérification 3" xfId="34150" hidden="1"/>
    <cellStyle name="Vérification 3" xfId="34294" hidden="1"/>
    <cellStyle name="Vérification 3" xfId="34304" hidden="1"/>
    <cellStyle name="Vérification 3" xfId="34494" hidden="1"/>
    <cellStyle name="Vérification 3" xfId="34517" hidden="1"/>
    <cellStyle name="Vérification 3" xfId="34480" hidden="1"/>
    <cellStyle name="Vérification 3" xfId="34630" hidden="1"/>
    <cellStyle name="Vérification 3" xfId="34641" hidden="1"/>
    <cellStyle name="Vérification 3" xfId="34806" hidden="1"/>
    <cellStyle name="Vérification 3" xfId="34828" hidden="1"/>
    <cellStyle name="Vérification 3" xfId="34793" hidden="1"/>
    <cellStyle name="Vérification 3" xfId="34922" hidden="1"/>
    <cellStyle name="Vérification 3" xfId="34933" hidden="1"/>
    <cellStyle name="Vérification 3" xfId="34986" hidden="1"/>
    <cellStyle name="Vérification 3" xfId="34998" hidden="1"/>
    <cellStyle name="Vérification 3" xfId="34977" hidden="1"/>
    <cellStyle name="Vérification 3" xfId="35034" hidden="1"/>
    <cellStyle name="Vérification 3" xfId="35044" hidden="1"/>
    <cellStyle name="Vérification 3" xfId="35187" hidden="1"/>
    <cellStyle name="Vérification 3" xfId="35206" hidden="1"/>
    <cellStyle name="Vérification 3" xfId="35174" hidden="1"/>
    <cellStyle name="Vérification 3" xfId="35303" hidden="1"/>
    <cellStyle name="Vérification 3" xfId="35314" hidden="1"/>
    <cellStyle name="Vérification 3" xfId="35396" hidden="1"/>
    <cellStyle name="Vérification 3" xfId="35410" hidden="1"/>
    <cellStyle name="Vérification 3" xfId="35384" hidden="1"/>
    <cellStyle name="Vérification 3" xfId="35470" hidden="1"/>
    <cellStyle name="Vérification 3" xfId="35480" hidden="1"/>
    <cellStyle name="Vérification 3" xfId="35558" hidden="1"/>
    <cellStyle name="Vérification 3" xfId="35574" hidden="1"/>
    <cellStyle name="Vérification 3" xfId="35546" hidden="1"/>
    <cellStyle name="Vérification 3" xfId="35646" hidden="1"/>
    <cellStyle name="Vérification 3" xfId="35656" hidden="1"/>
    <cellStyle name="Vérification 3" xfId="35710" hidden="1"/>
    <cellStyle name="Vérification 3" xfId="35722" hidden="1"/>
    <cellStyle name="Vérification 3" xfId="35701" hidden="1"/>
    <cellStyle name="Vérification 3" xfId="35760" hidden="1"/>
    <cellStyle name="Vérification 3" xfId="35771" hidden="1"/>
    <cellStyle name="Vérification 3" xfId="35845" hidden="1"/>
    <cellStyle name="Vérification 3" xfId="35863" hidden="1"/>
    <cellStyle name="Vérification 3" xfId="35832" hidden="1"/>
    <cellStyle name="Vérification 3" xfId="35935" hidden="1"/>
    <cellStyle name="Vérification 3" xfId="35945" hidden="1"/>
    <cellStyle name="Vérification 3" xfId="35792" hidden="1"/>
    <cellStyle name="Vérification 3" xfId="35422" hidden="1"/>
    <cellStyle name="Vérification 3" xfId="35509" hidden="1"/>
    <cellStyle name="Vérification 3" xfId="35838" hidden="1"/>
    <cellStyle name="Vérification 3" xfId="35875" hidden="1"/>
    <cellStyle name="Vérification 3" xfId="35446" hidden="1"/>
    <cellStyle name="Vérification 3" xfId="35489" hidden="1"/>
    <cellStyle name="Vérification 3" xfId="35803" hidden="1"/>
    <cellStyle name="Vérification 3" xfId="35905" hidden="1"/>
    <cellStyle name="Vérification 3" xfId="34334" hidden="1"/>
    <cellStyle name="Vérification 3" xfId="35974" hidden="1"/>
    <cellStyle name="Vérification 3" xfId="35987" hidden="1"/>
    <cellStyle name="Vérification 3" xfId="35418" hidden="1"/>
    <cellStyle name="Vérification 3" xfId="36023" hidden="1"/>
    <cellStyle name="Vérification 3" xfId="36033" hidden="1"/>
    <cellStyle name="Vérification 3" xfId="36068" hidden="1"/>
    <cellStyle name="Vérification 3" xfId="36079" hidden="1"/>
    <cellStyle name="Vérification 3" xfId="36059" hidden="1"/>
    <cellStyle name="Vérification 3" xfId="36129" hidden="1"/>
    <cellStyle name="Vérification 3" xfId="36139" hidden="1"/>
    <cellStyle name="Vérification 3" xfId="36315" hidden="1"/>
    <cellStyle name="Vérification 3" xfId="36337" hidden="1"/>
    <cellStyle name="Vérification 3" xfId="36303" hidden="1"/>
    <cellStyle name="Vérification 3" xfId="36449" hidden="1"/>
    <cellStyle name="Vérification 3" xfId="36460" hidden="1"/>
    <cellStyle name="Vérification 3" xfId="36644" hidden="1"/>
    <cellStyle name="Vérification 3" xfId="36669" hidden="1"/>
    <cellStyle name="Vérification 3" xfId="36630" hidden="1"/>
    <cellStyle name="Vérification 3" xfId="36759" hidden="1"/>
    <cellStyle name="Vérification 3" xfId="36769" hidden="1"/>
    <cellStyle name="Vérification 3" xfId="36921" hidden="1"/>
    <cellStyle name="Vérification 3" xfId="36942" hidden="1"/>
    <cellStyle name="Vérification 3" xfId="36907" hidden="1"/>
    <cellStyle name="Vérification 3" xfId="37037" hidden="1"/>
    <cellStyle name="Vérification 3" xfId="37047" hidden="1"/>
    <cellStyle name="Vérification 3" xfId="37093" hidden="1"/>
    <cellStyle name="Vérification 3" xfId="37104" hidden="1"/>
    <cellStyle name="Vérification 3" xfId="37084" hidden="1"/>
    <cellStyle name="Vérification 3" xfId="37140" hidden="1"/>
    <cellStyle name="Vérification 3" xfId="37151" hidden="1"/>
    <cellStyle name="Vérification 3" xfId="37268" hidden="1"/>
    <cellStyle name="Vérification 3" xfId="37291" hidden="1"/>
    <cellStyle name="Vérification 3" xfId="37255" hidden="1"/>
    <cellStyle name="Vérification 3" xfId="37395" hidden="1"/>
    <cellStyle name="Vérification 3" xfId="37406" hidden="1"/>
    <cellStyle name="Vérification 3" xfId="37499" hidden="1"/>
    <cellStyle name="Vérification 3" xfId="37515" hidden="1"/>
    <cellStyle name="Vérification 3" xfId="37486" hidden="1"/>
    <cellStyle name="Vérification 3" xfId="37573" hidden="1"/>
    <cellStyle name="Vérification 3" xfId="37583" hidden="1"/>
    <cellStyle name="Vérification 3" xfId="37666" hidden="1"/>
    <cellStyle name="Vérification 3" xfId="37681" hidden="1"/>
    <cellStyle name="Vérification 3" xfId="37654" hidden="1"/>
    <cellStyle name="Vérification 3" xfId="37751" hidden="1"/>
    <cellStyle name="Vérification 3" xfId="37761" hidden="1"/>
    <cellStyle name="Vérification 3" xfId="37811" hidden="1"/>
    <cellStyle name="Vérification 3" xfId="37822" hidden="1"/>
    <cellStyle name="Vérification 3" xfId="37802" hidden="1"/>
    <cellStyle name="Vérification 3" xfId="37855" hidden="1"/>
    <cellStyle name="Vérification 3" xfId="37866" hidden="1"/>
    <cellStyle name="Vérification 3" xfId="37934" hidden="1"/>
    <cellStyle name="Vérification 3" xfId="37950" hidden="1"/>
    <cellStyle name="Vérification 3" xfId="37921" hidden="1"/>
    <cellStyle name="Vérification 3" xfId="38019" hidden="1"/>
    <cellStyle name="Vérification 3" xfId="38029" hidden="1"/>
    <cellStyle name="Vérification 3" xfId="37884" hidden="1"/>
    <cellStyle name="Vérification 3" xfId="37529" hidden="1"/>
    <cellStyle name="Vérification 3" xfId="37613" hidden="1"/>
    <cellStyle name="Vérification 3" xfId="37927" hidden="1"/>
    <cellStyle name="Vérification 3" xfId="37959" hidden="1"/>
    <cellStyle name="Vérification 3" xfId="37553" hidden="1"/>
    <cellStyle name="Vérification 3" xfId="37592" hidden="1"/>
    <cellStyle name="Vérification 3" xfId="37897" hidden="1"/>
    <cellStyle name="Vérification 3" xfId="37990" hidden="1"/>
    <cellStyle name="Vérification 3" xfId="36489" hidden="1"/>
    <cellStyle name="Vérification 3" xfId="38059" hidden="1"/>
    <cellStyle name="Vérification 3" xfId="38071" hidden="1"/>
    <cellStyle name="Vérification 3" xfId="37524" hidden="1"/>
    <cellStyle name="Vérification 3" xfId="38109" hidden="1"/>
    <cellStyle name="Vérification 3" xfId="38120" hidden="1"/>
    <cellStyle name="Vérification 3" xfId="38158" hidden="1"/>
    <cellStyle name="Vérification 3" xfId="38170" hidden="1"/>
    <cellStyle name="Vérification 3" xfId="38149" hidden="1"/>
    <cellStyle name="Vérification 3" xfId="38231" hidden="1"/>
    <cellStyle name="Vérification 3" xfId="38242" hidden="1"/>
    <cellStyle name="Vérification 3" xfId="38409" hidden="1"/>
    <cellStyle name="Vérification 3" xfId="38431" hidden="1"/>
    <cellStyle name="Vérification 3" xfId="38396" hidden="1"/>
    <cellStyle name="Vérification 3" xfId="38533" hidden="1"/>
    <cellStyle name="Vérification 3" xfId="38544" hidden="1"/>
    <cellStyle name="Vérification 3" xfId="38718" hidden="1"/>
    <cellStyle name="Vérification 3" xfId="38741" hidden="1"/>
    <cellStyle name="Vérification 3" xfId="38705" hidden="1"/>
    <cellStyle name="Vérification 3" xfId="38826" hidden="1"/>
    <cellStyle name="Vérification 3" xfId="38837" hidden="1"/>
    <cellStyle name="Vérification 3" xfId="38975" hidden="1"/>
    <cellStyle name="Vérification 3" xfId="38996" hidden="1"/>
    <cellStyle name="Vérification 3" xfId="38962" hidden="1"/>
    <cellStyle name="Vérification 3" xfId="39090" hidden="1"/>
    <cellStyle name="Vérification 3" xfId="39100" hidden="1"/>
    <cellStyle name="Vérification 3" xfId="39155" hidden="1"/>
    <cellStyle name="Vérification 3" xfId="39166" hidden="1"/>
    <cellStyle name="Vérification 3" xfId="39146" hidden="1"/>
    <cellStyle name="Vérification 3" xfId="39199" hidden="1"/>
    <cellStyle name="Vérification 3" xfId="39209" hidden="1"/>
    <cellStyle name="Vérification 3" xfId="39341" hidden="1"/>
    <cellStyle name="Vérification 3" xfId="39359" hidden="1"/>
    <cellStyle name="Vérification 3" xfId="39327" hidden="1"/>
    <cellStyle name="Vérification 3" xfId="39446" hidden="1"/>
    <cellStyle name="Vérification 3" xfId="39457" hidden="1"/>
    <cellStyle name="Vérification 3" xfId="39538" hidden="1"/>
    <cellStyle name="Vérification 3" xfId="39553" hidden="1"/>
    <cellStyle name="Vérification 3" xfId="39526" hidden="1"/>
    <cellStyle name="Vérification 3" xfId="39614" hidden="1"/>
    <cellStyle name="Vérification 3" xfId="39625" hidden="1"/>
    <cellStyle name="Vérification 3" xfId="39705" hidden="1"/>
    <cellStyle name="Vérification 3" xfId="39723" hidden="1"/>
    <cellStyle name="Vérification 3" xfId="39693" hidden="1"/>
    <cellStyle name="Vérification 3" xfId="39783" hidden="1"/>
    <cellStyle name="Vérification 3" xfId="39793" hidden="1"/>
    <cellStyle name="Vérification 3" xfId="39845" hidden="1"/>
    <cellStyle name="Vérification 3" xfId="39857" hidden="1"/>
    <cellStyle name="Vérification 3" xfId="39836" hidden="1"/>
    <cellStyle name="Vérification 3" xfId="39890" hidden="1"/>
    <cellStyle name="Vérification 3" xfId="39900" hidden="1"/>
    <cellStyle name="Vérification 3" xfId="39969" hidden="1"/>
    <cellStyle name="Vérification 3" xfId="39984" hidden="1"/>
    <cellStyle name="Vérification 3" xfId="39957" hidden="1"/>
    <cellStyle name="Vérification 3" xfId="40050" hidden="1"/>
    <cellStyle name="Vérification 3" xfId="40061" hidden="1"/>
    <cellStyle name="Vérification 3" xfId="39918" hidden="1"/>
    <cellStyle name="Vérification 3" xfId="39568" hidden="1"/>
    <cellStyle name="Vérification 3" xfId="39654" hidden="1"/>
    <cellStyle name="Vérification 3" xfId="39963" hidden="1"/>
    <cellStyle name="Vérification 3" xfId="39994" hidden="1"/>
    <cellStyle name="Vérification 3" xfId="39592" hidden="1"/>
    <cellStyle name="Vérification 3" xfId="39635" hidden="1"/>
    <cellStyle name="Vérification 3" xfId="39931" hidden="1"/>
    <cellStyle name="Vérification 3" xfId="40023" hidden="1"/>
    <cellStyle name="Vérification 3" xfId="38568" hidden="1"/>
    <cellStyle name="Vérification 3" xfId="40093" hidden="1"/>
    <cellStyle name="Vérification 3" xfId="40106" hidden="1"/>
    <cellStyle name="Vérification 3" xfId="39563" hidden="1"/>
    <cellStyle name="Vérification 3" xfId="40141" hidden="1"/>
    <cellStyle name="Vérification 3" xfId="40151" hidden="1"/>
    <cellStyle name="Vérification 3" xfId="40186" hidden="1"/>
    <cellStyle name="Vérification 3" xfId="40197" hidden="1"/>
    <cellStyle name="Vérification 3" xfId="40177" hidden="1"/>
    <cellStyle name="Vérification 3" xfId="40247" hidden="1"/>
    <cellStyle name="Vérification 3" xfId="40258" hidden="1"/>
    <cellStyle name="Vérification 3" xfId="40309" hidden="1"/>
    <cellStyle name="Vérification 3" xfId="40322" hidden="1"/>
    <cellStyle name="Vérification 3" xfId="40300" hidden="1"/>
    <cellStyle name="Vérification 3" xfId="40356" hidden="1"/>
    <cellStyle name="Vérification 3" xfId="40367" hidden="1"/>
    <cellStyle name="Vérification 3" xfId="40444" hidden="1"/>
    <cellStyle name="Vérification 3" xfId="40456" hidden="1"/>
    <cellStyle name="Vérification 3" xfId="40435" hidden="1"/>
    <cellStyle name="Vérification 3" xfId="40491" hidden="1"/>
    <cellStyle name="Vérification 3" xfId="40502" hidden="1"/>
    <cellStyle name="Vérification 3" xfId="40549" hidden="1"/>
    <cellStyle name="Vérification 3" xfId="40561" hidden="1"/>
    <cellStyle name="Vérification 3" xfId="40540" hidden="1"/>
    <cellStyle name="Vérification 3" xfId="40595" hidden="1"/>
    <cellStyle name="Vérification 3" xfId="40606" hidden="1"/>
    <cellStyle name="Vérification 3" xfId="40642" hidden="1"/>
    <cellStyle name="Vérification 3" xfId="40653" hidden="1"/>
    <cellStyle name="Vérification 3" xfId="40633" hidden="1"/>
    <cellStyle name="Vérification 3" xfId="40691" hidden="1"/>
    <cellStyle name="Vérification 3" xfId="40702" hidden="1"/>
    <cellStyle name="Vérification 3" xfId="40741" hidden="1"/>
    <cellStyle name="Vérification 3" xfId="40753" hidden="1"/>
    <cellStyle name="Vérification 3" xfId="40732" hidden="1"/>
    <cellStyle name="Vérification 3" xfId="40788" hidden="1"/>
    <cellStyle name="Vérification 3" xfId="40799" hidden="1"/>
    <cellStyle name="Vérification 3" xfId="40870" hidden="1"/>
    <cellStyle name="Vérification 3" xfId="40885" hidden="1"/>
    <cellStyle name="Vérification 3" xfId="40857" hidden="1"/>
    <cellStyle name="Vérification 3" xfId="40944" hidden="1"/>
    <cellStyle name="Vérification 3" xfId="40955" hidden="1"/>
    <cellStyle name="Vérification 3" xfId="41025" hidden="1"/>
    <cellStyle name="Vérification 3" xfId="41040" hidden="1"/>
    <cellStyle name="Vérification 3" xfId="41013" hidden="1"/>
    <cellStyle name="Vérification 3" xfId="41090" hidden="1"/>
    <cellStyle name="Vérification 3" xfId="41100" hidden="1"/>
    <cellStyle name="Vérification 3" xfId="41146" hidden="1"/>
    <cellStyle name="Vérification 3" xfId="41158" hidden="1"/>
    <cellStyle name="Vérification 3" xfId="41137" hidden="1"/>
    <cellStyle name="Vérification 3" xfId="41189" hidden="1"/>
    <cellStyle name="Vérification 3" xfId="41199" hidden="1"/>
    <cellStyle name="Vérification 3" xfId="41265" hidden="1"/>
    <cellStyle name="Vérification 3" xfId="41280" hidden="1"/>
    <cellStyle name="Vérification 3" xfId="41253" hidden="1"/>
    <cellStyle name="Vérification 3" xfId="41329" hidden="1"/>
    <cellStyle name="Vérification 3" xfId="41339" hidden="1"/>
    <cellStyle name="Vérification 3" xfId="41217" hidden="1"/>
    <cellStyle name="Vérification 3" xfId="40900" hidden="1"/>
    <cellStyle name="Vérification 3" xfId="40980" hidden="1"/>
    <cellStyle name="Vérification 3" xfId="41259" hidden="1"/>
    <cellStyle name="Vérification 3" xfId="41290" hidden="1"/>
    <cellStyle name="Vérification 3" xfId="40923" hidden="1"/>
    <cellStyle name="Vérification 3" xfId="40962" hidden="1"/>
    <cellStyle name="Vérification 3" xfId="41230" hidden="1"/>
    <cellStyle name="Vérification 3" xfId="41311" hidden="1"/>
    <cellStyle name="Vérification 3" xfId="40381" hidden="1"/>
    <cellStyle name="Vérification 3" xfId="41360" hidden="1"/>
    <cellStyle name="Vérification 3" xfId="41371" hidden="1"/>
    <cellStyle name="Vérification 3" xfId="40895" hidden="1"/>
    <cellStyle name="Vérification 3" xfId="41404" hidden="1"/>
    <cellStyle name="Vérification 3" xfId="41414" hidden="1"/>
    <cellStyle name="Vérification 3" xfId="41448" hidden="1"/>
    <cellStyle name="Vérification 3" xfId="41460" hidden="1"/>
    <cellStyle name="Vérification 3" xfId="41439" hidden="1"/>
    <cellStyle name="Vérification 3" xfId="41499" hidden="1"/>
    <cellStyle name="Vérification 3" xfId="41509" hidden="1"/>
    <cellStyle name="Vérification 3" xfId="41548" hidden="1"/>
    <cellStyle name="Vérification 3" xfId="41559" hidden="1"/>
    <cellStyle name="Vérification 3" xfId="41539" hidden="1"/>
    <cellStyle name="Vérification 3" xfId="41603" hidden="1"/>
    <cellStyle name="Vérification 3" xfId="41613" hidden="1"/>
    <cellStyle name="Vérification 3" xfId="41693" hidden="1"/>
    <cellStyle name="Vérification 3" xfId="41705" hidden="1"/>
    <cellStyle name="Vérification 3" xfId="41684" hidden="1"/>
    <cellStyle name="Vérification 3" xfId="41737" hidden="1"/>
    <cellStyle name="Vérification 3" xfId="41747" hidden="1"/>
    <cellStyle name="Vérification 3" xfId="41796" hidden="1"/>
    <cellStyle name="Vérification 3" xfId="41807" hidden="1"/>
    <cellStyle name="Vérification 3" xfId="41787" hidden="1"/>
    <cellStyle name="Vérification 3" xfId="41855" hidden="1"/>
    <cellStyle name="Vérification 3" xfId="41866" hidden="1"/>
    <cellStyle name="Vérification 3" xfId="41911" hidden="1"/>
    <cellStyle name="Vérification 3" xfId="41923" hidden="1"/>
    <cellStyle name="Vérification 3" xfId="41902" hidden="1"/>
    <cellStyle name="Vérification 3" xfId="41959" hidden="1"/>
    <cellStyle name="Vérification 3" xfId="41969" hidden="1"/>
    <cellStyle name="Vérification 3" xfId="42007" hidden="1"/>
    <cellStyle name="Vérification 3" xfId="42019" hidden="1"/>
    <cellStyle name="Vérification 3" xfId="41998" hidden="1"/>
    <cellStyle name="Vérification 3" xfId="42051" hidden="1"/>
    <cellStyle name="Vérification 3" xfId="42061" hidden="1"/>
    <cellStyle name="Vérification 3" xfId="42135" hidden="1"/>
    <cellStyle name="Vérification 3" xfId="42148" hidden="1"/>
    <cellStyle name="Vérification 3" xfId="42122" hidden="1"/>
    <cellStyle name="Vérification 3" xfId="42198" hidden="1"/>
    <cellStyle name="Vérification 3" xfId="42208" hidden="1"/>
    <cellStyle name="Vérification 3" xfId="42280" hidden="1"/>
    <cellStyle name="Vérification 3" xfId="42294" hidden="1"/>
    <cellStyle name="Vérification 3" xfId="42268" hidden="1"/>
    <cellStyle name="Vérification 3" xfId="42340" hidden="1"/>
    <cellStyle name="Vérification 3" xfId="42350" hidden="1"/>
    <cellStyle name="Vérification 3" xfId="42391" hidden="1"/>
    <cellStyle name="Vérification 3" xfId="42402" hidden="1"/>
    <cellStyle name="Vérification 3" xfId="42382" hidden="1"/>
    <cellStyle name="Vérification 3" xfId="42431" hidden="1"/>
    <cellStyle name="Vérification 3" xfId="42441" hidden="1"/>
    <cellStyle name="Vérification 3" xfId="42510" hidden="1"/>
    <cellStyle name="Vérification 3" xfId="42525" hidden="1"/>
    <cellStyle name="Vérification 3" xfId="42498" hidden="1"/>
    <cellStyle name="Vérification 3" xfId="42569" hidden="1"/>
    <cellStyle name="Vérification 3" xfId="42579" hidden="1"/>
    <cellStyle name="Vérification 3" xfId="42460" hidden="1"/>
    <cellStyle name="Vérification 3" xfId="42161" hidden="1"/>
    <cellStyle name="Vérification 3" xfId="42232" hidden="1"/>
    <cellStyle name="Vérification 3" xfId="42504" hidden="1"/>
    <cellStyle name="Vérification 3" xfId="42534" hidden="1"/>
    <cellStyle name="Vérification 3" xfId="42182" hidden="1"/>
    <cellStyle name="Vérification 3" xfId="42215" hidden="1"/>
    <cellStyle name="Vérification 3" xfId="42473" hidden="1"/>
    <cellStyle name="Vérification 3" xfId="42552" hidden="1"/>
    <cellStyle name="Vérification 3" xfId="41628" hidden="1"/>
    <cellStyle name="Vérification 3" xfId="42601" hidden="1"/>
    <cellStyle name="Vérification 3" xfId="42613" hidden="1"/>
    <cellStyle name="Vérification 3" xfId="42157" hidden="1"/>
    <cellStyle name="Vérification 3" xfId="42650" hidden="1"/>
    <cellStyle name="Vérification 3" xfId="42661" hidden="1"/>
    <cellStyle name="Vérification 3" xfId="42700" hidden="1"/>
    <cellStyle name="Vérification 3" xfId="42711" hidden="1"/>
    <cellStyle name="Vérification 3" xfId="42691" hidden="1"/>
    <cellStyle name="Vérification 3" xfId="42745" hidden="1"/>
    <cellStyle name="Vérification 3" xfId="42756" hidden="1"/>
    <cellStyle name="Vérification 3" xfId="40830" hidden="1"/>
    <cellStyle name="Vérification 3" xfId="40681" hidden="1"/>
    <cellStyle name="Vérification 3" xfId="40864" hidden="1"/>
    <cellStyle name="Vérification 3" xfId="40083" hidden="1"/>
    <cellStyle name="Vérification 3" xfId="40018" hidden="1"/>
    <cellStyle name="Vérification 3" xfId="38361" hidden="1"/>
    <cellStyle name="Vérification 3" xfId="38098" hidden="1"/>
    <cellStyle name="Vérification 3" xfId="38519" hidden="1"/>
    <cellStyle name="Vérification 3" xfId="37462" hidden="1"/>
    <cellStyle name="Vérification 3" xfId="37382" hidden="1"/>
    <cellStyle name="Vérification 3" xfId="35748" hidden="1"/>
    <cellStyle name="Vérification 3" xfId="35634" hidden="1"/>
    <cellStyle name="Vérification 3" xfId="35816" hidden="1"/>
    <cellStyle name="Vérification 3" xfId="34618" hidden="1"/>
    <cellStyle name="Vérification 3" xfId="34508" hidden="1"/>
    <cellStyle name="Vérification 3" xfId="33879" hidden="1"/>
    <cellStyle name="Vérification 3" xfId="33831" hidden="1"/>
    <cellStyle name="Vérification 3" xfId="33951" hidden="1"/>
    <cellStyle name="Vérification 3" xfId="33644" hidden="1"/>
    <cellStyle name="Vérification 3" xfId="33614" hidden="1"/>
    <cellStyle name="Vérification 3" xfId="21328" hidden="1"/>
    <cellStyle name="Vérification 3" xfId="19993" hidden="1"/>
    <cellStyle name="Vérification 3" xfId="22545" hidden="1"/>
    <cellStyle name="Vérification 3" xfId="36577" hidden="1"/>
    <cellStyle name="Vérification 3" xfId="25836" hidden="1"/>
    <cellStyle name="Vérification 3" xfId="39258" hidden="1"/>
    <cellStyle name="Vérification 3" xfId="36969" hidden="1"/>
    <cellStyle name="Vérification 3" xfId="39046" hidden="1"/>
    <cellStyle name="Vérification 3" xfId="30842" hidden="1"/>
    <cellStyle name="Vérification 3" xfId="35110" hidden="1"/>
    <cellStyle name="Vérification 3" xfId="39396" hidden="1"/>
    <cellStyle name="Vérification 3" xfId="35087" hidden="1"/>
    <cellStyle name="Vérification 3" xfId="36846" hidden="1"/>
    <cellStyle name="Vérification 3" xfId="36991" hidden="1"/>
    <cellStyle name="Vérification 3" xfId="34417" hidden="1"/>
    <cellStyle name="Vérification 3" xfId="31345" hidden="1"/>
    <cellStyle name="Vérification 3" xfId="38919" hidden="1"/>
    <cellStyle name="Vérification 3" xfId="28281" hidden="1"/>
    <cellStyle name="Vérification 3" xfId="34538" hidden="1"/>
    <cellStyle name="Vérification 3" xfId="31922" hidden="1"/>
    <cellStyle name="Vérification 3" xfId="34222" hidden="1"/>
    <cellStyle name="Vérification 3" xfId="36549" hidden="1"/>
    <cellStyle name="Vérification 3" xfId="38643" hidden="1"/>
    <cellStyle name="Vérification 3" xfId="27677" hidden="1"/>
    <cellStyle name="Vérification 3" xfId="32006" hidden="1"/>
    <cellStyle name="Vérification 3" xfId="34510" hidden="1"/>
    <cellStyle name="Vérification 3" xfId="22040" hidden="1"/>
    <cellStyle name="Vérification 3" xfId="32455" hidden="1"/>
    <cellStyle name="Vérification 3" xfId="21933" hidden="1"/>
    <cellStyle name="Vérification 3" xfId="36348" hidden="1"/>
    <cellStyle name="Vérification 3" xfId="38671" hidden="1"/>
    <cellStyle name="Vérification 3" xfId="38769" hidden="1"/>
    <cellStyle name="Vérification 3" xfId="36590" hidden="1"/>
    <cellStyle name="Vérification 3" xfId="34256" hidden="1"/>
    <cellStyle name="Vérification 3" xfId="39877" hidden="1"/>
    <cellStyle name="Vérification 3" xfId="35166" hidden="1"/>
    <cellStyle name="Vérification 3" xfId="29410" hidden="1"/>
    <cellStyle name="Vérification 3" xfId="38626" hidden="1"/>
    <cellStyle name="Vérification 3" xfId="26258" hidden="1"/>
    <cellStyle name="Vérification 3" xfId="19811" hidden="1"/>
    <cellStyle name="Vérification 3" xfId="34443" hidden="1"/>
    <cellStyle name="Vérification 3" xfId="36721" hidden="1"/>
    <cellStyle name="Vérification 3" xfId="39005" hidden="1"/>
    <cellStyle name="Vérification 3" xfId="34174" hidden="1"/>
    <cellStyle name="Vérification 3" xfId="34812" hidden="1"/>
    <cellStyle name="Vérification 3" xfId="38332" hidden="1"/>
    <cellStyle name="Vérification 3" xfId="30950" hidden="1"/>
    <cellStyle name="Vérification 3" xfId="38384" hidden="1"/>
    <cellStyle name="Vérification 3" xfId="38726" hidden="1"/>
    <cellStyle name="Vérification 3" xfId="31287" hidden="1"/>
    <cellStyle name="Vérification 3" xfId="36293" hidden="1"/>
    <cellStyle name="Vérification 3" xfId="34729" hidden="1"/>
    <cellStyle name="Vérification 3" xfId="36177" hidden="1"/>
    <cellStyle name="Vérification 3" xfId="38604" hidden="1"/>
    <cellStyle name="Vérification 3" xfId="36321" hidden="1"/>
    <cellStyle name="Vérification 3" xfId="25308" hidden="1"/>
    <cellStyle name="Vérification 3" xfId="36844" hidden="1"/>
    <cellStyle name="Vérification 3" xfId="24769" hidden="1"/>
    <cellStyle name="Vérification 3" xfId="24798" hidden="1"/>
    <cellStyle name="Vérification 3" xfId="35133" hidden="1"/>
    <cellStyle name="Vérification 3" xfId="36808" hidden="1"/>
    <cellStyle name="Vérification 3" xfId="35190" hidden="1"/>
    <cellStyle name="Vérification 3" xfId="34044" hidden="1"/>
    <cellStyle name="Vérification 3" xfId="38313" hidden="1"/>
    <cellStyle name="Vérification 3" xfId="38900" hidden="1"/>
    <cellStyle name="Vérification 3" xfId="36699" hidden="1"/>
    <cellStyle name="Vérification 3" xfId="32921" hidden="1"/>
    <cellStyle name="Vérification 3" xfId="34093" hidden="1"/>
    <cellStyle name="Vérification 3" xfId="34073" hidden="1"/>
    <cellStyle name="Vérification 3" xfId="34704" hidden="1"/>
    <cellStyle name="Vérification 3" xfId="36185" hidden="1"/>
    <cellStyle name="Vérification 3" xfId="36198" hidden="1"/>
    <cellStyle name="Vérification 3" xfId="34027" hidden="1"/>
    <cellStyle name="Vérification 3" xfId="36330" hidden="1"/>
    <cellStyle name="Vérification 3" xfId="36935" hidden="1"/>
    <cellStyle name="Vérification 3" xfId="36152" hidden="1"/>
    <cellStyle name="Vérification 3" xfId="40230" hidden="1"/>
    <cellStyle name="Vérification 3" xfId="37433" hidden="1"/>
    <cellStyle name="Vérification 3" xfId="35150" hidden="1"/>
    <cellStyle name="Vérification 3" xfId="38598" hidden="1"/>
    <cellStyle name="Vérification 3" xfId="31751" hidden="1"/>
    <cellStyle name="Vérification 3" xfId="38899" hidden="1"/>
    <cellStyle name="Vérification 3" xfId="37345" hidden="1"/>
    <cellStyle name="Vérification 3" xfId="37413" hidden="1"/>
    <cellStyle name="Vérification 3" xfId="41873" hidden="1"/>
    <cellStyle name="Vérification 3" xfId="36279" hidden="1"/>
    <cellStyle name="Vérification 3" xfId="34046" hidden="1"/>
    <cellStyle name="Vérification 3" xfId="31085" hidden="1"/>
    <cellStyle name="Vérification 3" xfId="34453" hidden="1"/>
    <cellStyle name="Vérification 3" xfId="36777" hidden="1"/>
    <cellStyle name="Vérification 3" xfId="39069" hidden="1"/>
    <cellStyle name="Vérification 3" xfId="34026" hidden="1"/>
    <cellStyle name="Vérification 3" xfId="39045" hidden="1"/>
    <cellStyle name="Vérification 3" xfId="32065" hidden="1"/>
    <cellStyle name="Vérification 3" xfId="26685" hidden="1"/>
    <cellStyle name="Vérification 3" xfId="34456" hidden="1"/>
    <cellStyle name="Vérification 3" xfId="34436" hidden="1"/>
    <cellStyle name="Vérification 3" xfId="39997" hidden="1"/>
    <cellStyle name="Vérification 3" xfId="38480" hidden="1"/>
    <cellStyle name="Vérification 3" xfId="37190" hidden="1"/>
    <cellStyle name="Vérification 3" xfId="25486" hidden="1"/>
    <cellStyle name="Vérification 3" xfId="35622" hidden="1"/>
    <cellStyle name="Vérification 3" xfId="36192" hidden="1"/>
    <cellStyle name="Vérification 3" xfId="34315" hidden="1"/>
    <cellStyle name="Vérification 3" xfId="31065" hidden="1"/>
    <cellStyle name="Vérification 3" xfId="26689" hidden="1"/>
    <cellStyle name="Vérification 3" xfId="38968" hidden="1"/>
    <cellStyle name="Vérification 3" xfId="34367" hidden="1"/>
    <cellStyle name="Vérification 3" xfId="34776" hidden="1"/>
    <cellStyle name="Vérification 3" xfId="36684" hidden="1"/>
    <cellStyle name="Vérification 3" xfId="36091" hidden="1"/>
    <cellStyle name="Vérification 3" xfId="38457" hidden="1"/>
    <cellStyle name="Vérification 3" xfId="39767" hidden="1"/>
    <cellStyle name="Vérification 3" xfId="23135" hidden="1"/>
    <cellStyle name="Vérification 3" xfId="39466" hidden="1"/>
    <cellStyle name="Vérification 3" xfId="34858" hidden="1"/>
    <cellStyle name="Vérification 3" xfId="34008" hidden="1"/>
    <cellStyle name="Vérification 3" xfId="19901" hidden="1"/>
    <cellStyle name="Vérification 3" xfId="41871" hidden="1"/>
    <cellStyle name="Vérification 3" xfId="36107" hidden="1"/>
    <cellStyle name="Vérification 3" xfId="37371" hidden="1"/>
    <cellStyle name="Vérification 3" xfId="39731" hidden="1"/>
    <cellStyle name="Vérification 3" xfId="36144" hidden="1"/>
    <cellStyle name="Vérification 3" xfId="37009" hidden="1"/>
    <cellStyle name="Vérification 3" xfId="34604" hidden="1"/>
    <cellStyle name="Vérification 3" xfId="41816" hidden="1"/>
    <cellStyle name="Vérification 3" xfId="38564" hidden="1"/>
    <cellStyle name="Vérification 3" xfId="36090" hidden="1"/>
    <cellStyle name="Vérification 3" xfId="34762" hidden="1"/>
    <cellStyle name="Vérification 3" xfId="39229" hidden="1"/>
    <cellStyle name="Vérification 3" xfId="38267" hidden="1"/>
    <cellStyle name="Vérification 3" xfId="22198" hidden="1"/>
    <cellStyle name="Vérification 3" xfId="34214" hidden="1"/>
    <cellStyle name="Vérification 3" xfId="40086" hidden="1"/>
    <cellStyle name="Vérification 3" xfId="33916" hidden="1"/>
    <cellStyle name="Vérification 3" xfId="42832" hidden="1"/>
    <cellStyle name="Vérification 3" xfId="42847" hidden="1"/>
    <cellStyle name="Vérification 3" xfId="42820" hidden="1"/>
    <cellStyle name="Vérification 3" xfId="42901" hidden="1"/>
    <cellStyle name="Vérification 3" xfId="42911" hidden="1"/>
    <cellStyle name="Vérification 3" xfId="42994" hidden="1"/>
    <cellStyle name="Vérification 3" xfId="43008" hidden="1"/>
    <cellStyle name="Vérification 3" xfId="42982" hidden="1"/>
    <cellStyle name="Vérification 3" xfId="43076" hidden="1"/>
    <cellStyle name="Vérification 3" xfId="43086" hidden="1"/>
    <cellStyle name="Vérification 3" xfId="43131" hidden="1"/>
    <cellStyle name="Vérification 3" xfId="43142" hidden="1"/>
    <cellStyle name="Vérification 3" xfId="43122" hidden="1"/>
    <cellStyle name="Vérification 3" xfId="43171" hidden="1"/>
    <cellStyle name="Vérification 3" xfId="43181" hidden="1"/>
    <cellStyle name="Vérification 3" xfId="43241" hidden="1"/>
    <cellStyle name="Vérification 3" xfId="43255" hidden="1"/>
    <cellStyle name="Vérification 3" xfId="43229" hidden="1"/>
    <cellStyle name="Vérification 3" xfId="43321" hidden="1"/>
    <cellStyle name="Vérification 3" xfId="43331" hidden="1"/>
    <cellStyle name="Vérification 3" xfId="43199" hidden="1"/>
    <cellStyle name="Vérification 3" xfId="42860" hidden="1"/>
    <cellStyle name="Vérification 3" xfId="42941" hidden="1"/>
    <cellStyle name="Vérification 3" xfId="43235" hidden="1"/>
    <cellStyle name="Vérification 3" xfId="43264" hidden="1"/>
    <cellStyle name="Vérification 3" xfId="42884" hidden="1"/>
    <cellStyle name="Vérification 3" xfId="42920" hidden="1"/>
    <cellStyle name="Vérification 3" xfId="43211" hidden="1"/>
    <cellStyle name="Vérification 3" xfId="43294" hidden="1"/>
    <cellStyle name="Vérification 3" xfId="35586" hidden="1"/>
    <cellStyle name="Vérification 3" xfId="43357" hidden="1"/>
    <cellStyle name="Vérification 3" xfId="43368" hidden="1"/>
    <cellStyle name="Vérification 3" xfId="42856" hidden="1"/>
    <cellStyle name="Vérification 3" xfId="43404" hidden="1"/>
    <cellStyle name="Vérification 3" xfId="43415" hidden="1"/>
    <cellStyle name="Vérification 3" xfId="43449" hidden="1"/>
    <cellStyle name="Vérification 3" xfId="43461" hidden="1"/>
    <cellStyle name="Vérification 3" xfId="43440" hidden="1"/>
    <cellStyle name="Vérification 3" xfId="43518" hidden="1"/>
    <cellStyle name="Vérification 3" xfId="43529" hidden="1"/>
    <cellStyle name="Vérification 3" xfId="43657" hidden="1"/>
    <cellStyle name="Vérification 3" xfId="43677" hidden="1"/>
    <cellStyle name="Vérification 3" xfId="43645" hidden="1"/>
    <cellStyle name="Vérification 3" xfId="43765" hidden="1"/>
    <cellStyle name="Vérification 3" xfId="43775" hidden="1"/>
    <cellStyle name="Vérification 3" xfId="43921" hidden="1"/>
    <cellStyle name="Vérification 3" xfId="43939" hidden="1"/>
    <cellStyle name="Vérification 3" xfId="43909" hidden="1"/>
    <cellStyle name="Vérification 3" xfId="44007" hidden="1"/>
    <cellStyle name="Vérification 3" xfId="44018" hidden="1"/>
    <cellStyle name="Vérification 3" xfId="44137" hidden="1"/>
    <cellStyle name="Vérification 3" xfId="44155" hidden="1"/>
    <cellStyle name="Vérification 3" xfId="44123" hidden="1"/>
    <cellStyle name="Vérification 3" xfId="44221" hidden="1"/>
    <cellStyle name="Vérification 3" xfId="44231" hidden="1"/>
    <cellStyle name="Vérification 3" xfId="44271" hidden="1"/>
    <cellStyle name="Vérification 3" xfId="44282" hidden="1"/>
    <cellStyle name="Vérification 3" xfId="44262" hidden="1"/>
    <cellStyle name="Vérification 3" xfId="44311" hidden="1"/>
    <cellStyle name="Vérification 3" xfId="44321" hidden="1"/>
    <cellStyle name="Vérification 3" xfId="44414" hidden="1"/>
    <cellStyle name="Vérification 3" xfId="44430" hidden="1"/>
    <cellStyle name="Vérification 3" xfId="44402" hidden="1"/>
    <cellStyle name="Vérification 3" xfId="44499" hidden="1"/>
    <cellStyle name="Vérification 3" xfId="44509" hidden="1"/>
    <cellStyle name="Vérification 3" xfId="44576" hidden="1"/>
    <cellStyle name="Vérification 3" xfId="44590" hidden="1"/>
    <cellStyle name="Vérification 3" xfId="44564" hidden="1"/>
    <cellStyle name="Vérification 3" xfId="44646" hidden="1"/>
    <cellStyle name="Vérification 3" xfId="44657" hidden="1"/>
    <cellStyle name="Vérification 3" xfId="44725" hidden="1"/>
    <cellStyle name="Vérification 3" xfId="44743" hidden="1"/>
    <cellStyle name="Vérification 3" xfId="44713" hidden="1"/>
    <cellStyle name="Vérification 3" xfId="44801" hidden="1"/>
    <cellStyle name="Vérification 3" xfId="44811" hidden="1"/>
    <cellStyle name="Vérification 3" xfId="44863" hidden="1"/>
    <cellStyle name="Vérification 3" xfId="44875" hidden="1"/>
    <cellStyle name="Vérification 3" xfId="44854" hidden="1"/>
    <cellStyle name="Vérification 3" xfId="44907" hidden="1"/>
    <cellStyle name="Vérification 3" xfId="44917" hidden="1"/>
    <cellStyle name="Vérification 3" xfId="44981" hidden="1"/>
    <cellStyle name="Vérification 3" xfId="44995" hidden="1"/>
    <cellStyle name="Vérification 3" xfId="44969" hidden="1"/>
    <cellStyle name="Vérification 3" xfId="45060" hidden="1"/>
    <cellStyle name="Vérification 3" xfId="45071" hidden="1"/>
    <cellStyle name="Vérification 3" xfId="44934" hidden="1"/>
    <cellStyle name="Vérification 3" xfId="44605" hidden="1"/>
    <cellStyle name="Vérification 3" xfId="44684" hidden="1"/>
    <cellStyle name="Vérification 3" xfId="44975" hidden="1"/>
    <cellStyle name="Vérification 3" xfId="45005" hidden="1"/>
    <cellStyle name="Vérification 3" xfId="44628" hidden="1"/>
    <cellStyle name="Vérification 3" xfId="44666" hidden="1"/>
    <cellStyle name="Vérification 3" xfId="44945" hidden="1"/>
    <cellStyle name="Vérification 3" xfId="45031" hidden="1"/>
    <cellStyle name="Vérification 3" xfId="43805" hidden="1"/>
    <cellStyle name="Vérification 3" xfId="45097" hidden="1"/>
    <cellStyle name="Vérification 3" xfId="45110" hidden="1"/>
    <cellStyle name="Vérification 3" xfId="44600" hidden="1"/>
    <cellStyle name="Vérification 3" xfId="45145" hidden="1"/>
    <cellStyle name="Vérification 3" xfId="45155" hidden="1"/>
    <cellStyle name="Vérification 3" xfId="45190" hidden="1"/>
    <cellStyle name="Vérification 3" xfId="45201" hidden="1"/>
    <cellStyle name="Vérification 3" xfId="45181" hidden="1"/>
    <cellStyle name="Vérification 3" xfId="45237" hidden="1"/>
    <cellStyle name="Vérification 3" xfId="45248" hidden="1"/>
    <cellStyle name="Vérification 3" xfId="45291" hidden="1"/>
    <cellStyle name="Vérification 3" xfId="45304" hidden="1"/>
    <cellStyle name="Vérification 3" xfId="45282" hidden="1"/>
    <cellStyle name="Vérification 3" xfId="45334" hidden="1"/>
    <cellStyle name="Vérification 3" xfId="45344" hidden="1"/>
    <cellStyle name="Vérification 3" xfId="45412" hidden="1"/>
    <cellStyle name="Vérification 3" xfId="45423" hidden="1"/>
    <cellStyle name="Vérification 3" xfId="45403" hidden="1"/>
    <cellStyle name="Vérification 3" xfId="45452" hidden="1"/>
    <cellStyle name="Vérification 3" xfId="45462" hidden="1"/>
    <cellStyle name="Vérification 3" xfId="45506" hidden="1"/>
    <cellStyle name="Vérification 3" xfId="45517" hidden="1"/>
    <cellStyle name="Vérification 3" xfId="45497" hidden="1"/>
    <cellStyle name="Vérification 3" xfId="45546" hidden="1"/>
    <cellStyle name="Vérification 3" xfId="45556" hidden="1"/>
    <cellStyle name="Vérification 3" xfId="45588" hidden="1"/>
    <cellStyle name="Vérification 3" xfId="45599" hidden="1"/>
    <cellStyle name="Vérification 3" xfId="45579" hidden="1"/>
    <cellStyle name="Vérification 3" xfId="45635" hidden="1"/>
    <cellStyle name="Vérification 3" xfId="45645" hidden="1"/>
    <cellStyle name="Vérification 3" xfId="45680" hidden="1"/>
    <cellStyle name="Vérification 3" xfId="45692" hidden="1"/>
    <cellStyle name="Vérification 3" xfId="45671" hidden="1"/>
    <cellStyle name="Vérification 3" xfId="45724" hidden="1"/>
    <cellStyle name="Vérification 3" xfId="45735" hidden="1"/>
    <cellStyle name="Vérification 3" xfId="45802" hidden="1"/>
    <cellStyle name="Vérification 3" xfId="45817" hidden="1"/>
    <cellStyle name="Vérification 3" xfId="45789" hidden="1"/>
    <cellStyle name="Vérification 3" xfId="45868" hidden="1"/>
    <cellStyle name="Vérification 3" xfId="45878" hidden="1"/>
    <cellStyle name="Vérification 3" xfId="45945" hidden="1"/>
    <cellStyle name="Vérification 3" xfId="45959" hidden="1"/>
    <cellStyle name="Vérification 3" xfId="45933" hidden="1"/>
    <cellStyle name="Vérification 3" xfId="46001" hidden="1"/>
    <cellStyle name="Vérification 3" xfId="46011" hidden="1"/>
    <cellStyle name="Vérification 3" xfId="46053" hidden="1"/>
    <cellStyle name="Vérification 3" xfId="46064" hidden="1"/>
    <cellStyle name="Vérification 3" xfId="46044" hidden="1"/>
    <cellStyle name="Vérification 3" xfId="46093" hidden="1"/>
    <cellStyle name="Vérification 3" xfId="46103" hidden="1"/>
    <cellStyle name="Vérification 3" xfId="46159" hidden="1"/>
    <cellStyle name="Vérification 3" xfId="46172" hidden="1"/>
    <cellStyle name="Vérification 3" xfId="46147" hidden="1"/>
    <cellStyle name="Vérification 3" xfId="46213" hidden="1"/>
    <cellStyle name="Vérification 3" xfId="46223" hidden="1"/>
    <cellStyle name="Vérification 3" xfId="46120" hidden="1"/>
    <cellStyle name="Vérification 3" xfId="45830" hidden="1"/>
    <cellStyle name="Vérification 3" xfId="45903" hidden="1"/>
    <cellStyle name="Vérification 3" xfId="46153" hidden="1"/>
    <cellStyle name="Vérification 3" xfId="46180" hidden="1"/>
    <cellStyle name="Vérification 3" xfId="45852" hidden="1"/>
    <cellStyle name="Vérification 3" xfId="45885" hidden="1"/>
    <cellStyle name="Vérification 3" xfId="46131" hidden="1"/>
    <cellStyle name="Vérification 3" xfId="46198" hidden="1"/>
    <cellStyle name="Vérification 3" xfId="45358" hidden="1"/>
    <cellStyle name="Vérification 3" xfId="46244" hidden="1"/>
    <cellStyle name="Vérification 3" xfId="46255" hidden="1"/>
    <cellStyle name="Vérification 3" xfId="45826" hidden="1"/>
    <cellStyle name="Vérification 3" xfId="46284" hidden="1"/>
    <cellStyle name="Vérification 3" xfId="46294" hidden="1"/>
    <cellStyle name="Vérification 3" xfId="46326" hidden="1"/>
    <cellStyle name="Vérification 3" xfId="46337" hidden="1"/>
    <cellStyle name="Vérification 3" xfId="46317" hidden="1"/>
    <cellStyle name="Vérification 3" xfId="46366" hidden="1"/>
    <cellStyle name="Vérification 3" xfId="46376" hidden="1"/>
    <cellStyle name="Vérification 3" xfId="46408" hidden="1"/>
    <cellStyle name="Vérification 3" xfId="46419" hidden="1"/>
    <cellStyle name="Vérification 3" xfId="46399" hidden="1"/>
    <cellStyle name="Vérification 3" xfId="46460" hidden="1"/>
    <cellStyle name="Vérification 3" xfId="46470" hidden="1"/>
    <cellStyle name="Vérification 3" xfId="46538" hidden="1"/>
    <cellStyle name="Vérification 3" xfId="46549" hidden="1"/>
    <cellStyle name="Vérification 3" xfId="46529" hidden="1"/>
    <cellStyle name="Vérification 3" xfId="46578" hidden="1"/>
    <cellStyle name="Vérification 3" xfId="46588" hidden="1"/>
    <cellStyle name="Vérification 3" xfId="46632" hidden="1"/>
    <cellStyle name="Vérification 3" xfId="46643" hidden="1"/>
    <cellStyle name="Vérification 3" xfId="46623" hidden="1"/>
    <cellStyle name="Vérification 3" xfId="46696" hidden="1"/>
    <cellStyle name="Vérification 3" xfId="46706" hidden="1"/>
    <cellStyle name="Vérification 3" xfId="46750" hidden="1"/>
    <cellStyle name="Vérification 3" xfId="46761" hidden="1"/>
    <cellStyle name="Vérification 3" xfId="46741" hidden="1"/>
    <cellStyle name="Vérification 3" xfId="46790" hidden="1"/>
    <cellStyle name="Vérification 3" xfId="46800" hidden="1"/>
    <cellStyle name="Vérification 3" xfId="46832" hidden="1"/>
    <cellStyle name="Vérification 3" xfId="46843" hidden="1"/>
    <cellStyle name="Vérification 3" xfId="46823" hidden="1"/>
    <cellStyle name="Vérification 3" xfId="46872" hidden="1"/>
    <cellStyle name="Vérification 3" xfId="46882" hidden="1"/>
    <cellStyle name="Vérification 3" xfId="46950" hidden="1"/>
    <cellStyle name="Vérification 3" xfId="46963" hidden="1"/>
    <cellStyle name="Vérification 3" xfId="46938" hidden="1"/>
    <cellStyle name="Vérification 3" xfId="47012" hidden="1"/>
    <cellStyle name="Vérification 3" xfId="47022" hidden="1"/>
    <cellStyle name="Vérification 3" xfId="47085" hidden="1"/>
    <cellStyle name="Vérification 3" xfId="47098" hidden="1"/>
    <cellStyle name="Vérification 3" xfId="47073" hidden="1"/>
    <cellStyle name="Vérification 3" xfId="47140" hidden="1"/>
    <cellStyle name="Vérification 3" xfId="47150" hidden="1"/>
    <cellStyle name="Vérification 3" xfId="47191" hidden="1"/>
    <cellStyle name="Vérification 3" xfId="47202" hidden="1"/>
    <cellStyle name="Vérification 3" xfId="47182" hidden="1"/>
    <cellStyle name="Vérification 3" xfId="47231" hidden="1"/>
    <cellStyle name="Vérification 3" xfId="47241" hidden="1"/>
    <cellStyle name="Vérification 3" xfId="47297" hidden="1"/>
    <cellStyle name="Vérification 3" xfId="47310" hidden="1"/>
    <cellStyle name="Vérification 3" xfId="47285" hidden="1"/>
    <cellStyle name="Vérification 3" xfId="47351" hidden="1"/>
    <cellStyle name="Vérification 3" xfId="47361" hidden="1"/>
    <cellStyle name="Vérification 3" xfId="47258" hidden="1"/>
    <cellStyle name="Vérification 3" xfId="46975" hidden="1"/>
    <cellStyle name="Vérification 3" xfId="47046" hidden="1"/>
    <cellStyle name="Vérification 3" xfId="47291" hidden="1"/>
    <cellStyle name="Vérification 3" xfId="47318" hidden="1"/>
    <cellStyle name="Vérification 3" xfId="46996" hidden="1"/>
    <cellStyle name="Vérification 3" xfId="47029" hidden="1"/>
    <cellStyle name="Vérification 3" xfId="47269" hidden="1"/>
    <cellStyle name="Vérification 3" xfId="47336" hidden="1"/>
    <cellStyle name="Vérification 3" xfId="46484" hidden="1"/>
    <cellStyle name="Vérification 3" xfId="47382" hidden="1"/>
    <cellStyle name="Vérification 3" xfId="47393" hidden="1"/>
    <cellStyle name="Vérification 3" xfId="46971" hidden="1"/>
    <cellStyle name="Vérification 3" xfId="47422" hidden="1"/>
    <cellStyle name="Vérification 3" xfId="47432" hidden="1"/>
    <cellStyle name="Vérification 3" xfId="47464" hidden="1"/>
    <cellStyle name="Vérification 3" xfId="47475" hidden="1"/>
    <cellStyle name="Vérification 3" xfId="47455" hidden="1"/>
    <cellStyle name="Vérification 3" xfId="47505" hidden="1"/>
    <cellStyle name="Vérification 3" xfId="47515" hidden="1"/>
    <cellStyle name="Vérification 3" xfId="45766" hidden="1"/>
    <cellStyle name="Vérification 3" xfId="45625" hidden="1"/>
    <cellStyle name="Vérification 3" xfId="45796" hidden="1"/>
    <cellStyle name="Vérification 3" xfId="45088" hidden="1"/>
    <cellStyle name="Vérification 3" xfId="45026" hidden="1"/>
    <cellStyle name="Vérification 3" xfId="43618" hidden="1"/>
    <cellStyle name="Vérification 3" xfId="43394" hidden="1"/>
    <cellStyle name="Vérification 3" xfId="43751" hidden="1"/>
    <cellStyle name="Vérification 3" xfId="42798" hidden="1"/>
    <cellStyle name="Vérification 3" xfId="41877" hidden="1"/>
    <cellStyle name="Vérification 3" xfId="38141" hidden="1"/>
    <cellStyle name="Vérification 3" xfId="37341" hidden="1"/>
    <cellStyle name="Vérification 3" xfId="38330" hidden="1"/>
    <cellStyle name="Vérification 3" xfId="35839" hidden="1"/>
    <cellStyle name="Vérification 3" xfId="35590" hidden="1"/>
    <cellStyle name="Vérification 3" xfId="34712" hidden="1"/>
    <cellStyle name="Vérification 3" xfId="34602" hidden="1"/>
    <cellStyle name="Vérification 3" xfId="34773" hidden="1"/>
    <cellStyle name="Vérification 3" xfId="34269" hidden="1"/>
    <cellStyle name="Vérification 3" xfId="34221" hidden="1"/>
    <cellStyle name="Vérification 3" xfId="23809" hidden="1"/>
    <cellStyle name="Vérification 3" xfId="21853" hidden="1"/>
    <cellStyle name="Vérification 3" xfId="25390" hidden="1"/>
    <cellStyle name="Vérification 3" xfId="36239" hidden="1"/>
    <cellStyle name="Vérification 3" xfId="36437" hidden="1"/>
    <cellStyle name="Vérification 3" xfId="44358" hidden="1"/>
    <cellStyle name="Vérification 3" xfId="38268" hidden="1"/>
    <cellStyle name="Vérification 3" xfId="44187" hidden="1"/>
    <cellStyle name="Vérification 3" xfId="40346" hidden="1"/>
    <cellStyle name="Vérification 3" xfId="38644" hidden="1"/>
    <cellStyle name="Vérification 3" xfId="44457" hidden="1"/>
    <cellStyle name="Vérification 3" xfId="34107" hidden="1"/>
    <cellStyle name="Vérification 3" xfId="38334" hidden="1"/>
    <cellStyle name="Vérification 3" xfId="24935" hidden="1"/>
    <cellStyle name="Vérification 3" xfId="24646" hidden="1"/>
    <cellStyle name="Vérification 3" xfId="40833" hidden="1"/>
    <cellStyle name="Vérification 3" xfId="44091" hidden="1"/>
    <cellStyle name="Vérification 3" xfId="38370" hidden="1"/>
    <cellStyle name="Vérification 3" xfId="22031" hidden="1"/>
    <cellStyle name="Vérification 3" xfId="41394" hidden="1"/>
    <cellStyle name="Vérification 3" xfId="39243" hidden="1"/>
    <cellStyle name="Vérification 3" xfId="36342" hidden="1"/>
    <cellStyle name="Vérification 3" xfId="43863" hidden="1"/>
    <cellStyle name="Vérification 3" xfId="37846" hidden="1"/>
    <cellStyle name="Vérification 3" xfId="41473" hidden="1"/>
    <cellStyle name="Vérification 3" xfId="34425" hidden="1"/>
    <cellStyle name="Vérification 3" xfId="33379" hidden="1"/>
    <cellStyle name="Vérification 3" xfId="41890" hidden="1"/>
    <cellStyle name="Vérification 3" xfId="30644" hidden="1"/>
    <cellStyle name="Vérification 3" xfId="32561" hidden="1"/>
    <cellStyle name="Vérification 3" xfId="43882" hidden="1"/>
    <cellStyle name="Vérification 3" xfId="43962" hidden="1"/>
    <cellStyle name="Vérification 3" xfId="35267" hidden="1"/>
    <cellStyle name="Vérification 3" xfId="30843" hidden="1"/>
    <cellStyle name="Vérification 3" xfId="44895" hidden="1"/>
    <cellStyle name="Vérification 3" xfId="27493" hidden="1"/>
    <cellStyle name="Vérification 3" xfId="39141" hidden="1"/>
    <cellStyle name="Vérification 3" xfId="43851" hidden="1"/>
    <cellStyle name="Vérification 3" xfId="36732" hidden="1"/>
    <cellStyle name="Vérification 3" xfId="19822" hidden="1"/>
    <cellStyle name="Vérification 3" xfId="36874" hidden="1"/>
    <cellStyle name="Vérification 3" xfId="34403" hidden="1"/>
    <cellStyle name="Vérification 3" xfId="44163" hidden="1"/>
    <cellStyle name="Vérification 3" xfId="36848" hidden="1"/>
    <cellStyle name="Vérification 3" xfId="35263" hidden="1"/>
    <cellStyle name="Vérification 3" xfId="43598" hidden="1"/>
    <cellStyle name="Vérification 3" xfId="40453" hidden="1"/>
    <cellStyle name="Vérification 3" xfId="43637" hidden="1"/>
    <cellStyle name="Vérification 3" xfId="43929" hidden="1"/>
    <cellStyle name="Vérification 3" xfId="40777" hidden="1"/>
    <cellStyle name="Vérification 3" xfId="39111" hidden="1"/>
    <cellStyle name="Vérification 3" xfId="35130" hidden="1"/>
    <cellStyle name="Vérification 3" xfId="39376" hidden="1"/>
    <cellStyle name="Vérification 3" xfId="43835" hidden="1"/>
    <cellStyle name="Vérification 3" xfId="35231" hidden="1"/>
    <cellStyle name="Vérification 3" xfId="36050" hidden="1"/>
    <cellStyle name="Vérification 3" xfId="34797" hidden="1"/>
    <cellStyle name="Vérification 3" xfId="35539" hidden="1"/>
    <cellStyle name="Vérification 3" xfId="35565" hidden="1"/>
    <cellStyle name="Vérification 3" xfId="35085" hidden="1"/>
    <cellStyle name="Vérification 3" xfId="38449" hidden="1"/>
    <cellStyle name="Vérification 3" xfId="37335" hidden="1"/>
    <cellStyle name="Vérification 3" xfId="38928" hidden="1"/>
    <cellStyle name="Vérification 3" xfId="43588" hidden="1"/>
    <cellStyle name="Vérification 3" xfId="44075" hidden="1"/>
    <cellStyle name="Vérification 3" xfId="31354" hidden="1"/>
    <cellStyle name="Vérification 3" xfId="42330" hidden="1"/>
    <cellStyle name="Vérification 3" xfId="35218" hidden="1"/>
    <cellStyle name="Vérification 3" xfId="36971" hidden="1"/>
    <cellStyle name="Vérification 3" xfId="36535" hidden="1"/>
    <cellStyle name="Vérification 3" xfId="36425" hidden="1"/>
    <cellStyle name="Vérification 3" xfId="38276" hidden="1"/>
    <cellStyle name="Vérification 3" xfId="34185" hidden="1"/>
    <cellStyle name="Vérification 3" xfId="24684" hidden="1"/>
    <cellStyle name="Vérification 3" xfId="33727" hidden="1"/>
    <cellStyle name="Vérification 3" xfId="40265" hidden="1"/>
    <cellStyle name="Vérification 3" xfId="44662" hidden="1"/>
    <cellStyle name="Vérification 3" xfId="42770" hidden="1"/>
    <cellStyle name="Vérification 3" xfId="41056" hidden="1"/>
    <cellStyle name="Vérification 3" xfId="33513" hidden="1"/>
    <cellStyle name="Vérification 3" xfId="36838" hidden="1"/>
    <cellStyle name="Vérification 3" xfId="35287" hidden="1"/>
    <cellStyle name="Vérification 3" xfId="36380" hidden="1"/>
    <cellStyle name="Vérification 3" xfId="45078" hidden="1"/>
    <cellStyle name="Vérification 3" xfId="33613" hidden="1"/>
    <cellStyle name="Vérification 3" xfId="44107" hidden="1"/>
    <cellStyle name="Vérification 3" xfId="37024" hidden="1"/>
    <cellStyle name="Vérification 3" xfId="39356" hidden="1"/>
    <cellStyle name="Vérification 3" xfId="44025" hidden="1"/>
    <cellStyle name="Vérification 3" xfId="42769" hidden="1"/>
    <cellStyle name="Vérification 3" xfId="30726" hidden="1"/>
    <cellStyle name="Vérification 3" xfId="38428" hidden="1"/>
    <cellStyle name="Vérification 3" xfId="44186" hidden="1"/>
    <cellStyle name="Vérification 3" xfId="34885" hidden="1"/>
    <cellStyle name="Vérification 3" xfId="35908" hidden="1"/>
    <cellStyle name="Vérification 3" xfId="38328" hidden="1"/>
    <cellStyle name="Vérification 3" xfId="31131" hidden="1"/>
    <cellStyle name="Vérification 3" xfId="34229" hidden="1"/>
    <cellStyle name="Vérification 3" xfId="38773" hidden="1"/>
    <cellStyle name="Vérification 3" xfId="36433" hidden="1"/>
    <cellStyle name="Vérification 3" xfId="44484" hidden="1"/>
    <cellStyle name="Vérification 3" xfId="21836" hidden="1"/>
    <cellStyle name="Vérification 3" xfId="34663" hidden="1"/>
    <cellStyle name="Vérification 3" xfId="41985" hidden="1"/>
    <cellStyle name="Vérification 3" xfId="36997" hidden="1"/>
    <cellStyle name="Vérification 3" xfId="43601" hidden="1"/>
    <cellStyle name="Vérification 3" xfId="36297" hidden="1"/>
    <cellStyle name="Vérification 3" xfId="44407" hidden="1"/>
    <cellStyle name="Vérification 3" xfId="32406" hidden="1"/>
    <cellStyle name="Vérification 3" xfId="36604" hidden="1"/>
    <cellStyle name="Vérification 3" xfId="34393" hidden="1"/>
    <cellStyle name="Vérification 3" xfId="25102" hidden="1"/>
    <cellStyle name="Vérification 3" xfId="34091" hidden="1"/>
    <cellStyle name="Vérification 3" xfId="37203" hidden="1"/>
    <cellStyle name="Vérification 3" xfId="45208" hidden="1"/>
    <cellStyle name="Vérification 3" xfId="43889" hidden="1"/>
    <cellStyle name="Vérification 3" xfId="35165" hidden="1"/>
    <cellStyle name="Vérification 3" xfId="41316" hidden="1"/>
    <cellStyle name="Vérification 3" xfId="34202" hidden="1"/>
    <cellStyle name="Vérification 3" xfId="29342" hidden="1"/>
    <cellStyle name="Vérification 3" xfId="37307" hidden="1"/>
    <cellStyle name="Vérification 3" xfId="25084" hidden="1"/>
    <cellStyle name="Vérification 3" xfId="19913" hidden="1"/>
    <cellStyle name="Vérification 3" xfId="35118" hidden="1"/>
    <cellStyle name="Vérification 3" xfId="45210" hidden="1"/>
    <cellStyle name="Vérification 3" xfId="43833" hidden="1"/>
    <cellStyle name="Vérification 3" xfId="38654" hidden="1"/>
    <cellStyle name="Vérification 3" xfId="34703" hidden="1"/>
    <cellStyle name="Vérification 3" xfId="38882" hidden="1"/>
    <cellStyle name="Vérification 3" xfId="38907" hidden="1"/>
    <cellStyle name="Vérification 3" xfId="43718" hidden="1"/>
    <cellStyle name="Vérification 3" xfId="38614" hidden="1"/>
    <cellStyle name="Vérification 3" xfId="36234" hidden="1"/>
    <cellStyle name="Vérification 3" xfId="47539" hidden="1"/>
    <cellStyle name="Vérification 3" xfId="47549" hidden="1"/>
    <cellStyle name="Vérification 3" xfId="47610" hidden="1"/>
    <cellStyle name="Vérification 3" xfId="47624" hidden="1"/>
    <cellStyle name="Vérification 3" xfId="47598" hidden="1"/>
    <cellStyle name="Vérification 3" xfId="47676" hidden="1"/>
    <cellStyle name="Vérification 3" xfId="47686" hidden="1"/>
    <cellStyle name="Vérification 3" xfId="47757" hidden="1"/>
    <cellStyle name="Vérification 3" xfId="47771" hidden="1"/>
    <cellStyle name="Vérification 3" xfId="47745" hidden="1"/>
    <cellStyle name="Vérification 3" xfId="47839" hidden="1"/>
    <cellStyle name="Vérification 3" xfId="47849" hidden="1"/>
    <cellStyle name="Vérification 3" xfId="47894" hidden="1"/>
    <cellStyle name="Vérification 3" xfId="47905" hidden="1"/>
    <cellStyle name="Vérification 3" xfId="47885" hidden="1"/>
    <cellStyle name="Vérification 3" xfId="47934" hidden="1"/>
    <cellStyle name="Vérification 3" xfId="47944" hidden="1"/>
    <cellStyle name="Vérification 3" xfId="48004" hidden="1"/>
    <cellStyle name="Vérification 3" xfId="48018" hidden="1"/>
    <cellStyle name="Vérification 3" xfId="47992" hidden="1"/>
    <cellStyle name="Vérification 3" xfId="48084" hidden="1"/>
    <cellStyle name="Vérification 3" xfId="48094" hidden="1"/>
    <cellStyle name="Vérification 3" xfId="47962" hidden="1"/>
    <cellStyle name="Vérification 3" xfId="47636" hidden="1"/>
    <cellStyle name="Vérification 3" xfId="47714" hidden="1"/>
    <cellStyle name="Vérification 3" xfId="47998" hidden="1"/>
    <cellStyle name="Vérification 3" xfId="48027" hidden="1"/>
    <cellStyle name="Vérification 3" xfId="47659" hidden="1"/>
    <cellStyle name="Vérification 3" xfId="47695" hidden="1"/>
    <cellStyle name="Vérification 3" xfId="47974" hidden="1"/>
    <cellStyle name="Vérification 3" xfId="48057" hidden="1"/>
    <cellStyle name="Vérification 3" xfId="41594" hidden="1"/>
    <cellStyle name="Vérification 3" xfId="48117" hidden="1"/>
    <cellStyle name="Vérification 3" xfId="48128" hidden="1"/>
    <cellStyle name="Vérification 3" xfId="47632" hidden="1"/>
    <cellStyle name="Vérification 3" xfId="48157" hidden="1"/>
    <cellStyle name="Vérification 3" xfId="48167" hidden="1"/>
    <cellStyle name="Vérification 3" xfId="48199" hidden="1"/>
    <cellStyle name="Vérification 3" xfId="48210" hidden="1"/>
    <cellStyle name="Vérification 3" xfId="48190" hidden="1"/>
    <cellStyle name="Vérification 3" xfId="48263" hidden="1"/>
    <cellStyle name="Vérification 3" xfId="48273" hidden="1"/>
    <cellStyle name="Vérification 3" xfId="48317" hidden="1"/>
    <cellStyle name="Vérification 3" xfId="48328" hidden="1"/>
    <cellStyle name="Vérification 3" xfId="48308" hidden="1"/>
    <cellStyle name="Vérification 3" xfId="48357" hidden="1"/>
    <cellStyle name="Vérification 3" xfId="48367" hidden="1"/>
    <cellStyle name="Vérification 3" xfId="48435" hidden="1"/>
    <cellStyle name="Vérification 3" xfId="48446" hidden="1"/>
    <cellStyle name="Vérification 3" xfId="48426" hidden="1"/>
    <cellStyle name="Vérification 3" xfId="48475" hidden="1"/>
    <cellStyle name="Vérification 3" xfId="48485" hidden="1"/>
    <cellStyle name="Vérification 3" xfId="48529" hidden="1"/>
    <cellStyle name="Vérification 3" xfId="48540" hidden="1"/>
    <cellStyle name="Vérification 3" xfId="48520" hidden="1"/>
    <cellStyle name="Vérification 3" xfId="48569" hidden="1"/>
    <cellStyle name="Vérification 3" xfId="48579" hidden="1"/>
    <cellStyle name="Vérification 3" xfId="48623" hidden="1"/>
    <cellStyle name="Vérification 3" xfId="48634" hidden="1"/>
    <cellStyle name="Vérification 3" xfId="48614" hidden="1"/>
    <cellStyle name="Vérification 3" xfId="48663" hidden="1"/>
    <cellStyle name="Vérification 3" xfId="48673" hidden="1"/>
    <cellStyle name="Vérification 3" xfId="48705" hidden="1"/>
    <cellStyle name="Vérification 3" xfId="48716" hidden="1"/>
    <cellStyle name="Vérification 3" xfId="48696" hidden="1"/>
    <cellStyle name="Vérification 3" xfId="48745" hidden="1"/>
    <cellStyle name="Vérification 3" xfId="48755" hidden="1"/>
    <cellStyle name="Vérification 3" xfId="48811" hidden="1"/>
    <cellStyle name="Vérification 3" xfId="48824" hidden="1"/>
    <cellStyle name="Vérification 3" xfId="48799" hidden="1"/>
    <cellStyle name="Vérification 3" xfId="48873" hidden="1"/>
    <cellStyle name="Vérification 3" xfId="48883" hidden="1"/>
    <cellStyle name="Vérification 3" xfId="48946" hidden="1"/>
    <cellStyle name="Vérification 3" xfId="48959" hidden="1"/>
    <cellStyle name="Vérification 3" xfId="48934" hidden="1"/>
    <cellStyle name="Vérification 3" xfId="49001" hidden="1"/>
    <cellStyle name="Vérification 3" xfId="49011" hidden="1"/>
    <cellStyle name="Vérification 3" xfId="49052" hidden="1"/>
    <cellStyle name="Vérification 3" xfId="49063" hidden="1"/>
    <cellStyle name="Vérification 3" xfId="49043" hidden="1"/>
    <cellStyle name="Vérification 3" xfId="49092" hidden="1"/>
    <cellStyle name="Vérification 3" xfId="49102" hidden="1"/>
    <cellStyle name="Vérification 3" xfId="49158" hidden="1"/>
    <cellStyle name="Vérification 3" xfId="49171" hidden="1"/>
    <cellStyle name="Vérification 3" xfId="49146" hidden="1"/>
    <cellStyle name="Vérification 3" xfId="49212" hidden="1"/>
    <cellStyle name="Vérification 3" xfId="49222" hidden="1"/>
    <cellStyle name="Vérification 3" xfId="49119" hidden="1"/>
    <cellStyle name="Vérification 3" xfId="48836" hidden="1"/>
    <cellStyle name="Vérification 3" xfId="48907" hidden="1"/>
    <cellStyle name="Vérification 3" xfId="49152" hidden="1"/>
    <cellStyle name="Vérification 3" xfId="49179" hidden="1"/>
    <cellStyle name="Vérification 3" xfId="48857" hidden="1"/>
    <cellStyle name="Vérification 3" xfId="48890" hidden="1"/>
    <cellStyle name="Vérification 3" xfId="49130" hidden="1"/>
    <cellStyle name="Vérification 3" xfId="49197" hidden="1"/>
    <cellStyle name="Vérification 3" xfId="48381" hidden="1"/>
    <cellStyle name="Vérification 3" xfId="49243" hidden="1"/>
    <cellStyle name="Vérification 3" xfId="49254" hidden="1"/>
    <cellStyle name="Vérification 3" xfId="48832" hidden="1"/>
    <cellStyle name="Vérification 3" xfId="49283" hidden="1"/>
    <cellStyle name="Vérification 3" xfId="49293" hidden="1"/>
    <cellStyle name="Vérification 3" xfId="49325" hidden="1"/>
    <cellStyle name="Vérification 3" xfId="49336" hidden="1"/>
    <cellStyle name="Vérification 3" xfId="49316" hidden="1"/>
    <cellStyle name="Vérification 3" xfId="49365" hidden="1"/>
    <cellStyle name="Vérification 3" xfId="49375" hidden="1"/>
    <cellStyle name="Vérification 3" xfId="49407" hidden="1"/>
    <cellStyle name="Vérification 3" xfId="49418" hidden="1"/>
    <cellStyle name="Vérification 3" xfId="49398" hidden="1"/>
    <cellStyle name="Vérification 3" xfId="49447" hidden="1"/>
    <cellStyle name="Vérification 3" xfId="49457" hidden="1"/>
    <cellStyle name="Vérification 3" xfId="49525" hidden="1"/>
    <cellStyle name="Vérification 3" xfId="49536" hidden="1"/>
    <cellStyle name="Vérification 3" xfId="49516" hidden="1"/>
    <cellStyle name="Vérification 3" xfId="49565" hidden="1"/>
    <cellStyle name="Vérification 3" xfId="49575" hidden="1"/>
    <cellStyle name="Vérification 3" xfId="49619" hidden="1"/>
    <cellStyle name="Vérification 3" xfId="49630" hidden="1"/>
    <cellStyle name="Vérification 3" xfId="49610" hidden="1"/>
    <cellStyle name="Vérification 3" xfId="49659" hidden="1"/>
    <cellStyle name="Vérification 3" xfId="49669" hidden="1"/>
    <cellStyle name="Vérification 3" xfId="49701" hidden="1"/>
    <cellStyle name="Vérification 3" xfId="49712" hidden="1"/>
    <cellStyle name="Vérification 3" xfId="49692" hidden="1"/>
    <cellStyle name="Vérification 3" xfId="49741" hidden="1"/>
    <cellStyle name="Vérification 3" xfId="49751" hidden="1"/>
    <cellStyle name="Vérification 3" xfId="49783" hidden="1"/>
    <cellStyle name="Vérification 3" xfId="49794" hidden="1"/>
    <cellStyle name="Vérification 3" xfId="49774" hidden="1"/>
    <cellStyle name="Vérification 3" xfId="49823" hidden="1"/>
    <cellStyle name="Vérification 3" xfId="49833" hidden="1"/>
    <cellStyle name="Vérification 3" xfId="49889" hidden="1"/>
    <cellStyle name="Vérification 3" xfId="49902" hidden="1"/>
    <cellStyle name="Vérification 3" xfId="49877" hidden="1"/>
    <cellStyle name="Vérification 3" xfId="49951" hidden="1"/>
    <cellStyle name="Vérification 3" xfId="49961" hidden="1"/>
    <cellStyle name="Vérification 3" xfId="50024" hidden="1"/>
    <cellStyle name="Vérification 3" xfId="50037" hidden="1"/>
    <cellStyle name="Vérification 3" xfId="50012" hidden="1"/>
    <cellStyle name="Vérification 3" xfId="50079" hidden="1"/>
    <cellStyle name="Vérification 3" xfId="50089" hidden="1"/>
    <cellStyle name="Vérification 3" xfId="50130" hidden="1"/>
    <cellStyle name="Vérification 3" xfId="50141" hidden="1"/>
    <cellStyle name="Vérification 3" xfId="50121" hidden="1"/>
    <cellStyle name="Vérification 3" xfId="50170" hidden="1"/>
    <cellStyle name="Vérification 3" xfId="50180" hidden="1"/>
    <cellStyle name="Vérification 3" xfId="50236" hidden="1"/>
    <cellStyle name="Vérification 3" xfId="50249" hidden="1"/>
    <cellStyle name="Vérification 3" xfId="50224" hidden="1"/>
    <cellStyle name="Vérification 3" xfId="50290" hidden="1"/>
    <cellStyle name="Vérification 3" xfId="50300" hidden="1"/>
    <cellStyle name="Vérification 3" xfId="50197" hidden="1"/>
    <cellStyle name="Vérification 3" xfId="49914" hidden="1"/>
    <cellStyle name="Vérification 3" xfId="49985" hidden="1"/>
    <cellStyle name="Vérification 3" xfId="50230" hidden="1"/>
    <cellStyle name="Vérification 3" xfId="50257" hidden="1"/>
    <cellStyle name="Vérification 3" xfId="49935" hidden="1"/>
    <cellStyle name="Vérification 3" xfId="49968" hidden="1"/>
    <cellStyle name="Vérification 3" xfId="50208" hidden="1"/>
    <cellStyle name="Vérification 3" xfId="50275" hidden="1"/>
    <cellStyle name="Vérification 3" xfId="49471" hidden="1"/>
    <cellStyle name="Vérification 3" xfId="50321" hidden="1"/>
    <cellStyle name="Vérification 3" xfId="50332" hidden="1"/>
    <cellStyle name="Vérification 3" xfId="49910" hidden="1"/>
    <cellStyle name="Vérification 3" xfId="50361" hidden="1"/>
    <cellStyle name="Vérification 3" xfId="50371" hidden="1"/>
    <cellStyle name="Vérification 3" xfId="50403" hidden="1"/>
    <cellStyle name="Vérification 3" xfId="50414" hidden="1"/>
    <cellStyle name="Vérification 3" xfId="50394" hidden="1"/>
    <cellStyle name="Vérification 3" xfId="50443" hidden="1"/>
    <cellStyle name="Vérification 3" xfId="50453" hidden="1"/>
    <cellStyle name="Vérification 3" xfId="50485" hidden="1"/>
    <cellStyle name="Vérification 3" xfId="50496" hidden="1"/>
    <cellStyle name="Vérification 3" xfId="50476" hidden="1"/>
    <cellStyle name="Vérification 3" xfId="50537" hidden="1"/>
    <cellStyle name="Vérification 3" xfId="50547" hidden="1"/>
    <cellStyle name="Vérification 3" xfId="50615" hidden="1"/>
    <cellStyle name="Vérification 3" xfId="50626" hidden="1"/>
    <cellStyle name="Vérification 3" xfId="50606" hidden="1"/>
    <cellStyle name="Vérification 3" xfId="50655" hidden="1"/>
    <cellStyle name="Vérification 3" xfId="50665" hidden="1"/>
    <cellStyle name="Vérification 3" xfId="50709" hidden="1"/>
    <cellStyle name="Vérification 3" xfId="50720" hidden="1"/>
    <cellStyle name="Vérification 3" xfId="50700" hidden="1"/>
    <cellStyle name="Vérification 3" xfId="50773" hidden="1"/>
    <cellStyle name="Vérification 3" xfId="50783" hidden="1"/>
    <cellStyle name="Vérification 3" xfId="50827" hidden="1"/>
    <cellStyle name="Vérification 3" xfId="50838" hidden="1"/>
    <cellStyle name="Vérification 3" xfId="50818" hidden="1"/>
    <cellStyle name="Vérification 3" xfId="50867" hidden="1"/>
    <cellStyle name="Vérification 3" xfId="50877" hidden="1"/>
    <cellStyle name="Vérification 3" xfId="50909" hidden="1"/>
    <cellStyle name="Vérification 3" xfId="50920" hidden="1"/>
    <cellStyle name="Vérification 3" xfId="50900" hidden="1"/>
    <cellStyle name="Vérification 3" xfId="50949" hidden="1"/>
    <cellStyle name="Vérification 3" xfId="50959" hidden="1"/>
    <cellStyle name="Vérification 3" xfId="51027" hidden="1"/>
    <cellStyle name="Vérification 3" xfId="51040" hidden="1"/>
    <cellStyle name="Vérification 3" xfId="51015" hidden="1"/>
    <cellStyle name="Vérification 3" xfId="51089" hidden="1"/>
    <cellStyle name="Vérification 3" xfId="51099" hidden="1"/>
    <cellStyle name="Vérification 3" xfId="51162" hidden="1"/>
    <cellStyle name="Vérification 3" xfId="51175" hidden="1"/>
    <cellStyle name="Vérification 3" xfId="51150" hidden="1"/>
    <cellStyle name="Vérification 3" xfId="51217" hidden="1"/>
    <cellStyle name="Vérification 3" xfId="51227" hidden="1"/>
    <cellStyle name="Vérification 3" xfId="51268" hidden="1"/>
    <cellStyle name="Vérification 3" xfId="51279" hidden="1"/>
    <cellStyle name="Vérification 3" xfId="51259" hidden="1"/>
    <cellStyle name="Vérification 3" xfId="51308" hidden="1"/>
    <cellStyle name="Vérification 3" xfId="51318" hidden="1"/>
    <cellStyle name="Vérification 3" xfId="51374" hidden="1"/>
    <cellStyle name="Vérification 3" xfId="51387" hidden="1"/>
    <cellStyle name="Vérification 3" xfId="51362" hidden="1"/>
    <cellStyle name="Vérification 3" xfId="51428" hidden="1"/>
    <cellStyle name="Vérification 3" xfId="51438" hidden="1"/>
    <cellStyle name="Vérification 3" xfId="51335" hidden="1"/>
    <cellStyle name="Vérification 3" xfId="51052" hidden="1"/>
    <cellStyle name="Vérification 3" xfId="51123" hidden="1"/>
    <cellStyle name="Vérification 3" xfId="51368" hidden="1"/>
    <cellStyle name="Vérification 3" xfId="51395" hidden="1"/>
    <cellStyle name="Vérification 3" xfId="51073" hidden="1"/>
    <cellStyle name="Vérification 3" xfId="51106" hidden="1"/>
    <cellStyle name="Vérification 3" xfId="51346" hidden="1"/>
    <cellStyle name="Vérification 3" xfId="51413" hidden="1"/>
    <cellStyle name="Vérification 3" xfId="50561" hidden="1"/>
    <cellStyle name="Vérification 3" xfId="51459" hidden="1"/>
    <cellStyle name="Vérification 3" xfId="51470" hidden="1"/>
    <cellStyle name="Vérification 3" xfId="51048" hidden="1"/>
    <cellStyle name="Vérification 3" xfId="51499" hidden="1"/>
    <cellStyle name="Vérification 3" xfId="51509" hidden="1"/>
    <cellStyle name="Vérification 3" xfId="51541" hidden="1"/>
    <cellStyle name="Vérification 3" xfId="51552" hidden="1"/>
    <cellStyle name="Vérification 3" xfId="51532" hidden="1"/>
    <cellStyle name="Vérification 3" xfId="51581" hidden="1"/>
    <cellStyle name="Vérification 3" xfId="51591"/>
    <cellStyle name="Vérification 4" xfId="3113"/>
    <cellStyle name="Vérification 5" xfId="11422"/>
    <cellStyle name="Vérification 6" xfId="19948"/>
    <cellStyle name="Währung [0]_DIAGRAM" xfId="152"/>
    <cellStyle name="Währung_DIAGRAM" xfId="153"/>
    <cellStyle name="Warning Text" xfId="42"/>
    <cellStyle name="Wrapped" xfId="154"/>
  </cellStyles>
  <dxfs count="0"/>
  <tableStyles count="0" defaultTableStyle="TableStyleMedium9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emf"/><Relationship Id="rId117" Type="http://schemas.openxmlformats.org/officeDocument/2006/relationships/image" Target="../media/image118.emf"/><Relationship Id="rId21" Type="http://schemas.openxmlformats.org/officeDocument/2006/relationships/image" Target="../media/image22.emf"/><Relationship Id="rId42" Type="http://schemas.openxmlformats.org/officeDocument/2006/relationships/image" Target="../media/image43.emf"/><Relationship Id="rId47" Type="http://schemas.openxmlformats.org/officeDocument/2006/relationships/image" Target="../media/image48.emf"/><Relationship Id="rId63" Type="http://schemas.openxmlformats.org/officeDocument/2006/relationships/image" Target="../media/image64.emf"/><Relationship Id="rId68" Type="http://schemas.openxmlformats.org/officeDocument/2006/relationships/image" Target="../media/image69.emf"/><Relationship Id="rId84" Type="http://schemas.openxmlformats.org/officeDocument/2006/relationships/image" Target="../media/image85.emf"/><Relationship Id="rId89" Type="http://schemas.openxmlformats.org/officeDocument/2006/relationships/image" Target="../media/image90.emf"/><Relationship Id="rId112" Type="http://schemas.openxmlformats.org/officeDocument/2006/relationships/image" Target="../media/image113.emf"/><Relationship Id="rId133" Type="http://schemas.openxmlformats.org/officeDocument/2006/relationships/image" Target="../media/image134.emf"/><Relationship Id="rId16" Type="http://schemas.openxmlformats.org/officeDocument/2006/relationships/image" Target="../media/image17.emf"/><Relationship Id="rId107" Type="http://schemas.openxmlformats.org/officeDocument/2006/relationships/image" Target="../media/image108.emf"/><Relationship Id="rId11" Type="http://schemas.openxmlformats.org/officeDocument/2006/relationships/image" Target="../media/image12.emf"/><Relationship Id="rId32" Type="http://schemas.openxmlformats.org/officeDocument/2006/relationships/image" Target="../media/image33.emf"/><Relationship Id="rId37" Type="http://schemas.openxmlformats.org/officeDocument/2006/relationships/image" Target="../media/image38.emf"/><Relationship Id="rId53" Type="http://schemas.openxmlformats.org/officeDocument/2006/relationships/image" Target="../media/image54.emf"/><Relationship Id="rId58" Type="http://schemas.openxmlformats.org/officeDocument/2006/relationships/image" Target="../media/image59.emf"/><Relationship Id="rId74" Type="http://schemas.openxmlformats.org/officeDocument/2006/relationships/image" Target="../media/image75.emf"/><Relationship Id="rId79" Type="http://schemas.openxmlformats.org/officeDocument/2006/relationships/image" Target="../media/image80.emf"/><Relationship Id="rId102" Type="http://schemas.openxmlformats.org/officeDocument/2006/relationships/image" Target="../media/image103.emf"/><Relationship Id="rId123" Type="http://schemas.openxmlformats.org/officeDocument/2006/relationships/image" Target="../media/image124.emf"/><Relationship Id="rId128" Type="http://schemas.openxmlformats.org/officeDocument/2006/relationships/image" Target="../media/image129.emf"/><Relationship Id="rId5" Type="http://schemas.openxmlformats.org/officeDocument/2006/relationships/image" Target="../media/image6.emf"/><Relationship Id="rId90" Type="http://schemas.openxmlformats.org/officeDocument/2006/relationships/image" Target="../media/image91.emf"/><Relationship Id="rId95" Type="http://schemas.openxmlformats.org/officeDocument/2006/relationships/image" Target="../media/image96.emf"/><Relationship Id="rId14" Type="http://schemas.openxmlformats.org/officeDocument/2006/relationships/image" Target="../media/image15.emf"/><Relationship Id="rId22" Type="http://schemas.openxmlformats.org/officeDocument/2006/relationships/image" Target="../media/image23.emf"/><Relationship Id="rId27" Type="http://schemas.openxmlformats.org/officeDocument/2006/relationships/image" Target="../media/image28.emf"/><Relationship Id="rId30" Type="http://schemas.openxmlformats.org/officeDocument/2006/relationships/image" Target="../media/image31.emf"/><Relationship Id="rId35" Type="http://schemas.openxmlformats.org/officeDocument/2006/relationships/image" Target="../media/image36.emf"/><Relationship Id="rId43" Type="http://schemas.openxmlformats.org/officeDocument/2006/relationships/image" Target="../media/image44.emf"/><Relationship Id="rId48" Type="http://schemas.openxmlformats.org/officeDocument/2006/relationships/image" Target="../media/image49.emf"/><Relationship Id="rId56" Type="http://schemas.openxmlformats.org/officeDocument/2006/relationships/image" Target="../media/image57.emf"/><Relationship Id="rId64" Type="http://schemas.openxmlformats.org/officeDocument/2006/relationships/image" Target="../media/image65.emf"/><Relationship Id="rId69" Type="http://schemas.openxmlformats.org/officeDocument/2006/relationships/image" Target="../media/image70.emf"/><Relationship Id="rId77" Type="http://schemas.openxmlformats.org/officeDocument/2006/relationships/image" Target="../media/image78.emf"/><Relationship Id="rId100" Type="http://schemas.openxmlformats.org/officeDocument/2006/relationships/image" Target="../media/image101.emf"/><Relationship Id="rId105" Type="http://schemas.openxmlformats.org/officeDocument/2006/relationships/image" Target="../media/image106.emf"/><Relationship Id="rId113" Type="http://schemas.openxmlformats.org/officeDocument/2006/relationships/image" Target="../media/image114.emf"/><Relationship Id="rId118" Type="http://schemas.openxmlformats.org/officeDocument/2006/relationships/image" Target="../media/image119.emf"/><Relationship Id="rId126" Type="http://schemas.openxmlformats.org/officeDocument/2006/relationships/image" Target="../media/image127.emf"/><Relationship Id="rId134" Type="http://schemas.openxmlformats.org/officeDocument/2006/relationships/image" Target="../media/image135.emf"/><Relationship Id="rId8" Type="http://schemas.openxmlformats.org/officeDocument/2006/relationships/image" Target="../media/image9.emf"/><Relationship Id="rId51" Type="http://schemas.openxmlformats.org/officeDocument/2006/relationships/image" Target="../media/image52.emf"/><Relationship Id="rId72" Type="http://schemas.openxmlformats.org/officeDocument/2006/relationships/image" Target="../media/image73.emf"/><Relationship Id="rId80" Type="http://schemas.openxmlformats.org/officeDocument/2006/relationships/image" Target="../media/image81.emf"/><Relationship Id="rId85" Type="http://schemas.openxmlformats.org/officeDocument/2006/relationships/image" Target="../media/image86.emf"/><Relationship Id="rId93" Type="http://schemas.openxmlformats.org/officeDocument/2006/relationships/image" Target="../media/image94.emf"/><Relationship Id="rId98" Type="http://schemas.openxmlformats.org/officeDocument/2006/relationships/image" Target="../media/image99.emf"/><Relationship Id="rId121" Type="http://schemas.openxmlformats.org/officeDocument/2006/relationships/image" Target="../media/image122.emf"/><Relationship Id="rId3" Type="http://schemas.openxmlformats.org/officeDocument/2006/relationships/image" Target="../media/image4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5" Type="http://schemas.openxmlformats.org/officeDocument/2006/relationships/image" Target="../media/image26.emf"/><Relationship Id="rId33" Type="http://schemas.openxmlformats.org/officeDocument/2006/relationships/image" Target="../media/image34.emf"/><Relationship Id="rId38" Type="http://schemas.openxmlformats.org/officeDocument/2006/relationships/image" Target="../media/image39.emf"/><Relationship Id="rId46" Type="http://schemas.openxmlformats.org/officeDocument/2006/relationships/image" Target="../media/image47.emf"/><Relationship Id="rId59" Type="http://schemas.openxmlformats.org/officeDocument/2006/relationships/image" Target="../media/image60.emf"/><Relationship Id="rId67" Type="http://schemas.openxmlformats.org/officeDocument/2006/relationships/image" Target="../media/image68.emf"/><Relationship Id="rId103" Type="http://schemas.openxmlformats.org/officeDocument/2006/relationships/image" Target="../media/image104.emf"/><Relationship Id="rId108" Type="http://schemas.openxmlformats.org/officeDocument/2006/relationships/image" Target="../media/image109.emf"/><Relationship Id="rId116" Type="http://schemas.openxmlformats.org/officeDocument/2006/relationships/image" Target="../media/image117.emf"/><Relationship Id="rId124" Type="http://schemas.openxmlformats.org/officeDocument/2006/relationships/image" Target="../media/image125.emf"/><Relationship Id="rId129" Type="http://schemas.openxmlformats.org/officeDocument/2006/relationships/image" Target="../media/image130.emf"/><Relationship Id="rId20" Type="http://schemas.openxmlformats.org/officeDocument/2006/relationships/image" Target="../media/image21.emf"/><Relationship Id="rId41" Type="http://schemas.openxmlformats.org/officeDocument/2006/relationships/image" Target="../media/image42.emf"/><Relationship Id="rId54" Type="http://schemas.openxmlformats.org/officeDocument/2006/relationships/image" Target="../media/image55.emf"/><Relationship Id="rId62" Type="http://schemas.openxmlformats.org/officeDocument/2006/relationships/image" Target="../media/image63.emf"/><Relationship Id="rId70" Type="http://schemas.openxmlformats.org/officeDocument/2006/relationships/image" Target="../media/image71.emf"/><Relationship Id="rId75" Type="http://schemas.openxmlformats.org/officeDocument/2006/relationships/image" Target="../media/image76.emf"/><Relationship Id="rId83" Type="http://schemas.openxmlformats.org/officeDocument/2006/relationships/image" Target="../media/image84.emf"/><Relationship Id="rId88" Type="http://schemas.openxmlformats.org/officeDocument/2006/relationships/image" Target="../media/image89.emf"/><Relationship Id="rId91" Type="http://schemas.openxmlformats.org/officeDocument/2006/relationships/image" Target="../media/image92.emf"/><Relationship Id="rId96" Type="http://schemas.openxmlformats.org/officeDocument/2006/relationships/image" Target="../media/image97.emf"/><Relationship Id="rId111" Type="http://schemas.openxmlformats.org/officeDocument/2006/relationships/image" Target="../media/image112.emf"/><Relationship Id="rId132" Type="http://schemas.openxmlformats.org/officeDocument/2006/relationships/image" Target="../media/image13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emf"/><Relationship Id="rId36" Type="http://schemas.openxmlformats.org/officeDocument/2006/relationships/image" Target="../media/image37.emf"/><Relationship Id="rId49" Type="http://schemas.openxmlformats.org/officeDocument/2006/relationships/image" Target="../media/image50.emf"/><Relationship Id="rId57" Type="http://schemas.openxmlformats.org/officeDocument/2006/relationships/image" Target="../media/image58.emf"/><Relationship Id="rId106" Type="http://schemas.openxmlformats.org/officeDocument/2006/relationships/image" Target="../media/image107.emf"/><Relationship Id="rId114" Type="http://schemas.openxmlformats.org/officeDocument/2006/relationships/image" Target="../media/image115.emf"/><Relationship Id="rId119" Type="http://schemas.openxmlformats.org/officeDocument/2006/relationships/image" Target="../media/image120.emf"/><Relationship Id="rId127" Type="http://schemas.openxmlformats.org/officeDocument/2006/relationships/image" Target="../media/image128.emf"/><Relationship Id="rId10" Type="http://schemas.openxmlformats.org/officeDocument/2006/relationships/image" Target="../media/image11.emf"/><Relationship Id="rId31" Type="http://schemas.openxmlformats.org/officeDocument/2006/relationships/image" Target="../media/image32.emf"/><Relationship Id="rId44" Type="http://schemas.openxmlformats.org/officeDocument/2006/relationships/image" Target="../media/image45.emf"/><Relationship Id="rId52" Type="http://schemas.openxmlformats.org/officeDocument/2006/relationships/image" Target="../media/image53.emf"/><Relationship Id="rId60" Type="http://schemas.openxmlformats.org/officeDocument/2006/relationships/image" Target="../media/image61.emf"/><Relationship Id="rId65" Type="http://schemas.openxmlformats.org/officeDocument/2006/relationships/image" Target="../media/image66.emf"/><Relationship Id="rId73" Type="http://schemas.openxmlformats.org/officeDocument/2006/relationships/image" Target="../media/image74.emf"/><Relationship Id="rId78" Type="http://schemas.openxmlformats.org/officeDocument/2006/relationships/image" Target="../media/image79.emf"/><Relationship Id="rId81" Type="http://schemas.openxmlformats.org/officeDocument/2006/relationships/image" Target="../media/image82.emf"/><Relationship Id="rId86" Type="http://schemas.openxmlformats.org/officeDocument/2006/relationships/image" Target="../media/image87.emf"/><Relationship Id="rId94" Type="http://schemas.openxmlformats.org/officeDocument/2006/relationships/image" Target="../media/image95.emf"/><Relationship Id="rId99" Type="http://schemas.openxmlformats.org/officeDocument/2006/relationships/image" Target="../media/image100.emf"/><Relationship Id="rId101" Type="http://schemas.openxmlformats.org/officeDocument/2006/relationships/image" Target="../media/image102.emf"/><Relationship Id="rId122" Type="http://schemas.openxmlformats.org/officeDocument/2006/relationships/image" Target="../media/image123.emf"/><Relationship Id="rId130" Type="http://schemas.openxmlformats.org/officeDocument/2006/relationships/image" Target="../media/image131.emf"/><Relationship Id="rId135" Type="http://schemas.openxmlformats.org/officeDocument/2006/relationships/image" Target="../media/image136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39" Type="http://schemas.openxmlformats.org/officeDocument/2006/relationships/image" Target="../media/image40.emf"/><Relationship Id="rId109" Type="http://schemas.openxmlformats.org/officeDocument/2006/relationships/image" Target="../media/image110.emf"/><Relationship Id="rId34" Type="http://schemas.openxmlformats.org/officeDocument/2006/relationships/image" Target="../media/image35.emf"/><Relationship Id="rId50" Type="http://schemas.openxmlformats.org/officeDocument/2006/relationships/image" Target="../media/image51.emf"/><Relationship Id="rId55" Type="http://schemas.openxmlformats.org/officeDocument/2006/relationships/image" Target="../media/image56.emf"/><Relationship Id="rId76" Type="http://schemas.openxmlformats.org/officeDocument/2006/relationships/image" Target="../media/image77.emf"/><Relationship Id="rId97" Type="http://schemas.openxmlformats.org/officeDocument/2006/relationships/image" Target="../media/image98.emf"/><Relationship Id="rId104" Type="http://schemas.openxmlformats.org/officeDocument/2006/relationships/image" Target="../media/image105.emf"/><Relationship Id="rId120" Type="http://schemas.openxmlformats.org/officeDocument/2006/relationships/image" Target="../media/image121.emf"/><Relationship Id="rId125" Type="http://schemas.openxmlformats.org/officeDocument/2006/relationships/image" Target="../media/image126.emf"/><Relationship Id="rId7" Type="http://schemas.openxmlformats.org/officeDocument/2006/relationships/image" Target="../media/image8.emf"/><Relationship Id="rId71" Type="http://schemas.openxmlformats.org/officeDocument/2006/relationships/image" Target="../media/image72.emf"/><Relationship Id="rId92" Type="http://schemas.openxmlformats.org/officeDocument/2006/relationships/image" Target="../media/image93.emf"/><Relationship Id="rId2" Type="http://schemas.openxmlformats.org/officeDocument/2006/relationships/image" Target="../media/image3.emf"/><Relationship Id="rId29" Type="http://schemas.openxmlformats.org/officeDocument/2006/relationships/image" Target="../media/image30.emf"/><Relationship Id="rId24" Type="http://schemas.openxmlformats.org/officeDocument/2006/relationships/image" Target="../media/image25.emf"/><Relationship Id="rId40" Type="http://schemas.openxmlformats.org/officeDocument/2006/relationships/image" Target="../media/image41.emf"/><Relationship Id="rId45" Type="http://schemas.openxmlformats.org/officeDocument/2006/relationships/image" Target="../media/image46.emf"/><Relationship Id="rId66" Type="http://schemas.openxmlformats.org/officeDocument/2006/relationships/image" Target="../media/image67.emf"/><Relationship Id="rId87" Type="http://schemas.openxmlformats.org/officeDocument/2006/relationships/image" Target="../media/image88.emf"/><Relationship Id="rId110" Type="http://schemas.openxmlformats.org/officeDocument/2006/relationships/image" Target="../media/image111.emf"/><Relationship Id="rId115" Type="http://schemas.openxmlformats.org/officeDocument/2006/relationships/image" Target="../media/image116.emf"/><Relationship Id="rId131" Type="http://schemas.openxmlformats.org/officeDocument/2006/relationships/image" Target="../media/image132.emf"/><Relationship Id="rId136" Type="http://schemas.openxmlformats.org/officeDocument/2006/relationships/image" Target="../media/image137.emf"/><Relationship Id="rId61" Type="http://schemas.openxmlformats.org/officeDocument/2006/relationships/image" Target="../media/image62.emf"/><Relationship Id="rId82" Type="http://schemas.openxmlformats.org/officeDocument/2006/relationships/image" Target="../media/image83.emf"/><Relationship Id="rId19" Type="http://schemas.openxmlformats.org/officeDocument/2006/relationships/image" Target="../media/image20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0.emf"/><Relationship Id="rId2" Type="http://schemas.openxmlformats.org/officeDocument/2006/relationships/image" Target="../media/image139.emf"/><Relationship Id="rId1" Type="http://schemas.openxmlformats.org/officeDocument/2006/relationships/image" Target="../media/image138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4.emf"/><Relationship Id="rId2" Type="http://schemas.openxmlformats.org/officeDocument/2006/relationships/image" Target="../media/image143.emf"/><Relationship Id="rId1" Type="http://schemas.openxmlformats.org/officeDocument/2006/relationships/image" Target="../media/image138.gif"/><Relationship Id="rId4" Type="http://schemas.openxmlformats.org/officeDocument/2006/relationships/image" Target="../media/image14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2.emf"/><Relationship Id="rId1" Type="http://schemas.openxmlformats.org/officeDocument/2006/relationships/image" Target="../media/image141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emf"/><Relationship Id="rId2" Type="http://schemas.openxmlformats.org/officeDocument/2006/relationships/image" Target="../media/image147.emf"/><Relationship Id="rId1" Type="http://schemas.openxmlformats.org/officeDocument/2006/relationships/image" Target="../media/image14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2</xdr:row>
      <xdr:rowOff>76200</xdr:rowOff>
    </xdr:from>
    <xdr:to>
      <xdr:col>3</xdr:col>
      <xdr:colOff>2790825</xdr:colOff>
      <xdr:row>3</xdr:row>
      <xdr:rowOff>9525</xdr:rowOff>
    </xdr:to>
    <xdr:pic>
      <xdr:nvPicPr>
        <xdr:cNvPr id="63" name="Image 6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389" y="3643745"/>
          <a:ext cx="2686050" cy="1717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6</xdr:row>
      <xdr:rowOff>95250</xdr:rowOff>
    </xdr:from>
    <xdr:to>
      <xdr:col>3</xdr:col>
      <xdr:colOff>2819400</xdr:colOff>
      <xdr:row>7</xdr:row>
      <xdr:rowOff>28575</xdr:rowOff>
    </xdr:to>
    <xdr:pic>
      <xdr:nvPicPr>
        <xdr:cNvPr id="64" name="Image 6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07823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7</xdr:row>
      <xdr:rowOff>85725</xdr:rowOff>
    </xdr:from>
    <xdr:to>
      <xdr:col>3</xdr:col>
      <xdr:colOff>2819400</xdr:colOff>
      <xdr:row>8</xdr:row>
      <xdr:rowOff>19050</xdr:rowOff>
    </xdr:to>
    <xdr:pic>
      <xdr:nvPicPr>
        <xdr:cNvPr id="65" name="Image 6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25539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4</xdr:row>
      <xdr:rowOff>85725</xdr:rowOff>
    </xdr:from>
    <xdr:to>
      <xdr:col>3</xdr:col>
      <xdr:colOff>2809875</xdr:colOff>
      <xdr:row>5</xdr:row>
      <xdr:rowOff>19050</xdr:rowOff>
    </xdr:to>
    <xdr:pic>
      <xdr:nvPicPr>
        <xdr:cNvPr id="66" name="Image 6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72104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10</xdr:row>
      <xdr:rowOff>95250</xdr:rowOff>
    </xdr:from>
    <xdr:to>
      <xdr:col>3</xdr:col>
      <xdr:colOff>2819400</xdr:colOff>
      <xdr:row>11</xdr:row>
      <xdr:rowOff>28575</xdr:rowOff>
    </xdr:to>
    <xdr:pic>
      <xdr:nvPicPr>
        <xdr:cNvPr id="67" name="Image 6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79070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12</xdr:row>
      <xdr:rowOff>95250</xdr:rowOff>
    </xdr:from>
    <xdr:to>
      <xdr:col>3</xdr:col>
      <xdr:colOff>2809875</xdr:colOff>
      <xdr:row>13</xdr:row>
      <xdr:rowOff>28575</xdr:rowOff>
    </xdr:to>
    <xdr:pic>
      <xdr:nvPicPr>
        <xdr:cNvPr id="68" name="Image 6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214693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99332</xdr:colOff>
      <xdr:row>17</xdr:row>
      <xdr:rowOff>97972</xdr:rowOff>
    </xdr:from>
    <xdr:to>
      <xdr:col>3</xdr:col>
      <xdr:colOff>2785382</xdr:colOff>
      <xdr:row>18</xdr:row>
      <xdr:rowOff>31297</xdr:rowOff>
    </xdr:to>
    <xdr:pic>
      <xdr:nvPicPr>
        <xdr:cNvPr id="69" name="Image 6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3761" y="30401079"/>
          <a:ext cx="2686050" cy="1715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19</xdr:row>
      <xdr:rowOff>95250</xdr:rowOff>
    </xdr:from>
    <xdr:to>
      <xdr:col>3</xdr:col>
      <xdr:colOff>2800350</xdr:colOff>
      <xdr:row>20</xdr:row>
      <xdr:rowOff>28575</xdr:rowOff>
    </xdr:to>
    <xdr:pic>
      <xdr:nvPicPr>
        <xdr:cNvPr id="72" name="Image 7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3393757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24</xdr:row>
      <xdr:rowOff>85725</xdr:rowOff>
    </xdr:from>
    <xdr:to>
      <xdr:col>3</xdr:col>
      <xdr:colOff>2800350</xdr:colOff>
      <xdr:row>25</xdr:row>
      <xdr:rowOff>19050</xdr:rowOff>
    </xdr:to>
    <xdr:pic>
      <xdr:nvPicPr>
        <xdr:cNvPr id="74" name="Image 7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428339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25</xdr:row>
      <xdr:rowOff>76200</xdr:rowOff>
    </xdr:from>
    <xdr:to>
      <xdr:col>3</xdr:col>
      <xdr:colOff>2762250</xdr:colOff>
      <xdr:row>26</xdr:row>
      <xdr:rowOff>9525</xdr:rowOff>
    </xdr:to>
    <xdr:pic>
      <xdr:nvPicPr>
        <xdr:cNvPr id="75" name="Image 7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605575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26</xdr:row>
      <xdr:rowOff>95250</xdr:rowOff>
    </xdr:from>
    <xdr:to>
      <xdr:col>3</xdr:col>
      <xdr:colOff>2762250</xdr:colOff>
      <xdr:row>27</xdr:row>
      <xdr:rowOff>28575</xdr:rowOff>
    </xdr:to>
    <xdr:pic>
      <xdr:nvPicPr>
        <xdr:cNvPr id="76" name="Image 7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405800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27</xdr:row>
      <xdr:rowOff>95250</xdr:rowOff>
    </xdr:from>
    <xdr:to>
      <xdr:col>3</xdr:col>
      <xdr:colOff>2790825</xdr:colOff>
      <xdr:row>28</xdr:row>
      <xdr:rowOff>28575</xdr:rowOff>
    </xdr:to>
    <xdr:pic>
      <xdr:nvPicPr>
        <xdr:cNvPr id="77" name="Image 7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48186975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30</xdr:row>
      <xdr:rowOff>85725</xdr:rowOff>
    </xdr:from>
    <xdr:to>
      <xdr:col>3</xdr:col>
      <xdr:colOff>2771775</xdr:colOff>
      <xdr:row>31</xdr:row>
      <xdr:rowOff>19050</xdr:rowOff>
    </xdr:to>
    <xdr:pic>
      <xdr:nvPicPr>
        <xdr:cNvPr id="78" name="Image 7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53520975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34</xdr:row>
      <xdr:rowOff>85725</xdr:rowOff>
    </xdr:from>
    <xdr:to>
      <xdr:col>3</xdr:col>
      <xdr:colOff>2809875</xdr:colOff>
      <xdr:row>35</xdr:row>
      <xdr:rowOff>19050</xdr:rowOff>
    </xdr:to>
    <xdr:pic>
      <xdr:nvPicPr>
        <xdr:cNvPr id="80" name="Image 7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60645675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36</xdr:row>
      <xdr:rowOff>95250</xdr:rowOff>
    </xdr:from>
    <xdr:to>
      <xdr:col>3</xdr:col>
      <xdr:colOff>2800350</xdr:colOff>
      <xdr:row>37</xdr:row>
      <xdr:rowOff>28575</xdr:rowOff>
    </xdr:to>
    <xdr:pic>
      <xdr:nvPicPr>
        <xdr:cNvPr id="81" name="Image 8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64217550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40</xdr:row>
      <xdr:rowOff>85725</xdr:rowOff>
    </xdr:from>
    <xdr:to>
      <xdr:col>3</xdr:col>
      <xdr:colOff>2790825</xdr:colOff>
      <xdr:row>41</xdr:row>
      <xdr:rowOff>19050</xdr:rowOff>
    </xdr:to>
    <xdr:pic>
      <xdr:nvPicPr>
        <xdr:cNvPr id="82" name="Image 8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71332725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152400</xdr:colOff>
      <xdr:row>41</xdr:row>
      <xdr:rowOff>85725</xdr:rowOff>
    </xdr:from>
    <xdr:to>
      <xdr:col>3</xdr:col>
      <xdr:colOff>2838450</xdr:colOff>
      <xdr:row>42</xdr:row>
      <xdr:rowOff>19050</xdr:rowOff>
    </xdr:to>
    <xdr:pic>
      <xdr:nvPicPr>
        <xdr:cNvPr id="83" name="Image 8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73113900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45</xdr:row>
      <xdr:rowOff>85725</xdr:rowOff>
    </xdr:from>
    <xdr:to>
      <xdr:col>3</xdr:col>
      <xdr:colOff>2819400</xdr:colOff>
      <xdr:row>46</xdr:row>
      <xdr:rowOff>19050</xdr:rowOff>
    </xdr:to>
    <xdr:pic>
      <xdr:nvPicPr>
        <xdr:cNvPr id="84" name="Image 8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80238600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47</xdr:row>
      <xdr:rowOff>104775</xdr:rowOff>
    </xdr:from>
    <xdr:to>
      <xdr:col>3</xdr:col>
      <xdr:colOff>2819400</xdr:colOff>
      <xdr:row>48</xdr:row>
      <xdr:rowOff>38100</xdr:rowOff>
    </xdr:to>
    <xdr:pic>
      <xdr:nvPicPr>
        <xdr:cNvPr id="85" name="Image 8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83820000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52</xdr:row>
      <xdr:rowOff>95250</xdr:rowOff>
    </xdr:from>
    <xdr:to>
      <xdr:col>3</xdr:col>
      <xdr:colOff>2819400</xdr:colOff>
      <xdr:row>53</xdr:row>
      <xdr:rowOff>28575</xdr:rowOff>
    </xdr:to>
    <xdr:pic>
      <xdr:nvPicPr>
        <xdr:cNvPr id="86" name="Image 85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92716350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54</xdr:row>
      <xdr:rowOff>104775</xdr:rowOff>
    </xdr:from>
    <xdr:to>
      <xdr:col>3</xdr:col>
      <xdr:colOff>2790825</xdr:colOff>
      <xdr:row>55</xdr:row>
      <xdr:rowOff>38100</xdr:rowOff>
    </xdr:to>
    <xdr:pic>
      <xdr:nvPicPr>
        <xdr:cNvPr id="87" name="Image 8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96288225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55</xdr:row>
      <xdr:rowOff>104775</xdr:rowOff>
    </xdr:from>
    <xdr:to>
      <xdr:col>3</xdr:col>
      <xdr:colOff>2800350</xdr:colOff>
      <xdr:row>56</xdr:row>
      <xdr:rowOff>38100</xdr:rowOff>
    </xdr:to>
    <xdr:pic>
      <xdr:nvPicPr>
        <xdr:cNvPr id="88" name="Image 87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98069400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56</xdr:row>
      <xdr:rowOff>85725</xdr:rowOff>
    </xdr:from>
    <xdr:to>
      <xdr:col>3</xdr:col>
      <xdr:colOff>2790825</xdr:colOff>
      <xdr:row>57</xdr:row>
      <xdr:rowOff>19050</xdr:rowOff>
    </xdr:to>
    <xdr:pic>
      <xdr:nvPicPr>
        <xdr:cNvPr id="89" name="Image 88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99831525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58</xdr:row>
      <xdr:rowOff>76200</xdr:rowOff>
    </xdr:from>
    <xdr:to>
      <xdr:col>3</xdr:col>
      <xdr:colOff>2809875</xdr:colOff>
      <xdr:row>59</xdr:row>
      <xdr:rowOff>9525</xdr:rowOff>
    </xdr:to>
    <xdr:pic>
      <xdr:nvPicPr>
        <xdr:cNvPr id="90" name="Image 8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033843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59</xdr:row>
      <xdr:rowOff>76200</xdr:rowOff>
    </xdr:from>
    <xdr:to>
      <xdr:col>3</xdr:col>
      <xdr:colOff>2790825</xdr:colOff>
      <xdr:row>60</xdr:row>
      <xdr:rowOff>9525</xdr:rowOff>
    </xdr:to>
    <xdr:pic>
      <xdr:nvPicPr>
        <xdr:cNvPr id="91" name="Image 9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051655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60</xdr:row>
      <xdr:rowOff>85725</xdr:rowOff>
    </xdr:from>
    <xdr:to>
      <xdr:col>3</xdr:col>
      <xdr:colOff>2819400</xdr:colOff>
      <xdr:row>61</xdr:row>
      <xdr:rowOff>19050</xdr:rowOff>
    </xdr:to>
    <xdr:pic>
      <xdr:nvPicPr>
        <xdr:cNvPr id="92" name="Image 9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069562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61</xdr:row>
      <xdr:rowOff>76200</xdr:rowOff>
    </xdr:from>
    <xdr:to>
      <xdr:col>3</xdr:col>
      <xdr:colOff>2781300</xdr:colOff>
      <xdr:row>62</xdr:row>
      <xdr:rowOff>9525</xdr:rowOff>
    </xdr:to>
    <xdr:pic>
      <xdr:nvPicPr>
        <xdr:cNvPr id="93" name="Image 92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0872787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72</xdr:row>
      <xdr:rowOff>85725</xdr:rowOff>
    </xdr:from>
    <xdr:to>
      <xdr:col>3</xdr:col>
      <xdr:colOff>2800350</xdr:colOff>
      <xdr:row>73</xdr:row>
      <xdr:rowOff>19050</xdr:rowOff>
    </xdr:to>
    <xdr:pic>
      <xdr:nvPicPr>
        <xdr:cNvPr id="94" name="Image 93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283303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77</xdr:row>
      <xdr:rowOff>66675</xdr:rowOff>
    </xdr:from>
    <xdr:to>
      <xdr:col>3</xdr:col>
      <xdr:colOff>2800350</xdr:colOff>
      <xdr:row>78</xdr:row>
      <xdr:rowOff>0</xdr:rowOff>
    </xdr:to>
    <xdr:pic>
      <xdr:nvPicPr>
        <xdr:cNvPr id="95" name="Image 94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372171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81</xdr:row>
      <xdr:rowOff>76200</xdr:rowOff>
    </xdr:from>
    <xdr:to>
      <xdr:col>3</xdr:col>
      <xdr:colOff>2790825</xdr:colOff>
      <xdr:row>82</xdr:row>
      <xdr:rowOff>9525</xdr:rowOff>
    </xdr:to>
    <xdr:pic>
      <xdr:nvPicPr>
        <xdr:cNvPr id="96" name="Image 95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4435137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85</xdr:row>
      <xdr:rowOff>85725</xdr:rowOff>
    </xdr:from>
    <xdr:to>
      <xdr:col>3</xdr:col>
      <xdr:colOff>2790825</xdr:colOff>
      <xdr:row>86</xdr:row>
      <xdr:rowOff>19050</xdr:rowOff>
    </xdr:to>
    <xdr:pic>
      <xdr:nvPicPr>
        <xdr:cNvPr id="97" name="Image 96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514856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89</xdr:row>
      <xdr:rowOff>76200</xdr:rowOff>
    </xdr:from>
    <xdr:to>
      <xdr:col>3</xdr:col>
      <xdr:colOff>2781300</xdr:colOff>
      <xdr:row>90</xdr:row>
      <xdr:rowOff>9525</xdr:rowOff>
    </xdr:to>
    <xdr:pic>
      <xdr:nvPicPr>
        <xdr:cNvPr id="98" name="Image 97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5860077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90</xdr:row>
      <xdr:rowOff>76200</xdr:rowOff>
    </xdr:from>
    <xdr:to>
      <xdr:col>3</xdr:col>
      <xdr:colOff>2809875</xdr:colOff>
      <xdr:row>91</xdr:row>
      <xdr:rowOff>9525</xdr:rowOff>
    </xdr:to>
    <xdr:pic>
      <xdr:nvPicPr>
        <xdr:cNvPr id="99" name="Image 98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603819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93</xdr:row>
      <xdr:rowOff>76200</xdr:rowOff>
    </xdr:from>
    <xdr:to>
      <xdr:col>3</xdr:col>
      <xdr:colOff>2819400</xdr:colOff>
      <xdr:row>94</xdr:row>
      <xdr:rowOff>9525</xdr:rowOff>
    </xdr:to>
    <xdr:pic>
      <xdr:nvPicPr>
        <xdr:cNvPr id="100" name="Image 99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6572547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94</xdr:row>
      <xdr:rowOff>85725</xdr:rowOff>
    </xdr:from>
    <xdr:to>
      <xdr:col>3</xdr:col>
      <xdr:colOff>2809875</xdr:colOff>
      <xdr:row>95</xdr:row>
      <xdr:rowOff>19050</xdr:rowOff>
    </xdr:to>
    <xdr:pic>
      <xdr:nvPicPr>
        <xdr:cNvPr id="101" name="Image 100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6751617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96</xdr:row>
      <xdr:rowOff>76200</xdr:rowOff>
    </xdr:from>
    <xdr:to>
      <xdr:col>3</xdr:col>
      <xdr:colOff>2819400</xdr:colOff>
      <xdr:row>97</xdr:row>
      <xdr:rowOff>9525</xdr:rowOff>
    </xdr:to>
    <xdr:pic>
      <xdr:nvPicPr>
        <xdr:cNvPr id="102" name="Image 101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710690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101</xdr:row>
      <xdr:rowOff>85725</xdr:rowOff>
    </xdr:from>
    <xdr:to>
      <xdr:col>3</xdr:col>
      <xdr:colOff>2809875</xdr:colOff>
      <xdr:row>102</xdr:row>
      <xdr:rowOff>19050</xdr:rowOff>
    </xdr:to>
    <xdr:pic>
      <xdr:nvPicPr>
        <xdr:cNvPr id="104" name="Image 103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799844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102</xdr:row>
      <xdr:rowOff>66675</xdr:rowOff>
    </xdr:from>
    <xdr:to>
      <xdr:col>3</xdr:col>
      <xdr:colOff>2790825</xdr:colOff>
      <xdr:row>103</xdr:row>
      <xdr:rowOff>0</xdr:rowOff>
    </xdr:to>
    <xdr:pic>
      <xdr:nvPicPr>
        <xdr:cNvPr id="105" name="Image 104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817465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104</xdr:row>
      <xdr:rowOff>85725</xdr:rowOff>
    </xdr:from>
    <xdr:to>
      <xdr:col>3</xdr:col>
      <xdr:colOff>2819400</xdr:colOff>
      <xdr:row>105</xdr:row>
      <xdr:rowOff>19050</xdr:rowOff>
    </xdr:to>
    <xdr:pic>
      <xdr:nvPicPr>
        <xdr:cNvPr id="106" name="Image 105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853279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105</xdr:row>
      <xdr:rowOff>85725</xdr:rowOff>
    </xdr:from>
    <xdr:to>
      <xdr:col>3</xdr:col>
      <xdr:colOff>2781300</xdr:colOff>
      <xdr:row>106</xdr:row>
      <xdr:rowOff>19050</xdr:rowOff>
    </xdr:to>
    <xdr:pic>
      <xdr:nvPicPr>
        <xdr:cNvPr id="107" name="Image 106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871091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107</xdr:row>
      <xdr:rowOff>76200</xdr:rowOff>
    </xdr:from>
    <xdr:to>
      <xdr:col>3</xdr:col>
      <xdr:colOff>2790825</xdr:colOff>
      <xdr:row>108</xdr:row>
      <xdr:rowOff>9525</xdr:rowOff>
    </xdr:to>
    <xdr:pic>
      <xdr:nvPicPr>
        <xdr:cNvPr id="108" name="Image 107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906619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142875</xdr:colOff>
      <xdr:row>109</xdr:row>
      <xdr:rowOff>104775</xdr:rowOff>
    </xdr:from>
    <xdr:to>
      <xdr:col>3</xdr:col>
      <xdr:colOff>2838450</xdr:colOff>
      <xdr:row>110</xdr:row>
      <xdr:rowOff>38100</xdr:rowOff>
    </xdr:to>
    <xdr:pic>
      <xdr:nvPicPr>
        <xdr:cNvPr id="109" name="Image 108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942528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110</xdr:row>
      <xdr:rowOff>76200</xdr:rowOff>
    </xdr:from>
    <xdr:to>
      <xdr:col>3</xdr:col>
      <xdr:colOff>2809875</xdr:colOff>
      <xdr:row>111</xdr:row>
      <xdr:rowOff>9525</xdr:rowOff>
    </xdr:to>
    <xdr:pic>
      <xdr:nvPicPr>
        <xdr:cNvPr id="110" name="Image 109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960054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111</xdr:row>
      <xdr:rowOff>76200</xdr:rowOff>
    </xdr:from>
    <xdr:to>
      <xdr:col>3</xdr:col>
      <xdr:colOff>2809875</xdr:colOff>
      <xdr:row>112</xdr:row>
      <xdr:rowOff>9525</xdr:rowOff>
    </xdr:to>
    <xdr:pic>
      <xdr:nvPicPr>
        <xdr:cNvPr id="112" name="Image 111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977866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112</xdr:row>
      <xdr:rowOff>76200</xdr:rowOff>
    </xdr:from>
    <xdr:to>
      <xdr:col>3</xdr:col>
      <xdr:colOff>2800350</xdr:colOff>
      <xdr:row>113</xdr:row>
      <xdr:rowOff>9525</xdr:rowOff>
    </xdr:to>
    <xdr:pic>
      <xdr:nvPicPr>
        <xdr:cNvPr id="113" name="Image 112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99567800"/>
          <a:ext cx="267652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113</xdr:row>
      <xdr:rowOff>95250</xdr:rowOff>
    </xdr:from>
    <xdr:to>
      <xdr:col>3</xdr:col>
      <xdr:colOff>2781300</xdr:colOff>
      <xdr:row>114</xdr:row>
      <xdr:rowOff>28575</xdr:rowOff>
    </xdr:to>
    <xdr:pic>
      <xdr:nvPicPr>
        <xdr:cNvPr id="114" name="Image 113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13680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114</xdr:row>
      <xdr:rowOff>76200</xdr:rowOff>
    </xdr:from>
    <xdr:to>
      <xdr:col>3</xdr:col>
      <xdr:colOff>2790825</xdr:colOff>
      <xdr:row>115</xdr:row>
      <xdr:rowOff>9525</xdr:rowOff>
    </xdr:to>
    <xdr:pic>
      <xdr:nvPicPr>
        <xdr:cNvPr id="115" name="Image 114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031301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115</xdr:row>
      <xdr:rowOff>76200</xdr:rowOff>
    </xdr:from>
    <xdr:to>
      <xdr:col>3</xdr:col>
      <xdr:colOff>2790825</xdr:colOff>
      <xdr:row>116</xdr:row>
      <xdr:rowOff>9525</xdr:rowOff>
    </xdr:to>
    <xdr:pic>
      <xdr:nvPicPr>
        <xdr:cNvPr id="116" name="Image 11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049113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118</xdr:row>
      <xdr:rowOff>76200</xdr:rowOff>
    </xdr:from>
    <xdr:to>
      <xdr:col>3</xdr:col>
      <xdr:colOff>2809875</xdr:colOff>
      <xdr:row>119</xdr:row>
      <xdr:rowOff>9525</xdr:rowOff>
    </xdr:to>
    <xdr:pic>
      <xdr:nvPicPr>
        <xdr:cNvPr id="117" name="Image 116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2102548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119</xdr:row>
      <xdr:rowOff>85725</xdr:rowOff>
    </xdr:from>
    <xdr:to>
      <xdr:col>3</xdr:col>
      <xdr:colOff>2819400</xdr:colOff>
      <xdr:row>120</xdr:row>
      <xdr:rowOff>19050</xdr:rowOff>
    </xdr:to>
    <xdr:pic>
      <xdr:nvPicPr>
        <xdr:cNvPr id="118" name="Image 117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2120455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121</xdr:row>
      <xdr:rowOff>85725</xdr:rowOff>
    </xdr:from>
    <xdr:to>
      <xdr:col>3</xdr:col>
      <xdr:colOff>2819400</xdr:colOff>
      <xdr:row>122</xdr:row>
      <xdr:rowOff>19050</xdr:rowOff>
    </xdr:to>
    <xdr:pic>
      <xdr:nvPicPr>
        <xdr:cNvPr id="119" name="Image 118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2156079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123</xdr:row>
      <xdr:rowOff>66675</xdr:rowOff>
    </xdr:from>
    <xdr:to>
      <xdr:col>3</xdr:col>
      <xdr:colOff>2800350</xdr:colOff>
      <xdr:row>124</xdr:row>
      <xdr:rowOff>0</xdr:rowOff>
    </xdr:to>
    <xdr:pic>
      <xdr:nvPicPr>
        <xdr:cNvPr id="120" name="Image 119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191512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125</xdr:row>
      <xdr:rowOff>66675</xdr:rowOff>
    </xdr:from>
    <xdr:to>
      <xdr:col>3</xdr:col>
      <xdr:colOff>2809875</xdr:colOff>
      <xdr:row>126</xdr:row>
      <xdr:rowOff>0</xdr:rowOff>
    </xdr:to>
    <xdr:pic>
      <xdr:nvPicPr>
        <xdr:cNvPr id="121" name="Image 120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2227135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126</xdr:row>
      <xdr:rowOff>76200</xdr:rowOff>
    </xdr:from>
    <xdr:to>
      <xdr:col>3</xdr:col>
      <xdr:colOff>2809875</xdr:colOff>
      <xdr:row>127</xdr:row>
      <xdr:rowOff>9525</xdr:rowOff>
    </xdr:to>
    <xdr:pic>
      <xdr:nvPicPr>
        <xdr:cNvPr id="122" name="Image 121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2245042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130</xdr:row>
      <xdr:rowOff>66675</xdr:rowOff>
    </xdr:from>
    <xdr:to>
      <xdr:col>3</xdr:col>
      <xdr:colOff>2819400</xdr:colOff>
      <xdr:row>131</xdr:row>
      <xdr:rowOff>0</xdr:rowOff>
    </xdr:to>
    <xdr:pic>
      <xdr:nvPicPr>
        <xdr:cNvPr id="123" name="Image 122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2316194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128</xdr:row>
      <xdr:rowOff>104775</xdr:rowOff>
    </xdr:from>
    <xdr:to>
      <xdr:col>3</xdr:col>
      <xdr:colOff>2809875</xdr:colOff>
      <xdr:row>129</xdr:row>
      <xdr:rowOff>38100</xdr:rowOff>
    </xdr:to>
    <xdr:pic>
      <xdr:nvPicPr>
        <xdr:cNvPr id="124" name="Image 123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22809517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129</xdr:row>
      <xdr:rowOff>76200</xdr:rowOff>
    </xdr:from>
    <xdr:to>
      <xdr:col>3</xdr:col>
      <xdr:colOff>2771775</xdr:colOff>
      <xdr:row>130</xdr:row>
      <xdr:rowOff>9525</xdr:rowOff>
    </xdr:to>
    <xdr:pic>
      <xdr:nvPicPr>
        <xdr:cNvPr id="125" name="Image 12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984777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131</xdr:row>
      <xdr:rowOff>76200</xdr:rowOff>
    </xdr:from>
    <xdr:to>
      <xdr:col>3</xdr:col>
      <xdr:colOff>2800350</xdr:colOff>
      <xdr:row>132</xdr:row>
      <xdr:rowOff>9525</xdr:rowOff>
    </xdr:to>
    <xdr:pic>
      <xdr:nvPicPr>
        <xdr:cNvPr id="175" name="Image 174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334101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134</xdr:row>
      <xdr:rowOff>95250</xdr:rowOff>
    </xdr:from>
    <xdr:to>
      <xdr:col>3</xdr:col>
      <xdr:colOff>2800350</xdr:colOff>
      <xdr:row>135</xdr:row>
      <xdr:rowOff>28575</xdr:rowOff>
    </xdr:to>
    <xdr:pic>
      <xdr:nvPicPr>
        <xdr:cNvPr id="184" name="Image 183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387727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0</xdr:row>
      <xdr:rowOff>73025</xdr:rowOff>
    </xdr:from>
    <xdr:to>
      <xdr:col>3</xdr:col>
      <xdr:colOff>2790825</xdr:colOff>
      <xdr:row>1</xdr:row>
      <xdr:rowOff>6350</xdr:rowOff>
    </xdr:to>
    <xdr:pic>
      <xdr:nvPicPr>
        <xdr:cNvPr id="185" name="Image 184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389" y="73025"/>
          <a:ext cx="2686050" cy="1717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102054</xdr:colOff>
      <xdr:row>1</xdr:row>
      <xdr:rowOff>61233</xdr:rowOff>
    </xdr:from>
    <xdr:to>
      <xdr:col>3</xdr:col>
      <xdr:colOff>2797629</xdr:colOff>
      <xdr:row>1</xdr:row>
      <xdr:rowOff>1777093</xdr:rowOff>
    </xdr:to>
    <xdr:pic>
      <xdr:nvPicPr>
        <xdr:cNvPr id="186" name="Image 185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6483" y="1843769"/>
          <a:ext cx="2695575" cy="1715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3</xdr:row>
      <xdr:rowOff>76200</xdr:rowOff>
    </xdr:from>
    <xdr:to>
      <xdr:col>3</xdr:col>
      <xdr:colOff>2828925</xdr:colOff>
      <xdr:row>4</xdr:row>
      <xdr:rowOff>9525</xdr:rowOff>
    </xdr:to>
    <xdr:pic>
      <xdr:nvPicPr>
        <xdr:cNvPr id="187" name="Image 186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54197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</xdr:row>
      <xdr:rowOff>85725</xdr:rowOff>
    </xdr:from>
    <xdr:to>
      <xdr:col>3</xdr:col>
      <xdr:colOff>2790825</xdr:colOff>
      <xdr:row>6</xdr:row>
      <xdr:rowOff>19050</xdr:rowOff>
    </xdr:to>
    <xdr:pic>
      <xdr:nvPicPr>
        <xdr:cNvPr id="188" name="Image 187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89916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8</xdr:row>
      <xdr:rowOff>66675</xdr:rowOff>
    </xdr:from>
    <xdr:to>
      <xdr:col>3</xdr:col>
      <xdr:colOff>2819400</xdr:colOff>
      <xdr:row>9</xdr:row>
      <xdr:rowOff>0</xdr:rowOff>
    </xdr:to>
    <xdr:pic>
      <xdr:nvPicPr>
        <xdr:cNvPr id="189" name="Image 188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431607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9</xdr:row>
      <xdr:rowOff>85725</xdr:rowOff>
    </xdr:from>
    <xdr:to>
      <xdr:col>3</xdr:col>
      <xdr:colOff>2828925</xdr:colOff>
      <xdr:row>10</xdr:row>
      <xdr:rowOff>19050</xdr:rowOff>
    </xdr:to>
    <xdr:pic>
      <xdr:nvPicPr>
        <xdr:cNvPr id="190" name="Image 189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161163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11</xdr:row>
      <xdr:rowOff>66675</xdr:rowOff>
    </xdr:from>
    <xdr:to>
      <xdr:col>3</xdr:col>
      <xdr:colOff>2819400</xdr:colOff>
      <xdr:row>12</xdr:row>
      <xdr:rowOff>0</xdr:rowOff>
    </xdr:to>
    <xdr:pic>
      <xdr:nvPicPr>
        <xdr:cNvPr id="191" name="Image 190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96596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13</xdr:row>
      <xdr:rowOff>85725</xdr:rowOff>
    </xdr:from>
    <xdr:to>
      <xdr:col>3</xdr:col>
      <xdr:colOff>2819400</xdr:colOff>
      <xdr:row>14</xdr:row>
      <xdr:rowOff>19050</xdr:rowOff>
    </xdr:to>
    <xdr:pic>
      <xdr:nvPicPr>
        <xdr:cNvPr id="192" name="Image 191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232410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91168</xdr:colOff>
      <xdr:row>14</xdr:row>
      <xdr:rowOff>80282</xdr:rowOff>
    </xdr:from>
    <xdr:to>
      <xdr:col>3</xdr:col>
      <xdr:colOff>2786743</xdr:colOff>
      <xdr:row>15</xdr:row>
      <xdr:rowOff>13607</xdr:rowOff>
    </xdr:to>
    <xdr:pic>
      <xdr:nvPicPr>
        <xdr:cNvPr id="193" name="Image 192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5597" y="25035782"/>
          <a:ext cx="2695575" cy="1715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15</xdr:row>
      <xdr:rowOff>66675</xdr:rowOff>
    </xdr:from>
    <xdr:to>
      <xdr:col>3</xdr:col>
      <xdr:colOff>2800350</xdr:colOff>
      <xdr:row>16</xdr:row>
      <xdr:rowOff>0</xdr:rowOff>
    </xdr:to>
    <xdr:pic>
      <xdr:nvPicPr>
        <xdr:cNvPr id="194" name="Image 193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67843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16</xdr:row>
      <xdr:rowOff>85725</xdr:rowOff>
    </xdr:from>
    <xdr:to>
      <xdr:col>3</xdr:col>
      <xdr:colOff>2809875</xdr:colOff>
      <xdr:row>17</xdr:row>
      <xdr:rowOff>19050</xdr:rowOff>
    </xdr:to>
    <xdr:pic>
      <xdr:nvPicPr>
        <xdr:cNvPr id="195" name="Image 194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28584525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18</xdr:row>
      <xdr:rowOff>66675</xdr:rowOff>
    </xdr:from>
    <xdr:to>
      <xdr:col>3</xdr:col>
      <xdr:colOff>2819400</xdr:colOff>
      <xdr:row>19</xdr:row>
      <xdr:rowOff>0</xdr:rowOff>
    </xdr:to>
    <xdr:pic>
      <xdr:nvPicPr>
        <xdr:cNvPr id="196" name="Image 195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321278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20</xdr:row>
      <xdr:rowOff>95250</xdr:rowOff>
    </xdr:from>
    <xdr:to>
      <xdr:col>3</xdr:col>
      <xdr:colOff>2771775</xdr:colOff>
      <xdr:row>21</xdr:row>
      <xdr:rowOff>28575</xdr:rowOff>
    </xdr:to>
    <xdr:pic>
      <xdr:nvPicPr>
        <xdr:cNvPr id="197" name="Image 196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7187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142875</xdr:colOff>
      <xdr:row>21</xdr:row>
      <xdr:rowOff>85725</xdr:rowOff>
    </xdr:from>
    <xdr:to>
      <xdr:col>3</xdr:col>
      <xdr:colOff>2828925</xdr:colOff>
      <xdr:row>22</xdr:row>
      <xdr:rowOff>19050</xdr:rowOff>
    </xdr:to>
    <xdr:pic>
      <xdr:nvPicPr>
        <xdr:cNvPr id="198" name="Image 197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37490400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22</xdr:row>
      <xdr:rowOff>76200</xdr:rowOff>
    </xdr:from>
    <xdr:to>
      <xdr:col>3</xdr:col>
      <xdr:colOff>2800350</xdr:colOff>
      <xdr:row>23</xdr:row>
      <xdr:rowOff>9525</xdr:rowOff>
    </xdr:to>
    <xdr:pic>
      <xdr:nvPicPr>
        <xdr:cNvPr id="199" name="Image 198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39262050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92529</xdr:colOff>
      <xdr:row>23</xdr:row>
      <xdr:rowOff>77561</xdr:rowOff>
    </xdr:from>
    <xdr:to>
      <xdr:col>3</xdr:col>
      <xdr:colOff>2778579</xdr:colOff>
      <xdr:row>24</xdr:row>
      <xdr:rowOff>9525</xdr:rowOff>
    </xdr:to>
    <xdr:pic>
      <xdr:nvPicPr>
        <xdr:cNvPr id="200" name="Image 199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6958" y="41075882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28</xdr:row>
      <xdr:rowOff>95250</xdr:rowOff>
    </xdr:from>
    <xdr:to>
      <xdr:col>3</xdr:col>
      <xdr:colOff>2762250</xdr:colOff>
      <xdr:row>29</xdr:row>
      <xdr:rowOff>28575</xdr:rowOff>
    </xdr:to>
    <xdr:pic>
      <xdr:nvPicPr>
        <xdr:cNvPr id="202" name="Image 201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968150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29</xdr:row>
      <xdr:rowOff>95250</xdr:rowOff>
    </xdr:from>
    <xdr:to>
      <xdr:col>3</xdr:col>
      <xdr:colOff>2781300</xdr:colOff>
      <xdr:row>30</xdr:row>
      <xdr:rowOff>28575</xdr:rowOff>
    </xdr:to>
    <xdr:pic>
      <xdr:nvPicPr>
        <xdr:cNvPr id="203" name="Image 202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1749325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32</xdr:row>
      <xdr:rowOff>85725</xdr:rowOff>
    </xdr:from>
    <xdr:to>
      <xdr:col>3</xdr:col>
      <xdr:colOff>2790825</xdr:colOff>
      <xdr:row>33</xdr:row>
      <xdr:rowOff>19050</xdr:rowOff>
    </xdr:to>
    <xdr:pic>
      <xdr:nvPicPr>
        <xdr:cNvPr id="204" name="Image 203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57083325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35</xdr:row>
      <xdr:rowOff>66675</xdr:rowOff>
    </xdr:from>
    <xdr:to>
      <xdr:col>3</xdr:col>
      <xdr:colOff>2790825</xdr:colOff>
      <xdr:row>36</xdr:row>
      <xdr:rowOff>0</xdr:rowOff>
    </xdr:to>
    <xdr:pic>
      <xdr:nvPicPr>
        <xdr:cNvPr id="205" name="Image 204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62407800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37</xdr:row>
      <xdr:rowOff>114300</xdr:rowOff>
    </xdr:from>
    <xdr:to>
      <xdr:col>3</xdr:col>
      <xdr:colOff>2762250</xdr:colOff>
      <xdr:row>38</xdr:row>
      <xdr:rowOff>47625</xdr:rowOff>
    </xdr:to>
    <xdr:pic>
      <xdr:nvPicPr>
        <xdr:cNvPr id="206" name="Image 205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6017775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38</xdr:row>
      <xdr:rowOff>95250</xdr:rowOff>
    </xdr:from>
    <xdr:to>
      <xdr:col>3</xdr:col>
      <xdr:colOff>2743200</xdr:colOff>
      <xdr:row>39</xdr:row>
      <xdr:rowOff>28575</xdr:rowOff>
    </xdr:to>
    <xdr:pic>
      <xdr:nvPicPr>
        <xdr:cNvPr id="207" name="Image 206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67779900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39</xdr:row>
      <xdr:rowOff>66675</xdr:rowOff>
    </xdr:from>
    <xdr:to>
      <xdr:col>3</xdr:col>
      <xdr:colOff>2809875</xdr:colOff>
      <xdr:row>40</xdr:row>
      <xdr:rowOff>0</xdr:rowOff>
    </xdr:to>
    <xdr:pic>
      <xdr:nvPicPr>
        <xdr:cNvPr id="208" name="Image 207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69532500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42</xdr:row>
      <xdr:rowOff>76200</xdr:rowOff>
    </xdr:from>
    <xdr:to>
      <xdr:col>3</xdr:col>
      <xdr:colOff>2809875</xdr:colOff>
      <xdr:row>43</xdr:row>
      <xdr:rowOff>9525</xdr:rowOff>
    </xdr:to>
    <xdr:pic>
      <xdr:nvPicPr>
        <xdr:cNvPr id="209" name="Image 208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74885550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43</xdr:row>
      <xdr:rowOff>95250</xdr:rowOff>
    </xdr:from>
    <xdr:to>
      <xdr:col>3</xdr:col>
      <xdr:colOff>2809875</xdr:colOff>
      <xdr:row>44</xdr:row>
      <xdr:rowOff>28575</xdr:rowOff>
    </xdr:to>
    <xdr:pic>
      <xdr:nvPicPr>
        <xdr:cNvPr id="210" name="Image 209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76685775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44</xdr:row>
      <xdr:rowOff>76200</xdr:rowOff>
    </xdr:from>
    <xdr:to>
      <xdr:col>3</xdr:col>
      <xdr:colOff>2790825</xdr:colOff>
      <xdr:row>45</xdr:row>
      <xdr:rowOff>9525</xdr:rowOff>
    </xdr:to>
    <xdr:pic>
      <xdr:nvPicPr>
        <xdr:cNvPr id="211" name="Image 210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784479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46</xdr:row>
      <xdr:rowOff>95250</xdr:rowOff>
    </xdr:from>
    <xdr:to>
      <xdr:col>3</xdr:col>
      <xdr:colOff>2819400</xdr:colOff>
      <xdr:row>47</xdr:row>
      <xdr:rowOff>28575</xdr:rowOff>
    </xdr:to>
    <xdr:pic>
      <xdr:nvPicPr>
        <xdr:cNvPr id="212" name="Image 211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82029300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48</xdr:row>
      <xdr:rowOff>66675</xdr:rowOff>
    </xdr:from>
    <xdr:to>
      <xdr:col>3</xdr:col>
      <xdr:colOff>2771775</xdr:colOff>
      <xdr:row>49</xdr:row>
      <xdr:rowOff>0</xdr:rowOff>
    </xdr:to>
    <xdr:pic>
      <xdr:nvPicPr>
        <xdr:cNvPr id="213" name="Image 212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85563075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49</xdr:row>
      <xdr:rowOff>85725</xdr:rowOff>
    </xdr:from>
    <xdr:to>
      <xdr:col>3</xdr:col>
      <xdr:colOff>2790825</xdr:colOff>
      <xdr:row>50</xdr:row>
      <xdr:rowOff>19050</xdr:rowOff>
    </xdr:to>
    <xdr:pic>
      <xdr:nvPicPr>
        <xdr:cNvPr id="214" name="Image 213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873633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50</xdr:row>
      <xdr:rowOff>95250</xdr:rowOff>
    </xdr:from>
    <xdr:to>
      <xdr:col>3</xdr:col>
      <xdr:colOff>2809875</xdr:colOff>
      <xdr:row>51</xdr:row>
      <xdr:rowOff>28575</xdr:rowOff>
    </xdr:to>
    <xdr:pic>
      <xdr:nvPicPr>
        <xdr:cNvPr id="215" name="Image 214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89154000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53</xdr:row>
      <xdr:rowOff>76200</xdr:rowOff>
    </xdr:from>
    <xdr:to>
      <xdr:col>3</xdr:col>
      <xdr:colOff>2790825</xdr:colOff>
      <xdr:row>54</xdr:row>
      <xdr:rowOff>9525</xdr:rowOff>
    </xdr:to>
    <xdr:pic>
      <xdr:nvPicPr>
        <xdr:cNvPr id="216" name="Image 215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9447847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57</xdr:row>
      <xdr:rowOff>66675</xdr:rowOff>
    </xdr:from>
    <xdr:to>
      <xdr:col>3</xdr:col>
      <xdr:colOff>2752725</xdr:colOff>
      <xdr:row>58</xdr:row>
      <xdr:rowOff>0</xdr:rowOff>
    </xdr:to>
    <xdr:pic>
      <xdr:nvPicPr>
        <xdr:cNvPr id="217" name="Image 216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1015936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62</xdr:row>
      <xdr:rowOff>104775</xdr:rowOff>
    </xdr:from>
    <xdr:to>
      <xdr:col>3</xdr:col>
      <xdr:colOff>2809875</xdr:colOff>
      <xdr:row>63</xdr:row>
      <xdr:rowOff>38100</xdr:rowOff>
    </xdr:to>
    <xdr:pic>
      <xdr:nvPicPr>
        <xdr:cNvPr id="218" name="Image 217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105376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63</xdr:row>
      <xdr:rowOff>66675</xdr:rowOff>
    </xdr:from>
    <xdr:to>
      <xdr:col>3</xdr:col>
      <xdr:colOff>2790825</xdr:colOff>
      <xdr:row>64</xdr:row>
      <xdr:rowOff>0</xdr:rowOff>
    </xdr:to>
    <xdr:pic>
      <xdr:nvPicPr>
        <xdr:cNvPr id="103" name="Image 102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22807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64</xdr:row>
      <xdr:rowOff>76200</xdr:rowOff>
    </xdr:from>
    <xdr:to>
      <xdr:col>3</xdr:col>
      <xdr:colOff>2800350</xdr:colOff>
      <xdr:row>65</xdr:row>
      <xdr:rowOff>9525</xdr:rowOff>
    </xdr:to>
    <xdr:pic>
      <xdr:nvPicPr>
        <xdr:cNvPr id="111" name="Image 110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140714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65</xdr:row>
      <xdr:rowOff>85725</xdr:rowOff>
    </xdr:from>
    <xdr:to>
      <xdr:col>3</xdr:col>
      <xdr:colOff>2762250</xdr:colOff>
      <xdr:row>66</xdr:row>
      <xdr:rowOff>19050</xdr:rowOff>
    </xdr:to>
    <xdr:pic>
      <xdr:nvPicPr>
        <xdr:cNvPr id="126" name="Image 125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158621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66</xdr:row>
      <xdr:rowOff>66675</xdr:rowOff>
    </xdr:from>
    <xdr:to>
      <xdr:col>3</xdr:col>
      <xdr:colOff>2809875</xdr:colOff>
      <xdr:row>67</xdr:row>
      <xdr:rowOff>0</xdr:rowOff>
    </xdr:to>
    <xdr:pic>
      <xdr:nvPicPr>
        <xdr:cNvPr id="127" name="Image 126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176242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67</xdr:row>
      <xdr:rowOff>66675</xdr:rowOff>
    </xdr:from>
    <xdr:to>
      <xdr:col>3</xdr:col>
      <xdr:colOff>2828925</xdr:colOff>
      <xdr:row>68</xdr:row>
      <xdr:rowOff>0</xdr:rowOff>
    </xdr:to>
    <xdr:pic>
      <xdr:nvPicPr>
        <xdr:cNvPr id="128" name="Image 127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1194054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68</xdr:row>
      <xdr:rowOff>95250</xdr:rowOff>
    </xdr:from>
    <xdr:to>
      <xdr:col>3</xdr:col>
      <xdr:colOff>2819400</xdr:colOff>
      <xdr:row>69</xdr:row>
      <xdr:rowOff>28575</xdr:rowOff>
    </xdr:to>
    <xdr:pic>
      <xdr:nvPicPr>
        <xdr:cNvPr id="129" name="Image 128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212151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69</xdr:row>
      <xdr:rowOff>85725</xdr:rowOff>
    </xdr:from>
    <xdr:to>
      <xdr:col>3</xdr:col>
      <xdr:colOff>2819400</xdr:colOff>
      <xdr:row>70</xdr:row>
      <xdr:rowOff>19050</xdr:rowOff>
    </xdr:to>
    <xdr:pic>
      <xdr:nvPicPr>
        <xdr:cNvPr id="130" name="Image 129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229868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70</xdr:row>
      <xdr:rowOff>66675</xdr:rowOff>
    </xdr:from>
    <xdr:to>
      <xdr:col>3</xdr:col>
      <xdr:colOff>2790825</xdr:colOff>
      <xdr:row>71</xdr:row>
      <xdr:rowOff>0</xdr:rowOff>
    </xdr:to>
    <xdr:pic>
      <xdr:nvPicPr>
        <xdr:cNvPr id="131" name="Image 130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247489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71</xdr:row>
      <xdr:rowOff>76200</xdr:rowOff>
    </xdr:from>
    <xdr:to>
      <xdr:col>3</xdr:col>
      <xdr:colOff>2819400</xdr:colOff>
      <xdr:row>72</xdr:row>
      <xdr:rowOff>9525</xdr:rowOff>
    </xdr:to>
    <xdr:pic>
      <xdr:nvPicPr>
        <xdr:cNvPr id="132" name="Image 131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265396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73</xdr:row>
      <xdr:rowOff>57150</xdr:rowOff>
    </xdr:from>
    <xdr:to>
      <xdr:col>3</xdr:col>
      <xdr:colOff>2809875</xdr:colOff>
      <xdr:row>73</xdr:row>
      <xdr:rowOff>1771650</xdr:rowOff>
    </xdr:to>
    <xdr:pic>
      <xdr:nvPicPr>
        <xdr:cNvPr id="133" name="Image 132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300829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75</xdr:row>
      <xdr:rowOff>76200</xdr:rowOff>
    </xdr:from>
    <xdr:to>
      <xdr:col>3</xdr:col>
      <xdr:colOff>2790825</xdr:colOff>
      <xdr:row>76</xdr:row>
      <xdr:rowOff>9525</xdr:rowOff>
    </xdr:to>
    <xdr:pic>
      <xdr:nvPicPr>
        <xdr:cNvPr id="134" name="Image 133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336643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76</xdr:row>
      <xdr:rowOff>85725</xdr:rowOff>
    </xdr:from>
    <xdr:to>
      <xdr:col>3</xdr:col>
      <xdr:colOff>2800350</xdr:colOff>
      <xdr:row>77</xdr:row>
      <xdr:rowOff>19050</xdr:rowOff>
    </xdr:to>
    <xdr:pic>
      <xdr:nvPicPr>
        <xdr:cNvPr id="135" name="Image 134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354550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78</xdr:row>
      <xdr:rowOff>76200</xdr:rowOff>
    </xdr:from>
    <xdr:to>
      <xdr:col>3</xdr:col>
      <xdr:colOff>2800350</xdr:colOff>
      <xdr:row>79</xdr:row>
      <xdr:rowOff>9525</xdr:rowOff>
    </xdr:to>
    <xdr:pic>
      <xdr:nvPicPr>
        <xdr:cNvPr id="136" name="Image 135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390078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79</xdr:row>
      <xdr:rowOff>76200</xdr:rowOff>
    </xdr:from>
    <xdr:to>
      <xdr:col>3</xdr:col>
      <xdr:colOff>2781300</xdr:colOff>
      <xdr:row>80</xdr:row>
      <xdr:rowOff>9525</xdr:rowOff>
    </xdr:to>
    <xdr:pic>
      <xdr:nvPicPr>
        <xdr:cNvPr id="137" name="Image 136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407890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80</xdr:row>
      <xdr:rowOff>66675</xdr:rowOff>
    </xdr:from>
    <xdr:to>
      <xdr:col>3</xdr:col>
      <xdr:colOff>2781300</xdr:colOff>
      <xdr:row>81</xdr:row>
      <xdr:rowOff>0</xdr:rowOff>
    </xdr:to>
    <xdr:pic>
      <xdr:nvPicPr>
        <xdr:cNvPr id="138" name="Image 137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4256067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82</xdr:row>
      <xdr:rowOff>66675</xdr:rowOff>
    </xdr:from>
    <xdr:to>
      <xdr:col>3</xdr:col>
      <xdr:colOff>2790825</xdr:colOff>
      <xdr:row>83</xdr:row>
      <xdr:rowOff>0</xdr:rowOff>
    </xdr:to>
    <xdr:pic>
      <xdr:nvPicPr>
        <xdr:cNvPr id="139" name="Image 138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461230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83</xdr:row>
      <xdr:rowOff>85725</xdr:rowOff>
    </xdr:from>
    <xdr:to>
      <xdr:col>3</xdr:col>
      <xdr:colOff>2790825</xdr:colOff>
      <xdr:row>84</xdr:row>
      <xdr:rowOff>19050</xdr:rowOff>
    </xdr:to>
    <xdr:pic>
      <xdr:nvPicPr>
        <xdr:cNvPr id="140" name="Image 139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479232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84</xdr:row>
      <xdr:rowOff>85725</xdr:rowOff>
    </xdr:from>
    <xdr:to>
      <xdr:col>3</xdr:col>
      <xdr:colOff>2781300</xdr:colOff>
      <xdr:row>85</xdr:row>
      <xdr:rowOff>19050</xdr:rowOff>
    </xdr:to>
    <xdr:pic>
      <xdr:nvPicPr>
        <xdr:cNvPr id="141" name="Image 140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497044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86</xdr:row>
      <xdr:rowOff>85725</xdr:rowOff>
    </xdr:from>
    <xdr:to>
      <xdr:col>3</xdr:col>
      <xdr:colOff>2828925</xdr:colOff>
      <xdr:row>87</xdr:row>
      <xdr:rowOff>19050</xdr:rowOff>
    </xdr:to>
    <xdr:pic>
      <xdr:nvPicPr>
        <xdr:cNvPr id="143" name="Image 142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15326677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87</xdr:row>
      <xdr:rowOff>104775</xdr:rowOff>
    </xdr:from>
    <xdr:to>
      <xdr:col>3</xdr:col>
      <xdr:colOff>2819400</xdr:colOff>
      <xdr:row>88</xdr:row>
      <xdr:rowOff>38100</xdr:rowOff>
    </xdr:to>
    <xdr:pic>
      <xdr:nvPicPr>
        <xdr:cNvPr id="144" name="Image 143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550670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88</xdr:row>
      <xdr:rowOff>66675</xdr:rowOff>
    </xdr:from>
    <xdr:to>
      <xdr:col>3</xdr:col>
      <xdr:colOff>2809875</xdr:colOff>
      <xdr:row>89</xdr:row>
      <xdr:rowOff>0</xdr:rowOff>
    </xdr:to>
    <xdr:pic>
      <xdr:nvPicPr>
        <xdr:cNvPr id="145" name="Image 144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5681007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91</xdr:row>
      <xdr:rowOff>95250</xdr:rowOff>
    </xdr:from>
    <xdr:to>
      <xdr:col>3</xdr:col>
      <xdr:colOff>2819400</xdr:colOff>
      <xdr:row>92</xdr:row>
      <xdr:rowOff>28575</xdr:rowOff>
    </xdr:to>
    <xdr:pic>
      <xdr:nvPicPr>
        <xdr:cNvPr id="146" name="Image 145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6218217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92</xdr:row>
      <xdr:rowOff>85725</xdr:rowOff>
    </xdr:from>
    <xdr:to>
      <xdr:col>3</xdr:col>
      <xdr:colOff>2790825</xdr:colOff>
      <xdr:row>93</xdr:row>
      <xdr:rowOff>19050</xdr:rowOff>
    </xdr:to>
    <xdr:pic>
      <xdr:nvPicPr>
        <xdr:cNvPr id="147" name="Image 146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639538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74</xdr:row>
      <xdr:rowOff>66675</xdr:rowOff>
    </xdr:from>
    <xdr:to>
      <xdr:col>3</xdr:col>
      <xdr:colOff>2809875</xdr:colOff>
      <xdr:row>75</xdr:row>
      <xdr:rowOff>0</xdr:rowOff>
    </xdr:to>
    <xdr:pic>
      <xdr:nvPicPr>
        <xdr:cNvPr id="148" name="Image 147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318736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95</xdr:row>
      <xdr:rowOff>76200</xdr:rowOff>
    </xdr:from>
    <xdr:to>
      <xdr:col>3</xdr:col>
      <xdr:colOff>2790825</xdr:colOff>
      <xdr:row>96</xdr:row>
      <xdr:rowOff>9525</xdr:rowOff>
    </xdr:to>
    <xdr:pic>
      <xdr:nvPicPr>
        <xdr:cNvPr id="149" name="Image 148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692878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97</xdr:row>
      <xdr:rowOff>66675</xdr:rowOff>
    </xdr:from>
    <xdr:to>
      <xdr:col>3</xdr:col>
      <xdr:colOff>2809875</xdr:colOff>
      <xdr:row>98</xdr:row>
      <xdr:rowOff>0</xdr:rowOff>
    </xdr:to>
    <xdr:pic>
      <xdr:nvPicPr>
        <xdr:cNvPr id="150" name="Image 149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728406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98</xdr:row>
      <xdr:rowOff>66675</xdr:rowOff>
    </xdr:from>
    <xdr:to>
      <xdr:col>3</xdr:col>
      <xdr:colOff>2800350</xdr:colOff>
      <xdr:row>99</xdr:row>
      <xdr:rowOff>0</xdr:rowOff>
    </xdr:to>
    <xdr:pic>
      <xdr:nvPicPr>
        <xdr:cNvPr id="151" name="Image 150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746218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99</xdr:row>
      <xdr:rowOff>66675</xdr:rowOff>
    </xdr:from>
    <xdr:to>
      <xdr:col>3</xdr:col>
      <xdr:colOff>2809875</xdr:colOff>
      <xdr:row>100</xdr:row>
      <xdr:rowOff>0</xdr:rowOff>
    </xdr:to>
    <xdr:pic>
      <xdr:nvPicPr>
        <xdr:cNvPr id="152" name="Image 151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764030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100</xdr:row>
      <xdr:rowOff>76200</xdr:rowOff>
    </xdr:from>
    <xdr:to>
      <xdr:col>3</xdr:col>
      <xdr:colOff>2809875</xdr:colOff>
      <xdr:row>101</xdr:row>
      <xdr:rowOff>9525</xdr:rowOff>
    </xdr:to>
    <xdr:pic>
      <xdr:nvPicPr>
        <xdr:cNvPr id="153" name="Image 152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781937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103</xdr:row>
      <xdr:rowOff>76200</xdr:rowOff>
    </xdr:from>
    <xdr:to>
      <xdr:col>3</xdr:col>
      <xdr:colOff>2809875</xdr:colOff>
      <xdr:row>104</xdr:row>
      <xdr:rowOff>9525</xdr:rowOff>
    </xdr:to>
    <xdr:pic>
      <xdr:nvPicPr>
        <xdr:cNvPr id="154" name="Image 153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835372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106</xdr:row>
      <xdr:rowOff>66675</xdr:rowOff>
    </xdr:from>
    <xdr:to>
      <xdr:col>3</xdr:col>
      <xdr:colOff>2800350</xdr:colOff>
      <xdr:row>107</xdr:row>
      <xdr:rowOff>0</xdr:rowOff>
    </xdr:to>
    <xdr:pic>
      <xdr:nvPicPr>
        <xdr:cNvPr id="155" name="Image 154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888712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108</xdr:row>
      <xdr:rowOff>66675</xdr:rowOff>
    </xdr:from>
    <xdr:to>
      <xdr:col>3</xdr:col>
      <xdr:colOff>2819400</xdr:colOff>
      <xdr:row>109</xdr:row>
      <xdr:rowOff>0</xdr:rowOff>
    </xdr:to>
    <xdr:pic>
      <xdr:nvPicPr>
        <xdr:cNvPr id="156" name="Image 155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9243357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116</xdr:row>
      <xdr:rowOff>104775</xdr:rowOff>
    </xdr:from>
    <xdr:to>
      <xdr:col>3</xdr:col>
      <xdr:colOff>2819400</xdr:colOff>
      <xdr:row>117</xdr:row>
      <xdr:rowOff>38100</xdr:rowOff>
    </xdr:to>
    <xdr:pic>
      <xdr:nvPicPr>
        <xdr:cNvPr id="157" name="Image 156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20672107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120</xdr:row>
      <xdr:rowOff>95250</xdr:rowOff>
    </xdr:from>
    <xdr:to>
      <xdr:col>3</xdr:col>
      <xdr:colOff>2790825</xdr:colOff>
      <xdr:row>121</xdr:row>
      <xdr:rowOff>28575</xdr:rowOff>
    </xdr:to>
    <xdr:pic>
      <xdr:nvPicPr>
        <xdr:cNvPr id="158" name="Image 157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1383625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122</xdr:row>
      <xdr:rowOff>95250</xdr:rowOff>
    </xdr:from>
    <xdr:to>
      <xdr:col>3</xdr:col>
      <xdr:colOff>2800350</xdr:colOff>
      <xdr:row>123</xdr:row>
      <xdr:rowOff>28575</xdr:rowOff>
    </xdr:to>
    <xdr:pic>
      <xdr:nvPicPr>
        <xdr:cNvPr id="159" name="Image 158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173986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124</xdr:row>
      <xdr:rowOff>85725</xdr:rowOff>
    </xdr:from>
    <xdr:to>
      <xdr:col>3</xdr:col>
      <xdr:colOff>2809875</xdr:colOff>
      <xdr:row>125</xdr:row>
      <xdr:rowOff>19050</xdr:rowOff>
    </xdr:to>
    <xdr:pic>
      <xdr:nvPicPr>
        <xdr:cNvPr id="160" name="Image 159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2209514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127</xdr:row>
      <xdr:rowOff>104775</xdr:rowOff>
    </xdr:from>
    <xdr:to>
      <xdr:col>3</xdr:col>
      <xdr:colOff>2828925</xdr:colOff>
      <xdr:row>128</xdr:row>
      <xdr:rowOff>38100</xdr:rowOff>
    </xdr:to>
    <xdr:pic>
      <xdr:nvPicPr>
        <xdr:cNvPr id="161" name="Image 160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26314000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132</xdr:row>
      <xdr:rowOff>85725</xdr:rowOff>
    </xdr:from>
    <xdr:to>
      <xdr:col>3</xdr:col>
      <xdr:colOff>2800350</xdr:colOff>
      <xdr:row>133</xdr:row>
      <xdr:rowOff>19050</xdr:rowOff>
    </xdr:to>
    <xdr:pic>
      <xdr:nvPicPr>
        <xdr:cNvPr id="162" name="Image 161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352008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133</xdr:row>
      <xdr:rowOff>57150</xdr:rowOff>
    </xdr:from>
    <xdr:to>
      <xdr:col>3</xdr:col>
      <xdr:colOff>2781300</xdr:colOff>
      <xdr:row>133</xdr:row>
      <xdr:rowOff>1771650</xdr:rowOff>
    </xdr:to>
    <xdr:pic>
      <xdr:nvPicPr>
        <xdr:cNvPr id="163" name="Image 162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369534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135</xdr:row>
      <xdr:rowOff>76200</xdr:rowOff>
    </xdr:from>
    <xdr:to>
      <xdr:col>3</xdr:col>
      <xdr:colOff>2809875</xdr:colOff>
      <xdr:row>136</xdr:row>
      <xdr:rowOff>9525</xdr:rowOff>
    </xdr:to>
    <xdr:pic>
      <xdr:nvPicPr>
        <xdr:cNvPr id="164" name="Image 163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2405348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136</xdr:row>
      <xdr:rowOff>66675</xdr:rowOff>
    </xdr:from>
    <xdr:to>
      <xdr:col>3</xdr:col>
      <xdr:colOff>2800350</xdr:colOff>
      <xdr:row>137</xdr:row>
      <xdr:rowOff>0</xdr:rowOff>
    </xdr:to>
    <xdr:pic>
      <xdr:nvPicPr>
        <xdr:cNvPr id="165" name="Image 164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4230647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137</xdr:row>
      <xdr:rowOff>95250</xdr:rowOff>
    </xdr:from>
    <xdr:to>
      <xdr:col>3</xdr:col>
      <xdr:colOff>2790825</xdr:colOff>
      <xdr:row>138</xdr:row>
      <xdr:rowOff>28575</xdr:rowOff>
    </xdr:to>
    <xdr:pic>
      <xdr:nvPicPr>
        <xdr:cNvPr id="166" name="Image 165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44116225"/>
          <a:ext cx="2695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</xdr:colOff>
      <xdr:row>31</xdr:row>
      <xdr:rowOff>76200</xdr:rowOff>
    </xdr:from>
    <xdr:to>
      <xdr:col>3</xdr:col>
      <xdr:colOff>2705100</xdr:colOff>
      <xdr:row>32</xdr:row>
      <xdr:rowOff>9525</xdr:rowOff>
    </xdr:to>
    <xdr:pic>
      <xdr:nvPicPr>
        <xdr:cNvPr id="142" name="Image 141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55292625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33</xdr:row>
      <xdr:rowOff>85725</xdr:rowOff>
    </xdr:from>
    <xdr:to>
      <xdr:col>3</xdr:col>
      <xdr:colOff>2771775</xdr:colOff>
      <xdr:row>34</xdr:row>
      <xdr:rowOff>19050</xdr:rowOff>
    </xdr:to>
    <xdr:pic>
      <xdr:nvPicPr>
        <xdr:cNvPr id="167" name="Image 166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58864500"/>
          <a:ext cx="268605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43961</xdr:colOff>
      <xdr:row>0</xdr:row>
      <xdr:rowOff>29307</xdr:rowOff>
    </xdr:from>
    <xdr:to>
      <xdr:col>1</xdr:col>
      <xdr:colOff>1906832</xdr:colOff>
      <xdr:row>4</xdr:row>
      <xdr:rowOff>476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904" y="29307"/>
          <a:ext cx="1862871" cy="71497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25977</xdr:colOff>
          <xdr:row>71</xdr:row>
          <xdr:rowOff>77932</xdr:rowOff>
        </xdr:from>
        <xdr:to>
          <xdr:col>6</xdr:col>
          <xdr:colOff>820994</xdr:colOff>
          <xdr:row>73</xdr:row>
          <xdr:rowOff>1106149</xdr:rowOff>
        </xdr:to>
        <xdr:pic>
          <xdr:nvPicPr>
            <xdr:cNvPr id="6" name="Image 5"/>
            <xdr:cNvPicPr>
              <a:picLocks noChangeAspect="1" noChangeArrowheads="1"/>
              <a:extLst>
                <a:ext uri="{84589F7E-364E-4C9E-8A38-B11213B215E9}">
                  <a14:cameraTool cellRange="profils2c" spid="_x0000_s382326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t="8668"/>
            <a:stretch>
              <a:fillRect/>
            </a:stretch>
          </xdr:blipFill>
          <xdr:spPr bwMode="auto">
            <a:xfrm>
              <a:off x="2563091" y="13690023"/>
              <a:ext cx="2743312" cy="156508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34637</xdr:colOff>
          <xdr:row>71</xdr:row>
          <xdr:rowOff>69271</xdr:rowOff>
        </xdr:from>
        <xdr:to>
          <xdr:col>10</xdr:col>
          <xdr:colOff>822831</xdr:colOff>
          <xdr:row>73</xdr:row>
          <xdr:rowOff>1097488</xdr:rowOff>
        </xdr:to>
        <xdr:pic>
          <xdr:nvPicPr>
            <xdr:cNvPr id="7" name="Image 6"/>
            <xdr:cNvPicPr>
              <a:picLocks noChangeAspect="1" noChangeArrowheads="1"/>
              <a:extLst>
                <a:ext uri="{84589F7E-364E-4C9E-8A38-B11213B215E9}">
                  <a14:cameraTool cellRange="profils2c2" spid="_x0000_s382327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t="8668"/>
            <a:stretch>
              <a:fillRect/>
            </a:stretch>
          </xdr:blipFill>
          <xdr:spPr bwMode="auto">
            <a:xfrm>
              <a:off x="5368637" y="13594771"/>
              <a:ext cx="2740819" cy="1561617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43961</xdr:colOff>
      <xdr:row>0</xdr:row>
      <xdr:rowOff>29307</xdr:rowOff>
    </xdr:from>
    <xdr:to>
      <xdr:col>3</xdr:col>
      <xdr:colOff>249257</xdr:colOff>
      <xdr:row>4</xdr:row>
      <xdr:rowOff>476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904" y="29307"/>
          <a:ext cx="1862871" cy="71497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16679</xdr:colOff>
          <xdr:row>71</xdr:row>
          <xdr:rowOff>66133</xdr:rowOff>
        </xdr:from>
        <xdr:to>
          <xdr:col>8</xdr:col>
          <xdr:colOff>506195</xdr:colOff>
          <xdr:row>73</xdr:row>
          <xdr:rowOff>698099</xdr:rowOff>
        </xdr:to>
        <xdr:pic>
          <xdr:nvPicPr>
            <xdr:cNvPr id="3" name="Image 2"/>
            <xdr:cNvPicPr>
              <a:picLocks noChangeAspect="1" noChangeArrowheads="1"/>
              <a:extLst>
                <a:ext uri="{84589F7E-364E-4C9E-8A38-B11213B215E9}">
                  <a14:cameraTool cellRange="profils3c2" spid="_x0000_s341515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t="8668"/>
            <a:stretch>
              <a:fillRect/>
            </a:stretch>
          </xdr:blipFill>
          <xdr:spPr bwMode="auto">
            <a:xfrm>
              <a:off x="3678828" y="13501595"/>
              <a:ext cx="2021099" cy="1162712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21473</xdr:colOff>
          <xdr:row>71</xdr:row>
          <xdr:rowOff>44262</xdr:rowOff>
        </xdr:from>
        <xdr:to>
          <xdr:col>11</xdr:col>
          <xdr:colOff>510990</xdr:colOff>
          <xdr:row>73</xdr:row>
          <xdr:rowOff>676228</xdr:rowOff>
        </xdr:to>
        <xdr:pic>
          <xdr:nvPicPr>
            <xdr:cNvPr id="4" name="Image 3"/>
            <xdr:cNvPicPr>
              <a:picLocks noChangeAspect="1" noChangeArrowheads="1"/>
              <a:extLst>
                <a:ext uri="{84589F7E-364E-4C9E-8A38-B11213B215E9}">
                  <a14:cameraTool cellRange="profils3c3" spid="_x0000_s341516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t="8668"/>
            <a:stretch>
              <a:fillRect/>
            </a:stretch>
          </xdr:blipFill>
          <xdr:spPr bwMode="auto">
            <a:xfrm>
              <a:off x="5944291" y="13890148"/>
              <a:ext cx="2056813" cy="116883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21989</xdr:colOff>
          <xdr:row>71</xdr:row>
          <xdr:rowOff>68380</xdr:rowOff>
        </xdr:from>
        <xdr:to>
          <xdr:col>5</xdr:col>
          <xdr:colOff>511505</xdr:colOff>
          <xdr:row>73</xdr:row>
          <xdr:rowOff>700346</xdr:rowOff>
        </xdr:to>
        <xdr:pic>
          <xdr:nvPicPr>
            <xdr:cNvPr id="5" name="Image 4"/>
            <xdr:cNvPicPr>
              <a:picLocks noChangeAspect="1" noChangeArrowheads="1"/>
              <a:extLst>
                <a:ext uri="{84589F7E-364E-4C9E-8A38-B11213B215E9}">
                  <a14:cameraTool cellRange="profils3c" spid="_x0000_s341517"/>
                </a:ext>
              </a:extLst>
            </xdr:cNvPicPr>
          </xdr:nvPicPr>
          <xdr:blipFill rotWithShape="1">
            <a:blip xmlns:r="http://schemas.openxmlformats.org/officeDocument/2006/relationships" r:embed="rId4"/>
            <a:srcRect t="8668"/>
            <a:stretch>
              <a:fillRect/>
            </a:stretch>
          </xdr:blipFill>
          <xdr:spPr bwMode="auto">
            <a:xfrm>
              <a:off x="1636975" y="13503842"/>
              <a:ext cx="2021099" cy="1162712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36633</xdr:colOff>
      <xdr:row>0</xdr:row>
      <xdr:rowOff>36635</xdr:rowOff>
    </xdr:from>
    <xdr:to>
      <xdr:col>5</xdr:col>
      <xdr:colOff>698136</xdr:colOff>
      <xdr:row>29</xdr:row>
      <xdr:rowOff>51289</xdr:rowOff>
    </xdr:to>
    <xdr:sp macro="" textlink="">
      <xdr:nvSpPr>
        <xdr:cNvPr id="2" name="ZoneTexte 1"/>
        <xdr:cNvSpPr txBox="1"/>
      </xdr:nvSpPr>
      <xdr:spPr>
        <a:xfrm>
          <a:off x="36633" y="36635"/>
          <a:ext cx="4782077" cy="3305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r-CH" sz="1200" b="1">
              <a:solidFill>
                <a:srgbClr val="FF0000"/>
              </a:solidFill>
              <a:latin typeface="+mn-lt"/>
              <a:ea typeface="+mn-ea"/>
              <a:cs typeface="Arial" pitchFamily="34" charset="0"/>
            </a:rPr>
            <a:t/>
          </a:r>
          <a:br>
            <a:rPr lang="fr-CH" sz="1200" b="1">
              <a:solidFill>
                <a:srgbClr val="FF0000"/>
              </a:solidFill>
              <a:latin typeface="+mn-lt"/>
              <a:ea typeface="+mn-ea"/>
              <a:cs typeface="Arial" pitchFamily="34" charset="0"/>
            </a:rPr>
          </a:br>
          <a:r>
            <a:rPr lang="fr-CH" sz="1400" b="1" u="sng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Arial" pitchFamily="34" charset="0"/>
            </a:rPr>
            <a:t>Créer une fiche comparative des pays de votre choix</a:t>
          </a:r>
          <a:endParaRPr lang="fr-CH" sz="1400" b="1" u="sng">
            <a:solidFill>
              <a:srgbClr val="FF0000"/>
            </a:solidFill>
            <a:latin typeface="+mn-lt"/>
            <a:ea typeface="+mn-ea"/>
            <a:cs typeface="Arial" pitchFamily="34" charset="0"/>
          </a:endParaRP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fr-CH" sz="1200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fr-CH" sz="1000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r-CH" sz="100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- Pour comparer la Suisse avec 1 autre pays aller sur l'onglet "2</a:t>
          </a:r>
          <a:r>
            <a:rPr lang="fr-CH" sz="1000" baseline="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 countries"</a:t>
          </a:r>
          <a:r>
            <a:rPr lang="fr-CH" sz="100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 </a:t>
          </a: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r-CH" sz="100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- Choisir l'un des 137 pays disponibles dans la liste déroulante en H7</a:t>
          </a: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fr-CH" sz="1000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fr-CH" sz="1000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fr-CH" sz="1000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fr-CH" sz="1000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fr-CH" sz="1000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fr-CH" sz="1000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fr-CH" sz="1000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fr-CH" sz="1000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fr-CH" sz="1000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fr-CH" sz="1000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r-CH" sz="100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- En L7 la liste</a:t>
          </a:r>
          <a:r>
            <a:rPr lang="fr-CH" sz="1000" baseline="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 déroulante permet aussi de choisir entre OECD, EU 15 et EU 28</a:t>
          </a: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fr-CH" sz="1000" baseline="0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r-CH" sz="1000" baseline="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             </a:t>
          </a:r>
          <a:endParaRPr lang="fr-CH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CH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Pour comparer la Suisse à</a:t>
          </a:r>
          <a:r>
            <a:rPr lang="fr-CH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CH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pays aller sur l'onglet "3</a:t>
          </a:r>
          <a:r>
            <a:rPr lang="fr-CH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countries"</a:t>
          </a:r>
          <a:r>
            <a:rPr lang="fr-CH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000">
            <a:effectLst/>
          </a:endParaRPr>
        </a:p>
        <a:p>
          <a:r>
            <a:rPr lang="fr-CH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Choisir l'un des 137 pays disponibles dans les listes déroulantes en G7</a:t>
          </a:r>
          <a:r>
            <a:rPr lang="fr-CH" sz="100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 et J7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En M7 la liste</a:t>
          </a:r>
          <a:r>
            <a:rPr lang="fr-CH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déroulante permet aussi de choisir entre OECD, EU 15 et EU 28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>
            <a:effectLst/>
          </a:endParaRPr>
        </a:p>
        <a:p>
          <a:pPr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fr-CH" sz="1000" b="1" baseline="0">
            <a:solidFill>
              <a:srgbClr val="FF0000"/>
            </a:solidFill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000" b="1">
              <a:solidFill>
                <a:srgbClr val="FF0000"/>
              </a:solidFill>
              <a:latin typeface="+mn-lt"/>
              <a:ea typeface="+mn-ea"/>
              <a:cs typeface="Arial" pitchFamily="34" charset="0"/>
            </a:rPr>
            <a:t>   </a:t>
          </a:r>
          <a:r>
            <a:rPr lang="fr-CH" sz="1000">
              <a:solidFill>
                <a:schemeClr val="dk1"/>
              </a:solidFill>
              <a:effectLst/>
              <a:latin typeface="+mn-lt"/>
              <a:ea typeface="+mn-ea"/>
              <a:cs typeface="Arial" pitchFamily="34" charset="0"/>
            </a:rPr>
            <a:t>                                                            </a:t>
          </a:r>
          <a:r>
            <a:rPr lang="az-Cyrl-AZ" sz="1000">
              <a:solidFill>
                <a:schemeClr val="dk1"/>
              </a:solidFill>
              <a:effectLst/>
              <a:latin typeface="+mn-lt"/>
              <a:ea typeface="+mn-ea"/>
              <a:cs typeface="Arial" pitchFamily="34" charset="0"/>
            </a:rPr>
            <a:t>҉</a:t>
          </a:r>
          <a:r>
            <a:rPr lang="fr-CH" sz="1000">
              <a:solidFill>
                <a:schemeClr val="dk1"/>
              </a:solidFill>
              <a:effectLst/>
              <a:latin typeface="+mn-lt"/>
              <a:ea typeface="+mn-ea"/>
              <a:cs typeface="Arial" pitchFamily="34" charset="0"/>
            </a:rPr>
            <a:t> </a:t>
          </a:r>
          <a:r>
            <a:rPr lang="az-Cyrl-AZ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҉</a:t>
          </a:r>
          <a:r>
            <a:rPr lang="fr-CH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z-Cyrl-AZ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҉</a:t>
          </a:r>
          <a:endParaRPr lang="fr-CH" sz="1000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marL="0" indent="0"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r-CH" sz="1000" b="0">
              <a:solidFill>
                <a:schemeClr val="dk1"/>
              </a:solidFill>
              <a:effectLst/>
              <a:latin typeface="+mn-lt"/>
              <a:ea typeface="+mn-ea"/>
              <a:cs typeface="Arial" pitchFamily="34" charset="0"/>
            </a:rPr>
            <a:t> </a:t>
          </a:r>
        </a:p>
        <a:p>
          <a:pPr marL="0" indent="0"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fr-CH" sz="1000" b="0">
            <a:solidFill>
              <a:schemeClr val="dk1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indent="0"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r-CH" sz="1000" b="1">
              <a:solidFill>
                <a:sysClr val="windowText" lastClr="000000"/>
              </a:solidFill>
              <a:latin typeface="+mn-lt"/>
              <a:ea typeface="+mn-ea"/>
              <a:cs typeface="Arial" pitchFamily="34" charset="0"/>
            </a:rPr>
            <a:t>Pour toute question, remarque ou si vous</a:t>
          </a:r>
          <a:r>
            <a:rPr lang="fr-CH" sz="1000" b="1" baseline="0">
              <a:solidFill>
                <a:sysClr val="windowText" lastClr="000000"/>
              </a:solidFill>
              <a:latin typeface="+mn-lt"/>
              <a:ea typeface="+mn-ea"/>
              <a:cs typeface="Arial" pitchFamily="34" charset="0"/>
            </a:rPr>
            <a:t> avez une demande spécifique</a:t>
          </a:r>
          <a:r>
            <a:rPr lang="fr-CH" sz="1000" b="1">
              <a:solidFill>
                <a:sysClr val="windowText" lastClr="000000"/>
              </a:solidFill>
              <a:latin typeface="+mn-lt"/>
              <a:ea typeface="+mn-ea"/>
              <a:cs typeface="Arial" pitchFamily="34" charset="0"/>
            </a:rPr>
            <a:t>:</a:t>
          </a:r>
        </a:p>
        <a:p>
          <a:pPr marL="0" indent="0"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r-CH" sz="1000" b="1">
              <a:solidFill>
                <a:sysClr val="windowText" lastClr="000000"/>
              </a:solidFill>
              <a:latin typeface="+mn-lt"/>
              <a:ea typeface="+mn-ea"/>
              <a:cs typeface="Arial" pitchFamily="34" charset="0"/>
            </a:rPr>
            <a:t>Isabelle.Maye@sbfi.admin.ch</a:t>
          </a:r>
          <a:r>
            <a:rPr lang="fr-CH" sz="1000" b="1" baseline="0">
              <a:solidFill>
                <a:sysClr val="windowText" lastClr="000000"/>
              </a:solidFill>
              <a:latin typeface="+mn-lt"/>
              <a:ea typeface="+mn-ea"/>
              <a:cs typeface="Arial" pitchFamily="34" charset="0"/>
            </a:rPr>
            <a:t> ou +41 58 46 30964</a:t>
          </a:r>
          <a:endParaRPr lang="fr-CH" sz="1000" b="1">
            <a:solidFill>
              <a:sysClr val="windowText" lastClr="000000"/>
            </a:solidFill>
            <a:latin typeface="+mn-lt"/>
            <a:ea typeface="+mn-ea"/>
            <a:cs typeface="Arial" pitchFamily="34" charset="0"/>
          </a:endParaRPr>
        </a:p>
        <a:p>
          <a:pPr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en-US" sz="1100">
            <a:latin typeface="+mn-lt"/>
            <a:cs typeface="Arial" pitchFamily="34" charset="0"/>
          </a:endParaRPr>
        </a:p>
        <a:p>
          <a:pPr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36634</xdr:colOff>
      <xdr:row>0</xdr:row>
      <xdr:rowOff>36633</xdr:rowOff>
    </xdr:from>
    <xdr:to>
      <xdr:col>13</xdr:col>
      <xdr:colOff>805962</xdr:colOff>
      <xdr:row>62</xdr:row>
      <xdr:rowOff>0</xdr:rowOff>
    </xdr:to>
    <xdr:sp macro="" textlink="">
      <xdr:nvSpPr>
        <xdr:cNvPr id="3" name="ZoneTexte 2"/>
        <xdr:cNvSpPr txBox="1"/>
      </xdr:nvSpPr>
      <xdr:spPr>
        <a:xfrm>
          <a:off x="5883519" y="36633"/>
          <a:ext cx="5780943" cy="94883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CH" sz="1200" b="1" u="sng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rPr>
            <a:t/>
          </a:r>
          <a:br>
            <a:rPr lang="fr-CH" sz="1200" b="1" u="sng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rPr>
          </a:br>
          <a:endParaRPr lang="en-US" sz="10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r>
            <a:rPr lang="fr-CH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endParaRPr lang="fr-CH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fr-CH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fr-CH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fr-CH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36633</xdr:colOff>
      <xdr:row>63</xdr:row>
      <xdr:rowOff>29308</xdr:rowOff>
    </xdr:from>
    <xdr:to>
      <xdr:col>13</xdr:col>
      <xdr:colOff>805963</xdr:colOff>
      <xdr:row>113</xdr:row>
      <xdr:rowOff>183172</xdr:rowOff>
    </xdr:to>
    <xdr:sp macro="" textlink="">
      <xdr:nvSpPr>
        <xdr:cNvPr id="16" name="ZoneTexte 15"/>
        <xdr:cNvSpPr txBox="1"/>
      </xdr:nvSpPr>
      <xdr:spPr>
        <a:xfrm>
          <a:off x="5883518" y="9737481"/>
          <a:ext cx="5780945" cy="94956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CH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fr-CH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fr-CH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fr-CH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/>
        </a:p>
        <a:p>
          <a:endParaRPr lang="en-US" sz="1100"/>
        </a:p>
      </xdr:txBody>
    </xdr:sp>
    <xdr:clientData/>
  </xdr:twoCellAnchor>
  <xdr:twoCellAnchor editAs="oneCell">
    <xdr:from>
      <xdr:col>0</xdr:col>
      <xdr:colOff>60444</xdr:colOff>
      <xdr:row>6</xdr:row>
      <xdr:rowOff>142874</xdr:rowOff>
    </xdr:from>
    <xdr:to>
      <xdr:col>5</xdr:col>
      <xdr:colOff>609113</xdr:colOff>
      <xdr:row>14</xdr:row>
      <xdr:rowOff>44712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44" y="1171574"/>
          <a:ext cx="4739669" cy="1311538"/>
        </a:xfrm>
        <a:prstGeom prst="rect">
          <a:avLst/>
        </a:prstGeom>
      </xdr:spPr>
    </xdr:pic>
    <xdr:clientData/>
  </xdr:twoCellAnchor>
  <xdr:twoCellAnchor>
    <xdr:from>
      <xdr:col>5</xdr:col>
      <xdr:colOff>483894</xdr:colOff>
      <xdr:row>9</xdr:row>
      <xdr:rowOff>7497</xdr:rowOff>
    </xdr:from>
    <xdr:to>
      <xdr:col>5</xdr:col>
      <xdr:colOff>736734</xdr:colOff>
      <xdr:row>9</xdr:row>
      <xdr:rowOff>162398</xdr:rowOff>
    </xdr:to>
    <xdr:sp macro="" textlink="">
      <xdr:nvSpPr>
        <xdr:cNvPr id="6" name="Flèche droite 5"/>
        <xdr:cNvSpPr/>
      </xdr:nvSpPr>
      <xdr:spPr>
        <a:xfrm rot="13150758">
          <a:off x="4674894" y="1550547"/>
          <a:ext cx="252840" cy="154901"/>
        </a:xfrm>
        <a:prstGeom prst="rightArrow">
          <a:avLst/>
        </a:prstGeom>
        <a:solidFill>
          <a:schemeClr val="accent5">
            <a:lumMod val="20000"/>
            <a:lumOff val="80000"/>
          </a:schemeClr>
        </a:solidFill>
        <a:ln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ia.gov/library/publications/the-world-factbook/rankorder/2147rank.html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data.uis.unesco.org/?ReportId=2656" TargetMode="External"/><Relationship Id="rId1" Type="http://schemas.openxmlformats.org/officeDocument/2006/relationships/hyperlink" Target="http://stats.oecd.org/Index.aspx?DataSetCode=MSTI_PUB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data.uis.unesco.org/?ReportId=2656" TargetMode="External"/><Relationship Id="rId1" Type="http://schemas.openxmlformats.org/officeDocument/2006/relationships/hyperlink" Target="http://stats.oecd.org/Index.aspx?DataSetCode=MSTI_PUB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data.uis.unesco.org/?ReportId=2656" TargetMode="External"/><Relationship Id="rId1" Type="http://schemas.openxmlformats.org/officeDocument/2006/relationships/hyperlink" Target="http://stats.oecd.org/Index.aspx?DataSetCode=MSTI_PUB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data.uis.unesco.org/?ReportId=2656" TargetMode="External"/><Relationship Id="rId1" Type="http://schemas.openxmlformats.org/officeDocument/2006/relationships/hyperlink" Target="http://stats.oecd.org/Index.aspx?DataSetCode=MSTI_PUB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data.uis.unesco.org/?ReportId=2656" TargetMode="External"/><Relationship Id="rId1" Type="http://schemas.openxmlformats.org/officeDocument/2006/relationships/hyperlink" Target="http://stats.oecd.org/Index.aspx?DataSetCode=MSTI_PUB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data.uis.unesco.org/?ReportId=2656" TargetMode="External"/><Relationship Id="rId1" Type="http://schemas.openxmlformats.org/officeDocument/2006/relationships/hyperlink" Target="http://stats.oecd.org/Index.aspx?DataSetCode=MSTI_PUB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://data.uis.unesco.org/Index.aspx?DataSetCode=EDULIT_DS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://data.uis.unesco.org/Index.aspx?DataSetCode=EDULIT_DS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://data.uis.unesco.org/Index.aspx?DataSetCode=EDULIT_DS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data.uis.unesco.org/Index.aspx?DataSetCode=EDULIT_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data.uis.unesco.org/Index.aspx?DataSetCode=EDULIT_DS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://data.uis.unesco.org/Index.aspx?DataSetCode=EDULIT_DS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data.uis.unesco.org/Index.aspx?DataSetCode=EDULIT_DS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sbfi.admin.ch/sbfi/en/home/services/publications/data-base-publications/publications-08-18.html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sbfi.admin.ch/sbfi/en/home/services/publications/data-base-publications/publications-08-18.html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bfi.admin.ch/sbfi/en/home/services/publications/data-base-publications/publications-08-18.html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hyperlink" Target="http://stats.oecd.org/Index.aspx?DataSetCode=MSTI_PUB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stats.oecd.org/Index.aspx?DataSetCode=MSTI_PUB" TargetMode="Externa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http://ec.europa.eu/growth/industry/innovation/facts-figures/scoreboards_en" TargetMode="External"/><Relationship Id="rId13" Type="http://schemas.openxmlformats.org/officeDocument/2006/relationships/hyperlink" Target="https://www.globalinnovationindex.org/Home" TargetMode="External"/><Relationship Id="rId18" Type="http://schemas.openxmlformats.org/officeDocument/2006/relationships/vmlDrawing" Target="../drawings/vmlDrawing2.vml"/><Relationship Id="rId3" Type="http://schemas.openxmlformats.org/officeDocument/2006/relationships/hyperlink" Target="https://www.sbfi.admin.ch/sbfi/en/home/services/publications/data-base-publications/publications-08-18.html" TargetMode="External"/><Relationship Id="rId7" Type="http://schemas.openxmlformats.org/officeDocument/2006/relationships/hyperlink" Target="http://www3.weforum.org/docs/WEF_TheGlobalCompetitivenessReport2019.pdf" TargetMode="External"/><Relationship Id="rId12" Type="http://schemas.openxmlformats.org/officeDocument/2006/relationships/hyperlink" Target="http://stats.uis.unesco.org/unesco/TableViewer/document.aspx?ReportId=143&amp;IF_Language=eng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https://data.worldbank.org/indicator/NY.GDP.MKTP.PP.CD" TargetMode="External"/><Relationship Id="rId16" Type="http://schemas.openxmlformats.org/officeDocument/2006/relationships/printerSettings" Target="../printerSettings/printerSettings23.bin"/><Relationship Id="rId1" Type="http://schemas.openxmlformats.org/officeDocument/2006/relationships/hyperlink" Target="http://stats.oecd.org/Index.aspx?DataSetCode=MSTI_PUB" TargetMode="External"/><Relationship Id="rId6" Type="http://schemas.openxmlformats.org/officeDocument/2006/relationships/hyperlink" Target="https://www.timeshighereducation.com/world-university-rankings/2021/world-ranking" TargetMode="External"/><Relationship Id="rId11" Type="http://schemas.openxmlformats.org/officeDocument/2006/relationships/hyperlink" Target="https://www.oecd-ilibrary.org/deliver/69096873-en.pdf?itemId=/content/publication/69096873-en&amp;mimeType=application/pdf" TargetMode="External"/><Relationship Id="rId5" Type="http://schemas.openxmlformats.org/officeDocument/2006/relationships/hyperlink" Target="https://www.topuniversities.com/university-rankings/world-university-rankings/2021" TargetMode="External"/><Relationship Id="rId15" Type="http://schemas.openxmlformats.org/officeDocument/2006/relationships/hyperlink" Target="https://www.imd.org/wcc/world-competitiveness-center-rankings/world-competitiveness-ranking-2020/" TargetMode="External"/><Relationship Id="rId10" Type="http://schemas.openxmlformats.org/officeDocument/2006/relationships/hyperlink" Target="https://www.cia.gov/library/publications/the-world-factbook/fields/335rank.html" TargetMode="External"/><Relationship Id="rId4" Type="http://schemas.openxmlformats.org/officeDocument/2006/relationships/hyperlink" Target="http://www.shanghairanking.com/index.html" TargetMode="External"/><Relationship Id="rId9" Type="http://schemas.openxmlformats.org/officeDocument/2006/relationships/hyperlink" Target="https://erc.europa.eu/" TargetMode="External"/><Relationship Id="rId14" Type="http://schemas.openxmlformats.org/officeDocument/2006/relationships/hyperlink" Target="http://uis.unesco.org/en/uis-student-flow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stats.oecd.org/Index.aspx?DataSetCode=SNA_TABLE1" TargetMode="External"/><Relationship Id="rId2" Type="http://schemas.openxmlformats.org/officeDocument/2006/relationships/hyperlink" Target="https://www.cia.gov/library/publications/the-world-factbook/geos/tw.html" TargetMode="External"/><Relationship Id="rId1" Type="http://schemas.openxmlformats.org/officeDocument/2006/relationships/hyperlink" Target="http://data.worldbank.org/indicator/NY.GDP.MKTP.PP.CD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://databank.worldbank.org/data/reports.aspx?source=2&amp;series=NY.GDP.MKTP.PP.CD&amp;country=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lobalinnovationindex.org/Home" TargetMode="External"/><Relationship Id="rId13" Type="http://schemas.openxmlformats.org/officeDocument/2006/relationships/hyperlink" Target="http://www3.weforum.org/docs/WEF_TheGlobalCompetitivenessReport2019.pdf" TargetMode="External"/><Relationship Id="rId18" Type="http://schemas.openxmlformats.org/officeDocument/2006/relationships/vmlDrawing" Target="../drawings/vmlDrawing3.vml"/><Relationship Id="rId3" Type="http://schemas.openxmlformats.org/officeDocument/2006/relationships/hyperlink" Target="https://www.cia.gov/library/publications/the-world-factbook/fields/335rank.html" TargetMode="External"/><Relationship Id="rId7" Type="http://schemas.openxmlformats.org/officeDocument/2006/relationships/hyperlink" Target="http://ec.europa.eu/growth/industry/innovation/facts-figures/scoreboards_en" TargetMode="External"/><Relationship Id="rId12" Type="http://schemas.openxmlformats.org/officeDocument/2006/relationships/hyperlink" Target="https://www.timeshighereducation.com/world-university-rankings/2021/world-ranking" TargetMode="External"/><Relationship Id="rId17" Type="http://schemas.openxmlformats.org/officeDocument/2006/relationships/drawing" Target="../drawings/drawing3.xml"/><Relationship Id="rId2" Type="http://schemas.openxmlformats.org/officeDocument/2006/relationships/hyperlink" Target="https://data.worldbank.org/indicator/NY.GDP.MKTP.PP.CD" TargetMode="External"/><Relationship Id="rId16" Type="http://schemas.openxmlformats.org/officeDocument/2006/relationships/printerSettings" Target="../printerSettings/printerSettings24.bin"/><Relationship Id="rId1" Type="http://schemas.openxmlformats.org/officeDocument/2006/relationships/hyperlink" Target="http://stats.oecd.org/Index.aspx?DataSetCode=MSTI_PUB" TargetMode="External"/><Relationship Id="rId6" Type="http://schemas.openxmlformats.org/officeDocument/2006/relationships/hyperlink" Target="https://www.imd.org/wcc/world-competitiveness-center-rankings/world-competitiveness-ranking-2020/" TargetMode="External"/><Relationship Id="rId11" Type="http://schemas.openxmlformats.org/officeDocument/2006/relationships/hyperlink" Target="https://www.topuniversities.com/university-rankings/world-university-rankings/2021" TargetMode="External"/><Relationship Id="rId5" Type="http://schemas.openxmlformats.org/officeDocument/2006/relationships/hyperlink" Target="http://uis.unesco.org/en/uis-student-flow" TargetMode="External"/><Relationship Id="rId15" Type="http://schemas.openxmlformats.org/officeDocument/2006/relationships/hyperlink" Target="https://www.oecd-ilibrary.org/deliver/69096873-en.pdf?itemId=/content/publication/69096873-en&amp;mimeType=application/pdf" TargetMode="External"/><Relationship Id="rId10" Type="http://schemas.openxmlformats.org/officeDocument/2006/relationships/hyperlink" Target="http://www.shanghairanking.com/index.html" TargetMode="External"/><Relationship Id="rId4" Type="http://schemas.openxmlformats.org/officeDocument/2006/relationships/hyperlink" Target="http://stats.uis.unesco.org/unesco/TableViewer/document.aspx?ReportId=143&amp;IF_Language=eng" TargetMode="External"/><Relationship Id="rId9" Type="http://schemas.openxmlformats.org/officeDocument/2006/relationships/hyperlink" Target="https://erc.europa.eu/" TargetMode="External"/><Relationship Id="rId14" Type="http://schemas.openxmlformats.org/officeDocument/2006/relationships/hyperlink" Target="https://www.sbfi.admin.ch/sbfi/en/home/services/publications/data-base-publications/publications-08-18.html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shanghairanking.com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topuniversities.com/university-rankings/world-university-rankings/2021" TargetMode="External"/><Relationship Id="rId1" Type="http://schemas.openxmlformats.org/officeDocument/2006/relationships/hyperlink" Target="http://www.topuniversities.com/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timeshighereducation.com/world-university-rankings/2021/world-ranking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erc.europa.eu/sites/default/files/document/file/erc_2019_stg_statistics.pdf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erc.europa.eu/sites/default/files/document/file/erc-2018-adg-statistics.pdf" TargetMode="Externa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hanghairanking.com/" TargetMode="External"/><Relationship Id="rId13" Type="http://schemas.openxmlformats.org/officeDocument/2006/relationships/hyperlink" Target="http://stats.oecd.org/Index.aspx?DataSetCode=SNA_TABLE1" TargetMode="External"/><Relationship Id="rId18" Type="http://schemas.openxmlformats.org/officeDocument/2006/relationships/hyperlink" Target="https://data.worldbank.org/indicator/NY.GDP.PCAP.PP.CD" TargetMode="External"/><Relationship Id="rId26" Type="http://schemas.openxmlformats.org/officeDocument/2006/relationships/hyperlink" Target="https://www.timeshighereducation.com/world-university-rankings/2021/world-ranking" TargetMode="External"/><Relationship Id="rId3" Type="http://schemas.openxmlformats.org/officeDocument/2006/relationships/hyperlink" Target="https://erc.europa.eu/" TargetMode="External"/><Relationship Id="rId21" Type="http://schemas.openxmlformats.org/officeDocument/2006/relationships/hyperlink" Target="http://uis.unesco.org/en/uis-student-flow" TargetMode="External"/><Relationship Id="rId7" Type="http://schemas.openxmlformats.org/officeDocument/2006/relationships/hyperlink" Target="http://www.topuniversities.com/" TargetMode="External"/><Relationship Id="rId12" Type="http://schemas.openxmlformats.org/officeDocument/2006/relationships/hyperlink" Target="http://data.worldbank.org/indicator/NY.GDP.MKTP.PP.CD" TargetMode="External"/><Relationship Id="rId17" Type="http://schemas.openxmlformats.org/officeDocument/2006/relationships/hyperlink" Target="https://ec.europa.eu/docsroom/documents/41941/attachments/1/translations/en/renditions/native" TargetMode="External"/><Relationship Id="rId25" Type="http://schemas.openxmlformats.org/officeDocument/2006/relationships/hyperlink" Target="https://www.oecd-ilibrary.org/deliver/69096873-en.pdf?itemId=/content/publication/69096873-en&amp;mimeType=application/pdf" TargetMode="External"/><Relationship Id="rId2" Type="http://schemas.openxmlformats.org/officeDocument/2006/relationships/hyperlink" Target="http://ec.europa.eu/growth/industry/innovation/facts-figures/scoreboards_en" TargetMode="External"/><Relationship Id="rId16" Type="http://schemas.openxmlformats.org/officeDocument/2006/relationships/hyperlink" Target="https://www.imd.org/globalassets/wcc/docs/2020/wcc-site/wcy2020_overall_factors_5years.pdf" TargetMode="External"/><Relationship Id="rId20" Type="http://schemas.openxmlformats.org/officeDocument/2006/relationships/hyperlink" Target="http://data.uis.unesco.org/?ReportId=2656" TargetMode="External"/><Relationship Id="rId1" Type="http://schemas.openxmlformats.org/officeDocument/2006/relationships/hyperlink" Target="https://www.cia.gov/library/publications/the-world-factbook/rankorder/2147rank.html" TargetMode="External"/><Relationship Id="rId6" Type="http://schemas.openxmlformats.org/officeDocument/2006/relationships/hyperlink" Target="https://erc.europa.eu/sites/default/files/document/file/erc-2018-adg-statistics.pdf" TargetMode="External"/><Relationship Id="rId11" Type="http://schemas.openxmlformats.org/officeDocument/2006/relationships/hyperlink" Target="https://www.cia.gov/library/publications/the-world-factbook/fields/335rank.html" TargetMode="External"/><Relationship Id="rId24" Type="http://schemas.openxmlformats.org/officeDocument/2006/relationships/hyperlink" Target="https://erc.europa.eu/sites/default/files/document/file/erc_2020_stg_statistics.pdf" TargetMode="External"/><Relationship Id="rId5" Type="http://schemas.openxmlformats.org/officeDocument/2006/relationships/hyperlink" Target="https://erc.europa.eu/news/erc-2018-advanced-grants-results" TargetMode="External"/><Relationship Id="rId15" Type="http://schemas.openxmlformats.org/officeDocument/2006/relationships/hyperlink" Target="https://www.topuniversities.com/university-rankings/world-university-rankings/2021" TargetMode="External"/><Relationship Id="rId23" Type="http://schemas.openxmlformats.org/officeDocument/2006/relationships/hyperlink" Target="https://erc.europa.eu/" TargetMode="External"/><Relationship Id="rId28" Type="http://schemas.openxmlformats.org/officeDocument/2006/relationships/printerSettings" Target="../printerSettings/printerSettings28.bin"/><Relationship Id="rId10" Type="http://schemas.openxmlformats.org/officeDocument/2006/relationships/hyperlink" Target="http://www3.weforum.org/docs/WEF_TheGlobalCompetitivenessReport2019.pdf" TargetMode="External"/><Relationship Id="rId19" Type="http://schemas.openxmlformats.org/officeDocument/2006/relationships/hyperlink" Target="http://stats.oecd.org/Index.aspx?DataSetCode=MSTI_PUB" TargetMode="External"/><Relationship Id="rId4" Type="http://schemas.openxmlformats.org/officeDocument/2006/relationships/hyperlink" Target="http://data.uis.unesco.org/?ReportId=2656" TargetMode="External"/><Relationship Id="rId9" Type="http://schemas.openxmlformats.org/officeDocument/2006/relationships/hyperlink" Target="https://erc.europa.eu/" TargetMode="External"/><Relationship Id="rId14" Type="http://schemas.openxmlformats.org/officeDocument/2006/relationships/hyperlink" Target="https://www.sbfi.admin.ch/sbfi/en/home/services/publications/data-base-publications/publications-08-18.html" TargetMode="External"/><Relationship Id="rId22" Type="http://schemas.openxmlformats.org/officeDocument/2006/relationships/hyperlink" Target="https://www.globalinnovationindex.org/Home" TargetMode="External"/><Relationship Id="rId27" Type="http://schemas.openxmlformats.org/officeDocument/2006/relationships/hyperlink" Target="https://erc.europa.eu/sites/default/files/document/file/erc-2020-cog-statistics.pdf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erc.europa.eu/sites/default/files/document/file/erc-2020-cog-statistics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stats.oecd.org/Index.aspx?DataSetCode=SNA_TABLE1" TargetMode="External"/><Relationship Id="rId2" Type="http://schemas.openxmlformats.org/officeDocument/2006/relationships/hyperlink" Target="https://www.cia.gov/library/publications/the-world-factbook/geos/tw.html" TargetMode="External"/><Relationship Id="rId1" Type="http://schemas.openxmlformats.org/officeDocument/2006/relationships/hyperlink" Target="http://data.worldbank.org/indicator/NY.GDP.PCAP.PP.CD" TargetMode="External"/><Relationship Id="rId4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www.imd.org/globalassets/wcc/docs/2020/wcc-site/wcy2020_overall_factors_5years.pdf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hyperlink" Target="https://ec.europa.eu/docsroom/documents/41941/attachments/1/translations/en/renditions/native" TargetMode="External"/><Relationship Id="rId1" Type="http://schemas.openxmlformats.org/officeDocument/2006/relationships/hyperlink" Target="https://ec.europa.eu/docsroom/documents/41921" TargetMode="Externa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hyperlink" Target="http://www3.weforum.org/docs/WEF_TheGlobalCompetitivenessReport2019.pdf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data.worldbank.org/indicator/NY.GDP.MKTP.KD.ZG" TargetMode="External"/><Relationship Id="rId2" Type="http://schemas.openxmlformats.org/officeDocument/2006/relationships/hyperlink" Target="http://stats.oecd.org/Index.aspx?DataSetCode=SNA_TABLE1" TargetMode="External"/><Relationship Id="rId1" Type="http://schemas.openxmlformats.org/officeDocument/2006/relationships/hyperlink" Target="https://www.cia.gov/library/publications/the-world-factbook/geos/tw.html" TargetMode="Externa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data.uis.unesco.org/?ReportId=2656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data.uis.unesco.org/?ReportId=2656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data.uis.unesco.org/?ReportId=265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F354"/>
  <sheetViews>
    <sheetView topLeftCell="A63" zoomScale="80" zoomScaleNormal="80" workbookViewId="0">
      <selection activeCell="B85" sqref="B85"/>
    </sheetView>
  </sheetViews>
  <sheetFormatPr baseColWidth="10" defaultColWidth="22.58203125" defaultRowHeight="15.75" customHeight="1"/>
  <cols>
    <col min="1" max="1" width="7.08203125" style="209" customWidth="1"/>
    <col min="2" max="2" width="22.58203125" style="209"/>
    <col min="3" max="3" width="11.33203125" style="242" customWidth="1"/>
    <col min="4" max="4" width="22.58203125" style="209"/>
    <col min="5" max="16384" width="22.58203125" style="176"/>
  </cols>
  <sheetData>
    <row r="1" spans="1:6" ht="15.75" customHeight="1">
      <c r="A1" s="774"/>
    </row>
    <row r="2" spans="1:6" ht="15.75" customHeight="1">
      <c r="A2" s="774"/>
      <c r="B2" s="775" t="s">
        <v>151</v>
      </c>
      <c r="F2" s="773"/>
    </row>
    <row r="3" spans="1:6" ht="15.75" customHeight="1">
      <c r="B3" s="775" t="s">
        <v>152</v>
      </c>
      <c r="F3" s="773"/>
    </row>
    <row r="4" spans="1:6" ht="15.75" customHeight="1">
      <c r="B4" s="775"/>
      <c r="C4" s="209"/>
      <c r="F4" s="773"/>
    </row>
    <row r="5" spans="1:6" ht="15.75" customHeight="1">
      <c r="B5" s="120" t="s">
        <v>335</v>
      </c>
      <c r="C5" s="209"/>
    </row>
    <row r="6" spans="1:6" ht="15.75" customHeight="1">
      <c r="C6" s="209"/>
    </row>
    <row r="7" spans="1:6" ht="15.75" customHeight="1">
      <c r="C7" s="209"/>
    </row>
    <row r="8" spans="1:6" ht="15.75" customHeight="1">
      <c r="C8" s="209"/>
      <c r="F8" s="776"/>
    </row>
    <row r="9" spans="1:6" ht="15.75" customHeight="1">
      <c r="C9" s="209"/>
      <c r="E9" s="773"/>
    </row>
    <row r="10" spans="1:6" ht="15.75" customHeight="1">
      <c r="A10" s="777"/>
      <c r="B10" s="777" t="s">
        <v>5</v>
      </c>
      <c r="C10" s="777" t="s">
        <v>336</v>
      </c>
      <c r="E10" s="778"/>
      <c r="F10" s="779"/>
    </row>
    <row r="11" spans="1:6" ht="15.75" customHeight="1">
      <c r="A11" s="780"/>
      <c r="B11" s="176" t="s">
        <v>41</v>
      </c>
      <c r="C11" s="781">
        <v>652230</v>
      </c>
      <c r="F11" s="773"/>
    </row>
    <row r="12" spans="1:6" ht="15.75" customHeight="1">
      <c r="A12" s="780"/>
      <c r="B12" s="176" t="s">
        <v>123</v>
      </c>
      <c r="C12" s="781">
        <v>28748</v>
      </c>
      <c r="F12" s="773"/>
    </row>
    <row r="13" spans="1:6" ht="15.75" customHeight="1">
      <c r="A13" s="780"/>
      <c r="B13" s="176" t="s">
        <v>36</v>
      </c>
      <c r="C13" s="781">
        <v>2381741</v>
      </c>
      <c r="F13" s="773"/>
    </row>
    <row r="14" spans="1:6" ht="15.75" customHeight="1">
      <c r="A14" s="780"/>
      <c r="B14" s="176" t="s">
        <v>69</v>
      </c>
      <c r="C14" s="781">
        <v>1246700</v>
      </c>
      <c r="F14" s="773"/>
    </row>
    <row r="15" spans="1:6" ht="15.75" customHeight="1">
      <c r="A15" s="780"/>
      <c r="B15" s="176" t="s">
        <v>33</v>
      </c>
      <c r="C15" s="781">
        <v>2780400</v>
      </c>
      <c r="F15" s="773"/>
    </row>
    <row r="16" spans="1:6" ht="15.75" customHeight="1">
      <c r="A16" s="780"/>
      <c r="B16" s="176" t="s">
        <v>124</v>
      </c>
      <c r="C16" s="781">
        <v>29743</v>
      </c>
      <c r="F16" s="773"/>
    </row>
    <row r="17" spans="1:6" ht="15.75" customHeight="1">
      <c r="A17" s="780"/>
      <c r="B17" s="176" t="s">
        <v>55</v>
      </c>
      <c r="C17" s="781">
        <v>7741220</v>
      </c>
      <c r="F17" s="773"/>
    </row>
    <row r="18" spans="1:6" ht="15.75" customHeight="1">
      <c r="A18" s="780"/>
      <c r="B18" s="176" t="s">
        <v>88</v>
      </c>
      <c r="C18" s="781">
        <v>83871</v>
      </c>
      <c r="F18" s="773"/>
    </row>
    <row r="19" spans="1:6" ht="15.75" customHeight="1">
      <c r="A19" s="780"/>
      <c r="B19" s="176" t="s">
        <v>87</v>
      </c>
      <c r="C19" s="781">
        <v>86600</v>
      </c>
      <c r="F19" s="773"/>
    </row>
    <row r="20" spans="1:6" ht="15.75" customHeight="1">
      <c r="A20" s="780"/>
      <c r="B20" s="176" t="s">
        <v>136</v>
      </c>
      <c r="C20" s="781">
        <v>760</v>
      </c>
      <c r="F20" s="773"/>
    </row>
    <row r="21" spans="1:6" ht="15.75" customHeight="1">
      <c r="A21" s="780"/>
      <c r="B21" s="176" t="s">
        <v>11</v>
      </c>
      <c r="C21" s="781">
        <v>143998</v>
      </c>
      <c r="F21" s="773"/>
    </row>
    <row r="22" spans="1:6" ht="15.75" customHeight="1">
      <c r="A22" s="780"/>
      <c r="B22" s="176" t="s">
        <v>84</v>
      </c>
      <c r="C22" s="781">
        <v>207600</v>
      </c>
      <c r="F22" s="773"/>
    </row>
    <row r="23" spans="1:6" ht="15.75" customHeight="1">
      <c r="A23" s="780"/>
      <c r="B23" s="176" t="s">
        <v>78</v>
      </c>
      <c r="C23" s="781">
        <v>30528</v>
      </c>
      <c r="F23" s="773"/>
    </row>
    <row r="24" spans="1:6" ht="15.75" customHeight="1">
      <c r="A24" s="780"/>
      <c r="B24" s="176" t="s">
        <v>85</v>
      </c>
      <c r="C24" s="781">
        <v>112622</v>
      </c>
      <c r="F24" s="773"/>
    </row>
    <row r="25" spans="1:6" ht="15.75" customHeight="1">
      <c r="A25" s="780"/>
      <c r="B25" s="176" t="s">
        <v>81</v>
      </c>
      <c r="C25" s="781">
        <v>1098581</v>
      </c>
      <c r="F25" s="773"/>
    </row>
    <row r="26" spans="1:6" ht="15.75" customHeight="1">
      <c r="A26" s="780"/>
      <c r="B26" s="176" t="s">
        <v>111</v>
      </c>
      <c r="C26" s="781">
        <v>51197</v>
      </c>
      <c r="F26" s="773"/>
    </row>
    <row r="27" spans="1:6" ht="15.75" customHeight="1">
      <c r="A27" s="780"/>
      <c r="B27" s="176" t="s">
        <v>128</v>
      </c>
      <c r="C27" s="781">
        <v>581730</v>
      </c>
      <c r="F27" s="773"/>
    </row>
    <row r="28" spans="1:6" ht="15.75" customHeight="1">
      <c r="A28" s="780"/>
      <c r="B28" s="176" t="s">
        <v>9</v>
      </c>
      <c r="C28" s="781">
        <v>8514877</v>
      </c>
      <c r="F28" s="773"/>
    </row>
    <row r="29" spans="1:6" ht="15.75" customHeight="1">
      <c r="A29" s="780"/>
      <c r="B29" s="176" t="s">
        <v>323</v>
      </c>
      <c r="C29" s="781">
        <v>5765</v>
      </c>
      <c r="F29" s="773"/>
    </row>
    <row r="30" spans="1:6" ht="15.75" customHeight="1">
      <c r="A30" s="780"/>
      <c r="B30" s="176" t="s">
        <v>94</v>
      </c>
      <c r="C30" s="781">
        <v>110879</v>
      </c>
      <c r="E30" s="782"/>
      <c r="F30" s="773"/>
    </row>
    <row r="31" spans="1:6" ht="15.75" customHeight="1">
      <c r="A31" s="780"/>
      <c r="B31" s="176" t="s">
        <v>60</v>
      </c>
      <c r="C31" s="781">
        <v>274200</v>
      </c>
      <c r="F31" s="773"/>
    </row>
    <row r="32" spans="1:6" ht="15.75" customHeight="1">
      <c r="A32" s="780"/>
      <c r="B32" s="176" t="s">
        <v>79</v>
      </c>
      <c r="C32" s="781">
        <v>27830</v>
      </c>
      <c r="F32" s="773"/>
    </row>
    <row r="33" spans="1:6" ht="15.75" customHeight="1">
      <c r="A33" s="780"/>
      <c r="B33" s="176" t="s">
        <v>65</v>
      </c>
      <c r="C33" s="781">
        <v>181035</v>
      </c>
      <c r="F33" s="773"/>
    </row>
    <row r="34" spans="1:6" ht="15.75" customHeight="1">
      <c r="A34" s="780"/>
      <c r="B34" s="176" t="s">
        <v>57</v>
      </c>
      <c r="C34" s="781">
        <v>475440</v>
      </c>
      <c r="F34" s="773"/>
    </row>
    <row r="35" spans="1:6" ht="15.75" customHeight="1">
      <c r="A35" s="780"/>
      <c r="B35" s="176" t="s">
        <v>38</v>
      </c>
      <c r="C35" s="781">
        <v>9984670</v>
      </c>
      <c r="F35" s="773"/>
    </row>
    <row r="36" spans="1:6" ht="15.75" customHeight="1">
      <c r="A36" s="780"/>
      <c r="B36" s="176" t="s">
        <v>58</v>
      </c>
      <c r="C36" s="781">
        <v>756102</v>
      </c>
      <c r="F36" s="773"/>
    </row>
    <row r="37" spans="1:6" ht="15.75" customHeight="1">
      <c r="A37" s="780"/>
      <c r="B37" s="176" t="s">
        <v>1</v>
      </c>
      <c r="C37" s="781">
        <v>9596961</v>
      </c>
      <c r="F37" s="773"/>
    </row>
    <row r="38" spans="1:6" ht="15.75" customHeight="1">
      <c r="A38" s="780"/>
      <c r="B38" s="176" t="s">
        <v>31</v>
      </c>
      <c r="C38" s="781">
        <v>1138910</v>
      </c>
      <c r="F38" s="773"/>
    </row>
    <row r="39" spans="1:6" ht="15.75" customHeight="1">
      <c r="A39" s="780"/>
      <c r="B39" s="176" t="s">
        <v>113</v>
      </c>
      <c r="C39" s="781">
        <v>51100</v>
      </c>
      <c r="F39" s="773"/>
    </row>
    <row r="40" spans="1:6" ht="15.75" customHeight="1">
      <c r="A40" s="780"/>
      <c r="B40" s="176" t="s">
        <v>324</v>
      </c>
      <c r="C40" s="781">
        <v>322463</v>
      </c>
      <c r="F40" s="773"/>
    </row>
    <row r="41" spans="1:6" ht="15.75" customHeight="1">
      <c r="A41" s="780"/>
      <c r="B41" s="176" t="s">
        <v>114</v>
      </c>
      <c r="C41" s="781">
        <v>56594</v>
      </c>
      <c r="F41" s="773"/>
    </row>
    <row r="42" spans="1:6" ht="15.75" customHeight="1">
      <c r="A42" s="780"/>
      <c r="B42" s="176" t="s">
        <v>73</v>
      </c>
      <c r="C42" s="781">
        <v>110860</v>
      </c>
      <c r="F42" s="773"/>
    </row>
    <row r="43" spans="1:6" ht="15.75" customHeight="1">
      <c r="A43" s="780"/>
      <c r="B43" s="176" t="s">
        <v>138</v>
      </c>
      <c r="C43" s="781">
        <v>9251</v>
      </c>
      <c r="F43" s="773"/>
    </row>
    <row r="44" spans="1:6" ht="15.75" customHeight="1">
      <c r="A44" s="780"/>
      <c r="B44" s="176" t="s">
        <v>80</v>
      </c>
      <c r="C44" s="781">
        <v>78867</v>
      </c>
      <c r="F44" s="773"/>
    </row>
    <row r="45" spans="1:6" ht="15.75" customHeight="1">
      <c r="A45" s="780"/>
      <c r="B45" s="176" t="s">
        <v>103</v>
      </c>
      <c r="C45" s="781">
        <v>43094</v>
      </c>
      <c r="F45" s="773"/>
    </row>
    <row r="46" spans="1:6" ht="15.75" customHeight="1">
      <c r="A46" s="780"/>
      <c r="B46" s="176" t="s">
        <v>64</v>
      </c>
      <c r="C46" s="781">
        <v>283561</v>
      </c>
      <c r="F46" s="773"/>
    </row>
    <row r="47" spans="1:6" ht="15.75" customHeight="1">
      <c r="A47" s="780"/>
      <c r="B47" s="176" t="s">
        <v>19</v>
      </c>
      <c r="C47" s="781">
        <v>1001450</v>
      </c>
      <c r="F47" s="773"/>
    </row>
    <row r="48" spans="1:6" ht="15.75" customHeight="1">
      <c r="A48" s="780"/>
      <c r="B48" s="176" t="s">
        <v>100</v>
      </c>
      <c r="C48" s="781">
        <v>21041</v>
      </c>
      <c r="F48" s="773"/>
    </row>
    <row r="49" spans="1:6" ht="15.75" customHeight="1">
      <c r="A49" s="780"/>
      <c r="B49" s="176" t="s">
        <v>134</v>
      </c>
      <c r="C49" s="781">
        <v>45228</v>
      </c>
      <c r="F49" s="773"/>
    </row>
    <row r="50" spans="1:6" ht="15.75" customHeight="1">
      <c r="A50" s="780"/>
      <c r="B50" s="176" t="s">
        <v>17</v>
      </c>
      <c r="C50" s="781">
        <v>1104300</v>
      </c>
      <c r="F50" s="773"/>
    </row>
    <row r="51" spans="1:6" ht="15.75" customHeight="1">
      <c r="A51" s="780"/>
      <c r="B51" s="176" t="s">
        <v>105</v>
      </c>
      <c r="C51" s="781">
        <v>338145</v>
      </c>
      <c r="F51" s="773"/>
    </row>
    <row r="52" spans="1:6" ht="15.75" customHeight="1">
      <c r="A52" s="780"/>
      <c r="B52" s="176" t="s">
        <v>24</v>
      </c>
      <c r="C52" s="781">
        <v>643801</v>
      </c>
      <c r="F52" s="773"/>
    </row>
    <row r="53" spans="1:6" ht="15.75" customHeight="1">
      <c r="A53" s="780"/>
      <c r="B53" s="176" t="s">
        <v>131</v>
      </c>
      <c r="C53" s="781">
        <v>267667</v>
      </c>
      <c r="F53" s="773"/>
    </row>
    <row r="54" spans="1:6" ht="15.75" customHeight="1">
      <c r="A54" s="780"/>
      <c r="B54" s="176" t="s">
        <v>222</v>
      </c>
      <c r="C54" s="781">
        <v>11295</v>
      </c>
      <c r="F54" s="773"/>
    </row>
    <row r="55" spans="1:6" ht="15.75" customHeight="1">
      <c r="A55" s="780"/>
      <c r="B55" s="176" t="s">
        <v>112</v>
      </c>
      <c r="C55" s="781">
        <v>69700</v>
      </c>
      <c r="F55" s="773"/>
    </row>
    <row r="56" spans="1:6" ht="15.75" customHeight="1">
      <c r="A56" s="780"/>
      <c r="B56" s="176" t="s">
        <v>20</v>
      </c>
      <c r="C56" s="781">
        <v>357022</v>
      </c>
      <c r="F56" s="773"/>
    </row>
    <row r="57" spans="1:6" ht="15.75" customHeight="1">
      <c r="A57" s="780"/>
      <c r="B57" s="176" t="s">
        <v>48</v>
      </c>
      <c r="C57" s="781">
        <v>238533</v>
      </c>
      <c r="F57" s="773"/>
    </row>
    <row r="58" spans="1:6" ht="15.75" customHeight="1">
      <c r="A58" s="780"/>
      <c r="B58" s="176" t="s">
        <v>75</v>
      </c>
      <c r="C58" s="781">
        <v>131957</v>
      </c>
      <c r="F58" s="773"/>
    </row>
    <row r="59" spans="1:6" ht="15.75" customHeight="1">
      <c r="A59" s="780"/>
      <c r="B59" s="176" t="s">
        <v>68</v>
      </c>
      <c r="C59" s="781">
        <v>108889</v>
      </c>
      <c r="F59" s="773"/>
    </row>
    <row r="60" spans="1:6" ht="15.75" customHeight="1">
      <c r="A60" s="780"/>
      <c r="B60" s="176" t="s">
        <v>77</v>
      </c>
      <c r="C60" s="781">
        <v>245857</v>
      </c>
      <c r="F60" s="773"/>
    </row>
    <row r="61" spans="1:6" ht="15.75" customHeight="1">
      <c r="A61" s="780"/>
      <c r="B61" s="176" t="s">
        <v>89</v>
      </c>
      <c r="C61" s="781">
        <v>112090</v>
      </c>
      <c r="F61" s="773"/>
    </row>
    <row r="62" spans="1:6" ht="15.75" customHeight="1">
      <c r="A62" s="780"/>
      <c r="B62" s="176" t="s">
        <v>93</v>
      </c>
      <c r="C62" s="781">
        <v>1104</v>
      </c>
    </row>
    <row r="63" spans="1:6" ht="15.75" customHeight="1">
      <c r="A63" s="780"/>
      <c r="B63" s="176" t="s">
        <v>82</v>
      </c>
      <c r="C63" s="781">
        <v>93028</v>
      </c>
    </row>
    <row r="64" spans="1:6" ht="15.75" customHeight="1">
      <c r="A64" s="780"/>
      <c r="B64" s="176" t="s">
        <v>145</v>
      </c>
      <c r="C64" s="781">
        <v>103000</v>
      </c>
    </row>
    <row r="65" spans="1:6" ht="15.75" customHeight="1">
      <c r="A65" s="780"/>
      <c r="B65" s="176" t="s">
        <v>6</v>
      </c>
      <c r="C65" s="781">
        <v>3287263</v>
      </c>
    </row>
    <row r="66" spans="1:6" ht="15.75" customHeight="1">
      <c r="A66" s="780"/>
      <c r="B66" s="176" t="s">
        <v>8</v>
      </c>
      <c r="C66" s="781">
        <v>1904569</v>
      </c>
    </row>
    <row r="67" spans="1:6" ht="15.75" customHeight="1">
      <c r="A67" s="780"/>
      <c r="B67" s="176" t="s">
        <v>22</v>
      </c>
      <c r="C67" s="781">
        <v>1648195</v>
      </c>
      <c r="E67" s="778"/>
      <c r="F67" s="779"/>
    </row>
    <row r="68" spans="1:6" ht="15.75" customHeight="1">
      <c r="A68" s="780"/>
      <c r="B68" s="176" t="s">
        <v>40</v>
      </c>
      <c r="C68" s="781">
        <v>438317</v>
      </c>
      <c r="F68" s="773"/>
    </row>
    <row r="69" spans="1:6" ht="15.75" customHeight="1">
      <c r="A69" s="780"/>
      <c r="B69" s="176" t="s">
        <v>110</v>
      </c>
      <c r="C69" s="781">
        <v>70273</v>
      </c>
      <c r="F69" s="773"/>
    </row>
    <row r="70" spans="1:6" ht="15.75" customHeight="1">
      <c r="A70" s="780"/>
      <c r="B70" s="176" t="s">
        <v>91</v>
      </c>
      <c r="C70" s="781">
        <v>20770</v>
      </c>
      <c r="F70" s="773"/>
    </row>
    <row r="71" spans="1:6" ht="15.75" customHeight="1">
      <c r="A71" s="780"/>
      <c r="B71" s="176" t="s">
        <v>26</v>
      </c>
      <c r="C71" s="781">
        <v>301340</v>
      </c>
      <c r="F71" s="773"/>
    </row>
    <row r="72" spans="1:6" ht="15.75" customHeight="1">
      <c r="A72" s="780"/>
      <c r="B72" s="176" t="s">
        <v>14</v>
      </c>
      <c r="C72" s="781">
        <v>377915</v>
      </c>
      <c r="F72" s="773"/>
    </row>
    <row r="73" spans="1:6" ht="15.75" customHeight="1">
      <c r="A73" s="780"/>
      <c r="B73" s="176" t="s">
        <v>97</v>
      </c>
      <c r="C73" s="781">
        <v>89342</v>
      </c>
      <c r="F73" s="773"/>
    </row>
    <row r="74" spans="1:6" ht="15.75" customHeight="1">
      <c r="A74" s="780"/>
      <c r="B74" s="176" t="s">
        <v>63</v>
      </c>
      <c r="C74" s="781">
        <v>2724900</v>
      </c>
      <c r="F74" s="773"/>
    </row>
    <row r="75" spans="1:6" ht="15.75" customHeight="1">
      <c r="A75" s="780"/>
      <c r="B75" s="176" t="s">
        <v>34</v>
      </c>
      <c r="C75" s="781">
        <v>580367</v>
      </c>
      <c r="F75" s="773"/>
    </row>
    <row r="76" spans="1:6" ht="15.75" customHeight="1">
      <c r="A76" s="780"/>
      <c r="B76" s="176" t="s">
        <v>125</v>
      </c>
      <c r="C76" s="781">
        <v>17818</v>
      </c>
      <c r="F76" s="773"/>
    </row>
    <row r="77" spans="1:6" ht="15.75" customHeight="1">
      <c r="A77" s="780"/>
      <c r="B77" s="176" t="s">
        <v>102</v>
      </c>
      <c r="C77" s="781">
        <v>199951</v>
      </c>
      <c r="F77" s="773"/>
    </row>
    <row r="78" spans="1:6" ht="15.75" customHeight="1">
      <c r="A78" s="780"/>
      <c r="B78" s="176" t="s">
        <v>98</v>
      </c>
      <c r="C78" s="781">
        <v>236800</v>
      </c>
      <c r="F78" s="773"/>
    </row>
    <row r="79" spans="1:6" ht="15.75" customHeight="1">
      <c r="A79" s="780"/>
      <c r="B79" s="176" t="s">
        <v>126</v>
      </c>
      <c r="C79" s="781">
        <v>64589</v>
      </c>
      <c r="F79" s="773"/>
    </row>
    <row r="80" spans="1:6" ht="15.75" customHeight="1">
      <c r="A80" s="780"/>
      <c r="B80" s="176" t="s">
        <v>117</v>
      </c>
      <c r="C80" s="781">
        <v>10400</v>
      </c>
      <c r="F80" s="773"/>
    </row>
    <row r="81" spans="1:6" ht="15.75" customHeight="1">
      <c r="A81" s="780"/>
      <c r="B81" s="176" t="s">
        <v>130</v>
      </c>
      <c r="C81" s="781">
        <v>30355</v>
      </c>
      <c r="F81" s="773"/>
    </row>
    <row r="82" spans="1:6" ht="15.75" customHeight="1">
      <c r="A82" s="780"/>
      <c r="B82" s="176" t="s">
        <v>96</v>
      </c>
      <c r="C82" s="781">
        <v>1759540</v>
      </c>
      <c r="F82" s="773"/>
    </row>
    <row r="83" spans="1:6" ht="15.75" customHeight="1">
      <c r="A83" s="780"/>
      <c r="B83" s="176" t="s">
        <v>118</v>
      </c>
      <c r="C83" s="781">
        <v>65300</v>
      </c>
      <c r="F83" s="773"/>
    </row>
    <row r="84" spans="1:6" ht="15.75" customHeight="1">
      <c r="A84" s="780"/>
      <c r="B84" s="176" t="s">
        <v>142</v>
      </c>
      <c r="C84" s="781">
        <v>2586</v>
      </c>
      <c r="F84" s="773"/>
    </row>
    <row r="85" spans="1:6" ht="15.75" customHeight="1">
      <c r="A85" s="780"/>
      <c r="B85" s="176" t="s">
        <v>531</v>
      </c>
      <c r="C85" s="781">
        <v>25713</v>
      </c>
      <c r="F85" s="773"/>
    </row>
    <row r="86" spans="1:6" ht="15.75" customHeight="1">
      <c r="A86" s="780"/>
      <c r="B86" s="176" t="s">
        <v>53</v>
      </c>
      <c r="C86" s="781">
        <v>587041</v>
      </c>
      <c r="F86" s="773"/>
    </row>
    <row r="87" spans="1:6" ht="15.75" customHeight="1">
      <c r="A87" s="780"/>
      <c r="B87" s="176" t="s">
        <v>62</v>
      </c>
      <c r="C87" s="781">
        <v>118484</v>
      </c>
      <c r="F87" s="773"/>
    </row>
    <row r="88" spans="1:6" ht="15.75" customHeight="1">
      <c r="A88" s="780"/>
      <c r="B88" s="176" t="s">
        <v>44</v>
      </c>
      <c r="C88" s="781">
        <v>329847</v>
      </c>
      <c r="F88" s="773"/>
    </row>
    <row r="89" spans="1:6" ht="15.75" customHeight="1">
      <c r="A89" s="780"/>
      <c r="B89" s="176" t="s">
        <v>66</v>
      </c>
      <c r="C89" s="781">
        <v>1240192</v>
      </c>
    </row>
    <row r="90" spans="1:6" ht="15.75" customHeight="1">
      <c r="A90" s="780"/>
      <c r="B90" s="176" t="s">
        <v>144</v>
      </c>
      <c r="C90" s="781">
        <v>316</v>
      </c>
    </row>
    <row r="91" spans="1:6" ht="15.75" customHeight="1">
      <c r="A91" s="780"/>
      <c r="B91" s="176" t="s">
        <v>133</v>
      </c>
      <c r="C91" s="781">
        <v>2040</v>
      </c>
    </row>
    <row r="92" spans="1:6" ht="15.75" customHeight="1">
      <c r="A92" s="780"/>
      <c r="B92" s="176" t="s">
        <v>15</v>
      </c>
      <c r="C92" s="781">
        <v>1964375</v>
      </c>
      <c r="E92" s="778"/>
      <c r="F92" s="779"/>
    </row>
    <row r="93" spans="1:6" ht="15.75" customHeight="1">
      <c r="A93" s="780"/>
      <c r="B93" s="176" t="s">
        <v>115</v>
      </c>
      <c r="C93" s="781">
        <v>33851</v>
      </c>
      <c r="F93" s="773"/>
    </row>
    <row r="94" spans="1:6" ht="15.75" customHeight="1">
      <c r="A94" s="780"/>
      <c r="B94" s="176" t="s">
        <v>121</v>
      </c>
      <c r="C94" s="781">
        <v>1564116</v>
      </c>
      <c r="F94" s="773"/>
    </row>
    <row r="95" spans="1:6" ht="15.75" customHeight="1">
      <c r="A95" s="780"/>
      <c r="B95" s="176" t="s">
        <v>140</v>
      </c>
      <c r="C95" s="781">
        <v>13812</v>
      </c>
      <c r="F95" s="773"/>
    </row>
    <row r="96" spans="1:6" ht="15.75" customHeight="1">
      <c r="A96" s="780"/>
      <c r="B96" s="176" t="s">
        <v>39</v>
      </c>
      <c r="C96" s="781">
        <v>446550</v>
      </c>
      <c r="F96" s="773"/>
    </row>
    <row r="97" spans="1:6" ht="15.75" customHeight="1">
      <c r="A97" s="780"/>
      <c r="B97" s="176" t="s">
        <v>51</v>
      </c>
      <c r="C97" s="781">
        <v>799380</v>
      </c>
      <c r="F97" s="773"/>
    </row>
    <row r="98" spans="1:6" ht="15.75" customHeight="1">
      <c r="A98" s="780"/>
      <c r="B98" s="176" t="s">
        <v>127</v>
      </c>
      <c r="C98" s="781">
        <v>824292</v>
      </c>
      <c r="F98" s="773"/>
    </row>
    <row r="99" spans="1:6" ht="15.75" customHeight="1">
      <c r="A99" s="780"/>
      <c r="B99" s="176" t="s">
        <v>42</v>
      </c>
      <c r="C99" s="781">
        <v>147181</v>
      </c>
      <c r="F99" s="773"/>
    </row>
    <row r="100" spans="1:6" ht="15.75" customHeight="1">
      <c r="A100" s="780"/>
      <c r="B100" s="176" t="s">
        <v>59</v>
      </c>
      <c r="C100" s="781">
        <v>41543</v>
      </c>
      <c r="F100" s="773"/>
    </row>
    <row r="101" spans="1:6" ht="15.75" customHeight="1">
      <c r="A101" s="780"/>
      <c r="B101" s="176" t="s">
        <v>116</v>
      </c>
      <c r="C101" s="781">
        <v>267710</v>
      </c>
      <c r="F101" s="773"/>
    </row>
    <row r="102" spans="1:6" ht="15.75" customHeight="1">
      <c r="A102" s="780"/>
      <c r="B102" s="176" t="s">
        <v>101</v>
      </c>
      <c r="C102" s="781">
        <v>130370</v>
      </c>
      <c r="F102" s="773"/>
    </row>
    <row r="103" spans="1:6" ht="15.75" customHeight="1">
      <c r="A103" s="780"/>
      <c r="B103" s="176" t="s">
        <v>61</v>
      </c>
      <c r="C103" s="781">
        <v>1267000</v>
      </c>
      <c r="F103" s="773"/>
    </row>
    <row r="104" spans="1:6" ht="15.75" customHeight="1">
      <c r="A104" s="780"/>
      <c r="B104" s="176" t="s">
        <v>12</v>
      </c>
      <c r="C104" s="781">
        <v>923768</v>
      </c>
      <c r="F104" s="773"/>
    </row>
    <row r="105" spans="1:6" ht="15.75" customHeight="1">
      <c r="A105" s="780"/>
      <c r="B105" s="176" t="s">
        <v>109</v>
      </c>
      <c r="C105" s="781">
        <v>323802</v>
      </c>
      <c r="F105" s="773"/>
    </row>
    <row r="106" spans="1:6" ht="15.75" customHeight="1">
      <c r="A106" s="780"/>
      <c r="B106" s="176" t="s">
        <v>122</v>
      </c>
      <c r="C106" s="781">
        <v>309500</v>
      </c>
      <c r="F106" s="773"/>
    </row>
    <row r="107" spans="1:6" ht="15.75" customHeight="1">
      <c r="A107" s="780"/>
      <c r="B107" s="176" t="s">
        <v>10</v>
      </c>
      <c r="C107" s="781">
        <v>796095</v>
      </c>
      <c r="F107" s="773"/>
    </row>
    <row r="108" spans="1:6" ht="15.75" customHeight="1">
      <c r="A108" s="780"/>
      <c r="B108" s="176" t="s">
        <v>119</v>
      </c>
      <c r="C108" s="781">
        <v>75420</v>
      </c>
      <c r="F108" s="773"/>
    </row>
    <row r="109" spans="1:6" ht="15.75" customHeight="1">
      <c r="A109" s="780"/>
      <c r="B109" s="176" t="s">
        <v>99</v>
      </c>
      <c r="C109" s="781">
        <v>406752</v>
      </c>
      <c r="F109" s="773"/>
    </row>
    <row r="110" spans="1:6" ht="15.75" customHeight="1">
      <c r="A110" s="780"/>
      <c r="B110" s="176" t="s">
        <v>43</v>
      </c>
      <c r="C110" s="781">
        <v>1285216</v>
      </c>
      <c r="F110" s="773"/>
    </row>
    <row r="111" spans="1:6" ht="15.75" customHeight="1">
      <c r="A111" s="780"/>
      <c r="B111" s="176" t="s">
        <v>16</v>
      </c>
      <c r="C111" s="781">
        <v>300000</v>
      </c>
      <c r="F111" s="773"/>
    </row>
    <row r="112" spans="1:6" ht="15.75" customHeight="1">
      <c r="A112" s="780"/>
      <c r="B112" s="176" t="s">
        <v>35</v>
      </c>
      <c r="C112" s="781">
        <v>312685</v>
      </c>
      <c r="F112" s="773"/>
    </row>
    <row r="113" spans="1:6" ht="15.75" customHeight="1">
      <c r="A113" s="780"/>
      <c r="B113" s="176" t="s">
        <v>74</v>
      </c>
      <c r="C113" s="781">
        <v>92090</v>
      </c>
      <c r="F113" s="773"/>
    </row>
    <row r="114" spans="1:6" ht="15.75" customHeight="1">
      <c r="A114" s="780"/>
      <c r="B114" s="176" t="s">
        <v>139</v>
      </c>
      <c r="C114" s="781">
        <v>11586</v>
      </c>
      <c r="F114" s="773"/>
    </row>
    <row r="115" spans="1:6" ht="15.75" customHeight="1">
      <c r="A115" s="780"/>
      <c r="B115" s="176" t="s">
        <v>54</v>
      </c>
      <c r="C115" s="781">
        <v>238391</v>
      </c>
      <c r="F115" s="773"/>
    </row>
    <row r="116" spans="1:6" ht="15.75" customHeight="1">
      <c r="A116" s="780"/>
      <c r="B116" s="176" t="s">
        <v>13</v>
      </c>
      <c r="C116" s="781">
        <v>17098242</v>
      </c>
      <c r="F116" s="773"/>
    </row>
    <row r="117" spans="1:6" ht="15.75" customHeight="1">
      <c r="A117" s="780"/>
      <c r="B117" s="176" t="s">
        <v>72</v>
      </c>
      <c r="C117" s="781">
        <v>26338</v>
      </c>
      <c r="F117" s="773"/>
    </row>
    <row r="118" spans="1:6" ht="15.75" customHeight="1">
      <c r="A118" s="780"/>
      <c r="B118" s="176" t="s">
        <v>47</v>
      </c>
      <c r="C118" s="781">
        <v>2149690</v>
      </c>
      <c r="F118" s="773"/>
    </row>
    <row r="119" spans="1:6" ht="15.75" customHeight="1">
      <c r="A119" s="780"/>
      <c r="B119" s="176" t="s">
        <v>70</v>
      </c>
      <c r="C119" s="781">
        <v>196722</v>
      </c>
      <c r="F119" s="773"/>
    </row>
    <row r="120" spans="1:6" ht="15.75" customHeight="1">
      <c r="A120" s="780"/>
      <c r="B120" s="176" t="s">
        <v>92</v>
      </c>
      <c r="C120" s="781">
        <v>77474</v>
      </c>
      <c r="F120" s="773"/>
    </row>
    <row r="121" spans="1:6" ht="15.75" customHeight="1">
      <c r="A121" s="780"/>
      <c r="B121" s="176" t="s">
        <v>108</v>
      </c>
      <c r="C121" s="781">
        <v>697</v>
      </c>
      <c r="F121" s="773"/>
    </row>
    <row r="122" spans="1:6" ht="15.75" customHeight="1">
      <c r="A122" s="780"/>
      <c r="B122" s="176" t="s">
        <v>156</v>
      </c>
      <c r="C122" s="781">
        <v>49035</v>
      </c>
      <c r="F122" s="773"/>
    </row>
    <row r="123" spans="1:6" ht="15.75" customHeight="1">
      <c r="A123" s="780"/>
      <c r="B123" s="176" t="s">
        <v>129</v>
      </c>
      <c r="C123" s="781">
        <v>20273</v>
      </c>
      <c r="F123" s="773"/>
    </row>
    <row r="124" spans="1:6" ht="15.75" customHeight="1">
      <c r="A124" s="780"/>
      <c r="B124" s="176" t="s">
        <v>27</v>
      </c>
      <c r="C124" s="781">
        <v>1219090</v>
      </c>
      <c r="F124" s="773"/>
    </row>
    <row r="125" spans="1:6" ht="15.75" customHeight="1">
      <c r="A125" s="780"/>
      <c r="B125" s="176" t="s">
        <v>219</v>
      </c>
      <c r="C125" s="781">
        <v>99720</v>
      </c>
      <c r="F125" s="773"/>
    </row>
    <row r="126" spans="1:6" ht="15.75" customHeight="1">
      <c r="A126" s="780"/>
      <c r="B126" s="176" t="s">
        <v>28</v>
      </c>
      <c r="C126" s="781">
        <v>505370</v>
      </c>
      <c r="F126" s="773"/>
    </row>
    <row r="127" spans="1:6" ht="15.75" customHeight="1">
      <c r="A127" s="780"/>
      <c r="B127" s="176" t="s">
        <v>56</v>
      </c>
      <c r="C127" s="781">
        <v>65610</v>
      </c>
    </row>
    <row r="128" spans="1:6" ht="15.75" customHeight="1">
      <c r="A128" s="780"/>
      <c r="B128" s="176" t="s">
        <v>86</v>
      </c>
      <c r="C128" s="781">
        <v>450295</v>
      </c>
      <c r="E128" s="778"/>
      <c r="F128" s="779"/>
    </row>
    <row r="129" spans="1:6" ht="15.75" customHeight="1">
      <c r="A129" s="780"/>
      <c r="B129" s="176" t="s">
        <v>0</v>
      </c>
      <c r="C129" s="781">
        <v>41277</v>
      </c>
      <c r="F129" s="773"/>
    </row>
    <row r="130" spans="1:6" ht="15.75" customHeight="1">
      <c r="A130" s="780"/>
      <c r="B130" s="176" t="s">
        <v>52</v>
      </c>
      <c r="C130" s="781">
        <v>185180</v>
      </c>
      <c r="F130" s="773"/>
    </row>
    <row r="131" spans="1:6" ht="15.75" customHeight="1">
      <c r="A131" s="780"/>
      <c r="B131" s="176" t="s">
        <v>50</v>
      </c>
      <c r="C131" s="781">
        <v>35980</v>
      </c>
      <c r="F131" s="773"/>
    </row>
    <row r="132" spans="1:6" ht="15.75" customHeight="1">
      <c r="A132" s="780"/>
      <c r="B132" s="176" t="s">
        <v>90</v>
      </c>
      <c r="C132" s="781">
        <v>143100</v>
      </c>
      <c r="F132" s="773"/>
    </row>
    <row r="133" spans="1:6" ht="15.75" customHeight="1">
      <c r="A133" s="780"/>
      <c r="B133" s="176" t="s">
        <v>23</v>
      </c>
      <c r="C133" s="781">
        <v>513120</v>
      </c>
      <c r="F133" s="773"/>
    </row>
    <row r="134" spans="1:6" ht="15.75" customHeight="1">
      <c r="A134" s="780"/>
      <c r="B134" s="176" t="s">
        <v>95</v>
      </c>
      <c r="C134" s="781">
        <v>56785</v>
      </c>
      <c r="F134" s="773"/>
    </row>
    <row r="135" spans="1:6" ht="15.75" customHeight="1">
      <c r="A135" s="780"/>
      <c r="B135" s="176" t="s">
        <v>76</v>
      </c>
      <c r="C135" s="781">
        <v>163610</v>
      </c>
      <c r="F135" s="773"/>
    </row>
    <row r="136" spans="1:6" ht="15.75" customHeight="1">
      <c r="A136" s="780"/>
      <c r="B136" s="176" t="s">
        <v>21</v>
      </c>
      <c r="C136" s="781">
        <v>783562</v>
      </c>
      <c r="F136" s="773"/>
    </row>
    <row r="137" spans="1:6" ht="15.75" customHeight="1">
      <c r="A137" s="780"/>
      <c r="B137" s="176" t="s">
        <v>37</v>
      </c>
      <c r="C137" s="781">
        <v>241038</v>
      </c>
      <c r="F137" s="773"/>
    </row>
    <row r="138" spans="1:6" ht="15.75" customHeight="1">
      <c r="A138" s="780"/>
      <c r="B138" s="176" t="s">
        <v>29</v>
      </c>
      <c r="C138" s="781">
        <v>603550</v>
      </c>
      <c r="F138" s="773"/>
    </row>
    <row r="139" spans="1:6" ht="15.75" customHeight="1">
      <c r="A139" s="780"/>
      <c r="B139" s="176" t="s">
        <v>106</v>
      </c>
      <c r="C139" s="781">
        <v>83600</v>
      </c>
      <c r="F139" s="773"/>
    </row>
    <row r="140" spans="1:6" ht="15.75" customHeight="1">
      <c r="A140" s="780"/>
      <c r="B140" s="176" t="s">
        <v>25</v>
      </c>
      <c r="C140" s="781">
        <v>243610</v>
      </c>
      <c r="F140" s="773"/>
    </row>
    <row r="141" spans="1:6" ht="15.75" customHeight="1">
      <c r="A141" s="780"/>
      <c r="B141" s="176" t="s">
        <v>7</v>
      </c>
      <c r="C141" s="781">
        <v>9826675</v>
      </c>
      <c r="F141" s="773"/>
    </row>
    <row r="142" spans="1:6" ht="15.75" customHeight="1">
      <c r="A142" s="780"/>
      <c r="B142" s="176" t="s">
        <v>120</v>
      </c>
      <c r="C142" s="781">
        <v>176215</v>
      </c>
      <c r="F142" s="773"/>
    </row>
    <row r="143" spans="1:6" ht="15.75" customHeight="1">
      <c r="A143" s="780"/>
      <c r="B143" s="176" t="s">
        <v>46</v>
      </c>
      <c r="C143" s="781">
        <v>912050</v>
      </c>
      <c r="F143" s="773"/>
    </row>
    <row r="144" spans="1:6" ht="15.75" customHeight="1">
      <c r="A144" s="780"/>
      <c r="B144" s="176" t="s">
        <v>18</v>
      </c>
      <c r="C144" s="781">
        <v>331210</v>
      </c>
      <c r="F144" s="773"/>
    </row>
    <row r="145" spans="1:6" ht="15.75" customHeight="1">
      <c r="A145" s="780"/>
      <c r="B145" s="176" t="s">
        <v>49</v>
      </c>
      <c r="C145" s="781">
        <v>527968</v>
      </c>
      <c r="F145" s="773"/>
    </row>
    <row r="146" spans="1:6" ht="15.75" customHeight="1">
      <c r="A146" s="780"/>
      <c r="B146" s="176" t="s">
        <v>67</v>
      </c>
      <c r="C146" s="781">
        <v>752618</v>
      </c>
      <c r="F146" s="773"/>
    </row>
    <row r="147" spans="1:6" ht="15.75" customHeight="1">
      <c r="A147" s="780"/>
      <c r="B147" s="176" t="s">
        <v>71</v>
      </c>
      <c r="C147" s="781">
        <v>390757</v>
      </c>
      <c r="F147" s="773"/>
    </row>
    <row r="148" spans="1:6" ht="15.75" customHeight="1">
      <c r="A148" s="780"/>
      <c r="B148" s="176"/>
      <c r="C148" s="781" t="s">
        <v>332</v>
      </c>
      <c r="F148" s="773"/>
    </row>
    <row r="149" spans="1:6" ht="15.75" customHeight="1">
      <c r="A149" s="780"/>
      <c r="B149" s="176" t="s">
        <v>340</v>
      </c>
      <c r="C149" s="781">
        <v>3335525</v>
      </c>
    </row>
    <row r="150" spans="1:6" ht="15.75" customHeight="1">
      <c r="A150" s="780"/>
      <c r="B150" s="176" t="s">
        <v>480</v>
      </c>
      <c r="C150" s="781">
        <v>3999230</v>
      </c>
      <c r="E150" s="778"/>
      <c r="F150" s="779"/>
    </row>
    <row r="151" spans="1:6" ht="15.75" customHeight="1">
      <c r="A151" s="780"/>
      <c r="B151" s="176" t="s">
        <v>415</v>
      </c>
      <c r="C151" s="781">
        <v>4479961</v>
      </c>
      <c r="F151" s="773"/>
    </row>
    <row r="152" spans="1:6" ht="15.75" customHeight="1">
      <c r="A152" s="780"/>
      <c r="B152" s="176" t="s">
        <v>157</v>
      </c>
      <c r="C152" s="781">
        <v>36355328</v>
      </c>
      <c r="F152" s="773"/>
    </row>
    <row r="153" spans="1:6" ht="15.75" customHeight="1">
      <c r="A153" s="780"/>
      <c r="B153" s="176" t="s">
        <v>342</v>
      </c>
      <c r="C153" s="781" t="s">
        <v>155</v>
      </c>
      <c r="F153" s="773"/>
    </row>
    <row r="154" spans="1:6" ht="15.75" customHeight="1">
      <c r="A154" s="780"/>
      <c r="B154" s="176"/>
      <c r="C154" s="781" t="s">
        <v>332</v>
      </c>
      <c r="F154" s="773"/>
    </row>
    <row r="155" spans="1:6" ht="15.75" customHeight="1">
      <c r="A155" s="780"/>
      <c r="B155" s="176"/>
      <c r="C155" s="781"/>
      <c r="F155" s="773"/>
    </row>
    <row r="156" spans="1:6" ht="15.75" customHeight="1">
      <c r="A156" s="780"/>
      <c r="B156" s="176"/>
      <c r="C156" s="781"/>
      <c r="F156" s="773"/>
    </row>
    <row r="157" spans="1:6" ht="15.75" customHeight="1">
      <c r="A157" s="780"/>
      <c r="B157" s="176"/>
      <c r="C157" s="781"/>
      <c r="F157" s="773"/>
    </row>
    <row r="158" spans="1:6" ht="15.75" customHeight="1">
      <c r="A158" s="780"/>
      <c r="B158" s="176"/>
      <c r="C158" s="781"/>
      <c r="F158" s="773"/>
    </row>
    <row r="159" spans="1:6" ht="15.75" customHeight="1">
      <c r="A159" s="780"/>
      <c r="B159" s="176"/>
      <c r="C159" s="781"/>
      <c r="F159" s="773"/>
    </row>
    <row r="160" spans="1:6" ht="15.75" customHeight="1">
      <c r="A160" s="780"/>
      <c r="B160" s="176"/>
      <c r="C160" s="781"/>
      <c r="F160" s="773"/>
    </row>
    <row r="161" spans="1:6" ht="15.75" customHeight="1">
      <c r="A161" s="780"/>
      <c r="B161" s="176"/>
      <c r="C161" s="781"/>
      <c r="F161" s="773"/>
    </row>
    <row r="162" spans="1:6" ht="15.75" customHeight="1">
      <c r="A162" s="780"/>
      <c r="B162" s="176"/>
      <c r="C162" s="781"/>
      <c r="F162" s="773"/>
    </row>
    <row r="163" spans="1:6" ht="15.75" customHeight="1">
      <c r="A163" s="780"/>
      <c r="B163" s="176"/>
      <c r="C163" s="781"/>
      <c r="F163" s="773"/>
    </row>
    <row r="164" spans="1:6" ht="15.75" customHeight="1">
      <c r="A164" s="780"/>
      <c r="B164" s="176"/>
      <c r="C164" s="781"/>
      <c r="F164" s="773"/>
    </row>
    <row r="165" spans="1:6" ht="15.75" customHeight="1">
      <c r="A165" s="780"/>
      <c r="B165" s="176"/>
      <c r="C165" s="781"/>
      <c r="F165" s="773"/>
    </row>
    <row r="166" spans="1:6" ht="15.75" customHeight="1">
      <c r="A166" s="780"/>
      <c r="B166" s="176"/>
      <c r="C166" s="781"/>
      <c r="F166" s="773"/>
    </row>
    <row r="167" spans="1:6" ht="15.75" customHeight="1">
      <c r="A167" s="780"/>
      <c r="B167" s="176"/>
      <c r="C167" s="781"/>
      <c r="F167" s="773"/>
    </row>
    <row r="168" spans="1:6" ht="15.75" customHeight="1">
      <c r="A168" s="780"/>
      <c r="B168" s="176"/>
      <c r="C168" s="781"/>
      <c r="F168" s="773"/>
    </row>
    <row r="169" spans="1:6" ht="15.75" customHeight="1">
      <c r="A169" s="780"/>
      <c r="B169" s="176"/>
      <c r="C169" s="781"/>
      <c r="F169" s="773"/>
    </row>
    <row r="170" spans="1:6" ht="15.75" customHeight="1">
      <c r="A170" s="780"/>
      <c r="B170" s="176"/>
      <c r="C170" s="781"/>
      <c r="F170" s="773"/>
    </row>
    <row r="171" spans="1:6" ht="15.75" customHeight="1">
      <c r="A171" s="780"/>
      <c r="B171" s="176"/>
      <c r="C171" s="781"/>
      <c r="F171" s="773"/>
    </row>
    <row r="172" spans="1:6" ht="15.75" customHeight="1">
      <c r="A172" s="780"/>
      <c r="B172" s="176"/>
      <c r="C172" s="781"/>
      <c r="F172" s="773"/>
    </row>
    <row r="173" spans="1:6" ht="15.75" customHeight="1">
      <c r="A173" s="780"/>
      <c r="B173" s="176"/>
      <c r="C173" s="781"/>
      <c r="F173" s="773"/>
    </row>
    <row r="174" spans="1:6" ht="15.75" customHeight="1">
      <c r="A174" s="780"/>
      <c r="B174" s="176"/>
      <c r="C174" s="781"/>
      <c r="F174" s="773"/>
    </row>
    <row r="175" spans="1:6" ht="15.75" customHeight="1">
      <c r="A175" s="780"/>
      <c r="B175" s="176"/>
      <c r="C175" s="781"/>
      <c r="F175" s="773"/>
    </row>
    <row r="176" spans="1:6" ht="15.75" customHeight="1">
      <c r="A176" s="780"/>
      <c r="B176" s="176"/>
      <c r="C176" s="781"/>
      <c r="F176" s="773"/>
    </row>
    <row r="177" spans="1:6" ht="15.75" customHeight="1">
      <c r="A177" s="780"/>
      <c r="B177" s="176"/>
      <c r="C177" s="781"/>
      <c r="F177" s="773"/>
    </row>
    <row r="178" spans="1:6" ht="15.75" customHeight="1">
      <c r="A178" s="780"/>
      <c r="B178" s="176"/>
      <c r="C178" s="781"/>
      <c r="F178" s="773"/>
    </row>
    <row r="179" spans="1:6" ht="15.75" customHeight="1">
      <c r="A179" s="780"/>
      <c r="B179" s="176"/>
      <c r="C179" s="781"/>
      <c r="F179" s="773"/>
    </row>
    <row r="180" spans="1:6" ht="15.75" customHeight="1">
      <c r="A180" s="780"/>
      <c r="B180" s="176"/>
      <c r="C180" s="781"/>
      <c r="F180" s="773"/>
    </row>
    <row r="181" spans="1:6" ht="15.75" customHeight="1">
      <c r="A181" s="780"/>
      <c r="B181" s="176"/>
      <c r="C181" s="781"/>
      <c r="F181" s="773"/>
    </row>
    <row r="182" spans="1:6" ht="15.75" customHeight="1">
      <c r="A182" s="780"/>
      <c r="B182" s="176"/>
      <c r="C182" s="781"/>
      <c r="F182" s="773"/>
    </row>
    <row r="183" spans="1:6" ht="15.75" customHeight="1">
      <c r="A183" s="780"/>
      <c r="B183" s="176"/>
      <c r="C183" s="781"/>
      <c r="F183" s="773"/>
    </row>
    <row r="184" spans="1:6" ht="15.75" customHeight="1">
      <c r="A184" s="780"/>
      <c r="B184" s="176"/>
      <c r="C184" s="781"/>
      <c r="F184" s="773"/>
    </row>
    <row r="185" spans="1:6" ht="15.75" customHeight="1">
      <c r="A185" s="780"/>
      <c r="B185" s="176"/>
      <c r="C185" s="781"/>
      <c r="F185" s="773"/>
    </row>
    <row r="186" spans="1:6" ht="15.75" customHeight="1">
      <c r="A186" s="780"/>
      <c r="B186" s="176"/>
      <c r="C186" s="781"/>
      <c r="F186" s="773"/>
    </row>
    <row r="187" spans="1:6" ht="15.75" customHeight="1">
      <c r="A187" s="780"/>
      <c r="B187" s="176"/>
      <c r="C187" s="781"/>
      <c r="F187" s="773"/>
    </row>
    <row r="188" spans="1:6" ht="15.75" customHeight="1">
      <c r="A188" s="780"/>
      <c r="B188" s="176"/>
      <c r="C188" s="781"/>
      <c r="F188" s="773"/>
    </row>
    <row r="189" spans="1:6" ht="15.75" customHeight="1">
      <c r="A189" s="780"/>
      <c r="B189" s="176"/>
      <c r="C189" s="781"/>
      <c r="F189" s="773"/>
    </row>
    <row r="190" spans="1:6" ht="15.75" customHeight="1">
      <c r="A190" s="780"/>
      <c r="B190" s="176"/>
      <c r="C190" s="781"/>
      <c r="F190" s="773"/>
    </row>
    <row r="191" spans="1:6" ht="15.75" customHeight="1">
      <c r="A191" s="780"/>
      <c r="B191" s="176"/>
      <c r="C191" s="781"/>
      <c r="F191" s="773"/>
    </row>
    <row r="192" spans="1:6" ht="15.75" customHeight="1">
      <c r="A192" s="780"/>
      <c r="B192" s="176"/>
      <c r="C192" s="781"/>
      <c r="F192" s="773"/>
    </row>
    <row r="193" spans="1:6" ht="15.75" customHeight="1">
      <c r="A193" s="780"/>
      <c r="B193" s="176"/>
      <c r="C193" s="781"/>
      <c r="F193" s="773"/>
    </row>
    <row r="194" spans="1:6" ht="15.75" customHeight="1">
      <c r="A194" s="780"/>
      <c r="B194" s="176"/>
      <c r="C194" s="781"/>
      <c r="F194" s="773"/>
    </row>
    <row r="195" spans="1:6" ht="15.75" customHeight="1">
      <c r="A195" s="780"/>
      <c r="B195" s="176"/>
      <c r="C195" s="781"/>
      <c r="F195" s="773"/>
    </row>
    <row r="196" spans="1:6" ht="15.75" customHeight="1">
      <c r="A196" s="780"/>
      <c r="B196" s="176"/>
      <c r="C196" s="781"/>
      <c r="F196" s="773"/>
    </row>
    <row r="197" spans="1:6" ht="15.75" customHeight="1">
      <c r="A197" s="780"/>
      <c r="B197" s="176"/>
      <c r="C197" s="781"/>
      <c r="F197" s="773"/>
    </row>
    <row r="198" spans="1:6" ht="15.75" customHeight="1">
      <c r="A198" s="780"/>
      <c r="B198" s="176"/>
      <c r="C198" s="781"/>
      <c r="F198" s="773"/>
    </row>
    <row r="199" spans="1:6" ht="15.75" customHeight="1">
      <c r="A199" s="780"/>
      <c r="B199" s="176"/>
      <c r="C199" s="781"/>
      <c r="F199" s="773"/>
    </row>
    <row r="200" spans="1:6" ht="15.75" customHeight="1">
      <c r="A200" s="780"/>
      <c r="B200" s="176"/>
      <c r="C200" s="781"/>
      <c r="F200" s="773"/>
    </row>
    <row r="201" spans="1:6" ht="15.75" customHeight="1">
      <c r="A201" s="780"/>
      <c r="B201" s="176"/>
      <c r="C201" s="781"/>
      <c r="F201" s="773"/>
    </row>
    <row r="202" spans="1:6" ht="15.75" customHeight="1">
      <c r="A202" s="780"/>
      <c r="B202" s="176"/>
      <c r="C202" s="781"/>
      <c r="F202" s="773"/>
    </row>
    <row r="203" spans="1:6" ht="15.75" customHeight="1">
      <c r="A203" s="780"/>
      <c r="B203" s="176"/>
      <c r="C203" s="781"/>
      <c r="F203" s="773"/>
    </row>
    <row r="204" spans="1:6" ht="15.75" customHeight="1">
      <c r="A204" s="780"/>
      <c r="B204" s="176"/>
      <c r="C204" s="781"/>
      <c r="F204" s="773"/>
    </row>
    <row r="205" spans="1:6" ht="15.75" customHeight="1">
      <c r="A205" s="780"/>
      <c r="B205" s="176"/>
      <c r="C205" s="781"/>
      <c r="F205" s="773"/>
    </row>
    <row r="206" spans="1:6" ht="15.75" customHeight="1">
      <c r="A206" s="780"/>
      <c r="B206" s="176"/>
      <c r="C206" s="781"/>
    </row>
    <row r="207" spans="1:6" ht="15.75" customHeight="1">
      <c r="A207" s="780"/>
      <c r="B207" s="176"/>
      <c r="C207" s="781"/>
      <c r="E207" s="778"/>
      <c r="F207" s="779"/>
    </row>
    <row r="208" spans="1:6" ht="15.75" customHeight="1">
      <c r="A208" s="780"/>
      <c r="B208" s="176"/>
      <c r="C208" s="781"/>
      <c r="F208" s="773"/>
    </row>
    <row r="209" spans="1:6" ht="15.75" customHeight="1">
      <c r="A209" s="780"/>
      <c r="B209" s="176"/>
      <c r="C209" s="781"/>
      <c r="F209" s="773"/>
    </row>
    <row r="210" spans="1:6" ht="15.75" customHeight="1">
      <c r="A210" s="780"/>
      <c r="B210" s="176"/>
      <c r="C210" s="781"/>
      <c r="F210" s="773"/>
    </row>
    <row r="211" spans="1:6" ht="15.75" customHeight="1">
      <c r="A211" s="780"/>
      <c r="B211" s="176"/>
      <c r="C211" s="781"/>
      <c r="F211" s="773"/>
    </row>
    <row r="212" spans="1:6" ht="15.75" customHeight="1">
      <c r="A212" s="780"/>
      <c r="B212" s="176"/>
      <c r="C212" s="781"/>
    </row>
    <row r="213" spans="1:6" ht="15.75" customHeight="1">
      <c r="A213" s="780"/>
      <c r="B213" s="176"/>
      <c r="C213" s="781"/>
    </row>
    <row r="214" spans="1:6" ht="15.75" customHeight="1">
      <c r="A214" s="780"/>
      <c r="B214" s="176"/>
      <c r="C214" s="781"/>
      <c r="E214" s="778"/>
      <c r="F214" s="779"/>
    </row>
    <row r="215" spans="1:6" ht="15.75" customHeight="1">
      <c r="A215" s="780"/>
      <c r="B215" s="176"/>
      <c r="C215" s="781"/>
      <c r="F215" s="773"/>
    </row>
    <row r="216" spans="1:6" ht="15.75" customHeight="1">
      <c r="A216" s="780"/>
      <c r="B216" s="176"/>
      <c r="C216" s="781"/>
      <c r="F216" s="773"/>
    </row>
    <row r="217" spans="1:6" ht="15.75" customHeight="1">
      <c r="A217" s="780"/>
      <c r="B217" s="176"/>
      <c r="C217" s="781"/>
      <c r="F217" s="773"/>
    </row>
    <row r="218" spans="1:6" ht="15.75" customHeight="1">
      <c r="A218" s="780"/>
      <c r="B218" s="176"/>
      <c r="C218" s="781"/>
      <c r="F218" s="773"/>
    </row>
    <row r="219" spans="1:6" ht="15.75" customHeight="1">
      <c r="A219" s="780"/>
      <c r="B219" s="176"/>
      <c r="C219" s="781"/>
      <c r="F219" s="773"/>
    </row>
    <row r="220" spans="1:6" ht="15.75" customHeight="1">
      <c r="A220" s="780"/>
      <c r="B220" s="176"/>
      <c r="C220" s="781"/>
      <c r="F220" s="773"/>
    </row>
    <row r="221" spans="1:6" ht="15.75" customHeight="1">
      <c r="A221" s="780"/>
      <c r="B221" s="176"/>
      <c r="C221" s="781"/>
      <c r="F221" s="773"/>
    </row>
    <row r="222" spans="1:6" ht="15.75" customHeight="1">
      <c r="A222" s="780"/>
      <c r="B222" s="176"/>
      <c r="C222" s="781"/>
      <c r="F222" s="773"/>
    </row>
    <row r="223" spans="1:6" ht="15.75" customHeight="1">
      <c r="A223" s="780"/>
      <c r="B223" s="176"/>
      <c r="C223" s="781"/>
      <c r="F223" s="773"/>
    </row>
    <row r="224" spans="1:6" ht="15.75" customHeight="1">
      <c r="A224" s="780"/>
      <c r="B224" s="176"/>
      <c r="C224" s="781"/>
      <c r="F224" s="773"/>
    </row>
    <row r="225" spans="1:6" ht="15.75" customHeight="1">
      <c r="A225" s="780"/>
      <c r="B225" s="176"/>
      <c r="C225" s="781"/>
      <c r="F225" s="773"/>
    </row>
    <row r="226" spans="1:6" ht="15.75" customHeight="1">
      <c r="A226" s="780"/>
      <c r="B226" s="176"/>
      <c r="C226" s="781"/>
      <c r="F226" s="773"/>
    </row>
    <row r="227" spans="1:6" ht="15.75" customHeight="1">
      <c r="A227" s="780"/>
      <c r="B227" s="176"/>
      <c r="C227" s="781"/>
      <c r="F227" s="773"/>
    </row>
    <row r="228" spans="1:6" ht="15.75" customHeight="1">
      <c r="A228" s="780"/>
      <c r="B228" s="176"/>
      <c r="C228" s="781"/>
      <c r="F228" s="773"/>
    </row>
    <row r="229" spans="1:6" ht="15.75" customHeight="1">
      <c r="A229" s="780"/>
      <c r="B229" s="176"/>
      <c r="C229" s="781"/>
      <c r="F229" s="773"/>
    </row>
    <row r="230" spans="1:6" ht="15.75" customHeight="1">
      <c r="A230" s="780"/>
      <c r="B230" s="176"/>
      <c r="C230" s="781"/>
      <c r="F230" s="773"/>
    </row>
    <row r="231" spans="1:6" ht="15.75" customHeight="1">
      <c r="A231" s="780"/>
      <c r="B231" s="176"/>
      <c r="C231" s="781"/>
      <c r="F231" s="773"/>
    </row>
    <row r="232" spans="1:6" ht="15.75" customHeight="1">
      <c r="A232" s="780"/>
      <c r="B232" s="176"/>
      <c r="C232" s="781"/>
      <c r="F232" s="773"/>
    </row>
    <row r="233" spans="1:6" ht="15.75" customHeight="1">
      <c r="A233" s="780"/>
      <c r="B233" s="176"/>
      <c r="C233" s="781"/>
      <c r="F233" s="773"/>
    </row>
    <row r="234" spans="1:6" ht="15.75" customHeight="1">
      <c r="A234" s="780"/>
      <c r="B234" s="176"/>
      <c r="C234" s="781"/>
      <c r="F234" s="773"/>
    </row>
    <row r="235" spans="1:6" ht="15.75" customHeight="1">
      <c r="A235" s="780"/>
      <c r="B235" s="176"/>
      <c r="C235" s="781"/>
      <c r="F235" s="773"/>
    </row>
    <row r="236" spans="1:6" ht="15.75" customHeight="1">
      <c r="A236" s="780"/>
      <c r="B236" s="176"/>
      <c r="C236" s="781"/>
      <c r="F236" s="773"/>
    </row>
    <row r="237" spans="1:6" ht="15.75" customHeight="1">
      <c r="A237" s="780"/>
      <c r="B237" s="176"/>
      <c r="C237" s="781"/>
      <c r="F237" s="773"/>
    </row>
    <row r="238" spans="1:6" ht="15.75" customHeight="1">
      <c r="A238" s="780"/>
      <c r="B238" s="176"/>
      <c r="C238" s="781"/>
      <c r="F238" s="773"/>
    </row>
    <row r="239" spans="1:6" ht="15.75" customHeight="1">
      <c r="A239" s="780"/>
      <c r="B239" s="176"/>
      <c r="C239" s="781"/>
      <c r="F239" s="773"/>
    </row>
    <row r="240" spans="1:6" ht="15.75" customHeight="1">
      <c r="A240" s="780"/>
      <c r="B240" s="176"/>
      <c r="C240" s="781"/>
      <c r="F240" s="773"/>
    </row>
    <row r="241" spans="1:6" ht="15.75" customHeight="1">
      <c r="A241" s="780"/>
      <c r="B241" s="176"/>
      <c r="C241" s="781"/>
      <c r="F241" s="773"/>
    </row>
    <row r="242" spans="1:6" ht="15.75" customHeight="1">
      <c r="A242" s="780"/>
      <c r="B242" s="176"/>
      <c r="C242" s="781"/>
      <c r="F242" s="773"/>
    </row>
    <row r="243" spans="1:6" ht="15.75" customHeight="1">
      <c r="A243" s="780"/>
      <c r="B243" s="176"/>
      <c r="C243" s="781"/>
      <c r="F243" s="773"/>
    </row>
    <row r="244" spans="1:6" ht="15.75" customHeight="1">
      <c r="A244" s="780"/>
      <c r="B244" s="176"/>
      <c r="C244" s="781"/>
      <c r="F244" s="773"/>
    </row>
    <row r="245" spans="1:6" ht="15.75" customHeight="1">
      <c r="A245" s="780"/>
      <c r="B245" s="176"/>
      <c r="C245" s="781"/>
      <c r="F245" s="773"/>
    </row>
    <row r="246" spans="1:6" ht="15.75" customHeight="1">
      <c r="A246" s="780"/>
      <c r="B246" s="176"/>
      <c r="C246" s="781"/>
      <c r="F246" s="773"/>
    </row>
    <row r="247" spans="1:6" ht="15.75" customHeight="1">
      <c r="A247" s="780"/>
      <c r="B247" s="176"/>
      <c r="C247" s="781"/>
      <c r="F247" s="773"/>
    </row>
    <row r="248" spans="1:6" ht="15.75" customHeight="1">
      <c r="A248" s="780"/>
      <c r="B248" s="176"/>
      <c r="C248" s="781"/>
      <c r="F248" s="773"/>
    </row>
    <row r="249" spans="1:6" ht="15.75" customHeight="1">
      <c r="A249" s="780"/>
      <c r="B249" s="176"/>
      <c r="C249" s="781"/>
      <c r="F249" s="773"/>
    </row>
    <row r="250" spans="1:6" ht="15.75" customHeight="1">
      <c r="A250" s="780"/>
      <c r="B250" s="176"/>
      <c r="C250" s="781"/>
      <c r="F250" s="773"/>
    </row>
    <row r="251" spans="1:6" ht="15.75" customHeight="1">
      <c r="A251" s="780"/>
      <c r="B251" s="176"/>
      <c r="C251" s="781"/>
      <c r="F251" s="773"/>
    </row>
    <row r="252" spans="1:6" ht="15.75" customHeight="1">
      <c r="A252" s="780"/>
      <c r="B252" s="176"/>
      <c r="C252" s="781"/>
      <c r="F252" s="773"/>
    </row>
    <row r="253" spans="1:6" ht="15.75" customHeight="1">
      <c r="A253" s="780"/>
      <c r="B253" s="176"/>
      <c r="C253" s="781"/>
      <c r="F253" s="773"/>
    </row>
    <row r="254" spans="1:6" ht="15.75" customHeight="1">
      <c r="A254" s="780"/>
      <c r="B254" s="176"/>
      <c r="C254" s="781"/>
      <c r="F254" s="773"/>
    </row>
    <row r="255" spans="1:6" ht="15.75" customHeight="1">
      <c r="A255" s="780"/>
      <c r="B255" s="176"/>
      <c r="C255" s="781"/>
      <c r="F255" s="773"/>
    </row>
    <row r="256" spans="1:6" ht="15.75" customHeight="1">
      <c r="A256" s="780"/>
      <c r="B256" s="176"/>
      <c r="C256" s="781"/>
      <c r="F256" s="773"/>
    </row>
    <row r="257" spans="1:6" ht="15.75" customHeight="1">
      <c r="A257" s="780"/>
      <c r="B257" s="176"/>
      <c r="C257" s="781"/>
      <c r="F257" s="773"/>
    </row>
    <row r="258" spans="1:6" ht="15.75" customHeight="1">
      <c r="A258" s="780"/>
      <c r="B258" s="176"/>
      <c r="C258" s="781"/>
      <c r="F258" s="773"/>
    </row>
    <row r="259" spans="1:6" ht="15.75" customHeight="1">
      <c r="A259" s="780"/>
      <c r="B259" s="176"/>
      <c r="C259" s="781"/>
      <c r="F259" s="773"/>
    </row>
    <row r="260" spans="1:6" ht="15.75" customHeight="1">
      <c r="A260" s="780"/>
      <c r="B260" s="176"/>
      <c r="C260" s="781"/>
      <c r="F260" s="773"/>
    </row>
    <row r="261" spans="1:6" ht="15.75" customHeight="1">
      <c r="A261" s="780"/>
      <c r="B261" s="176"/>
      <c r="C261" s="781"/>
      <c r="F261" s="773"/>
    </row>
    <row r="262" spans="1:6" ht="15.75" customHeight="1">
      <c r="A262" s="780"/>
      <c r="B262" s="176"/>
      <c r="C262" s="781"/>
      <c r="F262" s="773"/>
    </row>
    <row r="263" spans="1:6" ht="15.75" customHeight="1">
      <c r="A263" s="780"/>
      <c r="B263" s="176"/>
      <c r="C263" s="781"/>
      <c r="F263" s="773"/>
    </row>
    <row r="264" spans="1:6" ht="15.75" customHeight="1">
      <c r="A264" s="780"/>
      <c r="B264" s="176"/>
      <c r="C264" s="781"/>
      <c r="F264" s="773"/>
    </row>
    <row r="265" spans="1:6" ht="15.75" customHeight="1">
      <c r="A265" s="780"/>
      <c r="B265" s="176"/>
      <c r="C265" s="781"/>
      <c r="F265" s="773"/>
    </row>
    <row r="266" spans="1:6" ht="15.75" customHeight="1">
      <c r="A266" s="780"/>
      <c r="B266" s="176"/>
      <c r="C266" s="781"/>
      <c r="F266" s="773"/>
    </row>
    <row r="267" spans="1:6" ht="15.75" customHeight="1">
      <c r="A267" s="780"/>
      <c r="B267" s="176"/>
      <c r="C267" s="781"/>
      <c r="F267" s="773"/>
    </row>
    <row r="268" spans="1:6" ht="15.75" customHeight="1">
      <c r="A268" s="780"/>
      <c r="B268" s="176"/>
      <c r="C268" s="781"/>
      <c r="F268" s="773"/>
    </row>
    <row r="269" spans="1:6" ht="15.75" customHeight="1">
      <c r="A269" s="780"/>
      <c r="B269" s="176"/>
      <c r="C269" s="781"/>
      <c r="F269" s="773"/>
    </row>
    <row r="270" spans="1:6" ht="15.75" customHeight="1">
      <c r="A270" s="780"/>
      <c r="B270" s="176"/>
      <c r="C270" s="781"/>
    </row>
    <row r="271" spans="1:6" ht="15.75" customHeight="1">
      <c r="A271" s="780"/>
      <c r="B271" s="176"/>
      <c r="C271" s="781"/>
      <c r="E271" s="778"/>
      <c r="F271" s="779"/>
    </row>
    <row r="272" spans="1:6" ht="15.75" customHeight="1">
      <c r="A272" s="780"/>
      <c r="B272" s="176"/>
      <c r="C272" s="781"/>
      <c r="F272" s="773"/>
    </row>
    <row r="273" spans="1:6" ht="15.75" customHeight="1">
      <c r="A273" s="780"/>
      <c r="B273" s="176"/>
      <c r="C273" s="781"/>
      <c r="F273" s="773"/>
    </row>
    <row r="274" spans="1:6" ht="15.75" customHeight="1">
      <c r="A274" s="780"/>
      <c r="B274" s="176"/>
      <c r="C274" s="781"/>
      <c r="F274" s="773"/>
    </row>
    <row r="275" spans="1:6" ht="15.75" customHeight="1">
      <c r="A275" s="780"/>
      <c r="B275" s="176"/>
      <c r="C275" s="781"/>
      <c r="F275" s="773"/>
    </row>
    <row r="276" spans="1:6" ht="15.75" customHeight="1">
      <c r="A276" s="780"/>
      <c r="B276" s="176"/>
      <c r="C276" s="781"/>
      <c r="F276" s="773"/>
    </row>
    <row r="277" spans="1:6" ht="15.75" customHeight="1">
      <c r="A277" s="780"/>
      <c r="B277" s="176"/>
      <c r="C277" s="781"/>
      <c r="F277" s="773"/>
    </row>
    <row r="278" spans="1:6" ht="15.75" customHeight="1">
      <c r="A278" s="780"/>
      <c r="B278" s="176"/>
      <c r="C278" s="781"/>
      <c r="F278" s="773"/>
    </row>
    <row r="279" spans="1:6" ht="15.75" customHeight="1">
      <c r="A279" s="780"/>
      <c r="B279" s="176"/>
      <c r="C279" s="781"/>
      <c r="F279" s="773"/>
    </row>
    <row r="280" spans="1:6" ht="15.75" customHeight="1">
      <c r="A280" s="780"/>
      <c r="B280" s="176"/>
      <c r="C280" s="781"/>
      <c r="F280" s="773"/>
    </row>
    <row r="281" spans="1:6" ht="15.75" customHeight="1">
      <c r="A281" s="780"/>
      <c r="B281" s="176"/>
      <c r="C281" s="781"/>
      <c r="F281" s="773"/>
    </row>
    <row r="282" spans="1:6" ht="15.75" customHeight="1">
      <c r="A282" s="780"/>
      <c r="B282" s="176"/>
      <c r="C282" s="781"/>
      <c r="F282" s="773"/>
    </row>
    <row r="283" spans="1:6" ht="15.75" customHeight="1">
      <c r="A283" s="780"/>
      <c r="B283" s="176"/>
      <c r="C283" s="781"/>
      <c r="F283" s="773"/>
    </row>
    <row r="284" spans="1:6" ht="15.75" customHeight="1">
      <c r="A284" s="780"/>
      <c r="B284" s="176"/>
      <c r="C284" s="781"/>
      <c r="F284" s="773"/>
    </row>
    <row r="285" spans="1:6" ht="15.75" customHeight="1">
      <c r="A285" s="780"/>
      <c r="B285" s="176"/>
      <c r="C285" s="781"/>
      <c r="F285" s="773"/>
    </row>
    <row r="286" spans="1:6" ht="15.75" customHeight="1">
      <c r="F286" s="773"/>
    </row>
    <row r="289" spans="5:6" ht="15.75" customHeight="1">
      <c r="E289" s="778"/>
      <c r="F289" s="779"/>
    </row>
    <row r="290" spans="5:6" ht="15.75" customHeight="1">
      <c r="F290" s="773"/>
    </row>
    <row r="291" spans="5:6" ht="15.75" customHeight="1">
      <c r="F291" s="773"/>
    </row>
    <row r="292" spans="5:6" ht="15.75" customHeight="1">
      <c r="F292" s="773"/>
    </row>
    <row r="293" spans="5:6" ht="15.75" customHeight="1">
      <c r="F293" s="773"/>
    </row>
    <row r="294" spans="5:6" ht="15.75" customHeight="1">
      <c r="F294" s="773"/>
    </row>
    <row r="295" spans="5:6" ht="15.75" customHeight="1">
      <c r="F295" s="773"/>
    </row>
    <row r="296" spans="5:6" ht="15.75" customHeight="1">
      <c r="F296" s="773"/>
    </row>
    <row r="297" spans="5:6" ht="15.75" customHeight="1">
      <c r="F297" s="773"/>
    </row>
    <row r="298" spans="5:6" ht="15.75" customHeight="1">
      <c r="F298" s="773"/>
    </row>
    <row r="299" spans="5:6" ht="15.75" customHeight="1">
      <c r="F299" s="773"/>
    </row>
    <row r="300" spans="5:6" ht="15.75" customHeight="1">
      <c r="F300" s="773"/>
    </row>
    <row r="301" spans="5:6" ht="15.75" customHeight="1">
      <c r="F301" s="773"/>
    </row>
    <row r="302" spans="5:6" ht="15.75" customHeight="1">
      <c r="F302" s="773"/>
    </row>
    <row r="303" spans="5:6" ht="15.75" customHeight="1">
      <c r="F303" s="773"/>
    </row>
    <row r="304" spans="5:6" ht="15.75" customHeight="1">
      <c r="F304" s="773"/>
    </row>
    <row r="305" spans="5:6" ht="15.75" customHeight="1">
      <c r="F305" s="773"/>
    </row>
    <row r="306" spans="5:6" ht="15.75" customHeight="1">
      <c r="F306" s="773"/>
    </row>
    <row r="307" spans="5:6" ht="15.75" customHeight="1">
      <c r="F307" s="773"/>
    </row>
    <row r="308" spans="5:6" ht="15.75" customHeight="1">
      <c r="F308" s="773"/>
    </row>
    <row r="309" spans="5:6" ht="15.75" customHeight="1">
      <c r="F309" s="773"/>
    </row>
    <row r="310" spans="5:6" ht="15.75" customHeight="1">
      <c r="F310" s="773"/>
    </row>
    <row r="311" spans="5:6" ht="15.75" customHeight="1">
      <c r="F311" s="773"/>
    </row>
    <row r="312" spans="5:6" ht="15.75" customHeight="1">
      <c r="F312" s="773"/>
    </row>
    <row r="313" spans="5:6" ht="15.75" customHeight="1">
      <c r="F313" s="773"/>
    </row>
    <row r="314" spans="5:6" ht="15.75" customHeight="1">
      <c r="F314" s="773"/>
    </row>
    <row r="315" spans="5:6" ht="15.75" customHeight="1">
      <c r="F315" s="773"/>
    </row>
    <row r="316" spans="5:6" ht="15.75" customHeight="1">
      <c r="F316" s="773"/>
    </row>
    <row r="317" spans="5:6" ht="15.75" customHeight="1">
      <c r="F317" s="773"/>
    </row>
    <row r="320" spans="5:6" ht="15.75" customHeight="1">
      <c r="E320" s="778"/>
      <c r="F320" s="779"/>
    </row>
    <row r="321" spans="6:6" ht="15.75" customHeight="1">
      <c r="F321" s="773"/>
    </row>
    <row r="322" spans="6:6" ht="15.75" customHeight="1">
      <c r="F322" s="773"/>
    </row>
    <row r="323" spans="6:6" ht="15.75" customHeight="1">
      <c r="F323" s="773"/>
    </row>
    <row r="324" spans="6:6" ht="15.75" customHeight="1">
      <c r="F324" s="773"/>
    </row>
    <row r="325" spans="6:6" ht="15.75" customHeight="1">
      <c r="F325" s="773"/>
    </row>
    <row r="326" spans="6:6" ht="15.75" customHeight="1">
      <c r="F326" s="773"/>
    </row>
    <row r="327" spans="6:6" ht="15.75" customHeight="1">
      <c r="F327" s="773"/>
    </row>
    <row r="328" spans="6:6" ht="15.75" customHeight="1">
      <c r="F328" s="773"/>
    </row>
    <row r="329" spans="6:6" ht="15.75" customHeight="1">
      <c r="F329" s="773"/>
    </row>
    <row r="330" spans="6:6" ht="15.75" customHeight="1">
      <c r="F330" s="773"/>
    </row>
    <row r="331" spans="6:6" ht="15.75" customHeight="1">
      <c r="F331" s="773"/>
    </row>
    <row r="332" spans="6:6" ht="15.75" customHeight="1">
      <c r="F332" s="773"/>
    </row>
    <row r="333" spans="6:6" ht="15.75" customHeight="1">
      <c r="F333" s="773"/>
    </row>
    <row r="334" spans="6:6" ht="15.75" customHeight="1">
      <c r="F334" s="773"/>
    </row>
    <row r="335" spans="6:6" ht="15.75" customHeight="1">
      <c r="F335" s="773"/>
    </row>
    <row r="336" spans="6:6" ht="15.75" customHeight="1">
      <c r="F336" s="773"/>
    </row>
    <row r="337" spans="6:6" ht="15.75" customHeight="1">
      <c r="F337" s="773"/>
    </row>
    <row r="338" spans="6:6" ht="15.75" customHeight="1">
      <c r="F338" s="773"/>
    </row>
    <row r="339" spans="6:6" ht="15.75" customHeight="1">
      <c r="F339" s="773"/>
    </row>
    <row r="340" spans="6:6" ht="15.75" customHeight="1">
      <c r="F340" s="773"/>
    </row>
    <row r="341" spans="6:6" ht="15.75" customHeight="1">
      <c r="F341" s="773"/>
    </row>
    <row r="342" spans="6:6" ht="15.75" customHeight="1">
      <c r="F342" s="773"/>
    </row>
    <row r="343" spans="6:6" ht="15.75" customHeight="1">
      <c r="F343" s="773"/>
    </row>
    <row r="344" spans="6:6" ht="15.75" customHeight="1">
      <c r="F344" s="773"/>
    </row>
    <row r="345" spans="6:6" ht="15.75" customHeight="1">
      <c r="F345" s="773"/>
    </row>
    <row r="346" spans="6:6" ht="15.75" customHeight="1">
      <c r="F346" s="773"/>
    </row>
    <row r="347" spans="6:6" ht="15.75" customHeight="1">
      <c r="F347" s="773"/>
    </row>
    <row r="348" spans="6:6" ht="15.75" customHeight="1">
      <c r="F348" s="773"/>
    </row>
    <row r="349" spans="6:6" ht="15.75" customHeight="1">
      <c r="F349" s="773"/>
    </row>
    <row r="350" spans="6:6" ht="15.75" customHeight="1">
      <c r="F350" s="773"/>
    </row>
    <row r="351" spans="6:6" ht="15.75" customHeight="1">
      <c r="F351" s="773"/>
    </row>
    <row r="352" spans="6:6" ht="15.75" customHeight="1">
      <c r="F352" s="773"/>
    </row>
    <row r="353" spans="6:6" ht="15.75" customHeight="1">
      <c r="F353" s="773"/>
    </row>
    <row r="354" spans="6:6" ht="15.75" customHeight="1">
      <c r="F354" s="773"/>
    </row>
  </sheetData>
  <sortState ref="B265:B271">
    <sortCondition ref="B265"/>
  </sortState>
  <hyperlinks>
    <hyperlink ref="B5" r:id="rId1"/>
  </hyperlinks>
  <pageMargins left="0.7" right="0.7" top="0.75" bottom="0.75" header="0.3" footer="0.3"/>
  <pageSetup paperSize="9" orientation="portrait"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I257"/>
  <sheetViews>
    <sheetView zoomScale="80" zoomScaleNormal="80" workbookViewId="0">
      <selection activeCell="A5" sqref="A5"/>
    </sheetView>
  </sheetViews>
  <sheetFormatPr baseColWidth="10" defaultColWidth="11" defaultRowHeight="11.5"/>
  <cols>
    <col min="1" max="1" width="23.25" style="208" customWidth="1"/>
    <col min="2" max="2" width="11.83203125" style="208" customWidth="1"/>
    <col min="3" max="4" width="11" style="208"/>
    <col min="5" max="16384" width="11" style="10"/>
  </cols>
  <sheetData>
    <row r="1" spans="1:7" s="177" customFormat="1">
      <c r="A1" s="208" t="s">
        <v>567</v>
      </c>
      <c r="B1" s="208"/>
      <c r="C1" s="124"/>
      <c r="D1" s="11" t="s">
        <v>353</v>
      </c>
      <c r="E1" s="10"/>
      <c r="F1" s="124"/>
    </row>
    <row r="2" spans="1:7" s="177" customFormat="1">
      <c r="A2" s="180" t="s">
        <v>406</v>
      </c>
      <c r="B2" s="208"/>
      <c r="C2" s="208"/>
      <c r="D2" s="208"/>
      <c r="E2" s="10"/>
      <c r="F2" s="10"/>
    </row>
    <row r="3" spans="1:7">
      <c r="A3" s="10"/>
      <c r="B3" s="10"/>
      <c r="C3" s="10"/>
      <c r="D3" s="10"/>
    </row>
    <row r="4" spans="1:7">
      <c r="A4" s="208" t="s">
        <v>385</v>
      </c>
      <c r="C4" s="10"/>
      <c r="D4" s="12" t="s">
        <v>370</v>
      </c>
      <c r="E4" s="129" t="s">
        <v>390</v>
      </c>
    </row>
    <row r="5" spans="1:7">
      <c r="A5" s="208" t="s">
        <v>569</v>
      </c>
    </row>
    <row r="6" spans="1:7" ht="12">
      <c r="B6" s="180" t="s">
        <v>382</v>
      </c>
    </row>
    <row r="7" spans="1:7">
      <c r="B7" s="208" t="s">
        <v>348</v>
      </c>
    </row>
    <row r="8" spans="1:7">
      <c r="A8" s="181" t="s">
        <v>41</v>
      </c>
      <c r="B8" s="181" t="s">
        <v>339</v>
      </c>
      <c r="C8" s="209" t="s">
        <v>338</v>
      </c>
      <c r="D8" s="209" t="s">
        <v>338</v>
      </c>
    </row>
    <row r="9" spans="1:7">
      <c r="A9" s="181" t="s">
        <v>123</v>
      </c>
      <c r="B9" s="181" t="s">
        <v>339</v>
      </c>
      <c r="C9" s="209" t="s">
        <v>338</v>
      </c>
      <c r="D9" s="209" t="s">
        <v>338</v>
      </c>
      <c r="G9" s="202"/>
    </row>
    <row r="10" spans="1:7">
      <c r="A10" s="181" t="s">
        <v>36</v>
      </c>
      <c r="B10" s="181">
        <v>3427.4392558900004</v>
      </c>
      <c r="C10" s="209" t="s">
        <v>592</v>
      </c>
      <c r="D10" s="209" t="s">
        <v>211</v>
      </c>
      <c r="G10" s="202"/>
    </row>
    <row r="11" spans="1:7">
      <c r="A11" s="181" t="s">
        <v>69</v>
      </c>
      <c r="B11" s="181" t="s">
        <v>339</v>
      </c>
      <c r="C11" s="209" t="s">
        <v>338</v>
      </c>
      <c r="D11" s="209" t="s">
        <v>338</v>
      </c>
      <c r="G11" s="202"/>
    </row>
    <row r="12" spans="1:7">
      <c r="A12" s="181" t="s">
        <v>33</v>
      </c>
      <c r="B12" s="181">
        <v>5781.9519671221969</v>
      </c>
      <c r="C12" s="209" t="s">
        <v>592</v>
      </c>
      <c r="D12" s="209" t="s">
        <v>205</v>
      </c>
      <c r="G12" s="202"/>
    </row>
    <row r="13" spans="1:7">
      <c r="A13" s="181" t="s">
        <v>124</v>
      </c>
      <c r="B13" s="181">
        <v>57.642138529999997</v>
      </c>
      <c r="C13" s="209" t="s">
        <v>497</v>
      </c>
      <c r="D13" s="209" t="s">
        <v>278</v>
      </c>
      <c r="G13" s="202"/>
    </row>
    <row r="14" spans="1:7">
      <c r="A14" s="181" t="s">
        <v>55</v>
      </c>
      <c r="B14" s="181">
        <v>22555.235133758873</v>
      </c>
      <c r="C14" s="209" t="s">
        <v>592</v>
      </c>
      <c r="D14" s="209" t="s">
        <v>184</v>
      </c>
      <c r="G14" s="202"/>
    </row>
    <row r="15" spans="1:7">
      <c r="A15" s="181" t="s">
        <v>88</v>
      </c>
      <c r="B15" s="181">
        <v>16700.423279165341</v>
      </c>
      <c r="C15" s="209" t="s">
        <v>512</v>
      </c>
      <c r="D15" s="209" t="s">
        <v>189</v>
      </c>
      <c r="G15" s="202"/>
    </row>
    <row r="16" spans="1:7">
      <c r="A16" s="181" t="s">
        <v>87</v>
      </c>
      <c r="B16" s="181">
        <v>331.02611813000004</v>
      </c>
      <c r="C16" s="209" t="s">
        <v>497</v>
      </c>
      <c r="D16" s="209" t="s">
        <v>312</v>
      </c>
      <c r="G16" s="202"/>
    </row>
    <row r="17" spans="1:7">
      <c r="A17" s="181" t="s">
        <v>136</v>
      </c>
      <c r="B17" s="181" t="s">
        <v>339</v>
      </c>
      <c r="C17" s="209" t="s">
        <v>338</v>
      </c>
      <c r="D17" s="209" t="s">
        <v>338</v>
      </c>
      <c r="G17" s="202"/>
    </row>
    <row r="18" spans="1:7">
      <c r="A18" s="181" t="s">
        <v>11</v>
      </c>
      <c r="B18" s="181" t="s">
        <v>339</v>
      </c>
      <c r="C18" s="209" t="s">
        <v>338</v>
      </c>
      <c r="D18" s="209" t="s">
        <v>338</v>
      </c>
      <c r="G18" s="202"/>
    </row>
    <row r="19" spans="1:7">
      <c r="A19" s="181" t="s">
        <v>84</v>
      </c>
      <c r="B19" s="181">
        <v>1151.40856504</v>
      </c>
      <c r="C19" s="209" t="s">
        <v>497</v>
      </c>
      <c r="D19" s="209" t="s">
        <v>274</v>
      </c>
      <c r="G19" s="202"/>
    </row>
    <row r="20" spans="1:7">
      <c r="A20" s="181" t="s">
        <v>78</v>
      </c>
      <c r="B20" s="181">
        <v>15991.757747237425</v>
      </c>
      <c r="C20" s="209" t="s">
        <v>497</v>
      </c>
      <c r="D20" s="209" t="s">
        <v>190</v>
      </c>
      <c r="G20" s="202"/>
    </row>
    <row r="21" spans="1:7">
      <c r="A21" s="181" t="s">
        <v>85</v>
      </c>
      <c r="B21" s="181" t="s">
        <v>339</v>
      </c>
      <c r="C21" s="209" t="s">
        <v>338</v>
      </c>
      <c r="D21" s="209" t="s">
        <v>338</v>
      </c>
      <c r="G21" s="202"/>
    </row>
    <row r="22" spans="1:7">
      <c r="A22" s="181" t="s">
        <v>81</v>
      </c>
      <c r="B22" s="181" t="s">
        <v>339</v>
      </c>
      <c r="C22" s="209" t="s">
        <v>338</v>
      </c>
      <c r="D22" s="209" t="s">
        <v>338</v>
      </c>
      <c r="G22" s="202"/>
    </row>
    <row r="23" spans="1:7">
      <c r="A23" s="181" t="s">
        <v>111</v>
      </c>
      <c r="B23" s="181">
        <v>94.812318090000005</v>
      </c>
      <c r="C23" s="209" t="s">
        <v>497</v>
      </c>
      <c r="D23" s="209" t="s">
        <v>320</v>
      </c>
      <c r="G23" s="202"/>
    </row>
    <row r="24" spans="1:7">
      <c r="A24" s="181" t="s">
        <v>128</v>
      </c>
      <c r="B24" s="181">
        <v>180.74176967700001</v>
      </c>
      <c r="C24" s="209" t="s">
        <v>600</v>
      </c>
      <c r="D24" s="209" t="s">
        <v>246</v>
      </c>
      <c r="G24" s="202"/>
    </row>
    <row r="25" spans="1:7">
      <c r="A25" s="181" t="s">
        <v>9</v>
      </c>
      <c r="B25" s="181">
        <v>41120.996294329998</v>
      </c>
      <c r="C25" s="209" t="s">
        <v>592</v>
      </c>
      <c r="D25" s="209" t="s">
        <v>179</v>
      </c>
      <c r="G25" s="202"/>
    </row>
    <row r="26" spans="1:7">
      <c r="A26" s="181" t="s">
        <v>323</v>
      </c>
      <c r="B26" s="181">
        <v>96.203691059999997</v>
      </c>
      <c r="C26" s="209" t="s">
        <v>497</v>
      </c>
      <c r="D26" s="209" t="s">
        <v>289</v>
      </c>
      <c r="G26" s="202"/>
    </row>
    <row r="27" spans="1:7">
      <c r="A27" s="181" t="s">
        <v>94</v>
      </c>
      <c r="B27" s="181">
        <v>1184.72753087</v>
      </c>
      <c r="C27" s="209" t="s">
        <v>497</v>
      </c>
      <c r="D27" s="209" t="s">
        <v>251</v>
      </c>
      <c r="G27" s="202"/>
    </row>
    <row r="28" spans="1:7">
      <c r="A28" s="181" t="s">
        <v>60</v>
      </c>
      <c r="B28" s="181">
        <v>250.98271283</v>
      </c>
      <c r="C28" s="209" t="s">
        <v>592</v>
      </c>
      <c r="D28" s="209" t="s">
        <v>239</v>
      </c>
      <c r="G28" s="202"/>
    </row>
    <row r="29" spans="1:7">
      <c r="A29" s="181" t="s">
        <v>79</v>
      </c>
      <c r="B29" s="181" t="s">
        <v>339</v>
      </c>
      <c r="C29" s="209" t="s">
        <v>338</v>
      </c>
      <c r="D29" s="209" t="s">
        <v>338</v>
      </c>
      <c r="G29" s="202"/>
    </row>
    <row r="30" spans="1:7">
      <c r="A30" s="181" t="s">
        <v>65</v>
      </c>
      <c r="B30" s="181" t="s">
        <v>339</v>
      </c>
      <c r="C30" s="209" t="s">
        <v>338</v>
      </c>
      <c r="D30" s="209" t="s">
        <v>338</v>
      </c>
      <c r="G30" s="202"/>
    </row>
    <row r="31" spans="1:7">
      <c r="A31" s="181" t="s">
        <v>57</v>
      </c>
      <c r="B31" s="181" t="s">
        <v>339</v>
      </c>
      <c r="C31" s="209" t="s">
        <v>338</v>
      </c>
      <c r="D31" s="209" t="s">
        <v>338</v>
      </c>
      <c r="G31" s="202"/>
    </row>
    <row r="32" spans="1:7">
      <c r="A32" s="181" t="s">
        <v>38</v>
      </c>
      <c r="B32" s="181">
        <v>29771.747697729628</v>
      </c>
      <c r="C32" s="209" t="s">
        <v>512</v>
      </c>
      <c r="D32" s="209" t="s">
        <v>181</v>
      </c>
      <c r="G32" s="202"/>
    </row>
    <row r="33" spans="1:7">
      <c r="A33" s="181" t="s">
        <v>58</v>
      </c>
      <c r="B33" s="181">
        <v>1621.2780090282306</v>
      </c>
      <c r="C33" s="209" t="s">
        <v>497</v>
      </c>
      <c r="D33" s="209" t="s">
        <v>218</v>
      </c>
      <c r="G33" s="202"/>
    </row>
    <row r="34" spans="1:7">
      <c r="A34" s="181" t="s">
        <v>1</v>
      </c>
      <c r="B34" s="181">
        <v>468062.32972506614</v>
      </c>
      <c r="C34" s="209" t="s">
        <v>497</v>
      </c>
      <c r="D34" s="209" t="s">
        <v>170</v>
      </c>
      <c r="G34" s="202"/>
    </row>
    <row r="35" spans="1:7">
      <c r="A35" s="181" t="s">
        <v>31</v>
      </c>
      <c r="B35" s="181">
        <v>2208.8822268692893</v>
      </c>
      <c r="C35" s="209" t="s">
        <v>512</v>
      </c>
      <c r="D35" s="209" t="s">
        <v>216</v>
      </c>
      <c r="G35" s="202"/>
    </row>
    <row r="36" spans="1:7">
      <c r="A36" s="181" t="s">
        <v>113</v>
      </c>
      <c r="B36" s="181">
        <v>355.75198745</v>
      </c>
      <c r="C36" s="209" t="s">
        <v>592</v>
      </c>
      <c r="D36" s="209" t="s">
        <v>298</v>
      </c>
      <c r="G36" s="202"/>
    </row>
    <row r="37" spans="1:7">
      <c r="A37" s="181" t="s">
        <v>324</v>
      </c>
      <c r="B37" s="181" t="s">
        <v>339</v>
      </c>
      <c r="C37" s="209" t="s">
        <v>338</v>
      </c>
      <c r="D37" s="209" t="s">
        <v>338</v>
      </c>
      <c r="G37" s="202"/>
    </row>
    <row r="38" spans="1:7">
      <c r="A38" s="181" t="s">
        <v>114</v>
      </c>
      <c r="B38" s="181">
        <v>1096.53637183</v>
      </c>
      <c r="C38" s="209" t="s">
        <v>497</v>
      </c>
      <c r="D38" s="209" t="s">
        <v>285</v>
      </c>
      <c r="G38" s="202"/>
    </row>
    <row r="39" spans="1:7">
      <c r="A39" s="181" t="s">
        <v>73</v>
      </c>
      <c r="B39" s="181" t="s">
        <v>339</v>
      </c>
      <c r="C39" s="209" t="s">
        <v>338</v>
      </c>
      <c r="D39" s="209" t="s">
        <v>338</v>
      </c>
      <c r="G39" s="202"/>
    </row>
    <row r="40" spans="1:7">
      <c r="A40" s="181" t="s">
        <v>138</v>
      </c>
      <c r="B40" s="181">
        <v>183.57447005999998</v>
      </c>
      <c r="C40" s="209" t="s">
        <v>497</v>
      </c>
      <c r="D40" s="209" t="s">
        <v>252</v>
      </c>
      <c r="G40" s="202"/>
    </row>
    <row r="41" spans="1:7">
      <c r="A41" s="181" t="s">
        <v>80</v>
      </c>
      <c r="B41" s="181">
        <v>8286.9177202448209</v>
      </c>
      <c r="C41" s="209" t="s">
        <v>497</v>
      </c>
      <c r="D41" s="209" t="s">
        <v>199</v>
      </c>
      <c r="E41" s="195"/>
      <c r="G41" s="202"/>
    </row>
    <row r="42" spans="1:7">
      <c r="A42" s="181" t="s">
        <v>103</v>
      </c>
      <c r="B42" s="181">
        <v>10054.209820262979</v>
      </c>
      <c r="C42" s="209" t="s">
        <v>497</v>
      </c>
      <c r="D42" s="209" t="s">
        <v>197</v>
      </c>
      <c r="G42" s="202"/>
    </row>
    <row r="43" spans="1:7">
      <c r="A43" s="181" t="s">
        <v>64</v>
      </c>
      <c r="B43" s="181">
        <v>810.9334317979999</v>
      </c>
      <c r="C43" s="209" t="s">
        <v>591</v>
      </c>
      <c r="D43" s="209" t="s">
        <v>232</v>
      </c>
      <c r="G43" s="202"/>
    </row>
    <row r="44" spans="1:7">
      <c r="A44" s="181" t="s">
        <v>19</v>
      </c>
      <c r="B44" s="181">
        <v>8827.8385605700005</v>
      </c>
      <c r="C44" s="209" t="s">
        <v>497</v>
      </c>
      <c r="D44" s="209" t="s">
        <v>198</v>
      </c>
      <c r="G44" s="202"/>
    </row>
    <row r="45" spans="1:7">
      <c r="A45" s="181" t="s">
        <v>100</v>
      </c>
      <c r="B45" s="181">
        <v>92.261299499999993</v>
      </c>
      <c r="C45" s="209" t="s">
        <v>592</v>
      </c>
      <c r="D45" s="209" t="s">
        <v>282</v>
      </c>
      <c r="G45" s="202"/>
    </row>
    <row r="46" spans="1:7">
      <c r="A46" s="181" t="s">
        <v>134</v>
      </c>
      <c r="B46" s="181">
        <v>675.00408585710807</v>
      </c>
      <c r="C46" s="209" t="s">
        <v>497</v>
      </c>
      <c r="D46" s="209" t="s">
        <v>261</v>
      </c>
      <c r="G46" s="202"/>
    </row>
    <row r="47" spans="1:7">
      <c r="A47" s="181" t="s">
        <v>17</v>
      </c>
      <c r="B47" s="181">
        <v>553.93600934999995</v>
      </c>
      <c r="C47" s="209" t="s">
        <v>592</v>
      </c>
      <c r="D47" s="209" t="s">
        <v>262</v>
      </c>
      <c r="G47" s="202"/>
    </row>
    <row r="48" spans="1:7">
      <c r="A48" s="181" t="s">
        <v>105</v>
      </c>
      <c r="B48" s="181">
        <v>7504.1260541362408</v>
      </c>
      <c r="C48" s="209" t="s">
        <v>497</v>
      </c>
      <c r="D48" s="209" t="s">
        <v>202</v>
      </c>
      <c r="G48" s="202"/>
    </row>
    <row r="49" spans="1:7">
      <c r="A49" s="181" t="s">
        <v>24</v>
      </c>
      <c r="B49" s="181">
        <v>68440.904720344071</v>
      </c>
      <c r="C49" s="209" t="s">
        <v>497</v>
      </c>
      <c r="D49" s="209" t="s">
        <v>174</v>
      </c>
      <c r="G49" s="202"/>
    </row>
    <row r="50" spans="1:7">
      <c r="A50" s="181" t="s">
        <v>131</v>
      </c>
      <c r="B50" s="181" t="s">
        <v>339</v>
      </c>
      <c r="C50" s="209" t="s">
        <v>338</v>
      </c>
      <c r="D50" s="209" t="s">
        <v>338</v>
      </c>
      <c r="G50" s="202"/>
    </row>
    <row r="51" spans="1:7">
      <c r="A51" s="181" t="s">
        <v>222</v>
      </c>
      <c r="B51" s="181" t="s">
        <v>339</v>
      </c>
      <c r="C51" s="209" t="s">
        <v>338</v>
      </c>
      <c r="D51" s="209" t="s">
        <v>338</v>
      </c>
      <c r="G51" s="202"/>
    </row>
    <row r="52" spans="1:7">
      <c r="A52" s="181" t="s">
        <v>112</v>
      </c>
      <c r="B52" s="181">
        <v>129.77847152000001</v>
      </c>
      <c r="C52" s="209" t="s">
        <v>497</v>
      </c>
      <c r="D52" s="209" t="s">
        <v>256</v>
      </c>
      <c r="G52" s="202"/>
    </row>
    <row r="53" spans="1:7">
      <c r="A53" s="181" t="s">
        <v>20</v>
      </c>
      <c r="B53" s="181">
        <v>141299.91293013713</v>
      </c>
      <c r="C53" s="209" t="s">
        <v>497</v>
      </c>
      <c r="D53" s="209" t="s">
        <v>172</v>
      </c>
      <c r="G53" s="202"/>
    </row>
    <row r="54" spans="1:7">
      <c r="A54" s="181" t="s">
        <v>48</v>
      </c>
      <c r="B54" s="181" t="s">
        <v>339</v>
      </c>
      <c r="C54" s="209" t="s">
        <v>338</v>
      </c>
      <c r="D54" s="209" t="s">
        <v>338</v>
      </c>
      <c r="G54" s="202"/>
    </row>
    <row r="55" spans="1:7">
      <c r="A55" s="181" t="s">
        <v>75</v>
      </c>
      <c r="B55" s="181">
        <v>3843.7700084833814</v>
      </c>
      <c r="C55" s="209" t="s">
        <v>497</v>
      </c>
      <c r="D55" s="209" t="s">
        <v>210</v>
      </c>
      <c r="G55" s="202"/>
    </row>
    <row r="56" spans="1:7">
      <c r="A56" s="181" t="s">
        <v>68</v>
      </c>
      <c r="B56" s="181">
        <v>38.679056080000002</v>
      </c>
      <c r="C56" s="209" t="s">
        <v>592</v>
      </c>
      <c r="D56" s="209" t="s">
        <v>228</v>
      </c>
      <c r="G56" s="202"/>
    </row>
    <row r="57" spans="1:7">
      <c r="A57" s="181" t="s">
        <v>77</v>
      </c>
      <c r="B57" s="181" t="s">
        <v>339</v>
      </c>
      <c r="C57" s="209" t="s">
        <v>338</v>
      </c>
      <c r="D57" s="209" t="s">
        <v>338</v>
      </c>
      <c r="G57" s="202"/>
    </row>
    <row r="58" spans="1:7">
      <c r="A58" s="181" t="s">
        <v>89</v>
      </c>
      <c r="B58" s="181">
        <v>18.544561349999999</v>
      </c>
      <c r="C58" s="209" t="s">
        <v>592</v>
      </c>
      <c r="D58" s="209" t="s">
        <v>234</v>
      </c>
      <c r="G58" s="202"/>
    </row>
    <row r="59" spans="1:7">
      <c r="A59" s="181" t="s">
        <v>93</v>
      </c>
      <c r="B59" s="181">
        <v>4136.8806803100006</v>
      </c>
      <c r="C59" s="209" t="s">
        <v>497</v>
      </c>
      <c r="D59" s="209" t="s">
        <v>208</v>
      </c>
      <c r="G59" s="202"/>
    </row>
    <row r="60" spans="1:7">
      <c r="A60" s="181" t="s">
        <v>82</v>
      </c>
      <c r="B60" s="181">
        <v>4733.5144912390479</v>
      </c>
      <c r="C60" s="209" t="s">
        <v>497</v>
      </c>
      <c r="D60" s="209" t="s">
        <v>207</v>
      </c>
      <c r="G60" s="202"/>
    </row>
    <row r="61" spans="1:7">
      <c r="A61" s="181" t="s">
        <v>145</v>
      </c>
      <c r="B61" s="181">
        <v>415.75831800523412</v>
      </c>
      <c r="C61" s="209" t="s">
        <v>497</v>
      </c>
      <c r="D61" s="209" t="s">
        <v>230</v>
      </c>
      <c r="G61" s="202"/>
    </row>
    <row r="62" spans="1:7">
      <c r="A62" s="181" t="s">
        <v>6</v>
      </c>
      <c r="B62" s="181">
        <v>68238.350290729999</v>
      </c>
      <c r="C62" s="209" t="s">
        <v>497</v>
      </c>
      <c r="D62" s="209" t="s">
        <v>175</v>
      </c>
      <c r="G62" s="202"/>
    </row>
    <row r="63" spans="1:7">
      <c r="A63" s="181" t="s">
        <v>8</v>
      </c>
      <c r="B63" s="181">
        <v>7910.0954267699999</v>
      </c>
      <c r="C63" s="209" t="s">
        <v>497</v>
      </c>
      <c r="D63" s="209" t="s">
        <v>201</v>
      </c>
      <c r="G63" s="202"/>
    </row>
    <row r="64" spans="1:7">
      <c r="A64" s="181" t="s">
        <v>22</v>
      </c>
      <c r="B64" s="181">
        <v>14073.524829229998</v>
      </c>
      <c r="C64" s="209" t="s">
        <v>592</v>
      </c>
      <c r="D64" s="209" t="s">
        <v>192</v>
      </c>
      <c r="G64" s="202"/>
    </row>
    <row r="65" spans="1:7">
      <c r="A65" s="181" t="s">
        <v>40</v>
      </c>
      <c r="B65" s="181" t="s">
        <v>339</v>
      </c>
      <c r="C65" s="209" t="s">
        <v>338</v>
      </c>
      <c r="D65" s="209" t="s">
        <v>338</v>
      </c>
      <c r="G65" s="202"/>
    </row>
    <row r="66" spans="1:7">
      <c r="A66" s="181" t="s">
        <v>110</v>
      </c>
      <c r="B66" s="181">
        <v>4100.1376676123436</v>
      </c>
      <c r="C66" s="209" t="s">
        <v>497</v>
      </c>
      <c r="D66" s="209" t="s">
        <v>209</v>
      </c>
      <c r="G66" s="202"/>
    </row>
    <row r="67" spans="1:7">
      <c r="A67" s="181" t="s">
        <v>91</v>
      </c>
      <c r="B67" s="181">
        <v>17669.909403189802</v>
      </c>
      <c r="C67" s="209" t="s">
        <v>497</v>
      </c>
      <c r="D67" s="209" t="s">
        <v>188</v>
      </c>
      <c r="G67" s="202"/>
    </row>
    <row r="68" spans="1:7">
      <c r="A68" s="181" t="s">
        <v>26</v>
      </c>
      <c r="B68" s="181">
        <v>36892.846854883268</v>
      </c>
      <c r="C68" s="209" t="s">
        <v>497</v>
      </c>
      <c r="D68" s="209" t="s">
        <v>180</v>
      </c>
      <c r="G68" s="202"/>
    </row>
    <row r="69" spans="1:7">
      <c r="A69" s="181" t="s">
        <v>14</v>
      </c>
      <c r="B69" s="181">
        <v>171293.55032471192</v>
      </c>
      <c r="C69" s="209" t="s">
        <v>497</v>
      </c>
      <c r="D69" s="209" t="s">
        <v>171</v>
      </c>
      <c r="G69" s="202"/>
    </row>
    <row r="70" spans="1:7">
      <c r="A70" s="181" t="s">
        <v>97</v>
      </c>
      <c r="B70" s="181">
        <v>607.31311384000003</v>
      </c>
      <c r="C70" s="209" t="s">
        <v>599</v>
      </c>
      <c r="D70" s="209" t="s">
        <v>245</v>
      </c>
      <c r="G70" s="202"/>
    </row>
    <row r="71" spans="1:7">
      <c r="A71" s="181" t="s">
        <v>63</v>
      </c>
      <c r="B71" s="181">
        <v>624.92589306000002</v>
      </c>
      <c r="C71" s="209" t="s">
        <v>497</v>
      </c>
      <c r="D71" s="209" t="s">
        <v>272</v>
      </c>
      <c r="G71" s="202"/>
    </row>
    <row r="72" spans="1:7">
      <c r="A72" s="181" t="s">
        <v>34</v>
      </c>
      <c r="B72" s="181" t="s">
        <v>339</v>
      </c>
      <c r="C72" s="209" t="s">
        <v>338</v>
      </c>
      <c r="D72" s="209" t="s">
        <v>338</v>
      </c>
      <c r="G72" s="202"/>
    </row>
    <row r="73" spans="1:7">
      <c r="A73" s="181" t="s">
        <v>125</v>
      </c>
      <c r="B73" s="181">
        <v>188.83239953</v>
      </c>
      <c r="C73" s="209" t="s">
        <v>497</v>
      </c>
      <c r="D73" s="209" t="s">
        <v>227</v>
      </c>
      <c r="G73" s="202"/>
    </row>
    <row r="74" spans="1:7">
      <c r="A74" s="181" t="s">
        <v>102</v>
      </c>
      <c r="B74" s="181">
        <v>24.778609339999999</v>
      </c>
      <c r="C74" s="209" t="s">
        <v>592</v>
      </c>
      <c r="D74" s="209" t="s">
        <v>319</v>
      </c>
      <c r="G74" s="202"/>
    </row>
    <row r="75" spans="1:7">
      <c r="A75" s="181" t="s">
        <v>98</v>
      </c>
      <c r="B75" s="181" t="s">
        <v>339</v>
      </c>
      <c r="C75" s="209" t="s">
        <v>338</v>
      </c>
      <c r="D75" s="209" t="s">
        <v>338</v>
      </c>
      <c r="G75" s="202"/>
    </row>
    <row r="76" spans="1:7">
      <c r="A76" s="181" t="s">
        <v>126</v>
      </c>
      <c r="B76" s="181">
        <v>378.45853298858697</v>
      </c>
      <c r="C76" s="209" t="s">
        <v>497</v>
      </c>
      <c r="D76" s="209" t="s">
        <v>297</v>
      </c>
      <c r="G76" s="202"/>
    </row>
    <row r="77" spans="1:7">
      <c r="A77" s="181" t="s">
        <v>117</v>
      </c>
      <c r="B77" s="181" t="s">
        <v>339</v>
      </c>
      <c r="C77" s="209" t="s">
        <v>338</v>
      </c>
      <c r="D77" s="209" t="s">
        <v>338</v>
      </c>
      <c r="G77" s="202"/>
    </row>
    <row r="78" spans="1:7">
      <c r="A78" s="181" t="s">
        <v>130</v>
      </c>
      <c r="B78" s="181">
        <v>3.0232798189999999</v>
      </c>
      <c r="C78" s="209" t="s">
        <v>598</v>
      </c>
      <c r="D78" s="209" t="s">
        <v>307</v>
      </c>
      <c r="G78" s="202"/>
    </row>
    <row r="79" spans="1:7">
      <c r="A79" s="181" t="s">
        <v>96</v>
      </c>
      <c r="B79" s="181" t="s">
        <v>339</v>
      </c>
      <c r="C79" s="209" t="s">
        <v>338</v>
      </c>
      <c r="D79" s="209" t="s">
        <v>338</v>
      </c>
      <c r="G79" s="202"/>
    </row>
    <row r="80" spans="1:7">
      <c r="A80" s="181" t="s">
        <v>118</v>
      </c>
      <c r="B80" s="181">
        <v>945.43485033165268</v>
      </c>
      <c r="C80" s="209" t="s">
        <v>497</v>
      </c>
      <c r="D80" s="209" t="s">
        <v>226</v>
      </c>
      <c r="G80" s="202"/>
    </row>
    <row r="81" spans="1:7">
      <c r="A81" s="181" t="s">
        <v>142</v>
      </c>
      <c r="B81" s="181">
        <v>859.99967004576865</v>
      </c>
      <c r="C81" s="209" t="s">
        <v>497</v>
      </c>
      <c r="D81" s="209" t="s">
        <v>317</v>
      </c>
      <c r="G81" s="202"/>
    </row>
    <row r="82" spans="1:7">
      <c r="A82" s="181" t="s">
        <v>531</v>
      </c>
      <c r="B82" s="181">
        <v>124.02458753000001</v>
      </c>
      <c r="C82" s="209" t="s">
        <v>497</v>
      </c>
      <c r="D82" s="209" t="s">
        <v>301</v>
      </c>
      <c r="G82" s="202"/>
    </row>
    <row r="83" spans="1:7">
      <c r="A83" s="181" t="s">
        <v>53</v>
      </c>
      <c r="B83" s="181">
        <v>5.8443745500000004</v>
      </c>
      <c r="C83" s="209" t="s">
        <v>592</v>
      </c>
      <c r="D83" s="209" t="s">
        <v>236</v>
      </c>
      <c r="G83" s="202"/>
    </row>
    <row r="84" spans="1:7">
      <c r="A84" s="181" t="s">
        <v>62</v>
      </c>
      <c r="B84" s="181" t="s">
        <v>339</v>
      </c>
      <c r="C84" s="209" t="s">
        <v>338</v>
      </c>
      <c r="D84" s="209" t="s">
        <v>338</v>
      </c>
      <c r="G84" s="202"/>
    </row>
    <row r="85" spans="1:7">
      <c r="A85" s="181" t="s">
        <v>44</v>
      </c>
      <c r="B85" s="181">
        <v>12425.082975720001</v>
      </c>
      <c r="C85" s="209" t="s">
        <v>599</v>
      </c>
      <c r="D85" s="209" t="s">
        <v>195</v>
      </c>
      <c r="G85" s="202"/>
    </row>
    <row r="86" spans="1:7">
      <c r="A86" s="181" t="s">
        <v>66</v>
      </c>
      <c r="B86" s="181" t="s">
        <v>339</v>
      </c>
      <c r="C86" s="209" t="s">
        <v>338</v>
      </c>
      <c r="D86" s="209" t="s">
        <v>338</v>
      </c>
      <c r="G86" s="202"/>
    </row>
    <row r="87" spans="1:7">
      <c r="A87" s="181" t="s">
        <v>144</v>
      </c>
      <c r="B87" s="181">
        <v>118.27105247</v>
      </c>
      <c r="C87" s="209" t="s">
        <v>497</v>
      </c>
      <c r="D87" s="209" t="s">
        <v>314</v>
      </c>
      <c r="G87" s="202"/>
    </row>
    <row r="88" spans="1:7">
      <c r="A88" s="181" t="s">
        <v>133</v>
      </c>
      <c r="B88" s="181">
        <v>103.78960013999999</v>
      </c>
      <c r="C88" s="209" t="s">
        <v>497</v>
      </c>
      <c r="D88" s="209" t="s">
        <v>248</v>
      </c>
      <c r="G88" s="202"/>
    </row>
    <row r="89" spans="1:7">
      <c r="A89" s="181" t="s">
        <v>15</v>
      </c>
      <c r="B89" s="181">
        <v>8053.9263306996909</v>
      </c>
      <c r="C89" s="209" t="s">
        <v>497</v>
      </c>
      <c r="D89" s="209" t="s">
        <v>200</v>
      </c>
      <c r="G89" s="202"/>
    </row>
    <row r="90" spans="1:7">
      <c r="A90" s="181" t="s">
        <v>115</v>
      </c>
      <c r="B90" s="181">
        <v>66.00942766</v>
      </c>
      <c r="C90" s="209" t="s">
        <v>497</v>
      </c>
      <c r="D90" s="209" t="s">
        <v>304</v>
      </c>
      <c r="G90" s="202"/>
    </row>
    <row r="91" spans="1:7">
      <c r="A91" s="181" t="s">
        <v>121</v>
      </c>
      <c r="B91" s="181">
        <v>44.818684990000001</v>
      </c>
      <c r="C91" s="209" t="s">
        <v>497</v>
      </c>
      <c r="D91" s="209" t="s">
        <v>294</v>
      </c>
      <c r="G91" s="202"/>
    </row>
    <row r="92" spans="1:7">
      <c r="A92" s="181" t="s">
        <v>140</v>
      </c>
      <c r="B92" s="181">
        <v>46.889667840000001</v>
      </c>
      <c r="C92" s="209" t="s">
        <v>497</v>
      </c>
      <c r="D92" s="209" t="s">
        <v>266</v>
      </c>
      <c r="G92" s="202"/>
    </row>
    <row r="93" spans="1:7">
      <c r="A93" s="181" t="s">
        <v>39</v>
      </c>
      <c r="B93" s="181" t="s">
        <v>339</v>
      </c>
      <c r="C93" s="209" t="s">
        <v>338</v>
      </c>
      <c r="D93" s="209" t="s">
        <v>338</v>
      </c>
      <c r="G93" s="202"/>
    </row>
    <row r="94" spans="1:7">
      <c r="A94" s="181" t="s">
        <v>51</v>
      </c>
      <c r="B94" s="181">
        <v>112.90187371899999</v>
      </c>
      <c r="C94" s="209" t="s">
        <v>598</v>
      </c>
      <c r="D94" s="209" t="s">
        <v>293</v>
      </c>
      <c r="G94" s="202"/>
    </row>
    <row r="95" spans="1:7">
      <c r="A95" s="181" t="s">
        <v>127</v>
      </c>
      <c r="B95" s="181" t="s">
        <v>339</v>
      </c>
      <c r="C95" s="209" t="s">
        <v>338</v>
      </c>
      <c r="D95" s="209" t="s">
        <v>338</v>
      </c>
      <c r="G95" s="202"/>
    </row>
    <row r="96" spans="1:7">
      <c r="A96" s="181" t="s">
        <v>42</v>
      </c>
      <c r="B96" s="181" t="s">
        <v>339</v>
      </c>
      <c r="C96" s="209" t="s">
        <v>338</v>
      </c>
      <c r="D96" s="209" t="s">
        <v>338</v>
      </c>
      <c r="G96" s="202"/>
    </row>
    <row r="97" spans="1:7">
      <c r="A97" s="181" t="s">
        <v>59</v>
      </c>
      <c r="B97" s="181">
        <v>21463.059415859236</v>
      </c>
      <c r="C97" s="209" t="s">
        <v>497</v>
      </c>
      <c r="D97" s="209" t="s">
        <v>185</v>
      </c>
      <c r="G97" s="202"/>
    </row>
    <row r="98" spans="1:7">
      <c r="A98" s="181" t="s">
        <v>116</v>
      </c>
      <c r="B98" s="181">
        <v>2679.2060942650178</v>
      </c>
      <c r="C98" s="209" t="s">
        <v>592</v>
      </c>
      <c r="D98" s="209" t="s">
        <v>214</v>
      </c>
      <c r="G98" s="202"/>
    </row>
    <row r="99" spans="1:7">
      <c r="A99" s="181" t="s">
        <v>101</v>
      </c>
      <c r="B99" s="181" t="s">
        <v>339</v>
      </c>
      <c r="C99" s="209" t="s">
        <v>338</v>
      </c>
      <c r="D99" s="209" t="s">
        <v>338</v>
      </c>
      <c r="G99" s="202"/>
    </row>
    <row r="100" spans="1:7">
      <c r="A100" s="181" t="s">
        <v>61</v>
      </c>
      <c r="B100" s="181" t="s">
        <v>339</v>
      </c>
      <c r="C100" s="209" t="s">
        <v>338</v>
      </c>
      <c r="D100" s="209" t="s">
        <v>338</v>
      </c>
      <c r="G100" s="202"/>
    </row>
    <row r="101" spans="1:7">
      <c r="A101" s="181" t="s">
        <v>12</v>
      </c>
      <c r="B101" s="181" t="s">
        <v>339</v>
      </c>
      <c r="C101" s="209" t="s">
        <v>338</v>
      </c>
      <c r="D101" s="209" t="s">
        <v>338</v>
      </c>
      <c r="G101" s="202"/>
    </row>
    <row r="102" spans="1:7">
      <c r="A102" s="181" t="s">
        <v>109</v>
      </c>
      <c r="B102" s="181">
        <v>7405.7698637518215</v>
      </c>
      <c r="C102" s="209" t="s">
        <v>497</v>
      </c>
      <c r="D102" s="209" t="s">
        <v>203</v>
      </c>
      <c r="G102" s="202"/>
    </row>
    <row r="103" spans="1:7">
      <c r="A103" s="181" t="s">
        <v>122</v>
      </c>
      <c r="B103" s="181" t="s">
        <v>339</v>
      </c>
      <c r="C103" s="209" t="s">
        <v>338</v>
      </c>
      <c r="D103" s="209" t="s">
        <v>338</v>
      </c>
      <c r="G103" s="202"/>
    </row>
    <row r="104" spans="1:7">
      <c r="A104" s="181" t="s">
        <v>10</v>
      </c>
      <c r="B104" s="181">
        <v>2575.1113928200002</v>
      </c>
      <c r="C104" s="209" t="s">
        <v>592</v>
      </c>
      <c r="D104" s="209" t="s">
        <v>215</v>
      </c>
      <c r="G104" s="202"/>
    </row>
    <row r="105" spans="1:7">
      <c r="A105" s="181" t="s">
        <v>119</v>
      </c>
      <c r="B105" s="181">
        <v>147.72478703000002</v>
      </c>
      <c r="C105" s="209" t="s">
        <v>592</v>
      </c>
      <c r="D105" s="209" t="s">
        <v>271</v>
      </c>
      <c r="G105" s="202"/>
    </row>
    <row r="106" spans="1:7">
      <c r="A106" s="181" t="s">
        <v>99</v>
      </c>
      <c r="B106" s="181">
        <v>132.57428150000001</v>
      </c>
      <c r="C106" s="209" t="s">
        <v>592</v>
      </c>
      <c r="D106" s="209" t="s">
        <v>243</v>
      </c>
      <c r="G106" s="202"/>
    </row>
    <row r="107" spans="1:7">
      <c r="A107" s="181" t="s">
        <v>43</v>
      </c>
      <c r="B107" s="181">
        <v>584.92644058999997</v>
      </c>
      <c r="C107" s="209" t="s">
        <v>497</v>
      </c>
      <c r="D107" s="209" t="s">
        <v>265</v>
      </c>
      <c r="G107" s="202"/>
    </row>
    <row r="108" spans="1:7">
      <c r="A108" s="181" t="s">
        <v>16</v>
      </c>
      <c r="B108" s="181">
        <v>1225.8921478490001</v>
      </c>
      <c r="C108" s="209" t="s">
        <v>598</v>
      </c>
      <c r="D108" s="209" t="s">
        <v>316</v>
      </c>
      <c r="G108" s="202"/>
    </row>
    <row r="109" spans="1:7">
      <c r="A109" s="181" t="s">
        <v>35</v>
      </c>
      <c r="B109" s="181">
        <v>14622.023526899316</v>
      </c>
      <c r="C109" s="209" t="s">
        <v>497</v>
      </c>
      <c r="D109" s="209" t="s">
        <v>191</v>
      </c>
      <c r="G109" s="202"/>
    </row>
    <row r="110" spans="1:7">
      <c r="A110" s="181" t="s">
        <v>74</v>
      </c>
      <c r="B110" s="181">
        <v>4786.5154716261322</v>
      </c>
      <c r="C110" s="209" t="s">
        <v>497</v>
      </c>
      <c r="D110" s="209" t="s">
        <v>206</v>
      </c>
      <c r="G110" s="202"/>
    </row>
    <row r="111" spans="1:7">
      <c r="A111" s="181" t="s">
        <v>139</v>
      </c>
      <c r="B111" s="181" t="s">
        <v>339</v>
      </c>
      <c r="C111" s="209" t="s">
        <v>338</v>
      </c>
      <c r="D111" s="209" t="s">
        <v>338</v>
      </c>
      <c r="E111" s="211"/>
      <c r="G111" s="202"/>
    </row>
    <row r="112" spans="1:7">
      <c r="A112" s="181" t="s">
        <v>54</v>
      </c>
      <c r="B112" s="181">
        <v>2857.4024413464444</v>
      </c>
      <c r="C112" s="209" t="s">
        <v>497</v>
      </c>
      <c r="D112" s="209" t="s">
        <v>213</v>
      </c>
      <c r="G112" s="202"/>
    </row>
    <row r="113" spans="1:7">
      <c r="A113" s="181" t="s">
        <v>13</v>
      </c>
      <c r="B113" s="181">
        <v>41505.115222222717</v>
      </c>
      <c r="C113" s="209" t="s">
        <v>497</v>
      </c>
      <c r="D113" s="209" t="s">
        <v>178</v>
      </c>
      <c r="G113" s="202"/>
    </row>
    <row r="114" spans="1:7">
      <c r="A114" s="181" t="s">
        <v>72</v>
      </c>
      <c r="B114" s="181" t="s">
        <v>339</v>
      </c>
      <c r="C114" s="209" t="s">
        <v>338</v>
      </c>
      <c r="D114" s="209" t="s">
        <v>338</v>
      </c>
      <c r="G114" s="202"/>
    </row>
    <row r="115" spans="1:7">
      <c r="A115" s="181" t="s">
        <v>47</v>
      </c>
      <c r="B115" s="181">
        <v>12540.120521616998</v>
      </c>
      <c r="C115" s="209" t="s">
        <v>600</v>
      </c>
      <c r="D115" s="209" t="s">
        <v>193</v>
      </c>
      <c r="G115" s="202"/>
    </row>
    <row r="116" spans="1:7">
      <c r="A116" s="181" t="s">
        <v>70</v>
      </c>
      <c r="B116" s="181">
        <v>269.76509926900002</v>
      </c>
      <c r="C116" s="209" t="s">
        <v>598</v>
      </c>
      <c r="D116" s="209" t="s">
        <v>311</v>
      </c>
      <c r="G116" s="202"/>
    </row>
    <row r="117" spans="1:7">
      <c r="A117" s="181" t="s">
        <v>92</v>
      </c>
      <c r="B117" s="181">
        <v>1119.5662571</v>
      </c>
      <c r="C117" s="209" t="s">
        <v>497</v>
      </c>
      <c r="D117" s="209" t="s">
        <v>292</v>
      </c>
      <c r="G117" s="202"/>
    </row>
    <row r="118" spans="1:7">
      <c r="A118" s="181" t="s">
        <v>108</v>
      </c>
      <c r="B118" s="181">
        <v>10530.529971734373</v>
      </c>
      <c r="C118" s="209" t="s">
        <v>497</v>
      </c>
      <c r="D118" s="209" t="s">
        <v>196</v>
      </c>
      <c r="G118" s="202"/>
    </row>
    <row r="119" spans="1:7">
      <c r="A119" s="181" t="s">
        <v>156</v>
      </c>
      <c r="B119" s="181">
        <v>1486.9421660568203</v>
      </c>
      <c r="C119" s="209" t="s">
        <v>497</v>
      </c>
      <c r="D119" s="209" t="s">
        <v>303</v>
      </c>
      <c r="G119" s="202"/>
    </row>
    <row r="120" spans="1:7">
      <c r="A120" s="181" t="s">
        <v>129</v>
      </c>
      <c r="B120" s="181">
        <v>1567.9430727156744</v>
      </c>
      <c r="C120" s="209" t="s">
        <v>497</v>
      </c>
      <c r="D120" s="209" t="s">
        <v>241</v>
      </c>
      <c r="G120" s="202"/>
    </row>
    <row r="121" spans="1:7">
      <c r="A121" s="181" t="s">
        <v>27</v>
      </c>
      <c r="B121" s="181">
        <v>5793.0888939251145</v>
      </c>
      <c r="C121" s="209" t="s">
        <v>599</v>
      </c>
      <c r="D121" s="209" t="s">
        <v>204</v>
      </c>
      <c r="G121" s="202"/>
    </row>
    <row r="122" spans="1:7">
      <c r="A122" s="181" t="s">
        <v>219</v>
      </c>
      <c r="B122" s="181">
        <v>98451.276203557296</v>
      </c>
      <c r="C122" s="209" t="s">
        <v>497</v>
      </c>
      <c r="D122" s="209" t="s">
        <v>173</v>
      </c>
      <c r="G122" s="202"/>
    </row>
    <row r="123" spans="1:7">
      <c r="A123" s="181" t="s">
        <v>28</v>
      </c>
      <c r="B123" s="181">
        <v>23552.882405483586</v>
      </c>
      <c r="C123" s="209" t="s">
        <v>497</v>
      </c>
      <c r="D123" s="209" t="s">
        <v>183</v>
      </c>
      <c r="G123" s="202"/>
    </row>
    <row r="124" spans="1:7">
      <c r="A124" s="181" t="s">
        <v>56</v>
      </c>
      <c r="B124" s="181">
        <v>269.68879618900002</v>
      </c>
      <c r="C124" s="209" t="s">
        <v>598</v>
      </c>
      <c r="D124" s="209" t="s">
        <v>268</v>
      </c>
      <c r="G124" s="202"/>
    </row>
    <row r="125" spans="1:7">
      <c r="A125" s="181" t="s">
        <v>86</v>
      </c>
      <c r="B125" s="181">
        <v>18162.390993630775</v>
      </c>
      <c r="C125" s="209" t="s">
        <v>497</v>
      </c>
      <c r="D125" s="209" t="s">
        <v>187</v>
      </c>
      <c r="G125" s="202"/>
    </row>
    <row r="126" spans="1:7">
      <c r="A126" s="181" t="s">
        <v>0</v>
      </c>
      <c r="B126" s="181">
        <v>18688.492620262521</v>
      </c>
      <c r="C126" s="209" t="s">
        <v>592</v>
      </c>
      <c r="D126" s="209" t="s">
        <v>186</v>
      </c>
      <c r="G126" s="202"/>
    </row>
    <row r="127" spans="1:7">
      <c r="A127" s="181" t="s">
        <v>52</v>
      </c>
      <c r="B127" s="181" t="s">
        <v>339</v>
      </c>
      <c r="C127" s="209" t="s">
        <v>338</v>
      </c>
      <c r="D127" s="209" t="s">
        <v>338</v>
      </c>
      <c r="G127" s="202"/>
    </row>
    <row r="128" spans="1:7">
      <c r="A128" s="181" t="s">
        <v>50</v>
      </c>
      <c r="B128" s="181">
        <v>43342.663394225303</v>
      </c>
      <c r="C128" s="209" t="s">
        <v>497</v>
      </c>
      <c r="D128" s="209" t="s">
        <v>177</v>
      </c>
      <c r="G128" s="202"/>
    </row>
    <row r="129" spans="1:7">
      <c r="A129" s="181" t="s">
        <v>90</v>
      </c>
      <c r="B129" s="181">
        <v>30.41000215</v>
      </c>
      <c r="C129" s="209" t="s">
        <v>497</v>
      </c>
      <c r="D129" s="209" t="s">
        <v>237</v>
      </c>
      <c r="G129" s="202"/>
    </row>
    <row r="130" spans="1:7">
      <c r="A130" s="181" t="s">
        <v>23</v>
      </c>
      <c r="B130" s="181">
        <v>12450.502407530001</v>
      </c>
      <c r="C130" s="209" t="s">
        <v>592</v>
      </c>
      <c r="D130" s="209" t="s">
        <v>194</v>
      </c>
      <c r="G130" s="202"/>
    </row>
    <row r="131" spans="1:7">
      <c r="A131" s="181" t="s">
        <v>95</v>
      </c>
      <c r="B131" s="181" t="s">
        <v>339</v>
      </c>
      <c r="C131" s="209" t="s">
        <v>338</v>
      </c>
      <c r="D131" s="209" t="s">
        <v>338</v>
      </c>
      <c r="G131" s="202"/>
    </row>
    <row r="132" spans="1:7">
      <c r="A132" s="181" t="s">
        <v>76</v>
      </c>
      <c r="B132" s="181">
        <v>866.19691699999998</v>
      </c>
      <c r="C132" s="209" t="s">
        <v>497</v>
      </c>
      <c r="D132" s="209" t="s">
        <v>267</v>
      </c>
      <c r="G132" s="202"/>
    </row>
    <row r="133" spans="1:7">
      <c r="A133" s="181" t="s">
        <v>21</v>
      </c>
      <c r="B133" s="181">
        <v>23966.255203784738</v>
      </c>
      <c r="C133" s="209" t="s">
        <v>497</v>
      </c>
      <c r="D133" s="209" t="s">
        <v>182</v>
      </c>
      <c r="G133" s="202"/>
    </row>
    <row r="134" spans="1:7">
      <c r="A134" s="181" t="s">
        <v>37</v>
      </c>
      <c r="B134" s="181">
        <v>114.50597192799999</v>
      </c>
      <c r="C134" s="209" t="s">
        <v>591</v>
      </c>
      <c r="D134" s="209" t="s">
        <v>275</v>
      </c>
      <c r="G134" s="202"/>
    </row>
    <row r="135" spans="1:7">
      <c r="A135" s="181" t="s">
        <v>29</v>
      </c>
      <c r="B135" s="181">
        <v>1839.5724102900001</v>
      </c>
      <c r="C135" s="209" t="s">
        <v>497</v>
      </c>
      <c r="D135" s="209" t="s">
        <v>217</v>
      </c>
      <c r="G135" s="202"/>
    </row>
    <row r="136" spans="1:7">
      <c r="A136" s="181" t="s">
        <v>106</v>
      </c>
      <c r="B136" s="181" t="s">
        <v>339</v>
      </c>
      <c r="C136" s="209" t="s">
        <v>338</v>
      </c>
      <c r="D136" s="209" t="s">
        <v>338</v>
      </c>
      <c r="G136" s="202"/>
    </row>
    <row r="137" spans="1:7">
      <c r="A137" s="181" t="s">
        <v>25</v>
      </c>
      <c r="B137" s="181">
        <v>53952.630164415044</v>
      </c>
      <c r="C137" s="209" t="s">
        <v>497</v>
      </c>
      <c r="D137" s="209" t="s">
        <v>176</v>
      </c>
      <c r="G137" s="202"/>
    </row>
    <row r="138" spans="1:7">
      <c r="A138" s="181" t="s">
        <v>7</v>
      </c>
      <c r="B138" s="181">
        <v>581553</v>
      </c>
      <c r="C138" s="209" t="s">
        <v>497</v>
      </c>
      <c r="D138" s="209" t="s">
        <v>169</v>
      </c>
      <c r="G138" s="202"/>
    </row>
    <row r="139" spans="1:7">
      <c r="A139" s="181" t="s">
        <v>120</v>
      </c>
      <c r="B139" s="181">
        <v>377.98739152000002</v>
      </c>
      <c r="C139" s="209" t="s">
        <v>592</v>
      </c>
      <c r="D139" s="209" t="s">
        <v>313</v>
      </c>
      <c r="G139" s="202"/>
    </row>
    <row r="140" spans="1:7">
      <c r="A140" s="181" t="s">
        <v>46</v>
      </c>
      <c r="B140" s="181" t="s">
        <v>339</v>
      </c>
      <c r="C140" s="209" t="s">
        <v>338</v>
      </c>
      <c r="D140" s="209" t="s">
        <v>338</v>
      </c>
      <c r="G140" s="202"/>
    </row>
    <row r="141" spans="1:7">
      <c r="A141" s="181" t="s">
        <v>18</v>
      </c>
      <c r="B141" s="181">
        <v>3417.1991687199998</v>
      </c>
      <c r="C141" s="209" t="s">
        <v>592</v>
      </c>
      <c r="D141" s="209" t="s">
        <v>212</v>
      </c>
      <c r="G141" s="202"/>
    </row>
    <row r="142" spans="1:7">
      <c r="A142" s="181" t="s">
        <v>49</v>
      </c>
      <c r="B142" s="181" t="s">
        <v>339</v>
      </c>
      <c r="C142" s="209" t="s">
        <v>338</v>
      </c>
      <c r="D142" s="209" t="s">
        <v>338</v>
      </c>
      <c r="G142" s="202"/>
    </row>
    <row r="143" spans="1:7">
      <c r="A143" s="181" t="s">
        <v>67</v>
      </c>
      <c r="B143" s="181" t="s">
        <v>339</v>
      </c>
      <c r="C143" s="209" t="s">
        <v>338</v>
      </c>
      <c r="D143" s="209" t="s">
        <v>338</v>
      </c>
      <c r="G143" s="202"/>
    </row>
    <row r="144" spans="1:7">
      <c r="A144" s="181" t="s">
        <v>71</v>
      </c>
      <c r="B144" s="181" t="s">
        <v>339</v>
      </c>
      <c r="C144" s="209" t="s">
        <v>338</v>
      </c>
      <c r="D144" s="209" t="s">
        <v>338</v>
      </c>
      <c r="G144" s="202"/>
    </row>
    <row r="145" spans="1:7">
      <c r="A145" s="181">
        <v>0</v>
      </c>
      <c r="B145" s="181" t="s">
        <v>332</v>
      </c>
      <c r="C145" s="209" t="s">
        <v>332</v>
      </c>
      <c r="D145" s="209" t="s">
        <v>332</v>
      </c>
      <c r="G145" s="202"/>
    </row>
    <row r="146" spans="1:7">
      <c r="A146" s="181" t="s">
        <v>340</v>
      </c>
      <c r="B146" s="181">
        <v>426690.71324602357</v>
      </c>
      <c r="C146" s="209" t="s">
        <v>497</v>
      </c>
      <c r="D146" s="209" t="s">
        <v>338</v>
      </c>
      <c r="G146" s="202"/>
    </row>
    <row r="147" spans="1:7">
      <c r="A147" s="181" t="s">
        <v>480</v>
      </c>
      <c r="B147" s="181" t="s">
        <v>339</v>
      </c>
      <c r="C147" s="209" t="s">
        <v>338</v>
      </c>
      <c r="D147" s="209" t="s">
        <v>338</v>
      </c>
      <c r="E147" s="195"/>
      <c r="G147" s="202"/>
    </row>
    <row r="148" spans="1:7">
      <c r="A148" s="181" t="s">
        <v>415</v>
      </c>
      <c r="B148" s="181">
        <v>464876.39946517017</v>
      </c>
      <c r="C148" s="209" t="s">
        <v>497</v>
      </c>
      <c r="D148" s="209" t="s">
        <v>338</v>
      </c>
      <c r="G148" s="202"/>
    </row>
    <row r="149" spans="1:7">
      <c r="A149" s="181" t="s">
        <v>157</v>
      </c>
      <c r="B149" s="181">
        <v>1447827.5152817927</v>
      </c>
      <c r="C149" s="209" t="s">
        <v>497</v>
      </c>
      <c r="D149" s="209" t="s">
        <v>338</v>
      </c>
      <c r="G149" s="202"/>
    </row>
    <row r="150" spans="1:7">
      <c r="A150" s="181" t="s">
        <v>342</v>
      </c>
      <c r="B150" s="181" t="s">
        <v>339</v>
      </c>
      <c r="C150" s="209" t="s">
        <v>338</v>
      </c>
      <c r="D150" s="209" t="s">
        <v>338</v>
      </c>
      <c r="G150" s="202"/>
    </row>
    <row r="151" spans="1:7">
      <c r="A151" s="181">
        <v>0</v>
      </c>
      <c r="B151" s="181">
        <v>0</v>
      </c>
      <c r="C151" s="209">
        <v>0</v>
      </c>
      <c r="D151" s="209">
        <v>0</v>
      </c>
      <c r="G151" s="202"/>
    </row>
    <row r="152" spans="1:7">
      <c r="A152" s="181">
        <v>0</v>
      </c>
      <c r="B152" s="181">
        <v>0</v>
      </c>
      <c r="C152" s="209">
        <v>0</v>
      </c>
      <c r="D152" s="209">
        <v>0</v>
      </c>
      <c r="G152" s="202"/>
    </row>
    <row r="153" spans="1:7">
      <c r="A153" s="209"/>
      <c r="B153" s="181"/>
      <c r="C153" s="209"/>
      <c r="G153" s="202"/>
    </row>
    <row r="154" spans="1:7">
      <c r="A154" s="209"/>
      <c r="B154" s="181"/>
      <c r="C154" s="209"/>
      <c r="G154" s="202"/>
    </row>
    <row r="155" spans="1:7">
      <c r="A155" s="209"/>
      <c r="B155" s="181"/>
      <c r="C155" s="209"/>
      <c r="G155" s="202"/>
    </row>
    <row r="156" spans="1:7">
      <c r="A156" s="209"/>
      <c r="B156" s="181"/>
      <c r="C156" s="209"/>
      <c r="G156" s="202"/>
    </row>
    <row r="157" spans="1:7">
      <c r="A157" s="209"/>
      <c r="B157" s="181"/>
      <c r="C157" s="209"/>
      <c r="G157" s="202"/>
    </row>
    <row r="158" spans="1:7">
      <c r="A158" s="209"/>
      <c r="B158" s="181"/>
      <c r="C158" s="209"/>
      <c r="G158" s="202"/>
    </row>
    <row r="159" spans="1:7">
      <c r="A159" s="209"/>
      <c r="B159" s="181"/>
      <c r="C159" s="209"/>
      <c r="G159" s="202"/>
    </row>
    <row r="160" spans="1:7">
      <c r="A160" s="209"/>
      <c r="B160" s="181"/>
      <c r="C160" s="209"/>
      <c r="G160" s="202"/>
    </row>
    <row r="161" spans="1:7">
      <c r="A161" s="209"/>
      <c r="B161" s="181"/>
      <c r="C161" s="209"/>
      <c r="G161" s="202"/>
    </row>
    <row r="162" spans="1:7">
      <c r="A162" s="209"/>
      <c r="B162" s="181"/>
      <c r="C162" s="209"/>
      <c r="G162" s="202"/>
    </row>
    <row r="163" spans="1:7">
      <c r="A163" s="209"/>
      <c r="B163" s="181"/>
      <c r="C163" s="209"/>
      <c r="G163" s="202"/>
    </row>
    <row r="164" spans="1:7">
      <c r="A164" s="209"/>
      <c r="B164" s="181"/>
      <c r="C164" s="209"/>
      <c r="G164" s="202"/>
    </row>
    <row r="165" spans="1:7">
      <c r="A165" s="209"/>
      <c r="B165" s="181"/>
      <c r="C165" s="209"/>
      <c r="G165" s="202"/>
    </row>
    <row r="166" spans="1:7">
      <c r="A166" s="209"/>
      <c r="B166" s="181"/>
      <c r="C166" s="209"/>
      <c r="G166" s="202"/>
    </row>
    <row r="167" spans="1:7">
      <c r="A167" s="209"/>
      <c r="B167" s="181"/>
      <c r="C167" s="209"/>
      <c r="G167" s="202"/>
    </row>
    <row r="168" spans="1:7">
      <c r="A168" s="209"/>
      <c r="B168" s="181"/>
      <c r="C168" s="209"/>
      <c r="G168" s="202"/>
    </row>
    <row r="169" spans="1:7">
      <c r="A169" s="209"/>
      <c r="B169" s="181"/>
      <c r="C169" s="209"/>
      <c r="G169" s="202"/>
    </row>
    <row r="170" spans="1:7">
      <c r="A170" s="209"/>
      <c r="B170" s="181"/>
      <c r="C170" s="209"/>
      <c r="G170" s="202"/>
    </row>
    <row r="171" spans="1:7">
      <c r="A171" s="209"/>
      <c r="B171" s="181"/>
      <c r="C171" s="209"/>
      <c r="G171" s="202"/>
    </row>
    <row r="172" spans="1:7">
      <c r="A172" s="209"/>
      <c r="B172" s="181"/>
      <c r="C172" s="209"/>
      <c r="G172" s="202"/>
    </row>
    <row r="173" spans="1:7">
      <c r="A173" s="209"/>
      <c r="B173" s="181"/>
      <c r="C173" s="209"/>
      <c r="G173" s="202"/>
    </row>
    <row r="174" spans="1:7">
      <c r="A174" s="209"/>
      <c r="B174" s="181"/>
      <c r="C174" s="209"/>
      <c r="G174" s="202"/>
    </row>
    <row r="175" spans="1:7">
      <c r="A175" s="209"/>
      <c r="B175" s="181"/>
      <c r="C175" s="209"/>
      <c r="G175" s="202"/>
    </row>
    <row r="176" spans="1:7">
      <c r="A176" s="209"/>
      <c r="B176" s="181"/>
      <c r="C176" s="209"/>
      <c r="G176" s="202"/>
    </row>
    <row r="177" spans="1:7">
      <c r="A177" s="209"/>
      <c r="B177" s="181"/>
      <c r="C177" s="209"/>
      <c r="G177" s="202"/>
    </row>
    <row r="178" spans="1:7">
      <c r="A178" s="209"/>
      <c r="B178" s="181"/>
      <c r="C178" s="209"/>
      <c r="G178" s="202"/>
    </row>
    <row r="179" spans="1:7">
      <c r="A179" s="209"/>
      <c r="B179" s="181"/>
      <c r="C179" s="209"/>
      <c r="G179" s="202"/>
    </row>
    <row r="180" spans="1:7">
      <c r="A180" s="209"/>
      <c r="B180" s="181"/>
      <c r="C180" s="209"/>
      <c r="G180" s="202"/>
    </row>
    <row r="181" spans="1:7">
      <c r="A181" s="209"/>
      <c r="B181" s="181"/>
      <c r="C181" s="209"/>
      <c r="G181" s="202"/>
    </row>
    <row r="182" spans="1:7">
      <c r="A182" s="209"/>
      <c r="B182" s="181"/>
      <c r="C182" s="209"/>
      <c r="G182" s="202"/>
    </row>
    <row r="183" spans="1:7">
      <c r="A183" s="209"/>
      <c r="B183" s="181"/>
      <c r="C183" s="209"/>
      <c r="G183" s="202"/>
    </row>
    <row r="184" spans="1:7">
      <c r="A184" s="209"/>
      <c r="B184" s="181"/>
      <c r="C184" s="209"/>
      <c r="G184" s="202"/>
    </row>
    <row r="185" spans="1:7">
      <c r="A185" s="209"/>
      <c r="B185" s="181"/>
      <c r="C185" s="209"/>
      <c r="G185" s="202"/>
    </row>
    <row r="186" spans="1:7">
      <c r="A186" s="209"/>
      <c r="B186" s="181"/>
      <c r="C186" s="209"/>
      <c r="G186" s="202"/>
    </row>
    <row r="187" spans="1:7">
      <c r="A187" s="209"/>
      <c r="B187" s="181"/>
      <c r="C187" s="209"/>
      <c r="G187" s="202"/>
    </row>
    <row r="188" spans="1:7">
      <c r="A188" s="209"/>
      <c r="B188" s="181"/>
      <c r="C188" s="209"/>
      <c r="G188" s="202"/>
    </row>
    <row r="189" spans="1:7">
      <c r="A189" s="209"/>
      <c r="B189" s="181"/>
      <c r="C189" s="209"/>
      <c r="G189" s="202"/>
    </row>
    <row r="190" spans="1:7">
      <c r="A190" s="209"/>
      <c r="B190" s="181"/>
      <c r="C190" s="209"/>
      <c r="G190" s="202"/>
    </row>
    <row r="191" spans="1:7">
      <c r="A191" s="209"/>
      <c r="B191" s="181"/>
      <c r="C191" s="209"/>
      <c r="G191" s="202"/>
    </row>
    <row r="192" spans="1:7">
      <c r="A192" s="209"/>
      <c r="B192" s="181"/>
      <c r="C192" s="209"/>
      <c r="G192" s="202"/>
    </row>
    <row r="193" spans="1:7">
      <c r="A193" s="209"/>
      <c r="B193" s="181"/>
      <c r="C193" s="209"/>
      <c r="G193" s="202"/>
    </row>
    <row r="194" spans="1:7">
      <c r="A194" s="209"/>
      <c r="B194" s="181"/>
      <c r="C194" s="209"/>
      <c r="G194" s="202"/>
    </row>
    <row r="195" spans="1:7">
      <c r="A195" s="209"/>
      <c r="B195" s="181"/>
      <c r="C195" s="209"/>
      <c r="G195" s="202"/>
    </row>
    <row r="196" spans="1:7">
      <c r="A196" s="209"/>
      <c r="B196" s="181"/>
      <c r="C196" s="209"/>
      <c r="G196" s="202"/>
    </row>
    <row r="197" spans="1:7">
      <c r="A197" s="209"/>
      <c r="B197" s="181"/>
      <c r="C197" s="209"/>
      <c r="G197" s="202"/>
    </row>
    <row r="198" spans="1:7">
      <c r="A198" s="209"/>
      <c r="B198" s="181"/>
      <c r="C198" s="209"/>
      <c r="G198" s="202"/>
    </row>
    <row r="199" spans="1:7">
      <c r="A199" s="209"/>
      <c r="B199" s="181"/>
      <c r="C199" s="209"/>
      <c r="G199" s="202"/>
    </row>
    <row r="200" spans="1:7">
      <c r="A200" s="209"/>
      <c r="B200" s="181"/>
      <c r="C200" s="209"/>
      <c r="G200" s="202"/>
    </row>
    <row r="201" spans="1:7">
      <c r="A201" s="209"/>
      <c r="B201" s="181"/>
      <c r="C201" s="209"/>
      <c r="G201" s="202"/>
    </row>
    <row r="202" spans="1:7">
      <c r="A202" s="209"/>
      <c r="B202" s="181"/>
      <c r="C202" s="209"/>
      <c r="G202" s="202"/>
    </row>
    <row r="203" spans="1:7">
      <c r="A203" s="209"/>
      <c r="B203" s="181"/>
      <c r="C203" s="209"/>
      <c r="G203" s="202"/>
    </row>
    <row r="204" spans="1:7">
      <c r="A204" s="209"/>
      <c r="B204" s="181"/>
      <c r="C204" s="209"/>
      <c r="G204" s="202"/>
    </row>
    <row r="205" spans="1:7">
      <c r="A205" s="209"/>
      <c r="B205" s="181"/>
      <c r="C205" s="209"/>
      <c r="G205" s="202"/>
    </row>
    <row r="206" spans="1:7">
      <c r="A206" s="209"/>
      <c r="B206" s="181"/>
      <c r="C206" s="209"/>
      <c r="G206" s="202"/>
    </row>
    <row r="207" spans="1:7">
      <c r="A207" s="209"/>
      <c r="B207" s="181"/>
      <c r="C207" s="209"/>
      <c r="G207" s="202"/>
    </row>
    <row r="208" spans="1:7">
      <c r="A208" s="209"/>
      <c r="B208" s="181"/>
      <c r="C208" s="209"/>
      <c r="G208" s="202"/>
    </row>
    <row r="209" spans="1:7">
      <c r="A209" s="209"/>
      <c r="B209" s="181"/>
      <c r="C209" s="209"/>
      <c r="G209" s="202"/>
    </row>
    <row r="210" spans="1:7">
      <c r="A210" s="209"/>
      <c r="B210" s="181"/>
      <c r="C210" s="209"/>
      <c r="G210" s="202"/>
    </row>
    <row r="211" spans="1:7">
      <c r="A211" s="209"/>
      <c r="B211" s="181"/>
      <c r="C211" s="209"/>
      <c r="G211" s="202"/>
    </row>
    <row r="212" spans="1:7">
      <c r="A212" s="209"/>
      <c r="B212" s="181"/>
      <c r="C212" s="209"/>
      <c r="G212" s="202"/>
    </row>
    <row r="213" spans="1:7">
      <c r="A213" s="209"/>
      <c r="B213" s="181"/>
      <c r="C213" s="209"/>
      <c r="G213" s="202"/>
    </row>
    <row r="214" spans="1:7">
      <c r="A214" s="209"/>
      <c r="B214" s="181"/>
      <c r="C214" s="209"/>
      <c r="G214" s="202"/>
    </row>
    <row r="215" spans="1:7">
      <c r="A215" s="209"/>
      <c r="B215" s="181"/>
      <c r="C215" s="209"/>
      <c r="G215" s="202"/>
    </row>
    <row r="216" spans="1:7">
      <c r="A216" s="209"/>
      <c r="B216" s="181"/>
      <c r="C216" s="209"/>
      <c r="G216" s="202"/>
    </row>
    <row r="217" spans="1:7">
      <c r="A217" s="209"/>
      <c r="B217" s="181"/>
      <c r="C217" s="209"/>
      <c r="G217" s="202"/>
    </row>
    <row r="218" spans="1:7">
      <c r="A218" s="209"/>
      <c r="B218" s="181"/>
      <c r="C218" s="209"/>
      <c r="G218" s="202"/>
    </row>
    <row r="219" spans="1:7">
      <c r="A219" s="209"/>
      <c r="B219" s="181"/>
      <c r="C219" s="209"/>
      <c r="G219" s="202"/>
    </row>
    <row r="220" spans="1:7">
      <c r="A220" s="209"/>
      <c r="B220" s="181"/>
      <c r="C220" s="209"/>
      <c r="D220" s="211"/>
      <c r="G220" s="202"/>
    </row>
    <row r="221" spans="1:7">
      <c r="A221" s="209"/>
      <c r="B221" s="181"/>
      <c r="C221" s="209"/>
      <c r="G221" s="202"/>
    </row>
    <row r="222" spans="1:7">
      <c r="A222" s="209"/>
      <c r="B222" s="181"/>
      <c r="C222" s="209"/>
      <c r="G222" s="202"/>
    </row>
    <row r="223" spans="1:7">
      <c r="A223" s="209"/>
      <c r="B223" s="181"/>
      <c r="C223" s="209"/>
      <c r="G223" s="202"/>
    </row>
    <row r="224" spans="1:7">
      <c r="A224" s="209"/>
      <c r="B224" s="181"/>
      <c r="C224" s="209"/>
      <c r="G224" s="202"/>
    </row>
    <row r="225" spans="1:9">
      <c r="A225" s="209"/>
      <c r="B225" s="181"/>
      <c r="C225" s="209"/>
      <c r="G225" s="202"/>
      <c r="I225" s="208"/>
    </row>
    <row r="226" spans="1:9">
      <c r="A226" s="209"/>
      <c r="B226" s="181"/>
      <c r="C226" s="209"/>
      <c r="G226" s="202"/>
      <c r="I226" s="208"/>
    </row>
    <row r="227" spans="1:9">
      <c r="A227" s="209"/>
      <c r="B227" s="181"/>
      <c r="C227" s="209"/>
      <c r="G227" s="202"/>
      <c r="I227" s="208"/>
    </row>
    <row r="228" spans="1:9">
      <c r="A228" s="209"/>
      <c r="B228" s="181"/>
      <c r="C228" s="209"/>
      <c r="G228" s="202"/>
      <c r="I228" s="208"/>
    </row>
    <row r="229" spans="1:9">
      <c r="A229" s="209"/>
      <c r="B229" s="181"/>
      <c r="C229" s="209"/>
      <c r="G229" s="202"/>
      <c r="I229" s="208"/>
    </row>
    <row r="230" spans="1:9">
      <c r="A230" s="209"/>
      <c r="B230" s="181"/>
      <c r="C230" s="209"/>
      <c r="G230" s="202"/>
      <c r="I230" s="208"/>
    </row>
    <row r="231" spans="1:9">
      <c r="A231" s="209"/>
      <c r="B231" s="181"/>
      <c r="C231" s="209"/>
      <c r="G231" s="202"/>
      <c r="I231" s="208"/>
    </row>
    <row r="232" spans="1:9">
      <c r="A232" s="209"/>
      <c r="B232" s="181"/>
      <c r="C232" s="209"/>
      <c r="G232" s="202"/>
      <c r="I232" s="208"/>
    </row>
    <row r="233" spans="1:9">
      <c r="A233" s="209"/>
      <c r="B233" s="181"/>
      <c r="C233" s="209"/>
      <c r="G233" s="202"/>
      <c r="I233" s="208"/>
    </row>
    <row r="234" spans="1:9">
      <c r="A234" s="209"/>
      <c r="B234" s="181"/>
      <c r="C234" s="209"/>
      <c r="G234" s="202"/>
      <c r="I234" s="208"/>
    </row>
    <row r="235" spans="1:9">
      <c r="A235" s="209"/>
      <c r="B235" s="209"/>
      <c r="C235" s="209"/>
      <c r="G235" s="202"/>
      <c r="I235" s="208"/>
    </row>
    <row r="236" spans="1:9">
      <c r="A236" s="209"/>
      <c r="B236" s="181"/>
      <c r="C236" s="209"/>
      <c r="G236" s="202"/>
    </row>
    <row r="237" spans="1:9">
      <c r="A237" s="209"/>
      <c r="B237" s="181"/>
      <c r="C237" s="209"/>
      <c r="G237" s="202"/>
    </row>
    <row r="238" spans="1:9">
      <c r="A238" s="209"/>
      <c r="B238" s="181"/>
      <c r="C238" s="209"/>
    </row>
    <row r="239" spans="1:9">
      <c r="A239" s="209"/>
      <c r="B239" s="181"/>
      <c r="C239" s="209"/>
    </row>
    <row r="240" spans="1:9">
      <c r="A240" s="209"/>
      <c r="B240" s="181"/>
      <c r="C240" s="209"/>
    </row>
    <row r="241" spans="1:3">
      <c r="A241" s="209"/>
      <c r="B241" s="181"/>
      <c r="C241" s="209"/>
    </row>
    <row r="242" spans="1:3">
      <c r="A242" s="209"/>
      <c r="B242" s="181"/>
      <c r="C242" s="209"/>
    </row>
    <row r="243" spans="1:3">
      <c r="A243" s="209"/>
      <c r="B243" s="181"/>
      <c r="C243" s="209"/>
    </row>
    <row r="244" spans="1:3">
      <c r="A244" s="209"/>
      <c r="B244" s="181"/>
      <c r="C244" s="209"/>
    </row>
    <row r="245" spans="1:3">
      <c r="A245" s="209"/>
      <c r="B245" s="181"/>
      <c r="C245" s="209"/>
    </row>
    <row r="246" spans="1:3">
      <c r="A246" s="209"/>
      <c r="B246" s="181"/>
      <c r="C246" s="209"/>
    </row>
    <row r="247" spans="1:3">
      <c r="A247" s="209"/>
      <c r="B247" s="181"/>
      <c r="C247" s="209"/>
    </row>
    <row r="248" spans="1:3">
      <c r="A248" s="209"/>
      <c r="B248" s="181"/>
      <c r="C248" s="209"/>
    </row>
    <row r="249" spans="1:3">
      <c r="A249" s="209"/>
      <c r="B249" s="181"/>
      <c r="C249" s="209"/>
    </row>
    <row r="250" spans="1:3">
      <c r="A250" s="209"/>
      <c r="B250" s="181"/>
      <c r="C250" s="209"/>
    </row>
    <row r="251" spans="1:3">
      <c r="A251" s="209"/>
      <c r="B251" s="181"/>
      <c r="C251" s="209"/>
    </row>
    <row r="252" spans="1:3">
      <c r="A252" s="209"/>
      <c r="B252" s="181"/>
      <c r="C252" s="209"/>
    </row>
    <row r="253" spans="1:3">
      <c r="A253" s="209"/>
      <c r="B253" s="181"/>
      <c r="C253" s="209"/>
    </row>
    <row r="254" spans="1:3">
      <c r="A254" s="209"/>
      <c r="B254" s="181"/>
      <c r="C254" s="209"/>
    </row>
    <row r="255" spans="1:3">
      <c r="A255" s="209"/>
      <c r="B255" s="181"/>
      <c r="C255" s="209"/>
    </row>
    <row r="256" spans="1:3">
      <c r="A256" s="125"/>
      <c r="B256" s="181"/>
      <c r="C256" s="209"/>
    </row>
    <row r="257" spans="1:3">
      <c r="A257" s="209"/>
      <c r="B257" s="181"/>
      <c r="C257" s="209"/>
    </row>
  </sheetData>
  <sortState ref="A9:D227">
    <sortCondition ref="A227"/>
  </sortState>
  <hyperlinks>
    <hyperlink ref="D1" r:id="rId1"/>
    <hyperlink ref="E4" r:id="rId2"/>
  </hyperlinks>
  <pageMargins left="0.7" right="0.7" top="0.75" bottom="0.75" header="0.3" footer="0.3"/>
  <pageSetup paperSize="9" orientation="portrait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I237"/>
  <sheetViews>
    <sheetView zoomScale="80" zoomScaleNormal="80" workbookViewId="0">
      <selection activeCell="A5" sqref="A5"/>
    </sheetView>
  </sheetViews>
  <sheetFormatPr baseColWidth="10" defaultColWidth="11" defaultRowHeight="11.5"/>
  <cols>
    <col min="1" max="1" width="14.58203125" style="208" customWidth="1"/>
    <col min="2" max="2" width="11.33203125" style="208" customWidth="1"/>
    <col min="3" max="3" width="12.25" style="208" customWidth="1"/>
    <col min="4" max="16384" width="11" style="208"/>
  </cols>
  <sheetData>
    <row r="1" spans="1:7">
      <c r="A1" s="208" t="s">
        <v>567</v>
      </c>
      <c r="C1" s="124"/>
      <c r="D1" s="11" t="s">
        <v>353</v>
      </c>
    </row>
    <row r="2" spans="1:7">
      <c r="A2" s="208" t="s">
        <v>407</v>
      </c>
    </row>
    <row r="4" spans="1:7">
      <c r="A4" s="208" t="s">
        <v>347</v>
      </c>
      <c r="B4" s="208" t="s">
        <v>386</v>
      </c>
      <c r="D4" s="129" t="s">
        <v>390</v>
      </c>
    </row>
    <row r="5" spans="1:7">
      <c r="A5" s="208" t="s">
        <v>569</v>
      </c>
    </row>
    <row r="7" spans="1:7">
      <c r="B7" s="208" t="s">
        <v>383</v>
      </c>
    </row>
    <row r="8" spans="1:7">
      <c r="A8" s="918" t="s">
        <v>41</v>
      </c>
      <c r="B8" s="253" t="s">
        <v>339</v>
      </c>
      <c r="C8" s="252" t="s">
        <v>338</v>
      </c>
      <c r="D8" s="252" t="s">
        <v>338</v>
      </c>
    </row>
    <row r="9" spans="1:7">
      <c r="A9" s="918" t="s">
        <v>123</v>
      </c>
      <c r="B9" s="253" t="s">
        <v>339</v>
      </c>
      <c r="C9" s="252" t="s">
        <v>338</v>
      </c>
      <c r="D9" s="252" t="s">
        <v>338</v>
      </c>
      <c r="G9" s="210"/>
    </row>
    <row r="10" spans="1:7">
      <c r="A10" s="918" t="s">
        <v>36</v>
      </c>
      <c r="B10" s="253" t="s">
        <v>339</v>
      </c>
      <c r="C10" s="252" t="s">
        <v>338</v>
      </c>
      <c r="D10" s="252" t="s">
        <v>338</v>
      </c>
      <c r="G10" s="210"/>
    </row>
    <row r="11" spans="1:7" ht="15.75" customHeight="1">
      <c r="A11" s="918" t="s">
        <v>69</v>
      </c>
      <c r="B11" s="253" t="s">
        <v>339</v>
      </c>
      <c r="C11" s="252" t="s">
        <v>338</v>
      </c>
      <c r="D11" s="252" t="s">
        <v>338</v>
      </c>
      <c r="G11" s="210"/>
    </row>
    <row r="12" spans="1:7">
      <c r="A12" s="918" t="s">
        <v>33</v>
      </c>
      <c r="B12" s="253">
        <v>0.55712242705852399</v>
      </c>
      <c r="C12" s="252" t="s">
        <v>592</v>
      </c>
      <c r="D12" s="252" t="s">
        <v>285</v>
      </c>
      <c r="G12" s="210"/>
    </row>
    <row r="13" spans="1:7">
      <c r="A13" s="918" t="s">
        <v>124</v>
      </c>
      <c r="B13" s="253">
        <v>0.18912999999999999</v>
      </c>
      <c r="C13" s="252" t="s">
        <v>497</v>
      </c>
      <c r="D13" s="252" t="s">
        <v>271</v>
      </c>
      <c r="G13" s="210"/>
    </row>
    <row r="14" spans="1:7">
      <c r="A14" s="918" t="s">
        <v>55</v>
      </c>
      <c r="B14" s="253">
        <v>1.7872510649339417</v>
      </c>
      <c r="C14" s="252" t="s">
        <v>592</v>
      </c>
      <c r="D14" s="252" t="s">
        <v>189</v>
      </c>
      <c r="G14" s="210"/>
    </row>
    <row r="15" spans="1:7">
      <c r="A15" s="918" t="s">
        <v>88</v>
      </c>
      <c r="B15" s="253">
        <v>3.1826790631017636</v>
      </c>
      <c r="C15" s="252" t="s">
        <v>512</v>
      </c>
      <c r="D15" s="252" t="s">
        <v>175</v>
      </c>
      <c r="G15" s="210"/>
    </row>
    <row r="16" spans="1:7">
      <c r="A16" s="918" t="s">
        <v>87</v>
      </c>
      <c r="B16" s="253">
        <v>0.18484</v>
      </c>
      <c r="C16" s="252" t="s">
        <v>497</v>
      </c>
      <c r="D16" s="252" t="s">
        <v>243</v>
      </c>
      <c r="G16" s="210"/>
    </row>
    <row r="17" spans="1:7">
      <c r="A17" s="918" t="s">
        <v>136</v>
      </c>
      <c r="B17" s="253" t="s">
        <v>339</v>
      </c>
      <c r="C17" s="252" t="s">
        <v>338</v>
      </c>
      <c r="D17" s="252" t="s">
        <v>338</v>
      </c>
      <c r="G17" s="210"/>
    </row>
    <row r="18" spans="1:7">
      <c r="A18" s="918" t="s">
        <v>11</v>
      </c>
      <c r="B18" s="253" t="s">
        <v>339</v>
      </c>
      <c r="C18" s="252" t="s">
        <v>338</v>
      </c>
      <c r="D18" s="252" t="s">
        <v>338</v>
      </c>
      <c r="G18" s="210"/>
    </row>
    <row r="19" spans="1:7">
      <c r="A19" s="918" t="s">
        <v>84</v>
      </c>
      <c r="B19" s="253">
        <v>0.60816999999999999</v>
      </c>
      <c r="C19" s="252" t="s">
        <v>497</v>
      </c>
      <c r="D19" s="252" t="s">
        <v>316</v>
      </c>
      <c r="G19" s="210"/>
    </row>
    <row r="20" spans="1:7">
      <c r="A20" s="918" t="s">
        <v>78</v>
      </c>
      <c r="B20" s="253">
        <v>2.6784247263953125</v>
      </c>
      <c r="C20" s="252" t="s">
        <v>497</v>
      </c>
      <c r="D20" s="252" t="s">
        <v>180</v>
      </c>
      <c r="G20" s="210"/>
    </row>
    <row r="21" spans="1:7">
      <c r="A21" s="918" t="s">
        <v>85</v>
      </c>
      <c r="B21" s="253" t="s">
        <v>339</v>
      </c>
      <c r="C21" s="252" t="s">
        <v>338</v>
      </c>
      <c r="D21" s="252" t="s">
        <v>338</v>
      </c>
      <c r="G21" s="210"/>
    </row>
    <row r="22" spans="1:7">
      <c r="A22" s="918" t="s">
        <v>81</v>
      </c>
      <c r="B22" s="253" t="s">
        <v>339</v>
      </c>
      <c r="C22" s="252" t="s">
        <v>338</v>
      </c>
      <c r="D22" s="252" t="s">
        <v>338</v>
      </c>
      <c r="G22" s="210"/>
    </row>
    <row r="23" spans="1:7">
      <c r="A23" s="918" t="s">
        <v>111</v>
      </c>
      <c r="B23" s="253" t="s">
        <v>339</v>
      </c>
      <c r="C23" s="252" t="s">
        <v>338</v>
      </c>
      <c r="D23" s="252" t="s">
        <v>338</v>
      </c>
      <c r="G23" s="210"/>
    </row>
    <row r="24" spans="1:7">
      <c r="A24" s="918" t="s">
        <v>128</v>
      </c>
      <c r="B24" s="253" t="s">
        <v>339</v>
      </c>
      <c r="C24" s="252" t="s">
        <v>338</v>
      </c>
      <c r="D24" s="252" t="s">
        <v>338</v>
      </c>
      <c r="G24" s="210"/>
    </row>
    <row r="25" spans="1:7">
      <c r="A25" s="918" t="s">
        <v>9</v>
      </c>
      <c r="B25" s="253">
        <v>1.26326</v>
      </c>
      <c r="C25" s="252" t="s">
        <v>592</v>
      </c>
      <c r="D25" s="252" t="s">
        <v>198</v>
      </c>
      <c r="G25" s="210"/>
    </row>
    <row r="26" spans="1:7">
      <c r="A26" s="918" t="s">
        <v>323</v>
      </c>
      <c r="B26" s="253">
        <v>0.27764</v>
      </c>
      <c r="C26" s="252" t="s">
        <v>497</v>
      </c>
      <c r="D26" s="252" t="s">
        <v>308</v>
      </c>
      <c r="G26" s="210"/>
    </row>
    <row r="27" spans="1:7">
      <c r="A27" s="918" t="s">
        <v>94</v>
      </c>
      <c r="B27" s="253">
        <v>0.76802999999999999</v>
      </c>
      <c r="C27" s="252" t="s">
        <v>497</v>
      </c>
      <c r="D27" s="252" t="s">
        <v>215</v>
      </c>
      <c r="G27" s="210"/>
    </row>
    <row r="28" spans="1:7">
      <c r="A28" s="918" t="s">
        <v>60</v>
      </c>
      <c r="B28" s="253">
        <v>0.70072000000000001</v>
      </c>
      <c r="C28" s="252" t="s">
        <v>592</v>
      </c>
      <c r="D28" s="252" t="s">
        <v>218</v>
      </c>
      <c r="G28" s="210"/>
    </row>
    <row r="29" spans="1:7">
      <c r="A29" s="918" t="s">
        <v>79</v>
      </c>
      <c r="B29" s="253" t="s">
        <v>339</v>
      </c>
      <c r="C29" s="252" t="s">
        <v>338</v>
      </c>
      <c r="D29" s="252" t="s">
        <v>338</v>
      </c>
      <c r="G29" s="210"/>
    </row>
    <row r="30" spans="1:7">
      <c r="A30" s="918" t="s">
        <v>65</v>
      </c>
      <c r="B30" s="253">
        <v>0.118239</v>
      </c>
      <c r="C30" s="252" t="s">
        <v>598</v>
      </c>
      <c r="D30" s="252" t="s">
        <v>320</v>
      </c>
      <c r="G30" s="210"/>
    </row>
    <row r="31" spans="1:7">
      <c r="A31" s="918" t="s">
        <v>57</v>
      </c>
      <c r="B31" s="253" t="s">
        <v>339</v>
      </c>
      <c r="C31" s="252" t="s">
        <v>338</v>
      </c>
      <c r="D31" s="252" t="s">
        <v>338</v>
      </c>
      <c r="G31" s="210"/>
    </row>
    <row r="32" spans="1:7">
      <c r="A32" s="918" t="s">
        <v>38</v>
      </c>
      <c r="B32" s="253">
        <v>1.5426598109795746</v>
      </c>
      <c r="C32" s="252" t="s">
        <v>512</v>
      </c>
      <c r="D32" s="252" t="s">
        <v>191</v>
      </c>
      <c r="G32" s="210"/>
    </row>
    <row r="33" spans="1:7">
      <c r="A33" s="918" t="s">
        <v>58</v>
      </c>
      <c r="B33" s="253">
        <v>0.34953989079474601</v>
      </c>
      <c r="C33" s="252" t="s">
        <v>497</v>
      </c>
      <c r="D33" s="252" t="s">
        <v>230</v>
      </c>
      <c r="G33" s="210"/>
    </row>
    <row r="34" spans="1:7">
      <c r="A34" s="918" t="s">
        <v>1</v>
      </c>
      <c r="B34" s="253">
        <v>2.1405780419068767</v>
      </c>
      <c r="C34" s="252" t="s">
        <v>497</v>
      </c>
      <c r="D34" s="252" t="s">
        <v>183</v>
      </c>
      <c r="G34" s="210"/>
    </row>
    <row r="35" spans="1:7">
      <c r="A35" s="918" t="s">
        <v>31</v>
      </c>
      <c r="B35" s="253">
        <v>0.28049414553031626</v>
      </c>
      <c r="C35" s="252" t="s">
        <v>512</v>
      </c>
      <c r="D35" s="252" t="s">
        <v>268</v>
      </c>
      <c r="G35" s="210"/>
    </row>
    <row r="36" spans="1:7">
      <c r="A36" s="918" t="s">
        <v>113</v>
      </c>
      <c r="B36" s="253">
        <v>0.42336000000000001</v>
      </c>
      <c r="C36" s="252" t="s">
        <v>592</v>
      </c>
      <c r="D36" s="252" t="s">
        <v>245</v>
      </c>
      <c r="G36" s="210"/>
    </row>
    <row r="37" spans="1:7">
      <c r="A37" s="918" t="s">
        <v>324</v>
      </c>
      <c r="B37" s="253" t="s">
        <v>339</v>
      </c>
      <c r="C37" s="252" t="s">
        <v>338</v>
      </c>
      <c r="D37" s="252" t="s">
        <v>338</v>
      </c>
      <c r="G37" s="210"/>
    </row>
    <row r="38" spans="1:7">
      <c r="A38" s="918" t="s">
        <v>114</v>
      </c>
      <c r="B38" s="253">
        <v>0.97489000000000003</v>
      </c>
      <c r="C38" s="252" t="s">
        <v>497</v>
      </c>
      <c r="D38" s="252" t="s">
        <v>207</v>
      </c>
      <c r="G38" s="210"/>
    </row>
    <row r="39" spans="1:7">
      <c r="A39" s="918" t="s">
        <v>73</v>
      </c>
      <c r="B39" s="253">
        <v>0.43065999999999999</v>
      </c>
      <c r="C39" s="252" t="s">
        <v>592</v>
      </c>
      <c r="D39" s="252" t="s">
        <v>261</v>
      </c>
      <c r="G39" s="210"/>
    </row>
    <row r="40" spans="1:7">
      <c r="A40" s="918" t="s">
        <v>138</v>
      </c>
      <c r="B40" s="253">
        <v>0.55859000000000003</v>
      </c>
      <c r="C40" s="252" t="s">
        <v>497</v>
      </c>
      <c r="D40" s="252" t="s">
        <v>292</v>
      </c>
      <c r="G40" s="210"/>
    </row>
    <row r="41" spans="1:7">
      <c r="A41" s="918" t="s">
        <v>80</v>
      </c>
      <c r="B41" s="253">
        <v>1.9301709139530043</v>
      </c>
      <c r="C41" s="252" t="s">
        <v>497</v>
      </c>
      <c r="D41" s="252" t="s">
        <v>187</v>
      </c>
      <c r="G41" s="210"/>
    </row>
    <row r="42" spans="1:7">
      <c r="A42" s="918" t="s">
        <v>103</v>
      </c>
      <c r="B42" s="253">
        <v>3.0329203764699346</v>
      </c>
      <c r="C42" s="252" t="s">
        <v>497</v>
      </c>
      <c r="D42" s="252" t="s">
        <v>177</v>
      </c>
      <c r="G42" s="210"/>
    </row>
    <row r="43" spans="1:7">
      <c r="A43" s="918" t="s">
        <v>64</v>
      </c>
      <c r="B43" s="253">
        <v>0.44266800000000001</v>
      </c>
      <c r="C43" s="252" t="s">
        <v>591</v>
      </c>
      <c r="D43" s="252" t="s">
        <v>232</v>
      </c>
      <c r="G43" s="210"/>
    </row>
    <row r="44" spans="1:7">
      <c r="A44" s="918" t="s">
        <v>19</v>
      </c>
      <c r="B44" s="253">
        <v>0.72387999999999997</v>
      </c>
      <c r="C44" s="252" t="s">
        <v>497</v>
      </c>
      <c r="D44" s="252" t="s">
        <v>216</v>
      </c>
      <c r="G44" s="210"/>
    </row>
    <row r="45" spans="1:7">
      <c r="A45" s="918" t="s">
        <v>100</v>
      </c>
      <c r="B45" s="253">
        <v>0.18115000000000001</v>
      </c>
      <c r="C45" s="252" t="s">
        <v>592</v>
      </c>
      <c r="D45" s="252" t="s">
        <v>256</v>
      </c>
      <c r="G45" s="210"/>
    </row>
    <row r="46" spans="1:7">
      <c r="A46" s="918" t="s">
        <v>134</v>
      </c>
      <c r="B46" s="253">
        <v>1.4043710646095957</v>
      </c>
      <c r="C46" s="252" t="s">
        <v>497</v>
      </c>
      <c r="D46" s="252" t="s">
        <v>195</v>
      </c>
      <c r="G46" s="210"/>
    </row>
    <row r="47" spans="1:7">
      <c r="A47" s="918" t="s">
        <v>17</v>
      </c>
      <c r="B47" s="253" t="s">
        <v>339</v>
      </c>
      <c r="C47" s="252" t="s">
        <v>338</v>
      </c>
      <c r="D47" s="252" t="s">
        <v>338</v>
      </c>
      <c r="G47" s="210"/>
    </row>
    <row r="48" spans="1:7">
      <c r="A48" s="918" t="s">
        <v>105</v>
      </c>
      <c r="B48" s="253">
        <v>2.7551334834076573</v>
      </c>
      <c r="C48" s="252" t="s">
        <v>497</v>
      </c>
      <c r="D48" s="252" t="s">
        <v>179</v>
      </c>
      <c r="G48" s="210"/>
    </row>
    <row r="49" spans="1:7">
      <c r="A49" s="918" t="s">
        <v>24</v>
      </c>
      <c r="B49" s="253">
        <v>2.1929446385734321</v>
      </c>
      <c r="C49" s="252" t="s">
        <v>497</v>
      </c>
      <c r="D49" s="252" t="s">
        <v>181</v>
      </c>
      <c r="G49" s="210"/>
    </row>
    <row r="50" spans="1:7">
      <c r="A50" s="918" t="s">
        <v>131</v>
      </c>
      <c r="B50" s="253" t="s">
        <v>339</v>
      </c>
      <c r="C50" s="252" t="s">
        <v>338</v>
      </c>
      <c r="D50" s="252" t="s">
        <v>338</v>
      </c>
      <c r="G50" s="210"/>
    </row>
    <row r="51" spans="1:7">
      <c r="A51" s="918" t="s">
        <v>222</v>
      </c>
      <c r="B51" s="253">
        <v>7.1300000000000002E-2</v>
      </c>
      <c r="C51" s="252" t="s">
        <v>497</v>
      </c>
      <c r="D51" s="252" t="s">
        <v>294</v>
      </c>
      <c r="G51" s="210"/>
    </row>
    <row r="52" spans="1:7">
      <c r="A52" s="918" t="s">
        <v>112</v>
      </c>
      <c r="B52" s="253">
        <v>0.30457000000000001</v>
      </c>
      <c r="C52" s="252" t="s">
        <v>497</v>
      </c>
      <c r="D52" s="252" t="s">
        <v>312</v>
      </c>
      <c r="G52" s="210"/>
    </row>
    <row r="53" spans="1:7">
      <c r="A53" s="918" t="s">
        <v>20</v>
      </c>
      <c r="B53" s="253">
        <v>3.129708883885455</v>
      </c>
      <c r="C53" s="252" t="s">
        <v>497</v>
      </c>
      <c r="D53" s="252" t="s">
        <v>176</v>
      </c>
      <c r="G53" s="210"/>
    </row>
    <row r="54" spans="1:7">
      <c r="A54" s="918" t="s">
        <v>48</v>
      </c>
      <c r="B54" s="253" t="s">
        <v>339</v>
      </c>
      <c r="C54" s="252" t="s">
        <v>338</v>
      </c>
      <c r="D54" s="252" t="s">
        <v>338</v>
      </c>
      <c r="G54" s="210"/>
    </row>
    <row r="55" spans="1:7">
      <c r="A55" s="918" t="s">
        <v>75</v>
      </c>
      <c r="B55" s="253">
        <v>1.1798318667412211</v>
      </c>
      <c r="C55" s="252" t="s">
        <v>497</v>
      </c>
      <c r="D55" s="252" t="s">
        <v>202</v>
      </c>
      <c r="G55" s="210"/>
    </row>
    <row r="56" spans="1:7">
      <c r="A56" s="918" t="s">
        <v>68</v>
      </c>
      <c r="B56" s="253">
        <v>2.8000000000000001E-2</v>
      </c>
      <c r="C56" s="252" t="s">
        <v>592</v>
      </c>
      <c r="D56" s="252" t="s">
        <v>234</v>
      </c>
      <c r="G56" s="210"/>
    </row>
    <row r="57" spans="1:7">
      <c r="A57" s="918" t="s">
        <v>77</v>
      </c>
      <c r="B57" s="253" t="s">
        <v>339</v>
      </c>
      <c r="C57" s="252" t="s">
        <v>338</v>
      </c>
      <c r="D57" s="252" t="s">
        <v>338</v>
      </c>
      <c r="G57" s="210"/>
    </row>
    <row r="58" spans="1:7">
      <c r="A58" s="918" t="s">
        <v>89</v>
      </c>
      <c r="B58" s="253">
        <v>0.04</v>
      </c>
      <c r="C58" s="252" t="s">
        <v>592</v>
      </c>
      <c r="D58" s="252" t="s">
        <v>237</v>
      </c>
      <c r="G58" s="210"/>
    </row>
    <row r="59" spans="1:7">
      <c r="A59" s="918" t="s">
        <v>93</v>
      </c>
      <c r="B59" s="253">
        <v>0.86095999999999995</v>
      </c>
      <c r="C59" s="252" t="s">
        <v>497</v>
      </c>
      <c r="D59" s="252" t="s">
        <v>210</v>
      </c>
      <c r="G59" s="210"/>
    </row>
    <row r="60" spans="1:7">
      <c r="A60" s="918" t="s">
        <v>82</v>
      </c>
      <c r="B60" s="253">
        <v>1.5333694858902478</v>
      </c>
      <c r="C60" s="252" t="s">
        <v>497</v>
      </c>
      <c r="D60" s="252" t="s">
        <v>192</v>
      </c>
      <c r="G60" s="210"/>
    </row>
    <row r="61" spans="1:7">
      <c r="A61" s="918" t="s">
        <v>145</v>
      </c>
      <c r="B61" s="253">
        <v>2.0413462626685699</v>
      </c>
      <c r="C61" s="252" t="s">
        <v>497</v>
      </c>
      <c r="D61" s="252" t="s">
        <v>185</v>
      </c>
      <c r="G61" s="210"/>
    </row>
    <row r="62" spans="1:7">
      <c r="A62" s="918" t="s">
        <v>6</v>
      </c>
      <c r="B62" s="253">
        <v>0.64998</v>
      </c>
      <c r="C62" s="252" t="s">
        <v>497</v>
      </c>
      <c r="D62" s="252" t="s">
        <v>241</v>
      </c>
      <c r="G62" s="210"/>
    </row>
    <row r="63" spans="1:7">
      <c r="A63" s="918" t="s">
        <v>8</v>
      </c>
      <c r="B63" s="253" t="s">
        <v>339</v>
      </c>
      <c r="C63" s="252" t="s">
        <v>338</v>
      </c>
      <c r="D63" s="252" t="s">
        <v>338</v>
      </c>
      <c r="G63" s="210"/>
    </row>
    <row r="64" spans="1:7">
      <c r="A64" s="918" t="s">
        <v>22</v>
      </c>
      <c r="B64" s="253">
        <v>0.83026999999999995</v>
      </c>
      <c r="C64" s="252" t="s">
        <v>592</v>
      </c>
      <c r="D64" s="252" t="s">
        <v>212</v>
      </c>
      <c r="G64" s="210"/>
    </row>
    <row r="65" spans="1:7">
      <c r="A65" s="918" t="s">
        <v>40</v>
      </c>
      <c r="B65" s="253" t="s">
        <v>339</v>
      </c>
      <c r="C65" s="252" t="s">
        <v>338</v>
      </c>
      <c r="D65" s="252" t="s">
        <v>338</v>
      </c>
      <c r="G65" s="210"/>
    </row>
    <row r="66" spans="1:7">
      <c r="A66" s="918" t="s">
        <v>110</v>
      </c>
      <c r="B66" s="253">
        <v>0.99737812066676268</v>
      </c>
      <c r="C66" s="252" t="s">
        <v>497</v>
      </c>
      <c r="D66" s="252" t="s">
        <v>205</v>
      </c>
      <c r="G66" s="210"/>
    </row>
    <row r="67" spans="1:7">
      <c r="A67" s="918" t="s">
        <v>91</v>
      </c>
      <c r="B67" s="253">
        <v>4.9407881078113274</v>
      </c>
      <c r="C67" s="252" t="s">
        <v>497</v>
      </c>
      <c r="D67" s="252" t="s">
        <v>169</v>
      </c>
      <c r="G67" s="210"/>
    </row>
    <row r="68" spans="1:7">
      <c r="A68" s="918" t="s">
        <v>26</v>
      </c>
      <c r="B68" s="253">
        <v>1.4260687628732078</v>
      </c>
      <c r="C68" s="252" t="s">
        <v>497</v>
      </c>
      <c r="D68" s="252" t="s">
        <v>194</v>
      </c>
      <c r="G68" s="210"/>
    </row>
    <row r="69" spans="1:7">
      <c r="A69" s="918" t="s">
        <v>14</v>
      </c>
      <c r="B69" s="253">
        <v>3.2751195109714319</v>
      </c>
      <c r="C69" s="252" t="s">
        <v>497</v>
      </c>
      <c r="D69" s="252" t="s">
        <v>174</v>
      </c>
      <c r="G69" s="210"/>
    </row>
    <row r="70" spans="1:7">
      <c r="A70" s="918" t="s">
        <v>97</v>
      </c>
      <c r="B70" s="253">
        <v>0.70780999999999994</v>
      </c>
      <c r="C70" s="252" t="s">
        <v>599</v>
      </c>
      <c r="D70" s="252" t="s">
        <v>217</v>
      </c>
      <c r="G70" s="210"/>
    </row>
    <row r="71" spans="1:7">
      <c r="A71" s="918" t="s">
        <v>63</v>
      </c>
      <c r="B71" s="253">
        <v>0.12286</v>
      </c>
      <c r="C71" s="252" t="s">
        <v>497</v>
      </c>
      <c r="D71" s="252" t="s">
        <v>289</v>
      </c>
      <c r="G71" s="210"/>
    </row>
    <row r="72" spans="1:7">
      <c r="A72" s="918" t="s">
        <v>34</v>
      </c>
      <c r="B72" s="253" t="s">
        <v>339</v>
      </c>
      <c r="C72" s="252" t="s">
        <v>338</v>
      </c>
      <c r="D72" s="252" t="s">
        <v>338</v>
      </c>
      <c r="G72" s="210"/>
    </row>
    <row r="73" spans="1:7">
      <c r="A73" s="918" t="s">
        <v>125</v>
      </c>
      <c r="B73" s="253">
        <v>6.1920000000000003E-2</v>
      </c>
      <c r="C73" s="252" t="s">
        <v>497</v>
      </c>
      <c r="D73" s="252" t="s">
        <v>299</v>
      </c>
      <c r="G73" s="210"/>
    </row>
    <row r="74" spans="1:7">
      <c r="A74" s="918" t="s">
        <v>102</v>
      </c>
      <c r="B74" s="253" t="s">
        <v>339</v>
      </c>
      <c r="C74" s="252" t="s">
        <v>338</v>
      </c>
      <c r="D74" s="252" t="s">
        <v>338</v>
      </c>
      <c r="G74" s="210"/>
    </row>
    <row r="75" spans="1:7">
      <c r="A75" s="918" t="s">
        <v>98</v>
      </c>
      <c r="B75" s="253" t="s">
        <v>339</v>
      </c>
      <c r="C75" s="252" t="s">
        <v>338</v>
      </c>
      <c r="D75" s="252" t="s">
        <v>338</v>
      </c>
      <c r="G75" s="210"/>
    </row>
    <row r="76" spans="1:7">
      <c r="A76" s="918" t="s">
        <v>126</v>
      </c>
      <c r="B76" s="253">
        <v>0.64083039504681472</v>
      </c>
      <c r="C76" s="252" t="s">
        <v>497</v>
      </c>
      <c r="D76" s="252" t="s">
        <v>303</v>
      </c>
      <c r="G76" s="210"/>
    </row>
    <row r="77" spans="1:7">
      <c r="A77" s="918" t="s">
        <v>117</v>
      </c>
      <c r="B77" s="253" t="s">
        <v>339</v>
      </c>
      <c r="C77" s="252" t="s">
        <v>338</v>
      </c>
      <c r="D77" s="252" t="s">
        <v>338</v>
      </c>
      <c r="G77" s="210"/>
    </row>
    <row r="78" spans="1:7">
      <c r="A78" s="918" t="s">
        <v>130</v>
      </c>
      <c r="B78" s="253">
        <v>4.7959000000000002E-2</v>
      </c>
      <c r="C78" s="252" t="s">
        <v>598</v>
      </c>
      <c r="D78" s="252" t="s">
        <v>228</v>
      </c>
      <c r="G78" s="210"/>
    </row>
    <row r="79" spans="1:7">
      <c r="A79" s="918" t="s">
        <v>96</v>
      </c>
      <c r="B79" s="253" t="s">
        <v>339</v>
      </c>
      <c r="C79" s="252" t="s">
        <v>338</v>
      </c>
      <c r="D79" s="252" t="s">
        <v>338</v>
      </c>
      <c r="G79" s="210"/>
    </row>
    <row r="80" spans="1:7">
      <c r="A80" s="918" t="s">
        <v>118</v>
      </c>
      <c r="B80" s="253">
        <v>0.94181347295687912</v>
      </c>
      <c r="C80" s="252" t="s">
        <v>497</v>
      </c>
      <c r="D80" s="252" t="s">
        <v>208</v>
      </c>
      <c r="G80" s="210"/>
    </row>
    <row r="81" spans="1:7">
      <c r="A81" s="918" t="s">
        <v>142</v>
      </c>
      <c r="B81" s="253">
        <v>1.2112617300807309</v>
      </c>
      <c r="C81" s="252" t="s">
        <v>497</v>
      </c>
      <c r="D81" s="252" t="s">
        <v>200</v>
      </c>
      <c r="G81" s="210"/>
    </row>
    <row r="82" spans="1:7">
      <c r="A82" s="918" t="s">
        <v>531</v>
      </c>
      <c r="B82" s="253">
        <v>0.36398000000000003</v>
      </c>
      <c r="C82" s="252" t="s">
        <v>497</v>
      </c>
      <c r="D82" s="252" t="s">
        <v>262</v>
      </c>
      <c r="G82" s="210"/>
    </row>
    <row r="83" spans="1:7">
      <c r="A83" s="918" t="s">
        <v>53</v>
      </c>
      <c r="B83" s="253">
        <v>1.465E-2</v>
      </c>
      <c r="C83" s="252" t="s">
        <v>592</v>
      </c>
      <c r="D83" s="252" t="s">
        <v>236</v>
      </c>
      <c r="G83" s="210"/>
    </row>
    <row r="84" spans="1:7">
      <c r="A84" s="918" t="s">
        <v>62</v>
      </c>
      <c r="B84" s="253" t="s">
        <v>339</v>
      </c>
      <c r="C84" s="252" t="s">
        <v>338</v>
      </c>
      <c r="D84" s="252" t="s">
        <v>338</v>
      </c>
      <c r="G84" s="210"/>
    </row>
    <row r="85" spans="1:7">
      <c r="A85" s="918" t="s">
        <v>44</v>
      </c>
      <c r="B85" s="253">
        <v>1.43666</v>
      </c>
      <c r="C85" s="252" t="s">
        <v>599</v>
      </c>
      <c r="D85" s="252" t="s">
        <v>193</v>
      </c>
      <c r="G85" s="210"/>
    </row>
    <row r="86" spans="1:7">
      <c r="A86" s="918" t="s">
        <v>66</v>
      </c>
      <c r="B86" s="253">
        <v>0.29175000000000001</v>
      </c>
      <c r="C86" s="252" t="s">
        <v>592</v>
      </c>
      <c r="D86" s="252" t="s">
        <v>311</v>
      </c>
      <c r="G86" s="210"/>
    </row>
    <row r="87" spans="1:7">
      <c r="A87" s="918" t="s">
        <v>144</v>
      </c>
      <c r="B87" s="253">
        <v>0.57462000000000002</v>
      </c>
      <c r="C87" s="252" t="s">
        <v>497</v>
      </c>
      <c r="D87" s="252" t="s">
        <v>274</v>
      </c>
      <c r="G87" s="210"/>
    </row>
    <row r="88" spans="1:7">
      <c r="A88" s="918" t="s">
        <v>133</v>
      </c>
      <c r="B88" s="253">
        <v>0.34597</v>
      </c>
      <c r="C88" s="252" t="s">
        <v>497</v>
      </c>
      <c r="D88" s="252" t="s">
        <v>297</v>
      </c>
      <c r="G88" s="210"/>
    </row>
    <row r="89" spans="1:7">
      <c r="A89" s="918" t="s">
        <v>15</v>
      </c>
      <c r="B89" s="253">
        <v>0.31291387949425992</v>
      </c>
      <c r="C89" s="252" t="s">
        <v>497</v>
      </c>
      <c r="D89" s="252" t="s">
        <v>298</v>
      </c>
      <c r="G89" s="210"/>
    </row>
    <row r="90" spans="1:7">
      <c r="A90" s="918" t="s">
        <v>115</v>
      </c>
      <c r="B90" s="253">
        <v>0.25497999999999998</v>
      </c>
      <c r="C90" s="252" t="s">
        <v>497</v>
      </c>
      <c r="D90" s="252" t="s">
        <v>227</v>
      </c>
      <c r="G90" s="210"/>
    </row>
    <row r="91" spans="1:7">
      <c r="A91" s="918" t="s">
        <v>121</v>
      </c>
      <c r="B91" s="253">
        <v>0.10292999999999999</v>
      </c>
      <c r="C91" s="252" t="s">
        <v>497</v>
      </c>
      <c r="D91" s="252" t="s">
        <v>304</v>
      </c>
      <c r="G91" s="210"/>
    </row>
    <row r="92" spans="1:7">
      <c r="A92" s="918" t="s">
        <v>140</v>
      </c>
      <c r="B92" s="253">
        <v>0.36763000000000001</v>
      </c>
      <c r="C92" s="252" t="s">
        <v>497</v>
      </c>
      <c r="D92" s="252" t="s">
        <v>265</v>
      </c>
      <c r="G92" s="210"/>
    </row>
    <row r="93" spans="1:7">
      <c r="A93" s="918" t="s">
        <v>39</v>
      </c>
      <c r="B93" s="253" t="s">
        <v>339</v>
      </c>
      <c r="C93" s="252" t="s">
        <v>338</v>
      </c>
      <c r="D93" s="252" t="s">
        <v>338</v>
      </c>
      <c r="G93" s="210"/>
    </row>
    <row r="94" spans="1:7">
      <c r="A94" s="918" t="s">
        <v>51</v>
      </c>
      <c r="B94" s="253">
        <v>0.33751899999999996</v>
      </c>
      <c r="C94" s="252" t="s">
        <v>598</v>
      </c>
      <c r="D94" s="252" t="s">
        <v>313</v>
      </c>
      <c r="G94" s="210"/>
    </row>
    <row r="95" spans="1:7">
      <c r="A95" s="918" t="s">
        <v>127</v>
      </c>
      <c r="B95" s="253" t="s">
        <v>339</v>
      </c>
      <c r="C95" s="252" t="s">
        <v>338</v>
      </c>
      <c r="D95" s="252" t="s">
        <v>338</v>
      </c>
      <c r="G95" s="210"/>
    </row>
    <row r="96" spans="1:7">
      <c r="A96" s="918" t="s">
        <v>42</v>
      </c>
      <c r="B96" s="253" t="s">
        <v>339</v>
      </c>
      <c r="C96" s="252" t="s">
        <v>338</v>
      </c>
      <c r="D96" s="252" t="s">
        <v>338</v>
      </c>
      <c r="G96" s="210"/>
    </row>
    <row r="97" spans="1:7">
      <c r="A97" s="918" t="s">
        <v>59</v>
      </c>
      <c r="B97" s="253">
        <v>2.1638864735454217</v>
      </c>
      <c r="C97" s="252" t="s">
        <v>497</v>
      </c>
      <c r="D97" s="252" t="s">
        <v>182</v>
      </c>
      <c r="G97" s="210"/>
    </row>
    <row r="98" spans="1:7">
      <c r="A98" s="918" t="s">
        <v>116</v>
      </c>
      <c r="B98" s="253">
        <v>1.3469201394653827</v>
      </c>
      <c r="C98" s="252" t="s">
        <v>592</v>
      </c>
      <c r="D98" s="252" t="s">
        <v>197</v>
      </c>
      <c r="G98" s="210"/>
    </row>
    <row r="99" spans="1:7">
      <c r="A99" s="918" t="s">
        <v>101</v>
      </c>
      <c r="B99" s="253" t="s">
        <v>339</v>
      </c>
      <c r="C99" s="252" t="s">
        <v>338</v>
      </c>
      <c r="D99" s="252" t="s">
        <v>338</v>
      </c>
      <c r="G99" s="210"/>
    </row>
    <row r="100" spans="1:7">
      <c r="A100" s="918" t="s">
        <v>61</v>
      </c>
      <c r="B100" s="253" t="s">
        <v>339</v>
      </c>
      <c r="C100" s="252" t="s">
        <v>338</v>
      </c>
      <c r="D100" s="252" t="s">
        <v>338</v>
      </c>
      <c r="G100" s="210"/>
    </row>
    <row r="101" spans="1:7">
      <c r="A101" s="918" t="s">
        <v>12</v>
      </c>
      <c r="B101" s="253" t="s">
        <v>339</v>
      </c>
      <c r="C101" s="252" t="s">
        <v>338</v>
      </c>
      <c r="D101" s="252" t="s">
        <v>338</v>
      </c>
      <c r="G101" s="210"/>
    </row>
    <row r="102" spans="1:7">
      <c r="A102" s="918" t="s">
        <v>109</v>
      </c>
      <c r="B102" s="253">
        <v>2.0611720657290293</v>
      </c>
      <c r="C102" s="252" t="s">
        <v>497</v>
      </c>
      <c r="D102" s="252" t="s">
        <v>184</v>
      </c>
      <c r="G102" s="210"/>
    </row>
    <row r="103" spans="1:7">
      <c r="A103" s="918" t="s">
        <v>122</v>
      </c>
      <c r="B103" s="253" t="s">
        <v>339</v>
      </c>
      <c r="C103" s="252" t="s">
        <v>338</v>
      </c>
      <c r="D103" s="252" t="s">
        <v>338</v>
      </c>
      <c r="G103" s="210"/>
    </row>
    <row r="104" spans="1:7">
      <c r="A104" s="918" t="s">
        <v>10</v>
      </c>
      <c r="B104" s="253">
        <v>0.23597000000000001</v>
      </c>
      <c r="C104" s="252" t="s">
        <v>592</v>
      </c>
      <c r="D104" s="252" t="s">
        <v>252</v>
      </c>
      <c r="G104" s="210"/>
    </row>
    <row r="105" spans="1:7">
      <c r="A105" s="918" t="s">
        <v>119</v>
      </c>
      <c r="B105" s="253">
        <v>0.14699000000000001</v>
      </c>
      <c r="C105" s="252" t="s">
        <v>592</v>
      </c>
      <c r="D105" s="252" t="s">
        <v>293</v>
      </c>
      <c r="G105" s="210"/>
    </row>
    <row r="106" spans="1:7">
      <c r="A106" s="918" t="s">
        <v>99</v>
      </c>
      <c r="B106" s="253">
        <v>0.14882999999999999</v>
      </c>
      <c r="C106" s="252" t="s">
        <v>592</v>
      </c>
      <c r="D106" s="252" t="s">
        <v>275</v>
      </c>
      <c r="G106" s="210"/>
    </row>
    <row r="107" spans="1:7">
      <c r="A107" s="918" t="s">
        <v>43</v>
      </c>
      <c r="B107" s="253">
        <v>0.12703999999999999</v>
      </c>
      <c r="C107" s="252" t="s">
        <v>497</v>
      </c>
      <c r="D107" s="252" t="s">
        <v>248</v>
      </c>
      <c r="G107" s="210"/>
    </row>
    <row r="108" spans="1:7">
      <c r="A108" s="918" t="s">
        <v>16</v>
      </c>
      <c r="B108" s="253">
        <v>0.164159</v>
      </c>
      <c r="C108" s="252" t="s">
        <v>598</v>
      </c>
      <c r="D108" s="252" t="s">
        <v>314</v>
      </c>
      <c r="G108" s="210"/>
    </row>
    <row r="109" spans="1:7">
      <c r="A109" s="918" t="s">
        <v>35</v>
      </c>
      <c r="B109" s="253">
        <v>1.2095276352523956</v>
      </c>
      <c r="C109" s="252" t="s">
        <v>497</v>
      </c>
      <c r="D109" s="252" t="s">
        <v>201</v>
      </c>
      <c r="G109" s="210"/>
    </row>
    <row r="110" spans="1:7">
      <c r="A110" s="918" t="s">
        <v>74</v>
      </c>
      <c r="B110" s="253">
        <v>1.3553635688401799</v>
      </c>
      <c r="C110" s="252" t="s">
        <v>497</v>
      </c>
      <c r="D110" s="252" t="s">
        <v>196</v>
      </c>
      <c r="G110" s="210"/>
    </row>
    <row r="111" spans="1:7">
      <c r="A111" s="918" t="s">
        <v>139</v>
      </c>
      <c r="B111" s="253" t="s">
        <v>339</v>
      </c>
      <c r="C111" s="252" t="s">
        <v>338</v>
      </c>
      <c r="D111" s="252" t="s">
        <v>338</v>
      </c>
      <c r="G111" s="210"/>
    </row>
    <row r="112" spans="1:7">
      <c r="A112" s="918" t="s">
        <v>54</v>
      </c>
      <c r="B112" s="253">
        <v>0.50076601170856516</v>
      </c>
      <c r="C112" s="252" t="s">
        <v>497</v>
      </c>
      <c r="D112" s="252" t="s">
        <v>226</v>
      </c>
      <c r="G112" s="210"/>
    </row>
    <row r="113" spans="1:7">
      <c r="A113" s="918" t="s">
        <v>13</v>
      </c>
      <c r="B113" s="253">
        <v>0.98274984278187927</v>
      </c>
      <c r="C113" s="252" t="s">
        <v>497</v>
      </c>
      <c r="D113" s="252" t="s">
        <v>206</v>
      </c>
      <c r="G113" s="210"/>
    </row>
    <row r="114" spans="1:7">
      <c r="A114" s="918" t="s">
        <v>72</v>
      </c>
      <c r="B114" s="253" t="s">
        <v>339</v>
      </c>
      <c r="C114" s="252" t="s">
        <v>338</v>
      </c>
      <c r="D114" s="252" t="s">
        <v>338</v>
      </c>
      <c r="G114" s="210"/>
    </row>
    <row r="115" spans="1:7">
      <c r="A115" s="918" t="s">
        <v>47</v>
      </c>
      <c r="B115" s="253">
        <v>0.81516699999999997</v>
      </c>
      <c r="C115" s="252" t="s">
        <v>600</v>
      </c>
      <c r="D115" s="252" t="s">
        <v>214</v>
      </c>
      <c r="G115" s="210"/>
    </row>
    <row r="116" spans="1:7">
      <c r="A116" s="918" t="s">
        <v>70</v>
      </c>
      <c r="B116" s="253" t="s">
        <v>339</v>
      </c>
      <c r="C116" s="252" t="s">
        <v>338</v>
      </c>
      <c r="D116" s="252" t="s">
        <v>338</v>
      </c>
      <c r="G116" s="210"/>
    </row>
    <row r="117" spans="1:7">
      <c r="A117" s="918" t="s">
        <v>92</v>
      </c>
      <c r="B117" s="253">
        <v>0.92132000000000003</v>
      </c>
      <c r="C117" s="252" t="s">
        <v>497</v>
      </c>
      <c r="D117" s="252" t="s">
        <v>209</v>
      </c>
      <c r="G117" s="210"/>
    </row>
    <row r="118" spans="1:7">
      <c r="A118" s="918" t="s">
        <v>108</v>
      </c>
      <c r="B118" s="253">
        <v>1.8438376051261516</v>
      </c>
      <c r="C118" s="252" t="s">
        <v>497</v>
      </c>
      <c r="D118" s="252" t="s">
        <v>188</v>
      </c>
      <c r="G118" s="210"/>
    </row>
    <row r="119" spans="1:7">
      <c r="A119" s="918" t="s">
        <v>156</v>
      </c>
      <c r="B119" s="253">
        <v>0.83805524115725982</v>
      </c>
      <c r="C119" s="252" t="s">
        <v>497</v>
      </c>
      <c r="D119" s="252" t="s">
        <v>211</v>
      </c>
      <c r="G119" s="210"/>
    </row>
    <row r="120" spans="1:7">
      <c r="A120" s="918" t="s">
        <v>129</v>
      </c>
      <c r="B120" s="253">
        <v>1.9511035694004117</v>
      </c>
      <c r="C120" s="252" t="s">
        <v>497</v>
      </c>
      <c r="D120" s="252" t="s">
        <v>186</v>
      </c>
      <c r="G120" s="210"/>
    </row>
    <row r="121" spans="1:7">
      <c r="A121" s="918" t="s">
        <v>27</v>
      </c>
      <c r="B121" s="253">
        <v>0.81882256931163844</v>
      </c>
      <c r="C121" s="252" t="s">
        <v>599</v>
      </c>
      <c r="D121" s="252" t="s">
        <v>213</v>
      </c>
      <c r="G121" s="210"/>
    </row>
    <row r="122" spans="1:7">
      <c r="A122" s="918" t="s">
        <v>219</v>
      </c>
      <c r="B122" s="253">
        <v>4.5275336976164207</v>
      </c>
      <c r="C122" s="252" t="s">
        <v>497</v>
      </c>
      <c r="D122" s="252" t="s">
        <v>170</v>
      </c>
      <c r="G122" s="210"/>
    </row>
    <row r="123" spans="1:7">
      <c r="A123" s="918" t="s">
        <v>28</v>
      </c>
      <c r="B123" s="253">
        <v>1.2432280008284859</v>
      </c>
      <c r="C123" s="252" t="s">
        <v>497</v>
      </c>
      <c r="D123" s="252" t="s">
        <v>199</v>
      </c>
      <c r="G123" s="210"/>
    </row>
    <row r="124" spans="1:7">
      <c r="A124" s="918" t="s">
        <v>56</v>
      </c>
      <c r="B124" s="253">
        <v>0.108719</v>
      </c>
      <c r="C124" s="252" t="s">
        <v>598</v>
      </c>
      <c r="D124" s="252" t="s">
        <v>282</v>
      </c>
      <c r="G124" s="210"/>
    </row>
    <row r="125" spans="1:7">
      <c r="A125" s="918" t="s">
        <v>86</v>
      </c>
      <c r="B125" s="253">
        <v>3.3210612583378105</v>
      </c>
      <c r="C125" s="252" t="s">
        <v>497</v>
      </c>
      <c r="D125" s="252" t="s">
        <v>172</v>
      </c>
      <c r="G125" s="210"/>
    </row>
    <row r="126" spans="1:7">
      <c r="A126" s="918" t="s">
        <v>0</v>
      </c>
      <c r="B126" s="253">
        <v>3.2934257270149327</v>
      </c>
      <c r="C126" s="252" t="s">
        <v>592</v>
      </c>
      <c r="D126" s="252" t="s">
        <v>173</v>
      </c>
      <c r="G126" s="210"/>
    </row>
    <row r="127" spans="1:7">
      <c r="A127" s="918" t="s">
        <v>52</v>
      </c>
      <c r="B127" s="253" t="s">
        <v>339</v>
      </c>
      <c r="C127" s="252" t="s">
        <v>338</v>
      </c>
      <c r="D127" s="252" t="s">
        <v>338</v>
      </c>
      <c r="G127" s="210"/>
    </row>
    <row r="128" spans="1:7">
      <c r="A128" s="918" t="s">
        <v>50</v>
      </c>
      <c r="B128" s="253">
        <v>3.4619295232770901</v>
      </c>
      <c r="C128" s="252" t="s">
        <v>497</v>
      </c>
      <c r="D128" s="252" t="s">
        <v>171</v>
      </c>
      <c r="G128" s="210"/>
    </row>
    <row r="129" spans="1:7">
      <c r="A129" s="918" t="s">
        <v>90</v>
      </c>
      <c r="B129" s="253">
        <v>9.7030000000000005E-2</v>
      </c>
      <c r="C129" s="252" t="s">
        <v>497</v>
      </c>
      <c r="D129" s="252" t="s">
        <v>278</v>
      </c>
      <c r="G129" s="210"/>
    </row>
    <row r="130" spans="1:7">
      <c r="A130" s="918" t="s">
        <v>23</v>
      </c>
      <c r="B130" s="253">
        <v>1.00403</v>
      </c>
      <c r="C130" s="252" t="s">
        <v>592</v>
      </c>
      <c r="D130" s="252" t="s">
        <v>204</v>
      </c>
      <c r="G130" s="210"/>
    </row>
    <row r="131" spans="1:7">
      <c r="A131" s="918" t="s">
        <v>95</v>
      </c>
      <c r="B131" s="253" t="s">
        <v>339</v>
      </c>
      <c r="C131" s="252" t="s">
        <v>338</v>
      </c>
      <c r="D131" s="252" t="s">
        <v>338</v>
      </c>
      <c r="G131" s="210"/>
    </row>
    <row r="132" spans="1:7">
      <c r="A132" s="918" t="s">
        <v>76</v>
      </c>
      <c r="B132" s="253">
        <v>0.59997</v>
      </c>
      <c r="C132" s="252" t="s">
        <v>497</v>
      </c>
      <c r="D132" s="252" t="s">
        <v>251</v>
      </c>
      <c r="G132" s="210"/>
    </row>
    <row r="133" spans="1:7">
      <c r="A133" s="918" t="s">
        <v>21</v>
      </c>
      <c r="B133" s="253">
        <v>1.0346309423766751</v>
      </c>
      <c r="C133" s="252" t="s">
        <v>497</v>
      </c>
      <c r="D133" s="252" t="s">
        <v>203</v>
      </c>
      <c r="G133" s="210"/>
    </row>
    <row r="134" spans="1:7">
      <c r="A134" s="918" t="s">
        <v>37</v>
      </c>
      <c r="B134" s="253">
        <v>0.17043800000000001</v>
      </c>
      <c r="C134" s="252" t="s">
        <v>591</v>
      </c>
      <c r="D134" s="252" t="s">
        <v>301</v>
      </c>
      <c r="G134" s="210"/>
    </row>
    <row r="135" spans="1:7">
      <c r="A135" s="918" t="s">
        <v>29</v>
      </c>
      <c r="B135" s="253">
        <v>0.47133999999999998</v>
      </c>
      <c r="C135" s="252" t="s">
        <v>497</v>
      </c>
      <c r="D135" s="252" t="s">
        <v>317</v>
      </c>
      <c r="G135" s="210"/>
    </row>
    <row r="136" spans="1:7">
      <c r="A136" s="918" t="s">
        <v>106</v>
      </c>
      <c r="B136" s="253" t="s">
        <v>339</v>
      </c>
      <c r="C136" s="252" t="s">
        <v>338</v>
      </c>
      <c r="D136" s="252" t="s">
        <v>338</v>
      </c>
      <c r="G136" s="210"/>
    </row>
    <row r="137" spans="1:7">
      <c r="A137" s="918" t="s">
        <v>25</v>
      </c>
      <c r="B137" s="253">
        <v>1.7288546773218723</v>
      </c>
      <c r="C137" s="252" t="s">
        <v>497</v>
      </c>
      <c r="D137" s="252" t="s">
        <v>190</v>
      </c>
      <c r="G137" s="210"/>
    </row>
    <row r="138" spans="1:7">
      <c r="A138" s="918" t="s">
        <v>7</v>
      </c>
      <c r="B138" s="253">
        <v>2.8257857069867511</v>
      </c>
      <c r="C138" s="252" t="s">
        <v>497</v>
      </c>
      <c r="D138" s="252" t="s">
        <v>178</v>
      </c>
      <c r="G138" s="210"/>
    </row>
    <row r="139" spans="1:7">
      <c r="A139" s="918" t="s">
        <v>120</v>
      </c>
      <c r="B139" s="253">
        <v>0.48393000000000003</v>
      </c>
      <c r="C139" s="252" t="s">
        <v>592</v>
      </c>
      <c r="D139" s="252" t="s">
        <v>267</v>
      </c>
      <c r="G139" s="210"/>
    </row>
    <row r="140" spans="1:7">
      <c r="A140" s="918" t="s">
        <v>46</v>
      </c>
      <c r="B140" s="253" t="s">
        <v>339</v>
      </c>
      <c r="C140" s="252" t="s">
        <v>338</v>
      </c>
      <c r="D140" s="252" t="s">
        <v>338</v>
      </c>
      <c r="G140" s="210"/>
    </row>
    <row r="141" spans="1:7">
      <c r="A141" s="918" t="s">
        <v>18</v>
      </c>
      <c r="B141" s="253" t="s">
        <v>339</v>
      </c>
      <c r="C141" s="252" t="s">
        <v>338</v>
      </c>
      <c r="D141" s="252" t="s">
        <v>338</v>
      </c>
      <c r="G141" s="210"/>
    </row>
    <row r="142" spans="1:7">
      <c r="A142" s="918" t="s">
        <v>49</v>
      </c>
      <c r="B142" s="253" t="s">
        <v>339</v>
      </c>
      <c r="C142" s="252" t="s">
        <v>338</v>
      </c>
      <c r="D142" s="252" t="s">
        <v>338</v>
      </c>
      <c r="G142" s="210"/>
    </row>
    <row r="143" spans="1:7">
      <c r="A143" s="918" t="s">
        <v>67</v>
      </c>
      <c r="B143" s="253" t="s">
        <v>339</v>
      </c>
      <c r="C143" s="252" t="s">
        <v>338</v>
      </c>
      <c r="D143" s="252" t="s">
        <v>338</v>
      </c>
      <c r="G143" s="210"/>
    </row>
    <row r="144" spans="1:7">
      <c r="A144" s="918" t="s">
        <v>71</v>
      </c>
      <c r="B144" s="253" t="s">
        <v>339</v>
      </c>
      <c r="C144" s="252" t="s">
        <v>338</v>
      </c>
      <c r="D144" s="252" t="s">
        <v>338</v>
      </c>
      <c r="G144" s="210"/>
    </row>
    <row r="145" spans="1:7">
      <c r="A145" s="918">
        <v>0</v>
      </c>
      <c r="B145" s="253" t="s">
        <v>332</v>
      </c>
      <c r="C145" s="252" t="s">
        <v>332</v>
      </c>
      <c r="D145" s="252" t="s">
        <v>332</v>
      </c>
      <c r="G145" s="210"/>
    </row>
    <row r="146" spans="1:7">
      <c r="A146" s="918" t="s">
        <v>340</v>
      </c>
      <c r="B146" s="253">
        <v>2.1723947173745302</v>
      </c>
      <c r="C146" s="252" t="s">
        <v>497</v>
      </c>
      <c r="D146" s="252" t="s">
        <v>338</v>
      </c>
      <c r="G146" s="210"/>
    </row>
    <row r="147" spans="1:7">
      <c r="A147" s="918" t="s">
        <v>480</v>
      </c>
      <c r="B147" s="253" t="s">
        <v>339</v>
      </c>
      <c r="C147" s="252" t="s">
        <v>338</v>
      </c>
      <c r="D147" s="252" t="s">
        <v>338</v>
      </c>
      <c r="G147" s="210"/>
    </row>
    <row r="148" spans="1:7">
      <c r="A148" s="918" t="s">
        <v>415</v>
      </c>
      <c r="B148" s="253">
        <v>2.0252100934300081</v>
      </c>
      <c r="C148" s="252" t="s">
        <v>497</v>
      </c>
      <c r="D148" s="252" t="s">
        <v>338</v>
      </c>
      <c r="G148" s="210"/>
    </row>
    <row r="149" spans="1:7">
      <c r="A149" s="918" t="s">
        <v>157</v>
      </c>
      <c r="B149" s="253">
        <v>2.3786073449166794</v>
      </c>
      <c r="C149" s="252" t="s">
        <v>497</v>
      </c>
      <c r="D149" s="252" t="s">
        <v>338</v>
      </c>
      <c r="G149" s="210"/>
    </row>
    <row r="150" spans="1:7">
      <c r="A150" s="918" t="s">
        <v>342</v>
      </c>
      <c r="B150" s="253" t="s">
        <v>339</v>
      </c>
      <c r="C150" s="252" t="s">
        <v>338</v>
      </c>
      <c r="D150" s="252" t="s">
        <v>338</v>
      </c>
      <c r="G150" s="210"/>
    </row>
    <row r="151" spans="1:7">
      <c r="A151" s="918"/>
      <c r="B151" s="253"/>
      <c r="C151" s="252"/>
      <c r="D151" s="252"/>
      <c r="G151" s="210"/>
    </row>
    <row r="152" spans="1:7">
      <c r="A152" s="918"/>
      <c r="B152" s="253"/>
      <c r="C152" s="252"/>
      <c r="D152" s="252"/>
      <c r="G152" s="210"/>
    </row>
    <row r="153" spans="1:7">
      <c r="A153" s="918"/>
      <c r="B153" s="253"/>
      <c r="C153" s="252"/>
      <c r="D153" s="252"/>
      <c r="G153" s="210"/>
    </row>
    <row r="154" spans="1:7">
      <c r="A154" s="252"/>
      <c r="B154" s="253"/>
      <c r="C154" s="252"/>
      <c r="D154" s="252"/>
      <c r="G154" s="210"/>
    </row>
    <row r="155" spans="1:7">
      <c r="A155" s="252"/>
      <c r="B155" s="253"/>
      <c r="C155" s="252"/>
      <c r="D155" s="252"/>
      <c r="G155" s="210"/>
    </row>
    <row r="156" spans="1:7">
      <c r="A156" s="252"/>
      <c r="B156" s="253"/>
      <c r="C156" s="252"/>
      <c r="D156" s="252"/>
      <c r="G156" s="210"/>
    </row>
    <row r="157" spans="1:7">
      <c r="A157" s="252"/>
      <c r="B157" s="253"/>
      <c r="C157" s="252"/>
      <c r="D157" s="252"/>
      <c r="G157" s="210"/>
    </row>
    <row r="158" spans="1:7">
      <c r="A158" s="252"/>
      <c r="B158" s="253"/>
      <c r="C158" s="252"/>
      <c r="D158" s="252"/>
      <c r="G158" s="210"/>
    </row>
    <row r="159" spans="1:7">
      <c r="A159" s="252"/>
      <c r="B159" s="253"/>
      <c r="C159" s="252"/>
      <c r="D159" s="252"/>
      <c r="G159" s="210"/>
    </row>
    <row r="160" spans="1:7">
      <c r="A160" s="252"/>
      <c r="B160" s="253"/>
      <c r="C160" s="252"/>
      <c r="D160" s="252"/>
      <c r="G160" s="210"/>
    </row>
    <row r="161" spans="1:7">
      <c r="A161" s="252"/>
      <c r="B161" s="253"/>
      <c r="C161" s="252"/>
      <c r="D161" s="252"/>
      <c r="G161" s="210"/>
    </row>
    <row r="162" spans="1:7">
      <c r="A162" s="252"/>
      <c r="B162" s="253"/>
      <c r="C162" s="252"/>
      <c r="D162" s="252"/>
      <c r="G162" s="210"/>
    </row>
    <row r="163" spans="1:7">
      <c r="A163" s="252"/>
      <c r="B163" s="253"/>
      <c r="C163" s="252"/>
      <c r="D163" s="252"/>
      <c r="G163" s="210"/>
    </row>
    <row r="164" spans="1:7">
      <c r="A164" s="252"/>
      <c r="B164" s="253"/>
      <c r="C164" s="252"/>
      <c r="D164" s="252"/>
      <c r="G164" s="210"/>
    </row>
    <row r="165" spans="1:7">
      <c r="A165" s="252"/>
      <c r="B165" s="253"/>
      <c r="C165" s="252"/>
      <c r="D165" s="252"/>
      <c r="G165" s="210"/>
    </row>
    <row r="166" spans="1:7">
      <c r="A166" s="252"/>
      <c r="B166" s="253"/>
      <c r="C166" s="252"/>
      <c r="D166" s="252"/>
      <c r="G166" s="210"/>
    </row>
    <row r="167" spans="1:7">
      <c r="A167" s="252"/>
      <c r="B167" s="253"/>
      <c r="C167" s="252"/>
      <c r="D167" s="252"/>
      <c r="G167" s="210"/>
    </row>
    <row r="168" spans="1:7">
      <c r="A168" s="252"/>
      <c r="B168" s="253"/>
      <c r="C168" s="252"/>
      <c r="D168" s="252"/>
      <c r="G168" s="210"/>
    </row>
    <row r="169" spans="1:7">
      <c r="A169" s="252"/>
      <c r="B169" s="253"/>
      <c r="C169" s="252"/>
      <c r="D169" s="252"/>
      <c r="G169" s="210"/>
    </row>
    <row r="170" spans="1:7">
      <c r="A170" s="252"/>
      <c r="B170" s="253"/>
      <c r="C170" s="252"/>
      <c r="D170" s="252"/>
      <c r="G170" s="210"/>
    </row>
    <row r="171" spans="1:7">
      <c r="A171" s="252"/>
      <c r="B171" s="253"/>
      <c r="C171" s="252"/>
      <c r="D171" s="252"/>
      <c r="G171" s="210"/>
    </row>
    <row r="172" spans="1:7">
      <c r="A172" s="252"/>
      <c r="B172" s="253"/>
      <c r="C172" s="252"/>
      <c r="D172" s="252"/>
      <c r="G172" s="210"/>
    </row>
    <row r="173" spans="1:7">
      <c r="A173" s="252"/>
      <c r="B173" s="253"/>
      <c r="C173" s="252"/>
      <c r="D173" s="252"/>
      <c r="G173" s="210"/>
    </row>
    <row r="174" spans="1:7">
      <c r="A174" s="252"/>
      <c r="B174" s="253"/>
      <c r="C174" s="252"/>
      <c r="D174" s="252"/>
      <c r="G174" s="210"/>
    </row>
    <row r="175" spans="1:7">
      <c r="A175" s="252"/>
      <c r="B175" s="253"/>
      <c r="C175" s="252"/>
      <c r="D175" s="252"/>
      <c r="G175" s="210"/>
    </row>
    <row r="176" spans="1:7">
      <c r="A176" s="252"/>
      <c r="B176" s="253"/>
      <c r="C176" s="252"/>
      <c r="D176" s="252"/>
      <c r="G176" s="210"/>
    </row>
    <row r="177" spans="1:7">
      <c r="A177" s="252"/>
      <c r="B177" s="253"/>
      <c r="C177" s="252"/>
      <c r="D177" s="252"/>
      <c r="G177" s="210"/>
    </row>
    <row r="178" spans="1:7">
      <c r="A178" s="252"/>
      <c r="B178" s="253"/>
      <c r="C178" s="252"/>
      <c r="D178" s="252"/>
      <c r="G178" s="210"/>
    </row>
    <row r="179" spans="1:7">
      <c r="A179" s="252"/>
      <c r="B179" s="253"/>
      <c r="C179" s="252"/>
      <c r="D179" s="252"/>
      <c r="G179" s="210"/>
    </row>
    <row r="180" spans="1:7">
      <c r="A180" s="252"/>
      <c r="B180" s="253"/>
      <c r="C180" s="252"/>
      <c r="D180" s="252"/>
      <c r="G180" s="210"/>
    </row>
    <row r="181" spans="1:7">
      <c r="A181" s="252"/>
      <c r="B181" s="253"/>
      <c r="C181" s="252"/>
      <c r="D181" s="252"/>
      <c r="G181" s="210"/>
    </row>
    <row r="182" spans="1:7">
      <c r="A182" s="252"/>
      <c r="B182" s="253"/>
      <c r="C182" s="252"/>
      <c r="D182" s="252"/>
      <c r="G182" s="210"/>
    </row>
    <row r="183" spans="1:7">
      <c r="A183" s="252"/>
      <c r="B183" s="253"/>
      <c r="C183" s="252"/>
      <c r="D183" s="252"/>
      <c r="G183" s="210"/>
    </row>
    <row r="184" spans="1:7">
      <c r="A184" s="252"/>
      <c r="B184" s="253"/>
      <c r="C184" s="252"/>
      <c r="D184" s="252"/>
      <c r="G184" s="210"/>
    </row>
    <row r="185" spans="1:7">
      <c r="A185" s="252"/>
      <c r="B185" s="253"/>
      <c r="C185" s="252"/>
      <c r="D185" s="252"/>
      <c r="G185" s="210"/>
    </row>
    <row r="186" spans="1:7">
      <c r="A186" s="252"/>
      <c r="B186" s="253"/>
      <c r="C186" s="252"/>
      <c r="D186" s="252"/>
      <c r="G186" s="210"/>
    </row>
    <row r="187" spans="1:7">
      <c r="A187" s="252"/>
      <c r="B187" s="253"/>
      <c r="C187" s="252"/>
      <c r="D187" s="252"/>
      <c r="G187" s="210"/>
    </row>
    <row r="188" spans="1:7">
      <c r="A188" s="252"/>
      <c r="B188" s="253"/>
      <c r="C188" s="252"/>
      <c r="D188" s="252"/>
      <c r="G188" s="210"/>
    </row>
    <row r="189" spans="1:7">
      <c r="A189" s="252"/>
      <c r="B189" s="253"/>
      <c r="C189" s="252"/>
      <c r="D189" s="252"/>
      <c r="G189" s="210"/>
    </row>
    <row r="190" spans="1:7">
      <c r="A190" s="252"/>
      <c r="B190" s="253"/>
      <c r="C190" s="252"/>
      <c r="D190" s="252"/>
      <c r="G190" s="210"/>
    </row>
    <row r="191" spans="1:7">
      <c r="A191" s="252"/>
      <c r="B191" s="253"/>
      <c r="C191" s="252"/>
      <c r="D191" s="252"/>
      <c r="G191" s="210"/>
    </row>
    <row r="192" spans="1:7">
      <c r="A192" s="252"/>
      <c r="B192" s="253"/>
      <c r="C192" s="252"/>
      <c r="D192" s="252"/>
      <c r="G192" s="210"/>
    </row>
    <row r="193" spans="1:7">
      <c r="A193" s="252"/>
      <c r="B193" s="253"/>
      <c r="C193" s="252"/>
      <c r="D193" s="252"/>
      <c r="G193" s="210"/>
    </row>
    <row r="194" spans="1:7">
      <c r="A194" s="252"/>
      <c r="B194" s="253"/>
      <c r="C194" s="252"/>
      <c r="D194" s="252"/>
      <c r="G194" s="210"/>
    </row>
    <row r="195" spans="1:7">
      <c r="A195" s="252"/>
      <c r="B195" s="253"/>
      <c r="C195" s="252"/>
      <c r="D195" s="252"/>
      <c r="G195" s="210"/>
    </row>
    <row r="196" spans="1:7">
      <c r="A196" s="252"/>
      <c r="B196" s="253"/>
      <c r="C196" s="252"/>
      <c r="D196" s="252"/>
      <c r="G196" s="210"/>
    </row>
    <row r="197" spans="1:7">
      <c r="A197" s="252"/>
      <c r="B197" s="253"/>
      <c r="C197" s="252"/>
      <c r="D197" s="252"/>
      <c r="G197" s="210"/>
    </row>
    <row r="198" spans="1:7">
      <c r="A198" s="252"/>
      <c r="B198" s="253"/>
      <c r="C198" s="252"/>
      <c r="D198" s="252"/>
      <c r="G198" s="210"/>
    </row>
    <row r="199" spans="1:7">
      <c r="A199" s="252"/>
      <c r="B199" s="253"/>
      <c r="C199" s="252"/>
      <c r="D199" s="252"/>
      <c r="G199" s="210"/>
    </row>
    <row r="200" spans="1:7">
      <c r="A200" s="252"/>
      <c r="B200" s="253"/>
      <c r="C200" s="252"/>
      <c r="D200" s="252"/>
      <c r="G200" s="210"/>
    </row>
    <row r="201" spans="1:7">
      <c r="A201" s="252"/>
      <c r="B201" s="253"/>
      <c r="C201" s="252"/>
      <c r="D201" s="252"/>
      <c r="G201" s="210"/>
    </row>
    <row r="202" spans="1:7">
      <c r="A202" s="252"/>
      <c r="B202" s="253"/>
      <c r="C202" s="252"/>
      <c r="D202" s="252"/>
      <c r="G202" s="210"/>
    </row>
    <row r="203" spans="1:7">
      <c r="A203" s="252"/>
      <c r="B203" s="253"/>
      <c r="C203" s="252"/>
      <c r="D203" s="252"/>
      <c r="G203" s="210"/>
    </row>
    <row r="204" spans="1:7">
      <c r="A204" s="252"/>
      <c r="B204" s="253"/>
      <c r="C204" s="252"/>
      <c r="D204" s="252"/>
      <c r="G204" s="210"/>
    </row>
    <row r="205" spans="1:7">
      <c r="A205" s="252"/>
      <c r="B205" s="253"/>
      <c r="C205" s="252"/>
      <c r="D205" s="252"/>
      <c r="G205" s="210"/>
    </row>
    <row r="206" spans="1:7">
      <c r="A206" s="252"/>
      <c r="B206" s="253"/>
      <c r="C206" s="252"/>
      <c r="D206" s="252"/>
      <c r="G206" s="210"/>
    </row>
    <row r="207" spans="1:7">
      <c r="A207" s="252"/>
      <c r="B207" s="253"/>
      <c r="C207" s="252"/>
      <c r="D207" s="252"/>
      <c r="G207" s="210"/>
    </row>
    <row r="208" spans="1:7">
      <c r="A208" s="252"/>
      <c r="B208" s="253"/>
      <c r="C208" s="252"/>
      <c r="D208" s="252"/>
      <c r="G208" s="210"/>
    </row>
    <row r="209" spans="1:7">
      <c r="A209" s="252"/>
      <c r="B209" s="253"/>
      <c r="C209" s="252"/>
      <c r="D209" s="252"/>
      <c r="G209" s="210"/>
    </row>
    <row r="210" spans="1:7">
      <c r="A210" s="252"/>
      <c r="B210" s="253"/>
      <c r="C210" s="252"/>
      <c r="D210" s="252"/>
      <c r="G210" s="210"/>
    </row>
    <row r="211" spans="1:7">
      <c r="A211" s="252"/>
      <c r="B211" s="253"/>
      <c r="C211" s="252"/>
      <c r="D211" s="252"/>
      <c r="G211" s="210"/>
    </row>
    <row r="212" spans="1:7">
      <c r="A212" s="252"/>
      <c r="B212" s="253"/>
      <c r="C212" s="252"/>
      <c r="D212" s="252"/>
      <c r="G212" s="210"/>
    </row>
    <row r="213" spans="1:7">
      <c r="A213" s="252"/>
      <c r="B213" s="253"/>
      <c r="C213" s="252"/>
      <c r="D213" s="252"/>
      <c r="G213" s="210"/>
    </row>
    <row r="214" spans="1:7">
      <c r="A214" s="252"/>
      <c r="B214" s="253"/>
      <c r="C214" s="252"/>
      <c r="D214" s="252"/>
      <c r="G214" s="210"/>
    </row>
    <row r="215" spans="1:7">
      <c r="A215" s="252"/>
      <c r="B215" s="253"/>
      <c r="C215" s="252"/>
      <c r="D215" s="252"/>
      <c r="G215" s="210"/>
    </row>
    <row r="216" spans="1:7">
      <c r="A216" s="252"/>
      <c r="B216" s="253"/>
      <c r="C216" s="252"/>
      <c r="D216" s="252"/>
      <c r="G216" s="210"/>
    </row>
    <row r="217" spans="1:7">
      <c r="A217" s="252"/>
      <c r="B217" s="253"/>
      <c r="C217" s="252"/>
      <c r="D217" s="252"/>
      <c r="G217" s="210"/>
    </row>
    <row r="218" spans="1:7">
      <c r="A218" s="252"/>
      <c r="B218" s="253"/>
      <c r="C218" s="252"/>
      <c r="D218" s="252"/>
      <c r="G218" s="210"/>
    </row>
    <row r="219" spans="1:7">
      <c r="A219" s="252"/>
      <c r="B219" s="253"/>
      <c r="C219" s="252"/>
      <c r="D219" s="252"/>
      <c r="G219" s="210"/>
    </row>
    <row r="220" spans="1:7">
      <c r="A220" s="252"/>
      <c r="B220" s="253"/>
      <c r="C220" s="252"/>
      <c r="D220" s="252"/>
      <c r="G220" s="210"/>
    </row>
    <row r="221" spans="1:7">
      <c r="A221" s="252"/>
      <c r="B221" s="253"/>
      <c r="C221" s="252"/>
      <c r="D221" s="252"/>
      <c r="G221" s="210"/>
    </row>
    <row r="222" spans="1:7">
      <c r="A222" s="252"/>
      <c r="B222" s="253"/>
      <c r="C222" s="252"/>
      <c r="D222" s="252"/>
      <c r="G222" s="210"/>
    </row>
    <row r="223" spans="1:7">
      <c r="A223" s="252"/>
      <c r="B223" s="253"/>
      <c r="C223" s="252"/>
      <c r="D223" s="252"/>
      <c r="G223" s="210"/>
    </row>
    <row r="224" spans="1:7">
      <c r="A224" s="252"/>
      <c r="B224" s="253"/>
      <c r="C224" s="252"/>
      <c r="D224" s="252"/>
      <c r="G224" s="210"/>
    </row>
    <row r="225" spans="1:9">
      <c r="A225" s="252"/>
      <c r="B225" s="253"/>
      <c r="C225" s="252"/>
      <c r="D225" s="252"/>
      <c r="G225" s="210"/>
    </row>
    <row r="226" spans="1:9">
      <c r="A226" s="252"/>
      <c r="B226" s="253"/>
      <c r="C226" s="252"/>
      <c r="D226" s="252"/>
      <c r="G226" s="210"/>
    </row>
    <row r="227" spans="1:9">
      <c r="A227" s="252"/>
      <c r="B227" s="253"/>
      <c r="C227" s="252"/>
      <c r="D227" s="252"/>
      <c r="G227" s="210"/>
    </row>
    <row r="228" spans="1:9">
      <c r="A228" s="252"/>
      <c r="B228" s="253"/>
      <c r="C228" s="252"/>
      <c r="D228" s="252"/>
      <c r="G228" s="210"/>
    </row>
    <row r="229" spans="1:9">
      <c r="A229" s="209"/>
      <c r="B229" s="253"/>
      <c r="C229" s="252"/>
      <c r="D229" s="252"/>
      <c r="F229" s="209"/>
      <c r="G229" s="253"/>
      <c r="H229" s="252"/>
      <c r="I229" s="252"/>
    </row>
    <row r="230" spans="1:9">
      <c r="A230" s="209"/>
      <c r="B230" s="253"/>
      <c r="C230" s="252"/>
      <c r="D230" s="252"/>
      <c r="F230" s="209"/>
      <c r="G230" s="253"/>
      <c r="H230" s="252"/>
      <c r="I230" s="252"/>
    </row>
    <row r="231" spans="1:9">
      <c r="A231" s="209"/>
      <c r="B231" s="253"/>
      <c r="C231" s="252"/>
      <c r="D231" s="252"/>
      <c r="F231" s="209"/>
      <c r="G231" s="253"/>
      <c r="H231" s="252"/>
      <c r="I231" s="252"/>
    </row>
    <row r="232" spans="1:9">
      <c r="A232" s="209"/>
      <c r="B232" s="253"/>
      <c r="C232" s="252"/>
      <c r="D232" s="252"/>
      <c r="F232" s="209"/>
      <c r="G232" s="253"/>
      <c r="H232" s="252"/>
      <c r="I232" s="252"/>
    </row>
    <row r="233" spans="1:9">
      <c r="A233" s="209"/>
      <c r="B233" s="253"/>
      <c r="C233" s="252"/>
      <c r="D233" s="252"/>
      <c r="F233" s="209"/>
      <c r="G233" s="253"/>
      <c r="H233" s="252"/>
      <c r="I233" s="252"/>
    </row>
    <row r="234" spans="1:9">
      <c r="A234" s="209"/>
      <c r="B234" s="253"/>
      <c r="C234" s="252"/>
      <c r="D234" s="252"/>
      <c r="F234" s="209"/>
      <c r="G234" s="253"/>
      <c r="H234" s="252"/>
      <c r="I234" s="252"/>
    </row>
    <row r="235" spans="1:9">
      <c r="A235" s="209"/>
      <c r="B235" s="253"/>
      <c r="C235" s="252"/>
      <c r="D235" s="252"/>
      <c r="F235" s="209"/>
      <c r="G235" s="253"/>
      <c r="H235" s="252"/>
      <c r="I235" s="252"/>
    </row>
    <row r="236" spans="1:9">
      <c r="B236" s="253"/>
      <c r="C236" s="252"/>
      <c r="D236" s="252"/>
      <c r="G236" s="253"/>
      <c r="H236" s="252"/>
      <c r="I236" s="252"/>
    </row>
    <row r="237" spans="1:9">
      <c r="B237" s="253"/>
      <c r="C237" s="252"/>
      <c r="D237" s="252"/>
      <c r="G237" s="253"/>
      <c r="H237" s="252"/>
      <c r="I237" s="252"/>
    </row>
  </sheetData>
  <sortState ref="A9:D227">
    <sortCondition ref="A227"/>
  </sortState>
  <hyperlinks>
    <hyperlink ref="D1" r:id="rId1"/>
    <hyperlink ref="D4" r:id="rId2"/>
  </hyperlinks>
  <pageMargins left="0.7" right="0.7" top="0.75" bottom="0.75" header="0.3" footer="0.3"/>
  <pageSetup paperSize="9"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I655"/>
  <sheetViews>
    <sheetView workbookViewId="0">
      <selection activeCell="A5" sqref="A5"/>
    </sheetView>
  </sheetViews>
  <sheetFormatPr baseColWidth="10" defaultColWidth="11" defaultRowHeight="11.5"/>
  <cols>
    <col min="1" max="1" width="17.25" style="208" customWidth="1"/>
    <col min="2" max="4" width="11" style="208"/>
    <col min="5" max="6" width="6.58203125" style="208" customWidth="1"/>
    <col min="7" max="16384" width="11" style="208"/>
  </cols>
  <sheetData>
    <row r="1" spans="1:7">
      <c r="A1" s="208" t="s">
        <v>567</v>
      </c>
      <c r="D1" s="124"/>
      <c r="E1" s="11" t="s">
        <v>353</v>
      </c>
    </row>
    <row r="2" spans="1:7">
      <c r="A2" s="180" t="s">
        <v>405</v>
      </c>
    </row>
    <row r="4" spans="1:7">
      <c r="A4" s="208" t="s">
        <v>347</v>
      </c>
      <c r="B4" s="127" t="s">
        <v>387</v>
      </c>
      <c r="E4" s="129" t="s">
        <v>390</v>
      </c>
    </row>
    <row r="5" spans="1:7">
      <c r="A5" s="208" t="s">
        <v>569</v>
      </c>
    </row>
    <row r="7" spans="1:7">
      <c r="A7" s="127" t="s">
        <v>351</v>
      </c>
      <c r="B7" s="208" t="s">
        <v>383</v>
      </c>
      <c r="G7" s="209"/>
    </row>
    <row r="8" spans="1:7">
      <c r="A8" s="181" t="s">
        <v>41</v>
      </c>
      <c r="B8" s="122" t="s">
        <v>339</v>
      </c>
      <c r="C8" s="209" t="s">
        <v>338</v>
      </c>
      <c r="D8" s="209" t="s">
        <v>338</v>
      </c>
      <c r="G8" s="122"/>
    </row>
    <row r="9" spans="1:7">
      <c r="A9" s="181" t="s">
        <v>123</v>
      </c>
      <c r="B9" s="122" t="s">
        <v>339</v>
      </c>
      <c r="C9" s="209" t="s">
        <v>338</v>
      </c>
      <c r="D9" s="209" t="s">
        <v>338</v>
      </c>
      <c r="G9" s="122"/>
    </row>
    <row r="10" spans="1:7">
      <c r="A10" s="181" t="s">
        <v>36</v>
      </c>
      <c r="B10" s="122">
        <v>82.810020000000009</v>
      </c>
      <c r="C10" s="209" t="s">
        <v>599</v>
      </c>
      <c r="D10" s="209" t="s">
        <v>285</v>
      </c>
      <c r="G10" s="122"/>
    </row>
    <row r="11" spans="1:7">
      <c r="A11" s="181" t="s">
        <v>69</v>
      </c>
      <c r="B11" s="122" t="s">
        <v>339</v>
      </c>
      <c r="C11" s="209" t="s">
        <v>338</v>
      </c>
      <c r="D11" s="209" t="s">
        <v>338</v>
      </c>
      <c r="G11" s="122"/>
    </row>
    <row r="12" spans="1:7">
      <c r="A12" s="181" t="s">
        <v>33</v>
      </c>
      <c r="B12" s="122">
        <v>131.27430532332622</v>
      </c>
      <c r="C12" s="209" t="s">
        <v>592</v>
      </c>
      <c r="D12" s="209" t="s">
        <v>241</v>
      </c>
      <c r="G12" s="122"/>
    </row>
    <row r="13" spans="1:7">
      <c r="A13" s="181" t="s">
        <v>124</v>
      </c>
      <c r="B13" s="122">
        <v>19.52816</v>
      </c>
      <c r="C13" s="209" t="s">
        <v>592</v>
      </c>
      <c r="D13" s="209" t="s">
        <v>246</v>
      </c>
      <c r="G13" s="122"/>
    </row>
    <row r="14" spans="1:7">
      <c r="A14" s="181" t="s">
        <v>55</v>
      </c>
      <c r="B14" s="122">
        <v>916.80866655660225</v>
      </c>
      <c r="C14" s="209" t="s">
        <v>592</v>
      </c>
      <c r="D14" s="209" t="s">
        <v>187</v>
      </c>
      <c r="G14" s="122"/>
    </row>
    <row r="15" spans="1:7">
      <c r="A15" s="181" t="s">
        <v>88</v>
      </c>
      <c r="B15" s="122">
        <v>1881.609142807398</v>
      </c>
      <c r="C15" s="209" t="s">
        <v>512</v>
      </c>
      <c r="D15" s="209" t="s">
        <v>172</v>
      </c>
      <c r="G15" s="122"/>
    </row>
    <row r="16" spans="1:7">
      <c r="A16" s="181" t="s">
        <v>87</v>
      </c>
      <c r="B16" s="122">
        <v>33.270499999999998</v>
      </c>
      <c r="C16" s="209" t="s">
        <v>592</v>
      </c>
      <c r="D16" s="209" t="s">
        <v>308</v>
      </c>
      <c r="G16" s="122"/>
    </row>
    <row r="17" spans="1:7">
      <c r="A17" s="181" t="s">
        <v>136</v>
      </c>
      <c r="B17" s="122" t="s">
        <v>339</v>
      </c>
      <c r="C17" s="209" t="s">
        <v>338</v>
      </c>
      <c r="D17" s="209" t="s">
        <v>338</v>
      </c>
      <c r="G17" s="122"/>
    </row>
    <row r="18" spans="1:7">
      <c r="A18" s="181" t="s">
        <v>11</v>
      </c>
      <c r="B18" s="122" t="s">
        <v>339</v>
      </c>
      <c r="C18" s="209" t="s">
        <v>338</v>
      </c>
      <c r="D18" s="209" t="s">
        <v>338</v>
      </c>
      <c r="F18" s="180"/>
      <c r="G18" s="122"/>
    </row>
    <row r="19" spans="1:7">
      <c r="A19" s="181" t="s">
        <v>84</v>
      </c>
      <c r="B19" s="122">
        <v>121.80844</v>
      </c>
      <c r="C19" s="209" t="s">
        <v>592</v>
      </c>
      <c r="D19" s="209" t="s">
        <v>303</v>
      </c>
      <c r="F19" s="180"/>
      <c r="G19" s="122"/>
    </row>
    <row r="20" spans="1:7">
      <c r="A20" s="181" t="s">
        <v>78</v>
      </c>
      <c r="B20" s="122">
        <v>1399.4712301774241</v>
      </c>
      <c r="C20" s="209" t="s">
        <v>497</v>
      </c>
      <c r="D20" s="209" t="s">
        <v>180</v>
      </c>
      <c r="F20" s="180"/>
      <c r="G20" s="122"/>
    </row>
    <row r="21" spans="1:7">
      <c r="A21" s="181" t="s">
        <v>85</v>
      </c>
      <c r="B21" s="122" t="s">
        <v>339</v>
      </c>
      <c r="C21" s="209" t="s">
        <v>338</v>
      </c>
      <c r="D21" s="209" t="s">
        <v>338</v>
      </c>
      <c r="F21" s="180"/>
      <c r="G21" s="122"/>
    </row>
    <row r="22" spans="1:7">
      <c r="A22" s="181" t="s">
        <v>81</v>
      </c>
      <c r="B22" s="122" t="s">
        <v>339</v>
      </c>
      <c r="C22" s="209" t="s">
        <v>338</v>
      </c>
      <c r="D22" s="209" t="s">
        <v>338</v>
      </c>
      <c r="F22" s="180"/>
      <c r="G22" s="122"/>
    </row>
    <row r="23" spans="1:7">
      <c r="A23" s="181" t="s">
        <v>111</v>
      </c>
      <c r="B23" s="122">
        <v>28.5242</v>
      </c>
      <c r="C23" s="209" t="s">
        <v>592</v>
      </c>
      <c r="D23" s="209" t="s">
        <v>252</v>
      </c>
      <c r="F23" s="180"/>
      <c r="G23" s="122"/>
    </row>
    <row r="24" spans="1:7">
      <c r="A24" s="181" t="s">
        <v>128</v>
      </c>
      <c r="B24" s="122" t="s">
        <v>339</v>
      </c>
      <c r="C24" s="209" t="s">
        <v>338</v>
      </c>
      <c r="D24" s="209" t="s">
        <v>338</v>
      </c>
      <c r="F24" s="180"/>
      <c r="G24" s="122"/>
    </row>
    <row r="25" spans="1:7">
      <c r="A25" s="181" t="s">
        <v>9</v>
      </c>
      <c r="B25" s="122">
        <v>197.85517999999999</v>
      </c>
      <c r="C25" s="209" t="s">
        <v>599</v>
      </c>
      <c r="D25" s="209" t="s">
        <v>212</v>
      </c>
      <c r="F25" s="180"/>
      <c r="G25" s="122"/>
    </row>
    <row r="26" spans="1:7">
      <c r="A26" s="181" t="s">
        <v>323</v>
      </c>
      <c r="B26" s="122" t="s">
        <v>339</v>
      </c>
      <c r="C26" s="209" t="s">
        <v>338</v>
      </c>
      <c r="D26" s="209" t="s">
        <v>338</v>
      </c>
      <c r="F26" s="180"/>
      <c r="G26" s="122"/>
    </row>
    <row r="27" spans="1:7">
      <c r="A27" s="181" t="s">
        <v>94</v>
      </c>
      <c r="B27" s="122">
        <v>168.00814</v>
      </c>
      <c r="C27" s="209" t="s">
        <v>592</v>
      </c>
      <c r="D27" s="209" t="s">
        <v>216</v>
      </c>
      <c r="F27" s="180"/>
      <c r="G27" s="122"/>
    </row>
    <row r="28" spans="1:7">
      <c r="A28" s="181" t="s">
        <v>60</v>
      </c>
      <c r="B28" s="122">
        <v>13.07663</v>
      </c>
      <c r="C28" s="209" t="s">
        <v>599</v>
      </c>
      <c r="D28" s="209" t="s">
        <v>314</v>
      </c>
      <c r="F28" s="180"/>
      <c r="G28" s="122"/>
    </row>
    <row r="29" spans="1:7">
      <c r="A29" s="181" t="s">
        <v>79</v>
      </c>
      <c r="B29" s="122" t="s">
        <v>339</v>
      </c>
      <c r="C29" s="209" t="s">
        <v>338</v>
      </c>
      <c r="D29" s="209" t="s">
        <v>338</v>
      </c>
      <c r="F29" s="180"/>
      <c r="G29" s="122"/>
    </row>
    <row r="30" spans="1:7">
      <c r="A30" s="181" t="s">
        <v>65</v>
      </c>
      <c r="B30" s="122" t="s">
        <v>339</v>
      </c>
      <c r="C30" s="209" t="s">
        <v>338</v>
      </c>
      <c r="D30" s="209" t="s">
        <v>338</v>
      </c>
      <c r="F30" s="180"/>
      <c r="G30" s="122"/>
    </row>
    <row r="31" spans="1:7">
      <c r="A31" s="181" t="s">
        <v>57</v>
      </c>
      <c r="B31" s="122" t="s">
        <v>339</v>
      </c>
      <c r="C31" s="209" t="s">
        <v>338</v>
      </c>
      <c r="D31" s="209" t="s">
        <v>338</v>
      </c>
      <c r="F31" s="180"/>
      <c r="G31" s="122"/>
    </row>
    <row r="32" spans="1:7">
      <c r="A32" s="181" t="s">
        <v>38</v>
      </c>
      <c r="B32" s="122">
        <v>792.02799186984907</v>
      </c>
      <c r="C32" s="209" t="s">
        <v>512</v>
      </c>
      <c r="D32" s="209" t="s">
        <v>190</v>
      </c>
      <c r="F32" s="180"/>
      <c r="G32" s="122"/>
    </row>
    <row r="33" spans="1:7">
      <c r="A33" s="181" t="s">
        <v>58</v>
      </c>
      <c r="B33" s="122">
        <v>86.374168111766409</v>
      </c>
      <c r="C33" s="209" t="s">
        <v>497</v>
      </c>
      <c r="D33" s="209" t="s">
        <v>292</v>
      </c>
      <c r="F33" s="180"/>
      <c r="G33" s="122"/>
    </row>
    <row r="34" spans="1:7">
      <c r="A34" s="181" t="s">
        <v>1</v>
      </c>
      <c r="B34" s="122">
        <v>335.43717820598414</v>
      </c>
      <c r="C34" s="209" t="s">
        <v>497</v>
      </c>
      <c r="D34" s="209" t="s">
        <v>204</v>
      </c>
      <c r="F34" s="180"/>
      <c r="G34" s="122"/>
    </row>
    <row r="35" spans="1:7">
      <c r="A35" s="181" t="s">
        <v>31</v>
      </c>
      <c r="B35" s="122">
        <v>45.161315802038409</v>
      </c>
      <c r="C35" s="209" t="s">
        <v>512</v>
      </c>
      <c r="D35" s="209" t="s">
        <v>313</v>
      </c>
      <c r="F35" s="180"/>
      <c r="G35" s="122"/>
    </row>
    <row r="36" spans="1:7">
      <c r="A36" s="181" t="s">
        <v>113</v>
      </c>
      <c r="B36" s="122">
        <v>71.869770000000003</v>
      </c>
      <c r="C36" s="209" t="s">
        <v>599</v>
      </c>
      <c r="D36" s="209" t="s">
        <v>232</v>
      </c>
      <c r="F36" s="180"/>
      <c r="G36" s="122"/>
    </row>
    <row r="37" spans="1:7">
      <c r="A37" s="181" t="s">
        <v>324</v>
      </c>
      <c r="B37" s="122" t="s">
        <v>339</v>
      </c>
      <c r="C37" s="209" t="s">
        <v>338</v>
      </c>
      <c r="D37" s="209" t="s">
        <v>338</v>
      </c>
      <c r="F37" s="180"/>
      <c r="G37" s="122"/>
    </row>
    <row r="38" spans="1:7">
      <c r="A38" s="181" t="s">
        <v>114</v>
      </c>
      <c r="B38" s="122">
        <v>263.81846000000002</v>
      </c>
      <c r="C38" s="209" t="s">
        <v>592</v>
      </c>
      <c r="D38" s="209" t="s">
        <v>209</v>
      </c>
      <c r="F38" s="180"/>
      <c r="G38" s="122"/>
    </row>
    <row r="39" spans="1:7">
      <c r="A39" s="181" t="s">
        <v>73</v>
      </c>
      <c r="B39" s="122" t="s">
        <v>339</v>
      </c>
      <c r="C39" s="209" t="s">
        <v>338</v>
      </c>
      <c r="D39" s="209" t="s">
        <v>338</v>
      </c>
      <c r="F39" s="180"/>
      <c r="G39" s="122"/>
    </row>
    <row r="40" spans="1:7">
      <c r="A40" s="181" t="s">
        <v>138</v>
      </c>
      <c r="B40" s="122">
        <v>209.58405999999999</v>
      </c>
      <c r="C40" s="209" t="s">
        <v>592</v>
      </c>
      <c r="D40" s="209" t="s">
        <v>211</v>
      </c>
      <c r="F40" s="180"/>
      <c r="G40" s="122"/>
    </row>
    <row r="41" spans="1:7">
      <c r="A41" s="181" t="s">
        <v>80</v>
      </c>
      <c r="B41" s="122">
        <v>779.84023987781609</v>
      </c>
      <c r="C41" s="209" t="s">
        <v>497</v>
      </c>
      <c r="D41" s="209" t="s">
        <v>191</v>
      </c>
      <c r="F41" s="180"/>
      <c r="G41" s="122"/>
    </row>
    <row r="42" spans="1:7">
      <c r="A42" s="181" t="s">
        <v>103</v>
      </c>
      <c r="B42" s="122">
        <v>1735.2795685645458</v>
      </c>
      <c r="C42" s="209" t="s">
        <v>497</v>
      </c>
      <c r="D42" s="209" t="s">
        <v>177</v>
      </c>
      <c r="F42" s="180"/>
      <c r="G42" s="122"/>
    </row>
    <row r="43" spans="1:7">
      <c r="A43" s="181" t="s">
        <v>64</v>
      </c>
      <c r="B43" s="122">
        <v>50.836366999999996</v>
      </c>
      <c r="C43" s="209" t="s">
        <v>606</v>
      </c>
      <c r="D43" s="209" t="s">
        <v>262</v>
      </c>
      <c r="F43" s="180"/>
      <c r="G43" s="122"/>
    </row>
    <row r="44" spans="1:7">
      <c r="A44" s="181" t="s">
        <v>19</v>
      </c>
      <c r="B44" s="122">
        <v>89.692300000000003</v>
      </c>
      <c r="C44" s="209" t="s">
        <v>592</v>
      </c>
      <c r="D44" s="209" t="s">
        <v>274</v>
      </c>
      <c r="F44" s="180"/>
      <c r="G44" s="122"/>
    </row>
    <row r="45" spans="1:7">
      <c r="A45" s="181" t="s">
        <v>100</v>
      </c>
      <c r="B45" s="122">
        <v>14.442629999999999</v>
      </c>
      <c r="C45" s="209" t="s">
        <v>599</v>
      </c>
      <c r="D45" s="209" t="s">
        <v>256</v>
      </c>
      <c r="F45" s="180"/>
      <c r="G45" s="122"/>
    </row>
    <row r="46" spans="1:7">
      <c r="A46" s="181" t="s">
        <v>134</v>
      </c>
      <c r="B46" s="122">
        <v>511.7156287295187</v>
      </c>
      <c r="C46" s="209" t="s">
        <v>497</v>
      </c>
      <c r="D46" s="209" t="s">
        <v>196</v>
      </c>
      <c r="F46" s="180"/>
      <c r="G46" s="122"/>
    </row>
    <row r="47" spans="1:7">
      <c r="A47" s="181" t="s">
        <v>17</v>
      </c>
      <c r="B47" s="122">
        <v>5.2061799999999998</v>
      </c>
      <c r="C47" s="209" t="s">
        <v>599</v>
      </c>
      <c r="D47" s="209" t="s">
        <v>289</v>
      </c>
      <c r="F47" s="180"/>
      <c r="G47" s="122"/>
    </row>
    <row r="48" spans="1:7">
      <c r="A48" s="181" t="s">
        <v>105</v>
      </c>
      <c r="B48" s="122">
        <v>1360.3796189652735</v>
      </c>
      <c r="C48" s="209" t="s">
        <v>497</v>
      </c>
      <c r="D48" s="209" t="s">
        <v>182</v>
      </c>
      <c r="F48" s="180"/>
      <c r="G48" s="122"/>
    </row>
    <row r="49" spans="1:7">
      <c r="A49" s="181" t="s">
        <v>24</v>
      </c>
      <c r="B49" s="122">
        <v>1017.4816727918541</v>
      </c>
      <c r="C49" s="209" t="s">
        <v>497</v>
      </c>
      <c r="D49" s="209" t="s">
        <v>186</v>
      </c>
      <c r="F49" s="180"/>
      <c r="G49" s="122"/>
    </row>
    <row r="50" spans="1:7">
      <c r="A50" s="181" t="s">
        <v>131</v>
      </c>
      <c r="B50" s="122" t="s">
        <v>339</v>
      </c>
      <c r="C50" s="209" t="s">
        <v>338</v>
      </c>
      <c r="D50" s="209" t="s">
        <v>338</v>
      </c>
      <c r="F50" s="180"/>
      <c r="G50" s="122"/>
    </row>
    <row r="51" spans="1:7">
      <c r="A51" s="181" t="s">
        <v>222</v>
      </c>
      <c r="B51" s="122" t="s">
        <v>339</v>
      </c>
      <c r="C51" s="209" t="s">
        <v>338</v>
      </c>
      <c r="D51" s="209" t="s">
        <v>338</v>
      </c>
      <c r="F51" s="180"/>
      <c r="G51" s="122"/>
    </row>
    <row r="52" spans="1:7">
      <c r="A52" s="181" t="s">
        <v>112</v>
      </c>
      <c r="B52" s="122">
        <v>32.420769999999997</v>
      </c>
      <c r="C52" s="209" t="s">
        <v>592</v>
      </c>
      <c r="D52" s="209" t="s">
        <v>239</v>
      </c>
      <c r="F52" s="180"/>
      <c r="G52" s="122"/>
    </row>
    <row r="53" spans="1:7">
      <c r="A53" s="181" t="s">
        <v>20</v>
      </c>
      <c r="B53" s="122">
        <v>1704.338804551385</v>
      </c>
      <c r="C53" s="209" t="s">
        <v>497</v>
      </c>
      <c r="D53" s="209" t="s">
        <v>178</v>
      </c>
      <c r="F53" s="180"/>
      <c r="G53" s="122"/>
    </row>
    <row r="54" spans="1:7">
      <c r="A54" s="181" t="s">
        <v>48</v>
      </c>
      <c r="B54" s="122" t="s">
        <v>339</v>
      </c>
      <c r="C54" s="209" t="s">
        <v>338</v>
      </c>
      <c r="D54" s="209" t="s">
        <v>338</v>
      </c>
      <c r="F54" s="180"/>
      <c r="G54" s="122"/>
    </row>
    <row r="55" spans="1:7">
      <c r="A55" s="181" t="s">
        <v>75</v>
      </c>
      <c r="B55" s="122">
        <v>358.12987703813917</v>
      </c>
      <c r="C55" s="209" t="s">
        <v>497</v>
      </c>
      <c r="D55" s="209" t="s">
        <v>202</v>
      </c>
      <c r="F55" s="180"/>
      <c r="G55" s="122"/>
    </row>
    <row r="56" spans="1:7">
      <c r="A56" s="181" t="s">
        <v>68</v>
      </c>
      <c r="B56" s="122">
        <v>2.2866900000000001</v>
      </c>
      <c r="C56" s="209" t="s">
        <v>599</v>
      </c>
      <c r="D56" s="209" t="s">
        <v>294</v>
      </c>
      <c r="F56" s="180"/>
      <c r="G56" s="122"/>
    </row>
    <row r="57" spans="1:7">
      <c r="A57" s="181" t="s">
        <v>77</v>
      </c>
      <c r="B57" s="122" t="s">
        <v>339</v>
      </c>
      <c r="C57" s="209" t="s">
        <v>338</v>
      </c>
      <c r="D57" s="209" t="s">
        <v>338</v>
      </c>
      <c r="F57" s="180"/>
      <c r="G57" s="122"/>
    </row>
    <row r="58" spans="1:7">
      <c r="A58" s="181" t="s">
        <v>89</v>
      </c>
      <c r="B58" s="122">
        <v>1.9667700000000001</v>
      </c>
      <c r="C58" s="209" t="s">
        <v>599</v>
      </c>
      <c r="D58" s="209" t="s">
        <v>299</v>
      </c>
      <c r="F58" s="180"/>
      <c r="G58" s="122"/>
    </row>
    <row r="59" spans="1:7">
      <c r="A59" s="181" t="s">
        <v>93</v>
      </c>
      <c r="B59" s="122">
        <v>561.18179999999995</v>
      </c>
      <c r="C59" s="209" t="s">
        <v>592</v>
      </c>
      <c r="D59" s="209" t="s">
        <v>194</v>
      </c>
      <c r="F59" s="180"/>
      <c r="G59" s="122"/>
    </row>
    <row r="60" spans="1:7">
      <c r="A60" s="181" t="s">
        <v>82</v>
      </c>
      <c r="B60" s="122">
        <v>484.21906820302621</v>
      </c>
      <c r="C60" s="209" t="s">
        <v>497</v>
      </c>
      <c r="D60" s="209" t="s">
        <v>198</v>
      </c>
      <c r="F60" s="180"/>
      <c r="G60" s="122"/>
    </row>
    <row r="61" spans="1:7">
      <c r="A61" s="181" t="s">
        <v>145</v>
      </c>
      <c r="B61" s="122">
        <v>1178.787405742087</v>
      </c>
      <c r="C61" s="209" t="s">
        <v>497</v>
      </c>
      <c r="D61" s="209" t="s">
        <v>185</v>
      </c>
      <c r="F61" s="180"/>
      <c r="G61" s="122"/>
    </row>
    <row r="62" spans="1:7">
      <c r="A62" s="181" t="s">
        <v>6</v>
      </c>
      <c r="B62" s="122">
        <v>50.448189999999997</v>
      </c>
      <c r="C62" s="209" t="s">
        <v>592</v>
      </c>
      <c r="D62" s="209" t="s">
        <v>230</v>
      </c>
      <c r="F62" s="180"/>
      <c r="G62" s="122"/>
    </row>
    <row r="63" spans="1:7">
      <c r="A63" s="181" t="s">
        <v>8</v>
      </c>
      <c r="B63" s="122" t="s">
        <v>339</v>
      </c>
      <c r="C63" s="209" t="s">
        <v>338</v>
      </c>
      <c r="D63" s="209" t="s">
        <v>338</v>
      </c>
      <c r="F63" s="180"/>
      <c r="G63" s="122"/>
    </row>
    <row r="64" spans="1:7">
      <c r="A64" s="181" t="s">
        <v>22</v>
      </c>
      <c r="B64" s="122">
        <v>174.44959</v>
      </c>
      <c r="C64" s="209" t="s">
        <v>599</v>
      </c>
      <c r="D64" s="209" t="s">
        <v>215</v>
      </c>
      <c r="F64" s="180"/>
      <c r="G64" s="122"/>
    </row>
    <row r="65" spans="1:7">
      <c r="A65" s="181" t="s">
        <v>40</v>
      </c>
      <c r="B65" s="122" t="s">
        <v>339</v>
      </c>
      <c r="C65" s="209" t="s">
        <v>338</v>
      </c>
      <c r="D65" s="209" t="s">
        <v>338</v>
      </c>
      <c r="G65" s="122"/>
    </row>
    <row r="66" spans="1:7">
      <c r="A66" s="181" t="s">
        <v>110</v>
      </c>
      <c r="B66" s="122">
        <v>843.5369071240151</v>
      </c>
      <c r="C66" s="209" t="s">
        <v>497</v>
      </c>
      <c r="D66" s="209" t="s">
        <v>188</v>
      </c>
      <c r="G66" s="122"/>
    </row>
    <row r="67" spans="1:7">
      <c r="A67" s="181" t="s">
        <v>91</v>
      </c>
      <c r="B67" s="122">
        <v>1989.6306050208088</v>
      </c>
      <c r="C67" s="209" t="s">
        <v>497</v>
      </c>
      <c r="D67" s="209" t="s">
        <v>170</v>
      </c>
      <c r="G67" s="122"/>
    </row>
    <row r="68" spans="1:7">
      <c r="A68" s="181" t="s">
        <v>26</v>
      </c>
      <c r="B68" s="122">
        <v>610.21568202563515</v>
      </c>
      <c r="C68" s="209" t="s">
        <v>497</v>
      </c>
      <c r="D68" s="209" t="s">
        <v>193</v>
      </c>
      <c r="G68" s="122"/>
    </row>
    <row r="69" spans="1:7">
      <c r="A69" s="181" t="s">
        <v>14</v>
      </c>
      <c r="B69" s="122">
        <v>1354.7096345761483</v>
      </c>
      <c r="C69" s="209" t="s">
        <v>497</v>
      </c>
      <c r="D69" s="209" t="s">
        <v>183</v>
      </c>
      <c r="G69" s="122"/>
    </row>
    <row r="70" spans="1:7">
      <c r="A70" s="181" t="s">
        <v>97</v>
      </c>
      <c r="B70" s="122">
        <v>63.564478999999999</v>
      </c>
      <c r="C70" s="209" t="s">
        <v>598</v>
      </c>
      <c r="D70" s="209" t="s">
        <v>272</v>
      </c>
      <c r="G70" s="122"/>
    </row>
    <row r="71" spans="1:7">
      <c r="A71" s="181" t="s">
        <v>63</v>
      </c>
      <c r="B71" s="122">
        <v>34.112389999999998</v>
      </c>
      <c r="C71" s="209" t="s">
        <v>592</v>
      </c>
      <c r="D71" s="209" t="s">
        <v>268</v>
      </c>
      <c r="G71" s="122"/>
    </row>
    <row r="72" spans="1:7">
      <c r="A72" s="181" t="s">
        <v>34</v>
      </c>
      <c r="B72" s="122" t="s">
        <v>339</v>
      </c>
      <c r="C72" s="209" t="s">
        <v>338</v>
      </c>
      <c r="D72" s="209" t="s">
        <v>338</v>
      </c>
      <c r="G72" s="122"/>
    </row>
    <row r="73" spans="1:7">
      <c r="A73" s="181" t="s">
        <v>125</v>
      </c>
      <c r="B73" s="122">
        <v>45.64132</v>
      </c>
      <c r="C73" s="209" t="s">
        <v>592</v>
      </c>
      <c r="D73" s="209" t="s">
        <v>297</v>
      </c>
      <c r="G73" s="122"/>
    </row>
    <row r="74" spans="1:7">
      <c r="A74" s="181" t="s">
        <v>102</v>
      </c>
      <c r="B74" s="122">
        <v>4.00319</v>
      </c>
      <c r="C74" s="209" t="s">
        <v>599</v>
      </c>
      <c r="D74" s="209" t="s">
        <v>282</v>
      </c>
      <c r="G74" s="122"/>
    </row>
    <row r="75" spans="1:7">
      <c r="A75" s="181" t="s">
        <v>98</v>
      </c>
      <c r="B75" s="122" t="s">
        <v>339</v>
      </c>
      <c r="C75" s="209" t="s">
        <v>338</v>
      </c>
      <c r="D75" s="209" t="s">
        <v>338</v>
      </c>
      <c r="G75" s="122"/>
    </row>
    <row r="76" spans="1:7">
      <c r="A76" s="181" t="s">
        <v>126</v>
      </c>
      <c r="B76" s="122">
        <v>196.47425463391926</v>
      </c>
      <c r="C76" s="209" t="s">
        <v>497</v>
      </c>
      <c r="D76" s="209" t="s">
        <v>213</v>
      </c>
      <c r="G76" s="122"/>
    </row>
    <row r="77" spans="1:7">
      <c r="A77" s="181" t="s">
        <v>117</v>
      </c>
      <c r="B77" s="122" t="s">
        <v>339</v>
      </c>
      <c r="C77" s="209" t="s">
        <v>338</v>
      </c>
      <c r="D77" s="209" t="s">
        <v>338</v>
      </c>
      <c r="G77" s="122"/>
    </row>
    <row r="78" spans="1:7">
      <c r="A78" s="181" t="s">
        <v>130</v>
      </c>
      <c r="B78" s="122" t="s">
        <v>339</v>
      </c>
      <c r="C78" s="209" t="s">
        <v>338</v>
      </c>
      <c r="D78" s="209" t="s">
        <v>338</v>
      </c>
      <c r="G78" s="122"/>
    </row>
    <row r="79" spans="1:7">
      <c r="A79" s="181" t="s">
        <v>96</v>
      </c>
      <c r="B79" s="122" t="s">
        <v>339</v>
      </c>
      <c r="C79" s="209" t="s">
        <v>338</v>
      </c>
      <c r="D79" s="209" t="s">
        <v>338</v>
      </c>
      <c r="G79" s="122"/>
    </row>
    <row r="80" spans="1:7">
      <c r="A80" s="181" t="s">
        <v>118</v>
      </c>
      <c r="B80" s="122">
        <v>337.46933398189947</v>
      </c>
      <c r="C80" s="209" t="s">
        <v>497</v>
      </c>
      <c r="D80" s="209" t="s">
        <v>203</v>
      </c>
      <c r="G80" s="122"/>
    </row>
    <row r="81" spans="1:7">
      <c r="A81" s="181" t="s">
        <v>142</v>
      </c>
      <c r="B81" s="122">
        <v>1412.6005164958437</v>
      </c>
      <c r="C81" s="209" t="s">
        <v>497</v>
      </c>
      <c r="D81" s="209" t="s">
        <v>179</v>
      </c>
      <c r="G81" s="122"/>
    </row>
    <row r="82" spans="1:7">
      <c r="A82" s="181" t="s">
        <v>531</v>
      </c>
      <c r="B82" s="122">
        <v>59.542560000000002</v>
      </c>
      <c r="C82" s="209" t="s">
        <v>592</v>
      </c>
      <c r="D82" s="209" t="s">
        <v>265</v>
      </c>
      <c r="G82" s="122"/>
    </row>
    <row r="83" spans="1:7">
      <c r="A83" s="181" t="s">
        <v>53</v>
      </c>
      <c r="B83" s="122">
        <v>0.22857000000000002</v>
      </c>
      <c r="C83" s="209" t="s">
        <v>599</v>
      </c>
      <c r="D83" s="209" t="s">
        <v>228</v>
      </c>
      <c r="G83" s="122"/>
    </row>
    <row r="84" spans="1:7">
      <c r="A84" s="181" t="s">
        <v>62</v>
      </c>
      <c r="B84" s="122" t="s">
        <v>339</v>
      </c>
      <c r="C84" s="209" t="s">
        <v>338</v>
      </c>
      <c r="D84" s="209" t="s">
        <v>338</v>
      </c>
      <c r="G84" s="122"/>
    </row>
    <row r="85" spans="1:7">
      <c r="A85" s="181" t="s">
        <v>44</v>
      </c>
      <c r="B85" s="122">
        <v>404.92824899999999</v>
      </c>
      <c r="C85" s="209" t="s">
        <v>598</v>
      </c>
      <c r="D85" s="209" t="s">
        <v>200</v>
      </c>
      <c r="G85" s="122"/>
    </row>
    <row r="86" spans="1:7">
      <c r="A86" s="181" t="s">
        <v>66</v>
      </c>
      <c r="B86" s="122" t="s">
        <v>339</v>
      </c>
      <c r="C86" s="209" t="s">
        <v>338</v>
      </c>
      <c r="D86" s="209" t="s">
        <v>338</v>
      </c>
      <c r="G86" s="122"/>
    </row>
    <row r="87" spans="1:7">
      <c r="A87" s="181" t="s">
        <v>144</v>
      </c>
      <c r="B87" s="122">
        <v>269.25803000000002</v>
      </c>
      <c r="C87" s="209" t="s">
        <v>592</v>
      </c>
      <c r="D87" s="209" t="s">
        <v>208</v>
      </c>
      <c r="G87" s="122"/>
    </row>
    <row r="88" spans="1:7">
      <c r="A88" s="181" t="s">
        <v>133</v>
      </c>
      <c r="B88" s="122">
        <v>81.905640000000005</v>
      </c>
      <c r="C88" s="209" t="s">
        <v>592</v>
      </c>
      <c r="D88" s="209" t="s">
        <v>226</v>
      </c>
      <c r="G88" s="122"/>
    </row>
    <row r="89" spans="1:7">
      <c r="A89" s="181" t="s">
        <v>15</v>
      </c>
      <c r="B89" s="122">
        <v>64.6475921938939</v>
      </c>
      <c r="C89" s="209" t="s">
        <v>497</v>
      </c>
      <c r="D89" s="209" t="s">
        <v>261</v>
      </c>
      <c r="G89" s="122"/>
    </row>
    <row r="90" spans="1:7">
      <c r="A90" s="181" t="s">
        <v>115</v>
      </c>
      <c r="B90" s="122">
        <v>18.632480000000001</v>
      </c>
      <c r="C90" s="209" t="s">
        <v>592</v>
      </c>
      <c r="D90" s="209" t="s">
        <v>271</v>
      </c>
      <c r="G90" s="122"/>
    </row>
    <row r="91" spans="1:7">
      <c r="A91" s="181" t="s">
        <v>121</v>
      </c>
      <c r="B91" s="122">
        <v>14.137420000000001</v>
      </c>
      <c r="C91" s="209" t="s">
        <v>592</v>
      </c>
      <c r="D91" s="209" t="s">
        <v>301</v>
      </c>
      <c r="G91" s="122"/>
    </row>
    <row r="92" spans="1:7">
      <c r="A92" s="181" t="s">
        <v>140</v>
      </c>
      <c r="B92" s="122">
        <v>74.687790000000007</v>
      </c>
      <c r="C92" s="209" t="s">
        <v>592</v>
      </c>
      <c r="D92" s="209" t="s">
        <v>317</v>
      </c>
      <c r="G92" s="122"/>
    </row>
    <row r="93" spans="1:7">
      <c r="A93" s="181" t="s">
        <v>39</v>
      </c>
      <c r="B93" s="122" t="s">
        <v>339</v>
      </c>
      <c r="C93" s="209" t="s">
        <v>338</v>
      </c>
      <c r="D93" s="209" t="s">
        <v>338</v>
      </c>
      <c r="G93" s="122"/>
    </row>
    <row r="94" spans="1:7">
      <c r="A94" s="181" t="s">
        <v>51</v>
      </c>
      <c r="B94" s="122">
        <v>4.1750680000000004</v>
      </c>
      <c r="C94" s="209" t="s">
        <v>591</v>
      </c>
      <c r="D94" s="209" t="s">
        <v>320</v>
      </c>
      <c r="G94" s="122"/>
    </row>
    <row r="95" spans="1:7">
      <c r="A95" s="181" t="s">
        <v>127</v>
      </c>
      <c r="B95" s="122" t="s">
        <v>339</v>
      </c>
      <c r="C95" s="209" t="s">
        <v>338</v>
      </c>
      <c r="D95" s="209" t="s">
        <v>338</v>
      </c>
      <c r="G95" s="122"/>
    </row>
    <row r="96" spans="1:7">
      <c r="A96" s="181" t="s">
        <v>42</v>
      </c>
      <c r="B96" s="122" t="s">
        <v>339</v>
      </c>
      <c r="C96" s="209" t="s">
        <v>338</v>
      </c>
      <c r="D96" s="209" t="s">
        <v>338</v>
      </c>
      <c r="G96" s="122"/>
    </row>
    <row r="97" spans="1:7">
      <c r="A97" s="181" t="s">
        <v>59</v>
      </c>
      <c r="B97" s="122">
        <v>1245.5350171691757</v>
      </c>
      <c r="C97" s="209" t="s">
        <v>497</v>
      </c>
      <c r="D97" s="209" t="s">
        <v>184</v>
      </c>
      <c r="G97" s="122"/>
    </row>
    <row r="98" spans="1:7">
      <c r="A98" s="181" t="s">
        <v>116</v>
      </c>
      <c r="B98" s="122">
        <v>559.730517332766</v>
      </c>
      <c r="C98" s="209" t="s">
        <v>592</v>
      </c>
      <c r="D98" s="209" t="s">
        <v>195</v>
      </c>
      <c r="G98" s="122"/>
    </row>
    <row r="99" spans="1:7">
      <c r="A99" s="181" t="s">
        <v>101</v>
      </c>
      <c r="B99" s="122" t="s">
        <v>339</v>
      </c>
      <c r="C99" s="209" t="s">
        <v>338</v>
      </c>
      <c r="D99" s="209" t="s">
        <v>338</v>
      </c>
      <c r="G99" s="122"/>
    </row>
    <row r="100" spans="1:7">
      <c r="A100" s="181" t="s">
        <v>61</v>
      </c>
      <c r="B100" s="122" t="s">
        <v>339</v>
      </c>
      <c r="C100" s="209" t="s">
        <v>338</v>
      </c>
      <c r="D100" s="209" t="s">
        <v>338</v>
      </c>
      <c r="G100" s="122"/>
    </row>
    <row r="101" spans="1:7">
      <c r="A101" s="181" t="s">
        <v>12</v>
      </c>
      <c r="B101" s="122" t="s">
        <v>339</v>
      </c>
      <c r="C101" s="209" t="s">
        <v>338</v>
      </c>
      <c r="D101" s="209" t="s">
        <v>338</v>
      </c>
      <c r="G101" s="122"/>
    </row>
    <row r="102" spans="1:7">
      <c r="A102" s="181" t="s">
        <v>109</v>
      </c>
      <c r="B102" s="122">
        <v>1394.1584833870147</v>
      </c>
      <c r="C102" s="209" t="s">
        <v>497</v>
      </c>
      <c r="D102" s="209" t="s">
        <v>181</v>
      </c>
      <c r="G102" s="122"/>
    </row>
    <row r="103" spans="1:7">
      <c r="A103" s="181" t="s">
        <v>122</v>
      </c>
      <c r="B103" s="122" t="s">
        <v>339</v>
      </c>
      <c r="C103" s="209" t="s">
        <v>338</v>
      </c>
      <c r="D103" s="209" t="s">
        <v>338</v>
      </c>
      <c r="G103" s="122"/>
    </row>
    <row r="104" spans="1:7">
      <c r="A104" s="181" t="s">
        <v>10</v>
      </c>
      <c r="B104" s="122">
        <v>12.38594</v>
      </c>
      <c r="C104" s="209" t="s">
        <v>599</v>
      </c>
      <c r="D104" s="209" t="s">
        <v>293</v>
      </c>
      <c r="G104" s="122"/>
    </row>
    <row r="105" spans="1:7">
      <c r="A105" s="181" t="s">
        <v>119</v>
      </c>
      <c r="B105" s="122">
        <v>35.971060000000001</v>
      </c>
      <c r="C105" s="209" t="s">
        <v>599</v>
      </c>
      <c r="D105" s="209" t="s">
        <v>311</v>
      </c>
      <c r="G105" s="122"/>
    </row>
    <row r="106" spans="1:7">
      <c r="A106" s="181" t="s">
        <v>99</v>
      </c>
      <c r="B106" s="122">
        <v>19.30584</v>
      </c>
      <c r="C106" s="209" t="s">
        <v>599</v>
      </c>
      <c r="D106" s="209" t="s">
        <v>305</v>
      </c>
      <c r="G106" s="122"/>
    </row>
    <row r="107" spans="1:7">
      <c r="A107" s="181" t="s">
        <v>43</v>
      </c>
      <c r="B107" s="122">
        <v>18.28509</v>
      </c>
      <c r="C107" s="209" t="s">
        <v>592</v>
      </c>
      <c r="D107" s="209" t="s">
        <v>243</v>
      </c>
      <c r="G107" s="122"/>
    </row>
    <row r="108" spans="1:7">
      <c r="A108" s="181" t="s">
        <v>16</v>
      </c>
      <c r="B108" s="122">
        <v>12.005237999999999</v>
      </c>
      <c r="C108" s="209" t="s">
        <v>591</v>
      </c>
      <c r="D108" s="209" t="s">
        <v>248</v>
      </c>
      <c r="G108" s="122"/>
    </row>
    <row r="109" spans="1:7">
      <c r="A109" s="181" t="s">
        <v>35</v>
      </c>
      <c r="B109" s="122">
        <v>380.6529957800567</v>
      </c>
      <c r="C109" s="209" t="s">
        <v>497</v>
      </c>
      <c r="D109" s="209" t="s">
        <v>201</v>
      </c>
      <c r="G109" s="122"/>
    </row>
    <row r="110" spans="1:7">
      <c r="A110" s="181" t="s">
        <v>74</v>
      </c>
      <c r="B110" s="122">
        <v>465.44229483519058</v>
      </c>
      <c r="C110" s="209" t="s">
        <v>497</v>
      </c>
      <c r="D110" s="209" t="s">
        <v>199</v>
      </c>
      <c r="G110" s="122"/>
    </row>
    <row r="111" spans="1:7">
      <c r="A111" s="181" t="s">
        <v>139</v>
      </c>
      <c r="B111" s="122" t="s">
        <v>339</v>
      </c>
      <c r="C111" s="209" t="s">
        <v>338</v>
      </c>
      <c r="D111" s="209" t="s">
        <v>338</v>
      </c>
      <c r="G111" s="122"/>
    </row>
    <row r="112" spans="1:7">
      <c r="A112" s="181" t="s">
        <v>54</v>
      </c>
      <c r="B112" s="122">
        <v>146.74364057578083</v>
      </c>
      <c r="C112" s="209" t="s">
        <v>497</v>
      </c>
      <c r="D112" s="209" t="s">
        <v>218</v>
      </c>
      <c r="G112" s="122"/>
    </row>
    <row r="113" spans="1:7">
      <c r="A113" s="181" t="s">
        <v>13</v>
      </c>
      <c r="B113" s="122">
        <v>282.67347012286751</v>
      </c>
      <c r="C113" s="209" t="s">
        <v>497</v>
      </c>
      <c r="D113" s="209" t="s">
        <v>206</v>
      </c>
      <c r="G113" s="122"/>
    </row>
    <row r="114" spans="1:7">
      <c r="A114" s="181" t="s">
        <v>72</v>
      </c>
      <c r="B114" s="122" t="s">
        <v>339</v>
      </c>
      <c r="C114" s="209" t="s">
        <v>338</v>
      </c>
      <c r="D114" s="209" t="s">
        <v>338</v>
      </c>
      <c r="G114" s="122"/>
    </row>
    <row r="115" spans="1:7">
      <c r="A115" s="181" t="s">
        <v>47</v>
      </c>
      <c r="B115" s="122" t="s">
        <v>339</v>
      </c>
      <c r="C115" s="209" t="s">
        <v>338</v>
      </c>
      <c r="D115" s="209" t="s">
        <v>338</v>
      </c>
      <c r="G115" s="122"/>
    </row>
    <row r="116" spans="1:7">
      <c r="A116" s="181" t="s">
        <v>70</v>
      </c>
      <c r="B116" s="122" t="s">
        <v>339</v>
      </c>
      <c r="C116" s="209" t="s">
        <v>338</v>
      </c>
      <c r="D116" s="209" t="s">
        <v>338</v>
      </c>
      <c r="G116" s="122"/>
    </row>
    <row r="117" spans="1:7">
      <c r="A117" s="181" t="s">
        <v>92</v>
      </c>
      <c r="B117" s="122">
        <v>160.77028000000001</v>
      </c>
      <c r="C117" s="209" t="s">
        <v>592</v>
      </c>
      <c r="D117" s="209" t="s">
        <v>217</v>
      </c>
      <c r="G117" s="122"/>
    </row>
    <row r="118" spans="1:7">
      <c r="A118" s="181" t="s">
        <v>108</v>
      </c>
      <c r="B118" s="122">
        <v>1867.4463507243079</v>
      </c>
      <c r="C118" s="209" t="s">
        <v>497</v>
      </c>
      <c r="D118" s="209" t="s">
        <v>173</v>
      </c>
      <c r="G118" s="122"/>
    </row>
    <row r="119" spans="1:7">
      <c r="A119" s="181" t="s">
        <v>156</v>
      </c>
      <c r="B119" s="122">
        <v>273.03327780923314</v>
      </c>
      <c r="C119" s="209" t="s">
        <v>497</v>
      </c>
      <c r="D119" s="209" t="s">
        <v>207</v>
      </c>
      <c r="G119" s="122"/>
    </row>
    <row r="120" spans="1:7">
      <c r="A120" s="181" t="s">
        <v>129</v>
      </c>
      <c r="B120" s="122">
        <v>756.74544338877615</v>
      </c>
      <c r="C120" s="209" t="s">
        <v>497</v>
      </c>
      <c r="D120" s="209" t="s">
        <v>192</v>
      </c>
      <c r="G120" s="122"/>
    </row>
    <row r="121" spans="1:7">
      <c r="A121" s="181" t="s">
        <v>27</v>
      </c>
      <c r="B121" s="122">
        <v>104.15489202236721</v>
      </c>
      <c r="C121" s="209" t="s">
        <v>599</v>
      </c>
      <c r="D121" s="209" t="s">
        <v>251</v>
      </c>
      <c r="G121" s="122"/>
    </row>
    <row r="122" spans="1:7">
      <c r="A122" s="181" t="s">
        <v>219</v>
      </c>
      <c r="B122" s="122">
        <v>1907.7116709662894</v>
      </c>
      <c r="C122" s="209" t="s">
        <v>497</v>
      </c>
      <c r="D122" s="209" t="s">
        <v>171</v>
      </c>
      <c r="G122" s="122"/>
    </row>
    <row r="123" spans="1:7">
      <c r="A123" s="181" t="s">
        <v>28</v>
      </c>
      <c r="B123" s="122">
        <v>504.03179093692654</v>
      </c>
      <c r="C123" s="209" t="s">
        <v>497</v>
      </c>
      <c r="D123" s="209" t="s">
        <v>197</v>
      </c>
      <c r="G123" s="122"/>
    </row>
    <row r="124" spans="1:7">
      <c r="A124" s="181" t="s">
        <v>56</v>
      </c>
      <c r="B124" s="122">
        <v>12.898828</v>
      </c>
      <c r="C124" s="209" t="s">
        <v>591</v>
      </c>
      <c r="D124" s="209" t="s">
        <v>275</v>
      </c>
      <c r="G124" s="122"/>
    </row>
    <row r="125" spans="1:7">
      <c r="A125" s="181" t="s">
        <v>86</v>
      </c>
      <c r="B125" s="122">
        <v>1784.9641183087485</v>
      </c>
      <c r="C125" s="209" t="s">
        <v>497</v>
      </c>
      <c r="D125" s="209" t="s">
        <v>175</v>
      </c>
      <c r="G125" s="122"/>
    </row>
    <row r="126" spans="1:7">
      <c r="A126" s="181" t="s">
        <v>0</v>
      </c>
      <c r="B126" s="122">
        <v>2211.1744448856725</v>
      </c>
      <c r="C126" s="209" t="s">
        <v>592</v>
      </c>
      <c r="D126" s="209" t="s">
        <v>169</v>
      </c>
      <c r="G126" s="122"/>
    </row>
    <row r="127" spans="1:7">
      <c r="A127" s="181" t="s">
        <v>52</v>
      </c>
      <c r="B127" s="122" t="s">
        <v>339</v>
      </c>
      <c r="C127" s="209" t="s">
        <v>338</v>
      </c>
      <c r="D127" s="209" t="s">
        <v>338</v>
      </c>
      <c r="G127" s="122"/>
    </row>
    <row r="128" spans="1:7">
      <c r="A128" s="181" t="s">
        <v>50</v>
      </c>
      <c r="B128" s="122">
        <v>1837.4099535472171</v>
      </c>
      <c r="C128" s="209" t="s">
        <v>497</v>
      </c>
      <c r="D128" s="209" t="s">
        <v>174</v>
      </c>
      <c r="G128" s="122"/>
    </row>
    <row r="129" spans="1:7">
      <c r="A129" s="181" t="s">
        <v>90</v>
      </c>
      <c r="B129" s="122">
        <v>3.34145</v>
      </c>
      <c r="C129" s="209" t="s">
        <v>592</v>
      </c>
      <c r="D129" s="209" t="s">
        <v>278</v>
      </c>
      <c r="G129" s="122"/>
    </row>
    <row r="130" spans="1:7">
      <c r="A130" s="181" t="s">
        <v>23</v>
      </c>
      <c r="B130" s="122">
        <v>179.89506</v>
      </c>
      <c r="C130" s="209" t="s">
        <v>599</v>
      </c>
      <c r="D130" s="209" t="s">
        <v>214</v>
      </c>
      <c r="G130" s="122"/>
    </row>
    <row r="131" spans="1:7">
      <c r="A131" s="181" t="s">
        <v>95</v>
      </c>
      <c r="B131" s="122" t="s">
        <v>339</v>
      </c>
      <c r="C131" s="209" t="s">
        <v>338</v>
      </c>
      <c r="D131" s="209" t="s">
        <v>338</v>
      </c>
      <c r="G131" s="122"/>
    </row>
    <row r="132" spans="1:7">
      <c r="A132" s="181" t="s">
        <v>76</v>
      </c>
      <c r="B132" s="122">
        <v>74.896829999999994</v>
      </c>
      <c r="C132" s="209" t="s">
        <v>592</v>
      </c>
      <c r="D132" s="209" t="s">
        <v>267</v>
      </c>
      <c r="G132" s="122"/>
    </row>
    <row r="133" spans="1:7">
      <c r="A133" s="181" t="s">
        <v>21</v>
      </c>
      <c r="B133" s="122">
        <v>294.4004226145754</v>
      </c>
      <c r="C133" s="209" t="s">
        <v>497</v>
      </c>
      <c r="D133" s="209" t="s">
        <v>205</v>
      </c>
      <c r="G133" s="122"/>
    </row>
    <row r="134" spans="1:7">
      <c r="A134" s="181" t="s">
        <v>37</v>
      </c>
      <c r="B134" s="122">
        <v>3.1021770000000002</v>
      </c>
      <c r="C134" s="209" t="s">
        <v>606</v>
      </c>
      <c r="D134" s="209" t="s">
        <v>266</v>
      </c>
      <c r="G134" s="122"/>
    </row>
    <row r="135" spans="1:7">
      <c r="A135" s="181" t="s">
        <v>29</v>
      </c>
      <c r="B135" s="122">
        <v>43.574449999999999</v>
      </c>
      <c r="C135" s="209" t="s">
        <v>592</v>
      </c>
      <c r="D135" s="209" t="s">
        <v>298</v>
      </c>
      <c r="G135" s="122"/>
    </row>
    <row r="136" spans="1:7">
      <c r="A136" s="181" t="s">
        <v>106</v>
      </c>
      <c r="B136" s="122" t="s">
        <v>339</v>
      </c>
      <c r="C136" s="209" t="s">
        <v>338</v>
      </c>
      <c r="D136" s="209" t="s">
        <v>338</v>
      </c>
      <c r="G136" s="122"/>
    </row>
    <row r="137" spans="1:7">
      <c r="A137" s="181" t="s">
        <v>25</v>
      </c>
      <c r="B137" s="122">
        <v>812.09931609993146</v>
      </c>
      <c r="C137" s="209" t="s">
        <v>497</v>
      </c>
      <c r="D137" s="209" t="s">
        <v>189</v>
      </c>
      <c r="G137" s="122"/>
    </row>
    <row r="138" spans="1:7">
      <c r="A138" s="181" t="s">
        <v>7</v>
      </c>
      <c r="B138" s="122">
        <v>1776.0814327074604</v>
      </c>
      <c r="C138" s="209" t="s">
        <v>497</v>
      </c>
      <c r="D138" s="209" t="s">
        <v>176</v>
      </c>
      <c r="G138" s="122"/>
    </row>
    <row r="139" spans="1:7">
      <c r="A139" s="181" t="s">
        <v>120</v>
      </c>
      <c r="B139" s="122">
        <v>109.98746</v>
      </c>
      <c r="C139" s="209" t="s">
        <v>599</v>
      </c>
      <c r="D139" s="209" t="s">
        <v>316</v>
      </c>
      <c r="G139" s="122"/>
    </row>
    <row r="140" spans="1:7">
      <c r="A140" s="181" t="s">
        <v>46</v>
      </c>
      <c r="B140" s="122" t="s">
        <v>339</v>
      </c>
      <c r="C140" s="209" t="s">
        <v>338</v>
      </c>
      <c r="D140" s="209" t="s">
        <v>338</v>
      </c>
      <c r="G140" s="122"/>
    </row>
    <row r="141" spans="1:7">
      <c r="A141" s="181" t="s">
        <v>18</v>
      </c>
      <c r="B141" s="122">
        <v>36.12238</v>
      </c>
      <c r="C141" s="209" t="s">
        <v>599</v>
      </c>
      <c r="D141" s="209" t="s">
        <v>312</v>
      </c>
      <c r="G141" s="122"/>
    </row>
    <row r="142" spans="1:7">
      <c r="A142" s="181" t="s">
        <v>49</v>
      </c>
      <c r="B142" s="122" t="s">
        <v>339</v>
      </c>
      <c r="C142" s="209" t="s">
        <v>338</v>
      </c>
      <c r="D142" s="209" t="s">
        <v>338</v>
      </c>
      <c r="G142" s="122"/>
    </row>
    <row r="143" spans="1:7">
      <c r="A143" s="181" t="s">
        <v>67</v>
      </c>
      <c r="B143" s="122" t="s">
        <v>339</v>
      </c>
      <c r="C143" s="209" t="s">
        <v>338</v>
      </c>
      <c r="D143" s="209" t="s">
        <v>338</v>
      </c>
      <c r="G143" s="122"/>
    </row>
    <row r="144" spans="1:7">
      <c r="A144" s="181" t="s">
        <v>71</v>
      </c>
      <c r="B144" s="122" t="s">
        <v>339</v>
      </c>
      <c r="C144" s="209" t="s">
        <v>338</v>
      </c>
      <c r="D144" s="209" t="s">
        <v>338</v>
      </c>
      <c r="G144" s="122"/>
    </row>
    <row r="145" spans="1:7">
      <c r="A145" s="181">
        <v>0</v>
      </c>
      <c r="B145" s="122" t="s">
        <v>332</v>
      </c>
      <c r="C145" s="209" t="s">
        <v>332</v>
      </c>
      <c r="D145" s="209" t="s">
        <v>332</v>
      </c>
      <c r="G145" s="122"/>
    </row>
    <row r="146" spans="1:7">
      <c r="A146" s="181" t="s">
        <v>340</v>
      </c>
      <c r="B146" s="122">
        <v>1042.5833354600798</v>
      </c>
      <c r="C146" s="209" t="s">
        <v>497</v>
      </c>
      <c r="D146" s="209" t="s">
        <v>338</v>
      </c>
      <c r="G146" s="122"/>
    </row>
    <row r="147" spans="1:7">
      <c r="A147" s="181" t="s">
        <v>480</v>
      </c>
      <c r="B147" s="122" t="s">
        <v>339</v>
      </c>
      <c r="C147" s="209" t="s">
        <v>338</v>
      </c>
      <c r="D147" s="209" t="s">
        <v>338</v>
      </c>
      <c r="G147" s="122"/>
    </row>
    <row r="148" spans="1:7">
      <c r="A148" s="181" t="s">
        <v>415</v>
      </c>
      <c r="B148" s="122">
        <v>905.1577467326639</v>
      </c>
      <c r="C148" s="209" t="s">
        <v>497</v>
      </c>
      <c r="D148" s="209" t="s">
        <v>338</v>
      </c>
      <c r="G148" s="122"/>
    </row>
    <row r="149" spans="1:7">
      <c r="A149" s="181" t="s">
        <v>157</v>
      </c>
      <c r="B149" s="122">
        <v>1072.26472505586</v>
      </c>
      <c r="C149" s="209" t="s">
        <v>497</v>
      </c>
      <c r="D149" s="209" t="s">
        <v>338</v>
      </c>
      <c r="G149" s="122"/>
    </row>
    <row r="150" spans="1:7">
      <c r="A150" s="181" t="s">
        <v>342</v>
      </c>
      <c r="B150" s="122" t="s">
        <v>339</v>
      </c>
      <c r="C150" s="209" t="s">
        <v>338</v>
      </c>
      <c r="D150" s="209" t="s">
        <v>338</v>
      </c>
      <c r="G150" s="122"/>
    </row>
    <row r="151" spans="1:7">
      <c r="A151" s="181">
        <v>0</v>
      </c>
      <c r="B151" s="122">
        <v>0</v>
      </c>
      <c r="C151" s="209">
        <v>0</v>
      </c>
      <c r="D151" s="209">
        <v>0</v>
      </c>
      <c r="G151" s="122"/>
    </row>
    <row r="152" spans="1:7">
      <c r="A152" s="209"/>
      <c r="B152" s="122"/>
      <c r="C152" s="209"/>
      <c r="D152" s="209"/>
      <c r="G152" s="122"/>
    </row>
    <row r="153" spans="1:7">
      <c r="A153" s="209"/>
      <c r="B153" s="122"/>
      <c r="C153" s="209"/>
      <c r="D153" s="209"/>
      <c r="G153" s="122"/>
    </row>
    <row r="154" spans="1:7">
      <c r="A154" s="209"/>
      <c r="B154" s="122"/>
      <c r="C154" s="209"/>
      <c r="D154" s="209"/>
      <c r="G154" s="122"/>
    </row>
    <row r="155" spans="1:7">
      <c r="A155" s="209"/>
      <c r="B155" s="122"/>
      <c r="C155" s="209"/>
      <c r="D155" s="209"/>
      <c r="G155" s="122"/>
    </row>
    <row r="156" spans="1:7">
      <c r="A156" s="209"/>
      <c r="B156" s="122"/>
      <c r="C156" s="209"/>
      <c r="D156" s="209"/>
      <c r="G156" s="122"/>
    </row>
    <row r="157" spans="1:7">
      <c r="A157" s="209"/>
      <c r="B157" s="122"/>
      <c r="C157" s="209"/>
      <c r="D157" s="209"/>
      <c r="G157" s="122"/>
    </row>
    <row r="158" spans="1:7">
      <c r="A158" s="209"/>
      <c r="B158" s="122"/>
      <c r="C158" s="209"/>
      <c r="D158" s="209"/>
      <c r="G158" s="122"/>
    </row>
    <row r="159" spans="1:7">
      <c r="A159" s="209"/>
      <c r="B159" s="122"/>
      <c r="C159" s="209"/>
      <c r="D159" s="209"/>
      <c r="G159" s="122"/>
    </row>
    <row r="160" spans="1:7">
      <c r="A160" s="209"/>
      <c r="B160" s="122"/>
      <c r="C160" s="209"/>
      <c r="D160" s="209"/>
      <c r="G160" s="122"/>
    </row>
    <row r="161" spans="1:7">
      <c r="A161" s="209"/>
      <c r="B161" s="122"/>
      <c r="C161" s="209"/>
      <c r="D161" s="209"/>
      <c r="G161" s="122"/>
    </row>
    <row r="162" spans="1:7">
      <c r="A162" s="209"/>
      <c r="B162" s="122"/>
      <c r="C162" s="209"/>
      <c r="D162" s="209"/>
      <c r="G162" s="122"/>
    </row>
    <row r="163" spans="1:7">
      <c r="A163" s="209"/>
      <c r="B163" s="122"/>
      <c r="C163" s="209"/>
      <c r="D163" s="209"/>
      <c r="G163" s="122"/>
    </row>
    <row r="164" spans="1:7">
      <c r="A164" s="209"/>
      <c r="B164" s="122"/>
      <c r="C164" s="209"/>
      <c r="D164" s="209"/>
      <c r="G164" s="122"/>
    </row>
    <row r="165" spans="1:7">
      <c r="A165" s="209"/>
      <c r="B165" s="122"/>
      <c r="C165" s="209"/>
      <c r="D165" s="209"/>
      <c r="G165" s="122"/>
    </row>
    <row r="166" spans="1:7">
      <c r="A166" s="209"/>
      <c r="B166" s="122"/>
      <c r="C166" s="209"/>
      <c r="D166" s="209"/>
      <c r="G166" s="122"/>
    </row>
    <row r="167" spans="1:7">
      <c r="A167" s="209"/>
      <c r="B167" s="122"/>
      <c r="C167" s="209"/>
      <c r="D167" s="209"/>
      <c r="G167" s="122"/>
    </row>
    <row r="168" spans="1:7">
      <c r="A168" s="209"/>
      <c r="B168" s="122"/>
      <c r="C168" s="209"/>
      <c r="D168" s="209"/>
      <c r="G168" s="122"/>
    </row>
    <row r="169" spans="1:7">
      <c r="A169" s="209"/>
      <c r="B169" s="122"/>
      <c r="C169" s="209"/>
      <c r="D169" s="209"/>
      <c r="G169" s="122"/>
    </row>
    <row r="170" spans="1:7">
      <c r="A170" s="209"/>
      <c r="B170" s="122"/>
      <c r="C170" s="209"/>
      <c r="D170" s="209"/>
      <c r="G170" s="122"/>
    </row>
    <row r="171" spans="1:7">
      <c r="A171" s="209"/>
      <c r="B171" s="122"/>
      <c r="C171" s="209"/>
      <c r="D171" s="209"/>
      <c r="G171" s="122"/>
    </row>
    <row r="172" spans="1:7">
      <c r="A172" s="209"/>
      <c r="B172" s="122"/>
      <c r="C172" s="209"/>
      <c r="D172" s="209"/>
      <c r="G172" s="122"/>
    </row>
    <row r="173" spans="1:7">
      <c r="A173" s="209"/>
      <c r="B173" s="122"/>
      <c r="C173" s="209"/>
      <c r="D173" s="209"/>
      <c r="G173" s="122"/>
    </row>
    <row r="174" spans="1:7">
      <c r="A174" s="209"/>
      <c r="B174" s="122"/>
      <c r="C174" s="209"/>
      <c r="D174" s="209"/>
      <c r="G174" s="122"/>
    </row>
    <row r="175" spans="1:7">
      <c r="A175" s="209"/>
      <c r="B175" s="122"/>
      <c r="C175" s="209"/>
      <c r="D175" s="209"/>
      <c r="G175" s="122"/>
    </row>
    <row r="176" spans="1:7">
      <c r="A176" s="209"/>
      <c r="B176" s="122"/>
      <c r="C176" s="209"/>
      <c r="D176" s="209"/>
      <c r="G176" s="122"/>
    </row>
    <row r="177" spans="1:7">
      <c r="A177" s="209"/>
      <c r="B177" s="122"/>
      <c r="C177" s="209"/>
      <c r="D177" s="209"/>
      <c r="G177" s="122"/>
    </row>
    <row r="178" spans="1:7">
      <c r="A178" s="209"/>
      <c r="B178" s="122"/>
      <c r="C178" s="209"/>
      <c r="D178" s="209"/>
      <c r="G178" s="122"/>
    </row>
    <row r="179" spans="1:7">
      <c r="A179" s="209"/>
      <c r="B179" s="122"/>
      <c r="C179" s="209"/>
      <c r="D179" s="209"/>
      <c r="G179" s="122"/>
    </row>
    <row r="180" spans="1:7">
      <c r="A180" s="209"/>
      <c r="B180" s="122"/>
      <c r="C180" s="209"/>
      <c r="D180" s="209"/>
      <c r="G180" s="122"/>
    </row>
    <row r="181" spans="1:7">
      <c r="A181" s="209"/>
      <c r="B181" s="122"/>
      <c r="C181" s="209"/>
      <c r="D181" s="209"/>
      <c r="G181" s="122"/>
    </row>
    <row r="182" spans="1:7">
      <c r="A182" s="209"/>
      <c r="B182" s="122"/>
      <c r="C182" s="209"/>
      <c r="D182" s="209"/>
      <c r="G182" s="122"/>
    </row>
    <row r="183" spans="1:7">
      <c r="A183" s="209"/>
      <c r="B183" s="122"/>
      <c r="C183" s="209"/>
      <c r="D183" s="209"/>
      <c r="G183" s="122"/>
    </row>
    <row r="184" spans="1:7">
      <c r="A184" s="209"/>
      <c r="B184" s="122"/>
      <c r="C184" s="209"/>
      <c r="D184" s="209"/>
      <c r="G184" s="122"/>
    </row>
    <row r="185" spans="1:7">
      <c r="A185" s="209"/>
      <c r="B185" s="122"/>
      <c r="C185" s="209"/>
      <c r="D185" s="209"/>
      <c r="G185" s="122"/>
    </row>
    <row r="186" spans="1:7">
      <c r="A186" s="209"/>
      <c r="B186" s="122"/>
      <c r="C186" s="209"/>
      <c r="D186" s="209"/>
      <c r="G186" s="122"/>
    </row>
    <row r="187" spans="1:7">
      <c r="A187" s="209"/>
      <c r="B187" s="122"/>
      <c r="C187" s="209"/>
      <c r="D187" s="209"/>
      <c r="G187" s="122"/>
    </row>
    <row r="188" spans="1:7">
      <c r="A188" s="209"/>
      <c r="B188" s="122"/>
      <c r="C188" s="209"/>
      <c r="D188" s="209"/>
      <c r="G188" s="122"/>
    </row>
    <row r="189" spans="1:7">
      <c r="A189" s="209"/>
      <c r="B189" s="122"/>
      <c r="C189" s="209"/>
      <c r="D189" s="209"/>
      <c r="G189" s="122"/>
    </row>
    <row r="190" spans="1:7">
      <c r="A190" s="209"/>
      <c r="B190" s="122"/>
      <c r="C190" s="209"/>
      <c r="D190" s="209"/>
      <c r="G190" s="122"/>
    </row>
    <row r="191" spans="1:7">
      <c r="A191" s="209"/>
      <c r="B191" s="122"/>
      <c r="C191" s="209"/>
      <c r="D191" s="209"/>
      <c r="G191" s="122"/>
    </row>
    <row r="192" spans="1:7">
      <c r="A192" s="209"/>
      <c r="B192" s="122"/>
      <c r="C192" s="209"/>
      <c r="D192" s="209"/>
      <c r="G192" s="122"/>
    </row>
    <row r="193" spans="1:7">
      <c r="A193" s="209"/>
      <c r="B193" s="122"/>
      <c r="C193" s="209"/>
      <c r="D193" s="209"/>
      <c r="G193" s="122"/>
    </row>
    <row r="194" spans="1:7">
      <c r="A194" s="209"/>
      <c r="B194" s="122"/>
      <c r="C194" s="209"/>
      <c r="D194" s="209"/>
      <c r="G194" s="122"/>
    </row>
    <row r="195" spans="1:7">
      <c r="A195" s="209"/>
      <c r="B195" s="122"/>
      <c r="C195" s="209"/>
      <c r="D195" s="209"/>
      <c r="G195" s="122"/>
    </row>
    <row r="196" spans="1:7">
      <c r="A196" s="209"/>
      <c r="B196" s="122"/>
      <c r="C196" s="209"/>
      <c r="D196" s="209"/>
      <c r="G196" s="122"/>
    </row>
    <row r="197" spans="1:7">
      <c r="A197" s="209"/>
      <c r="B197" s="122"/>
      <c r="C197" s="209"/>
      <c r="D197" s="209"/>
      <c r="G197" s="122"/>
    </row>
    <row r="198" spans="1:7">
      <c r="A198" s="209"/>
      <c r="B198" s="122"/>
      <c r="C198" s="209"/>
      <c r="D198" s="209"/>
      <c r="G198" s="122"/>
    </row>
    <row r="199" spans="1:7">
      <c r="A199" s="209"/>
      <c r="B199" s="122"/>
      <c r="C199" s="209"/>
      <c r="D199" s="209"/>
      <c r="G199" s="122"/>
    </row>
    <row r="200" spans="1:7">
      <c r="A200" s="209"/>
      <c r="B200" s="122"/>
      <c r="C200" s="209"/>
      <c r="D200" s="209"/>
      <c r="G200" s="122"/>
    </row>
    <row r="201" spans="1:7">
      <c r="A201" s="209"/>
      <c r="B201" s="122"/>
      <c r="C201" s="209"/>
      <c r="D201" s="209"/>
      <c r="G201" s="122"/>
    </row>
    <row r="202" spans="1:7">
      <c r="A202" s="209"/>
      <c r="B202" s="122"/>
      <c r="C202" s="209"/>
      <c r="D202" s="209"/>
      <c r="G202" s="122"/>
    </row>
    <row r="203" spans="1:7">
      <c r="A203" s="209"/>
      <c r="B203" s="122"/>
      <c r="C203" s="209"/>
      <c r="D203" s="209"/>
      <c r="G203" s="122"/>
    </row>
    <row r="204" spans="1:7">
      <c r="A204" s="209"/>
      <c r="B204" s="122"/>
      <c r="C204" s="209"/>
      <c r="D204" s="209"/>
      <c r="G204" s="122"/>
    </row>
    <row r="205" spans="1:7">
      <c r="A205" s="209"/>
      <c r="B205" s="122"/>
      <c r="C205" s="209"/>
      <c r="D205" s="209"/>
      <c r="G205" s="122"/>
    </row>
    <row r="206" spans="1:7">
      <c r="A206" s="209"/>
      <c r="B206" s="122"/>
      <c r="C206" s="209"/>
      <c r="D206" s="209"/>
      <c r="G206" s="122"/>
    </row>
    <row r="207" spans="1:7">
      <c r="A207" s="209"/>
      <c r="B207" s="122"/>
      <c r="C207" s="209"/>
      <c r="D207" s="209"/>
      <c r="G207" s="122"/>
    </row>
    <row r="208" spans="1:7">
      <c r="A208" s="209"/>
      <c r="B208" s="122"/>
      <c r="C208" s="209"/>
      <c r="D208" s="209"/>
      <c r="G208" s="122"/>
    </row>
    <row r="209" spans="1:7">
      <c r="A209" s="209"/>
      <c r="B209" s="122"/>
      <c r="C209" s="209"/>
      <c r="D209" s="209"/>
      <c r="G209" s="122"/>
    </row>
    <row r="210" spans="1:7">
      <c r="A210" s="209"/>
      <c r="B210" s="122"/>
      <c r="C210" s="209"/>
      <c r="D210" s="209"/>
      <c r="G210" s="122"/>
    </row>
    <row r="211" spans="1:7">
      <c r="A211" s="209"/>
      <c r="B211" s="122"/>
      <c r="C211" s="209"/>
      <c r="D211" s="209"/>
      <c r="G211" s="122"/>
    </row>
    <row r="212" spans="1:7">
      <c r="A212" s="209"/>
      <c r="B212" s="122"/>
      <c r="C212" s="209"/>
      <c r="D212" s="209"/>
      <c r="G212" s="122"/>
    </row>
    <row r="213" spans="1:7">
      <c r="A213" s="209"/>
      <c r="B213" s="122"/>
      <c r="C213" s="209"/>
      <c r="D213" s="209"/>
      <c r="G213" s="122"/>
    </row>
    <row r="214" spans="1:7">
      <c r="A214" s="209"/>
      <c r="B214" s="122"/>
      <c r="C214" s="209"/>
      <c r="D214" s="209"/>
      <c r="G214" s="122"/>
    </row>
    <row r="215" spans="1:7">
      <c r="A215" s="209"/>
      <c r="B215" s="122"/>
      <c r="C215" s="209"/>
      <c r="D215" s="209"/>
      <c r="G215" s="122"/>
    </row>
    <row r="216" spans="1:7">
      <c r="A216" s="209"/>
      <c r="B216" s="122"/>
      <c r="C216" s="209"/>
      <c r="D216" s="209"/>
      <c r="G216" s="122"/>
    </row>
    <row r="217" spans="1:7">
      <c r="A217" s="209"/>
      <c r="B217" s="122"/>
      <c r="C217" s="209"/>
      <c r="D217" s="209"/>
      <c r="G217" s="122"/>
    </row>
    <row r="218" spans="1:7">
      <c r="A218" s="209"/>
      <c r="B218" s="122"/>
      <c r="C218" s="209"/>
      <c r="D218" s="209"/>
      <c r="G218" s="122"/>
    </row>
    <row r="219" spans="1:7">
      <c r="A219" s="209"/>
      <c r="B219" s="122"/>
      <c r="C219" s="209"/>
      <c r="D219" s="209"/>
      <c r="G219" s="122"/>
    </row>
    <row r="220" spans="1:7">
      <c r="A220" s="209"/>
      <c r="B220" s="122"/>
      <c r="C220" s="209"/>
      <c r="D220" s="195"/>
      <c r="G220" s="122"/>
    </row>
    <row r="221" spans="1:7">
      <c r="A221" s="209"/>
      <c r="B221" s="122"/>
      <c r="C221" s="209"/>
      <c r="D221" s="209"/>
      <c r="G221" s="122"/>
    </row>
    <row r="222" spans="1:7">
      <c r="A222" s="209"/>
      <c r="B222" s="122"/>
      <c r="C222" s="209"/>
      <c r="D222" s="209"/>
      <c r="G222" s="122"/>
    </row>
    <row r="223" spans="1:7">
      <c r="A223" s="209"/>
      <c r="B223" s="122"/>
      <c r="C223" s="209"/>
      <c r="D223" s="209"/>
      <c r="G223" s="122"/>
    </row>
    <row r="224" spans="1:7">
      <c r="A224" s="209"/>
      <c r="B224" s="122"/>
      <c r="C224" s="209"/>
      <c r="D224" s="209"/>
      <c r="G224" s="122"/>
    </row>
    <row r="225" spans="1:9">
      <c r="A225" s="209"/>
      <c r="B225" s="122"/>
      <c r="C225" s="209"/>
      <c r="D225" s="209"/>
      <c r="G225" s="122"/>
    </row>
    <row r="226" spans="1:9">
      <c r="A226" s="209"/>
      <c r="B226" s="122"/>
      <c r="C226" s="209"/>
      <c r="D226" s="209"/>
      <c r="G226" s="122"/>
    </row>
    <row r="227" spans="1:9">
      <c r="A227" s="209"/>
      <c r="B227" s="122"/>
      <c r="C227" s="209"/>
      <c r="D227" s="209"/>
      <c r="G227" s="122"/>
    </row>
    <row r="228" spans="1:9">
      <c r="A228" s="209"/>
      <c r="B228" s="122"/>
      <c r="C228" s="209"/>
      <c r="D228" s="209"/>
      <c r="G228" s="122"/>
    </row>
    <row r="229" spans="1:9">
      <c r="A229" s="209"/>
      <c r="B229" s="122"/>
      <c r="C229" s="209"/>
      <c r="D229" s="209"/>
      <c r="F229" s="209"/>
      <c r="G229" s="122"/>
      <c r="H229" s="209"/>
      <c r="I229" s="209"/>
    </row>
    <row r="230" spans="1:9">
      <c r="A230" s="209"/>
      <c r="B230" s="122"/>
      <c r="C230" s="209"/>
      <c r="D230" s="209"/>
      <c r="F230" s="209"/>
      <c r="G230" s="122"/>
      <c r="H230" s="209"/>
      <c r="I230" s="209"/>
    </row>
    <row r="231" spans="1:9">
      <c r="A231" s="209"/>
      <c r="B231" s="122"/>
      <c r="C231" s="209"/>
      <c r="D231" s="209"/>
      <c r="F231" s="209"/>
      <c r="G231" s="122"/>
      <c r="H231" s="209"/>
      <c r="I231" s="209"/>
    </row>
    <row r="232" spans="1:9">
      <c r="A232" s="209"/>
      <c r="B232" s="122"/>
      <c r="C232" s="209"/>
      <c r="D232" s="209"/>
      <c r="F232" s="209"/>
      <c r="G232" s="122"/>
      <c r="H232" s="209"/>
      <c r="I232" s="209"/>
    </row>
    <row r="233" spans="1:9">
      <c r="A233" s="209"/>
      <c r="B233" s="122"/>
      <c r="C233" s="209"/>
      <c r="D233" s="209"/>
      <c r="F233" s="209"/>
      <c r="G233" s="122"/>
      <c r="H233" s="209"/>
      <c r="I233" s="209"/>
    </row>
    <row r="234" spans="1:9">
      <c r="A234" s="209"/>
      <c r="B234" s="122"/>
      <c r="C234" s="209"/>
      <c r="D234" s="209"/>
      <c r="F234" s="209"/>
      <c r="G234" s="122"/>
      <c r="H234" s="209"/>
      <c r="I234" s="209"/>
    </row>
    <row r="235" spans="1:9">
      <c r="A235" s="209"/>
      <c r="B235" s="122"/>
      <c r="C235" s="209"/>
      <c r="D235" s="209"/>
      <c r="F235" s="209"/>
      <c r="G235" s="122"/>
      <c r="H235" s="209"/>
      <c r="I235" s="209"/>
    </row>
    <row r="236" spans="1:9">
      <c r="A236" s="209"/>
      <c r="B236" s="122"/>
      <c r="C236" s="209"/>
      <c r="D236" s="209"/>
      <c r="G236" s="122"/>
    </row>
    <row r="237" spans="1:9">
      <c r="A237" s="209"/>
      <c r="B237" s="122"/>
      <c r="C237" s="209"/>
      <c r="D237" s="209"/>
      <c r="G237" s="122"/>
    </row>
    <row r="238" spans="1:9">
      <c r="A238" s="209"/>
      <c r="B238" s="122"/>
      <c r="C238" s="209"/>
      <c r="D238" s="209"/>
      <c r="G238" s="209"/>
    </row>
    <row r="239" spans="1:9">
      <c r="B239" s="163"/>
      <c r="G239" s="209"/>
    </row>
    <row r="240" spans="1:9">
      <c r="B240" s="163"/>
      <c r="G240" s="209"/>
    </row>
    <row r="241" spans="2:7">
      <c r="B241" s="163"/>
      <c r="G241" s="209"/>
    </row>
    <row r="242" spans="2:7">
      <c r="B242" s="163"/>
      <c r="G242" s="209"/>
    </row>
    <row r="243" spans="2:7">
      <c r="B243" s="163"/>
      <c r="G243" s="209"/>
    </row>
    <row r="244" spans="2:7">
      <c r="B244" s="163"/>
      <c r="G244" s="209"/>
    </row>
    <row r="245" spans="2:7">
      <c r="B245" s="163"/>
      <c r="G245" s="209"/>
    </row>
    <row r="246" spans="2:7">
      <c r="B246" s="163"/>
      <c r="G246" s="209"/>
    </row>
    <row r="247" spans="2:7">
      <c r="B247" s="163"/>
      <c r="G247" s="209"/>
    </row>
    <row r="248" spans="2:7">
      <c r="B248" s="163"/>
      <c r="G248" s="209"/>
    </row>
    <row r="249" spans="2:7">
      <c r="B249" s="163"/>
      <c r="G249" s="209"/>
    </row>
    <row r="250" spans="2:7">
      <c r="B250" s="163"/>
      <c r="G250" s="209"/>
    </row>
    <row r="251" spans="2:7">
      <c r="B251" s="163"/>
      <c r="G251" s="209"/>
    </row>
    <row r="252" spans="2:7">
      <c r="B252" s="163"/>
      <c r="G252" s="209"/>
    </row>
    <row r="253" spans="2:7">
      <c r="B253" s="163"/>
      <c r="G253" s="209"/>
    </row>
    <row r="254" spans="2:7">
      <c r="B254" s="163"/>
      <c r="G254" s="209"/>
    </row>
    <row r="255" spans="2:7">
      <c r="B255" s="163"/>
      <c r="G255" s="209"/>
    </row>
    <row r="256" spans="2:7">
      <c r="B256" s="163"/>
      <c r="G256" s="209"/>
    </row>
    <row r="257" spans="2:7">
      <c r="B257" s="163"/>
      <c r="G257" s="209"/>
    </row>
    <row r="258" spans="2:7">
      <c r="B258" s="163"/>
      <c r="G258" s="209"/>
    </row>
    <row r="259" spans="2:7">
      <c r="B259" s="163"/>
      <c r="G259" s="209"/>
    </row>
    <row r="260" spans="2:7">
      <c r="B260" s="163"/>
      <c r="G260" s="209"/>
    </row>
    <row r="261" spans="2:7">
      <c r="B261" s="163"/>
      <c r="G261" s="209"/>
    </row>
    <row r="262" spans="2:7">
      <c r="B262" s="163"/>
      <c r="G262" s="209"/>
    </row>
    <row r="263" spans="2:7">
      <c r="B263" s="163"/>
      <c r="G263" s="209"/>
    </row>
    <row r="264" spans="2:7">
      <c r="B264" s="163"/>
      <c r="G264" s="209"/>
    </row>
    <row r="265" spans="2:7">
      <c r="B265" s="163"/>
      <c r="G265" s="209"/>
    </row>
    <row r="266" spans="2:7">
      <c r="B266" s="163"/>
      <c r="G266" s="209"/>
    </row>
    <row r="267" spans="2:7">
      <c r="B267" s="163"/>
      <c r="G267" s="209"/>
    </row>
    <row r="268" spans="2:7">
      <c r="B268" s="163"/>
      <c r="G268" s="209"/>
    </row>
    <row r="269" spans="2:7">
      <c r="B269" s="163"/>
      <c r="G269" s="209"/>
    </row>
    <row r="270" spans="2:7">
      <c r="B270" s="163"/>
      <c r="G270" s="209"/>
    </row>
    <row r="271" spans="2:7">
      <c r="B271" s="163"/>
      <c r="G271" s="209"/>
    </row>
    <row r="272" spans="2:7">
      <c r="B272" s="163"/>
      <c r="G272" s="209"/>
    </row>
    <row r="273" spans="2:7">
      <c r="B273" s="163"/>
      <c r="G273" s="209"/>
    </row>
    <row r="274" spans="2:7">
      <c r="B274" s="163"/>
      <c r="G274" s="209"/>
    </row>
    <row r="275" spans="2:7">
      <c r="B275" s="163"/>
      <c r="G275" s="209"/>
    </row>
    <row r="276" spans="2:7">
      <c r="B276" s="163"/>
      <c r="G276" s="209"/>
    </row>
    <row r="277" spans="2:7">
      <c r="B277" s="163"/>
      <c r="G277" s="209"/>
    </row>
    <row r="278" spans="2:7">
      <c r="B278" s="163"/>
      <c r="G278" s="209"/>
    </row>
    <row r="279" spans="2:7">
      <c r="B279" s="163"/>
      <c r="G279" s="209"/>
    </row>
    <row r="280" spans="2:7">
      <c r="B280" s="163"/>
      <c r="G280" s="209"/>
    </row>
    <row r="281" spans="2:7">
      <c r="B281" s="163"/>
      <c r="G281" s="209"/>
    </row>
    <row r="282" spans="2:7">
      <c r="B282" s="163"/>
      <c r="G282" s="209"/>
    </row>
    <row r="283" spans="2:7">
      <c r="B283" s="163"/>
      <c r="G283" s="209"/>
    </row>
    <row r="284" spans="2:7">
      <c r="G284" s="209"/>
    </row>
    <row r="285" spans="2:7">
      <c r="G285" s="209"/>
    </row>
    <row r="286" spans="2:7">
      <c r="G286" s="209"/>
    </row>
    <row r="287" spans="2:7">
      <c r="G287" s="209"/>
    </row>
    <row r="288" spans="2:7">
      <c r="G288" s="209"/>
    </row>
    <row r="289" spans="7:7">
      <c r="G289" s="209"/>
    </row>
    <row r="290" spans="7:7">
      <c r="G290" s="209"/>
    </row>
    <row r="291" spans="7:7">
      <c r="G291" s="209"/>
    </row>
    <row r="292" spans="7:7">
      <c r="G292" s="209"/>
    </row>
    <row r="293" spans="7:7">
      <c r="G293" s="209"/>
    </row>
    <row r="294" spans="7:7">
      <c r="G294" s="209"/>
    </row>
    <row r="295" spans="7:7">
      <c r="G295" s="209"/>
    </row>
    <row r="296" spans="7:7">
      <c r="G296" s="209"/>
    </row>
    <row r="297" spans="7:7">
      <c r="G297" s="209"/>
    </row>
    <row r="298" spans="7:7">
      <c r="G298" s="209"/>
    </row>
    <row r="299" spans="7:7">
      <c r="G299" s="209"/>
    </row>
    <row r="300" spans="7:7">
      <c r="G300" s="209"/>
    </row>
    <row r="301" spans="7:7">
      <c r="G301" s="209"/>
    </row>
    <row r="302" spans="7:7">
      <c r="G302" s="209"/>
    </row>
    <row r="303" spans="7:7">
      <c r="G303" s="209"/>
    </row>
    <row r="304" spans="7:7">
      <c r="G304" s="209"/>
    </row>
    <row r="305" spans="7:7">
      <c r="G305" s="209"/>
    </row>
    <row r="306" spans="7:7">
      <c r="G306" s="209"/>
    </row>
    <row r="307" spans="7:7">
      <c r="G307" s="209"/>
    </row>
    <row r="308" spans="7:7">
      <c r="G308" s="209"/>
    </row>
    <row r="309" spans="7:7">
      <c r="G309" s="209"/>
    </row>
    <row r="310" spans="7:7">
      <c r="G310" s="209"/>
    </row>
    <row r="311" spans="7:7">
      <c r="G311" s="209"/>
    </row>
    <row r="312" spans="7:7">
      <c r="G312" s="209"/>
    </row>
    <row r="313" spans="7:7">
      <c r="G313" s="209"/>
    </row>
    <row r="314" spans="7:7">
      <c r="G314" s="209"/>
    </row>
    <row r="315" spans="7:7">
      <c r="G315" s="209"/>
    </row>
    <row r="316" spans="7:7">
      <c r="G316" s="209"/>
    </row>
    <row r="317" spans="7:7">
      <c r="G317" s="209"/>
    </row>
    <row r="318" spans="7:7">
      <c r="G318" s="209"/>
    </row>
    <row r="319" spans="7:7">
      <c r="G319" s="209"/>
    </row>
    <row r="320" spans="7:7">
      <c r="G320" s="209"/>
    </row>
    <row r="321" spans="7:7">
      <c r="G321" s="209"/>
    </row>
    <row r="322" spans="7:7">
      <c r="G322" s="209"/>
    </row>
    <row r="323" spans="7:7">
      <c r="G323" s="209"/>
    </row>
    <row r="324" spans="7:7">
      <c r="G324" s="209"/>
    </row>
    <row r="325" spans="7:7">
      <c r="G325" s="209"/>
    </row>
    <row r="326" spans="7:7">
      <c r="G326" s="209"/>
    </row>
    <row r="327" spans="7:7">
      <c r="G327" s="209"/>
    </row>
    <row r="328" spans="7:7">
      <c r="G328" s="209"/>
    </row>
    <row r="329" spans="7:7">
      <c r="G329" s="209"/>
    </row>
    <row r="330" spans="7:7">
      <c r="G330" s="209"/>
    </row>
    <row r="331" spans="7:7">
      <c r="G331" s="209"/>
    </row>
    <row r="332" spans="7:7">
      <c r="G332" s="209"/>
    </row>
    <row r="333" spans="7:7">
      <c r="G333" s="209"/>
    </row>
    <row r="334" spans="7:7">
      <c r="G334" s="209"/>
    </row>
    <row r="335" spans="7:7">
      <c r="G335" s="209"/>
    </row>
    <row r="336" spans="7:7">
      <c r="G336" s="209"/>
    </row>
    <row r="337" spans="7:7">
      <c r="G337" s="209"/>
    </row>
    <row r="338" spans="7:7">
      <c r="G338" s="209"/>
    </row>
    <row r="339" spans="7:7">
      <c r="G339" s="209"/>
    </row>
    <row r="340" spans="7:7">
      <c r="G340" s="209"/>
    </row>
    <row r="341" spans="7:7">
      <c r="G341" s="209"/>
    </row>
    <row r="342" spans="7:7">
      <c r="G342" s="209"/>
    </row>
    <row r="343" spans="7:7">
      <c r="G343" s="209"/>
    </row>
    <row r="344" spans="7:7">
      <c r="G344" s="209"/>
    </row>
    <row r="345" spans="7:7">
      <c r="G345" s="209"/>
    </row>
    <row r="346" spans="7:7">
      <c r="G346" s="209"/>
    </row>
    <row r="347" spans="7:7">
      <c r="G347" s="209"/>
    </row>
    <row r="348" spans="7:7">
      <c r="G348" s="209"/>
    </row>
    <row r="349" spans="7:7">
      <c r="G349" s="209"/>
    </row>
    <row r="350" spans="7:7">
      <c r="G350" s="209"/>
    </row>
    <row r="351" spans="7:7">
      <c r="G351" s="209"/>
    </row>
    <row r="352" spans="7:7">
      <c r="G352" s="209"/>
    </row>
    <row r="353" spans="7:7">
      <c r="G353" s="209"/>
    </row>
    <row r="354" spans="7:7">
      <c r="G354" s="209"/>
    </row>
    <row r="355" spans="7:7">
      <c r="G355" s="209"/>
    </row>
    <row r="356" spans="7:7">
      <c r="G356" s="209"/>
    </row>
    <row r="357" spans="7:7">
      <c r="G357" s="209"/>
    </row>
    <row r="358" spans="7:7">
      <c r="G358" s="209"/>
    </row>
    <row r="359" spans="7:7">
      <c r="G359" s="209"/>
    </row>
    <row r="360" spans="7:7">
      <c r="G360" s="209"/>
    </row>
    <row r="361" spans="7:7">
      <c r="G361" s="209"/>
    </row>
    <row r="362" spans="7:7">
      <c r="G362" s="209"/>
    </row>
    <row r="363" spans="7:7">
      <c r="G363" s="209"/>
    </row>
    <row r="364" spans="7:7">
      <c r="G364" s="209"/>
    </row>
    <row r="365" spans="7:7">
      <c r="G365" s="209"/>
    </row>
    <row r="366" spans="7:7">
      <c r="G366" s="209"/>
    </row>
    <row r="367" spans="7:7">
      <c r="G367" s="209"/>
    </row>
    <row r="368" spans="7:7">
      <c r="G368" s="209"/>
    </row>
    <row r="369" spans="7:7">
      <c r="G369" s="209"/>
    </row>
    <row r="370" spans="7:7">
      <c r="G370" s="209"/>
    </row>
    <row r="371" spans="7:7">
      <c r="G371" s="209"/>
    </row>
    <row r="372" spans="7:7">
      <c r="G372" s="209"/>
    </row>
    <row r="373" spans="7:7">
      <c r="G373" s="209"/>
    </row>
    <row r="374" spans="7:7">
      <c r="G374" s="209"/>
    </row>
    <row r="375" spans="7:7">
      <c r="G375" s="209"/>
    </row>
    <row r="376" spans="7:7">
      <c r="G376" s="209"/>
    </row>
    <row r="377" spans="7:7">
      <c r="G377" s="209"/>
    </row>
    <row r="378" spans="7:7">
      <c r="G378" s="209"/>
    </row>
    <row r="379" spans="7:7">
      <c r="G379" s="209"/>
    </row>
    <row r="380" spans="7:7">
      <c r="G380" s="209"/>
    </row>
    <row r="381" spans="7:7">
      <c r="G381" s="209"/>
    </row>
    <row r="382" spans="7:7">
      <c r="G382" s="209"/>
    </row>
    <row r="383" spans="7:7">
      <c r="G383" s="209"/>
    </row>
    <row r="384" spans="7:7">
      <c r="G384" s="209"/>
    </row>
    <row r="385" spans="7:7">
      <c r="G385" s="209"/>
    </row>
    <row r="386" spans="7:7">
      <c r="G386" s="209"/>
    </row>
    <row r="387" spans="7:7">
      <c r="G387" s="209"/>
    </row>
    <row r="388" spans="7:7">
      <c r="G388" s="209"/>
    </row>
    <row r="389" spans="7:7">
      <c r="G389" s="209"/>
    </row>
    <row r="390" spans="7:7">
      <c r="G390" s="209"/>
    </row>
    <row r="391" spans="7:7">
      <c r="G391" s="209"/>
    </row>
    <row r="392" spans="7:7">
      <c r="G392" s="209"/>
    </row>
    <row r="393" spans="7:7">
      <c r="G393" s="209"/>
    </row>
    <row r="394" spans="7:7">
      <c r="G394" s="209"/>
    </row>
    <row r="395" spans="7:7">
      <c r="G395" s="209"/>
    </row>
    <row r="396" spans="7:7">
      <c r="G396" s="209"/>
    </row>
    <row r="397" spans="7:7">
      <c r="G397" s="209"/>
    </row>
    <row r="398" spans="7:7">
      <c r="G398" s="209"/>
    </row>
    <row r="399" spans="7:7">
      <c r="G399" s="209"/>
    </row>
    <row r="400" spans="7:7">
      <c r="G400" s="209"/>
    </row>
    <row r="401" spans="7:7">
      <c r="G401" s="209"/>
    </row>
    <row r="402" spans="7:7">
      <c r="G402" s="209"/>
    </row>
    <row r="403" spans="7:7">
      <c r="G403" s="209"/>
    </row>
    <row r="404" spans="7:7">
      <c r="G404" s="209"/>
    </row>
    <row r="405" spans="7:7">
      <c r="G405" s="209"/>
    </row>
    <row r="406" spans="7:7">
      <c r="G406" s="209"/>
    </row>
    <row r="407" spans="7:7">
      <c r="G407" s="209"/>
    </row>
    <row r="408" spans="7:7">
      <c r="G408" s="209"/>
    </row>
    <row r="409" spans="7:7">
      <c r="G409" s="209"/>
    </row>
    <row r="410" spans="7:7">
      <c r="G410" s="209"/>
    </row>
    <row r="411" spans="7:7">
      <c r="G411" s="209"/>
    </row>
    <row r="412" spans="7:7">
      <c r="G412" s="209"/>
    </row>
    <row r="413" spans="7:7">
      <c r="G413" s="209"/>
    </row>
    <row r="414" spans="7:7">
      <c r="G414" s="209"/>
    </row>
    <row r="415" spans="7:7">
      <c r="G415" s="209"/>
    </row>
    <row r="416" spans="7:7">
      <c r="G416" s="209"/>
    </row>
    <row r="417" spans="7:7">
      <c r="G417" s="209"/>
    </row>
    <row r="418" spans="7:7">
      <c r="G418" s="209"/>
    </row>
    <row r="419" spans="7:7">
      <c r="G419" s="209"/>
    </row>
    <row r="420" spans="7:7">
      <c r="G420" s="209"/>
    </row>
    <row r="421" spans="7:7">
      <c r="G421" s="209"/>
    </row>
    <row r="422" spans="7:7">
      <c r="G422" s="209"/>
    </row>
    <row r="423" spans="7:7">
      <c r="G423" s="209"/>
    </row>
    <row r="424" spans="7:7">
      <c r="G424" s="209"/>
    </row>
    <row r="425" spans="7:7">
      <c r="G425" s="209"/>
    </row>
    <row r="426" spans="7:7">
      <c r="G426" s="209"/>
    </row>
    <row r="427" spans="7:7">
      <c r="G427" s="209"/>
    </row>
    <row r="428" spans="7:7">
      <c r="G428" s="209"/>
    </row>
    <row r="429" spans="7:7">
      <c r="G429" s="209"/>
    </row>
    <row r="430" spans="7:7">
      <c r="G430" s="209"/>
    </row>
    <row r="431" spans="7:7">
      <c r="G431" s="209"/>
    </row>
    <row r="432" spans="7:7">
      <c r="G432" s="209"/>
    </row>
    <row r="433" spans="7:7">
      <c r="G433" s="209"/>
    </row>
    <row r="434" spans="7:7">
      <c r="G434" s="209"/>
    </row>
    <row r="435" spans="7:7">
      <c r="G435" s="209"/>
    </row>
    <row r="436" spans="7:7">
      <c r="G436" s="209"/>
    </row>
    <row r="437" spans="7:7">
      <c r="G437" s="209"/>
    </row>
    <row r="438" spans="7:7">
      <c r="G438" s="209"/>
    </row>
    <row r="439" spans="7:7">
      <c r="G439" s="209"/>
    </row>
    <row r="440" spans="7:7">
      <c r="G440" s="209"/>
    </row>
    <row r="441" spans="7:7">
      <c r="G441" s="209"/>
    </row>
    <row r="442" spans="7:7">
      <c r="G442" s="209"/>
    </row>
    <row r="443" spans="7:7">
      <c r="G443" s="209"/>
    </row>
    <row r="444" spans="7:7">
      <c r="G444" s="209"/>
    </row>
    <row r="445" spans="7:7">
      <c r="G445" s="209"/>
    </row>
    <row r="446" spans="7:7">
      <c r="G446" s="209"/>
    </row>
    <row r="447" spans="7:7">
      <c r="G447" s="209"/>
    </row>
    <row r="448" spans="7:7">
      <c r="G448" s="209"/>
    </row>
    <row r="449" spans="7:7">
      <c r="G449" s="209"/>
    </row>
    <row r="450" spans="7:7">
      <c r="G450" s="209"/>
    </row>
    <row r="451" spans="7:7">
      <c r="G451" s="209"/>
    </row>
    <row r="452" spans="7:7">
      <c r="G452" s="209"/>
    </row>
    <row r="453" spans="7:7">
      <c r="G453" s="209"/>
    </row>
    <row r="454" spans="7:7">
      <c r="G454" s="209"/>
    </row>
    <row r="455" spans="7:7">
      <c r="G455" s="209"/>
    </row>
    <row r="456" spans="7:7">
      <c r="G456" s="209"/>
    </row>
    <row r="457" spans="7:7">
      <c r="G457" s="209"/>
    </row>
    <row r="458" spans="7:7">
      <c r="G458" s="209"/>
    </row>
    <row r="459" spans="7:7">
      <c r="G459" s="209"/>
    </row>
    <row r="460" spans="7:7">
      <c r="G460" s="209"/>
    </row>
    <row r="461" spans="7:7">
      <c r="G461" s="209"/>
    </row>
    <row r="462" spans="7:7">
      <c r="G462" s="209"/>
    </row>
    <row r="463" spans="7:7">
      <c r="G463" s="209"/>
    </row>
    <row r="464" spans="7:7">
      <c r="G464" s="209"/>
    </row>
    <row r="465" spans="7:7">
      <c r="G465" s="209"/>
    </row>
    <row r="466" spans="7:7">
      <c r="G466" s="209"/>
    </row>
    <row r="467" spans="7:7">
      <c r="G467" s="209"/>
    </row>
    <row r="468" spans="7:7">
      <c r="G468" s="209"/>
    </row>
    <row r="469" spans="7:7">
      <c r="G469" s="209"/>
    </row>
    <row r="470" spans="7:7">
      <c r="G470" s="209"/>
    </row>
    <row r="471" spans="7:7">
      <c r="G471" s="209"/>
    </row>
    <row r="472" spans="7:7">
      <c r="G472" s="209"/>
    </row>
    <row r="473" spans="7:7">
      <c r="G473" s="209"/>
    </row>
    <row r="474" spans="7:7">
      <c r="G474" s="209"/>
    </row>
    <row r="475" spans="7:7">
      <c r="G475" s="209"/>
    </row>
    <row r="476" spans="7:7">
      <c r="G476" s="209"/>
    </row>
    <row r="477" spans="7:7">
      <c r="G477" s="209"/>
    </row>
    <row r="478" spans="7:7">
      <c r="G478" s="209"/>
    </row>
    <row r="479" spans="7:7">
      <c r="G479" s="209"/>
    </row>
    <row r="480" spans="7:7">
      <c r="G480" s="209"/>
    </row>
    <row r="481" spans="7:7">
      <c r="G481" s="209"/>
    </row>
    <row r="482" spans="7:7">
      <c r="G482" s="209"/>
    </row>
    <row r="483" spans="7:7">
      <c r="G483" s="209"/>
    </row>
    <row r="484" spans="7:7">
      <c r="G484" s="209"/>
    </row>
    <row r="485" spans="7:7">
      <c r="G485" s="209"/>
    </row>
    <row r="486" spans="7:7">
      <c r="G486" s="209"/>
    </row>
    <row r="487" spans="7:7">
      <c r="G487" s="209"/>
    </row>
    <row r="488" spans="7:7">
      <c r="G488" s="209"/>
    </row>
    <row r="489" spans="7:7">
      <c r="G489" s="209"/>
    </row>
    <row r="490" spans="7:7">
      <c r="G490" s="209"/>
    </row>
    <row r="491" spans="7:7">
      <c r="G491" s="209"/>
    </row>
    <row r="492" spans="7:7">
      <c r="G492" s="209"/>
    </row>
    <row r="493" spans="7:7">
      <c r="G493" s="209"/>
    </row>
    <row r="494" spans="7:7">
      <c r="G494" s="209"/>
    </row>
    <row r="495" spans="7:7">
      <c r="G495" s="209"/>
    </row>
    <row r="496" spans="7:7">
      <c r="G496" s="209"/>
    </row>
    <row r="497" spans="7:7">
      <c r="G497" s="209"/>
    </row>
    <row r="498" spans="7:7">
      <c r="G498" s="209"/>
    </row>
    <row r="499" spans="7:7">
      <c r="G499" s="209"/>
    </row>
    <row r="500" spans="7:7">
      <c r="G500" s="209"/>
    </row>
    <row r="501" spans="7:7">
      <c r="G501" s="209"/>
    </row>
    <row r="502" spans="7:7">
      <c r="G502" s="209"/>
    </row>
    <row r="503" spans="7:7">
      <c r="G503" s="209"/>
    </row>
    <row r="504" spans="7:7">
      <c r="G504" s="209"/>
    </row>
    <row r="505" spans="7:7">
      <c r="G505" s="209"/>
    </row>
    <row r="506" spans="7:7">
      <c r="G506" s="209"/>
    </row>
    <row r="507" spans="7:7">
      <c r="G507" s="209"/>
    </row>
    <row r="508" spans="7:7">
      <c r="G508" s="209"/>
    </row>
    <row r="509" spans="7:7">
      <c r="G509" s="209"/>
    </row>
    <row r="510" spans="7:7">
      <c r="G510" s="209"/>
    </row>
    <row r="511" spans="7:7">
      <c r="G511" s="209"/>
    </row>
    <row r="512" spans="7:7">
      <c r="G512" s="209"/>
    </row>
    <row r="513" spans="7:7">
      <c r="G513" s="209"/>
    </row>
    <row r="514" spans="7:7">
      <c r="G514" s="209"/>
    </row>
    <row r="515" spans="7:7">
      <c r="G515" s="209"/>
    </row>
    <row r="516" spans="7:7">
      <c r="G516" s="209"/>
    </row>
    <row r="517" spans="7:7">
      <c r="G517" s="209"/>
    </row>
    <row r="518" spans="7:7">
      <c r="G518" s="209"/>
    </row>
    <row r="519" spans="7:7">
      <c r="G519" s="209"/>
    </row>
    <row r="520" spans="7:7">
      <c r="G520" s="209"/>
    </row>
    <row r="521" spans="7:7">
      <c r="G521" s="209"/>
    </row>
    <row r="522" spans="7:7">
      <c r="G522" s="209"/>
    </row>
    <row r="523" spans="7:7">
      <c r="G523" s="209"/>
    </row>
    <row r="524" spans="7:7">
      <c r="G524" s="209"/>
    </row>
    <row r="525" spans="7:7">
      <c r="G525" s="209"/>
    </row>
    <row r="526" spans="7:7">
      <c r="G526" s="209"/>
    </row>
    <row r="527" spans="7:7">
      <c r="G527" s="209"/>
    </row>
    <row r="528" spans="7:7">
      <c r="G528" s="209"/>
    </row>
    <row r="529" spans="7:7">
      <c r="G529" s="209"/>
    </row>
    <row r="530" spans="7:7">
      <c r="G530" s="209"/>
    </row>
    <row r="531" spans="7:7">
      <c r="G531" s="209"/>
    </row>
    <row r="532" spans="7:7">
      <c r="G532" s="209"/>
    </row>
    <row r="533" spans="7:7">
      <c r="G533" s="209"/>
    </row>
    <row r="534" spans="7:7">
      <c r="G534" s="209"/>
    </row>
    <row r="535" spans="7:7">
      <c r="G535" s="209"/>
    </row>
    <row r="536" spans="7:7">
      <c r="G536" s="209"/>
    </row>
    <row r="537" spans="7:7">
      <c r="G537" s="209"/>
    </row>
    <row r="538" spans="7:7">
      <c r="G538" s="209"/>
    </row>
    <row r="539" spans="7:7">
      <c r="G539" s="209"/>
    </row>
    <row r="540" spans="7:7">
      <c r="G540" s="209"/>
    </row>
    <row r="541" spans="7:7">
      <c r="G541" s="209"/>
    </row>
    <row r="542" spans="7:7">
      <c r="G542" s="209"/>
    </row>
    <row r="543" spans="7:7">
      <c r="G543" s="209"/>
    </row>
    <row r="544" spans="7:7">
      <c r="G544" s="209"/>
    </row>
    <row r="545" spans="7:7">
      <c r="G545" s="209"/>
    </row>
    <row r="546" spans="7:7">
      <c r="G546" s="209"/>
    </row>
    <row r="547" spans="7:7">
      <c r="G547" s="209"/>
    </row>
    <row r="548" spans="7:7">
      <c r="G548" s="209"/>
    </row>
    <row r="549" spans="7:7">
      <c r="G549" s="209"/>
    </row>
    <row r="550" spans="7:7">
      <c r="G550" s="209"/>
    </row>
    <row r="551" spans="7:7">
      <c r="G551" s="209"/>
    </row>
    <row r="552" spans="7:7">
      <c r="G552" s="209"/>
    </row>
    <row r="553" spans="7:7">
      <c r="G553" s="209"/>
    </row>
    <row r="554" spans="7:7">
      <c r="G554" s="209"/>
    </row>
    <row r="555" spans="7:7">
      <c r="G555" s="209"/>
    </row>
    <row r="556" spans="7:7">
      <c r="G556" s="209"/>
    </row>
    <row r="557" spans="7:7">
      <c r="G557" s="209"/>
    </row>
    <row r="558" spans="7:7">
      <c r="G558" s="209"/>
    </row>
    <row r="559" spans="7:7">
      <c r="G559" s="209"/>
    </row>
    <row r="560" spans="7:7">
      <c r="G560" s="209"/>
    </row>
    <row r="561" spans="7:7">
      <c r="G561" s="209"/>
    </row>
    <row r="562" spans="7:7">
      <c r="G562" s="209"/>
    </row>
    <row r="563" spans="7:7">
      <c r="G563" s="209"/>
    </row>
    <row r="564" spans="7:7">
      <c r="G564" s="209"/>
    </row>
    <row r="565" spans="7:7">
      <c r="G565" s="209"/>
    </row>
    <row r="566" spans="7:7">
      <c r="G566" s="209"/>
    </row>
    <row r="567" spans="7:7">
      <c r="G567" s="209"/>
    </row>
    <row r="568" spans="7:7">
      <c r="G568" s="209"/>
    </row>
    <row r="569" spans="7:7">
      <c r="G569" s="209"/>
    </row>
    <row r="570" spans="7:7">
      <c r="G570" s="209"/>
    </row>
    <row r="571" spans="7:7">
      <c r="G571" s="209"/>
    </row>
    <row r="572" spans="7:7">
      <c r="G572" s="209"/>
    </row>
    <row r="573" spans="7:7">
      <c r="G573" s="209"/>
    </row>
    <row r="574" spans="7:7">
      <c r="G574" s="209"/>
    </row>
    <row r="575" spans="7:7">
      <c r="G575" s="209"/>
    </row>
    <row r="576" spans="7:7">
      <c r="G576" s="209"/>
    </row>
    <row r="577" spans="7:7">
      <c r="G577" s="209"/>
    </row>
    <row r="578" spans="7:7">
      <c r="G578" s="209"/>
    </row>
    <row r="579" spans="7:7">
      <c r="G579" s="209"/>
    </row>
    <row r="580" spans="7:7">
      <c r="G580" s="209"/>
    </row>
    <row r="581" spans="7:7">
      <c r="G581" s="209"/>
    </row>
    <row r="582" spans="7:7">
      <c r="G582" s="209"/>
    </row>
    <row r="583" spans="7:7">
      <c r="G583" s="209"/>
    </row>
    <row r="584" spans="7:7">
      <c r="G584" s="209"/>
    </row>
    <row r="585" spans="7:7">
      <c r="G585" s="209"/>
    </row>
    <row r="586" spans="7:7">
      <c r="G586" s="209"/>
    </row>
    <row r="587" spans="7:7">
      <c r="G587" s="209"/>
    </row>
    <row r="588" spans="7:7">
      <c r="G588" s="209"/>
    </row>
    <row r="589" spans="7:7">
      <c r="G589" s="209"/>
    </row>
    <row r="590" spans="7:7">
      <c r="G590" s="209"/>
    </row>
    <row r="591" spans="7:7">
      <c r="G591" s="209"/>
    </row>
    <row r="592" spans="7:7">
      <c r="G592" s="209"/>
    </row>
    <row r="593" spans="7:7">
      <c r="G593" s="209"/>
    </row>
    <row r="594" spans="7:7">
      <c r="G594" s="209"/>
    </row>
    <row r="595" spans="7:7">
      <c r="G595" s="209"/>
    </row>
    <row r="596" spans="7:7">
      <c r="G596" s="209"/>
    </row>
    <row r="597" spans="7:7">
      <c r="G597" s="209"/>
    </row>
    <row r="598" spans="7:7">
      <c r="G598" s="209"/>
    </row>
    <row r="599" spans="7:7">
      <c r="G599" s="209"/>
    </row>
    <row r="600" spans="7:7">
      <c r="G600" s="209"/>
    </row>
    <row r="601" spans="7:7">
      <c r="G601" s="209"/>
    </row>
    <row r="602" spans="7:7">
      <c r="G602" s="209"/>
    </row>
    <row r="603" spans="7:7">
      <c r="G603" s="209"/>
    </row>
    <row r="604" spans="7:7">
      <c r="G604" s="209"/>
    </row>
    <row r="605" spans="7:7">
      <c r="G605" s="209"/>
    </row>
    <row r="606" spans="7:7">
      <c r="G606" s="209"/>
    </row>
    <row r="607" spans="7:7">
      <c r="G607" s="209"/>
    </row>
    <row r="608" spans="7:7">
      <c r="G608" s="209"/>
    </row>
    <row r="609" spans="7:7">
      <c r="G609" s="209"/>
    </row>
    <row r="610" spans="7:7">
      <c r="G610" s="209"/>
    </row>
    <row r="611" spans="7:7">
      <c r="G611" s="209"/>
    </row>
    <row r="612" spans="7:7">
      <c r="G612" s="209"/>
    </row>
    <row r="613" spans="7:7">
      <c r="G613" s="209"/>
    </row>
    <row r="614" spans="7:7">
      <c r="G614" s="209"/>
    </row>
    <row r="615" spans="7:7">
      <c r="G615" s="209"/>
    </row>
    <row r="616" spans="7:7">
      <c r="G616" s="209"/>
    </row>
    <row r="617" spans="7:7">
      <c r="G617" s="209"/>
    </row>
    <row r="618" spans="7:7">
      <c r="G618" s="209"/>
    </row>
    <row r="619" spans="7:7">
      <c r="G619" s="209"/>
    </row>
    <row r="620" spans="7:7">
      <c r="G620" s="209"/>
    </row>
    <row r="621" spans="7:7">
      <c r="G621" s="209"/>
    </row>
    <row r="622" spans="7:7">
      <c r="G622" s="209"/>
    </row>
    <row r="623" spans="7:7">
      <c r="G623" s="209"/>
    </row>
    <row r="624" spans="7:7">
      <c r="G624" s="209"/>
    </row>
    <row r="625" spans="7:7">
      <c r="G625" s="209"/>
    </row>
    <row r="626" spans="7:7">
      <c r="G626" s="209"/>
    </row>
    <row r="627" spans="7:7">
      <c r="G627" s="209"/>
    </row>
    <row r="628" spans="7:7">
      <c r="G628" s="209"/>
    </row>
    <row r="629" spans="7:7">
      <c r="G629" s="209"/>
    </row>
    <row r="630" spans="7:7">
      <c r="G630" s="209"/>
    </row>
    <row r="631" spans="7:7">
      <c r="G631" s="209"/>
    </row>
    <row r="632" spans="7:7">
      <c r="G632" s="209"/>
    </row>
    <row r="633" spans="7:7">
      <c r="G633" s="209"/>
    </row>
    <row r="634" spans="7:7">
      <c r="G634" s="209"/>
    </row>
    <row r="635" spans="7:7">
      <c r="G635" s="209"/>
    </row>
    <row r="636" spans="7:7">
      <c r="G636" s="209"/>
    </row>
    <row r="637" spans="7:7">
      <c r="G637" s="209"/>
    </row>
    <row r="638" spans="7:7">
      <c r="G638" s="209"/>
    </row>
    <row r="639" spans="7:7">
      <c r="G639" s="209"/>
    </row>
    <row r="640" spans="7:7">
      <c r="G640" s="209"/>
    </row>
    <row r="641" spans="7:7">
      <c r="G641" s="209"/>
    </row>
    <row r="642" spans="7:7">
      <c r="G642" s="209"/>
    </row>
    <row r="643" spans="7:7">
      <c r="G643" s="209"/>
    </row>
    <row r="644" spans="7:7">
      <c r="G644" s="209"/>
    </row>
    <row r="645" spans="7:7">
      <c r="G645" s="209"/>
    </row>
    <row r="646" spans="7:7">
      <c r="G646" s="209"/>
    </row>
    <row r="647" spans="7:7">
      <c r="G647" s="209"/>
    </row>
    <row r="648" spans="7:7">
      <c r="G648" s="209"/>
    </row>
    <row r="649" spans="7:7">
      <c r="G649" s="209"/>
    </row>
    <row r="650" spans="7:7">
      <c r="G650" s="209"/>
    </row>
    <row r="651" spans="7:7">
      <c r="G651" s="209"/>
    </row>
    <row r="652" spans="7:7">
      <c r="G652" s="209"/>
    </row>
    <row r="653" spans="7:7">
      <c r="G653" s="209"/>
    </row>
    <row r="654" spans="7:7">
      <c r="G654" s="209"/>
    </row>
    <row r="655" spans="7:7">
      <c r="G655" s="209"/>
    </row>
  </sheetData>
  <sortState ref="A3:D223">
    <sortCondition ref="A3:A223"/>
  </sortState>
  <hyperlinks>
    <hyperlink ref="E1" r:id="rId1"/>
    <hyperlink ref="E4" r:id="rId2"/>
  </hyperlinks>
  <pageMargins left="0.7" right="0.7" top="0.75" bottom="0.75" header="0.3" footer="0.3"/>
  <pageSetup paperSize="9" orientation="portrait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M632"/>
  <sheetViews>
    <sheetView workbookViewId="0">
      <selection activeCell="A29" sqref="A29"/>
    </sheetView>
  </sheetViews>
  <sheetFormatPr baseColWidth="10" defaultColWidth="11" defaultRowHeight="11.5"/>
  <cols>
    <col min="1" max="1" width="19.58203125" style="208" customWidth="1"/>
    <col min="2" max="4" width="7.58203125" style="208" customWidth="1"/>
    <col min="5" max="7" width="8.25" style="208" customWidth="1"/>
    <col min="8" max="8" width="5.25" style="726" customWidth="1"/>
    <col min="9" max="9" width="5.25" style="722" customWidth="1"/>
    <col min="10" max="10" width="6.25" style="208" customWidth="1"/>
    <col min="11" max="11" width="9.75" style="208" customWidth="1"/>
    <col min="12" max="19" width="5.58203125" style="208" customWidth="1"/>
    <col min="20" max="16384" width="11" style="208"/>
  </cols>
  <sheetData>
    <row r="1" spans="1:13">
      <c r="A1" s="208" t="s">
        <v>567</v>
      </c>
      <c r="G1" s="124"/>
      <c r="L1" s="124"/>
    </row>
    <row r="2" spans="1:13">
      <c r="A2" s="129" t="s">
        <v>353</v>
      </c>
    </row>
    <row r="4" spans="1:13">
      <c r="A4" s="208" t="s">
        <v>388</v>
      </c>
      <c r="C4" s="11"/>
      <c r="D4" s="129" t="s">
        <v>390</v>
      </c>
      <c r="L4" s="5"/>
    </row>
    <row r="5" spans="1:13">
      <c r="A5" s="208" t="s">
        <v>389</v>
      </c>
      <c r="C5" s="11"/>
    </row>
    <row r="6" spans="1:13">
      <c r="A6" s="208" t="s">
        <v>569</v>
      </c>
    </row>
    <row r="7" spans="1:13">
      <c r="B7" s="208" t="s">
        <v>159</v>
      </c>
    </row>
    <row r="8" spans="1:13">
      <c r="B8" s="725" t="s">
        <v>160</v>
      </c>
      <c r="C8" s="726"/>
      <c r="D8" s="726"/>
      <c r="E8" s="343" t="s">
        <v>161</v>
      </c>
      <c r="F8" s="722"/>
      <c r="G8" s="722"/>
    </row>
    <row r="9" spans="1:13">
      <c r="B9" s="725" t="s">
        <v>162</v>
      </c>
      <c r="C9" s="725" t="s">
        <v>163</v>
      </c>
      <c r="D9" s="726"/>
      <c r="E9" s="722" t="s">
        <v>162</v>
      </c>
      <c r="F9" s="722" t="s">
        <v>164</v>
      </c>
      <c r="G9" s="722" t="s">
        <v>163</v>
      </c>
    </row>
    <row r="10" spans="1:13">
      <c r="B10" s="726" t="s">
        <v>165</v>
      </c>
      <c r="C10" s="726" t="s">
        <v>166</v>
      </c>
      <c r="D10" s="726" t="s">
        <v>355</v>
      </c>
      <c r="E10" s="722" t="s">
        <v>165</v>
      </c>
      <c r="F10" s="722" t="s">
        <v>167</v>
      </c>
      <c r="G10" s="722" t="s">
        <v>166</v>
      </c>
    </row>
    <row r="11" spans="1:13">
      <c r="A11" s="254" t="s">
        <v>41</v>
      </c>
      <c r="B11" s="727" t="s">
        <v>339</v>
      </c>
      <c r="C11" s="727" t="s">
        <v>339</v>
      </c>
      <c r="D11" s="727" t="s">
        <v>339</v>
      </c>
      <c r="E11" s="723" t="s">
        <v>339</v>
      </c>
      <c r="F11" s="723" t="s">
        <v>339</v>
      </c>
      <c r="G11" s="723" t="s">
        <v>339</v>
      </c>
      <c r="H11" s="727" t="s">
        <v>338</v>
      </c>
      <c r="I11" s="723" t="s">
        <v>338</v>
      </c>
      <c r="J11" s="127"/>
      <c r="K11" s="127"/>
    </row>
    <row r="12" spans="1:13">
      <c r="A12" s="254" t="s">
        <v>123</v>
      </c>
      <c r="B12" s="727" t="s">
        <v>339</v>
      </c>
      <c r="C12" s="727" t="s">
        <v>339</v>
      </c>
      <c r="D12" s="727" t="s">
        <v>339</v>
      </c>
      <c r="E12" s="723" t="s">
        <v>339</v>
      </c>
      <c r="F12" s="723">
        <v>47.901533999999998</v>
      </c>
      <c r="G12" s="723">
        <v>52.098473999999996</v>
      </c>
      <c r="H12" s="727" t="s">
        <v>338</v>
      </c>
      <c r="I12" s="723" t="s">
        <v>604</v>
      </c>
    </row>
    <row r="13" spans="1:13">
      <c r="A13" s="254" t="s">
        <v>36</v>
      </c>
      <c r="B13" s="727">
        <v>6.7441300000000002</v>
      </c>
      <c r="C13" s="727">
        <v>93.131129999999999</v>
      </c>
      <c r="D13" s="727">
        <v>2.4629999999999999E-2</v>
      </c>
      <c r="E13" s="723" t="s">
        <v>339</v>
      </c>
      <c r="F13" s="723" t="s">
        <v>339</v>
      </c>
      <c r="G13" s="723" t="s">
        <v>339</v>
      </c>
      <c r="H13" s="727" t="s">
        <v>592</v>
      </c>
      <c r="I13" s="723" t="s">
        <v>338</v>
      </c>
      <c r="J13" s="127"/>
      <c r="K13" s="127"/>
      <c r="L13" s="127"/>
      <c r="M13" s="127"/>
    </row>
    <row r="14" spans="1:13">
      <c r="A14" s="254" t="s">
        <v>69</v>
      </c>
      <c r="B14" s="727" t="s">
        <v>339</v>
      </c>
      <c r="C14" s="727" t="s">
        <v>339</v>
      </c>
      <c r="D14" s="727" t="s">
        <v>339</v>
      </c>
      <c r="E14" s="723" t="s">
        <v>339</v>
      </c>
      <c r="F14" s="723" t="s">
        <v>339</v>
      </c>
      <c r="G14" s="723" t="s">
        <v>339</v>
      </c>
      <c r="H14" s="727" t="s">
        <v>338</v>
      </c>
      <c r="I14" s="723" t="s">
        <v>338</v>
      </c>
      <c r="J14" s="127"/>
      <c r="K14" s="127"/>
      <c r="L14" s="127"/>
      <c r="M14" s="127"/>
    </row>
    <row r="15" spans="1:13">
      <c r="A15" s="254" t="s">
        <v>33</v>
      </c>
      <c r="B15" s="727">
        <v>17.820062406783975</v>
      </c>
      <c r="C15" s="727">
        <v>70.676062251652283</v>
      </c>
      <c r="D15" s="727">
        <v>9.2493059121195813</v>
      </c>
      <c r="E15" s="723">
        <v>27.070632979481307</v>
      </c>
      <c r="F15" s="723">
        <v>25.223233669648735</v>
      </c>
      <c r="G15" s="723">
        <v>46.809084309862072</v>
      </c>
      <c r="H15" s="727" t="s">
        <v>592</v>
      </c>
      <c r="I15" s="723" t="s">
        <v>592</v>
      </c>
      <c r="J15" s="127"/>
      <c r="K15" s="127"/>
      <c r="L15" s="127"/>
      <c r="M15" s="127"/>
    </row>
    <row r="16" spans="1:13">
      <c r="A16" s="254" t="s">
        <v>124</v>
      </c>
      <c r="B16" s="727" t="s">
        <v>339</v>
      </c>
      <c r="C16" s="727">
        <v>91.412009999999995</v>
      </c>
      <c r="D16" s="727">
        <v>1.6892100000000001</v>
      </c>
      <c r="E16" s="723" t="s">
        <v>339</v>
      </c>
      <c r="F16" s="723">
        <v>16.901489999999999</v>
      </c>
      <c r="G16" s="723">
        <v>83.098529999999997</v>
      </c>
      <c r="H16" s="727" t="s">
        <v>592</v>
      </c>
      <c r="I16" s="723" t="s">
        <v>591</v>
      </c>
      <c r="J16" s="127"/>
      <c r="K16" s="127"/>
      <c r="L16" s="127"/>
      <c r="M16" s="127"/>
    </row>
    <row r="17" spans="1:13">
      <c r="A17" s="254" t="s">
        <v>55</v>
      </c>
      <c r="B17" s="727">
        <v>61.907622503895887</v>
      </c>
      <c r="C17" s="727">
        <v>34.595446498298536</v>
      </c>
      <c r="D17" s="727">
        <v>1.6099451926032984</v>
      </c>
      <c r="E17" s="723">
        <v>52.742120863831587</v>
      </c>
      <c r="F17" s="723">
        <v>33.981610307906358</v>
      </c>
      <c r="G17" s="723">
        <v>10.068961345351159</v>
      </c>
      <c r="H17" s="727" t="s">
        <v>604</v>
      </c>
      <c r="I17" s="723" t="s">
        <v>592</v>
      </c>
      <c r="J17" s="127"/>
      <c r="K17" s="127"/>
      <c r="L17" s="127"/>
      <c r="M17" s="127"/>
    </row>
    <row r="18" spans="1:13">
      <c r="A18" s="254" t="s">
        <v>88</v>
      </c>
      <c r="B18" s="727">
        <v>53.575678670447438</v>
      </c>
      <c r="C18" s="727">
        <v>30.196992933914846</v>
      </c>
      <c r="D18" s="727">
        <v>15.896642545619041</v>
      </c>
      <c r="E18" s="723">
        <v>69.872438485023764</v>
      </c>
      <c r="F18" s="723">
        <v>22.437854545511861</v>
      </c>
      <c r="G18" s="723">
        <v>7.1445796995455817</v>
      </c>
      <c r="H18" s="727" t="s">
        <v>512</v>
      </c>
      <c r="I18" s="723" t="s">
        <v>512</v>
      </c>
      <c r="J18" s="127"/>
      <c r="K18" s="127"/>
      <c r="L18" s="127"/>
      <c r="M18" s="127"/>
    </row>
    <row r="19" spans="1:13">
      <c r="A19" s="254" t="s">
        <v>87</v>
      </c>
      <c r="B19" s="727">
        <v>32.024630000000002</v>
      </c>
      <c r="C19" s="727">
        <v>67.205539999999999</v>
      </c>
      <c r="D19" s="727">
        <v>7.6980000000000007E-2</v>
      </c>
      <c r="E19" s="723">
        <v>9.9353899999999999</v>
      </c>
      <c r="F19" s="723">
        <v>3.9580100000000003</v>
      </c>
      <c r="G19" s="723">
        <v>86.10663000000001</v>
      </c>
      <c r="H19" s="727" t="s">
        <v>592</v>
      </c>
      <c r="I19" s="723" t="s">
        <v>591</v>
      </c>
      <c r="K19" s="180"/>
      <c r="L19" s="180"/>
      <c r="M19" s="163"/>
    </row>
    <row r="20" spans="1:13">
      <c r="A20" s="254" t="s">
        <v>136</v>
      </c>
      <c r="B20" s="727">
        <v>21.769189999999998</v>
      </c>
      <c r="C20" s="727">
        <v>41.490570000000005</v>
      </c>
      <c r="D20" s="727">
        <v>12.44159</v>
      </c>
      <c r="E20" s="723">
        <v>20.473489999999998</v>
      </c>
      <c r="F20" s="723">
        <v>61.130630000000004</v>
      </c>
      <c r="G20" s="723">
        <v>17.869900000000001</v>
      </c>
      <c r="H20" s="727" t="s">
        <v>591</v>
      </c>
      <c r="I20" s="723" t="s">
        <v>591</v>
      </c>
      <c r="K20" s="163"/>
      <c r="L20" s="163"/>
      <c r="M20" s="163"/>
    </row>
    <row r="21" spans="1:13">
      <c r="A21" s="254" t="s">
        <v>11</v>
      </c>
      <c r="B21" s="727" t="s">
        <v>339</v>
      </c>
      <c r="C21" s="727" t="s">
        <v>339</v>
      </c>
      <c r="D21" s="727" t="s">
        <v>339</v>
      </c>
      <c r="E21" s="723" t="s">
        <v>339</v>
      </c>
      <c r="F21" s="723" t="s">
        <v>339</v>
      </c>
      <c r="G21" s="723" t="s">
        <v>339</v>
      </c>
      <c r="H21" s="727" t="s">
        <v>338</v>
      </c>
      <c r="I21" s="723" t="s">
        <v>338</v>
      </c>
      <c r="K21" s="163"/>
      <c r="L21" s="163"/>
      <c r="M21" s="163"/>
    </row>
    <row r="22" spans="1:13">
      <c r="A22" s="254" t="s">
        <v>84</v>
      </c>
      <c r="B22" s="727">
        <v>42.987679999999997</v>
      </c>
      <c r="C22" s="727">
        <v>42.95449</v>
      </c>
      <c r="D22" s="727">
        <v>14.057840000000001</v>
      </c>
      <c r="E22" s="723">
        <v>65.315919000000008</v>
      </c>
      <c r="F22" s="723">
        <v>10.841109000000001</v>
      </c>
      <c r="G22" s="723">
        <v>23.820148999999997</v>
      </c>
      <c r="H22" s="727" t="s">
        <v>592</v>
      </c>
      <c r="I22" s="723" t="s">
        <v>600</v>
      </c>
      <c r="K22" s="163"/>
      <c r="L22" s="163"/>
      <c r="M22" s="163"/>
    </row>
    <row r="23" spans="1:13">
      <c r="A23" s="254" t="s">
        <v>78</v>
      </c>
      <c r="B23" s="727">
        <v>63.492332857627595</v>
      </c>
      <c r="C23" s="727">
        <v>19.955289783493924</v>
      </c>
      <c r="D23" s="727">
        <v>13.044712491534996</v>
      </c>
      <c r="E23" s="723">
        <v>69.780263706950691</v>
      </c>
      <c r="F23" s="723">
        <v>19.714697704166191</v>
      </c>
      <c r="G23" s="723">
        <v>9.8939016955189576</v>
      </c>
      <c r="H23" s="727" t="s">
        <v>592</v>
      </c>
      <c r="I23" s="723" t="s">
        <v>497</v>
      </c>
      <c r="K23" s="163"/>
      <c r="L23" s="163"/>
      <c r="M23" s="163"/>
    </row>
    <row r="24" spans="1:13">
      <c r="A24" s="254" t="s">
        <v>85</v>
      </c>
      <c r="B24" s="727" t="s">
        <v>339</v>
      </c>
      <c r="C24" s="727" t="s">
        <v>339</v>
      </c>
      <c r="D24" s="727" t="s">
        <v>339</v>
      </c>
      <c r="E24" s="723" t="s">
        <v>339</v>
      </c>
      <c r="F24" s="723" t="s">
        <v>339</v>
      </c>
      <c r="G24" s="723" t="s">
        <v>339</v>
      </c>
      <c r="H24" s="727" t="s">
        <v>338</v>
      </c>
      <c r="I24" s="723" t="s">
        <v>338</v>
      </c>
      <c r="K24" s="163"/>
      <c r="L24" s="163"/>
      <c r="M24" s="163"/>
    </row>
    <row r="25" spans="1:13">
      <c r="A25" s="254" t="s">
        <v>81</v>
      </c>
      <c r="B25" s="727" t="s">
        <v>339</v>
      </c>
      <c r="C25" s="727" t="s">
        <v>339</v>
      </c>
      <c r="D25" s="727" t="s">
        <v>339</v>
      </c>
      <c r="E25" s="723" t="s">
        <v>339</v>
      </c>
      <c r="F25" s="723" t="s">
        <v>339</v>
      </c>
      <c r="G25" s="723" t="s">
        <v>339</v>
      </c>
      <c r="H25" s="727" t="s">
        <v>338</v>
      </c>
      <c r="I25" s="723" t="s">
        <v>338</v>
      </c>
      <c r="K25" s="163"/>
      <c r="L25" s="163"/>
      <c r="M25" s="163"/>
    </row>
    <row r="26" spans="1:13">
      <c r="A26" s="254" t="s">
        <v>111</v>
      </c>
      <c r="B26" s="727">
        <v>29.07593</v>
      </c>
      <c r="C26" s="727">
        <v>41.232729999999997</v>
      </c>
      <c r="D26" s="727">
        <v>16.35521</v>
      </c>
      <c r="E26" s="723">
        <v>19.396439999999998</v>
      </c>
      <c r="F26" s="723">
        <v>60.488160000000001</v>
      </c>
      <c r="G26" s="723">
        <v>19.00433</v>
      </c>
      <c r="H26" s="727" t="s">
        <v>592</v>
      </c>
      <c r="I26" s="723" t="s">
        <v>591</v>
      </c>
      <c r="K26" s="163"/>
      <c r="L26" s="163"/>
      <c r="M26" s="163"/>
    </row>
    <row r="27" spans="1:13">
      <c r="A27" s="254" t="s">
        <v>128</v>
      </c>
      <c r="B27" s="727">
        <v>17.681618999999998</v>
      </c>
      <c r="C27" s="727">
        <v>59.710028999999999</v>
      </c>
      <c r="D27" s="727">
        <v>21.662588999999997</v>
      </c>
      <c r="E27" s="723">
        <v>10.705497999999999</v>
      </c>
      <c r="F27" s="723">
        <v>22.954918000000003</v>
      </c>
      <c r="G27" s="723">
        <v>41.626228000000005</v>
      </c>
      <c r="H27" s="727" t="s">
        <v>600</v>
      </c>
      <c r="I27" s="723" t="s">
        <v>606</v>
      </c>
      <c r="K27" s="163"/>
      <c r="L27" s="163"/>
      <c r="M27" s="163"/>
    </row>
    <row r="28" spans="1:13">
      <c r="A28" s="254" t="s">
        <v>9</v>
      </c>
      <c r="B28" s="727">
        <v>45.044069999999998</v>
      </c>
      <c r="C28" s="727">
        <v>33.564079999999997</v>
      </c>
      <c r="D28" s="727" t="s">
        <v>339</v>
      </c>
      <c r="E28" s="723" t="s">
        <v>339</v>
      </c>
      <c r="F28" s="723" t="s">
        <v>339</v>
      </c>
      <c r="G28" s="723" t="s">
        <v>339</v>
      </c>
      <c r="H28" s="727" t="s">
        <v>599</v>
      </c>
      <c r="I28" s="723" t="s">
        <v>338</v>
      </c>
      <c r="K28" s="163"/>
      <c r="L28" s="163"/>
      <c r="M28" s="163"/>
    </row>
    <row r="29" spans="1:13">
      <c r="A29" s="254" t="s">
        <v>323</v>
      </c>
      <c r="B29" s="727" t="s">
        <v>339</v>
      </c>
      <c r="C29" s="727" t="s">
        <v>339</v>
      </c>
      <c r="D29" s="727" t="s">
        <v>339</v>
      </c>
      <c r="E29" s="723">
        <v>2.3381807999999999</v>
      </c>
      <c r="F29" s="723">
        <v>38.446920800000001</v>
      </c>
      <c r="G29" s="723">
        <v>59.214900800000002</v>
      </c>
      <c r="H29" s="727" t="s">
        <v>338</v>
      </c>
      <c r="I29" s="723" t="s">
        <v>3277</v>
      </c>
      <c r="K29" s="163"/>
      <c r="L29" s="163"/>
      <c r="M29" s="163"/>
    </row>
    <row r="30" spans="1:13">
      <c r="A30" s="254" t="s">
        <v>94</v>
      </c>
      <c r="B30" s="727">
        <v>43.606470000000002</v>
      </c>
      <c r="C30" s="727">
        <v>21.84348</v>
      </c>
      <c r="D30" s="727">
        <v>34.177979999999998</v>
      </c>
      <c r="E30" s="723">
        <v>65.724730000000008</v>
      </c>
      <c r="F30" s="723">
        <v>8.8057300000000005</v>
      </c>
      <c r="G30" s="723">
        <v>24.713280000000001</v>
      </c>
      <c r="H30" s="727" t="s">
        <v>599</v>
      </c>
      <c r="I30" s="723" t="s">
        <v>591</v>
      </c>
      <c r="K30" s="163"/>
      <c r="L30" s="163"/>
      <c r="M30" s="163"/>
    </row>
    <row r="31" spans="1:13">
      <c r="A31" s="254" t="s">
        <v>60</v>
      </c>
      <c r="B31" s="727" t="s">
        <v>339</v>
      </c>
      <c r="C31" s="727">
        <v>93.587729999999993</v>
      </c>
      <c r="D31" s="727">
        <v>4.8385499999999997</v>
      </c>
      <c r="E31" s="723" t="s">
        <v>339</v>
      </c>
      <c r="F31" s="723" t="s">
        <v>339</v>
      </c>
      <c r="G31" s="723">
        <v>72.215043000000009</v>
      </c>
      <c r="H31" s="727" t="s">
        <v>592</v>
      </c>
      <c r="I31" s="723" t="s">
        <v>3278</v>
      </c>
      <c r="K31" s="163"/>
      <c r="L31" s="163"/>
      <c r="M31" s="163"/>
    </row>
    <row r="32" spans="1:13">
      <c r="A32" s="254" t="s">
        <v>79</v>
      </c>
      <c r="B32" s="727" t="s">
        <v>339</v>
      </c>
      <c r="C32" s="727" t="s">
        <v>339</v>
      </c>
      <c r="D32" s="727" t="s">
        <v>339</v>
      </c>
      <c r="E32" s="723" t="s">
        <v>339</v>
      </c>
      <c r="F32" s="723">
        <v>4.8087859999999996</v>
      </c>
      <c r="G32" s="723">
        <v>87.154346000000004</v>
      </c>
      <c r="H32" s="727" t="s">
        <v>338</v>
      </c>
      <c r="I32" s="723" t="s">
        <v>605</v>
      </c>
      <c r="K32" s="163"/>
      <c r="L32" s="163"/>
      <c r="M32" s="163"/>
    </row>
    <row r="33" spans="1:13">
      <c r="A33" s="254" t="s">
        <v>65</v>
      </c>
      <c r="B33" s="727">
        <v>19.442360000000001</v>
      </c>
      <c r="C33" s="727">
        <v>23.498799999999999</v>
      </c>
      <c r="D33" s="727">
        <v>34.933920000000001</v>
      </c>
      <c r="E33" s="723" t="s">
        <v>339</v>
      </c>
      <c r="F33" s="723" t="s">
        <v>339</v>
      </c>
      <c r="G33" s="723" t="s">
        <v>339</v>
      </c>
      <c r="H33" s="727" t="s">
        <v>598</v>
      </c>
      <c r="I33" s="723" t="s">
        <v>338</v>
      </c>
      <c r="K33" s="163"/>
      <c r="L33" s="163"/>
      <c r="M33" s="163"/>
    </row>
    <row r="34" spans="1:13">
      <c r="A34" s="254" t="s">
        <v>57</v>
      </c>
      <c r="B34" s="727" t="s">
        <v>339</v>
      </c>
      <c r="C34" s="727" t="s">
        <v>339</v>
      </c>
      <c r="D34" s="727" t="s">
        <v>339</v>
      </c>
      <c r="E34" s="723" t="s">
        <v>339</v>
      </c>
      <c r="F34" s="723" t="s">
        <v>339</v>
      </c>
      <c r="G34" s="723" t="s">
        <v>339</v>
      </c>
      <c r="H34" s="727" t="s">
        <v>338</v>
      </c>
      <c r="I34" s="723" t="s">
        <v>338</v>
      </c>
      <c r="K34" s="163"/>
      <c r="L34" s="163"/>
      <c r="M34" s="163"/>
    </row>
    <row r="35" spans="1:13">
      <c r="A35" s="254" t="s">
        <v>38</v>
      </c>
      <c r="B35" s="727">
        <v>41.003348245688073</v>
      </c>
      <c r="C35" s="727">
        <v>32.877521735460455</v>
      </c>
      <c r="D35" s="727">
        <v>9.8562223910413316</v>
      </c>
      <c r="E35" s="723">
        <v>51.357587012183117</v>
      </c>
      <c r="F35" s="723">
        <v>41.211558481753471</v>
      </c>
      <c r="G35" s="723">
        <v>7.0313159449649705</v>
      </c>
      <c r="H35" s="727" t="s">
        <v>512</v>
      </c>
      <c r="I35" s="723" t="s">
        <v>512</v>
      </c>
      <c r="K35" s="163"/>
      <c r="L35" s="163"/>
      <c r="M35" s="163"/>
    </row>
    <row r="36" spans="1:13">
      <c r="A36" s="254" t="s">
        <v>58</v>
      </c>
      <c r="B36" s="727">
        <v>29.902897431279712</v>
      </c>
      <c r="C36" s="727">
        <v>48.093697591865862</v>
      </c>
      <c r="D36" s="727">
        <v>4.8728862488834057</v>
      </c>
      <c r="E36" s="723">
        <v>33.604020816368781</v>
      </c>
      <c r="F36" s="723">
        <v>47.364453082697679</v>
      </c>
      <c r="G36" s="723">
        <v>12.6296730181162</v>
      </c>
      <c r="H36" s="727" t="s">
        <v>497</v>
      </c>
      <c r="I36" s="723" t="s">
        <v>497</v>
      </c>
      <c r="K36" s="163"/>
      <c r="L36" s="163"/>
      <c r="M36" s="163"/>
    </row>
    <row r="37" spans="1:13">
      <c r="A37" s="254" t="s">
        <v>1</v>
      </c>
      <c r="B37" s="727">
        <v>76.63052080565528</v>
      </c>
      <c r="C37" s="727">
        <v>20.218799270951951</v>
      </c>
      <c r="D37" s="727">
        <v>0.36291592807968293</v>
      </c>
      <c r="E37" s="723">
        <v>77.415281016429432</v>
      </c>
      <c r="F37" s="723">
        <v>7.408716601161375</v>
      </c>
      <c r="G37" s="723">
        <v>15.176002382409203</v>
      </c>
      <c r="H37" s="727" t="s">
        <v>497</v>
      </c>
      <c r="I37" s="723" t="s">
        <v>497</v>
      </c>
      <c r="K37" s="163"/>
      <c r="L37" s="163"/>
      <c r="M37" s="163"/>
    </row>
    <row r="38" spans="1:13">
      <c r="A38" s="254" t="s">
        <v>31</v>
      </c>
      <c r="B38" s="727">
        <v>42.972972384137691</v>
      </c>
      <c r="C38" s="727">
        <v>30.746339967412169</v>
      </c>
      <c r="D38" s="727">
        <v>6.6453021959413867</v>
      </c>
      <c r="E38" s="723">
        <v>40.596750017806244</v>
      </c>
      <c r="F38" s="723">
        <v>27.246104757703769</v>
      </c>
      <c r="G38" s="723">
        <v>8.7967568332491144</v>
      </c>
      <c r="H38" s="727" t="s">
        <v>512</v>
      </c>
      <c r="I38" s="723" t="s">
        <v>512</v>
      </c>
      <c r="K38" s="163"/>
      <c r="L38" s="163"/>
      <c r="M38" s="163"/>
    </row>
    <row r="39" spans="1:13">
      <c r="A39" s="254" t="s">
        <v>113</v>
      </c>
      <c r="B39" s="727">
        <v>2.8060399999999999</v>
      </c>
      <c r="C39" s="727">
        <v>58.75808</v>
      </c>
      <c r="D39" s="727">
        <v>1.27268</v>
      </c>
      <c r="E39" s="723">
        <v>31.512308999999998</v>
      </c>
      <c r="F39" s="723">
        <v>37.807538999999998</v>
      </c>
      <c r="G39" s="723">
        <v>28.871209</v>
      </c>
      <c r="H39" s="727" t="s">
        <v>599</v>
      </c>
      <c r="I39" s="723" t="s">
        <v>600</v>
      </c>
      <c r="K39" s="163"/>
      <c r="L39" s="163"/>
      <c r="M39" s="163"/>
    </row>
    <row r="40" spans="1:13">
      <c r="A40" s="254" t="s">
        <v>324</v>
      </c>
      <c r="B40" s="727" t="s">
        <v>339</v>
      </c>
      <c r="C40" s="727" t="s">
        <v>339</v>
      </c>
      <c r="D40" s="727" t="s">
        <v>339</v>
      </c>
      <c r="E40" s="723" t="s">
        <v>339</v>
      </c>
      <c r="F40" s="723" t="s">
        <v>339</v>
      </c>
      <c r="G40" s="723" t="s">
        <v>339</v>
      </c>
      <c r="H40" s="727" t="s">
        <v>338</v>
      </c>
      <c r="I40" s="723" t="s">
        <v>338</v>
      </c>
      <c r="K40" s="163"/>
      <c r="L40" s="163"/>
      <c r="M40" s="163"/>
    </row>
    <row r="41" spans="1:13">
      <c r="A41" s="254" t="s">
        <v>114</v>
      </c>
      <c r="B41" s="727">
        <v>42.873089999999998</v>
      </c>
      <c r="C41" s="727">
        <v>41.422710000000002</v>
      </c>
      <c r="D41" s="727">
        <v>10.787269999999999</v>
      </c>
      <c r="E41" s="723">
        <v>48.251840000000001</v>
      </c>
      <c r="F41" s="723">
        <v>25.688479999999998</v>
      </c>
      <c r="G41" s="723">
        <v>26.059709999999999</v>
      </c>
      <c r="H41" s="727" t="s">
        <v>599</v>
      </c>
      <c r="I41" s="723" t="s">
        <v>591</v>
      </c>
      <c r="K41" s="163"/>
      <c r="L41" s="163"/>
      <c r="M41" s="163"/>
    </row>
    <row r="42" spans="1:13">
      <c r="A42" s="254" t="s">
        <v>73</v>
      </c>
      <c r="B42" s="727">
        <v>32.989690000000003</v>
      </c>
      <c r="C42" s="727">
        <v>66.003360000000001</v>
      </c>
      <c r="D42" s="727">
        <v>1.00695</v>
      </c>
      <c r="E42" s="723" t="s">
        <v>339</v>
      </c>
      <c r="F42" s="723" t="s">
        <v>339</v>
      </c>
      <c r="G42" s="723" t="s">
        <v>339</v>
      </c>
      <c r="H42" s="727" t="s">
        <v>592</v>
      </c>
      <c r="I42" s="723" t="s">
        <v>338</v>
      </c>
      <c r="K42" s="163"/>
      <c r="L42" s="163"/>
      <c r="M42" s="163"/>
    </row>
    <row r="43" spans="1:13">
      <c r="A43" s="254" t="s">
        <v>138</v>
      </c>
      <c r="B43" s="727">
        <v>34.931939999999997</v>
      </c>
      <c r="C43" s="727">
        <v>41.113190000000003</v>
      </c>
      <c r="D43" s="727">
        <v>18.62875</v>
      </c>
      <c r="E43" s="723">
        <v>17.291419999999999</v>
      </c>
      <c r="F43" s="723">
        <v>52.720690000000005</v>
      </c>
      <c r="G43" s="723">
        <v>13.66386</v>
      </c>
      <c r="H43" s="727" t="s">
        <v>599</v>
      </c>
      <c r="I43" s="723" t="s">
        <v>591</v>
      </c>
      <c r="K43" s="163"/>
      <c r="L43" s="163"/>
      <c r="M43" s="163"/>
    </row>
    <row r="44" spans="1:13">
      <c r="A44" s="254" t="s">
        <v>80</v>
      </c>
      <c r="B44" s="727">
        <v>32.993744037290632</v>
      </c>
      <c r="C44" s="727">
        <v>34.097560614576039</v>
      </c>
      <c r="D44" s="727">
        <v>31.789528495897564</v>
      </c>
      <c r="E44" s="723">
        <v>61.947733760846127</v>
      </c>
      <c r="F44" s="723">
        <v>21.481126716670659</v>
      </c>
      <c r="G44" s="723">
        <v>16.350084889132905</v>
      </c>
      <c r="H44" s="727" t="s">
        <v>497</v>
      </c>
      <c r="I44" s="723" t="s">
        <v>497</v>
      </c>
      <c r="K44" s="163"/>
      <c r="L44" s="163"/>
      <c r="M44" s="163"/>
    </row>
    <row r="45" spans="1:13">
      <c r="A45" s="254" t="s">
        <v>103</v>
      </c>
      <c r="B45" s="727">
        <v>58.52074038345593</v>
      </c>
      <c r="C45" s="727">
        <v>27.209694923429399</v>
      </c>
      <c r="D45" s="727">
        <v>8.9201736404196303</v>
      </c>
      <c r="E45" s="723">
        <v>64.267888076573016</v>
      </c>
      <c r="F45" s="723">
        <v>32.426084148095953</v>
      </c>
      <c r="G45" s="723">
        <v>3.003611380251916</v>
      </c>
      <c r="H45" s="727" t="s">
        <v>592</v>
      </c>
      <c r="I45" s="723" t="s">
        <v>497</v>
      </c>
      <c r="K45" s="163"/>
      <c r="L45" s="163"/>
      <c r="M45" s="163"/>
    </row>
    <row r="46" spans="1:13">
      <c r="A46" s="254" t="s">
        <v>64</v>
      </c>
      <c r="B46" s="727">
        <v>0.11663</v>
      </c>
      <c r="C46" s="727">
        <v>42.398760000000003</v>
      </c>
      <c r="D46" s="727">
        <v>2.4607800000000002</v>
      </c>
      <c r="E46" s="723">
        <v>58.122226999999995</v>
      </c>
      <c r="F46" s="723">
        <v>14.194717000000001</v>
      </c>
      <c r="G46" s="723">
        <v>24.522517000000001</v>
      </c>
      <c r="H46" s="727" t="s">
        <v>591</v>
      </c>
      <c r="I46" s="723" t="s">
        <v>651</v>
      </c>
      <c r="K46" s="163"/>
      <c r="L46" s="163"/>
      <c r="M46" s="163"/>
    </row>
    <row r="47" spans="1:13">
      <c r="A47" s="254" t="s">
        <v>19</v>
      </c>
      <c r="B47" s="727">
        <v>5.4028299999999998</v>
      </c>
      <c r="C47" s="727">
        <v>94.592410000000001</v>
      </c>
      <c r="D47" s="727" t="s">
        <v>339</v>
      </c>
      <c r="E47" s="723">
        <v>8.0302299999999995</v>
      </c>
      <c r="F47" s="723">
        <v>55.850170000000006</v>
      </c>
      <c r="G47" s="723">
        <v>36.087990000000005</v>
      </c>
      <c r="H47" s="727" t="s">
        <v>592</v>
      </c>
      <c r="I47" s="723" t="s">
        <v>591</v>
      </c>
      <c r="K47" s="163"/>
      <c r="L47" s="163"/>
      <c r="M47" s="163"/>
    </row>
    <row r="48" spans="1:13">
      <c r="A48" s="254" t="s">
        <v>100</v>
      </c>
      <c r="B48" s="727">
        <v>40.245289999999997</v>
      </c>
      <c r="C48" s="727">
        <v>26.54335</v>
      </c>
      <c r="D48" s="727">
        <v>3.0105499999999998</v>
      </c>
      <c r="E48" s="723" t="s">
        <v>339</v>
      </c>
      <c r="F48" s="723">
        <v>60.201870000000007</v>
      </c>
      <c r="G48" s="723">
        <v>39.79815</v>
      </c>
      <c r="H48" s="727" t="s">
        <v>599</v>
      </c>
      <c r="I48" s="723" t="s">
        <v>591</v>
      </c>
      <c r="K48" s="163"/>
      <c r="L48" s="163"/>
      <c r="M48" s="163"/>
    </row>
    <row r="49" spans="1:13">
      <c r="A49" s="254" t="s">
        <v>134</v>
      </c>
      <c r="B49" s="727">
        <v>40.827042993107973</v>
      </c>
      <c r="C49" s="727">
        <v>42.787988185100097</v>
      </c>
      <c r="D49" s="727">
        <v>14.653757794552019</v>
      </c>
      <c r="E49" s="723">
        <v>42.347664369325024</v>
      </c>
      <c r="F49" s="723">
        <v>44.541078656602132</v>
      </c>
      <c r="G49" s="723">
        <v>11.432009626955475</v>
      </c>
      <c r="H49" s="727" t="s">
        <v>497</v>
      </c>
      <c r="I49" s="723" t="s">
        <v>497</v>
      </c>
      <c r="K49" s="163"/>
      <c r="L49" s="163"/>
      <c r="M49" s="163"/>
    </row>
    <row r="50" spans="1:13">
      <c r="A50" s="254" t="s">
        <v>17</v>
      </c>
      <c r="B50" s="727">
        <v>0.74985900000000005</v>
      </c>
      <c r="C50" s="727">
        <v>79.068449000000001</v>
      </c>
      <c r="D50" s="727">
        <v>2.1497790000000001</v>
      </c>
      <c r="E50" s="723">
        <v>1.174639</v>
      </c>
      <c r="F50" s="723">
        <v>74.102249</v>
      </c>
      <c r="G50" s="723">
        <v>24.489678999999999</v>
      </c>
      <c r="H50" s="727" t="s">
        <v>600</v>
      </c>
      <c r="I50" s="723" t="s">
        <v>600</v>
      </c>
      <c r="K50" s="163"/>
      <c r="L50" s="163"/>
      <c r="M50" s="163"/>
    </row>
    <row r="51" spans="1:13">
      <c r="A51" s="254" t="s">
        <v>105</v>
      </c>
      <c r="B51" s="727">
        <v>55.804091523370147</v>
      </c>
      <c r="C51" s="727">
        <v>28.272519688708698</v>
      </c>
      <c r="D51" s="727">
        <v>13.890053901238019</v>
      </c>
      <c r="E51" s="723">
        <v>65.658542647218724</v>
      </c>
      <c r="F51" s="723">
        <v>25.223294033583421</v>
      </c>
      <c r="G51" s="723">
        <v>8.3104214238004257</v>
      </c>
      <c r="H51" s="727" t="s">
        <v>497</v>
      </c>
      <c r="I51" s="723" t="s">
        <v>497</v>
      </c>
      <c r="K51" s="163"/>
      <c r="L51" s="163"/>
      <c r="M51" s="163"/>
    </row>
    <row r="52" spans="1:13">
      <c r="A52" s="254" t="s">
        <v>24</v>
      </c>
      <c r="B52" s="727">
        <v>56.077174230588426</v>
      </c>
      <c r="C52" s="727">
        <v>32.41273511866968</v>
      </c>
      <c r="D52" s="727">
        <v>7.8249017588774183</v>
      </c>
      <c r="E52" s="723">
        <v>65.40629612657365</v>
      </c>
      <c r="F52" s="723">
        <v>20.502415375324627</v>
      </c>
      <c r="G52" s="723">
        <v>12.504446955921644</v>
      </c>
      <c r="H52" s="727" t="s">
        <v>592</v>
      </c>
      <c r="I52" s="723" t="s">
        <v>497</v>
      </c>
      <c r="K52" s="163"/>
      <c r="L52" s="163"/>
      <c r="M52" s="163"/>
    </row>
    <row r="53" spans="1:13">
      <c r="A53" s="254" t="s">
        <v>131</v>
      </c>
      <c r="B53" s="727" t="s">
        <v>339</v>
      </c>
      <c r="C53" s="727" t="s">
        <v>339</v>
      </c>
      <c r="D53" s="727" t="s">
        <v>339</v>
      </c>
      <c r="E53" s="723" t="s">
        <v>339</v>
      </c>
      <c r="F53" s="723" t="s">
        <v>339</v>
      </c>
      <c r="G53" s="723" t="s">
        <v>339</v>
      </c>
      <c r="H53" s="727" t="s">
        <v>338</v>
      </c>
      <c r="I53" s="723" t="s">
        <v>338</v>
      </c>
      <c r="K53" s="163"/>
      <c r="L53" s="163"/>
      <c r="M53" s="163"/>
    </row>
    <row r="54" spans="1:13">
      <c r="A54" s="254" t="s">
        <v>222</v>
      </c>
      <c r="B54" s="727" t="s">
        <v>339</v>
      </c>
      <c r="C54" s="727" t="s">
        <v>339</v>
      </c>
      <c r="D54" s="727" t="s">
        <v>339</v>
      </c>
      <c r="E54" s="723" t="s">
        <v>339</v>
      </c>
      <c r="F54" s="723" t="s">
        <v>339</v>
      </c>
      <c r="G54" s="723">
        <v>54.435266999999996</v>
      </c>
      <c r="H54" s="727" t="s">
        <v>338</v>
      </c>
      <c r="I54" s="723" t="s">
        <v>651</v>
      </c>
      <c r="K54" s="163"/>
      <c r="L54" s="163"/>
      <c r="M54" s="163"/>
    </row>
    <row r="55" spans="1:13">
      <c r="A55" s="254" t="s">
        <v>112</v>
      </c>
      <c r="B55" s="727" t="s">
        <v>339</v>
      </c>
      <c r="C55" s="727">
        <v>46.741458999999999</v>
      </c>
      <c r="D55" s="727">
        <v>14.690179000000001</v>
      </c>
      <c r="E55" s="723" t="s">
        <v>339</v>
      </c>
      <c r="F55" s="723">
        <v>26.816681000000003</v>
      </c>
      <c r="G55" s="723">
        <v>73.183320999999992</v>
      </c>
      <c r="H55" s="727" t="s">
        <v>600</v>
      </c>
      <c r="I55" s="723" t="s">
        <v>3279</v>
      </c>
      <c r="K55" s="163"/>
      <c r="L55" s="163"/>
      <c r="M55" s="163"/>
    </row>
    <row r="56" spans="1:13">
      <c r="A56" s="254" t="s">
        <v>20</v>
      </c>
      <c r="B56" s="727">
        <v>66.007657755929657</v>
      </c>
      <c r="C56" s="727">
        <v>27.848259244172908</v>
      </c>
      <c r="D56" s="727">
        <v>5.797925260519956</v>
      </c>
      <c r="E56" s="723">
        <v>68.885027087043738</v>
      </c>
      <c r="F56" s="723">
        <v>17.57894991780999</v>
      </c>
      <c r="G56" s="723">
        <v>13.536022995146274</v>
      </c>
      <c r="H56" s="727" t="s">
        <v>497</v>
      </c>
      <c r="I56" s="723" t="s">
        <v>497</v>
      </c>
      <c r="K56" s="163"/>
      <c r="L56" s="163"/>
      <c r="M56" s="163"/>
    </row>
    <row r="57" spans="1:13">
      <c r="A57" s="254" t="s">
        <v>48</v>
      </c>
      <c r="B57" s="727" t="s">
        <v>339</v>
      </c>
      <c r="C57" s="727" t="s">
        <v>339</v>
      </c>
      <c r="D57" s="727" t="s">
        <v>339</v>
      </c>
      <c r="E57" s="723">
        <v>0.15227599999999999</v>
      </c>
      <c r="F57" s="723">
        <v>3.7964859999999998</v>
      </c>
      <c r="G57" s="723">
        <v>96.045475999999994</v>
      </c>
      <c r="H57" s="727" t="s">
        <v>338</v>
      </c>
      <c r="I57" s="723" t="s">
        <v>605</v>
      </c>
      <c r="K57" s="163"/>
      <c r="L57" s="163"/>
      <c r="M57" s="163"/>
    </row>
    <row r="58" spans="1:13">
      <c r="A58" s="254" t="s">
        <v>75</v>
      </c>
      <c r="B58" s="727">
        <v>42.497395964777837</v>
      </c>
      <c r="C58" s="727">
        <v>40.622031743992366</v>
      </c>
      <c r="D58" s="727">
        <v>14.342613028894466</v>
      </c>
      <c r="E58" s="723">
        <v>48.157444328709545</v>
      </c>
      <c r="F58" s="723">
        <v>28.384213351932498</v>
      </c>
      <c r="G58" s="723">
        <v>22.396538353882651</v>
      </c>
      <c r="H58" s="727" t="s">
        <v>497</v>
      </c>
      <c r="I58" s="723" t="s">
        <v>497</v>
      </c>
      <c r="K58" s="163"/>
      <c r="L58" s="163"/>
      <c r="M58" s="163"/>
    </row>
    <row r="59" spans="1:13">
      <c r="A59" s="254" t="s">
        <v>68</v>
      </c>
      <c r="B59" s="727" t="s">
        <v>339</v>
      </c>
      <c r="C59" s="727">
        <v>27.786079999999998</v>
      </c>
      <c r="D59" s="727">
        <v>49.008507999999999</v>
      </c>
      <c r="E59" s="723">
        <v>0.16997800000000002</v>
      </c>
      <c r="F59" s="723">
        <v>82.322958</v>
      </c>
      <c r="G59" s="723">
        <v>16.543918000000001</v>
      </c>
      <c r="H59" s="727" t="s">
        <v>598</v>
      </c>
      <c r="I59" s="723" t="s">
        <v>606</v>
      </c>
    </row>
    <row r="60" spans="1:13">
      <c r="A60" s="254" t="s">
        <v>77</v>
      </c>
      <c r="B60" s="727" t="s">
        <v>339</v>
      </c>
      <c r="C60" s="727" t="s">
        <v>339</v>
      </c>
      <c r="D60" s="727" t="s">
        <v>339</v>
      </c>
      <c r="E60" s="723" t="s">
        <v>339</v>
      </c>
      <c r="F60" s="723" t="s">
        <v>339</v>
      </c>
      <c r="G60" s="723" t="s">
        <v>339</v>
      </c>
      <c r="H60" s="727" t="s">
        <v>338</v>
      </c>
      <c r="I60" s="723" t="s">
        <v>338</v>
      </c>
    </row>
    <row r="61" spans="1:13">
      <c r="A61" s="254" t="s">
        <v>89</v>
      </c>
      <c r="B61" s="727" t="s">
        <v>339</v>
      </c>
      <c r="C61" s="727">
        <v>82.480840000000001</v>
      </c>
      <c r="D61" s="727" t="s">
        <v>339</v>
      </c>
      <c r="E61" s="723" t="s">
        <v>339</v>
      </c>
      <c r="F61" s="723" t="s">
        <v>339</v>
      </c>
      <c r="G61" s="723" t="s">
        <v>339</v>
      </c>
      <c r="H61" s="727" t="s">
        <v>598</v>
      </c>
      <c r="I61" s="723" t="s">
        <v>338</v>
      </c>
    </row>
    <row r="62" spans="1:13">
      <c r="A62" s="254" t="s">
        <v>93</v>
      </c>
      <c r="B62" s="727">
        <v>50.00141</v>
      </c>
      <c r="C62" s="727">
        <v>45.568689999999997</v>
      </c>
      <c r="D62" s="727">
        <v>4.4129800000000001</v>
      </c>
      <c r="E62" s="723">
        <v>44.945019000000002</v>
      </c>
      <c r="F62" s="723">
        <v>51.137178999999996</v>
      </c>
      <c r="G62" s="723">
        <v>3.917179</v>
      </c>
      <c r="H62" s="727" t="s">
        <v>592</v>
      </c>
      <c r="I62" s="723" t="s">
        <v>600</v>
      </c>
    </row>
    <row r="63" spans="1:13">
      <c r="A63" s="254" t="s">
        <v>82</v>
      </c>
      <c r="B63" s="727">
        <v>52.351149124736637</v>
      </c>
      <c r="C63" s="727">
        <v>32.346550883105458</v>
      </c>
      <c r="D63" s="727">
        <v>14.814638734590806</v>
      </c>
      <c r="E63" s="723">
        <v>75.600335757244636</v>
      </c>
      <c r="F63" s="723">
        <v>12.708344448043615</v>
      </c>
      <c r="G63" s="723">
        <v>10.873664381252933</v>
      </c>
      <c r="H63" s="727" t="s">
        <v>497</v>
      </c>
      <c r="I63" s="723" t="s">
        <v>497</v>
      </c>
      <c r="J63" s="127"/>
      <c r="K63" s="127"/>
    </row>
    <row r="64" spans="1:13">
      <c r="A64" s="254" t="s">
        <v>145</v>
      </c>
      <c r="B64" s="727">
        <v>40.180878098846755</v>
      </c>
      <c r="C64" s="727">
        <v>36.034495485077386</v>
      </c>
      <c r="D64" s="727">
        <v>18.609249176628555</v>
      </c>
      <c r="E64" s="723">
        <v>64.328420638240289</v>
      </c>
      <c r="F64" s="723">
        <v>31.508676595161354</v>
      </c>
      <c r="G64" s="723">
        <v>4.1629027665983598</v>
      </c>
      <c r="H64" s="727" t="s">
        <v>497</v>
      </c>
      <c r="I64" s="723" t="s">
        <v>497</v>
      </c>
      <c r="J64" s="127"/>
      <c r="K64" s="127"/>
      <c r="L64" s="127"/>
      <c r="M64" s="127"/>
    </row>
    <row r="65" spans="1:13">
      <c r="A65" s="254" t="s">
        <v>6</v>
      </c>
      <c r="B65" s="727" t="s">
        <v>339</v>
      </c>
      <c r="C65" s="727" t="s">
        <v>339</v>
      </c>
      <c r="D65" s="727" t="s">
        <v>339</v>
      </c>
      <c r="E65" s="723">
        <v>35.461726999999996</v>
      </c>
      <c r="F65" s="723">
        <v>4.0618970000000001</v>
      </c>
      <c r="G65" s="723">
        <v>60.476396999999999</v>
      </c>
      <c r="H65" s="727" t="s">
        <v>338</v>
      </c>
      <c r="I65" s="723" t="s">
        <v>651</v>
      </c>
      <c r="J65" s="127"/>
      <c r="K65" s="127"/>
      <c r="L65" s="127"/>
      <c r="M65" s="127"/>
    </row>
    <row r="66" spans="1:13">
      <c r="A66" s="254" t="s">
        <v>8</v>
      </c>
      <c r="B66" s="727">
        <v>8.4059000000000008</v>
      </c>
      <c r="C66" s="727">
        <v>82.337450000000004</v>
      </c>
      <c r="D66" s="727" t="s">
        <v>339</v>
      </c>
      <c r="E66" s="723">
        <v>25.680049</v>
      </c>
      <c r="F66" s="723">
        <v>34.927309000000001</v>
      </c>
      <c r="G66" s="723">
        <v>39.392659000000002</v>
      </c>
      <c r="H66" s="727" t="s">
        <v>592</v>
      </c>
      <c r="I66" s="723" t="s">
        <v>600</v>
      </c>
      <c r="J66" s="127"/>
      <c r="K66" s="127"/>
      <c r="L66" s="127"/>
      <c r="M66" s="127"/>
    </row>
    <row r="67" spans="1:13">
      <c r="A67" s="254" t="s">
        <v>22</v>
      </c>
      <c r="B67" s="727" t="s">
        <v>339</v>
      </c>
      <c r="C67" s="727" t="s">
        <v>339</v>
      </c>
      <c r="D67" s="727" t="s">
        <v>339</v>
      </c>
      <c r="E67" s="723">
        <v>10.611554</v>
      </c>
      <c r="F67" s="723">
        <v>33.318743999999995</v>
      </c>
      <c r="G67" s="723">
        <v>56.069713999999998</v>
      </c>
      <c r="H67" s="727" t="s">
        <v>338</v>
      </c>
      <c r="I67" s="723" t="s">
        <v>604</v>
      </c>
      <c r="L67" s="127"/>
      <c r="M67" s="127"/>
    </row>
    <row r="68" spans="1:13">
      <c r="A68" s="254" t="s">
        <v>40</v>
      </c>
      <c r="B68" s="727">
        <v>0.81677</v>
      </c>
      <c r="C68" s="727">
        <v>98.553659999999994</v>
      </c>
      <c r="D68" s="727">
        <v>5.3129999999999997E-2</v>
      </c>
      <c r="E68" s="723">
        <v>2.5879099999999999</v>
      </c>
      <c r="F68" s="723">
        <v>38.026310000000002</v>
      </c>
      <c r="G68" s="723">
        <v>59.385810000000006</v>
      </c>
      <c r="H68" s="727" t="s">
        <v>592</v>
      </c>
      <c r="I68" s="723" t="s">
        <v>591</v>
      </c>
    </row>
    <row r="69" spans="1:13">
      <c r="A69" s="254" t="s">
        <v>110</v>
      </c>
      <c r="B69" s="727">
        <v>52.082823170897605</v>
      </c>
      <c r="C69" s="727">
        <v>22.947786575245559</v>
      </c>
      <c r="D69" s="727">
        <v>23.399450385002584</v>
      </c>
      <c r="E69" s="723">
        <v>70.943900867790504</v>
      </c>
      <c r="F69" s="723">
        <v>24.148593112504589</v>
      </c>
      <c r="G69" s="723">
        <v>4.9075060197049023</v>
      </c>
      <c r="H69" s="727" t="s">
        <v>592</v>
      </c>
      <c r="I69" s="723" t="s">
        <v>497</v>
      </c>
    </row>
    <row r="70" spans="1:13">
      <c r="A70" s="254" t="s">
        <v>91</v>
      </c>
      <c r="B70" s="727">
        <v>35.770153981809571</v>
      </c>
      <c r="C70" s="727">
        <v>10.638297872340425</v>
      </c>
      <c r="D70" s="727">
        <v>52.551395307065526</v>
      </c>
      <c r="E70" s="723">
        <v>88.263389258171969</v>
      </c>
      <c r="F70" s="723">
        <v>9.2952861901647328</v>
      </c>
      <c r="G70" s="723">
        <v>1.5302009339397351</v>
      </c>
      <c r="H70" s="727" t="s">
        <v>592</v>
      </c>
      <c r="I70" s="723" t="s">
        <v>497</v>
      </c>
      <c r="J70" s="127"/>
      <c r="K70" s="127"/>
    </row>
    <row r="71" spans="1:13">
      <c r="A71" s="254" t="s">
        <v>26</v>
      </c>
      <c r="B71" s="727">
        <v>54.590899755200873</v>
      </c>
      <c r="C71" s="727">
        <v>32.742225453018534</v>
      </c>
      <c r="D71" s="727">
        <v>10.528681066050025</v>
      </c>
      <c r="E71" s="723">
        <v>63.263479604949794</v>
      </c>
      <c r="F71" s="723">
        <v>22.843104990067602</v>
      </c>
      <c r="G71" s="723">
        <v>12.42997266859077</v>
      </c>
      <c r="H71" s="727" t="s">
        <v>497</v>
      </c>
      <c r="I71" s="723" t="s">
        <v>497</v>
      </c>
      <c r="J71" s="127"/>
      <c r="K71" s="127"/>
      <c r="L71" s="127"/>
      <c r="M71" s="127"/>
    </row>
    <row r="72" spans="1:13">
      <c r="A72" s="254" t="s">
        <v>14</v>
      </c>
      <c r="B72" s="727">
        <v>79.058635703951126</v>
      </c>
      <c r="C72" s="727">
        <v>14.561962750852251</v>
      </c>
      <c r="D72" s="727">
        <v>0.61102692369122547</v>
      </c>
      <c r="E72" s="723">
        <v>79.421869975658254</v>
      </c>
      <c r="F72" s="723">
        <v>11.559681799456154</v>
      </c>
      <c r="G72" s="723">
        <v>7.7522680656424505</v>
      </c>
      <c r="H72" s="727" t="s">
        <v>497</v>
      </c>
      <c r="I72" s="723" t="s">
        <v>497</v>
      </c>
      <c r="J72" s="127"/>
      <c r="K72" s="127"/>
      <c r="L72" s="127"/>
      <c r="M72" s="127"/>
    </row>
    <row r="73" spans="1:13">
      <c r="A73" s="254" t="s">
        <v>97</v>
      </c>
      <c r="B73" s="727" t="s">
        <v>339</v>
      </c>
      <c r="C73" s="727" t="s">
        <v>339</v>
      </c>
      <c r="D73" s="727" t="s">
        <v>339</v>
      </c>
      <c r="E73" s="723" t="s">
        <v>339</v>
      </c>
      <c r="F73" s="723" t="s">
        <v>339</v>
      </c>
      <c r="G73" s="723" t="s">
        <v>339</v>
      </c>
      <c r="H73" s="727" t="s">
        <v>338</v>
      </c>
      <c r="I73" s="723" t="s">
        <v>338</v>
      </c>
      <c r="J73" s="127"/>
      <c r="K73" s="127"/>
      <c r="L73" s="127"/>
      <c r="M73" s="127"/>
    </row>
    <row r="74" spans="1:13">
      <c r="A74" s="254" t="s">
        <v>63</v>
      </c>
      <c r="B74" s="727">
        <v>40.920270000000002</v>
      </c>
      <c r="C74" s="727">
        <v>52.232439999999997</v>
      </c>
      <c r="D74" s="727">
        <v>1.8471599999999999</v>
      </c>
      <c r="E74" s="723">
        <v>29.431089</v>
      </c>
      <c r="F74" s="723">
        <v>30.687988999999998</v>
      </c>
      <c r="G74" s="723">
        <v>29.679879</v>
      </c>
      <c r="H74" s="727" t="s">
        <v>592</v>
      </c>
      <c r="I74" s="723" t="s">
        <v>600</v>
      </c>
      <c r="L74" s="127"/>
      <c r="M74" s="127"/>
    </row>
    <row r="75" spans="1:13">
      <c r="A75" s="254" t="s">
        <v>34</v>
      </c>
      <c r="B75" s="727" t="s">
        <v>339</v>
      </c>
      <c r="C75" s="727" t="s">
        <v>339</v>
      </c>
      <c r="D75" s="727" t="s">
        <v>339</v>
      </c>
      <c r="E75" s="723">
        <v>8.6573860000000007</v>
      </c>
      <c r="F75" s="723">
        <v>39.054595999999997</v>
      </c>
      <c r="G75" s="723">
        <v>40.639105999999998</v>
      </c>
      <c r="H75" s="727" t="s">
        <v>338</v>
      </c>
      <c r="I75" s="723" t="s">
        <v>605</v>
      </c>
      <c r="J75" s="127"/>
    </row>
    <row r="76" spans="1:13">
      <c r="A76" s="254" t="s">
        <v>125</v>
      </c>
      <c r="B76" s="727">
        <v>0.95321999999999996</v>
      </c>
      <c r="C76" s="727">
        <v>90.233910000000009</v>
      </c>
      <c r="D76" s="727" t="s">
        <v>339</v>
      </c>
      <c r="E76" s="723" t="s">
        <v>339</v>
      </c>
      <c r="F76" s="723">
        <v>60.849328999999997</v>
      </c>
      <c r="G76" s="723">
        <v>38.905088999999997</v>
      </c>
      <c r="H76" s="727" t="s">
        <v>591</v>
      </c>
      <c r="I76" s="723" t="s">
        <v>600</v>
      </c>
      <c r="J76" s="127"/>
      <c r="K76" s="127"/>
      <c r="L76" s="127"/>
      <c r="M76" s="127"/>
    </row>
    <row r="77" spans="1:13">
      <c r="A77" s="254" t="s">
        <v>102</v>
      </c>
      <c r="B77" s="727">
        <v>6.4260599999999997</v>
      </c>
      <c r="C77" s="727">
        <v>89.507040000000003</v>
      </c>
      <c r="D77" s="727">
        <v>3.0985900000000002</v>
      </c>
      <c r="E77" s="723">
        <v>14.26286</v>
      </c>
      <c r="F77" s="723">
        <v>14.17192</v>
      </c>
      <c r="G77" s="723">
        <v>64.191730000000007</v>
      </c>
      <c r="H77" s="727" t="s">
        <v>592</v>
      </c>
      <c r="I77" s="723" t="s">
        <v>591</v>
      </c>
      <c r="J77" s="127"/>
    </row>
    <row r="78" spans="1:13">
      <c r="A78" s="254" t="s">
        <v>98</v>
      </c>
      <c r="B78" s="727" t="s">
        <v>339</v>
      </c>
      <c r="C78" s="727" t="s">
        <v>339</v>
      </c>
      <c r="D78" s="727" t="s">
        <v>339</v>
      </c>
      <c r="E78" s="723" t="s">
        <v>339</v>
      </c>
      <c r="F78" s="723" t="s">
        <v>339</v>
      </c>
      <c r="G78" s="723" t="s">
        <v>339</v>
      </c>
      <c r="H78" s="727" t="s">
        <v>338</v>
      </c>
      <c r="I78" s="723" t="s">
        <v>338</v>
      </c>
      <c r="J78" s="127"/>
    </row>
    <row r="79" spans="1:13">
      <c r="A79" s="254" t="s">
        <v>126</v>
      </c>
      <c r="B79" s="727">
        <v>22.341568206229862</v>
      </c>
      <c r="C79" s="727">
        <v>34.317937701396353</v>
      </c>
      <c r="D79" s="727">
        <v>41.514500537056932</v>
      </c>
      <c r="E79" s="723">
        <v>24.865735767991406</v>
      </c>
      <c r="F79" s="723">
        <v>52.363050483351238</v>
      </c>
      <c r="G79" s="723">
        <v>22.77121374865736</v>
      </c>
      <c r="H79" s="727" t="s">
        <v>497</v>
      </c>
      <c r="I79" s="723" t="s">
        <v>497</v>
      </c>
      <c r="J79" s="127"/>
      <c r="K79" s="127"/>
    </row>
    <row r="80" spans="1:13">
      <c r="A80" s="254" t="s">
        <v>117</v>
      </c>
      <c r="B80" s="727" t="s">
        <v>339</v>
      </c>
      <c r="C80" s="727" t="s">
        <v>339</v>
      </c>
      <c r="D80" s="727" t="s">
        <v>339</v>
      </c>
      <c r="E80" s="723" t="s">
        <v>339</v>
      </c>
      <c r="F80" s="723" t="s">
        <v>339</v>
      </c>
      <c r="G80" s="723" t="s">
        <v>339</v>
      </c>
      <c r="H80" s="727" t="s">
        <v>338</v>
      </c>
      <c r="I80" s="723" t="s">
        <v>338</v>
      </c>
      <c r="J80" s="127"/>
      <c r="K80" s="127"/>
      <c r="L80" s="127"/>
      <c r="M80" s="127"/>
    </row>
    <row r="81" spans="1:13">
      <c r="A81" s="254" t="s">
        <v>130</v>
      </c>
      <c r="B81" s="727">
        <v>0.78134000000000003</v>
      </c>
      <c r="C81" s="727">
        <v>91.057100000000005</v>
      </c>
      <c r="D81" s="727">
        <v>7.8229899999999999</v>
      </c>
      <c r="E81" s="723" t="s">
        <v>339</v>
      </c>
      <c r="F81" s="723">
        <v>92.325604999999996</v>
      </c>
      <c r="G81" s="723">
        <v>7.6744050000000001</v>
      </c>
      <c r="H81" s="727" t="s">
        <v>598</v>
      </c>
      <c r="I81" s="723" t="s">
        <v>607</v>
      </c>
      <c r="L81" s="127"/>
      <c r="M81" s="127"/>
    </row>
    <row r="82" spans="1:13">
      <c r="A82" s="254" t="s">
        <v>96</v>
      </c>
      <c r="B82" s="727" t="s">
        <v>339</v>
      </c>
      <c r="C82" s="727" t="s">
        <v>339</v>
      </c>
      <c r="D82" s="727" t="s">
        <v>339</v>
      </c>
      <c r="E82" s="723" t="s">
        <v>339</v>
      </c>
      <c r="F82" s="723" t="s">
        <v>339</v>
      </c>
      <c r="G82" s="723" t="s">
        <v>339</v>
      </c>
      <c r="H82" s="727" t="s">
        <v>338</v>
      </c>
      <c r="I82" s="723" t="s">
        <v>338</v>
      </c>
      <c r="J82" s="127"/>
      <c r="K82" s="127"/>
    </row>
    <row r="83" spans="1:13">
      <c r="A83" s="254" t="s">
        <v>118</v>
      </c>
      <c r="B83" s="727">
        <v>38.035120312639279</v>
      </c>
      <c r="C83" s="727">
        <v>32.406768846790804</v>
      </c>
      <c r="D83" s="727">
        <v>26.165008233522403</v>
      </c>
      <c r="E83" s="723">
        <v>41.828170375270346</v>
      </c>
      <c r="F83" s="723">
        <v>35.932874507982532</v>
      </c>
      <c r="G83" s="723">
        <v>22.238955116747125</v>
      </c>
      <c r="H83" s="727" t="s">
        <v>497</v>
      </c>
      <c r="I83" s="723" t="s">
        <v>497</v>
      </c>
      <c r="L83" s="127"/>
      <c r="M83" s="127"/>
    </row>
    <row r="84" spans="1:13">
      <c r="A84" s="254" t="s">
        <v>142</v>
      </c>
      <c r="B84" s="727">
        <v>49.576800333009572</v>
      </c>
      <c r="C84" s="727">
        <v>43.069238240599411</v>
      </c>
      <c r="D84" s="727">
        <v>5.7027889551824611</v>
      </c>
      <c r="E84" s="723">
        <v>55.815232334341488</v>
      </c>
      <c r="F84" s="723">
        <v>20.360186967280725</v>
      </c>
      <c r="G84" s="723">
        <v>23.824580698377787</v>
      </c>
      <c r="H84" s="727" t="s">
        <v>592</v>
      </c>
      <c r="I84" s="723" t="s">
        <v>497</v>
      </c>
    </row>
    <row r="85" spans="1:13">
      <c r="A85" s="254" t="s">
        <v>531</v>
      </c>
      <c r="B85" s="727">
        <v>27.404699999999998</v>
      </c>
      <c r="C85" s="727">
        <v>46.578409999999998</v>
      </c>
      <c r="D85" s="727">
        <v>5.9210200000000004</v>
      </c>
      <c r="E85" s="723" t="s">
        <v>339</v>
      </c>
      <c r="F85" s="723" t="s">
        <v>339</v>
      </c>
      <c r="G85" s="723" t="s">
        <v>339</v>
      </c>
      <c r="H85" s="727" t="s">
        <v>592</v>
      </c>
      <c r="I85" s="723" t="s">
        <v>338</v>
      </c>
    </row>
    <row r="86" spans="1:13">
      <c r="A86" s="254" t="s">
        <v>53</v>
      </c>
      <c r="B86" s="727" t="s">
        <v>339</v>
      </c>
      <c r="C86" s="727" t="s">
        <v>339</v>
      </c>
      <c r="D86" s="727" t="s">
        <v>339</v>
      </c>
      <c r="E86" s="723" t="s">
        <v>339</v>
      </c>
      <c r="F86" s="723">
        <v>43.613276999999997</v>
      </c>
      <c r="G86" s="723">
        <v>56.386736999999997</v>
      </c>
      <c r="H86" s="727" t="s">
        <v>338</v>
      </c>
      <c r="I86" s="723" t="s">
        <v>651</v>
      </c>
      <c r="J86" s="127"/>
      <c r="K86" s="127"/>
    </row>
    <row r="87" spans="1:13">
      <c r="A87" s="254" t="s">
        <v>62</v>
      </c>
      <c r="B87" s="727" t="s">
        <v>339</v>
      </c>
      <c r="C87" s="727" t="s">
        <v>339</v>
      </c>
      <c r="D87" s="727" t="s">
        <v>339</v>
      </c>
      <c r="E87" s="723" t="s">
        <v>339</v>
      </c>
      <c r="F87" s="723" t="s">
        <v>339</v>
      </c>
      <c r="G87" s="723" t="s">
        <v>339</v>
      </c>
      <c r="H87" s="727" t="s">
        <v>338</v>
      </c>
      <c r="I87" s="723" t="s">
        <v>338</v>
      </c>
      <c r="L87" s="127"/>
      <c r="M87" s="127"/>
    </row>
    <row r="88" spans="1:13">
      <c r="A88" s="254" t="s">
        <v>44</v>
      </c>
      <c r="B88" s="727">
        <v>56.856969999999997</v>
      </c>
      <c r="C88" s="727">
        <v>28.770499999999998</v>
      </c>
      <c r="D88" s="727">
        <v>0.90295999999999998</v>
      </c>
      <c r="E88" s="723">
        <v>45.657730000000001</v>
      </c>
      <c r="F88" s="723">
        <v>46.132840000000002</v>
      </c>
      <c r="G88" s="723">
        <v>8.2094699999999996</v>
      </c>
      <c r="H88" s="727" t="s">
        <v>599</v>
      </c>
      <c r="I88" s="723" t="s">
        <v>591</v>
      </c>
      <c r="J88" s="127"/>
      <c r="K88" s="127"/>
    </row>
    <row r="89" spans="1:13">
      <c r="A89" s="254" t="s">
        <v>66</v>
      </c>
      <c r="B89" s="727">
        <v>0.82530000000000003</v>
      </c>
      <c r="C89" s="727">
        <v>45.990490000000001</v>
      </c>
      <c r="D89" s="727">
        <v>50.20702</v>
      </c>
      <c r="E89" s="723" t="s">
        <v>339</v>
      </c>
      <c r="F89" s="723">
        <v>17.420465999999998</v>
      </c>
      <c r="G89" s="723">
        <v>82.579545999999993</v>
      </c>
      <c r="H89" s="727" t="s">
        <v>592</v>
      </c>
      <c r="I89" s="723" t="s">
        <v>605</v>
      </c>
      <c r="J89" s="127"/>
      <c r="K89" s="127"/>
      <c r="L89" s="127"/>
      <c r="M89" s="127"/>
    </row>
    <row r="90" spans="1:13">
      <c r="A90" s="254" t="s">
        <v>144</v>
      </c>
      <c r="B90" s="727">
        <v>54.468330000000002</v>
      </c>
      <c r="C90" s="727">
        <v>33.358319999999999</v>
      </c>
      <c r="D90" s="727">
        <v>10.735580000000001</v>
      </c>
      <c r="E90" s="723">
        <v>59.781150000000004</v>
      </c>
      <c r="F90" s="723">
        <v>31.235810000000001</v>
      </c>
      <c r="G90" s="723">
        <v>8.9815799999999992</v>
      </c>
      <c r="H90" s="727" t="s">
        <v>599</v>
      </c>
      <c r="I90" s="723" t="s">
        <v>591</v>
      </c>
      <c r="J90" s="127"/>
      <c r="K90" s="127"/>
      <c r="L90" s="127"/>
      <c r="M90" s="127"/>
    </row>
    <row r="91" spans="1:13">
      <c r="A91" s="254" t="s">
        <v>133</v>
      </c>
      <c r="B91" s="727">
        <v>4.6626899999999996</v>
      </c>
      <c r="C91" s="727">
        <v>78.746269999999996</v>
      </c>
      <c r="D91" s="727">
        <v>12.29851</v>
      </c>
      <c r="E91" s="723" t="s">
        <v>339</v>
      </c>
      <c r="F91" s="723">
        <v>24.759318</v>
      </c>
      <c r="G91" s="723">
        <v>73.363298</v>
      </c>
      <c r="H91" s="727" t="s">
        <v>592</v>
      </c>
      <c r="I91" s="723" t="s">
        <v>606</v>
      </c>
      <c r="J91" s="127"/>
      <c r="K91" s="127"/>
      <c r="L91" s="127"/>
      <c r="M91" s="127"/>
    </row>
    <row r="92" spans="1:13">
      <c r="A92" s="254" t="s">
        <v>15</v>
      </c>
      <c r="B92" s="727">
        <v>18.576098411294968</v>
      </c>
      <c r="C92" s="727">
        <v>76.845037403568668</v>
      </c>
      <c r="D92" s="727">
        <v>0.91153178828129389</v>
      </c>
      <c r="E92" s="723">
        <v>22.110449165309767</v>
      </c>
      <c r="F92" s="723">
        <v>50.555934985503356</v>
      </c>
      <c r="G92" s="723">
        <v>26.187056945624608</v>
      </c>
      <c r="H92" s="727" t="s">
        <v>497</v>
      </c>
      <c r="I92" s="723" t="s">
        <v>497</v>
      </c>
      <c r="L92" s="127"/>
      <c r="M92" s="127"/>
    </row>
    <row r="93" spans="1:13">
      <c r="A93" s="254" t="s">
        <v>115</v>
      </c>
      <c r="B93" s="727">
        <v>17.911429999999999</v>
      </c>
      <c r="C93" s="727">
        <v>75.787620000000004</v>
      </c>
      <c r="D93" s="727">
        <v>3.74532</v>
      </c>
      <c r="E93" s="723">
        <v>18.400780000000001</v>
      </c>
      <c r="F93" s="723">
        <v>12.01831</v>
      </c>
      <c r="G93" s="723">
        <v>69.580930000000009</v>
      </c>
      <c r="H93" s="727" t="s">
        <v>592</v>
      </c>
      <c r="I93" s="723" t="s">
        <v>591</v>
      </c>
    </row>
    <row r="94" spans="1:13">
      <c r="A94" s="254" t="s">
        <v>121</v>
      </c>
      <c r="B94" s="727">
        <v>4.5894599999999999</v>
      </c>
      <c r="C94" s="727">
        <v>85.258510000000001</v>
      </c>
      <c r="D94" s="727">
        <v>2.1367500000000001</v>
      </c>
      <c r="E94" s="723">
        <v>4.9477399999999996</v>
      </c>
      <c r="F94" s="723">
        <v>12.07591</v>
      </c>
      <c r="G94" s="723">
        <v>82.976380000000006</v>
      </c>
      <c r="H94" s="727" t="s">
        <v>592</v>
      </c>
      <c r="I94" s="723" t="s">
        <v>591</v>
      </c>
    </row>
    <row r="95" spans="1:13">
      <c r="A95" s="254" t="s">
        <v>140</v>
      </c>
      <c r="B95" s="727">
        <v>29.85528</v>
      </c>
      <c r="C95" s="727">
        <v>57.783140000000003</v>
      </c>
      <c r="D95" s="727">
        <v>5.9096099999999998</v>
      </c>
      <c r="E95" s="723">
        <v>38.530150000000006</v>
      </c>
      <c r="F95" s="723">
        <v>37.375600000000006</v>
      </c>
      <c r="G95" s="723">
        <v>21.291509999999999</v>
      </c>
      <c r="H95" s="727" t="s">
        <v>598</v>
      </c>
      <c r="I95" s="723" t="s">
        <v>591</v>
      </c>
    </row>
    <row r="96" spans="1:13">
      <c r="A96" s="254" t="s">
        <v>39</v>
      </c>
      <c r="B96" s="727" t="s">
        <v>339</v>
      </c>
      <c r="C96" s="727" t="s">
        <v>339</v>
      </c>
      <c r="D96" s="727" t="s">
        <v>339</v>
      </c>
      <c r="E96" s="723">
        <v>29.937965999999999</v>
      </c>
      <c r="F96" s="723">
        <v>46.995255999999998</v>
      </c>
      <c r="G96" s="723">
        <v>23.066786</v>
      </c>
      <c r="H96" s="727" t="s">
        <v>338</v>
      </c>
      <c r="I96" s="723" t="s">
        <v>605</v>
      </c>
    </row>
    <row r="97" spans="1:13">
      <c r="A97" s="254" t="s">
        <v>51</v>
      </c>
      <c r="B97" s="727">
        <v>0.47171999999999997</v>
      </c>
      <c r="C97" s="727">
        <v>43.490099999999998</v>
      </c>
      <c r="D97" s="727">
        <v>39.882620000000003</v>
      </c>
      <c r="E97" s="723" t="s">
        <v>339</v>
      </c>
      <c r="F97" s="723">
        <v>35.991765999999998</v>
      </c>
      <c r="G97" s="723">
        <v>54.879896000000002</v>
      </c>
      <c r="H97" s="727" t="s">
        <v>598</v>
      </c>
      <c r="I97" s="723" t="s">
        <v>605</v>
      </c>
    </row>
    <row r="98" spans="1:13">
      <c r="A98" s="254" t="s">
        <v>127</v>
      </c>
      <c r="B98" s="727">
        <v>11.09775</v>
      </c>
      <c r="C98" s="727">
        <v>63.218030000000006</v>
      </c>
      <c r="D98" s="727">
        <v>15.809559999999999</v>
      </c>
      <c r="E98" s="723">
        <v>12.820516000000001</v>
      </c>
      <c r="F98" s="723">
        <v>87.179496</v>
      </c>
      <c r="G98" s="723" t="s">
        <v>339</v>
      </c>
      <c r="H98" s="727" t="s">
        <v>591</v>
      </c>
      <c r="I98" s="723" t="s">
        <v>605</v>
      </c>
    </row>
    <row r="99" spans="1:13">
      <c r="A99" s="254" t="s">
        <v>42</v>
      </c>
      <c r="B99" s="727" t="s">
        <v>339</v>
      </c>
      <c r="C99" s="727" t="s">
        <v>339</v>
      </c>
      <c r="D99" s="727" t="s">
        <v>339</v>
      </c>
      <c r="E99" s="723" t="s">
        <v>339</v>
      </c>
      <c r="F99" s="723" t="s">
        <v>339</v>
      </c>
      <c r="G99" s="723">
        <v>100.000006</v>
      </c>
      <c r="H99" s="727" t="s">
        <v>338</v>
      </c>
      <c r="I99" s="723" t="s">
        <v>605</v>
      </c>
      <c r="J99" s="127"/>
      <c r="K99" s="127"/>
    </row>
    <row r="100" spans="1:13">
      <c r="A100" s="254" t="s">
        <v>59</v>
      </c>
      <c r="B100" s="727">
        <v>51.632736712665661</v>
      </c>
      <c r="C100" s="727">
        <v>31.37723732750376</v>
      </c>
      <c r="D100" s="727">
        <v>14.312064489684385</v>
      </c>
      <c r="E100" s="723">
        <v>67.051981705496715</v>
      </c>
      <c r="F100" s="723">
        <v>27.167098553874446</v>
      </c>
      <c r="G100" s="723">
        <v>5.7809197406288444</v>
      </c>
      <c r="H100" s="727" t="s">
        <v>592</v>
      </c>
      <c r="I100" s="723" t="s">
        <v>497</v>
      </c>
      <c r="J100" s="127"/>
      <c r="K100" s="127"/>
      <c r="L100" s="127"/>
      <c r="M100" s="127"/>
    </row>
    <row r="101" spans="1:13">
      <c r="A101" s="254" t="s">
        <v>116</v>
      </c>
      <c r="B101" s="727">
        <v>46.40472521828454</v>
      </c>
      <c r="C101" s="727">
        <v>35.798664612223938</v>
      </c>
      <c r="D101" s="727">
        <v>7.7041602465331271</v>
      </c>
      <c r="E101" s="723">
        <v>55.213148433487412</v>
      </c>
      <c r="F101" s="723">
        <v>24.65331278890601</v>
      </c>
      <c r="G101" s="723">
        <v>20.133538777606574</v>
      </c>
      <c r="H101" s="727" t="s">
        <v>592</v>
      </c>
      <c r="I101" s="723" t="s">
        <v>592</v>
      </c>
      <c r="J101" s="127"/>
      <c r="K101" s="127"/>
      <c r="L101" s="127"/>
      <c r="M101" s="127"/>
    </row>
    <row r="102" spans="1:13">
      <c r="A102" s="254" t="s">
        <v>101</v>
      </c>
      <c r="B102" s="727" t="s">
        <v>339</v>
      </c>
      <c r="C102" s="727" t="s">
        <v>339</v>
      </c>
      <c r="D102" s="727" t="s">
        <v>339</v>
      </c>
      <c r="E102" s="723" t="s">
        <v>339</v>
      </c>
      <c r="F102" s="723" t="s">
        <v>339</v>
      </c>
      <c r="G102" s="723" t="s">
        <v>339</v>
      </c>
      <c r="H102" s="727" t="s">
        <v>338</v>
      </c>
      <c r="I102" s="723" t="s">
        <v>338</v>
      </c>
      <c r="L102" s="127"/>
      <c r="M102" s="127"/>
    </row>
    <row r="103" spans="1:13">
      <c r="A103" s="254" t="s">
        <v>61</v>
      </c>
      <c r="B103" s="727" t="s">
        <v>339</v>
      </c>
      <c r="C103" s="727" t="s">
        <v>339</v>
      </c>
      <c r="D103" s="727" t="s">
        <v>339</v>
      </c>
      <c r="E103" s="723" t="s">
        <v>339</v>
      </c>
      <c r="F103" s="723" t="s">
        <v>339</v>
      </c>
      <c r="G103" s="723" t="s">
        <v>339</v>
      </c>
      <c r="H103" s="727" t="s">
        <v>338</v>
      </c>
      <c r="I103" s="723" t="s">
        <v>338</v>
      </c>
      <c r="J103" s="127"/>
      <c r="K103" s="127"/>
    </row>
    <row r="104" spans="1:13">
      <c r="A104" s="254" t="s">
        <v>12</v>
      </c>
      <c r="B104" s="727" t="s">
        <v>339</v>
      </c>
      <c r="C104" s="727" t="s">
        <v>339</v>
      </c>
      <c r="D104" s="727" t="s">
        <v>339</v>
      </c>
      <c r="E104" s="723" t="s">
        <v>339</v>
      </c>
      <c r="F104" s="723">
        <v>64.810943000000009</v>
      </c>
      <c r="G104" s="723">
        <v>35.189062999999997</v>
      </c>
      <c r="H104" s="727" t="s">
        <v>338</v>
      </c>
      <c r="I104" s="723" t="s">
        <v>3278</v>
      </c>
      <c r="L104" s="127"/>
      <c r="M104" s="127"/>
    </row>
    <row r="105" spans="1:13">
      <c r="A105" s="254" t="s">
        <v>109</v>
      </c>
      <c r="B105" s="727">
        <v>42.034238792147526</v>
      </c>
      <c r="C105" s="727">
        <v>48.030355702549286</v>
      </c>
      <c r="D105" s="727">
        <v>8.2337713374124544</v>
      </c>
      <c r="E105" s="723">
        <v>51.517716424534633</v>
      </c>
      <c r="F105" s="723">
        <v>34.627650730793064</v>
      </c>
      <c r="G105" s="723">
        <v>13.854632844672294</v>
      </c>
      <c r="H105" s="727" t="s">
        <v>497</v>
      </c>
      <c r="I105" s="723" t="s">
        <v>497</v>
      </c>
    </row>
    <row r="106" spans="1:13">
      <c r="A106" s="254" t="s">
        <v>122</v>
      </c>
      <c r="B106" s="727">
        <v>38.527589999999996</v>
      </c>
      <c r="C106" s="727">
        <v>43.644060000000003</v>
      </c>
      <c r="D106" s="727">
        <v>8.5559999999999997E-2</v>
      </c>
      <c r="E106" s="723">
        <v>24.083748999999997</v>
      </c>
      <c r="F106" s="723">
        <v>34.328158999999999</v>
      </c>
      <c r="G106" s="723">
        <v>41.582288999999996</v>
      </c>
      <c r="H106" s="727" t="s">
        <v>592</v>
      </c>
      <c r="I106" s="723" t="s">
        <v>600</v>
      </c>
    </row>
    <row r="107" spans="1:13">
      <c r="A107" s="254" t="s">
        <v>10</v>
      </c>
      <c r="B107" s="727" t="s">
        <v>339</v>
      </c>
      <c r="C107" s="727">
        <v>61.849069999999998</v>
      </c>
      <c r="D107" s="727">
        <v>1.33484</v>
      </c>
      <c r="E107" s="723" t="s">
        <v>339</v>
      </c>
      <c r="F107" s="723">
        <v>32.943739000000001</v>
      </c>
      <c r="G107" s="723">
        <v>67.056279000000004</v>
      </c>
      <c r="H107" s="727" t="s">
        <v>592</v>
      </c>
      <c r="I107" s="723" t="s">
        <v>600</v>
      </c>
      <c r="J107" s="180"/>
      <c r="K107" s="180"/>
    </row>
    <row r="108" spans="1:13">
      <c r="A108" s="254" t="s">
        <v>119</v>
      </c>
      <c r="B108" s="727">
        <v>10.848269</v>
      </c>
      <c r="C108" s="727">
        <v>80.918739000000002</v>
      </c>
      <c r="D108" s="727">
        <v>0.254359</v>
      </c>
      <c r="E108" s="723">
        <v>1.8766689999999999</v>
      </c>
      <c r="F108" s="723">
        <v>2.449119</v>
      </c>
      <c r="G108" s="723">
        <v>57.990288999999997</v>
      </c>
      <c r="H108" s="727" t="s">
        <v>600</v>
      </c>
      <c r="I108" s="723" t="s">
        <v>600</v>
      </c>
      <c r="L108" s="180"/>
      <c r="M108" s="180"/>
    </row>
    <row r="109" spans="1:13">
      <c r="A109" s="254" t="s">
        <v>99</v>
      </c>
      <c r="B109" s="727">
        <v>0.43941999999999998</v>
      </c>
      <c r="C109" s="727">
        <v>75.812759999999997</v>
      </c>
      <c r="D109" s="727">
        <v>12.9602</v>
      </c>
      <c r="E109" s="723">
        <v>0.79000700000000001</v>
      </c>
      <c r="F109" s="723">
        <v>59.924418000000003</v>
      </c>
      <c r="G109" s="723">
        <v>31.619718000000002</v>
      </c>
      <c r="H109" s="727" t="s">
        <v>599</v>
      </c>
      <c r="I109" s="723" t="s">
        <v>651</v>
      </c>
      <c r="J109" s="180"/>
      <c r="K109" s="180"/>
    </row>
    <row r="110" spans="1:13">
      <c r="A110" s="254" t="s">
        <v>43</v>
      </c>
      <c r="B110" s="727" t="s">
        <v>339</v>
      </c>
      <c r="C110" s="727" t="s">
        <v>339</v>
      </c>
      <c r="D110" s="727" t="s">
        <v>339</v>
      </c>
      <c r="E110" s="723">
        <v>29.1716309</v>
      </c>
      <c r="F110" s="723">
        <v>38.113500900000005</v>
      </c>
      <c r="G110" s="723">
        <v>25.631490899999999</v>
      </c>
      <c r="H110" s="727" t="s">
        <v>338</v>
      </c>
      <c r="I110" s="723" t="s">
        <v>3280</v>
      </c>
      <c r="L110" s="180"/>
      <c r="M110" s="180"/>
    </row>
    <row r="111" spans="1:13">
      <c r="A111" s="254" t="s">
        <v>16</v>
      </c>
      <c r="B111" s="727">
        <v>36.861609000000001</v>
      </c>
      <c r="C111" s="727">
        <v>51.590679000000002</v>
      </c>
      <c r="D111" s="727">
        <v>1.837769</v>
      </c>
      <c r="E111" s="723">
        <v>35.728718999999998</v>
      </c>
      <c r="F111" s="723">
        <v>33.717419</v>
      </c>
      <c r="G111" s="723">
        <v>29.730958999999999</v>
      </c>
      <c r="H111" s="727" t="s">
        <v>600</v>
      </c>
      <c r="I111" s="723" t="s">
        <v>600</v>
      </c>
      <c r="J111" s="127"/>
      <c r="K111" s="127"/>
    </row>
    <row r="112" spans="1:13">
      <c r="A112" s="254" t="s">
        <v>35</v>
      </c>
      <c r="B112" s="727">
        <v>53.193411396870516</v>
      </c>
      <c r="C112" s="727">
        <v>35.41698459527408</v>
      </c>
      <c r="D112" s="727">
        <v>7.035826819491156</v>
      </c>
      <c r="E112" s="723">
        <v>66.090843470515409</v>
      </c>
      <c r="F112" s="723">
        <v>31.666275313933852</v>
      </c>
      <c r="G112" s="723">
        <v>1.9439552838537568</v>
      </c>
      <c r="H112" s="727" t="s">
        <v>497</v>
      </c>
      <c r="I112" s="723" t="s">
        <v>497</v>
      </c>
      <c r="J112" s="127"/>
      <c r="K112" s="127"/>
      <c r="L112" s="127"/>
      <c r="M112" s="127"/>
    </row>
    <row r="113" spans="1:13">
      <c r="A113" s="254" t="s">
        <v>74</v>
      </c>
      <c r="B113" s="727">
        <v>47.326444347444451</v>
      </c>
      <c r="C113" s="727">
        <v>40.584818496794043</v>
      </c>
      <c r="D113" s="727">
        <v>7.2149928299091366</v>
      </c>
      <c r="E113" s="723">
        <v>51.446023204233413</v>
      </c>
      <c r="F113" s="723">
        <v>41.628432959298316</v>
      </c>
      <c r="G113" s="723">
        <v>5.3099928304508337</v>
      </c>
      <c r="H113" s="727" t="s">
        <v>497</v>
      </c>
      <c r="I113" s="723" t="s">
        <v>497</v>
      </c>
      <c r="J113" s="127"/>
      <c r="K113" s="127"/>
      <c r="L113" s="127"/>
      <c r="M113" s="127"/>
    </row>
    <row r="114" spans="1:13">
      <c r="A114" s="254" t="s">
        <v>139</v>
      </c>
      <c r="B114" s="727">
        <v>7.0573600000000001</v>
      </c>
      <c r="C114" s="727">
        <v>42.611330000000002</v>
      </c>
      <c r="D114" s="727">
        <v>1.8526499999999999</v>
      </c>
      <c r="E114" s="723">
        <v>25.844668000000002</v>
      </c>
      <c r="F114" s="723">
        <v>41.875627999999999</v>
      </c>
      <c r="G114" s="723">
        <v>32.279727999999999</v>
      </c>
      <c r="H114" s="727" t="s">
        <v>598</v>
      </c>
      <c r="I114" s="723" t="s">
        <v>606</v>
      </c>
      <c r="L114" s="127"/>
      <c r="M114" s="127"/>
    </row>
    <row r="115" spans="1:13">
      <c r="A115" s="254" t="s">
        <v>54</v>
      </c>
      <c r="B115" s="727">
        <v>57.075545909018508</v>
      </c>
      <c r="C115" s="727">
        <v>33.321399294447005</v>
      </c>
      <c r="D115" s="727">
        <v>8.9958145168213814</v>
      </c>
      <c r="E115" s="723">
        <v>59.342349136998187</v>
      </c>
      <c r="F115" s="723">
        <v>9.806990675300689</v>
      </c>
      <c r="G115" s="723">
        <v>30.629827563736828</v>
      </c>
      <c r="H115" s="727" t="s">
        <v>497</v>
      </c>
      <c r="I115" s="723" t="s">
        <v>497</v>
      </c>
      <c r="J115" s="127"/>
      <c r="K115" s="127"/>
    </row>
    <row r="116" spans="1:13">
      <c r="A116" s="254" t="s">
        <v>13</v>
      </c>
      <c r="B116" s="727">
        <v>29.48892854211379</v>
      </c>
      <c r="C116" s="727">
        <v>67.033523832197616</v>
      </c>
      <c r="D116" s="727">
        <v>2.3491715419515691</v>
      </c>
      <c r="E116" s="723">
        <v>55.592942789265933</v>
      </c>
      <c r="F116" s="723">
        <v>9.676463139811851</v>
      </c>
      <c r="G116" s="723">
        <v>34.431181750387744</v>
      </c>
      <c r="H116" s="727" t="s">
        <v>497</v>
      </c>
      <c r="I116" s="723" t="s">
        <v>497</v>
      </c>
      <c r="L116" s="127"/>
      <c r="M116" s="127"/>
    </row>
    <row r="117" spans="1:13">
      <c r="A117" s="254" t="s">
        <v>72</v>
      </c>
      <c r="B117" s="727" t="s">
        <v>339</v>
      </c>
      <c r="C117" s="727" t="s">
        <v>339</v>
      </c>
      <c r="D117" s="727" t="s">
        <v>339</v>
      </c>
      <c r="E117" s="723" t="s">
        <v>339</v>
      </c>
      <c r="F117" s="723" t="s">
        <v>339</v>
      </c>
      <c r="G117" s="723" t="s">
        <v>339</v>
      </c>
      <c r="H117" s="727" t="s">
        <v>338</v>
      </c>
      <c r="I117" s="723" t="s">
        <v>338</v>
      </c>
      <c r="J117" s="127"/>
      <c r="K117" s="127"/>
    </row>
    <row r="118" spans="1:13">
      <c r="A118" s="254" t="s">
        <v>47</v>
      </c>
      <c r="B118" s="727" t="s">
        <v>339</v>
      </c>
      <c r="C118" s="727" t="s">
        <v>339</v>
      </c>
      <c r="D118" s="727" t="s">
        <v>339</v>
      </c>
      <c r="E118" s="723" t="s">
        <v>339</v>
      </c>
      <c r="F118" s="723" t="s">
        <v>339</v>
      </c>
      <c r="G118" s="723" t="s">
        <v>339</v>
      </c>
      <c r="H118" s="727" t="s">
        <v>338</v>
      </c>
      <c r="I118" s="723" t="s">
        <v>338</v>
      </c>
      <c r="J118" s="127"/>
      <c r="K118" s="127"/>
      <c r="L118" s="127"/>
      <c r="M118" s="127"/>
    </row>
    <row r="119" spans="1:13">
      <c r="A119" s="254" t="s">
        <v>70</v>
      </c>
      <c r="B119" s="727">
        <v>2.0860400000000001</v>
      </c>
      <c r="C119" s="727">
        <v>85.442449999999994</v>
      </c>
      <c r="D119" s="727">
        <v>7.8885300000000003</v>
      </c>
      <c r="E119" s="723">
        <v>0.33689600000000003</v>
      </c>
      <c r="F119" s="723">
        <v>31.431585999999999</v>
      </c>
      <c r="G119" s="723">
        <v>52.047356000000001</v>
      </c>
      <c r="H119" s="727" t="s">
        <v>598</v>
      </c>
      <c r="I119" s="723" t="s">
        <v>605</v>
      </c>
      <c r="J119" s="180"/>
      <c r="K119" s="180"/>
      <c r="L119" s="127"/>
      <c r="M119" s="127"/>
    </row>
    <row r="120" spans="1:13">
      <c r="A120" s="254" t="s">
        <v>92</v>
      </c>
      <c r="B120" s="727">
        <v>10.04993</v>
      </c>
      <c r="C120" s="727">
        <v>46.554900000000004</v>
      </c>
      <c r="D120" s="727">
        <v>19.90936</v>
      </c>
      <c r="E120" s="723">
        <v>29.65494</v>
      </c>
      <c r="F120" s="723">
        <v>45.858460000000001</v>
      </c>
      <c r="G120" s="723">
        <v>24.45833</v>
      </c>
      <c r="H120" s="727" t="s">
        <v>592</v>
      </c>
      <c r="I120" s="723" t="s">
        <v>591</v>
      </c>
      <c r="L120" s="180"/>
      <c r="M120" s="180"/>
    </row>
    <row r="121" spans="1:13">
      <c r="A121" s="254" t="s">
        <v>108</v>
      </c>
      <c r="B121" s="727">
        <v>53.07995548272477</v>
      </c>
      <c r="C121" s="727">
        <v>36.989955601236396</v>
      </c>
      <c r="D121" s="727">
        <v>6.9240954600351863</v>
      </c>
      <c r="E121" s="723">
        <v>60.746795607312812</v>
      </c>
      <c r="F121" s="723">
        <v>27.734090083916996</v>
      </c>
      <c r="G121" s="723">
        <v>11.519006570930822</v>
      </c>
      <c r="H121" s="727" t="s">
        <v>497</v>
      </c>
      <c r="I121" s="723" t="s">
        <v>497</v>
      </c>
      <c r="J121" s="180"/>
      <c r="K121" s="180"/>
    </row>
    <row r="122" spans="1:13">
      <c r="A122" s="254" t="s">
        <v>156</v>
      </c>
      <c r="B122" s="727">
        <v>48.846856036444649</v>
      </c>
      <c r="C122" s="727">
        <v>38.009473371622761</v>
      </c>
      <c r="D122" s="727">
        <v>11.232616948999063</v>
      </c>
      <c r="E122" s="723">
        <v>54.075320894816812</v>
      </c>
      <c r="F122" s="723">
        <v>24.275880987606318</v>
      </c>
      <c r="G122" s="723">
        <v>21.22466698715089</v>
      </c>
      <c r="H122" s="727" t="s">
        <v>497</v>
      </c>
      <c r="I122" s="723" t="s">
        <v>497</v>
      </c>
      <c r="L122" s="180"/>
      <c r="M122" s="180"/>
    </row>
    <row r="123" spans="1:13">
      <c r="A123" s="254" t="s">
        <v>129</v>
      </c>
      <c r="B123" s="727">
        <v>62.580190668271193</v>
      </c>
      <c r="C123" s="727">
        <v>23.706111634163221</v>
      </c>
      <c r="D123" s="727">
        <v>13.100372896261902</v>
      </c>
      <c r="E123" s="723">
        <v>74.204521508680685</v>
      </c>
      <c r="F123" s="723">
        <v>11.915122432379949</v>
      </c>
      <c r="G123" s="723">
        <v>13.546387286874948</v>
      </c>
      <c r="H123" s="727" t="s">
        <v>497</v>
      </c>
      <c r="I123" s="723" t="s">
        <v>497</v>
      </c>
    </row>
    <row r="124" spans="1:13">
      <c r="A124" s="254" t="s">
        <v>27</v>
      </c>
      <c r="B124" s="727">
        <v>39.35197952511588</v>
      </c>
      <c r="C124" s="727">
        <v>46.024732689829492</v>
      </c>
      <c r="D124" s="727">
        <v>11.687192811648327</v>
      </c>
      <c r="E124" s="723">
        <v>41.412268395574593</v>
      </c>
      <c r="F124" s="723">
        <v>32.665414633554313</v>
      </c>
      <c r="G124" s="723">
        <v>23.071289468862123</v>
      </c>
      <c r="H124" s="727" t="s">
        <v>599</v>
      </c>
      <c r="I124" s="723" t="s">
        <v>599</v>
      </c>
      <c r="J124" s="127"/>
      <c r="K124" s="127"/>
    </row>
    <row r="125" spans="1:13">
      <c r="A125" s="254" t="s">
        <v>219</v>
      </c>
      <c r="B125" s="727">
        <v>76.640327376691488</v>
      </c>
      <c r="C125" s="727">
        <v>20.534571696046623</v>
      </c>
      <c r="D125" s="727">
        <v>1.9397656702030124</v>
      </c>
      <c r="E125" s="723">
        <v>80.293321251908026</v>
      </c>
      <c r="F125" s="723">
        <v>8.2240997428619629</v>
      </c>
      <c r="G125" s="723">
        <v>10.073872594914882</v>
      </c>
      <c r="H125" s="727" t="s">
        <v>497</v>
      </c>
      <c r="I125" s="723" t="s">
        <v>497</v>
      </c>
      <c r="J125" s="127"/>
      <c r="K125" s="127"/>
      <c r="L125" s="127"/>
      <c r="M125" s="127"/>
    </row>
    <row r="126" spans="1:13">
      <c r="A126" s="254" t="s">
        <v>28</v>
      </c>
      <c r="B126" s="727">
        <v>49.491502743208891</v>
      </c>
      <c r="C126" s="727">
        <v>37.608724742405997</v>
      </c>
      <c r="D126" s="727">
        <v>7.8950889870199381</v>
      </c>
      <c r="E126" s="723">
        <v>56.503412284223209</v>
      </c>
      <c r="F126" s="723">
        <v>26.40171283286498</v>
      </c>
      <c r="G126" s="723">
        <v>16.827244747758595</v>
      </c>
      <c r="H126" s="727" t="s">
        <v>497</v>
      </c>
      <c r="I126" s="723" t="s">
        <v>497</v>
      </c>
      <c r="J126" s="127"/>
      <c r="K126" s="180"/>
      <c r="L126" s="127"/>
      <c r="M126" s="127"/>
    </row>
    <row r="127" spans="1:13">
      <c r="A127" s="254" t="s">
        <v>56</v>
      </c>
      <c r="B127" s="727">
        <v>34.441360000000003</v>
      </c>
      <c r="C127" s="727">
        <v>59.639620000000001</v>
      </c>
      <c r="D127" s="727">
        <v>1.4818499999999999</v>
      </c>
      <c r="E127" s="723">
        <v>44.877049</v>
      </c>
      <c r="F127" s="723">
        <v>19.970329</v>
      </c>
      <c r="G127" s="723">
        <v>34.808178999999996</v>
      </c>
      <c r="H127" s="727" t="s">
        <v>598</v>
      </c>
      <c r="I127" s="723" t="s">
        <v>600</v>
      </c>
      <c r="L127" s="180"/>
      <c r="M127" s="180"/>
    </row>
    <row r="128" spans="1:13">
      <c r="A128" s="254" t="s">
        <v>86</v>
      </c>
      <c r="B128" s="727">
        <v>60.756628860941795</v>
      </c>
      <c r="C128" s="727">
        <v>25.019931589640716</v>
      </c>
      <c r="D128" s="727">
        <v>10.080240722166499</v>
      </c>
      <c r="E128" s="723">
        <v>70.951225748514204</v>
      </c>
      <c r="F128" s="723">
        <v>25.319455444618367</v>
      </c>
      <c r="G128" s="723">
        <v>3.6164414316094065</v>
      </c>
      <c r="H128" s="727" t="s">
        <v>592</v>
      </c>
      <c r="I128" s="723" t="s">
        <v>497</v>
      </c>
    </row>
    <row r="129" spans="1:13">
      <c r="A129" s="254" t="s">
        <v>0</v>
      </c>
      <c r="B129" s="727">
        <v>68.555674134936467</v>
      </c>
      <c r="C129" s="727">
        <v>26.478997421779273</v>
      </c>
      <c r="D129" s="727">
        <v>5.3405069936784306</v>
      </c>
      <c r="E129" s="723">
        <v>70.967914099100057</v>
      </c>
      <c r="F129" s="723">
        <v>28.195533283015738</v>
      </c>
      <c r="G129" s="723">
        <v>0.83655261788420421</v>
      </c>
      <c r="H129" s="727" t="s">
        <v>592</v>
      </c>
      <c r="I129" s="723" t="s">
        <v>592</v>
      </c>
      <c r="J129" s="127"/>
      <c r="K129" s="127"/>
    </row>
    <row r="130" spans="1:13">
      <c r="A130" s="254" t="s">
        <v>52</v>
      </c>
      <c r="B130" s="727" t="s">
        <v>339</v>
      </c>
      <c r="C130" s="727" t="s">
        <v>339</v>
      </c>
      <c r="D130" s="727" t="s">
        <v>339</v>
      </c>
      <c r="E130" s="723" t="s">
        <v>339</v>
      </c>
      <c r="F130" s="723" t="s">
        <v>339</v>
      </c>
      <c r="G130" s="723" t="s">
        <v>339</v>
      </c>
      <c r="H130" s="727" t="s">
        <v>338</v>
      </c>
      <c r="I130" s="723" t="s">
        <v>338</v>
      </c>
      <c r="J130" s="180"/>
      <c r="K130" s="180"/>
      <c r="L130" s="127"/>
      <c r="M130" s="127"/>
    </row>
    <row r="131" spans="1:13">
      <c r="A131" s="254" t="s">
        <v>50</v>
      </c>
      <c r="B131" s="727">
        <v>80.34789510545572</v>
      </c>
      <c r="C131" s="727">
        <v>18.790851059750061</v>
      </c>
      <c r="D131" s="727">
        <v>0.12382055454878793</v>
      </c>
      <c r="E131" s="723">
        <v>80.311321635306726</v>
      </c>
      <c r="F131" s="723">
        <v>8.8895452788546194</v>
      </c>
      <c r="G131" s="723">
        <v>10.672315427120314</v>
      </c>
      <c r="H131" s="727" t="s">
        <v>497</v>
      </c>
      <c r="I131" s="723" t="s">
        <v>497</v>
      </c>
      <c r="K131" s="163"/>
      <c r="L131" s="180"/>
      <c r="M131" s="180"/>
    </row>
    <row r="132" spans="1:13">
      <c r="A132" s="254" t="s">
        <v>90</v>
      </c>
      <c r="B132" s="727" t="s">
        <v>339</v>
      </c>
      <c r="C132" s="727">
        <v>100</v>
      </c>
      <c r="D132" s="727" t="s">
        <v>3281</v>
      </c>
      <c r="E132" s="723" t="s">
        <v>339</v>
      </c>
      <c r="F132" s="723">
        <v>11.740049000000001</v>
      </c>
      <c r="G132" s="723">
        <v>88.259969000000012</v>
      </c>
      <c r="H132" s="727" t="s">
        <v>598</v>
      </c>
      <c r="I132" s="723" t="s">
        <v>600</v>
      </c>
    </row>
    <row r="133" spans="1:13">
      <c r="A133" s="254" t="s">
        <v>23</v>
      </c>
      <c r="B133" s="727">
        <v>75.182950000000005</v>
      </c>
      <c r="C133" s="727">
        <v>15.742150000000001</v>
      </c>
      <c r="D133" s="727">
        <v>0.87975000000000003</v>
      </c>
      <c r="E133" s="723">
        <v>54.251930000000002</v>
      </c>
      <c r="F133" s="723">
        <v>24.916139999999999</v>
      </c>
      <c r="G133" s="723">
        <v>20.424019999999999</v>
      </c>
      <c r="H133" s="727" t="s">
        <v>599</v>
      </c>
      <c r="I133" s="723" t="s">
        <v>591</v>
      </c>
      <c r="J133" s="127"/>
      <c r="K133" s="127"/>
      <c r="L133" s="127"/>
      <c r="M133" s="127"/>
    </row>
    <row r="134" spans="1:13">
      <c r="A134" s="254" t="s">
        <v>95</v>
      </c>
      <c r="B134" s="727" t="s">
        <v>339</v>
      </c>
      <c r="C134" s="727">
        <v>94.45741000000001</v>
      </c>
      <c r="D134" s="727">
        <v>5.5427099999999996</v>
      </c>
      <c r="E134" s="723" t="s">
        <v>339</v>
      </c>
      <c r="F134" s="723">
        <v>81.385890000000003</v>
      </c>
      <c r="G134" s="723">
        <v>18.614229999999999</v>
      </c>
      <c r="H134" s="727" t="s">
        <v>591</v>
      </c>
      <c r="I134" s="723" t="s">
        <v>591</v>
      </c>
      <c r="J134" s="127"/>
      <c r="K134" s="127"/>
      <c r="L134" s="127"/>
      <c r="M134" s="127"/>
    </row>
    <row r="135" spans="1:13">
      <c r="A135" s="254" t="s">
        <v>76</v>
      </c>
      <c r="B135" s="727">
        <v>18.949339999999999</v>
      </c>
      <c r="C135" s="727">
        <v>77.110690000000005</v>
      </c>
      <c r="D135" s="727">
        <v>3.9399600000000001</v>
      </c>
      <c r="E135" s="723">
        <v>18.500049999999998</v>
      </c>
      <c r="F135" s="723">
        <v>31.00001</v>
      </c>
      <c r="G135" s="723">
        <v>50.499970000000005</v>
      </c>
      <c r="H135" s="727" t="s">
        <v>598</v>
      </c>
      <c r="I135" s="723" t="s">
        <v>591</v>
      </c>
      <c r="J135" s="127"/>
      <c r="K135" s="127"/>
      <c r="L135" s="127"/>
      <c r="M135" s="127"/>
    </row>
    <row r="136" spans="1:13">
      <c r="A136" s="254" t="s">
        <v>21</v>
      </c>
      <c r="B136" s="727">
        <v>53.602472850366965</v>
      </c>
      <c r="C136" s="727">
        <v>32.275565758465255</v>
      </c>
      <c r="D136" s="727">
        <v>1.984602037646557</v>
      </c>
      <c r="E136" s="723">
        <v>60.439013465366784</v>
      </c>
      <c r="F136" s="723">
        <v>30.324363082986906</v>
      </c>
      <c r="G136" s="723">
        <v>9.2366234516463148</v>
      </c>
      <c r="H136" s="727" t="s">
        <v>497</v>
      </c>
      <c r="I136" s="723" t="s">
        <v>497</v>
      </c>
    </row>
    <row r="137" spans="1:13">
      <c r="A137" s="254" t="s">
        <v>37</v>
      </c>
      <c r="B137" s="727">
        <v>3.4061300000000001</v>
      </c>
      <c r="C137" s="727">
        <v>37.890920000000001</v>
      </c>
      <c r="D137" s="727">
        <v>52.400370000000002</v>
      </c>
      <c r="E137" s="723">
        <v>34.770375999999999</v>
      </c>
      <c r="F137" s="723">
        <v>25.405445999999998</v>
      </c>
      <c r="G137" s="723">
        <v>38.578415999999997</v>
      </c>
      <c r="H137" s="727" t="s">
        <v>591</v>
      </c>
      <c r="I137" s="723" t="s">
        <v>605</v>
      </c>
      <c r="J137" s="127"/>
      <c r="K137" s="127"/>
      <c r="L137" s="127"/>
      <c r="M137" s="127"/>
    </row>
    <row r="138" spans="1:13">
      <c r="A138" s="254" t="s">
        <v>29</v>
      </c>
      <c r="B138" s="727">
        <v>30.113679999999999</v>
      </c>
      <c r="C138" s="727">
        <v>44.226529999999997</v>
      </c>
      <c r="D138" s="727">
        <v>24.38767</v>
      </c>
      <c r="E138" s="723">
        <v>56.395660000000007</v>
      </c>
      <c r="F138" s="723">
        <v>5.7585599999999992</v>
      </c>
      <c r="G138" s="723">
        <v>37.84581</v>
      </c>
      <c r="H138" s="727" t="s">
        <v>592</v>
      </c>
      <c r="I138" s="723" t="s">
        <v>591</v>
      </c>
      <c r="J138" s="127"/>
      <c r="K138" s="127"/>
      <c r="L138" s="127"/>
      <c r="M138" s="127"/>
    </row>
    <row r="139" spans="1:13">
      <c r="A139" s="254" t="s">
        <v>106</v>
      </c>
      <c r="B139" s="727">
        <v>74.285719999999998</v>
      </c>
      <c r="C139" s="727">
        <v>25.714299999999998</v>
      </c>
      <c r="D139" s="727" t="s">
        <v>339</v>
      </c>
      <c r="E139" s="723">
        <v>28.621707000000001</v>
      </c>
      <c r="F139" s="723">
        <v>29.325517000000001</v>
      </c>
      <c r="G139" s="723">
        <v>39.648097</v>
      </c>
      <c r="H139" s="727" t="s">
        <v>591</v>
      </c>
      <c r="I139" s="723" t="s">
        <v>651</v>
      </c>
      <c r="J139" s="127"/>
      <c r="K139" s="127"/>
      <c r="L139" s="127"/>
      <c r="M139" s="127"/>
    </row>
    <row r="140" spans="1:13">
      <c r="A140" s="254" t="s">
        <v>25</v>
      </c>
      <c r="B140" s="727">
        <v>54.798108540430889</v>
      </c>
      <c r="C140" s="727">
        <v>25.943908998459747</v>
      </c>
      <c r="D140" s="727">
        <v>13.672619962828989</v>
      </c>
      <c r="E140" s="723">
        <v>67.566809362347215</v>
      </c>
      <c r="F140" s="723">
        <v>23.575808091843147</v>
      </c>
      <c r="G140" s="723">
        <v>6.6365630032450458</v>
      </c>
      <c r="H140" s="727" t="s">
        <v>497</v>
      </c>
      <c r="I140" s="723" t="s">
        <v>497</v>
      </c>
      <c r="J140" s="127"/>
      <c r="K140" s="127"/>
      <c r="L140" s="127"/>
      <c r="M140" s="127"/>
    </row>
    <row r="141" spans="1:13">
      <c r="A141" s="254" t="s">
        <v>7</v>
      </c>
      <c r="B141" s="727">
        <v>62.370755545926173</v>
      </c>
      <c r="C141" s="727">
        <v>22.962653446891341</v>
      </c>
      <c r="D141" s="727">
        <v>7.3025158498021669</v>
      </c>
      <c r="E141" s="723">
        <v>72.576360194169752</v>
      </c>
      <c r="F141" s="723">
        <v>12.848699946522501</v>
      </c>
      <c r="G141" s="723">
        <v>10.362941984651442</v>
      </c>
      <c r="H141" s="727" t="s">
        <v>497</v>
      </c>
      <c r="I141" s="723" t="s">
        <v>497</v>
      </c>
      <c r="J141" s="127"/>
      <c r="K141" s="127"/>
      <c r="L141" s="127"/>
      <c r="M141" s="127"/>
    </row>
    <row r="142" spans="1:13">
      <c r="A142" s="254" t="s">
        <v>120</v>
      </c>
      <c r="B142" s="727">
        <v>4.5924699999999996</v>
      </c>
      <c r="C142" s="727">
        <v>28.244240000000001</v>
      </c>
      <c r="D142" s="727">
        <v>7.4157599999999997</v>
      </c>
      <c r="E142" s="723">
        <v>4.6057799999999993</v>
      </c>
      <c r="F142" s="723">
        <v>59.762440000000005</v>
      </c>
      <c r="G142" s="723">
        <v>34.394190000000002</v>
      </c>
      <c r="H142" s="727" t="s">
        <v>599</v>
      </c>
      <c r="I142" s="723" t="s">
        <v>591</v>
      </c>
      <c r="J142" s="127"/>
      <c r="K142" s="127"/>
      <c r="L142" s="127"/>
      <c r="M142" s="127"/>
    </row>
    <row r="143" spans="1:13">
      <c r="A143" s="254" t="s">
        <v>46</v>
      </c>
      <c r="B143" s="727" t="s">
        <v>339</v>
      </c>
      <c r="C143" s="727">
        <v>91.059439999999995</v>
      </c>
      <c r="D143" s="727" t="s">
        <v>339</v>
      </c>
      <c r="E143" s="723" t="s">
        <v>339</v>
      </c>
      <c r="F143" s="723" t="s">
        <v>339</v>
      </c>
      <c r="G143" s="723" t="s">
        <v>339</v>
      </c>
      <c r="H143" s="727" t="s">
        <v>599</v>
      </c>
      <c r="I143" s="723" t="s">
        <v>338</v>
      </c>
      <c r="J143" s="127"/>
      <c r="K143" s="216"/>
      <c r="L143" s="217"/>
      <c r="M143" s="180"/>
    </row>
    <row r="144" spans="1:13">
      <c r="A144" s="254" t="s">
        <v>18</v>
      </c>
      <c r="B144" s="727">
        <v>64.12012</v>
      </c>
      <c r="C144" s="727">
        <v>26.930409999999998</v>
      </c>
      <c r="D144" s="727">
        <v>4.49458</v>
      </c>
      <c r="E144" s="723">
        <v>26.011096999999999</v>
      </c>
      <c r="F144" s="723">
        <v>14.370397000000001</v>
      </c>
      <c r="G144" s="723">
        <v>58.323606999999996</v>
      </c>
      <c r="H144" s="727" t="s">
        <v>592</v>
      </c>
      <c r="I144" s="723" t="s">
        <v>651</v>
      </c>
      <c r="J144" s="180"/>
      <c r="K144" s="180"/>
    </row>
    <row r="145" spans="1:13">
      <c r="A145" s="254" t="s">
        <v>49</v>
      </c>
      <c r="B145" s="727" t="s">
        <v>339</v>
      </c>
      <c r="C145" s="727" t="s">
        <v>339</v>
      </c>
      <c r="D145" s="727" t="s">
        <v>339</v>
      </c>
      <c r="E145" s="723" t="s">
        <v>339</v>
      </c>
      <c r="F145" s="723" t="s">
        <v>339</v>
      </c>
      <c r="G145" s="723" t="s">
        <v>339</v>
      </c>
      <c r="H145" s="727" t="s">
        <v>338</v>
      </c>
      <c r="I145" s="723" t="s">
        <v>338</v>
      </c>
      <c r="L145" s="180"/>
      <c r="M145" s="180"/>
    </row>
    <row r="146" spans="1:13">
      <c r="A146" s="254" t="s">
        <v>67</v>
      </c>
      <c r="B146" s="727" t="s">
        <v>339</v>
      </c>
      <c r="C146" s="727" t="s">
        <v>339</v>
      </c>
      <c r="D146" s="727" t="s">
        <v>339</v>
      </c>
      <c r="E146" s="723">
        <v>2.0172840000000001</v>
      </c>
      <c r="F146" s="723">
        <v>78.173144000000008</v>
      </c>
      <c r="G146" s="723">
        <v>19.324684000000001</v>
      </c>
      <c r="H146" s="727" t="s">
        <v>338</v>
      </c>
      <c r="I146" s="723" t="s">
        <v>604</v>
      </c>
      <c r="J146" s="180"/>
      <c r="K146" s="180"/>
      <c r="L146" s="180"/>
      <c r="M146" s="180"/>
    </row>
    <row r="147" spans="1:13">
      <c r="A147" s="254" t="s">
        <v>71</v>
      </c>
      <c r="B147" s="727" t="s">
        <v>339</v>
      </c>
      <c r="C147" s="727" t="s">
        <v>339</v>
      </c>
      <c r="D147" s="727" t="s">
        <v>339</v>
      </c>
      <c r="E147" s="723" t="s">
        <v>339</v>
      </c>
      <c r="F147" s="723" t="s">
        <v>339</v>
      </c>
      <c r="G147" s="723" t="s">
        <v>339</v>
      </c>
      <c r="H147" s="727" t="s">
        <v>338</v>
      </c>
      <c r="I147" s="723" t="s">
        <v>338</v>
      </c>
      <c r="J147" s="180"/>
      <c r="K147" s="180"/>
    </row>
    <row r="148" spans="1:13">
      <c r="A148" s="254">
        <v>0</v>
      </c>
      <c r="B148" s="727">
        <v>0</v>
      </c>
      <c r="C148" s="727">
        <v>0</v>
      </c>
      <c r="D148" s="727">
        <v>0</v>
      </c>
      <c r="E148" s="723">
        <v>0</v>
      </c>
      <c r="F148" s="723">
        <v>0</v>
      </c>
      <c r="G148" s="723">
        <v>0</v>
      </c>
      <c r="H148" s="727">
        <v>0</v>
      </c>
      <c r="I148" s="723">
        <v>0</v>
      </c>
      <c r="L148" s="180"/>
      <c r="M148" s="180"/>
    </row>
    <row r="149" spans="1:13">
      <c r="A149" s="254" t="s">
        <v>340</v>
      </c>
      <c r="B149" s="727">
        <v>58.526878027601761</v>
      </c>
      <c r="C149" s="727">
        <v>29.244970387191682</v>
      </c>
      <c r="D149" s="727">
        <v>9.5481283667461323</v>
      </c>
      <c r="E149" s="723">
        <v>66.501674052420341</v>
      </c>
      <c r="F149" s="723">
        <v>21.740096517707645</v>
      </c>
      <c r="G149" s="723">
        <v>10.829958253970959</v>
      </c>
      <c r="H149" s="727" t="s">
        <v>592</v>
      </c>
      <c r="I149" s="723" t="s">
        <v>497</v>
      </c>
      <c r="J149" s="180"/>
      <c r="K149" s="180"/>
    </row>
    <row r="150" spans="1:13">
      <c r="A150" s="254" t="s">
        <v>480</v>
      </c>
      <c r="B150" s="727" t="s">
        <v>339</v>
      </c>
      <c r="C150" s="727" t="s">
        <v>339</v>
      </c>
      <c r="D150" s="727" t="s">
        <v>339</v>
      </c>
      <c r="E150" s="723" t="s">
        <v>339</v>
      </c>
      <c r="F150" s="723" t="s">
        <v>339</v>
      </c>
      <c r="G150" s="723" t="s">
        <v>339</v>
      </c>
      <c r="H150" s="727" t="s">
        <v>338</v>
      </c>
      <c r="I150" s="723" t="s">
        <v>338</v>
      </c>
      <c r="L150" s="180"/>
      <c r="M150" s="180"/>
    </row>
    <row r="151" spans="1:13">
      <c r="A151" s="254" t="s">
        <v>415</v>
      </c>
      <c r="B151" s="727">
        <v>57.778595029126421</v>
      </c>
      <c r="C151" s="727">
        <v>29.702275823728701</v>
      </c>
      <c r="D151" s="727">
        <v>9.8870313270890779</v>
      </c>
      <c r="E151" s="723">
        <v>66.281332100306841</v>
      </c>
      <c r="F151" s="723">
        <v>21.941870517620089</v>
      </c>
      <c r="G151" s="723">
        <v>10.89752779337007</v>
      </c>
      <c r="H151" s="727" t="s">
        <v>592</v>
      </c>
      <c r="I151" s="723" t="s">
        <v>497</v>
      </c>
      <c r="J151" s="180"/>
      <c r="K151" s="180"/>
    </row>
    <row r="152" spans="1:13">
      <c r="A152" s="254" t="s">
        <v>157</v>
      </c>
      <c r="B152" s="727">
        <v>62.519757367509577</v>
      </c>
      <c r="C152" s="727">
        <v>24.918474444957223</v>
      </c>
      <c r="D152" s="727">
        <v>7.3193848439891438</v>
      </c>
      <c r="E152" s="723">
        <v>70.594265522029715</v>
      </c>
      <c r="F152" s="723">
        <v>17.098838257521361</v>
      </c>
      <c r="G152" s="723">
        <v>9.9256279569683485</v>
      </c>
      <c r="H152" s="727" t="s">
        <v>497</v>
      </c>
      <c r="I152" s="723" t="s">
        <v>497</v>
      </c>
      <c r="L152" s="127"/>
      <c r="M152" s="127"/>
    </row>
    <row r="153" spans="1:13">
      <c r="A153" s="254" t="s">
        <v>342</v>
      </c>
      <c r="B153" s="727" t="s">
        <v>339</v>
      </c>
      <c r="C153" s="727" t="s">
        <v>339</v>
      </c>
      <c r="D153" s="727" t="s">
        <v>339</v>
      </c>
      <c r="E153" s="723" t="s">
        <v>339</v>
      </c>
      <c r="F153" s="723" t="s">
        <v>339</v>
      </c>
      <c r="G153" s="723" t="s">
        <v>339</v>
      </c>
      <c r="H153" s="727" t="s">
        <v>338</v>
      </c>
      <c r="I153" s="723">
        <v>0</v>
      </c>
      <c r="J153" s="127"/>
      <c r="K153" s="127"/>
      <c r="L153" s="180"/>
      <c r="M153" s="180"/>
    </row>
    <row r="154" spans="1:13">
      <c r="A154" s="254">
        <v>0</v>
      </c>
      <c r="B154" s="727">
        <v>0</v>
      </c>
      <c r="C154" s="727">
        <v>0</v>
      </c>
      <c r="D154" s="727">
        <v>0</v>
      </c>
      <c r="E154" s="723">
        <v>0</v>
      </c>
      <c r="F154" s="723">
        <v>0</v>
      </c>
      <c r="G154" s="723">
        <v>0</v>
      </c>
      <c r="H154" s="727">
        <v>0</v>
      </c>
      <c r="I154" s="723">
        <v>0</v>
      </c>
      <c r="J154" s="180"/>
      <c r="K154" s="180"/>
    </row>
    <row r="155" spans="1:13">
      <c r="A155" s="254">
        <v>0</v>
      </c>
      <c r="B155" s="727">
        <v>0</v>
      </c>
      <c r="C155" s="727">
        <v>0</v>
      </c>
      <c r="D155" s="727">
        <v>0</v>
      </c>
      <c r="E155" s="723">
        <v>0</v>
      </c>
      <c r="F155" s="723">
        <v>0</v>
      </c>
      <c r="G155" s="723">
        <v>0</v>
      </c>
      <c r="H155" s="727">
        <v>0</v>
      </c>
      <c r="I155" s="723">
        <v>0</v>
      </c>
      <c r="L155" s="127"/>
      <c r="M155" s="127"/>
    </row>
    <row r="156" spans="1:13">
      <c r="A156" s="254">
        <v>0</v>
      </c>
      <c r="B156" s="727">
        <v>0</v>
      </c>
      <c r="C156" s="727">
        <v>0</v>
      </c>
      <c r="D156" s="727">
        <v>0</v>
      </c>
      <c r="E156" s="723">
        <v>0</v>
      </c>
      <c r="F156" s="723">
        <v>0</v>
      </c>
      <c r="G156" s="723">
        <v>0</v>
      </c>
      <c r="H156" s="727">
        <v>0</v>
      </c>
      <c r="I156" s="723">
        <v>0</v>
      </c>
      <c r="J156" s="127"/>
      <c r="K156" s="127"/>
    </row>
    <row r="157" spans="1:13">
      <c r="A157" s="254"/>
      <c r="B157" s="727"/>
      <c r="C157" s="727"/>
      <c r="D157" s="727"/>
      <c r="E157" s="723"/>
      <c r="F157" s="723"/>
      <c r="G157" s="723"/>
      <c r="H157" s="727"/>
      <c r="I157" s="723"/>
    </row>
    <row r="158" spans="1:13">
      <c r="A158" s="254"/>
      <c r="B158" s="727"/>
      <c r="C158" s="727"/>
      <c r="D158" s="727"/>
      <c r="E158" s="723"/>
      <c r="F158" s="723"/>
      <c r="G158" s="723"/>
      <c r="H158" s="727"/>
      <c r="I158" s="723"/>
      <c r="L158" s="127"/>
      <c r="M158" s="127"/>
    </row>
    <row r="159" spans="1:13">
      <c r="A159" s="256"/>
      <c r="B159" s="727"/>
      <c r="C159" s="727"/>
      <c r="D159" s="727"/>
      <c r="E159" s="723"/>
      <c r="F159" s="723"/>
      <c r="G159" s="723"/>
      <c r="H159" s="727"/>
      <c r="I159" s="723"/>
      <c r="J159" s="127"/>
      <c r="K159" s="127"/>
    </row>
    <row r="160" spans="1:13">
      <c r="A160" s="254"/>
      <c r="B160" s="727"/>
      <c r="C160" s="727"/>
      <c r="D160" s="727"/>
      <c r="E160" s="723"/>
      <c r="F160" s="723"/>
      <c r="G160" s="723"/>
      <c r="H160" s="727"/>
      <c r="I160" s="723"/>
      <c r="K160" s="216"/>
      <c r="L160" s="217"/>
      <c r="M160" s="180"/>
    </row>
    <row r="161" spans="1:13">
      <c r="A161" s="254"/>
      <c r="B161" s="727"/>
      <c r="C161" s="727"/>
      <c r="D161" s="727"/>
      <c r="E161" s="723"/>
      <c r="F161" s="723"/>
      <c r="G161" s="723"/>
      <c r="H161" s="727"/>
      <c r="I161" s="723"/>
    </row>
    <row r="162" spans="1:13">
      <c r="A162" s="254"/>
      <c r="B162" s="727"/>
      <c r="C162" s="727"/>
      <c r="D162" s="727"/>
      <c r="E162" s="723"/>
      <c r="F162" s="723"/>
      <c r="G162" s="723"/>
      <c r="H162" s="727"/>
      <c r="I162" s="723"/>
    </row>
    <row r="163" spans="1:13">
      <c r="A163" s="254"/>
      <c r="B163" s="727"/>
      <c r="C163" s="727"/>
      <c r="D163" s="727"/>
      <c r="E163" s="723"/>
      <c r="F163" s="723"/>
      <c r="G163" s="723"/>
      <c r="H163" s="727"/>
      <c r="I163" s="723"/>
    </row>
    <row r="164" spans="1:13">
      <c r="A164" s="254"/>
      <c r="B164" s="727"/>
      <c r="C164" s="727"/>
      <c r="D164" s="727"/>
      <c r="E164" s="723"/>
      <c r="F164" s="723"/>
      <c r="G164" s="723"/>
      <c r="H164" s="727"/>
      <c r="I164" s="723"/>
      <c r="L164" s="127"/>
      <c r="M164" s="127"/>
    </row>
    <row r="165" spans="1:13">
      <c r="A165" s="254"/>
      <c r="B165" s="727"/>
      <c r="C165" s="727"/>
      <c r="D165" s="727"/>
      <c r="E165" s="723"/>
      <c r="F165" s="723"/>
      <c r="G165" s="723"/>
      <c r="H165" s="727"/>
      <c r="I165" s="723"/>
    </row>
    <row r="166" spans="1:13">
      <c r="A166" s="254"/>
      <c r="B166" s="727"/>
      <c r="C166" s="727"/>
      <c r="D166" s="727"/>
      <c r="E166" s="723"/>
      <c r="F166" s="723"/>
      <c r="G166" s="723"/>
      <c r="H166" s="727"/>
      <c r="I166" s="723"/>
      <c r="J166" s="127"/>
      <c r="K166" s="127"/>
      <c r="L166" s="127"/>
      <c r="M166" s="127"/>
    </row>
    <row r="167" spans="1:13">
      <c r="A167" s="254"/>
      <c r="B167" s="727"/>
      <c r="C167" s="727"/>
      <c r="D167" s="727"/>
      <c r="E167" s="723"/>
      <c r="F167" s="723"/>
      <c r="G167" s="723"/>
      <c r="H167" s="727"/>
      <c r="I167" s="723"/>
      <c r="L167" s="127"/>
      <c r="M167" s="127"/>
    </row>
    <row r="168" spans="1:13">
      <c r="A168" s="254"/>
      <c r="B168" s="727"/>
      <c r="C168" s="727"/>
      <c r="D168" s="727"/>
      <c r="E168" s="723"/>
      <c r="F168" s="723"/>
      <c r="G168" s="723"/>
      <c r="H168" s="727"/>
      <c r="I168" s="723"/>
      <c r="J168" s="127"/>
      <c r="K168" s="127"/>
      <c r="L168" s="127"/>
      <c r="M168" s="127"/>
    </row>
    <row r="169" spans="1:13">
      <c r="A169" s="254"/>
      <c r="B169" s="727"/>
      <c r="C169" s="727"/>
      <c r="D169" s="727"/>
      <c r="E169" s="723"/>
      <c r="F169" s="723"/>
      <c r="G169" s="723"/>
      <c r="H169" s="727"/>
      <c r="I169" s="723"/>
      <c r="J169" s="127"/>
      <c r="K169" s="127"/>
    </row>
    <row r="170" spans="1:13">
      <c r="A170" s="256"/>
      <c r="B170" s="727"/>
      <c r="C170" s="727"/>
      <c r="D170" s="727"/>
      <c r="E170" s="723"/>
      <c r="F170" s="723"/>
      <c r="G170" s="723"/>
      <c r="H170" s="727"/>
      <c r="I170" s="723"/>
      <c r="J170" s="127"/>
      <c r="K170" s="127"/>
    </row>
    <row r="171" spans="1:13">
      <c r="A171" s="256"/>
      <c r="B171" s="727"/>
      <c r="C171" s="727"/>
      <c r="D171" s="727"/>
      <c r="E171" s="723"/>
      <c r="F171" s="723"/>
      <c r="G171" s="723"/>
      <c r="H171" s="727"/>
      <c r="I171" s="723"/>
      <c r="L171" s="127"/>
      <c r="M171" s="127"/>
    </row>
    <row r="172" spans="1:13">
      <c r="A172" s="254"/>
      <c r="B172" s="727"/>
      <c r="C172" s="727"/>
      <c r="D172" s="727"/>
      <c r="E172" s="723"/>
      <c r="F172" s="723"/>
      <c r="G172" s="723"/>
      <c r="H172" s="727"/>
      <c r="I172" s="723"/>
    </row>
    <row r="173" spans="1:13">
      <c r="A173" s="254"/>
      <c r="B173" s="727"/>
      <c r="C173" s="727"/>
      <c r="D173" s="727"/>
      <c r="E173" s="723"/>
      <c r="F173" s="723"/>
      <c r="G173" s="723"/>
      <c r="H173" s="727"/>
      <c r="I173" s="723"/>
      <c r="J173" s="127"/>
      <c r="K173" s="127"/>
      <c r="L173" s="127"/>
      <c r="M173" s="127"/>
    </row>
    <row r="174" spans="1:13">
      <c r="A174" s="254"/>
      <c r="B174" s="727"/>
      <c r="C174" s="727"/>
      <c r="D174" s="727"/>
      <c r="E174" s="723"/>
      <c r="F174" s="723"/>
      <c r="G174" s="723"/>
      <c r="H174" s="727"/>
      <c r="I174" s="723"/>
    </row>
    <row r="175" spans="1:13">
      <c r="A175" s="256"/>
      <c r="B175" s="727"/>
      <c r="C175" s="727"/>
      <c r="D175" s="727"/>
      <c r="E175" s="723"/>
      <c r="F175" s="723"/>
      <c r="G175" s="723"/>
      <c r="H175" s="727"/>
      <c r="I175" s="723"/>
      <c r="J175" s="127"/>
      <c r="K175" s="127"/>
    </row>
    <row r="176" spans="1:13">
      <c r="A176" s="254"/>
      <c r="B176" s="727"/>
      <c r="C176" s="727"/>
      <c r="D176" s="727"/>
      <c r="E176" s="723"/>
      <c r="F176" s="723"/>
      <c r="G176" s="723"/>
      <c r="H176" s="727"/>
      <c r="I176" s="723"/>
      <c r="L176" s="127"/>
      <c r="M176" s="127"/>
    </row>
    <row r="177" spans="1:13">
      <c r="A177" s="254"/>
      <c r="B177" s="727"/>
      <c r="C177" s="727"/>
      <c r="D177" s="727"/>
      <c r="E177" s="723"/>
      <c r="F177" s="723"/>
      <c r="G177" s="723"/>
      <c r="H177" s="727"/>
      <c r="I177" s="723"/>
      <c r="L177" s="127"/>
      <c r="M177" s="127"/>
    </row>
    <row r="178" spans="1:13">
      <c r="A178" s="254"/>
      <c r="B178" s="727"/>
      <c r="C178" s="727"/>
      <c r="D178" s="727"/>
      <c r="E178" s="723"/>
      <c r="F178" s="723"/>
      <c r="G178" s="723"/>
      <c r="H178" s="727"/>
      <c r="I178" s="723"/>
      <c r="J178" s="127"/>
      <c r="K178" s="127"/>
    </row>
    <row r="179" spans="1:13">
      <c r="A179" s="254"/>
      <c r="B179" s="727"/>
      <c r="C179" s="727"/>
      <c r="D179" s="727"/>
      <c r="E179" s="723"/>
      <c r="F179" s="723"/>
      <c r="G179" s="723"/>
      <c r="H179" s="727"/>
      <c r="I179" s="723"/>
      <c r="L179" s="180"/>
      <c r="M179" s="180"/>
    </row>
    <row r="180" spans="1:13">
      <c r="A180" s="254"/>
      <c r="B180" s="727"/>
      <c r="C180" s="727"/>
      <c r="D180" s="727"/>
      <c r="E180" s="723"/>
      <c r="F180" s="723"/>
      <c r="G180" s="723"/>
      <c r="H180" s="727"/>
      <c r="I180" s="723"/>
      <c r="J180" s="180"/>
      <c r="K180" s="180"/>
    </row>
    <row r="181" spans="1:13">
      <c r="A181" s="254"/>
      <c r="B181" s="727"/>
      <c r="C181" s="727"/>
      <c r="D181" s="727"/>
      <c r="E181" s="723"/>
      <c r="F181" s="723"/>
      <c r="G181" s="723"/>
      <c r="H181" s="727"/>
      <c r="I181" s="723"/>
      <c r="L181" s="127"/>
      <c r="M181" s="127"/>
    </row>
    <row r="182" spans="1:13">
      <c r="A182" s="254"/>
      <c r="B182" s="727"/>
      <c r="C182" s="727"/>
      <c r="D182" s="727"/>
      <c r="E182" s="723"/>
      <c r="F182" s="723"/>
      <c r="G182" s="723"/>
      <c r="H182" s="727"/>
      <c r="I182" s="723"/>
      <c r="J182" s="127"/>
      <c r="K182" s="127"/>
    </row>
    <row r="183" spans="1:13">
      <c r="A183" s="254"/>
      <c r="B183" s="727"/>
      <c r="C183" s="727"/>
      <c r="D183" s="727"/>
      <c r="E183" s="723"/>
      <c r="F183" s="723"/>
      <c r="G183" s="723"/>
      <c r="H183" s="727"/>
      <c r="I183" s="723"/>
    </row>
    <row r="184" spans="1:13">
      <c r="A184" s="256"/>
      <c r="B184" s="727"/>
      <c r="C184" s="727"/>
      <c r="D184" s="727"/>
      <c r="E184" s="723"/>
      <c r="F184" s="723"/>
      <c r="G184" s="723"/>
      <c r="H184" s="727"/>
      <c r="I184" s="723"/>
      <c r="L184" s="127"/>
      <c r="M184" s="127"/>
    </row>
    <row r="185" spans="1:13">
      <c r="A185" s="254"/>
      <c r="B185" s="727"/>
      <c r="C185" s="727"/>
      <c r="D185" s="727"/>
      <c r="E185" s="723"/>
      <c r="F185" s="723"/>
      <c r="G185" s="723"/>
      <c r="H185" s="727"/>
      <c r="I185" s="723"/>
      <c r="J185" s="127"/>
      <c r="K185" s="127"/>
      <c r="L185" s="127"/>
      <c r="M185" s="127"/>
    </row>
    <row r="186" spans="1:13">
      <c r="A186" s="254"/>
      <c r="B186" s="727"/>
      <c r="C186" s="727"/>
      <c r="D186" s="727"/>
      <c r="E186" s="723"/>
      <c r="F186" s="723"/>
      <c r="G186" s="723"/>
      <c r="H186" s="727"/>
      <c r="I186" s="723"/>
      <c r="J186" s="127"/>
      <c r="K186" s="127"/>
    </row>
    <row r="187" spans="1:13">
      <c r="A187" s="254"/>
      <c r="B187" s="727"/>
      <c r="C187" s="727"/>
      <c r="D187" s="727"/>
      <c r="E187" s="723"/>
      <c r="F187" s="723"/>
      <c r="G187" s="723"/>
      <c r="H187" s="727"/>
      <c r="I187" s="723"/>
    </row>
    <row r="188" spans="1:13">
      <c r="A188" s="254"/>
      <c r="B188" s="727"/>
      <c r="C188" s="727"/>
      <c r="D188" s="727"/>
      <c r="E188" s="723"/>
      <c r="F188" s="723"/>
      <c r="G188" s="723"/>
      <c r="H188" s="727"/>
      <c r="I188" s="723"/>
      <c r="L188" s="127"/>
      <c r="M188" s="127"/>
    </row>
    <row r="189" spans="1:13">
      <c r="A189" s="254"/>
      <c r="B189" s="727"/>
      <c r="C189" s="727"/>
      <c r="D189" s="727"/>
      <c r="E189" s="723"/>
      <c r="F189" s="723"/>
      <c r="G189" s="723"/>
      <c r="H189" s="727"/>
      <c r="I189" s="723"/>
      <c r="J189" s="127"/>
      <c r="K189" s="127"/>
      <c r="L189" s="127"/>
      <c r="M189" s="127"/>
    </row>
    <row r="190" spans="1:13">
      <c r="A190" s="256"/>
      <c r="B190" s="727"/>
      <c r="C190" s="727"/>
      <c r="D190" s="727"/>
      <c r="E190" s="723"/>
      <c r="F190" s="723"/>
      <c r="G190" s="723"/>
      <c r="H190" s="727"/>
      <c r="I190" s="723"/>
      <c r="J190" s="127"/>
      <c r="K190" s="127"/>
      <c r="L190" s="127"/>
      <c r="M190" s="127"/>
    </row>
    <row r="191" spans="1:13">
      <c r="A191" s="256"/>
      <c r="B191" s="727"/>
      <c r="C191" s="727"/>
      <c r="D191" s="727"/>
      <c r="E191" s="723"/>
      <c r="F191" s="723"/>
      <c r="G191" s="723"/>
      <c r="H191" s="727"/>
      <c r="I191" s="723"/>
      <c r="J191" s="127"/>
      <c r="K191" s="127"/>
      <c r="L191" s="127"/>
      <c r="M191" s="127"/>
    </row>
    <row r="192" spans="1:13">
      <c r="A192" s="254"/>
      <c r="B192" s="727"/>
      <c r="C192" s="727"/>
      <c r="D192" s="727"/>
      <c r="E192" s="723"/>
      <c r="F192" s="723"/>
      <c r="G192" s="723"/>
      <c r="H192" s="727"/>
      <c r="I192" s="723"/>
      <c r="J192" s="127"/>
      <c r="K192" s="127"/>
      <c r="L192" s="180"/>
      <c r="M192" s="180"/>
    </row>
    <row r="193" spans="1:13">
      <c r="A193" s="254"/>
      <c r="B193" s="727"/>
      <c r="C193" s="727"/>
      <c r="D193" s="727"/>
      <c r="E193" s="723"/>
      <c r="F193" s="723"/>
      <c r="G193" s="723"/>
      <c r="H193" s="727"/>
      <c r="I193" s="723"/>
      <c r="J193" s="180"/>
      <c r="K193" s="180"/>
    </row>
    <row r="194" spans="1:13">
      <c r="A194" s="256"/>
      <c r="B194" s="727"/>
      <c r="C194" s="727"/>
      <c r="D194" s="727"/>
      <c r="E194" s="723"/>
      <c r="F194" s="723"/>
      <c r="G194" s="723"/>
      <c r="H194" s="727"/>
      <c r="I194" s="723"/>
      <c r="L194" s="127"/>
      <c r="M194" s="127"/>
    </row>
    <row r="195" spans="1:13">
      <c r="A195" s="256"/>
      <c r="B195" s="727"/>
      <c r="C195" s="727"/>
      <c r="D195" s="727"/>
      <c r="E195" s="723"/>
      <c r="F195" s="723"/>
      <c r="G195" s="723"/>
      <c r="H195" s="727"/>
      <c r="I195" s="723"/>
      <c r="J195" s="127"/>
      <c r="K195" s="127"/>
      <c r="L195" s="127"/>
      <c r="M195" s="127"/>
    </row>
    <row r="196" spans="1:13">
      <c r="A196" s="256"/>
      <c r="B196" s="727"/>
      <c r="C196" s="727"/>
      <c r="D196" s="727"/>
      <c r="E196" s="723"/>
      <c r="F196" s="723"/>
      <c r="G196" s="723"/>
      <c r="H196" s="727"/>
      <c r="I196" s="723"/>
      <c r="J196" s="127"/>
      <c r="K196" s="127"/>
    </row>
    <row r="197" spans="1:13">
      <c r="A197" s="254"/>
      <c r="B197" s="727"/>
      <c r="C197" s="727"/>
      <c r="D197" s="727"/>
      <c r="E197" s="723"/>
      <c r="F197" s="723"/>
      <c r="G197" s="723"/>
      <c r="H197" s="727"/>
      <c r="I197" s="723"/>
      <c r="L197" s="127"/>
      <c r="M197" s="127"/>
    </row>
    <row r="198" spans="1:13">
      <c r="A198" s="254"/>
      <c r="B198" s="727"/>
      <c r="C198" s="727"/>
      <c r="D198" s="727"/>
      <c r="E198" s="723"/>
      <c r="F198" s="723"/>
      <c r="G198" s="723"/>
      <c r="H198" s="727"/>
      <c r="I198" s="723"/>
      <c r="J198" s="127"/>
      <c r="K198" s="127"/>
      <c r="L198" s="180"/>
      <c r="M198" s="180"/>
    </row>
    <row r="199" spans="1:13">
      <c r="A199" s="254"/>
      <c r="B199" s="727"/>
      <c r="C199" s="727"/>
      <c r="D199" s="727"/>
      <c r="E199" s="723"/>
      <c r="F199" s="723"/>
      <c r="G199" s="723"/>
      <c r="H199" s="727"/>
      <c r="I199" s="723"/>
      <c r="J199" s="180"/>
      <c r="K199" s="180"/>
    </row>
    <row r="200" spans="1:13">
      <c r="A200" s="254"/>
      <c r="B200" s="727"/>
      <c r="C200" s="727"/>
      <c r="D200" s="727"/>
      <c r="E200" s="723"/>
      <c r="F200" s="723"/>
      <c r="G200" s="723"/>
      <c r="H200" s="727"/>
      <c r="I200" s="723"/>
      <c r="L200" s="127"/>
      <c r="M200" s="127"/>
    </row>
    <row r="201" spans="1:13">
      <c r="A201" s="261"/>
      <c r="B201" s="727"/>
      <c r="C201" s="727"/>
      <c r="D201" s="727"/>
      <c r="E201" s="723"/>
      <c r="F201" s="723"/>
      <c r="G201" s="723"/>
      <c r="H201" s="727"/>
      <c r="I201" s="723"/>
      <c r="J201" s="127"/>
      <c r="K201" s="127"/>
    </row>
    <row r="202" spans="1:13">
      <c r="A202" s="256"/>
      <c r="B202" s="727"/>
      <c r="C202" s="727"/>
      <c r="D202" s="727"/>
      <c r="E202" s="723"/>
      <c r="F202" s="723"/>
      <c r="G202" s="723"/>
      <c r="H202" s="727"/>
      <c r="I202" s="723"/>
      <c r="L202" s="127"/>
      <c r="M202" s="127"/>
    </row>
    <row r="203" spans="1:13">
      <c r="A203" s="254"/>
      <c r="B203" s="727"/>
      <c r="C203" s="727"/>
      <c r="D203" s="727"/>
      <c r="E203" s="723"/>
      <c r="F203" s="723"/>
      <c r="G203" s="723"/>
      <c r="H203" s="727"/>
      <c r="I203" s="723"/>
      <c r="J203" s="127"/>
      <c r="K203" s="127"/>
    </row>
    <row r="204" spans="1:13">
      <c r="A204" s="256"/>
      <c r="B204" s="727"/>
      <c r="C204" s="727"/>
      <c r="D204" s="727"/>
      <c r="E204" s="723"/>
      <c r="F204" s="723"/>
      <c r="G204" s="723"/>
      <c r="H204" s="727"/>
      <c r="I204" s="723"/>
      <c r="L204" s="127"/>
      <c r="M204" s="127"/>
    </row>
    <row r="205" spans="1:13">
      <c r="A205" s="254"/>
      <c r="B205" s="727"/>
      <c r="C205" s="727"/>
      <c r="D205" s="727"/>
      <c r="E205" s="723"/>
      <c r="F205" s="723"/>
      <c r="G205" s="723"/>
      <c r="H205" s="727"/>
      <c r="I205" s="723"/>
      <c r="J205" s="127"/>
      <c r="K205" s="127"/>
    </row>
    <row r="206" spans="1:13">
      <c r="A206" s="254"/>
      <c r="B206" s="727"/>
      <c r="C206" s="727"/>
      <c r="D206" s="727"/>
      <c r="E206" s="723"/>
      <c r="F206" s="723"/>
      <c r="G206" s="723"/>
      <c r="H206" s="727"/>
      <c r="I206" s="723"/>
      <c r="L206" s="127"/>
      <c r="M206" s="127"/>
    </row>
    <row r="207" spans="1:13">
      <c r="A207" s="254"/>
      <c r="B207" s="727"/>
      <c r="C207" s="727"/>
      <c r="D207" s="727"/>
      <c r="E207" s="723"/>
      <c r="F207" s="723"/>
      <c r="G207" s="723"/>
      <c r="H207" s="727"/>
      <c r="I207" s="723"/>
      <c r="J207" s="127"/>
      <c r="K207" s="127"/>
    </row>
    <row r="208" spans="1:13">
      <c r="A208" s="254"/>
      <c r="B208" s="727"/>
      <c r="C208" s="727"/>
      <c r="D208" s="727"/>
      <c r="E208" s="723"/>
      <c r="F208" s="723"/>
      <c r="G208" s="723"/>
      <c r="H208" s="727"/>
      <c r="I208" s="723"/>
      <c r="L208" s="127"/>
      <c r="M208" s="127"/>
    </row>
    <row r="209" spans="1:13">
      <c r="A209" s="254"/>
      <c r="B209" s="727"/>
      <c r="C209" s="727"/>
      <c r="D209" s="727"/>
      <c r="E209" s="723"/>
      <c r="F209" s="723"/>
      <c r="G209" s="723"/>
      <c r="H209" s="727"/>
      <c r="I209" s="723"/>
      <c r="J209" s="127"/>
      <c r="K209" s="127"/>
    </row>
    <row r="210" spans="1:13">
      <c r="A210" s="254"/>
      <c r="B210" s="727"/>
      <c r="C210" s="727"/>
      <c r="D210" s="727"/>
      <c r="E210" s="723"/>
      <c r="F210" s="723"/>
      <c r="G210" s="723"/>
      <c r="H210" s="727"/>
      <c r="I210" s="723"/>
      <c r="J210" s="127"/>
      <c r="K210" s="127"/>
    </row>
    <row r="211" spans="1:13">
      <c r="A211" s="254"/>
      <c r="B211" s="727"/>
      <c r="C211" s="727"/>
      <c r="D211" s="727"/>
      <c r="E211" s="723"/>
      <c r="F211" s="723"/>
      <c r="G211" s="723"/>
      <c r="H211" s="727"/>
      <c r="I211" s="723"/>
    </row>
    <row r="212" spans="1:13">
      <c r="A212" s="254"/>
      <c r="B212" s="727"/>
      <c r="C212" s="727"/>
      <c r="D212" s="727"/>
      <c r="E212" s="723"/>
      <c r="F212" s="723"/>
      <c r="G212" s="723"/>
      <c r="H212" s="727"/>
      <c r="I212" s="723"/>
    </row>
    <row r="213" spans="1:13">
      <c r="A213" s="254"/>
      <c r="B213" s="727"/>
      <c r="C213" s="727"/>
      <c r="D213" s="727"/>
      <c r="E213" s="723"/>
      <c r="F213" s="723"/>
      <c r="G213" s="723"/>
      <c r="H213" s="727"/>
      <c r="I213" s="723"/>
      <c r="J213" s="209"/>
      <c r="L213" s="180"/>
      <c r="M213" s="180"/>
    </row>
    <row r="214" spans="1:13">
      <c r="A214" s="256"/>
      <c r="B214" s="727"/>
      <c r="C214" s="727"/>
      <c r="D214" s="727"/>
      <c r="E214" s="723"/>
      <c r="F214" s="723"/>
      <c r="G214" s="723"/>
      <c r="H214" s="727"/>
      <c r="I214" s="723"/>
      <c r="J214" s="180"/>
      <c r="K214" s="180"/>
    </row>
    <row r="215" spans="1:13">
      <c r="A215" s="254"/>
      <c r="B215" s="727"/>
      <c r="C215" s="727"/>
      <c r="D215" s="727"/>
      <c r="E215" s="723"/>
      <c r="F215" s="723"/>
      <c r="G215" s="723"/>
      <c r="H215" s="727"/>
      <c r="I215" s="723"/>
      <c r="L215" s="180"/>
      <c r="M215" s="180"/>
    </row>
    <row r="216" spans="1:13">
      <c r="A216" s="254"/>
      <c r="B216" s="727"/>
      <c r="C216" s="727"/>
      <c r="D216" s="727"/>
      <c r="E216" s="723"/>
      <c r="F216" s="723"/>
      <c r="G216" s="723"/>
      <c r="H216" s="727"/>
      <c r="I216" s="723"/>
      <c r="K216" s="180"/>
    </row>
    <row r="217" spans="1:13">
      <c r="A217" s="254"/>
      <c r="B217" s="727"/>
      <c r="C217" s="727"/>
      <c r="D217" s="727"/>
      <c r="E217" s="723"/>
      <c r="F217" s="723"/>
      <c r="G217" s="723"/>
      <c r="H217" s="727"/>
      <c r="I217" s="723"/>
      <c r="J217" s="209"/>
      <c r="L217" s="127"/>
      <c r="M217" s="127"/>
    </row>
    <row r="218" spans="1:13">
      <c r="A218" s="254"/>
      <c r="B218" s="727"/>
      <c r="C218" s="727"/>
      <c r="D218" s="727"/>
      <c r="E218" s="723"/>
      <c r="F218" s="723"/>
      <c r="G218" s="723"/>
      <c r="H218" s="727"/>
      <c r="I218" s="723"/>
      <c r="J218" s="127"/>
      <c r="K218" s="127"/>
      <c r="L218" s="127"/>
      <c r="M218" s="127"/>
    </row>
    <row r="219" spans="1:13">
      <c r="A219" s="254"/>
      <c r="B219" s="727"/>
      <c r="C219" s="727"/>
      <c r="D219" s="727"/>
      <c r="E219" s="723"/>
      <c r="F219" s="723"/>
      <c r="G219" s="723"/>
      <c r="H219" s="727"/>
      <c r="I219" s="723"/>
      <c r="J219" s="127"/>
      <c r="K219" s="127"/>
      <c r="L219" s="127"/>
      <c r="M219" s="127"/>
    </row>
    <row r="220" spans="1:13">
      <c r="A220" s="254"/>
      <c r="B220" s="727"/>
      <c r="C220" s="727"/>
      <c r="D220" s="727"/>
      <c r="E220" s="723"/>
      <c r="F220" s="723"/>
      <c r="G220" s="723"/>
      <c r="H220" s="727"/>
      <c r="I220" s="723"/>
      <c r="J220" s="127"/>
      <c r="K220" s="127"/>
      <c r="L220" s="127"/>
      <c r="M220" s="127"/>
    </row>
    <row r="221" spans="1:13">
      <c r="A221" s="256"/>
      <c r="B221" s="727"/>
      <c r="C221" s="727"/>
      <c r="D221" s="727"/>
      <c r="E221" s="723"/>
      <c r="F221" s="723"/>
      <c r="G221" s="723"/>
      <c r="H221" s="727"/>
      <c r="I221" s="723"/>
      <c r="J221" s="127"/>
      <c r="K221" s="127"/>
      <c r="L221" s="127"/>
      <c r="M221" s="127"/>
    </row>
    <row r="222" spans="1:13">
      <c r="A222" s="256"/>
      <c r="B222" s="727"/>
      <c r="C222" s="727"/>
      <c r="D222" s="727"/>
      <c r="E222" s="723"/>
      <c r="F222" s="723"/>
      <c r="G222" s="723"/>
      <c r="H222" s="727"/>
      <c r="I222" s="723"/>
      <c r="J222" s="127"/>
      <c r="K222" s="127"/>
      <c r="L222" s="127"/>
      <c r="M222" s="127"/>
    </row>
    <row r="223" spans="1:13">
      <c r="A223" s="256"/>
      <c r="B223" s="727"/>
      <c r="C223" s="727"/>
      <c r="D223" s="727"/>
      <c r="E223" s="723"/>
      <c r="F223" s="723"/>
      <c r="G223" s="723"/>
      <c r="H223" s="727"/>
      <c r="I223" s="723"/>
      <c r="J223" s="127"/>
      <c r="K223" s="127"/>
      <c r="L223" s="127"/>
      <c r="M223" s="127"/>
    </row>
    <row r="224" spans="1:13">
      <c r="A224" s="254"/>
      <c r="B224" s="727"/>
      <c r="C224" s="727"/>
      <c r="D224" s="727"/>
      <c r="E224" s="723"/>
      <c r="F224" s="723"/>
      <c r="G224" s="723"/>
      <c r="H224" s="727"/>
      <c r="I224" s="723"/>
      <c r="J224" s="127"/>
      <c r="K224" s="127"/>
      <c r="L224" s="127"/>
      <c r="M224" s="127"/>
    </row>
    <row r="225" spans="1:13">
      <c r="A225" s="254"/>
      <c r="B225" s="727"/>
      <c r="C225" s="727"/>
      <c r="D225" s="727"/>
      <c r="E225" s="723"/>
      <c r="F225" s="723"/>
      <c r="G225" s="723"/>
      <c r="H225" s="727"/>
      <c r="I225" s="723"/>
      <c r="J225" s="127"/>
      <c r="K225" s="127"/>
      <c r="L225" s="127"/>
      <c r="M225" s="127"/>
    </row>
    <row r="226" spans="1:13">
      <c r="A226" s="254"/>
      <c r="B226" s="727"/>
      <c r="C226" s="727"/>
      <c r="D226" s="727"/>
      <c r="E226" s="723"/>
      <c r="F226" s="723"/>
      <c r="G226" s="723"/>
      <c r="H226" s="727"/>
      <c r="I226" s="723"/>
    </row>
    <row r="227" spans="1:13">
      <c r="A227" s="254"/>
      <c r="B227" s="727"/>
      <c r="C227" s="727"/>
      <c r="D227" s="727"/>
      <c r="E227" s="723"/>
      <c r="F227" s="723"/>
      <c r="G227" s="723"/>
      <c r="H227" s="727"/>
      <c r="I227" s="723"/>
    </row>
    <row r="228" spans="1:13">
      <c r="A228" s="254"/>
      <c r="B228" s="727"/>
      <c r="C228" s="727"/>
      <c r="D228" s="727"/>
      <c r="E228" s="723"/>
      <c r="F228" s="723"/>
      <c r="G228" s="723"/>
      <c r="H228" s="727"/>
      <c r="I228" s="723"/>
      <c r="J228" s="127"/>
      <c r="K228" s="127"/>
      <c r="L228" s="127"/>
      <c r="M228" s="127"/>
    </row>
    <row r="229" spans="1:13">
      <c r="A229" s="254"/>
      <c r="B229" s="727"/>
      <c r="C229" s="727"/>
      <c r="D229" s="727"/>
      <c r="E229" s="723"/>
      <c r="F229" s="723"/>
      <c r="G229" s="723"/>
      <c r="H229" s="727"/>
      <c r="I229" s="723"/>
    </row>
    <row r="230" spans="1:13">
      <c r="A230" s="254"/>
      <c r="B230" s="727"/>
      <c r="C230" s="727"/>
      <c r="D230" s="727"/>
      <c r="E230" s="723"/>
      <c r="F230" s="723"/>
      <c r="G230" s="723"/>
      <c r="H230" s="727"/>
      <c r="I230" s="723"/>
      <c r="J230" s="127"/>
      <c r="K230" s="127"/>
      <c r="L230" s="127"/>
      <c r="M230" s="127"/>
    </row>
    <row r="231" spans="1:13">
      <c r="A231" s="254"/>
      <c r="B231" s="727"/>
      <c r="C231" s="727"/>
      <c r="D231" s="727"/>
      <c r="E231" s="723"/>
      <c r="F231" s="723"/>
      <c r="G231" s="723"/>
      <c r="H231" s="727"/>
      <c r="I231" s="723"/>
      <c r="J231" s="180"/>
      <c r="K231" s="180"/>
      <c r="L231" s="180"/>
      <c r="M231" s="180"/>
    </row>
    <row r="232" spans="1:13">
      <c r="A232" s="209"/>
      <c r="B232" s="727"/>
      <c r="C232" s="727"/>
      <c r="D232" s="727"/>
      <c r="E232" s="723"/>
      <c r="F232" s="723"/>
      <c r="G232" s="723"/>
      <c r="H232" s="727"/>
      <c r="I232" s="723"/>
      <c r="J232" s="180"/>
      <c r="K232" s="209"/>
      <c r="L232" s="180"/>
      <c r="M232" s="180"/>
    </row>
    <row r="233" spans="1:13">
      <c r="A233" s="209"/>
      <c r="B233" s="257"/>
      <c r="C233" s="257"/>
      <c r="D233" s="257"/>
      <c r="E233" s="724"/>
      <c r="F233" s="724"/>
      <c r="G233" s="724"/>
      <c r="H233" s="727"/>
      <c r="I233" s="723"/>
      <c r="J233" s="127"/>
      <c r="K233" s="209"/>
      <c r="L233" s="127"/>
      <c r="M233" s="127"/>
    </row>
    <row r="234" spans="1:13">
      <c r="A234" s="209"/>
      <c r="B234" s="257"/>
      <c r="C234" s="257"/>
      <c r="D234" s="257"/>
      <c r="E234" s="257"/>
      <c r="F234" s="257"/>
      <c r="G234" s="257"/>
      <c r="H234" s="727"/>
      <c r="I234" s="723"/>
      <c r="J234" s="127"/>
      <c r="K234" s="209"/>
      <c r="L234" s="127"/>
      <c r="M234" s="127"/>
    </row>
    <row r="235" spans="1:13">
      <c r="A235" s="209"/>
      <c r="B235" s="257"/>
      <c r="C235" s="257"/>
      <c r="D235" s="257"/>
      <c r="E235" s="257"/>
      <c r="F235" s="257"/>
      <c r="G235" s="257"/>
      <c r="H235" s="727"/>
      <c r="I235" s="723"/>
      <c r="J235" s="127"/>
      <c r="K235" s="209"/>
      <c r="L235" s="180"/>
      <c r="M235" s="180"/>
    </row>
    <row r="236" spans="1:13">
      <c r="A236" s="209"/>
      <c r="B236" s="257"/>
      <c r="C236" s="257"/>
      <c r="D236" s="257"/>
      <c r="E236" s="257"/>
      <c r="F236" s="257"/>
      <c r="G236" s="257"/>
      <c r="H236" s="727"/>
      <c r="I236" s="723"/>
      <c r="J236" s="127"/>
      <c r="K236" s="209"/>
    </row>
    <row r="237" spans="1:13">
      <c r="A237" s="209"/>
      <c r="B237" s="257"/>
      <c r="C237" s="257"/>
      <c r="D237" s="257"/>
      <c r="E237" s="257"/>
      <c r="F237" s="257"/>
      <c r="G237" s="257"/>
      <c r="H237" s="727"/>
      <c r="I237" s="723"/>
      <c r="J237" s="127"/>
      <c r="K237" s="209"/>
      <c r="L237" s="180"/>
      <c r="M237" s="180"/>
    </row>
    <row r="238" spans="1:13">
      <c r="A238" s="209"/>
      <c r="B238" s="257"/>
      <c r="C238" s="257"/>
      <c r="D238" s="257"/>
      <c r="E238" s="257"/>
      <c r="F238" s="257"/>
      <c r="G238" s="257"/>
      <c r="H238" s="727"/>
      <c r="I238" s="723"/>
      <c r="J238" s="127"/>
      <c r="K238" s="209"/>
    </row>
    <row r="239" spans="1:13">
      <c r="A239" s="258"/>
      <c r="B239" s="257"/>
      <c r="C239" s="257"/>
      <c r="D239" s="257"/>
      <c r="E239" s="257"/>
      <c r="F239" s="257"/>
      <c r="G239" s="257"/>
      <c r="H239" s="727"/>
      <c r="I239" s="723"/>
      <c r="J239" s="127"/>
      <c r="K239" s="127"/>
      <c r="L239" s="127"/>
      <c r="M239" s="127"/>
    </row>
    <row r="240" spans="1:13">
      <c r="A240" s="258"/>
      <c r="B240" s="257"/>
      <c r="C240" s="257"/>
      <c r="D240" s="257"/>
      <c r="E240" s="257"/>
      <c r="F240" s="257"/>
      <c r="G240" s="257"/>
      <c r="H240" s="728"/>
      <c r="I240" s="731"/>
      <c r="J240" s="127"/>
      <c r="K240" s="180"/>
      <c r="L240" s="180"/>
      <c r="M240" s="180"/>
    </row>
    <row r="241" spans="1:13">
      <c r="A241" s="258"/>
      <c r="B241" s="257"/>
      <c r="C241" s="257"/>
      <c r="D241" s="257"/>
      <c r="E241" s="257"/>
      <c r="F241" s="257"/>
      <c r="G241" s="257"/>
      <c r="H241" s="728"/>
      <c r="I241" s="731"/>
      <c r="J241" s="127"/>
    </row>
    <row r="242" spans="1:13">
      <c r="A242" s="258"/>
      <c r="B242" s="257"/>
      <c r="C242" s="257"/>
      <c r="D242" s="257"/>
      <c r="E242" s="257"/>
      <c r="F242" s="257"/>
      <c r="G242" s="257"/>
      <c r="H242" s="728"/>
      <c r="I242" s="731"/>
      <c r="J242" s="127"/>
    </row>
    <row r="243" spans="1:13">
      <c r="A243" s="258"/>
      <c r="B243" s="257"/>
      <c r="C243" s="257"/>
      <c r="D243" s="257"/>
      <c r="E243" s="257"/>
      <c r="F243" s="257"/>
      <c r="G243" s="257"/>
      <c r="H243" s="728"/>
      <c r="I243" s="731"/>
      <c r="J243" s="127"/>
    </row>
    <row r="244" spans="1:13">
      <c r="A244" s="258"/>
      <c r="B244" s="257"/>
      <c r="C244" s="257"/>
      <c r="D244" s="257"/>
      <c r="E244" s="257"/>
      <c r="F244" s="257"/>
      <c r="G244" s="257"/>
      <c r="H244" s="728"/>
      <c r="I244" s="731"/>
      <c r="J244" s="127"/>
      <c r="K244" s="127"/>
      <c r="L244" s="127"/>
      <c r="M244" s="127"/>
    </row>
    <row r="245" spans="1:13">
      <c r="A245" s="258"/>
      <c r="B245" s="257"/>
      <c r="C245" s="257"/>
      <c r="D245" s="257"/>
      <c r="E245" s="257"/>
      <c r="F245" s="257"/>
      <c r="G245" s="257"/>
      <c r="H245" s="728"/>
      <c r="I245" s="731"/>
      <c r="J245" s="127"/>
      <c r="K245" s="127"/>
      <c r="L245" s="127"/>
      <c r="M245" s="127"/>
    </row>
    <row r="246" spans="1:13">
      <c r="A246" s="258"/>
      <c r="B246" s="257"/>
      <c r="C246" s="257"/>
      <c r="D246" s="257"/>
      <c r="E246" s="257"/>
      <c r="F246" s="257"/>
      <c r="G246" s="257"/>
      <c r="H246" s="728"/>
      <c r="I246" s="731"/>
      <c r="J246" s="127"/>
      <c r="K246" s="127"/>
      <c r="L246" s="127"/>
      <c r="M246" s="127"/>
    </row>
    <row r="247" spans="1:13">
      <c r="A247" s="258"/>
      <c r="B247" s="257"/>
      <c r="C247" s="257"/>
      <c r="D247" s="257"/>
      <c r="E247" s="257"/>
      <c r="F247" s="257"/>
      <c r="G247" s="257"/>
      <c r="H247" s="728"/>
      <c r="I247" s="731"/>
      <c r="J247" s="127"/>
      <c r="K247" s="127"/>
      <c r="L247" s="127"/>
      <c r="M247" s="127"/>
    </row>
    <row r="248" spans="1:13">
      <c r="A248" s="258"/>
      <c r="B248" s="257"/>
      <c r="C248" s="257"/>
      <c r="D248" s="257"/>
      <c r="E248" s="257"/>
      <c r="F248" s="257"/>
      <c r="G248" s="257"/>
      <c r="H248" s="728"/>
      <c r="I248" s="731"/>
      <c r="J248" s="127"/>
      <c r="K248" s="127"/>
      <c r="L248" s="127"/>
      <c r="M248" s="127"/>
    </row>
    <row r="249" spans="1:13">
      <c r="A249" s="258"/>
      <c r="B249" s="257"/>
      <c r="C249" s="257"/>
      <c r="D249" s="257"/>
      <c r="E249" s="257"/>
      <c r="F249" s="257"/>
      <c r="G249" s="257"/>
      <c r="H249" s="728"/>
      <c r="I249" s="731"/>
      <c r="J249" s="127"/>
    </row>
    <row r="250" spans="1:13">
      <c r="A250" s="258"/>
      <c r="B250" s="257"/>
      <c r="C250" s="257"/>
      <c r="D250" s="257"/>
      <c r="E250" s="257"/>
      <c r="F250" s="257"/>
      <c r="G250" s="257"/>
      <c r="H250" s="728"/>
      <c r="I250" s="731"/>
      <c r="J250" s="127"/>
      <c r="K250" s="180"/>
      <c r="L250" s="180"/>
      <c r="M250" s="180"/>
    </row>
    <row r="251" spans="1:13">
      <c r="A251" s="258"/>
      <c r="B251" s="257"/>
      <c r="C251" s="257"/>
      <c r="D251" s="257"/>
      <c r="E251" s="257"/>
      <c r="F251" s="257"/>
      <c r="G251" s="257"/>
      <c r="H251" s="728"/>
      <c r="I251" s="731"/>
      <c r="J251" s="127"/>
    </row>
    <row r="252" spans="1:13">
      <c r="A252" s="258"/>
      <c r="B252" s="257"/>
      <c r="C252" s="257"/>
      <c r="D252" s="257"/>
      <c r="E252" s="257"/>
      <c r="F252" s="257"/>
      <c r="G252" s="257"/>
      <c r="H252" s="728"/>
      <c r="I252" s="731"/>
      <c r="J252" s="127"/>
    </row>
    <row r="253" spans="1:13">
      <c r="A253" s="258"/>
      <c r="B253" s="257"/>
      <c r="C253" s="257"/>
      <c r="D253" s="257"/>
      <c r="E253" s="257"/>
      <c r="F253" s="257"/>
      <c r="G253" s="257"/>
      <c r="H253" s="728"/>
      <c r="I253" s="731"/>
      <c r="J253" s="127"/>
    </row>
    <row r="254" spans="1:13">
      <c r="A254" s="258"/>
      <c r="B254" s="257"/>
      <c r="C254" s="257"/>
      <c r="D254" s="257"/>
      <c r="E254" s="257"/>
      <c r="F254" s="257"/>
      <c r="G254" s="257"/>
      <c r="H254" s="728"/>
      <c r="I254" s="731"/>
      <c r="J254" s="127"/>
      <c r="K254" s="127"/>
      <c r="L254" s="127"/>
      <c r="M254" s="127"/>
    </row>
    <row r="255" spans="1:13">
      <c r="A255" s="258"/>
      <c r="B255" s="257"/>
      <c r="C255" s="257"/>
      <c r="D255" s="257"/>
      <c r="E255" s="257"/>
      <c r="F255" s="257"/>
      <c r="G255" s="257"/>
      <c r="H255" s="728"/>
      <c r="I255" s="731"/>
      <c r="J255" s="127"/>
      <c r="K255" s="180"/>
      <c r="L255" s="180"/>
      <c r="M255" s="180"/>
    </row>
    <row r="256" spans="1:13">
      <c r="A256" s="258"/>
      <c r="B256" s="257"/>
      <c r="C256" s="257"/>
      <c r="D256" s="257"/>
      <c r="E256" s="257"/>
      <c r="F256" s="257"/>
      <c r="G256" s="257"/>
      <c r="H256" s="728"/>
      <c r="I256" s="731"/>
      <c r="J256" s="127"/>
    </row>
    <row r="257" spans="1:13">
      <c r="A257" s="258"/>
      <c r="B257" s="257"/>
      <c r="C257" s="257"/>
      <c r="D257" s="257"/>
      <c r="E257" s="257"/>
      <c r="F257" s="257"/>
      <c r="G257" s="257"/>
      <c r="H257" s="728"/>
      <c r="I257" s="731"/>
      <c r="J257" s="127"/>
    </row>
    <row r="258" spans="1:13">
      <c r="A258" s="258"/>
      <c r="B258" s="257"/>
      <c r="C258" s="257"/>
      <c r="D258" s="257"/>
      <c r="E258" s="257"/>
      <c r="F258" s="257"/>
      <c r="G258" s="257"/>
      <c r="H258" s="728"/>
      <c r="I258" s="731"/>
      <c r="J258" s="127"/>
      <c r="K258" s="180"/>
      <c r="L258" s="180"/>
      <c r="M258" s="180"/>
    </row>
    <row r="259" spans="1:13">
      <c r="A259" s="258"/>
      <c r="B259" s="257"/>
      <c r="C259" s="257"/>
      <c r="D259" s="257"/>
      <c r="E259" s="257"/>
      <c r="F259" s="257"/>
      <c r="G259" s="257"/>
      <c r="H259" s="728"/>
      <c r="I259" s="731"/>
      <c r="J259" s="127"/>
    </row>
    <row r="260" spans="1:13">
      <c r="A260" s="258"/>
      <c r="B260" s="257"/>
      <c r="C260" s="257"/>
      <c r="D260" s="257"/>
      <c r="E260" s="257"/>
      <c r="F260" s="257"/>
      <c r="G260" s="257"/>
      <c r="H260" s="728"/>
      <c r="I260" s="731"/>
      <c r="J260" s="127"/>
    </row>
    <row r="261" spans="1:13">
      <c r="A261" s="258"/>
      <c r="B261" s="257"/>
      <c r="C261" s="257"/>
      <c r="D261" s="257"/>
      <c r="E261" s="257"/>
      <c r="F261" s="257"/>
      <c r="G261" s="257"/>
      <c r="H261" s="728"/>
      <c r="I261" s="731"/>
      <c r="J261" s="127"/>
    </row>
    <row r="262" spans="1:13">
      <c r="A262" s="258"/>
      <c r="B262" s="257"/>
      <c r="C262" s="257"/>
      <c r="D262" s="257"/>
      <c r="E262" s="257"/>
      <c r="F262" s="257"/>
      <c r="G262" s="257"/>
      <c r="H262" s="728"/>
      <c r="I262" s="731"/>
      <c r="J262" s="127"/>
      <c r="K262" s="127"/>
      <c r="L262" s="127"/>
      <c r="M262" s="127"/>
    </row>
    <row r="263" spans="1:13">
      <c r="A263" s="258"/>
      <c r="B263" s="257"/>
      <c r="C263" s="257"/>
      <c r="D263" s="257"/>
      <c r="E263" s="257"/>
      <c r="F263" s="257"/>
      <c r="G263" s="257"/>
      <c r="H263" s="728"/>
      <c r="I263" s="731"/>
      <c r="J263" s="127"/>
      <c r="K263" s="127"/>
      <c r="L263" s="127"/>
      <c r="M263" s="127"/>
    </row>
    <row r="264" spans="1:13">
      <c r="A264" s="258"/>
      <c r="B264" s="257"/>
      <c r="C264" s="257"/>
      <c r="D264" s="257"/>
      <c r="E264" s="257"/>
      <c r="F264" s="257"/>
      <c r="G264" s="257"/>
      <c r="H264" s="728"/>
      <c r="I264" s="731"/>
      <c r="J264" s="127"/>
      <c r="K264" s="127"/>
      <c r="L264" s="127"/>
      <c r="M264" s="127"/>
    </row>
    <row r="265" spans="1:13">
      <c r="A265" s="258"/>
      <c r="B265" s="257"/>
      <c r="C265" s="257"/>
      <c r="D265" s="257"/>
      <c r="E265" s="257"/>
      <c r="F265" s="257"/>
      <c r="G265" s="257"/>
      <c r="H265" s="728"/>
      <c r="I265" s="731"/>
      <c r="J265" s="127"/>
    </row>
    <row r="266" spans="1:13">
      <c r="A266" s="258"/>
      <c r="B266" s="257"/>
      <c r="C266" s="257"/>
      <c r="D266" s="257"/>
      <c r="E266" s="257"/>
      <c r="F266" s="257"/>
      <c r="G266" s="257"/>
      <c r="H266" s="728"/>
      <c r="I266" s="731"/>
      <c r="J266" s="127"/>
      <c r="K266" s="127"/>
      <c r="L266" s="127"/>
      <c r="M266" s="127"/>
    </row>
    <row r="267" spans="1:13">
      <c r="A267" s="258"/>
      <c r="B267" s="257"/>
      <c r="C267" s="257"/>
      <c r="D267" s="257"/>
      <c r="E267" s="257"/>
      <c r="F267" s="257"/>
      <c r="G267" s="257"/>
      <c r="H267" s="728"/>
      <c r="I267" s="731"/>
      <c r="J267" s="127"/>
    </row>
    <row r="268" spans="1:13">
      <c r="A268" s="258"/>
      <c r="B268" s="257"/>
      <c r="C268" s="257"/>
      <c r="D268" s="257"/>
      <c r="E268" s="257"/>
      <c r="F268" s="257"/>
      <c r="G268" s="257"/>
      <c r="H268" s="728"/>
      <c r="I268" s="731"/>
      <c r="J268" s="127"/>
    </row>
    <row r="269" spans="1:13">
      <c r="A269" s="258"/>
      <c r="B269" s="257"/>
      <c r="C269" s="257"/>
      <c r="D269" s="257"/>
      <c r="E269" s="257"/>
      <c r="F269" s="257"/>
      <c r="G269" s="257"/>
      <c r="H269" s="728"/>
      <c r="I269" s="731"/>
      <c r="J269" s="127"/>
      <c r="K269" s="180"/>
      <c r="L269" s="180"/>
      <c r="M269" s="180"/>
    </row>
    <row r="270" spans="1:13">
      <c r="A270" s="258"/>
      <c r="B270" s="257"/>
      <c r="C270" s="257"/>
      <c r="D270" s="257"/>
      <c r="E270" s="257"/>
      <c r="F270" s="257"/>
      <c r="G270" s="257"/>
      <c r="H270" s="728"/>
      <c r="I270" s="731"/>
      <c r="J270" s="127"/>
    </row>
    <row r="271" spans="1:13">
      <c r="A271" s="258"/>
      <c r="B271" s="257"/>
      <c r="C271" s="257"/>
      <c r="D271" s="257"/>
      <c r="E271" s="257"/>
      <c r="F271" s="257"/>
      <c r="G271" s="257"/>
      <c r="H271" s="728"/>
      <c r="I271" s="731"/>
      <c r="J271" s="127"/>
    </row>
    <row r="272" spans="1:13">
      <c r="A272" s="258"/>
      <c r="B272" s="257"/>
      <c r="C272" s="257"/>
      <c r="D272" s="257"/>
      <c r="E272" s="257"/>
      <c r="F272" s="257"/>
      <c r="G272" s="257"/>
      <c r="H272" s="728"/>
      <c r="I272" s="731"/>
      <c r="J272" s="127"/>
    </row>
    <row r="273" spans="1:10">
      <c r="A273" s="258"/>
      <c r="B273" s="257"/>
      <c r="C273" s="257"/>
      <c r="D273" s="257"/>
      <c r="E273" s="257"/>
      <c r="F273" s="257"/>
      <c r="G273" s="257"/>
      <c r="H273" s="728"/>
      <c r="I273" s="731"/>
      <c r="J273" s="127"/>
    </row>
    <row r="274" spans="1:10">
      <c r="A274" s="258"/>
      <c r="B274" s="257"/>
      <c r="C274" s="257"/>
      <c r="D274" s="257"/>
      <c r="E274" s="257"/>
      <c r="F274" s="257"/>
      <c r="G274" s="257"/>
      <c r="H274" s="728"/>
      <c r="I274" s="731"/>
      <c r="J274" s="127"/>
    </row>
    <row r="275" spans="1:10">
      <c r="A275" s="258"/>
      <c r="B275" s="257"/>
      <c r="C275" s="257"/>
      <c r="D275" s="257"/>
      <c r="E275" s="257"/>
      <c r="F275" s="257"/>
      <c r="G275" s="257"/>
      <c r="H275" s="728"/>
      <c r="I275" s="731"/>
      <c r="J275" s="127"/>
    </row>
    <row r="276" spans="1:10">
      <c r="A276" s="258"/>
      <c r="B276" s="257"/>
      <c r="C276" s="257"/>
      <c r="D276" s="257"/>
      <c r="E276" s="257"/>
      <c r="F276" s="257"/>
      <c r="G276" s="257"/>
      <c r="H276" s="728"/>
      <c r="I276" s="731"/>
      <c r="J276" s="127"/>
    </row>
    <row r="277" spans="1:10">
      <c r="A277" s="258"/>
      <c r="B277" s="257"/>
      <c r="C277" s="257"/>
      <c r="D277" s="257"/>
      <c r="E277" s="257"/>
      <c r="F277" s="257"/>
      <c r="G277" s="257"/>
      <c r="H277" s="728"/>
      <c r="I277" s="731"/>
      <c r="J277" s="127"/>
    </row>
    <row r="278" spans="1:10">
      <c r="A278" s="258"/>
      <c r="B278" s="257"/>
      <c r="C278" s="257"/>
      <c r="D278" s="257"/>
      <c r="E278" s="257"/>
      <c r="F278" s="257"/>
      <c r="G278" s="257"/>
      <c r="H278" s="728"/>
      <c r="I278" s="731"/>
      <c r="J278" s="127"/>
    </row>
    <row r="279" spans="1:10">
      <c r="A279" s="258"/>
      <c r="B279" s="257"/>
      <c r="C279" s="257"/>
      <c r="D279" s="257"/>
      <c r="E279" s="257"/>
      <c r="F279" s="257"/>
      <c r="G279" s="257"/>
      <c r="H279" s="728"/>
      <c r="I279" s="731"/>
      <c r="J279" s="127"/>
    </row>
    <row r="280" spans="1:10">
      <c r="A280" s="258"/>
      <c r="B280" s="257"/>
      <c r="C280" s="257"/>
      <c r="D280" s="257"/>
      <c r="E280" s="257"/>
      <c r="F280" s="257"/>
      <c r="G280" s="257"/>
      <c r="H280" s="728"/>
      <c r="I280" s="731"/>
      <c r="J280" s="127"/>
    </row>
    <row r="281" spans="1:10">
      <c r="A281" s="258"/>
      <c r="B281" s="257"/>
      <c r="C281" s="257"/>
      <c r="D281" s="257"/>
      <c r="E281" s="257"/>
      <c r="F281" s="257"/>
      <c r="G281" s="257"/>
      <c r="H281" s="728"/>
      <c r="I281" s="731"/>
      <c r="J281" s="127"/>
    </row>
    <row r="282" spans="1:10">
      <c r="A282" s="258"/>
      <c r="B282" s="257"/>
      <c r="C282" s="257"/>
      <c r="D282" s="257"/>
      <c r="E282" s="257"/>
      <c r="F282" s="257"/>
      <c r="G282" s="257"/>
      <c r="H282" s="728"/>
      <c r="I282" s="731"/>
      <c r="J282" s="127"/>
    </row>
    <row r="283" spans="1:10">
      <c r="A283" s="258"/>
      <c r="B283" s="257"/>
      <c r="C283" s="257"/>
      <c r="D283" s="257"/>
      <c r="E283" s="257"/>
      <c r="F283" s="257"/>
      <c r="G283" s="257"/>
      <c r="H283" s="728"/>
      <c r="I283" s="731"/>
      <c r="J283" s="127"/>
    </row>
    <row r="284" spans="1:10">
      <c r="A284" s="258"/>
      <c r="B284" s="257"/>
      <c r="C284" s="257"/>
      <c r="D284" s="257"/>
      <c r="E284" s="257"/>
      <c r="F284" s="257"/>
      <c r="G284" s="257"/>
      <c r="H284" s="728"/>
      <c r="I284" s="731"/>
      <c r="J284" s="127"/>
    </row>
    <row r="285" spans="1:10">
      <c r="A285" s="258"/>
      <c r="B285" s="257"/>
      <c r="C285" s="257"/>
      <c r="D285" s="257"/>
      <c r="E285" s="257"/>
      <c r="F285" s="257"/>
      <c r="G285" s="257"/>
      <c r="H285" s="728"/>
      <c r="I285" s="731"/>
      <c r="J285" s="127"/>
    </row>
    <row r="286" spans="1:10">
      <c r="A286" s="258"/>
      <c r="B286" s="257"/>
      <c r="C286" s="257"/>
      <c r="D286" s="257"/>
      <c r="E286" s="257"/>
      <c r="F286" s="257"/>
      <c r="G286" s="257"/>
      <c r="H286" s="728"/>
      <c r="I286" s="731"/>
      <c r="J286" s="127"/>
    </row>
    <row r="287" spans="1:10">
      <c r="A287" s="258"/>
      <c r="B287" s="257"/>
      <c r="C287" s="257"/>
      <c r="D287" s="257"/>
      <c r="E287" s="257"/>
      <c r="F287" s="257"/>
      <c r="G287" s="257"/>
      <c r="H287" s="728"/>
      <c r="I287" s="731"/>
      <c r="J287" s="127"/>
    </row>
    <row r="288" spans="1:10">
      <c r="A288" s="258"/>
      <c r="B288" s="257"/>
      <c r="C288" s="257"/>
      <c r="D288" s="257"/>
      <c r="E288" s="257"/>
      <c r="F288" s="257"/>
      <c r="G288" s="257"/>
      <c r="H288" s="728"/>
      <c r="I288" s="731"/>
      <c r="J288" s="127"/>
    </row>
    <row r="289" spans="1:13">
      <c r="A289" s="258"/>
      <c r="B289" s="257"/>
      <c r="C289" s="257"/>
      <c r="D289" s="257"/>
      <c r="E289" s="257"/>
      <c r="F289" s="257"/>
      <c r="G289" s="257"/>
      <c r="H289" s="728"/>
      <c r="I289" s="731"/>
      <c r="J289" s="127"/>
    </row>
    <row r="290" spans="1:13">
      <c r="A290" s="258"/>
      <c r="B290" s="257"/>
      <c r="C290" s="257"/>
      <c r="D290" s="257"/>
      <c r="E290" s="257"/>
      <c r="F290" s="257"/>
      <c r="G290" s="257"/>
      <c r="H290" s="728"/>
      <c r="I290" s="731"/>
      <c r="J290" s="127"/>
    </row>
    <row r="291" spans="1:13">
      <c r="A291" s="258"/>
      <c r="B291" s="257"/>
      <c r="C291" s="257"/>
      <c r="D291" s="257"/>
      <c r="E291" s="257"/>
      <c r="F291" s="257"/>
      <c r="G291" s="257"/>
      <c r="H291" s="728"/>
      <c r="I291" s="731"/>
      <c r="J291" s="127"/>
    </row>
    <row r="292" spans="1:13">
      <c r="A292" s="258"/>
      <c r="B292" s="257"/>
      <c r="C292" s="257"/>
      <c r="D292" s="257"/>
      <c r="E292" s="257"/>
      <c r="F292" s="257"/>
      <c r="G292" s="257"/>
      <c r="H292" s="728"/>
      <c r="I292" s="731"/>
      <c r="J292" s="127"/>
    </row>
    <row r="293" spans="1:13">
      <c r="A293" s="258"/>
      <c r="B293" s="257"/>
      <c r="C293" s="257"/>
      <c r="D293" s="257"/>
      <c r="E293" s="257"/>
      <c r="F293" s="257"/>
      <c r="G293" s="257"/>
      <c r="H293" s="728"/>
      <c r="I293" s="731"/>
      <c r="J293" s="127"/>
    </row>
    <row r="294" spans="1:13">
      <c r="A294" s="258"/>
      <c r="B294" s="257"/>
      <c r="C294" s="257"/>
      <c r="D294" s="257"/>
      <c r="E294" s="257"/>
      <c r="F294" s="257"/>
      <c r="G294" s="257"/>
      <c r="H294" s="728"/>
      <c r="I294" s="731"/>
      <c r="J294" s="127"/>
    </row>
    <row r="295" spans="1:13">
      <c r="A295" s="258"/>
      <c r="B295" s="257"/>
      <c r="C295" s="257"/>
      <c r="D295" s="257"/>
      <c r="E295" s="257"/>
      <c r="F295" s="257"/>
      <c r="G295" s="257"/>
      <c r="H295" s="728"/>
      <c r="I295" s="731"/>
      <c r="J295" s="127"/>
    </row>
    <row r="296" spans="1:13">
      <c r="A296" s="258"/>
      <c r="B296" s="257"/>
      <c r="C296" s="257"/>
      <c r="D296" s="257"/>
      <c r="E296" s="257"/>
      <c r="F296" s="257"/>
      <c r="G296" s="257"/>
      <c r="H296" s="728"/>
      <c r="I296" s="731"/>
      <c r="J296" s="127"/>
    </row>
    <row r="297" spans="1:13">
      <c r="A297" s="254"/>
      <c r="B297" s="255"/>
      <c r="C297" s="255"/>
      <c r="D297" s="255"/>
      <c r="E297" s="255"/>
      <c r="F297" s="255"/>
      <c r="G297" s="255"/>
      <c r="H297" s="727"/>
      <c r="I297" s="723"/>
      <c r="J297" s="180"/>
      <c r="K297" s="180"/>
      <c r="L297" s="180"/>
      <c r="M297" s="180"/>
    </row>
    <row r="298" spans="1:13">
      <c r="A298" s="254"/>
      <c r="B298" s="255"/>
      <c r="C298" s="255"/>
      <c r="D298" s="255"/>
      <c r="E298" s="255"/>
      <c r="F298" s="255"/>
      <c r="G298" s="255"/>
      <c r="H298" s="727"/>
      <c r="I298" s="723"/>
      <c r="J298" s="180"/>
      <c r="K298" s="180"/>
      <c r="L298" s="180"/>
      <c r="M298" s="180"/>
    </row>
    <row r="299" spans="1:13">
      <c r="A299" s="258"/>
      <c r="B299" s="257"/>
      <c r="C299" s="257"/>
      <c r="D299" s="257"/>
      <c r="E299" s="257"/>
      <c r="F299" s="257"/>
      <c r="G299" s="257"/>
      <c r="H299" s="728"/>
      <c r="I299" s="731"/>
      <c r="J299" s="127"/>
    </row>
    <row r="300" spans="1:13">
      <c r="A300" s="258"/>
      <c r="B300" s="257"/>
      <c r="C300" s="257"/>
      <c r="D300" s="257"/>
      <c r="E300" s="257"/>
      <c r="F300" s="257"/>
      <c r="G300" s="257"/>
      <c r="H300" s="728"/>
      <c r="I300" s="731"/>
      <c r="J300" s="127"/>
    </row>
    <row r="301" spans="1:13">
      <c r="A301" s="258"/>
      <c r="B301" s="257"/>
      <c r="C301" s="257"/>
      <c r="D301" s="257"/>
      <c r="E301" s="257"/>
      <c r="F301" s="257"/>
      <c r="G301" s="257"/>
      <c r="H301" s="728"/>
      <c r="I301" s="731"/>
      <c r="J301" s="127"/>
    </row>
    <row r="302" spans="1:13">
      <c r="A302" s="258"/>
      <c r="B302" s="257"/>
      <c r="C302" s="257"/>
      <c r="D302" s="257"/>
      <c r="E302" s="257"/>
      <c r="F302" s="257"/>
      <c r="G302" s="257"/>
      <c r="H302" s="728"/>
      <c r="I302" s="731"/>
      <c r="J302" s="127"/>
    </row>
    <row r="303" spans="1:13">
      <c r="A303" s="258"/>
      <c r="B303" s="257"/>
      <c r="C303" s="257"/>
      <c r="D303" s="257"/>
      <c r="E303" s="257"/>
      <c r="F303" s="257"/>
      <c r="G303" s="257"/>
      <c r="H303" s="728"/>
      <c r="I303" s="731"/>
      <c r="J303" s="127"/>
    </row>
    <row r="304" spans="1:13">
      <c r="A304" s="258"/>
      <c r="B304" s="257"/>
      <c r="C304" s="257"/>
      <c r="D304" s="257"/>
      <c r="E304" s="257"/>
      <c r="F304" s="257"/>
      <c r="G304" s="257"/>
      <c r="H304" s="728"/>
      <c r="I304" s="731"/>
      <c r="J304" s="127"/>
    </row>
    <row r="305" spans="1:10">
      <c r="A305" s="258"/>
      <c r="B305" s="257"/>
      <c r="C305" s="257"/>
      <c r="D305" s="257"/>
      <c r="E305" s="257"/>
      <c r="F305" s="257"/>
      <c r="G305" s="257"/>
      <c r="H305" s="728"/>
      <c r="I305" s="731"/>
      <c r="J305" s="127"/>
    </row>
    <row r="306" spans="1:10">
      <c r="A306" s="258"/>
      <c r="B306" s="257"/>
      <c r="C306" s="257"/>
      <c r="D306" s="257"/>
      <c r="E306" s="257"/>
      <c r="F306" s="257"/>
      <c r="G306" s="257"/>
      <c r="H306" s="728"/>
      <c r="I306" s="731"/>
      <c r="J306" s="127"/>
    </row>
    <row r="307" spans="1:10">
      <c r="A307" s="258"/>
      <c r="B307" s="257"/>
      <c r="C307" s="257"/>
      <c r="D307" s="257"/>
      <c r="E307" s="257"/>
      <c r="F307" s="257"/>
      <c r="G307" s="257"/>
      <c r="H307" s="728"/>
      <c r="I307" s="731"/>
      <c r="J307" s="127"/>
    </row>
    <row r="308" spans="1:10">
      <c r="A308" s="258"/>
      <c r="B308" s="257"/>
      <c r="C308" s="257"/>
      <c r="D308" s="257"/>
      <c r="E308" s="257"/>
      <c r="F308" s="257"/>
      <c r="G308" s="257"/>
      <c r="H308" s="728"/>
      <c r="I308" s="731"/>
      <c r="J308" s="127"/>
    </row>
    <row r="309" spans="1:10">
      <c r="A309" s="258"/>
      <c r="B309" s="257"/>
      <c r="C309" s="257"/>
      <c r="D309" s="257"/>
      <c r="E309" s="257"/>
      <c r="F309" s="257"/>
      <c r="G309" s="257"/>
      <c r="H309" s="728"/>
      <c r="I309" s="731"/>
      <c r="J309" s="127"/>
    </row>
    <row r="310" spans="1:10">
      <c r="A310" s="258"/>
      <c r="B310" s="257"/>
      <c r="C310" s="257"/>
      <c r="D310" s="257"/>
      <c r="E310" s="257"/>
      <c r="F310" s="257"/>
      <c r="G310" s="257"/>
      <c r="H310" s="728"/>
      <c r="I310" s="731"/>
      <c r="J310" s="127"/>
    </row>
    <row r="311" spans="1:10">
      <c r="A311" s="258"/>
      <c r="B311" s="257"/>
      <c r="C311" s="257"/>
      <c r="D311" s="257"/>
      <c r="E311" s="257"/>
      <c r="F311" s="257"/>
      <c r="G311" s="257"/>
      <c r="H311" s="728"/>
      <c r="I311" s="731"/>
      <c r="J311" s="127"/>
    </row>
    <row r="312" spans="1:10">
      <c r="A312" s="258"/>
      <c r="B312" s="257"/>
      <c r="C312" s="257"/>
      <c r="D312" s="257"/>
      <c r="E312" s="257"/>
      <c r="F312" s="257"/>
      <c r="G312" s="257"/>
      <c r="H312" s="728"/>
      <c r="I312" s="731"/>
      <c r="J312" s="127"/>
    </row>
    <row r="313" spans="1:10">
      <c r="A313" s="258"/>
      <c r="B313" s="257"/>
      <c r="C313" s="257"/>
      <c r="D313" s="257"/>
      <c r="E313" s="257"/>
      <c r="F313" s="257"/>
      <c r="G313" s="257"/>
      <c r="H313" s="728"/>
      <c r="I313" s="731"/>
      <c r="J313" s="127"/>
    </row>
    <row r="314" spans="1:10">
      <c r="A314" s="258"/>
      <c r="B314" s="257"/>
      <c r="C314" s="257"/>
      <c r="D314" s="257"/>
      <c r="E314" s="257"/>
      <c r="F314" s="257"/>
      <c r="G314" s="257"/>
      <c r="H314" s="728"/>
      <c r="I314" s="731"/>
      <c r="J314" s="127"/>
    </row>
    <row r="315" spans="1:10">
      <c r="A315" s="258"/>
      <c r="B315" s="257"/>
      <c r="C315" s="257"/>
      <c r="D315" s="257"/>
      <c r="E315" s="257"/>
      <c r="F315" s="257"/>
      <c r="G315" s="257"/>
      <c r="H315" s="728"/>
      <c r="I315" s="731"/>
      <c r="J315" s="127"/>
    </row>
    <row r="316" spans="1:10">
      <c r="A316" s="258"/>
      <c r="B316" s="257"/>
      <c r="C316" s="257"/>
      <c r="D316" s="257"/>
      <c r="E316" s="257"/>
      <c r="F316" s="257"/>
      <c r="G316" s="257"/>
      <c r="H316" s="728"/>
      <c r="I316" s="731"/>
      <c r="J316" s="127"/>
    </row>
    <row r="317" spans="1:10">
      <c r="A317" s="258"/>
      <c r="B317" s="257"/>
      <c r="C317" s="257"/>
      <c r="D317" s="257"/>
      <c r="E317" s="257"/>
      <c r="F317" s="257"/>
      <c r="G317" s="257"/>
      <c r="H317" s="728"/>
      <c r="I317" s="731"/>
      <c r="J317" s="127"/>
    </row>
    <row r="318" spans="1:10">
      <c r="A318" s="258"/>
      <c r="B318" s="257"/>
      <c r="C318" s="257"/>
      <c r="D318" s="257"/>
      <c r="E318" s="257"/>
      <c r="F318" s="257"/>
      <c r="G318" s="257"/>
      <c r="H318" s="728"/>
      <c r="I318" s="731"/>
      <c r="J318" s="127"/>
    </row>
    <row r="319" spans="1:10">
      <c r="A319" s="258"/>
      <c r="B319" s="257"/>
      <c r="C319" s="257"/>
      <c r="D319" s="257"/>
      <c r="E319" s="257"/>
      <c r="F319" s="257"/>
      <c r="G319" s="257"/>
      <c r="H319" s="728"/>
      <c r="I319" s="731"/>
      <c r="J319" s="127"/>
    </row>
    <row r="320" spans="1:10">
      <c r="A320" s="258"/>
      <c r="B320" s="257"/>
      <c r="C320" s="257"/>
      <c r="D320" s="257"/>
      <c r="E320" s="257"/>
      <c r="F320" s="257"/>
      <c r="G320" s="257"/>
      <c r="H320" s="728"/>
      <c r="I320" s="731"/>
      <c r="J320" s="127"/>
    </row>
    <row r="321" spans="1:10">
      <c r="A321" s="258"/>
      <c r="B321" s="257"/>
      <c r="C321" s="257"/>
      <c r="D321" s="257"/>
      <c r="E321" s="257"/>
      <c r="F321" s="257"/>
      <c r="G321" s="257"/>
      <c r="H321" s="728"/>
      <c r="I321" s="731"/>
      <c r="J321" s="127"/>
    </row>
    <row r="322" spans="1:10">
      <c r="A322" s="258"/>
      <c r="B322" s="257"/>
      <c r="C322" s="257"/>
      <c r="D322" s="257"/>
      <c r="E322" s="257"/>
      <c r="F322" s="257"/>
      <c r="G322" s="257"/>
      <c r="H322" s="728"/>
      <c r="I322" s="731"/>
      <c r="J322" s="127"/>
    </row>
    <row r="323" spans="1:10">
      <c r="A323" s="258"/>
      <c r="B323" s="257"/>
      <c r="C323" s="257"/>
      <c r="D323" s="257"/>
      <c r="E323" s="257"/>
      <c r="F323" s="257"/>
      <c r="G323" s="257"/>
      <c r="H323" s="728"/>
      <c r="I323" s="731"/>
      <c r="J323" s="127"/>
    </row>
    <row r="324" spans="1:10">
      <c r="A324" s="258"/>
      <c r="B324" s="257"/>
      <c r="C324" s="257"/>
      <c r="D324" s="257"/>
      <c r="E324" s="257"/>
      <c r="F324" s="257"/>
      <c r="G324" s="257"/>
      <c r="H324" s="728"/>
      <c r="I324" s="731"/>
      <c r="J324" s="127"/>
    </row>
    <row r="325" spans="1:10">
      <c r="A325" s="258"/>
      <c r="B325" s="257"/>
      <c r="C325" s="257"/>
      <c r="D325" s="257"/>
      <c r="E325" s="257"/>
      <c r="F325" s="257"/>
      <c r="G325" s="257"/>
      <c r="H325" s="728"/>
      <c r="I325" s="731"/>
      <c r="J325" s="127"/>
    </row>
    <row r="326" spans="1:10">
      <c r="A326" s="258"/>
      <c r="B326" s="257"/>
      <c r="C326" s="257"/>
      <c r="D326" s="257"/>
      <c r="E326" s="257"/>
      <c r="F326" s="257"/>
      <c r="G326" s="257"/>
      <c r="H326" s="728"/>
      <c r="I326" s="731"/>
      <c r="J326" s="127"/>
    </row>
    <row r="327" spans="1:10">
      <c r="A327" s="258"/>
      <c r="B327" s="257"/>
      <c r="C327" s="257"/>
      <c r="D327" s="257"/>
      <c r="E327" s="257"/>
      <c r="F327" s="257"/>
      <c r="G327" s="257"/>
      <c r="H327" s="728"/>
      <c r="I327" s="731"/>
      <c r="J327" s="127"/>
    </row>
    <row r="328" spans="1:10">
      <c r="A328" s="258"/>
      <c r="B328" s="257"/>
      <c r="C328" s="257"/>
      <c r="D328" s="257"/>
      <c r="E328" s="257"/>
      <c r="F328" s="257"/>
      <c r="G328" s="257"/>
      <c r="H328" s="728"/>
      <c r="I328" s="731"/>
      <c r="J328" s="127"/>
    </row>
    <row r="329" spans="1:10">
      <c r="A329" s="258"/>
      <c r="B329" s="257"/>
      <c r="C329" s="257"/>
      <c r="D329" s="257"/>
      <c r="E329" s="257"/>
      <c r="F329" s="257"/>
      <c r="G329" s="257"/>
      <c r="H329" s="728"/>
      <c r="I329" s="731"/>
      <c r="J329" s="127"/>
    </row>
    <row r="330" spans="1:10">
      <c r="A330" s="258"/>
      <c r="B330" s="257"/>
      <c r="C330" s="257"/>
      <c r="D330" s="257"/>
      <c r="E330" s="257"/>
      <c r="F330" s="257"/>
      <c r="G330" s="257"/>
      <c r="H330" s="728"/>
      <c r="I330" s="731"/>
      <c r="J330" s="127"/>
    </row>
    <row r="331" spans="1:10">
      <c r="A331" s="258"/>
      <c r="B331" s="257"/>
      <c r="C331" s="257"/>
      <c r="D331" s="257"/>
      <c r="E331" s="257"/>
      <c r="F331" s="257"/>
      <c r="G331" s="257"/>
      <c r="H331" s="728"/>
      <c r="I331" s="731"/>
      <c r="J331" s="127"/>
    </row>
    <row r="332" spans="1:10">
      <c r="A332" s="258"/>
      <c r="B332" s="257"/>
      <c r="C332" s="257"/>
      <c r="D332" s="257"/>
      <c r="E332" s="257"/>
      <c r="F332" s="257"/>
      <c r="G332" s="257"/>
      <c r="H332" s="728"/>
      <c r="I332" s="731"/>
      <c r="J332" s="127"/>
    </row>
    <row r="333" spans="1:10">
      <c r="A333" s="258"/>
      <c r="B333" s="257"/>
      <c r="C333" s="257"/>
      <c r="D333" s="257"/>
      <c r="E333" s="257"/>
      <c r="F333" s="257"/>
      <c r="G333" s="257"/>
      <c r="H333" s="728"/>
      <c r="I333" s="731"/>
      <c r="J333" s="127"/>
    </row>
    <row r="334" spans="1:10">
      <c r="A334" s="258"/>
      <c r="B334" s="257"/>
      <c r="C334" s="257"/>
      <c r="D334" s="257"/>
      <c r="E334" s="257"/>
      <c r="F334" s="257"/>
      <c r="G334" s="257"/>
      <c r="H334" s="728"/>
      <c r="I334" s="731"/>
      <c r="J334" s="127"/>
    </row>
    <row r="335" spans="1:10">
      <c r="A335" s="258"/>
      <c r="B335" s="257"/>
      <c r="C335" s="257"/>
      <c r="D335" s="257"/>
      <c r="E335" s="257"/>
      <c r="F335" s="257"/>
      <c r="G335" s="257"/>
      <c r="H335" s="728"/>
      <c r="I335" s="731"/>
      <c r="J335" s="127"/>
    </row>
    <row r="336" spans="1:10">
      <c r="A336" s="258"/>
      <c r="B336" s="257"/>
      <c r="C336" s="257"/>
      <c r="D336" s="257"/>
      <c r="E336" s="257"/>
      <c r="F336" s="257"/>
      <c r="G336" s="257"/>
      <c r="H336" s="728"/>
      <c r="I336" s="731"/>
      <c r="J336" s="127"/>
    </row>
    <row r="337" spans="1:10">
      <c r="A337" s="258"/>
      <c r="B337" s="257"/>
      <c r="C337" s="257"/>
      <c r="D337" s="257"/>
      <c r="E337" s="257"/>
      <c r="F337" s="257"/>
      <c r="G337" s="257"/>
      <c r="H337" s="728"/>
      <c r="I337" s="731"/>
      <c r="J337" s="127"/>
    </row>
    <row r="338" spans="1:10">
      <c r="A338" s="258"/>
      <c r="B338" s="257"/>
      <c r="C338" s="257"/>
      <c r="D338" s="257"/>
      <c r="E338" s="257"/>
      <c r="F338" s="257"/>
      <c r="G338" s="257"/>
      <c r="H338" s="728"/>
      <c r="I338" s="731"/>
      <c r="J338" s="127"/>
    </row>
    <row r="339" spans="1:10">
      <c r="A339" s="258"/>
      <c r="B339" s="257"/>
      <c r="C339" s="257"/>
      <c r="D339" s="257"/>
      <c r="E339" s="257"/>
      <c r="F339" s="257"/>
      <c r="G339" s="257"/>
      <c r="H339" s="728"/>
      <c r="I339" s="731"/>
      <c r="J339" s="127"/>
    </row>
    <row r="340" spans="1:10">
      <c r="A340" s="258"/>
      <c r="B340" s="257"/>
      <c r="C340" s="257"/>
      <c r="D340" s="257"/>
      <c r="E340" s="257"/>
      <c r="F340" s="257"/>
      <c r="G340" s="257"/>
      <c r="H340" s="728"/>
      <c r="I340" s="731"/>
      <c r="J340" s="127"/>
    </row>
    <row r="341" spans="1:10">
      <c r="A341" s="258"/>
      <c r="B341" s="257"/>
      <c r="C341" s="257"/>
      <c r="D341" s="257"/>
      <c r="E341" s="257"/>
      <c r="F341" s="257"/>
      <c r="G341" s="257"/>
      <c r="H341" s="728"/>
      <c r="I341" s="731"/>
      <c r="J341" s="127"/>
    </row>
    <row r="342" spans="1:10">
      <c r="A342" s="258"/>
      <c r="B342" s="257"/>
      <c r="C342" s="257"/>
      <c r="D342" s="257"/>
      <c r="E342" s="257"/>
      <c r="F342" s="257"/>
      <c r="G342" s="257"/>
      <c r="H342" s="728"/>
      <c r="I342" s="731"/>
      <c r="J342" s="127"/>
    </row>
    <row r="343" spans="1:10">
      <c r="A343" s="258"/>
      <c r="B343" s="257"/>
      <c r="C343" s="257"/>
      <c r="D343" s="257"/>
      <c r="E343" s="257"/>
      <c r="F343" s="257"/>
      <c r="G343" s="257"/>
      <c r="H343" s="728"/>
      <c r="I343" s="731"/>
      <c r="J343" s="127"/>
    </row>
    <row r="344" spans="1:10">
      <c r="A344" s="258"/>
      <c r="B344" s="257"/>
      <c r="C344" s="257"/>
      <c r="D344" s="257"/>
      <c r="E344" s="257"/>
      <c r="F344" s="257"/>
      <c r="G344" s="257"/>
      <c r="H344" s="728"/>
      <c r="I344" s="731"/>
      <c r="J344" s="127"/>
    </row>
    <row r="345" spans="1:10">
      <c r="A345" s="258"/>
      <c r="B345" s="257"/>
      <c r="C345" s="257"/>
      <c r="D345" s="257"/>
      <c r="E345" s="257"/>
      <c r="F345" s="257"/>
      <c r="G345" s="257"/>
      <c r="H345" s="728"/>
      <c r="I345" s="731"/>
      <c r="J345" s="127"/>
    </row>
    <row r="346" spans="1:10">
      <c r="A346" s="258"/>
      <c r="B346" s="257"/>
      <c r="C346" s="257"/>
      <c r="D346" s="257"/>
      <c r="E346" s="257"/>
      <c r="F346" s="257"/>
      <c r="G346" s="257"/>
      <c r="H346" s="728"/>
      <c r="I346" s="731"/>
      <c r="J346" s="127"/>
    </row>
    <row r="347" spans="1:10">
      <c r="A347" s="258"/>
      <c r="B347" s="257"/>
      <c r="C347" s="257"/>
      <c r="D347" s="257"/>
      <c r="E347" s="257"/>
      <c r="F347" s="257"/>
      <c r="G347" s="257"/>
      <c r="H347" s="728"/>
      <c r="I347" s="731"/>
      <c r="J347" s="127"/>
    </row>
    <row r="348" spans="1:10">
      <c r="A348" s="258"/>
      <c r="B348" s="257"/>
      <c r="C348" s="257"/>
      <c r="D348" s="257"/>
      <c r="E348" s="257"/>
      <c r="F348" s="257"/>
      <c r="G348" s="257"/>
      <c r="H348" s="728"/>
      <c r="I348" s="731"/>
      <c r="J348" s="127"/>
    </row>
    <row r="349" spans="1:10">
      <c r="A349" s="258"/>
      <c r="B349" s="257"/>
      <c r="C349" s="257"/>
      <c r="D349" s="257"/>
      <c r="E349" s="257"/>
      <c r="F349" s="257"/>
      <c r="G349" s="257"/>
      <c r="H349" s="728"/>
      <c r="I349" s="731"/>
      <c r="J349" s="127"/>
    </row>
    <row r="350" spans="1:10">
      <c r="A350" s="258"/>
      <c r="B350" s="257"/>
      <c r="C350" s="257"/>
      <c r="D350" s="257"/>
      <c r="E350" s="257"/>
      <c r="F350" s="257"/>
      <c r="G350" s="257"/>
      <c r="H350" s="728"/>
      <c r="I350" s="731"/>
      <c r="J350" s="127"/>
    </row>
    <row r="351" spans="1:10">
      <c r="A351" s="258"/>
      <c r="B351" s="257"/>
      <c r="C351" s="257"/>
      <c r="D351" s="257"/>
      <c r="E351" s="257"/>
      <c r="F351" s="257"/>
      <c r="G351" s="257"/>
      <c r="H351" s="728"/>
      <c r="I351" s="731"/>
      <c r="J351" s="127"/>
    </row>
    <row r="352" spans="1:10">
      <c r="A352" s="258"/>
      <c r="B352" s="257"/>
      <c r="C352" s="257"/>
      <c r="D352" s="257"/>
      <c r="E352" s="257"/>
      <c r="F352" s="257"/>
      <c r="G352" s="257"/>
      <c r="H352" s="728"/>
      <c r="I352" s="731"/>
      <c r="J352" s="127"/>
    </row>
    <row r="353" spans="1:10">
      <c r="A353" s="258"/>
      <c r="B353" s="257"/>
      <c r="C353" s="257"/>
      <c r="D353" s="257"/>
      <c r="E353" s="257"/>
      <c r="F353" s="257"/>
      <c r="G353" s="257"/>
      <c r="H353" s="728"/>
      <c r="I353" s="731"/>
      <c r="J353" s="127"/>
    </row>
    <row r="354" spans="1:10">
      <c r="A354" s="258"/>
      <c r="B354" s="257"/>
      <c r="C354" s="257"/>
      <c r="D354" s="257"/>
      <c r="E354" s="257"/>
      <c r="F354" s="257"/>
      <c r="G354" s="257"/>
      <c r="H354" s="728"/>
      <c r="I354" s="731"/>
      <c r="J354" s="127"/>
    </row>
    <row r="355" spans="1:10">
      <c r="A355" s="258"/>
      <c r="B355" s="257"/>
      <c r="C355" s="257"/>
      <c r="D355" s="257"/>
      <c r="E355" s="257"/>
      <c r="F355" s="257"/>
      <c r="G355" s="257"/>
      <c r="H355" s="728"/>
      <c r="I355" s="731"/>
      <c r="J355" s="127"/>
    </row>
    <row r="356" spans="1:10">
      <c r="A356" s="258"/>
      <c r="B356" s="257"/>
      <c r="C356" s="257"/>
      <c r="D356" s="257"/>
      <c r="E356" s="257"/>
      <c r="F356" s="257"/>
      <c r="G356" s="257"/>
      <c r="H356" s="728"/>
      <c r="I356" s="731"/>
      <c r="J356" s="127"/>
    </row>
    <row r="357" spans="1:10">
      <c r="A357" s="258"/>
      <c r="B357" s="257"/>
      <c r="C357" s="257"/>
      <c r="D357" s="257"/>
      <c r="E357" s="257"/>
      <c r="F357" s="257"/>
      <c r="G357" s="257"/>
      <c r="H357" s="728"/>
      <c r="I357" s="731"/>
      <c r="J357" s="127"/>
    </row>
    <row r="358" spans="1:10">
      <c r="A358" s="258"/>
      <c r="B358" s="257"/>
      <c r="C358" s="257"/>
      <c r="D358" s="257"/>
      <c r="E358" s="257"/>
      <c r="F358" s="257"/>
      <c r="G358" s="257"/>
      <c r="H358" s="728"/>
      <c r="I358" s="731"/>
      <c r="J358" s="127"/>
    </row>
    <row r="359" spans="1:10">
      <c r="A359" s="258"/>
      <c r="B359" s="257"/>
      <c r="C359" s="257"/>
      <c r="D359" s="257"/>
      <c r="E359" s="257"/>
      <c r="F359" s="257"/>
      <c r="G359" s="257"/>
      <c r="H359" s="728"/>
      <c r="I359" s="731"/>
      <c r="J359" s="127"/>
    </row>
    <row r="360" spans="1:10">
      <c r="A360" s="258"/>
      <c r="B360" s="257"/>
      <c r="C360" s="257"/>
      <c r="D360" s="257"/>
      <c r="E360" s="257"/>
      <c r="F360" s="257"/>
      <c r="G360" s="257"/>
      <c r="H360" s="728"/>
      <c r="I360" s="731"/>
      <c r="J360" s="127"/>
    </row>
    <row r="361" spans="1:10">
      <c r="A361" s="258"/>
      <c r="B361" s="257"/>
      <c r="C361" s="257"/>
      <c r="D361" s="257"/>
      <c r="E361" s="257"/>
      <c r="F361" s="257"/>
      <c r="G361" s="257"/>
      <c r="H361" s="728"/>
      <c r="I361" s="731"/>
      <c r="J361" s="127"/>
    </row>
    <row r="362" spans="1:10">
      <c r="A362" s="258"/>
      <c r="B362" s="257"/>
      <c r="C362" s="257"/>
      <c r="D362" s="257"/>
      <c r="E362" s="257"/>
      <c r="F362" s="257"/>
      <c r="G362" s="257"/>
      <c r="H362" s="728"/>
      <c r="I362" s="731"/>
      <c r="J362" s="127"/>
    </row>
    <row r="363" spans="1:10">
      <c r="A363" s="258"/>
      <c r="B363" s="257"/>
      <c r="C363" s="257"/>
      <c r="D363" s="257"/>
      <c r="E363" s="257"/>
      <c r="F363" s="257"/>
      <c r="G363" s="257"/>
      <c r="H363" s="728"/>
      <c r="I363" s="731"/>
      <c r="J363" s="127"/>
    </row>
    <row r="364" spans="1:10">
      <c r="A364" s="258"/>
      <c r="B364" s="257"/>
      <c r="C364" s="257"/>
      <c r="D364" s="257"/>
      <c r="E364" s="257"/>
      <c r="F364" s="257"/>
      <c r="G364" s="257"/>
      <c r="H364" s="728"/>
      <c r="I364" s="731"/>
      <c r="J364" s="127"/>
    </row>
    <row r="365" spans="1:10">
      <c r="A365" s="258"/>
      <c r="B365" s="257"/>
      <c r="C365" s="257"/>
      <c r="D365" s="257"/>
      <c r="E365" s="257"/>
      <c r="F365" s="257"/>
      <c r="G365" s="257"/>
      <c r="H365" s="728"/>
      <c r="I365" s="731"/>
      <c r="J365" s="127"/>
    </row>
    <row r="366" spans="1:10">
      <c r="A366" s="258"/>
      <c r="B366" s="257"/>
      <c r="C366" s="257"/>
      <c r="D366" s="257"/>
      <c r="E366" s="257"/>
      <c r="F366" s="257"/>
      <c r="G366" s="257"/>
      <c r="H366" s="728"/>
      <c r="I366" s="731"/>
      <c r="J366" s="127"/>
    </row>
    <row r="367" spans="1:10">
      <c r="A367" s="258"/>
      <c r="B367" s="257"/>
      <c r="C367" s="257"/>
      <c r="D367" s="257"/>
      <c r="E367" s="257"/>
      <c r="F367" s="257"/>
      <c r="G367" s="257"/>
      <c r="H367" s="728"/>
      <c r="I367" s="731"/>
      <c r="J367" s="127"/>
    </row>
    <row r="368" spans="1:10">
      <c r="A368" s="258"/>
      <c r="B368" s="257"/>
      <c r="C368" s="257"/>
      <c r="D368" s="257"/>
      <c r="E368" s="257"/>
      <c r="F368" s="257"/>
      <c r="G368" s="257"/>
      <c r="H368" s="728"/>
      <c r="I368" s="731"/>
      <c r="J368" s="127"/>
    </row>
    <row r="369" spans="1:10">
      <c r="A369" s="258"/>
      <c r="B369" s="257"/>
      <c r="C369" s="257"/>
      <c r="D369" s="257"/>
      <c r="E369" s="257"/>
      <c r="F369" s="257"/>
      <c r="G369" s="257"/>
      <c r="H369" s="728"/>
      <c r="I369" s="731"/>
      <c r="J369" s="127"/>
    </row>
    <row r="370" spans="1:10">
      <c r="A370" s="258"/>
      <c r="B370" s="257"/>
      <c r="C370" s="257"/>
      <c r="D370" s="257"/>
      <c r="E370" s="257"/>
      <c r="F370" s="257"/>
      <c r="G370" s="257"/>
      <c r="H370" s="728"/>
      <c r="I370" s="731"/>
      <c r="J370" s="127"/>
    </row>
    <row r="371" spans="1:10">
      <c r="A371" s="258"/>
      <c r="B371" s="257"/>
      <c r="C371" s="257"/>
      <c r="D371" s="257"/>
      <c r="E371" s="257"/>
      <c r="F371" s="257"/>
      <c r="G371" s="257"/>
      <c r="H371" s="728"/>
      <c r="I371" s="731"/>
      <c r="J371" s="127"/>
    </row>
    <row r="372" spans="1:10">
      <c r="A372" s="258"/>
      <c r="B372" s="257"/>
      <c r="C372" s="257"/>
      <c r="D372" s="257"/>
      <c r="E372" s="257"/>
      <c r="F372" s="257"/>
      <c r="G372" s="257"/>
      <c r="H372" s="728"/>
      <c r="I372" s="731"/>
      <c r="J372" s="127"/>
    </row>
    <row r="373" spans="1:10">
      <c r="A373" s="258"/>
      <c r="B373" s="257"/>
      <c r="C373" s="257"/>
      <c r="D373" s="257"/>
      <c r="E373" s="257"/>
      <c r="F373" s="257"/>
      <c r="G373" s="257"/>
      <c r="H373" s="728"/>
      <c r="I373" s="731"/>
      <c r="J373" s="127"/>
    </row>
    <row r="374" spans="1:10">
      <c r="A374" s="258"/>
      <c r="B374" s="257"/>
      <c r="C374" s="257"/>
      <c r="D374" s="257"/>
      <c r="E374" s="257"/>
      <c r="F374" s="257"/>
      <c r="G374" s="257"/>
      <c r="H374" s="728"/>
      <c r="I374" s="731"/>
      <c r="J374" s="127"/>
    </row>
    <row r="375" spans="1:10">
      <c r="A375" s="258"/>
      <c r="B375" s="257"/>
      <c r="C375" s="257"/>
      <c r="D375" s="257"/>
      <c r="E375" s="257"/>
      <c r="F375" s="257"/>
      <c r="G375" s="257"/>
      <c r="H375" s="728"/>
      <c r="I375" s="731"/>
      <c r="J375" s="127"/>
    </row>
    <row r="376" spans="1:10">
      <c r="A376" s="258"/>
      <c r="B376" s="257"/>
      <c r="C376" s="257"/>
      <c r="D376" s="257"/>
      <c r="E376" s="257"/>
      <c r="F376" s="257"/>
      <c r="G376" s="257"/>
      <c r="H376" s="728"/>
      <c r="I376" s="731"/>
      <c r="J376" s="127"/>
    </row>
    <row r="377" spans="1:10">
      <c r="A377" s="258"/>
      <c r="B377" s="257"/>
      <c r="C377" s="257"/>
      <c r="D377" s="257"/>
      <c r="E377" s="257"/>
      <c r="F377" s="257"/>
      <c r="G377" s="257"/>
      <c r="H377" s="728"/>
      <c r="I377" s="731"/>
      <c r="J377" s="127"/>
    </row>
    <row r="378" spans="1:10">
      <c r="A378" s="258"/>
      <c r="B378" s="257"/>
      <c r="C378" s="257"/>
      <c r="D378" s="257"/>
      <c r="E378" s="257"/>
      <c r="F378" s="257"/>
      <c r="G378" s="257"/>
      <c r="H378" s="728"/>
      <c r="I378" s="731"/>
      <c r="J378" s="127"/>
    </row>
    <row r="379" spans="1:10">
      <c r="A379" s="258"/>
      <c r="B379" s="257"/>
      <c r="C379" s="257"/>
      <c r="D379" s="257"/>
      <c r="E379" s="257"/>
      <c r="F379" s="257"/>
      <c r="G379" s="257"/>
      <c r="H379" s="728"/>
      <c r="I379" s="731"/>
      <c r="J379" s="127"/>
    </row>
    <row r="380" spans="1:10">
      <c r="A380" s="258"/>
      <c r="B380" s="257"/>
      <c r="C380" s="257"/>
      <c r="D380" s="257"/>
      <c r="E380" s="257"/>
      <c r="F380" s="257"/>
      <c r="G380" s="257"/>
      <c r="H380" s="728"/>
      <c r="I380" s="731"/>
      <c r="J380" s="127"/>
    </row>
    <row r="381" spans="1:10">
      <c r="A381" s="258"/>
      <c r="B381" s="257"/>
      <c r="C381" s="257"/>
      <c r="D381" s="257"/>
      <c r="E381" s="257"/>
      <c r="F381" s="257"/>
      <c r="G381" s="257"/>
      <c r="H381" s="728"/>
      <c r="I381" s="731"/>
      <c r="J381" s="127"/>
    </row>
    <row r="382" spans="1:10">
      <c r="A382" s="258"/>
      <c r="B382" s="257"/>
      <c r="C382" s="257"/>
      <c r="D382" s="257"/>
      <c r="E382" s="257"/>
      <c r="F382" s="257"/>
      <c r="G382" s="257"/>
      <c r="H382" s="728"/>
      <c r="I382" s="731"/>
      <c r="J382" s="127"/>
    </row>
    <row r="383" spans="1:10">
      <c r="A383" s="258"/>
      <c r="B383" s="257"/>
      <c r="C383" s="257"/>
      <c r="D383" s="257"/>
      <c r="E383" s="257"/>
      <c r="F383" s="257"/>
      <c r="G383" s="257"/>
      <c r="H383" s="728"/>
      <c r="I383" s="731"/>
      <c r="J383" s="127"/>
    </row>
    <row r="384" spans="1:10">
      <c r="A384" s="258"/>
      <c r="B384" s="257"/>
      <c r="C384" s="257"/>
      <c r="D384" s="257"/>
      <c r="E384" s="257"/>
      <c r="F384" s="257"/>
      <c r="G384" s="257"/>
      <c r="H384" s="728"/>
      <c r="I384" s="731"/>
      <c r="J384" s="127"/>
    </row>
    <row r="385" spans="1:10">
      <c r="A385" s="258"/>
      <c r="B385" s="257"/>
      <c r="C385" s="257"/>
      <c r="D385" s="257"/>
      <c r="E385" s="257"/>
      <c r="F385" s="257"/>
      <c r="G385" s="257"/>
      <c r="H385" s="728"/>
      <c r="I385" s="731"/>
      <c r="J385" s="127"/>
    </row>
    <row r="386" spans="1:10">
      <c r="A386" s="258"/>
      <c r="B386" s="257"/>
      <c r="C386" s="257"/>
      <c r="D386" s="257"/>
      <c r="E386" s="257"/>
      <c r="F386" s="257"/>
      <c r="G386" s="257"/>
      <c r="H386" s="728"/>
      <c r="I386" s="731"/>
      <c r="J386" s="127"/>
    </row>
    <row r="387" spans="1:10">
      <c r="A387" s="258"/>
      <c r="B387" s="257"/>
      <c r="C387" s="257"/>
      <c r="D387" s="257"/>
      <c r="E387" s="257"/>
      <c r="F387" s="257"/>
      <c r="G387" s="257"/>
      <c r="H387" s="728"/>
      <c r="I387" s="731"/>
      <c r="J387" s="127"/>
    </row>
    <row r="388" spans="1:10">
      <c r="A388" s="258"/>
      <c r="B388" s="257"/>
      <c r="C388" s="257"/>
      <c r="D388" s="257"/>
      <c r="E388" s="257"/>
      <c r="F388" s="257"/>
      <c r="G388" s="257"/>
      <c r="H388" s="728"/>
      <c r="I388" s="731"/>
      <c r="J388" s="127"/>
    </row>
    <row r="389" spans="1:10">
      <c r="A389" s="258"/>
      <c r="B389" s="257"/>
      <c r="C389" s="257"/>
      <c r="D389" s="257"/>
      <c r="E389" s="257"/>
      <c r="F389" s="257"/>
      <c r="G389" s="257"/>
      <c r="H389" s="728"/>
      <c r="I389" s="731"/>
      <c r="J389" s="127"/>
    </row>
    <row r="390" spans="1:10">
      <c r="A390" s="258"/>
      <c r="B390" s="257"/>
      <c r="C390" s="257"/>
      <c r="D390" s="257"/>
      <c r="E390" s="257"/>
      <c r="F390" s="257"/>
      <c r="G390" s="257"/>
      <c r="H390" s="728"/>
      <c r="I390" s="731"/>
      <c r="J390" s="127"/>
    </row>
    <row r="391" spans="1:10">
      <c r="A391" s="258"/>
      <c r="B391" s="257"/>
      <c r="C391" s="257"/>
      <c r="D391" s="257"/>
      <c r="E391" s="257"/>
      <c r="F391" s="257"/>
      <c r="G391" s="257"/>
      <c r="H391" s="728"/>
      <c r="I391" s="731"/>
      <c r="J391" s="127"/>
    </row>
    <row r="392" spans="1:10">
      <c r="A392" s="258"/>
      <c r="B392" s="257"/>
      <c r="C392" s="257"/>
      <c r="D392" s="257"/>
      <c r="E392" s="257"/>
      <c r="F392" s="257"/>
      <c r="G392" s="257"/>
      <c r="H392" s="728"/>
      <c r="I392" s="731"/>
      <c r="J392" s="127"/>
    </row>
    <row r="393" spans="1:10">
      <c r="A393" s="258"/>
      <c r="B393" s="257"/>
      <c r="C393" s="257"/>
      <c r="D393" s="257"/>
      <c r="E393" s="257"/>
      <c r="F393" s="257"/>
      <c r="G393" s="257"/>
      <c r="H393" s="728"/>
      <c r="I393" s="731"/>
      <c r="J393" s="127"/>
    </row>
    <row r="394" spans="1:10">
      <c r="A394" s="258"/>
      <c r="B394" s="257"/>
      <c r="C394" s="257"/>
      <c r="D394" s="257"/>
      <c r="E394" s="257"/>
      <c r="F394" s="257"/>
      <c r="G394" s="257"/>
      <c r="H394" s="728"/>
      <c r="I394" s="731"/>
      <c r="J394" s="127"/>
    </row>
    <row r="395" spans="1:10">
      <c r="A395" s="258"/>
      <c r="B395" s="257"/>
      <c r="C395" s="257"/>
      <c r="D395" s="257"/>
      <c r="E395" s="257"/>
      <c r="F395" s="257"/>
      <c r="G395" s="257"/>
      <c r="H395" s="728"/>
      <c r="I395" s="731"/>
      <c r="J395" s="127"/>
    </row>
    <row r="396" spans="1:10">
      <c r="A396" s="258"/>
      <c r="B396" s="257"/>
      <c r="C396" s="257"/>
      <c r="D396" s="257"/>
      <c r="E396" s="257"/>
      <c r="F396" s="257"/>
      <c r="G396" s="257"/>
      <c r="H396" s="728"/>
      <c r="I396" s="731"/>
      <c r="J396" s="127"/>
    </row>
    <row r="397" spans="1:10">
      <c r="A397" s="258"/>
      <c r="B397" s="257"/>
      <c r="C397" s="257"/>
      <c r="D397" s="257"/>
      <c r="E397" s="257"/>
      <c r="F397" s="257"/>
      <c r="G397" s="257"/>
      <c r="H397" s="728"/>
      <c r="I397" s="731"/>
      <c r="J397" s="127"/>
    </row>
    <row r="398" spans="1:10">
      <c r="A398" s="258"/>
      <c r="B398" s="257"/>
      <c r="C398" s="257"/>
      <c r="D398" s="257"/>
      <c r="E398" s="257"/>
      <c r="F398" s="257"/>
      <c r="G398" s="257"/>
      <c r="H398" s="728"/>
      <c r="I398" s="731"/>
      <c r="J398" s="127"/>
    </row>
    <row r="399" spans="1:10">
      <c r="A399" s="258"/>
      <c r="B399" s="257"/>
      <c r="C399" s="257"/>
      <c r="D399" s="257"/>
      <c r="E399" s="257"/>
      <c r="F399" s="257"/>
      <c r="G399" s="257"/>
      <c r="H399" s="728"/>
      <c r="I399" s="731"/>
      <c r="J399" s="127"/>
    </row>
    <row r="400" spans="1:10">
      <c r="A400" s="258"/>
      <c r="B400" s="257"/>
      <c r="C400" s="257"/>
      <c r="D400" s="257"/>
      <c r="E400" s="257"/>
      <c r="F400" s="257"/>
      <c r="G400" s="257"/>
      <c r="H400" s="728"/>
      <c r="I400" s="731"/>
      <c r="J400" s="127"/>
    </row>
    <row r="401" spans="1:10">
      <c r="A401" s="258"/>
      <c r="B401" s="257"/>
      <c r="C401" s="257"/>
      <c r="D401" s="257"/>
      <c r="E401" s="257"/>
      <c r="F401" s="257"/>
      <c r="G401" s="257"/>
      <c r="H401" s="728"/>
      <c r="I401" s="731"/>
      <c r="J401" s="127"/>
    </row>
    <row r="402" spans="1:10">
      <c r="A402" s="258"/>
      <c r="B402" s="257"/>
      <c r="C402" s="257"/>
      <c r="D402" s="257"/>
      <c r="E402" s="257"/>
      <c r="F402" s="257"/>
      <c r="G402" s="257"/>
      <c r="H402" s="728"/>
      <c r="I402" s="731"/>
      <c r="J402" s="127"/>
    </row>
    <row r="403" spans="1:10">
      <c r="A403" s="258"/>
      <c r="B403" s="257"/>
      <c r="C403" s="257"/>
      <c r="D403" s="257"/>
      <c r="E403" s="257"/>
      <c r="F403" s="257"/>
      <c r="G403" s="257"/>
      <c r="H403" s="728"/>
      <c r="I403" s="731"/>
      <c r="J403" s="127"/>
    </row>
    <row r="404" spans="1:10">
      <c r="A404" s="258"/>
      <c r="B404" s="257"/>
      <c r="C404" s="257"/>
      <c r="D404" s="257"/>
      <c r="E404" s="257"/>
      <c r="F404" s="257"/>
      <c r="G404" s="257"/>
      <c r="H404" s="728"/>
      <c r="I404" s="731"/>
      <c r="J404" s="127"/>
    </row>
    <row r="405" spans="1:10">
      <c r="A405" s="258"/>
      <c r="B405" s="257"/>
      <c r="C405" s="257"/>
      <c r="D405" s="257"/>
      <c r="E405" s="257"/>
      <c r="F405" s="257"/>
      <c r="G405" s="257"/>
      <c r="H405" s="728"/>
      <c r="I405" s="731"/>
      <c r="J405" s="127"/>
    </row>
    <row r="406" spans="1:10">
      <c r="A406" s="258"/>
      <c r="B406" s="257"/>
      <c r="C406" s="257"/>
      <c r="D406" s="257"/>
      <c r="E406" s="257"/>
      <c r="F406" s="257"/>
      <c r="G406" s="257"/>
      <c r="H406" s="728"/>
      <c r="I406" s="731"/>
      <c r="J406" s="127"/>
    </row>
    <row r="407" spans="1:10">
      <c r="A407" s="258"/>
      <c r="B407" s="257"/>
      <c r="C407" s="257"/>
      <c r="D407" s="257"/>
      <c r="E407" s="257"/>
      <c r="F407" s="257"/>
      <c r="G407" s="257"/>
      <c r="H407" s="728"/>
      <c r="I407" s="731"/>
      <c r="J407" s="127"/>
    </row>
    <row r="408" spans="1:10">
      <c r="A408" s="258"/>
      <c r="B408" s="257"/>
      <c r="C408" s="257"/>
      <c r="D408" s="257"/>
      <c r="E408" s="257"/>
      <c r="F408" s="257"/>
      <c r="G408" s="257"/>
      <c r="H408" s="728"/>
      <c r="I408" s="731"/>
      <c r="J408" s="127"/>
    </row>
    <row r="409" spans="1:10">
      <c r="A409" s="258"/>
      <c r="B409" s="257"/>
      <c r="C409" s="257"/>
      <c r="D409" s="257"/>
      <c r="E409" s="257"/>
      <c r="F409" s="257"/>
      <c r="G409" s="257"/>
      <c r="H409" s="728"/>
      <c r="I409" s="731"/>
      <c r="J409" s="127"/>
    </row>
    <row r="410" spans="1:10">
      <c r="A410" s="258"/>
      <c r="B410" s="257"/>
      <c r="C410" s="257"/>
      <c r="D410" s="257"/>
      <c r="E410" s="257"/>
      <c r="F410" s="257"/>
      <c r="G410" s="257"/>
      <c r="H410" s="728"/>
      <c r="I410" s="731"/>
      <c r="J410" s="127"/>
    </row>
    <row r="411" spans="1:10">
      <c r="A411" s="258"/>
      <c r="B411" s="257"/>
      <c r="C411" s="257"/>
      <c r="D411" s="257"/>
      <c r="E411" s="257"/>
      <c r="F411" s="257"/>
      <c r="G411" s="257"/>
      <c r="H411" s="728"/>
      <c r="I411" s="731"/>
      <c r="J411" s="127"/>
    </row>
    <row r="412" spans="1:10">
      <c r="A412" s="258"/>
      <c r="B412" s="257"/>
      <c r="C412" s="257"/>
      <c r="D412" s="257"/>
      <c r="E412" s="257"/>
      <c r="F412" s="257"/>
      <c r="G412" s="257"/>
      <c r="H412" s="728"/>
      <c r="I412" s="731"/>
      <c r="J412" s="127"/>
    </row>
    <row r="413" spans="1:10">
      <c r="A413" s="258"/>
      <c r="B413" s="257"/>
      <c r="C413" s="257"/>
      <c r="D413" s="257"/>
      <c r="E413" s="257"/>
      <c r="F413" s="257"/>
      <c r="G413" s="257"/>
      <c r="H413" s="728"/>
      <c r="I413" s="731"/>
      <c r="J413" s="127"/>
    </row>
    <row r="414" spans="1:10">
      <c r="A414" s="258"/>
      <c r="B414" s="257"/>
      <c r="C414" s="257"/>
      <c r="D414" s="257"/>
      <c r="E414" s="257"/>
      <c r="F414" s="257"/>
      <c r="G414" s="257"/>
      <c r="H414" s="728"/>
      <c r="I414" s="731"/>
      <c r="J414" s="127"/>
    </row>
    <row r="415" spans="1:10">
      <c r="A415" s="258"/>
      <c r="B415" s="257"/>
      <c r="C415" s="257"/>
      <c r="D415" s="257"/>
      <c r="E415" s="257"/>
      <c r="F415" s="257"/>
      <c r="G415" s="257"/>
      <c r="H415" s="728"/>
      <c r="I415" s="731"/>
      <c r="J415" s="127"/>
    </row>
    <row r="416" spans="1:10">
      <c r="A416" s="258"/>
      <c r="B416" s="257"/>
      <c r="C416" s="257"/>
      <c r="D416" s="257"/>
      <c r="E416" s="257"/>
      <c r="F416" s="257"/>
      <c r="G416" s="257"/>
      <c r="H416" s="728"/>
      <c r="I416" s="731"/>
      <c r="J416" s="127"/>
    </row>
    <row r="417" spans="1:10">
      <c r="A417" s="258"/>
      <c r="B417" s="257"/>
      <c r="C417" s="257"/>
      <c r="D417" s="257"/>
      <c r="E417" s="257"/>
      <c r="F417" s="257"/>
      <c r="G417" s="257"/>
      <c r="H417" s="728"/>
      <c r="I417" s="731"/>
      <c r="J417" s="127"/>
    </row>
    <row r="418" spans="1:10">
      <c r="A418" s="258"/>
      <c r="B418" s="257"/>
      <c r="C418" s="257"/>
      <c r="D418" s="257"/>
      <c r="E418" s="257"/>
      <c r="F418" s="257"/>
      <c r="G418" s="257"/>
      <c r="H418" s="728"/>
      <c r="I418" s="731"/>
      <c r="J418" s="127"/>
    </row>
    <row r="419" spans="1:10">
      <c r="A419" s="258"/>
      <c r="B419" s="257"/>
      <c r="C419" s="257"/>
      <c r="D419" s="257"/>
      <c r="E419" s="257"/>
      <c r="F419" s="257"/>
      <c r="G419" s="257"/>
      <c r="H419" s="728"/>
      <c r="I419" s="731"/>
      <c r="J419" s="127"/>
    </row>
    <row r="420" spans="1:10">
      <c r="A420" s="258"/>
      <c r="B420" s="257"/>
      <c r="C420" s="257"/>
      <c r="D420" s="257"/>
      <c r="E420" s="257"/>
      <c r="F420" s="257"/>
      <c r="G420" s="257"/>
      <c r="H420" s="728"/>
      <c r="I420" s="731"/>
      <c r="J420" s="127"/>
    </row>
    <row r="421" spans="1:10">
      <c r="A421" s="258"/>
      <c r="B421" s="257"/>
      <c r="C421" s="257"/>
      <c r="D421" s="257"/>
      <c r="E421" s="257"/>
      <c r="F421" s="257"/>
      <c r="G421" s="257"/>
      <c r="H421" s="728"/>
      <c r="I421" s="731"/>
      <c r="J421" s="127"/>
    </row>
    <row r="422" spans="1:10">
      <c r="A422" s="258"/>
      <c r="B422" s="257"/>
      <c r="C422" s="257"/>
      <c r="D422" s="257"/>
      <c r="E422" s="257"/>
      <c r="F422" s="257"/>
      <c r="G422" s="257"/>
      <c r="H422" s="728"/>
      <c r="I422" s="731"/>
      <c r="J422" s="127"/>
    </row>
    <row r="423" spans="1:10">
      <c r="A423" s="258"/>
      <c r="B423" s="257"/>
      <c r="C423" s="257"/>
      <c r="D423" s="257"/>
      <c r="E423" s="257"/>
      <c r="F423" s="257"/>
      <c r="G423" s="257"/>
      <c r="H423" s="728"/>
      <c r="I423" s="731"/>
      <c r="J423" s="127"/>
    </row>
    <row r="424" spans="1:10">
      <c r="A424" s="258"/>
      <c r="B424" s="257"/>
      <c r="C424" s="257"/>
      <c r="D424" s="257"/>
      <c r="E424" s="257"/>
      <c r="F424" s="257"/>
      <c r="G424" s="257"/>
      <c r="H424" s="728"/>
      <c r="I424" s="731"/>
      <c r="J424" s="127"/>
    </row>
    <row r="425" spans="1:10">
      <c r="A425" s="258"/>
      <c r="B425" s="257"/>
      <c r="C425" s="257"/>
      <c r="D425" s="257"/>
      <c r="E425" s="257"/>
      <c r="F425" s="257"/>
      <c r="G425" s="257"/>
      <c r="H425" s="728"/>
      <c r="I425" s="731"/>
      <c r="J425" s="127"/>
    </row>
    <row r="426" spans="1:10">
      <c r="A426" s="258"/>
      <c r="B426" s="257"/>
      <c r="C426" s="257"/>
      <c r="D426" s="257"/>
      <c r="E426" s="257"/>
      <c r="F426" s="257"/>
      <c r="G426" s="257"/>
      <c r="H426" s="728"/>
      <c r="I426" s="731"/>
      <c r="J426" s="127"/>
    </row>
    <row r="427" spans="1:10">
      <c r="A427" s="258"/>
      <c r="B427" s="257"/>
      <c r="C427" s="257"/>
      <c r="D427" s="257"/>
      <c r="E427" s="257"/>
      <c r="F427" s="257"/>
      <c r="G427" s="257"/>
      <c r="H427" s="728"/>
      <c r="I427" s="731"/>
      <c r="J427" s="127"/>
    </row>
    <row r="428" spans="1:10">
      <c r="A428" s="258"/>
      <c r="B428" s="257"/>
      <c r="C428" s="257"/>
      <c r="D428" s="257"/>
      <c r="E428" s="257"/>
      <c r="F428" s="257"/>
      <c r="G428" s="257"/>
      <c r="H428" s="728"/>
      <c r="I428" s="731"/>
      <c r="J428" s="127"/>
    </row>
    <row r="429" spans="1:10">
      <c r="A429" s="258"/>
      <c r="B429" s="257"/>
      <c r="C429" s="257"/>
      <c r="D429" s="257"/>
      <c r="E429" s="257"/>
      <c r="F429" s="257"/>
      <c r="G429" s="257"/>
      <c r="H429" s="728"/>
      <c r="I429" s="731"/>
      <c r="J429" s="127"/>
    </row>
    <row r="430" spans="1:10">
      <c r="A430" s="258"/>
      <c r="B430" s="257"/>
      <c r="C430" s="257"/>
      <c r="D430" s="257"/>
      <c r="E430" s="257"/>
      <c r="F430" s="257"/>
      <c r="G430" s="257"/>
      <c r="H430" s="728"/>
      <c r="I430" s="731"/>
      <c r="J430" s="127"/>
    </row>
    <row r="431" spans="1:10">
      <c r="A431" s="258"/>
      <c r="B431" s="257"/>
      <c r="C431" s="257"/>
      <c r="D431" s="257"/>
      <c r="E431" s="257"/>
      <c r="F431" s="257"/>
      <c r="G431" s="257"/>
      <c r="H431" s="728"/>
      <c r="I431" s="731"/>
      <c r="J431" s="127"/>
    </row>
    <row r="432" spans="1:10">
      <c r="A432" s="258"/>
      <c r="B432" s="257"/>
      <c r="C432" s="257"/>
      <c r="D432" s="257"/>
      <c r="E432" s="257"/>
      <c r="F432" s="257"/>
      <c r="G432" s="257"/>
      <c r="H432" s="728"/>
      <c r="I432" s="731"/>
      <c r="J432" s="127"/>
    </row>
    <row r="433" spans="1:10">
      <c r="A433" s="258"/>
      <c r="B433" s="257"/>
      <c r="C433" s="257"/>
      <c r="D433" s="257"/>
      <c r="E433" s="257"/>
      <c r="F433" s="257"/>
      <c r="G433" s="257"/>
      <c r="H433" s="728"/>
      <c r="I433" s="731"/>
      <c r="J433" s="127"/>
    </row>
    <row r="434" spans="1:10">
      <c r="A434" s="258"/>
      <c r="B434" s="257"/>
      <c r="C434" s="257"/>
      <c r="D434" s="257"/>
      <c r="E434" s="257"/>
      <c r="F434" s="257"/>
      <c r="G434" s="257"/>
      <c r="H434" s="728"/>
      <c r="I434" s="731"/>
      <c r="J434" s="127"/>
    </row>
    <row r="435" spans="1:10">
      <c r="A435" s="258"/>
      <c r="B435" s="257"/>
      <c r="C435" s="257"/>
      <c r="D435" s="257"/>
      <c r="E435" s="257"/>
      <c r="F435" s="257"/>
      <c r="G435" s="257"/>
      <c r="H435" s="728"/>
      <c r="I435" s="731"/>
      <c r="J435" s="127"/>
    </row>
    <row r="436" spans="1:10">
      <c r="A436" s="258"/>
      <c r="B436" s="257"/>
      <c r="C436" s="257"/>
      <c r="D436" s="257"/>
      <c r="E436" s="257"/>
      <c r="F436" s="257"/>
      <c r="G436" s="257"/>
      <c r="H436" s="728"/>
      <c r="I436" s="731"/>
      <c r="J436" s="127"/>
    </row>
    <row r="437" spans="1:10">
      <c r="A437" s="258"/>
      <c r="B437" s="257"/>
      <c r="C437" s="257"/>
      <c r="D437" s="257"/>
      <c r="E437" s="257"/>
      <c r="F437" s="257"/>
      <c r="G437" s="257"/>
      <c r="H437" s="728"/>
      <c r="I437" s="731"/>
      <c r="J437" s="127"/>
    </row>
    <row r="438" spans="1:10">
      <c r="A438" s="258"/>
      <c r="B438" s="257"/>
      <c r="C438" s="257"/>
      <c r="D438" s="257"/>
      <c r="E438" s="257"/>
      <c r="F438" s="257"/>
      <c r="G438" s="257"/>
      <c r="H438" s="728"/>
      <c r="I438" s="731"/>
      <c r="J438" s="127"/>
    </row>
    <row r="439" spans="1:10">
      <c r="A439" s="258"/>
      <c r="B439" s="257"/>
      <c r="C439" s="257"/>
      <c r="D439" s="257"/>
      <c r="E439" s="257"/>
      <c r="F439" s="257"/>
      <c r="G439" s="257"/>
      <c r="H439" s="728"/>
      <c r="I439" s="731"/>
      <c r="J439" s="127"/>
    </row>
    <row r="440" spans="1:10">
      <c r="A440" s="258"/>
      <c r="B440" s="257"/>
      <c r="C440" s="257"/>
      <c r="D440" s="257"/>
      <c r="E440" s="257"/>
      <c r="F440" s="257"/>
      <c r="G440" s="257"/>
      <c r="H440" s="728"/>
      <c r="I440" s="731"/>
      <c r="J440" s="127"/>
    </row>
    <row r="441" spans="1:10">
      <c r="A441" s="258"/>
      <c r="B441" s="257"/>
      <c r="C441" s="257"/>
      <c r="D441" s="257"/>
      <c r="E441" s="257"/>
      <c r="F441" s="257"/>
      <c r="G441" s="257"/>
      <c r="H441" s="728"/>
      <c r="I441" s="731"/>
      <c r="J441" s="127"/>
    </row>
    <row r="442" spans="1:10">
      <c r="A442" s="258"/>
      <c r="B442" s="257"/>
      <c r="C442" s="257"/>
      <c r="D442" s="257"/>
      <c r="E442" s="257"/>
      <c r="F442" s="257"/>
      <c r="G442" s="257"/>
      <c r="H442" s="728"/>
      <c r="I442" s="731"/>
      <c r="J442" s="127"/>
    </row>
    <row r="443" spans="1:10">
      <c r="A443" s="258"/>
      <c r="B443" s="257"/>
      <c r="C443" s="257"/>
      <c r="D443" s="257"/>
      <c r="E443" s="257"/>
      <c r="F443" s="257"/>
      <c r="G443" s="257"/>
      <c r="H443" s="728"/>
      <c r="I443" s="731"/>
      <c r="J443" s="127"/>
    </row>
    <row r="444" spans="1:10">
      <c r="A444" s="258"/>
      <c r="B444" s="257"/>
      <c r="C444" s="257"/>
      <c r="D444" s="257"/>
      <c r="E444" s="257"/>
      <c r="F444" s="257"/>
      <c r="G444" s="257"/>
      <c r="H444" s="728"/>
      <c r="I444" s="731"/>
      <c r="J444" s="127"/>
    </row>
    <row r="445" spans="1:10">
      <c r="A445" s="258"/>
      <c r="B445" s="257"/>
      <c r="C445" s="257"/>
      <c r="D445" s="257"/>
      <c r="E445" s="257"/>
      <c r="F445" s="257"/>
      <c r="G445" s="257"/>
      <c r="H445" s="728"/>
      <c r="I445" s="731"/>
      <c r="J445" s="127"/>
    </row>
    <row r="446" spans="1:10">
      <c r="A446" s="258"/>
      <c r="B446" s="257"/>
      <c r="C446" s="257"/>
      <c r="D446" s="257"/>
      <c r="E446" s="257"/>
      <c r="F446" s="257"/>
      <c r="G446" s="257"/>
      <c r="H446" s="728"/>
      <c r="I446" s="731"/>
      <c r="J446" s="127"/>
    </row>
    <row r="447" spans="1:10">
      <c r="A447" s="258"/>
      <c r="B447" s="257"/>
      <c r="C447" s="257"/>
      <c r="D447" s="257"/>
      <c r="E447" s="257"/>
      <c r="F447" s="257"/>
      <c r="G447" s="257"/>
      <c r="H447" s="728"/>
      <c r="I447" s="731"/>
      <c r="J447" s="127"/>
    </row>
    <row r="448" spans="1:10">
      <c r="A448" s="258"/>
      <c r="B448" s="257"/>
      <c r="C448" s="257"/>
      <c r="D448" s="257"/>
      <c r="E448" s="257"/>
      <c r="F448" s="257"/>
      <c r="G448" s="257"/>
      <c r="H448" s="728"/>
      <c r="I448" s="731"/>
      <c r="J448" s="127"/>
    </row>
    <row r="449" spans="1:13">
      <c r="A449" s="258"/>
      <c r="B449" s="257"/>
      <c r="C449" s="257"/>
      <c r="D449" s="257"/>
      <c r="E449" s="257"/>
      <c r="F449" s="257"/>
      <c r="G449" s="257"/>
      <c r="H449" s="728"/>
      <c r="I449" s="731"/>
      <c r="J449" s="127"/>
    </row>
    <row r="450" spans="1:13">
      <c r="A450" s="258"/>
      <c r="B450" s="257"/>
      <c r="C450" s="257"/>
      <c r="D450" s="257"/>
      <c r="E450" s="257"/>
      <c r="F450" s="257"/>
      <c r="G450" s="257"/>
      <c r="H450" s="728"/>
      <c r="I450" s="731"/>
      <c r="J450" s="127"/>
    </row>
    <row r="451" spans="1:13">
      <c r="A451" s="258"/>
      <c r="B451" s="257"/>
      <c r="C451" s="257"/>
      <c r="D451" s="257"/>
      <c r="E451" s="257"/>
      <c r="F451" s="257"/>
      <c r="G451" s="257"/>
      <c r="H451" s="728"/>
      <c r="I451" s="731"/>
      <c r="J451" s="127"/>
    </row>
    <row r="452" spans="1:13">
      <c r="A452" s="254"/>
      <c r="B452" s="255"/>
      <c r="C452" s="255"/>
      <c r="D452" s="255"/>
      <c r="E452" s="255"/>
      <c r="F452" s="255"/>
      <c r="G452" s="255"/>
      <c r="H452" s="727"/>
      <c r="I452" s="723"/>
    </row>
    <row r="453" spans="1:13">
      <c r="A453" s="254"/>
      <c r="B453" s="254"/>
      <c r="C453" s="254"/>
      <c r="D453" s="254"/>
      <c r="E453" s="254"/>
      <c r="F453" s="254"/>
      <c r="G453" s="254"/>
      <c r="H453" s="729"/>
      <c r="I453" s="732"/>
      <c r="J453" s="127"/>
      <c r="K453" s="127"/>
      <c r="L453" s="127"/>
      <c r="M453" s="127"/>
    </row>
    <row r="454" spans="1:13">
      <c r="A454" s="209"/>
      <c r="B454" s="122"/>
      <c r="C454" s="122"/>
      <c r="D454" s="122"/>
      <c r="E454" s="122"/>
      <c r="F454" s="122"/>
      <c r="G454" s="122"/>
      <c r="H454" s="730"/>
      <c r="I454" s="733"/>
    </row>
    <row r="455" spans="1:13">
      <c r="A455" s="209"/>
      <c r="B455" s="122"/>
      <c r="C455" s="122"/>
      <c r="D455" s="122"/>
      <c r="E455" s="122"/>
      <c r="F455" s="122"/>
      <c r="G455" s="122"/>
      <c r="H455" s="730"/>
      <c r="I455" s="733"/>
    </row>
    <row r="456" spans="1:13">
      <c r="A456" s="209"/>
      <c r="B456" s="122"/>
      <c r="C456" s="122"/>
      <c r="D456" s="122"/>
      <c r="E456" s="122"/>
      <c r="F456" s="122"/>
      <c r="G456" s="122"/>
      <c r="H456" s="730"/>
      <c r="I456" s="733"/>
      <c r="J456" s="127"/>
    </row>
    <row r="457" spans="1:13">
      <c r="A457" s="209"/>
      <c r="B457" s="122"/>
      <c r="C457" s="122"/>
      <c r="D457" s="122"/>
      <c r="E457" s="122"/>
      <c r="F457" s="122"/>
      <c r="G457" s="122"/>
      <c r="H457" s="730"/>
      <c r="I457" s="733"/>
      <c r="J457" s="127"/>
    </row>
    <row r="458" spans="1:13">
      <c r="A458" s="209"/>
      <c r="B458" s="122"/>
      <c r="C458" s="122"/>
      <c r="D458" s="122"/>
      <c r="E458" s="122"/>
      <c r="F458" s="122"/>
      <c r="G458" s="122"/>
      <c r="H458" s="730"/>
      <c r="I458" s="733"/>
      <c r="J458" s="127"/>
    </row>
    <row r="459" spans="1:13">
      <c r="A459" s="209"/>
      <c r="B459" s="122"/>
      <c r="C459" s="122"/>
      <c r="D459" s="122"/>
      <c r="E459" s="122"/>
      <c r="F459" s="122"/>
      <c r="G459" s="122"/>
      <c r="H459" s="730"/>
      <c r="I459" s="733"/>
      <c r="J459" s="180"/>
    </row>
    <row r="460" spans="1:13">
      <c r="A460" s="209"/>
      <c r="B460" s="122"/>
      <c r="C460" s="122"/>
      <c r="D460" s="122"/>
      <c r="E460" s="122"/>
      <c r="F460" s="122"/>
      <c r="G460" s="122"/>
      <c r="H460" s="730"/>
      <c r="I460" s="733"/>
    </row>
    <row r="461" spans="1:13">
      <c r="A461" s="209"/>
      <c r="B461" s="122"/>
      <c r="C461" s="122"/>
      <c r="D461" s="122"/>
      <c r="E461" s="122"/>
      <c r="F461" s="122"/>
      <c r="G461" s="122"/>
      <c r="H461" s="730"/>
      <c r="I461" s="733"/>
      <c r="J461" s="180"/>
    </row>
    <row r="462" spans="1:13">
      <c r="A462" s="209"/>
      <c r="B462" s="122"/>
      <c r="C462" s="122"/>
      <c r="D462" s="122"/>
      <c r="E462" s="122"/>
      <c r="F462" s="122"/>
      <c r="G462" s="122"/>
      <c r="H462" s="730"/>
      <c r="I462" s="733"/>
    </row>
    <row r="463" spans="1:13">
      <c r="A463" s="209"/>
      <c r="B463" s="122"/>
      <c r="C463" s="122"/>
      <c r="D463" s="122"/>
      <c r="E463" s="122"/>
      <c r="F463" s="122"/>
      <c r="G463" s="122"/>
      <c r="H463" s="730"/>
      <c r="I463" s="733"/>
      <c r="J463" s="127"/>
    </row>
    <row r="464" spans="1:13">
      <c r="A464" s="209"/>
      <c r="B464" s="122"/>
      <c r="C464" s="122"/>
      <c r="D464" s="122"/>
      <c r="E464" s="122"/>
      <c r="F464" s="122"/>
      <c r="G464" s="122"/>
      <c r="H464" s="730"/>
      <c r="I464" s="733"/>
      <c r="J464" s="180"/>
    </row>
    <row r="465" spans="1:10">
      <c r="A465" s="209"/>
      <c r="B465" s="122"/>
      <c r="C465" s="122"/>
      <c r="D465" s="122"/>
      <c r="E465" s="122"/>
      <c r="F465" s="122"/>
      <c r="G465" s="122"/>
      <c r="H465" s="730"/>
      <c r="I465" s="733"/>
    </row>
    <row r="466" spans="1:10">
      <c r="A466" s="209"/>
      <c r="B466" s="122"/>
      <c r="C466" s="122"/>
      <c r="D466" s="122"/>
      <c r="E466" s="122"/>
      <c r="F466" s="122"/>
      <c r="G466" s="122"/>
      <c r="H466" s="730"/>
      <c r="I466" s="733"/>
    </row>
    <row r="467" spans="1:10">
      <c r="A467" s="209"/>
      <c r="B467" s="122"/>
      <c r="C467" s="122"/>
      <c r="D467" s="122"/>
      <c r="E467" s="122"/>
      <c r="F467" s="122"/>
      <c r="G467" s="122"/>
      <c r="H467" s="730"/>
      <c r="I467" s="733"/>
    </row>
    <row r="468" spans="1:10">
      <c r="A468" s="209"/>
      <c r="B468" s="122"/>
      <c r="C468" s="122"/>
      <c r="D468" s="122"/>
      <c r="E468" s="122"/>
      <c r="F468" s="122"/>
      <c r="G468" s="122"/>
      <c r="H468" s="730"/>
      <c r="I468" s="733"/>
      <c r="J468" s="127"/>
    </row>
    <row r="469" spans="1:10">
      <c r="A469" s="209"/>
      <c r="B469" s="122"/>
      <c r="C469" s="122"/>
      <c r="D469" s="122"/>
      <c r="E469" s="122"/>
      <c r="F469" s="122"/>
      <c r="G469" s="122"/>
      <c r="H469" s="730"/>
      <c r="I469" s="733"/>
      <c r="J469" s="127"/>
    </row>
    <row r="470" spans="1:10">
      <c r="A470" s="209"/>
      <c r="B470" s="122"/>
      <c r="C470" s="122"/>
      <c r="D470" s="122"/>
      <c r="E470" s="122"/>
      <c r="F470" s="122"/>
      <c r="G470" s="122"/>
      <c r="H470" s="730"/>
      <c r="I470" s="733"/>
      <c r="J470" s="127"/>
    </row>
    <row r="471" spans="1:10">
      <c r="A471" s="209"/>
      <c r="B471" s="122"/>
      <c r="C471" s="122"/>
      <c r="D471" s="122"/>
      <c r="E471" s="122"/>
      <c r="F471" s="122"/>
      <c r="G471" s="122"/>
      <c r="H471" s="730"/>
      <c r="I471" s="733"/>
      <c r="J471" s="127"/>
    </row>
    <row r="472" spans="1:10">
      <c r="A472" s="209"/>
      <c r="B472" s="122"/>
      <c r="C472" s="122"/>
      <c r="D472" s="122"/>
      <c r="E472" s="122"/>
      <c r="F472" s="122"/>
      <c r="G472" s="122"/>
      <c r="H472" s="730"/>
      <c r="I472" s="733"/>
      <c r="J472" s="127"/>
    </row>
    <row r="473" spans="1:10">
      <c r="A473" s="209"/>
      <c r="B473" s="122"/>
      <c r="C473" s="122"/>
      <c r="D473" s="122"/>
      <c r="E473" s="122"/>
      <c r="F473" s="122"/>
      <c r="G473" s="122"/>
      <c r="H473" s="730"/>
      <c r="I473" s="733"/>
    </row>
    <row r="474" spans="1:10">
      <c r="A474" s="209"/>
      <c r="B474" s="122"/>
      <c r="C474" s="122"/>
      <c r="D474" s="122"/>
      <c r="E474" s="122"/>
      <c r="F474" s="122"/>
      <c r="G474" s="122"/>
      <c r="H474" s="730"/>
      <c r="I474" s="733"/>
      <c r="J474" s="180"/>
    </row>
    <row r="475" spans="1:10">
      <c r="A475" s="209"/>
      <c r="B475" s="122"/>
      <c r="C475" s="122"/>
      <c r="D475" s="122"/>
      <c r="E475" s="122"/>
      <c r="F475" s="122"/>
      <c r="G475" s="122"/>
      <c r="H475" s="730"/>
      <c r="I475" s="733"/>
    </row>
    <row r="476" spans="1:10">
      <c r="A476" s="209"/>
      <c r="B476" s="122"/>
      <c r="C476" s="122"/>
      <c r="D476" s="122"/>
      <c r="E476" s="122"/>
      <c r="F476" s="122"/>
      <c r="G476" s="122"/>
      <c r="H476" s="730"/>
      <c r="I476" s="733"/>
    </row>
    <row r="477" spans="1:10">
      <c r="A477" s="209"/>
      <c r="B477" s="122"/>
      <c r="C477" s="122"/>
      <c r="D477" s="122"/>
      <c r="E477" s="122"/>
      <c r="F477" s="122"/>
      <c r="G477" s="122"/>
      <c r="H477" s="730"/>
      <c r="I477" s="733"/>
    </row>
    <row r="478" spans="1:10">
      <c r="A478" s="209"/>
      <c r="B478" s="122"/>
      <c r="C478" s="122"/>
      <c r="D478" s="122"/>
      <c r="E478" s="122"/>
      <c r="F478" s="122"/>
      <c r="G478" s="122"/>
      <c r="H478" s="730"/>
      <c r="I478" s="733"/>
      <c r="J478" s="127"/>
    </row>
    <row r="479" spans="1:10">
      <c r="A479" s="209"/>
      <c r="B479" s="122"/>
      <c r="C479" s="122"/>
      <c r="D479" s="122"/>
      <c r="E479" s="122"/>
      <c r="F479" s="122"/>
      <c r="G479" s="122"/>
      <c r="H479" s="730"/>
      <c r="I479" s="733"/>
      <c r="J479" s="180"/>
    </row>
    <row r="480" spans="1:10">
      <c r="A480" s="209"/>
      <c r="B480" s="122"/>
      <c r="C480" s="122"/>
      <c r="D480" s="122"/>
      <c r="E480" s="122"/>
      <c r="F480" s="122"/>
      <c r="G480" s="122"/>
      <c r="H480" s="730"/>
      <c r="I480" s="733"/>
    </row>
    <row r="481" spans="1:10">
      <c r="A481" s="209"/>
      <c r="B481" s="122"/>
      <c r="C481" s="122"/>
      <c r="D481" s="122"/>
      <c r="E481" s="122"/>
      <c r="F481" s="122"/>
      <c r="G481" s="122"/>
      <c r="H481" s="730"/>
      <c r="I481" s="733"/>
    </row>
    <row r="482" spans="1:10">
      <c r="A482" s="209"/>
      <c r="B482" s="122"/>
      <c r="C482" s="122"/>
      <c r="D482" s="122"/>
      <c r="E482" s="122"/>
      <c r="F482" s="122"/>
      <c r="G482" s="122"/>
      <c r="H482" s="730"/>
      <c r="I482" s="733"/>
      <c r="J482" s="180"/>
    </row>
    <row r="483" spans="1:10">
      <c r="A483" s="209"/>
      <c r="B483" s="122"/>
      <c r="C483" s="122"/>
      <c r="D483" s="122"/>
      <c r="E483" s="122"/>
      <c r="F483" s="122"/>
      <c r="G483" s="122"/>
      <c r="H483" s="730"/>
      <c r="I483" s="733"/>
    </row>
    <row r="484" spans="1:10">
      <c r="A484" s="209"/>
      <c r="B484" s="122"/>
      <c r="C484" s="122"/>
      <c r="D484" s="122"/>
      <c r="E484" s="122"/>
      <c r="F484" s="122"/>
      <c r="G484" s="122"/>
      <c r="H484" s="730"/>
      <c r="I484" s="733"/>
    </row>
    <row r="485" spans="1:10">
      <c r="A485" s="209"/>
      <c r="B485" s="122"/>
      <c r="C485" s="122"/>
      <c r="D485" s="122"/>
      <c r="E485" s="122"/>
      <c r="F485" s="122"/>
      <c r="G485" s="122"/>
      <c r="H485" s="730"/>
      <c r="I485" s="733"/>
    </row>
    <row r="486" spans="1:10">
      <c r="A486" s="209"/>
      <c r="B486" s="122"/>
      <c r="C486" s="122"/>
      <c r="D486" s="122"/>
      <c r="E486" s="122"/>
      <c r="F486" s="122"/>
      <c r="G486" s="122"/>
      <c r="H486" s="730"/>
      <c r="I486" s="733"/>
      <c r="J486" s="127"/>
    </row>
    <row r="487" spans="1:10">
      <c r="A487" s="209"/>
      <c r="B487" s="122"/>
      <c r="C487" s="122"/>
      <c r="D487" s="122"/>
      <c r="E487" s="122"/>
      <c r="F487" s="122"/>
      <c r="G487" s="122"/>
      <c r="H487" s="730"/>
      <c r="I487" s="733"/>
      <c r="J487" s="127"/>
    </row>
    <row r="488" spans="1:10">
      <c r="A488" s="209"/>
      <c r="B488" s="122"/>
      <c r="C488" s="122"/>
      <c r="D488" s="122"/>
      <c r="E488" s="122"/>
      <c r="F488" s="122"/>
      <c r="G488" s="122"/>
      <c r="H488" s="730"/>
      <c r="I488" s="733"/>
      <c r="J488" s="127"/>
    </row>
    <row r="489" spans="1:10">
      <c r="A489" s="209"/>
      <c r="B489" s="209"/>
      <c r="C489" s="209"/>
      <c r="D489" s="209"/>
      <c r="E489" s="209"/>
      <c r="F489" s="209"/>
      <c r="G489" s="209"/>
      <c r="H489" s="730"/>
      <c r="I489" s="733"/>
    </row>
    <row r="490" spans="1:10">
      <c r="A490" s="209"/>
      <c r="B490" s="209"/>
      <c r="C490" s="209"/>
      <c r="D490" s="209"/>
      <c r="E490" s="209"/>
      <c r="F490" s="209"/>
      <c r="G490" s="209"/>
      <c r="H490" s="730"/>
      <c r="I490" s="733"/>
    </row>
    <row r="491" spans="1:10">
      <c r="A491" s="209"/>
      <c r="B491" s="209"/>
      <c r="C491" s="209"/>
      <c r="D491" s="209"/>
      <c r="E491" s="209"/>
      <c r="F491" s="209"/>
      <c r="G491" s="209"/>
      <c r="H491" s="730"/>
      <c r="I491" s="733"/>
    </row>
    <row r="492" spans="1:10">
      <c r="A492" s="209"/>
      <c r="B492" s="209"/>
      <c r="C492" s="209"/>
      <c r="D492" s="209"/>
      <c r="E492" s="209"/>
      <c r="F492" s="209"/>
      <c r="G492" s="209"/>
      <c r="H492" s="730"/>
      <c r="I492" s="733"/>
    </row>
    <row r="493" spans="1:10">
      <c r="A493" s="209"/>
      <c r="B493" s="209"/>
      <c r="C493" s="209"/>
      <c r="D493" s="209"/>
      <c r="E493" s="209"/>
      <c r="F493" s="209"/>
      <c r="G493" s="209"/>
      <c r="H493" s="730"/>
      <c r="I493" s="733"/>
    </row>
    <row r="494" spans="1:10">
      <c r="A494" s="209"/>
      <c r="B494" s="209"/>
      <c r="C494" s="209"/>
      <c r="D494" s="209"/>
      <c r="E494" s="209"/>
      <c r="F494" s="209"/>
      <c r="G494" s="209"/>
      <c r="H494" s="730"/>
      <c r="I494" s="733"/>
    </row>
    <row r="495" spans="1:10">
      <c r="A495" s="209"/>
      <c r="B495" s="209"/>
      <c r="C495" s="209"/>
      <c r="D495" s="209"/>
      <c r="E495" s="209"/>
      <c r="F495" s="209"/>
      <c r="G495" s="209"/>
      <c r="H495" s="730"/>
      <c r="I495" s="733"/>
    </row>
    <row r="496" spans="1:10">
      <c r="A496" s="209"/>
      <c r="B496" s="209"/>
      <c r="C496" s="209"/>
      <c r="D496" s="209"/>
      <c r="E496" s="209"/>
      <c r="F496" s="209"/>
      <c r="G496" s="209"/>
      <c r="H496" s="730"/>
      <c r="I496" s="733"/>
    </row>
    <row r="497" spans="1:9">
      <c r="A497" s="209"/>
      <c r="B497" s="209"/>
      <c r="C497" s="209"/>
      <c r="D497" s="209"/>
      <c r="E497" s="209"/>
      <c r="F497" s="209"/>
      <c r="G497" s="209"/>
      <c r="H497" s="730"/>
      <c r="I497" s="733"/>
    </row>
    <row r="498" spans="1:9">
      <c r="A498" s="209"/>
      <c r="B498" s="209"/>
      <c r="C498" s="209"/>
      <c r="D498" s="209"/>
      <c r="E498" s="209"/>
      <c r="F498" s="209"/>
      <c r="G498" s="209"/>
      <c r="H498" s="730"/>
      <c r="I498" s="733"/>
    </row>
    <row r="499" spans="1:9">
      <c r="A499" s="209"/>
      <c r="B499" s="209"/>
      <c r="C499" s="209"/>
      <c r="D499" s="209"/>
      <c r="E499" s="209"/>
      <c r="F499" s="209"/>
      <c r="G499" s="209"/>
      <c r="H499" s="730"/>
      <c r="I499" s="733"/>
    </row>
    <row r="500" spans="1:9">
      <c r="A500" s="209"/>
      <c r="B500" s="209"/>
      <c r="C500" s="209"/>
      <c r="D500" s="209"/>
      <c r="E500" s="209"/>
      <c r="F500" s="209"/>
      <c r="G500" s="209"/>
      <c r="H500" s="730"/>
      <c r="I500" s="733"/>
    </row>
    <row r="501" spans="1:9">
      <c r="A501" s="209"/>
      <c r="B501" s="209"/>
      <c r="C501" s="209"/>
      <c r="D501" s="209"/>
      <c r="E501" s="209"/>
      <c r="F501" s="209"/>
      <c r="G501" s="209"/>
      <c r="H501" s="730"/>
      <c r="I501" s="733"/>
    </row>
    <row r="502" spans="1:9">
      <c r="A502" s="209"/>
      <c r="B502" s="209"/>
      <c r="C502" s="209"/>
      <c r="D502" s="209"/>
      <c r="E502" s="209"/>
      <c r="F502" s="209"/>
      <c r="G502" s="209"/>
      <c r="H502" s="730"/>
      <c r="I502" s="733"/>
    </row>
    <row r="503" spans="1:9">
      <c r="A503" s="209"/>
      <c r="B503" s="209"/>
      <c r="C503" s="209"/>
      <c r="D503" s="209"/>
      <c r="E503" s="209"/>
      <c r="F503" s="209"/>
      <c r="G503" s="209"/>
      <c r="H503" s="730"/>
      <c r="I503" s="733"/>
    </row>
    <row r="504" spans="1:9">
      <c r="A504" s="209"/>
      <c r="B504" s="209"/>
      <c r="C504" s="209"/>
      <c r="D504" s="209"/>
      <c r="E504" s="209"/>
      <c r="F504" s="209"/>
      <c r="G504" s="209"/>
      <c r="H504" s="730"/>
      <c r="I504" s="733"/>
    </row>
    <row r="505" spans="1:9">
      <c r="A505" s="209"/>
      <c r="B505" s="209"/>
      <c r="C505" s="209"/>
      <c r="D505" s="209"/>
      <c r="E505" s="209"/>
      <c r="F505" s="209"/>
      <c r="G505" s="209"/>
      <c r="H505" s="730"/>
      <c r="I505" s="733"/>
    </row>
    <row r="506" spans="1:9">
      <c r="A506" s="209"/>
      <c r="B506" s="209"/>
      <c r="C506" s="209"/>
      <c r="D506" s="209"/>
      <c r="E506" s="209"/>
      <c r="F506" s="209"/>
      <c r="G506" s="209"/>
      <c r="H506" s="730"/>
      <c r="I506" s="733"/>
    </row>
    <row r="507" spans="1:9">
      <c r="A507" s="209"/>
      <c r="B507" s="209"/>
      <c r="C507" s="209"/>
      <c r="D507" s="209"/>
      <c r="E507" s="209"/>
      <c r="F507" s="209"/>
      <c r="G507" s="209"/>
      <c r="H507" s="730"/>
      <c r="I507" s="733"/>
    </row>
    <row r="508" spans="1:9">
      <c r="A508" s="209"/>
      <c r="B508" s="209"/>
      <c r="C508" s="209"/>
      <c r="D508" s="209"/>
      <c r="E508" s="209"/>
      <c r="F508" s="209"/>
      <c r="G508" s="209"/>
      <c r="H508" s="730"/>
      <c r="I508" s="733"/>
    </row>
    <row r="509" spans="1:9">
      <c r="A509" s="209"/>
      <c r="B509" s="209"/>
      <c r="C509" s="209"/>
      <c r="D509" s="209"/>
      <c r="E509" s="209"/>
      <c r="F509" s="209"/>
      <c r="G509" s="209"/>
      <c r="H509" s="730"/>
      <c r="I509" s="733"/>
    </row>
    <row r="510" spans="1:9">
      <c r="A510" s="209"/>
      <c r="B510" s="209"/>
      <c r="C510" s="209"/>
      <c r="D510" s="209"/>
      <c r="E510" s="209"/>
      <c r="F510" s="209"/>
      <c r="G510" s="209"/>
      <c r="H510" s="730"/>
      <c r="I510" s="733"/>
    </row>
    <row r="511" spans="1:9">
      <c r="A511" s="209"/>
      <c r="B511" s="209"/>
      <c r="C511" s="209"/>
      <c r="D511" s="209"/>
      <c r="E511" s="209"/>
      <c r="F511" s="209"/>
      <c r="G511" s="209"/>
      <c r="H511" s="730"/>
      <c r="I511" s="733"/>
    </row>
    <row r="512" spans="1:9">
      <c r="A512" s="209"/>
      <c r="B512" s="209"/>
      <c r="C512" s="209"/>
      <c r="D512" s="209"/>
      <c r="E512" s="209"/>
      <c r="F512" s="209"/>
      <c r="G512" s="209"/>
      <c r="H512" s="730"/>
      <c r="I512" s="733"/>
    </row>
    <row r="513" spans="1:9">
      <c r="A513" s="209"/>
      <c r="B513" s="209"/>
      <c r="C513" s="209"/>
      <c r="D513" s="209"/>
      <c r="E513" s="209"/>
      <c r="F513" s="209"/>
      <c r="G513" s="209"/>
      <c r="H513" s="730"/>
      <c r="I513" s="733"/>
    </row>
    <row r="514" spans="1:9">
      <c r="A514" s="209"/>
      <c r="B514" s="209"/>
      <c r="C514" s="209"/>
      <c r="D514" s="209"/>
      <c r="E514" s="209"/>
      <c r="F514" s="209"/>
      <c r="G514" s="209"/>
      <c r="H514" s="730"/>
      <c r="I514" s="733"/>
    </row>
    <row r="515" spans="1:9">
      <c r="A515" s="209"/>
      <c r="B515" s="209"/>
      <c r="C515" s="209"/>
      <c r="D515" s="209"/>
      <c r="E515" s="209"/>
      <c r="F515" s="209"/>
      <c r="G515" s="209"/>
      <c r="H515" s="730"/>
      <c r="I515" s="733"/>
    </row>
    <row r="516" spans="1:9">
      <c r="A516" s="209"/>
      <c r="B516" s="209"/>
      <c r="C516" s="209"/>
      <c r="D516" s="209"/>
      <c r="E516" s="209"/>
      <c r="F516" s="209"/>
      <c r="G516" s="209"/>
      <c r="H516" s="730"/>
      <c r="I516" s="733"/>
    </row>
    <row r="517" spans="1:9">
      <c r="A517" s="209"/>
      <c r="B517" s="209"/>
      <c r="C517" s="209"/>
      <c r="D517" s="209"/>
      <c r="E517" s="209"/>
      <c r="F517" s="209"/>
      <c r="G517" s="209"/>
      <c r="H517" s="730"/>
      <c r="I517" s="733"/>
    </row>
    <row r="518" spans="1:9">
      <c r="A518" s="209"/>
      <c r="B518" s="209"/>
      <c r="C518" s="209"/>
      <c r="D518" s="209"/>
      <c r="E518" s="209"/>
      <c r="F518" s="209"/>
      <c r="G518" s="209"/>
      <c r="H518" s="730"/>
      <c r="I518" s="733"/>
    </row>
    <row r="519" spans="1:9">
      <c r="A519" s="209"/>
      <c r="B519" s="209"/>
      <c r="C519" s="209"/>
      <c r="D519" s="209"/>
      <c r="E519" s="209"/>
      <c r="F519" s="209"/>
      <c r="G519" s="209"/>
      <c r="H519" s="730"/>
      <c r="I519" s="733"/>
    </row>
    <row r="520" spans="1:9">
      <c r="A520" s="209"/>
      <c r="B520" s="209"/>
      <c r="C520" s="209"/>
      <c r="D520" s="209"/>
      <c r="E520" s="209"/>
      <c r="F520" s="209"/>
      <c r="G520" s="209"/>
      <c r="H520" s="730"/>
      <c r="I520" s="733"/>
    </row>
    <row r="521" spans="1:9">
      <c r="A521" s="209"/>
      <c r="B521" s="209"/>
      <c r="C521" s="209"/>
      <c r="D521" s="209"/>
      <c r="E521" s="209"/>
      <c r="F521" s="209"/>
      <c r="G521" s="209"/>
      <c r="H521" s="730"/>
      <c r="I521" s="733"/>
    </row>
    <row r="522" spans="1:9">
      <c r="A522" s="209"/>
      <c r="B522" s="209"/>
      <c r="C522" s="209"/>
      <c r="D522" s="209"/>
      <c r="E522" s="209"/>
      <c r="F522" s="209"/>
      <c r="G522" s="209"/>
      <c r="H522" s="730"/>
      <c r="I522" s="733"/>
    </row>
    <row r="523" spans="1:9">
      <c r="A523" s="209"/>
      <c r="B523" s="209"/>
      <c r="C523" s="209"/>
      <c r="D523" s="209"/>
      <c r="E523" s="209"/>
      <c r="F523" s="209"/>
      <c r="G523" s="209"/>
      <c r="H523" s="730"/>
      <c r="I523" s="733"/>
    </row>
    <row r="524" spans="1:9">
      <c r="A524" s="209"/>
      <c r="B524" s="209"/>
      <c r="C524" s="209"/>
      <c r="D524" s="209"/>
      <c r="E524" s="209"/>
      <c r="F524" s="209"/>
      <c r="G524" s="209"/>
      <c r="H524" s="730"/>
      <c r="I524" s="733"/>
    </row>
    <row r="525" spans="1:9">
      <c r="A525" s="209"/>
      <c r="B525" s="209"/>
      <c r="C525" s="209"/>
      <c r="D525" s="209"/>
      <c r="E525" s="209"/>
      <c r="F525" s="209"/>
      <c r="G525" s="209"/>
      <c r="H525" s="730"/>
      <c r="I525" s="733"/>
    </row>
    <row r="526" spans="1:9">
      <c r="A526" s="209"/>
      <c r="B526" s="209"/>
      <c r="C526" s="209"/>
      <c r="D526" s="209"/>
      <c r="E526" s="209"/>
      <c r="F526" s="209"/>
      <c r="G526" s="209"/>
      <c r="H526" s="730"/>
      <c r="I526" s="733"/>
    </row>
    <row r="527" spans="1:9">
      <c r="A527" s="209"/>
      <c r="B527" s="209"/>
      <c r="C527" s="209"/>
      <c r="D527" s="209"/>
      <c r="E527" s="209"/>
      <c r="F527" s="209"/>
      <c r="G527" s="209"/>
      <c r="H527" s="730"/>
      <c r="I527" s="733"/>
    </row>
    <row r="528" spans="1:9">
      <c r="A528" s="209"/>
      <c r="B528" s="209"/>
      <c r="C528" s="209"/>
      <c r="D528" s="209"/>
      <c r="E528" s="209"/>
      <c r="F528" s="209"/>
      <c r="G528" s="209"/>
      <c r="H528" s="730"/>
      <c r="I528" s="733"/>
    </row>
    <row r="529" spans="1:9">
      <c r="A529" s="209"/>
      <c r="B529" s="209"/>
      <c r="C529" s="209"/>
      <c r="D529" s="209"/>
      <c r="E529" s="209"/>
      <c r="F529" s="209"/>
      <c r="G529" s="209"/>
      <c r="H529" s="730"/>
      <c r="I529" s="733"/>
    </row>
    <row r="530" spans="1:9">
      <c r="A530" s="209"/>
      <c r="B530" s="209"/>
      <c r="C530" s="209"/>
      <c r="D530" s="209"/>
      <c r="E530" s="209"/>
      <c r="F530" s="209"/>
      <c r="G530" s="209"/>
      <c r="H530" s="730"/>
      <c r="I530" s="733"/>
    </row>
    <row r="531" spans="1:9">
      <c r="A531" s="209"/>
      <c r="B531" s="209"/>
      <c r="C531" s="209"/>
      <c r="D531" s="209"/>
      <c r="E531" s="209"/>
      <c r="F531" s="209"/>
      <c r="G531" s="209"/>
      <c r="H531" s="730"/>
      <c r="I531" s="733"/>
    </row>
    <row r="532" spans="1:9">
      <c r="A532" s="209"/>
      <c r="B532" s="209"/>
      <c r="C532" s="209"/>
      <c r="D532" s="209"/>
      <c r="E532" s="209"/>
      <c r="F532" s="209"/>
      <c r="G532" s="209"/>
      <c r="H532" s="730"/>
      <c r="I532" s="733"/>
    </row>
    <row r="533" spans="1:9">
      <c r="A533" s="209"/>
      <c r="B533" s="209"/>
      <c r="C533" s="209"/>
      <c r="D533" s="209"/>
      <c r="E533" s="209"/>
      <c r="F533" s="209"/>
      <c r="G533" s="209"/>
      <c r="H533" s="730"/>
      <c r="I533" s="733"/>
    </row>
    <row r="534" spans="1:9">
      <c r="A534" s="209"/>
      <c r="B534" s="209"/>
      <c r="C534" s="209"/>
      <c r="D534" s="209"/>
      <c r="E534" s="209"/>
      <c r="F534" s="209"/>
      <c r="G534" s="209"/>
      <c r="H534" s="730"/>
      <c r="I534" s="733"/>
    </row>
    <row r="535" spans="1:9">
      <c r="A535" s="209"/>
      <c r="B535" s="209"/>
      <c r="C535" s="209"/>
      <c r="D535" s="209"/>
      <c r="E535" s="209"/>
      <c r="F535" s="209"/>
      <c r="G535" s="209"/>
      <c r="H535" s="730"/>
      <c r="I535" s="733"/>
    </row>
    <row r="536" spans="1:9">
      <c r="A536" s="209"/>
      <c r="B536" s="209"/>
      <c r="C536" s="209"/>
      <c r="D536" s="209"/>
      <c r="E536" s="209"/>
      <c r="F536" s="209"/>
      <c r="G536" s="209"/>
      <c r="H536" s="730"/>
      <c r="I536" s="733"/>
    </row>
    <row r="537" spans="1:9">
      <c r="A537" s="209"/>
      <c r="B537" s="209"/>
      <c r="C537" s="209"/>
      <c r="D537" s="209"/>
      <c r="E537" s="209"/>
      <c r="F537" s="209"/>
      <c r="G537" s="209"/>
      <c r="H537" s="730"/>
      <c r="I537" s="733"/>
    </row>
    <row r="538" spans="1:9">
      <c r="A538" s="209"/>
      <c r="B538" s="209"/>
      <c r="C538" s="209"/>
      <c r="D538" s="209"/>
      <c r="E538" s="209"/>
      <c r="F538" s="209"/>
      <c r="G538" s="209"/>
      <c r="H538" s="730"/>
      <c r="I538" s="733"/>
    </row>
    <row r="539" spans="1:9">
      <c r="A539" s="209"/>
      <c r="B539" s="209"/>
      <c r="C539" s="209"/>
      <c r="D539" s="209"/>
      <c r="E539" s="209"/>
      <c r="F539" s="209"/>
      <c r="G539" s="209"/>
      <c r="H539" s="730"/>
      <c r="I539" s="733"/>
    </row>
    <row r="540" spans="1:9">
      <c r="A540" s="209"/>
      <c r="B540" s="209"/>
      <c r="C540" s="209"/>
      <c r="D540" s="209"/>
      <c r="E540" s="209"/>
      <c r="F540" s="209"/>
      <c r="G540" s="209"/>
      <c r="H540" s="730"/>
      <c r="I540" s="733"/>
    </row>
    <row r="541" spans="1:9">
      <c r="A541" s="209"/>
      <c r="B541" s="209"/>
      <c r="C541" s="209"/>
      <c r="D541" s="209"/>
      <c r="E541" s="209"/>
      <c r="F541" s="209"/>
      <c r="G541" s="209"/>
      <c r="H541" s="730"/>
      <c r="I541" s="733"/>
    </row>
    <row r="542" spans="1:9">
      <c r="A542" s="209"/>
      <c r="B542" s="209"/>
      <c r="C542" s="209"/>
      <c r="D542" s="209"/>
      <c r="E542" s="209"/>
      <c r="F542" s="209"/>
      <c r="G542" s="209"/>
      <c r="H542" s="730"/>
      <c r="I542" s="733"/>
    </row>
    <row r="543" spans="1:9">
      <c r="A543" s="209"/>
      <c r="B543" s="209"/>
      <c r="C543" s="209"/>
      <c r="D543" s="209"/>
      <c r="E543" s="209"/>
      <c r="F543" s="209"/>
      <c r="G543" s="209"/>
      <c r="H543" s="730"/>
      <c r="I543" s="733"/>
    </row>
    <row r="544" spans="1:9">
      <c r="A544" s="209"/>
      <c r="B544" s="209"/>
      <c r="C544" s="209"/>
      <c r="D544" s="209"/>
      <c r="E544" s="209"/>
      <c r="F544" s="209"/>
      <c r="G544" s="209"/>
      <c r="H544" s="730"/>
      <c r="I544" s="733"/>
    </row>
    <row r="545" spans="1:9">
      <c r="A545" s="209"/>
      <c r="B545" s="209"/>
      <c r="C545" s="209"/>
      <c r="D545" s="209"/>
      <c r="E545" s="209"/>
      <c r="F545" s="209"/>
      <c r="G545" s="209"/>
      <c r="H545" s="730"/>
      <c r="I545" s="733"/>
    </row>
    <row r="546" spans="1:9">
      <c r="A546" s="209"/>
      <c r="B546" s="209"/>
      <c r="C546" s="209"/>
      <c r="D546" s="209"/>
      <c r="E546" s="209"/>
      <c r="F546" s="209"/>
      <c r="G546" s="209"/>
      <c r="H546" s="730"/>
      <c r="I546" s="733"/>
    </row>
    <row r="547" spans="1:9">
      <c r="A547" s="209"/>
      <c r="B547" s="209"/>
      <c r="C547" s="209"/>
      <c r="D547" s="209"/>
      <c r="E547" s="209"/>
      <c r="F547" s="209"/>
      <c r="G547" s="209"/>
      <c r="H547" s="730"/>
      <c r="I547" s="733"/>
    </row>
    <row r="548" spans="1:9">
      <c r="A548" s="209"/>
      <c r="B548" s="209"/>
      <c r="C548" s="209"/>
      <c r="D548" s="209"/>
      <c r="E548" s="209"/>
      <c r="F548" s="209"/>
      <c r="G548" s="209"/>
      <c r="H548" s="730"/>
      <c r="I548" s="733"/>
    </row>
    <row r="549" spans="1:9">
      <c r="A549" s="209"/>
      <c r="B549" s="209"/>
      <c r="C549" s="209"/>
      <c r="D549" s="209"/>
      <c r="E549" s="209"/>
      <c r="F549" s="209"/>
      <c r="G549" s="209"/>
      <c r="H549" s="730"/>
      <c r="I549" s="733"/>
    </row>
    <row r="550" spans="1:9">
      <c r="A550" s="209"/>
      <c r="B550" s="209"/>
      <c r="C550" s="209"/>
      <c r="D550" s="209"/>
      <c r="E550" s="209"/>
      <c r="F550" s="209"/>
      <c r="G550" s="209"/>
      <c r="H550" s="730"/>
      <c r="I550" s="733"/>
    </row>
    <row r="551" spans="1:9">
      <c r="A551" s="209"/>
      <c r="B551" s="209"/>
      <c r="C551" s="209"/>
      <c r="D551" s="209"/>
      <c r="E551" s="209"/>
      <c r="F551" s="209"/>
      <c r="G551" s="209"/>
      <c r="H551" s="730"/>
      <c r="I551" s="733"/>
    </row>
    <row r="552" spans="1:9">
      <c r="A552" s="209"/>
      <c r="B552" s="209"/>
      <c r="C552" s="209"/>
      <c r="D552" s="209"/>
      <c r="E552" s="209"/>
      <c r="F552" s="209"/>
      <c r="G552" s="209"/>
      <c r="H552" s="730"/>
      <c r="I552" s="733"/>
    </row>
    <row r="553" spans="1:9">
      <c r="A553" s="209"/>
      <c r="B553" s="209"/>
      <c r="C553" s="209"/>
      <c r="D553" s="209"/>
      <c r="E553" s="209"/>
      <c r="F553" s="209"/>
      <c r="G553" s="209"/>
      <c r="H553" s="730"/>
      <c r="I553" s="733"/>
    </row>
    <row r="554" spans="1:9">
      <c r="A554" s="209"/>
      <c r="B554" s="209"/>
      <c r="C554" s="209"/>
      <c r="D554" s="209"/>
      <c r="E554" s="209"/>
      <c r="F554" s="209"/>
      <c r="G554" s="209"/>
      <c r="H554" s="730"/>
      <c r="I554" s="733"/>
    </row>
    <row r="555" spans="1:9">
      <c r="A555" s="209"/>
      <c r="B555" s="209"/>
      <c r="C555" s="209"/>
      <c r="D555" s="209"/>
      <c r="E555" s="209"/>
      <c r="F555" s="209"/>
      <c r="G555" s="209"/>
      <c r="H555" s="730"/>
      <c r="I555" s="733"/>
    </row>
    <row r="556" spans="1:9">
      <c r="A556" s="209"/>
      <c r="B556" s="209"/>
      <c r="C556" s="209"/>
      <c r="D556" s="209"/>
      <c r="E556" s="209"/>
      <c r="F556" s="209"/>
      <c r="G556" s="209"/>
      <c r="H556" s="730"/>
      <c r="I556" s="733"/>
    </row>
    <row r="557" spans="1:9">
      <c r="A557" s="209"/>
      <c r="B557" s="209"/>
      <c r="C557" s="209"/>
      <c r="D557" s="209"/>
      <c r="E557" s="209"/>
      <c r="F557" s="209"/>
      <c r="G557" s="209"/>
      <c r="H557" s="730"/>
      <c r="I557" s="733"/>
    </row>
    <row r="558" spans="1:9">
      <c r="A558" s="209"/>
      <c r="B558" s="209"/>
      <c r="C558" s="209"/>
      <c r="D558" s="209"/>
      <c r="E558" s="209"/>
      <c r="F558" s="209"/>
      <c r="G558" s="209"/>
      <c r="H558" s="730"/>
      <c r="I558" s="733"/>
    </row>
    <row r="559" spans="1:9">
      <c r="A559" s="209"/>
      <c r="B559" s="209"/>
      <c r="C559" s="209"/>
      <c r="D559" s="209"/>
      <c r="E559" s="209"/>
      <c r="F559" s="209"/>
      <c r="G559" s="209"/>
      <c r="H559" s="730"/>
      <c r="I559" s="733"/>
    </row>
    <row r="560" spans="1:9">
      <c r="A560" s="209"/>
      <c r="B560" s="209"/>
      <c r="C560" s="209"/>
      <c r="D560" s="209"/>
      <c r="E560" s="209"/>
      <c r="F560" s="209"/>
      <c r="G560" s="209"/>
      <c r="H560" s="730"/>
      <c r="I560" s="733"/>
    </row>
    <row r="561" spans="1:9">
      <c r="A561" s="209"/>
      <c r="B561" s="209"/>
      <c r="C561" s="209"/>
      <c r="D561" s="209"/>
      <c r="E561" s="209"/>
      <c r="F561" s="209"/>
      <c r="G561" s="209"/>
      <c r="H561" s="730"/>
      <c r="I561" s="733"/>
    </row>
    <row r="562" spans="1:9">
      <c r="A562" s="209"/>
      <c r="B562" s="209"/>
      <c r="C562" s="209"/>
      <c r="D562" s="209"/>
      <c r="E562" s="209"/>
      <c r="F562" s="209"/>
      <c r="G562" s="209"/>
      <c r="H562" s="730"/>
      <c r="I562" s="733"/>
    </row>
    <row r="563" spans="1:9">
      <c r="A563" s="209"/>
      <c r="B563" s="209"/>
      <c r="C563" s="209"/>
      <c r="D563" s="209"/>
      <c r="E563" s="209"/>
      <c r="F563" s="209"/>
      <c r="G563" s="209"/>
      <c r="H563" s="730"/>
      <c r="I563" s="733"/>
    </row>
    <row r="564" spans="1:9">
      <c r="A564" s="209"/>
      <c r="B564" s="209"/>
      <c r="C564" s="209"/>
      <c r="D564" s="209"/>
      <c r="E564" s="209"/>
      <c r="F564" s="209"/>
      <c r="G564" s="209"/>
      <c r="H564" s="730"/>
      <c r="I564" s="733"/>
    </row>
    <row r="565" spans="1:9">
      <c r="A565" s="209"/>
      <c r="B565" s="209"/>
      <c r="C565" s="209"/>
      <c r="D565" s="209"/>
      <c r="E565" s="209"/>
      <c r="F565" s="209"/>
      <c r="G565" s="209"/>
      <c r="H565" s="730"/>
      <c r="I565" s="733"/>
    </row>
    <row r="566" spans="1:9">
      <c r="A566" s="209"/>
      <c r="B566" s="209"/>
      <c r="C566" s="209"/>
      <c r="D566" s="209"/>
      <c r="E566" s="209"/>
      <c r="F566" s="209"/>
      <c r="G566" s="209"/>
      <c r="H566" s="730"/>
      <c r="I566" s="733"/>
    </row>
    <row r="567" spans="1:9">
      <c r="A567" s="209"/>
      <c r="B567" s="209"/>
      <c r="C567" s="209"/>
      <c r="D567" s="209"/>
      <c r="E567" s="209"/>
      <c r="F567" s="209"/>
      <c r="G567" s="209"/>
      <c r="H567" s="730"/>
      <c r="I567" s="733"/>
    </row>
    <row r="568" spans="1:9">
      <c r="A568" s="209"/>
      <c r="B568" s="209"/>
      <c r="C568" s="209"/>
      <c r="D568" s="209"/>
      <c r="E568" s="209"/>
      <c r="F568" s="209"/>
      <c r="G568" s="209"/>
      <c r="H568" s="730"/>
      <c r="I568" s="733"/>
    </row>
    <row r="569" spans="1:9">
      <c r="A569" s="209"/>
      <c r="B569" s="209"/>
      <c r="C569" s="209"/>
      <c r="D569" s="209"/>
      <c r="E569" s="209"/>
      <c r="F569" s="209"/>
      <c r="G569" s="209"/>
      <c r="H569" s="730"/>
      <c r="I569" s="733"/>
    </row>
    <row r="570" spans="1:9">
      <c r="A570" s="209"/>
      <c r="B570" s="209"/>
      <c r="C570" s="209"/>
      <c r="D570" s="209"/>
      <c r="E570" s="209"/>
      <c r="F570" s="209"/>
      <c r="G570" s="209"/>
      <c r="H570" s="730"/>
      <c r="I570" s="733"/>
    </row>
    <row r="571" spans="1:9">
      <c r="A571" s="209"/>
      <c r="B571" s="209"/>
      <c r="C571" s="209"/>
      <c r="D571" s="209"/>
      <c r="E571" s="209"/>
      <c r="F571" s="209"/>
      <c r="G571" s="209"/>
      <c r="H571" s="730"/>
      <c r="I571" s="733"/>
    </row>
    <row r="572" spans="1:9">
      <c r="A572" s="209"/>
      <c r="B572" s="209"/>
      <c r="C572" s="209"/>
      <c r="D572" s="209"/>
      <c r="E572" s="209"/>
      <c r="F572" s="209"/>
      <c r="G572" s="209"/>
      <c r="H572" s="730"/>
      <c r="I572" s="733"/>
    </row>
    <row r="573" spans="1:9">
      <c r="A573" s="209"/>
      <c r="B573" s="209"/>
      <c r="C573" s="209"/>
      <c r="D573" s="209"/>
      <c r="E573" s="209"/>
      <c r="F573" s="209"/>
      <c r="G573" s="209"/>
      <c r="H573" s="730"/>
      <c r="I573" s="733"/>
    </row>
    <row r="574" spans="1:9">
      <c r="A574" s="209"/>
      <c r="B574" s="209"/>
      <c r="C574" s="209"/>
      <c r="D574" s="209"/>
      <c r="E574" s="209"/>
      <c r="F574" s="209"/>
      <c r="G574" s="209"/>
      <c r="H574" s="730"/>
      <c r="I574" s="733"/>
    </row>
    <row r="575" spans="1:9">
      <c r="A575" s="209"/>
      <c r="B575" s="209"/>
      <c r="C575" s="209"/>
      <c r="D575" s="209"/>
      <c r="E575" s="209"/>
      <c r="F575" s="209"/>
      <c r="G575" s="209"/>
      <c r="H575" s="730"/>
      <c r="I575" s="733"/>
    </row>
    <row r="576" spans="1:9">
      <c r="A576" s="209"/>
      <c r="B576" s="209"/>
      <c r="C576" s="209"/>
      <c r="D576" s="209"/>
      <c r="E576" s="209"/>
      <c r="F576" s="209"/>
      <c r="G576" s="209"/>
      <c r="H576" s="730"/>
      <c r="I576" s="733"/>
    </row>
    <row r="577" spans="1:9">
      <c r="A577" s="209"/>
      <c r="B577" s="209"/>
      <c r="C577" s="209"/>
      <c r="D577" s="209"/>
      <c r="E577" s="209"/>
      <c r="F577" s="209"/>
      <c r="G577" s="209"/>
      <c r="H577" s="730"/>
      <c r="I577" s="733"/>
    </row>
    <row r="578" spans="1:9">
      <c r="A578" s="209"/>
      <c r="B578" s="209"/>
      <c r="C578" s="209"/>
      <c r="D578" s="209"/>
      <c r="E578" s="209"/>
      <c r="F578" s="209"/>
      <c r="G578" s="209"/>
      <c r="H578" s="730"/>
      <c r="I578" s="733"/>
    </row>
    <row r="579" spans="1:9">
      <c r="A579" s="209"/>
      <c r="B579" s="209"/>
      <c r="C579" s="209"/>
      <c r="D579" s="209"/>
      <c r="E579" s="209"/>
      <c r="F579" s="209"/>
      <c r="G579" s="209"/>
      <c r="H579" s="730"/>
      <c r="I579" s="733"/>
    </row>
    <row r="580" spans="1:9">
      <c r="A580" s="209"/>
      <c r="B580" s="209"/>
      <c r="C580" s="209"/>
      <c r="D580" s="209"/>
      <c r="E580" s="209"/>
      <c r="F580" s="209"/>
      <c r="G580" s="209"/>
      <c r="H580" s="730"/>
      <c r="I580" s="733"/>
    </row>
    <row r="581" spans="1:9">
      <c r="A581" s="209"/>
      <c r="B581" s="209"/>
      <c r="C581" s="209"/>
      <c r="D581" s="209"/>
      <c r="E581" s="209"/>
      <c r="F581" s="209"/>
      <c r="G581" s="209"/>
      <c r="H581" s="730"/>
      <c r="I581" s="733"/>
    </row>
    <row r="582" spans="1:9">
      <c r="A582" s="209"/>
      <c r="B582" s="209"/>
      <c r="C582" s="209"/>
      <c r="D582" s="209"/>
      <c r="E582" s="209"/>
      <c r="F582" s="209"/>
      <c r="G582" s="209"/>
      <c r="H582" s="730"/>
      <c r="I582" s="733"/>
    </row>
    <row r="583" spans="1:9">
      <c r="A583" s="209"/>
      <c r="B583" s="209"/>
      <c r="C583" s="209"/>
      <c r="D583" s="209"/>
      <c r="E583" s="209"/>
      <c r="F583" s="209"/>
      <c r="G583" s="209"/>
      <c r="H583" s="730"/>
      <c r="I583" s="733"/>
    </row>
    <row r="584" spans="1:9">
      <c r="A584" s="209"/>
      <c r="B584" s="209"/>
      <c r="C584" s="209"/>
      <c r="D584" s="209"/>
      <c r="E584" s="209"/>
      <c r="F584" s="209"/>
      <c r="G584" s="209"/>
      <c r="H584" s="730"/>
      <c r="I584" s="733"/>
    </row>
    <row r="585" spans="1:9">
      <c r="A585" s="209"/>
      <c r="B585" s="209"/>
      <c r="C585" s="209"/>
      <c r="D585" s="209"/>
      <c r="E585" s="209"/>
      <c r="F585" s="209"/>
      <c r="G585" s="209"/>
      <c r="H585" s="730"/>
      <c r="I585" s="733"/>
    </row>
    <row r="586" spans="1:9">
      <c r="A586" s="209"/>
      <c r="B586" s="209"/>
      <c r="C586" s="209"/>
      <c r="D586" s="209"/>
      <c r="E586" s="209"/>
      <c r="F586" s="209"/>
      <c r="G586" s="209"/>
      <c r="H586" s="730"/>
      <c r="I586" s="733"/>
    </row>
    <row r="587" spans="1:9">
      <c r="A587" s="209"/>
      <c r="B587" s="209"/>
      <c r="C587" s="209"/>
      <c r="D587" s="209"/>
      <c r="E587" s="209"/>
      <c r="F587" s="209"/>
      <c r="G587" s="209"/>
      <c r="H587" s="730"/>
      <c r="I587" s="733"/>
    </row>
    <row r="588" spans="1:9">
      <c r="A588" s="209"/>
      <c r="B588" s="209"/>
      <c r="C588" s="209"/>
      <c r="D588" s="209"/>
      <c r="E588" s="209"/>
      <c r="F588" s="209"/>
      <c r="G588" s="209"/>
      <c r="H588" s="730"/>
      <c r="I588" s="733"/>
    </row>
    <row r="589" spans="1:9">
      <c r="A589" s="209"/>
      <c r="B589" s="209"/>
      <c r="C589" s="209"/>
      <c r="D589" s="209"/>
      <c r="E589" s="209"/>
      <c r="F589" s="209"/>
      <c r="G589" s="209"/>
      <c r="H589" s="730"/>
      <c r="I589" s="733"/>
    </row>
    <row r="590" spans="1:9">
      <c r="A590" s="209"/>
      <c r="B590" s="209"/>
      <c r="C590" s="209"/>
      <c r="D590" s="209"/>
      <c r="E590" s="209"/>
      <c r="F590" s="209"/>
      <c r="G590" s="209"/>
      <c r="H590" s="730"/>
      <c r="I590" s="733"/>
    </row>
    <row r="591" spans="1:9">
      <c r="A591" s="209"/>
      <c r="B591" s="209"/>
      <c r="C591" s="209"/>
      <c r="D591" s="209"/>
      <c r="E591" s="209"/>
      <c r="F591" s="209"/>
      <c r="G591" s="209"/>
      <c r="H591" s="730"/>
      <c r="I591" s="733"/>
    </row>
    <row r="592" spans="1:9">
      <c r="A592" s="209"/>
      <c r="B592" s="209"/>
      <c r="C592" s="209"/>
      <c r="D592" s="209"/>
      <c r="E592" s="209"/>
      <c r="F592" s="209"/>
      <c r="G592" s="209"/>
      <c r="H592" s="730"/>
      <c r="I592" s="733"/>
    </row>
    <row r="593" spans="1:9">
      <c r="A593" s="209"/>
      <c r="B593" s="209"/>
      <c r="C593" s="209"/>
      <c r="D593" s="209"/>
      <c r="E593" s="209"/>
      <c r="F593" s="209"/>
      <c r="G593" s="209"/>
      <c r="H593" s="730"/>
      <c r="I593" s="733"/>
    </row>
    <row r="594" spans="1:9">
      <c r="A594" s="209"/>
      <c r="B594" s="209"/>
      <c r="C594" s="209"/>
      <c r="D594" s="209"/>
      <c r="E594" s="209"/>
      <c r="F594" s="209"/>
      <c r="G594" s="209"/>
      <c r="H594" s="730"/>
      <c r="I594" s="733"/>
    </row>
    <row r="595" spans="1:9">
      <c r="A595" s="209"/>
      <c r="B595" s="209"/>
      <c r="C595" s="209"/>
      <c r="D595" s="209"/>
      <c r="E595" s="209"/>
      <c r="F595" s="209"/>
      <c r="G595" s="209"/>
      <c r="H595" s="730"/>
      <c r="I595" s="733"/>
    </row>
    <row r="596" spans="1:9">
      <c r="A596" s="209"/>
      <c r="B596" s="209"/>
      <c r="C596" s="209"/>
      <c r="D596" s="209"/>
      <c r="E596" s="209"/>
      <c r="F596" s="209"/>
      <c r="G596" s="209"/>
      <c r="H596" s="730"/>
      <c r="I596" s="733"/>
    </row>
    <row r="597" spans="1:9">
      <c r="A597" s="209"/>
      <c r="B597" s="209"/>
      <c r="C597" s="209"/>
      <c r="D597" s="209"/>
      <c r="E597" s="209"/>
      <c r="F597" s="209"/>
      <c r="G597" s="209"/>
      <c r="H597" s="730"/>
      <c r="I597" s="733"/>
    </row>
    <row r="598" spans="1:9">
      <c r="A598" s="209"/>
      <c r="B598" s="209"/>
      <c r="C598" s="209"/>
      <c r="D598" s="209"/>
      <c r="E598" s="209"/>
      <c r="F598" s="209"/>
      <c r="G598" s="209"/>
      <c r="H598" s="730"/>
      <c r="I598" s="733"/>
    </row>
    <row r="599" spans="1:9">
      <c r="A599" s="209"/>
      <c r="B599" s="209"/>
      <c r="C599" s="209"/>
      <c r="D599" s="209"/>
      <c r="E599" s="209"/>
      <c r="F599" s="209"/>
      <c r="G599" s="209"/>
      <c r="H599" s="730"/>
      <c r="I599" s="733"/>
    </row>
    <row r="600" spans="1:9">
      <c r="A600" s="209"/>
      <c r="B600" s="209"/>
      <c r="C600" s="209"/>
      <c r="D600" s="209"/>
      <c r="E600" s="209"/>
      <c r="F600" s="209"/>
      <c r="G600" s="209"/>
      <c r="H600" s="730"/>
      <c r="I600" s="733"/>
    </row>
    <row r="601" spans="1:9">
      <c r="A601" s="209"/>
      <c r="B601" s="209"/>
      <c r="C601" s="209"/>
      <c r="D601" s="209"/>
      <c r="E601" s="209"/>
      <c r="F601" s="209"/>
      <c r="G601" s="209"/>
      <c r="H601" s="730"/>
      <c r="I601" s="733"/>
    </row>
    <row r="602" spans="1:9">
      <c r="A602" s="209"/>
      <c r="B602" s="209"/>
      <c r="C602" s="209"/>
      <c r="D602" s="209"/>
      <c r="E602" s="209"/>
      <c r="F602" s="209"/>
      <c r="G602" s="209"/>
      <c r="H602" s="730"/>
      <c r="I602" s="733"/>
    </row>
    <row r="603" spans="1:9">
      <c r="A603" s="209"/>
      <c r="B603" s="209"/>
      <c r="C603" s="209"/>
      <c r="D603" s="209"/>
      <c r="E603" s="209"/>
      <c r="F603" s="209"/>
      <c r="G603" s="209"/>
      <c r="H603" s="730"/>
      <c r="I603" s="733"/>
    </row>
    <row r="604" spans="1:9">
      <c r="A604" s="209"/>
      <c r="B604" s="209"/>
      <c r="C604" s="209"/>
      <c r="D604" s="209"/>
      <c r="E604" s="209"/>
      <c r="F604" s="209"/>
      <c r="G604" s="209"/>
      <c r="H604" s="730"/>
      <c r="I604" s="733"/>
    </row>
    <row r="605" spans="1:9">
      <c r="A605" s="209"/>
      <c r="B605" s="209"/>
      <c r="C605" s="209"/>
      <c r="D605" s="209"/>
      <c r="E605" s="209"/>
      <c r="F605" s="209"/>
      <c r="G605" s="209"/>
      <c r="H605" s="730"/>
      <c r="I605" s="733"/>
    </row>
    <row r="606" spans="1:9">
      <c r="A606" s="209"/>
      <c r="B606" s="209"/>
      <c r="C606" s="209"/>
      <c r="D606" s="209"/>
      <c r="E606" s="209"/>
      <c r="F606" s="209"/>
      <c r="G606" s="209"/>
      <c r="H606" s="730"/>
      <c r="I606" s="733"/>
    </row>
    <row r="607" spans="1:9">
      <c r="A607" s="209"/>
      <c r="B607" s="209"/>
      <c r="C607" s="209"/>
      <c r="D607" s="209"/>
      <c r="E607" s="209"/>
      <c r="F607" s="209"/>
      <c r="G607" s="209"/>
      <c r="H607" s="730"/>
      <c r="I607" s="733"/>
    </row>
    <row r="608" spans="1:9">
      <c r="A608" s="209"/>
      <c r="B608" s="209"/>
      <c r="C608" s="209"/>
      <c r="D608" s="209"/>
      <c r="E608" s="209"/>
      <c r="F608" s="209"/>
      <c r="G608" s="209"/>
      <c r="H608" s="730"/>
      <c r="I608" s="733"/>
    </row>
    <row r="609" spans="1:9">
      <c r="A609" s="209"/>
      <c r="B609" s="209"/>
      <c r="C609" s="209"/>
      <c r="D609" s="209"/>
      <c r="E609" s="209"/>
      <c r="F609" s="209"/>
      <c r="G609" s="209"/>
      <c r="H609" s="730"/>
      <c r="I609" s="733"/>
    </row>
    <row r="610" spans="1:9">
      <c r="A610" s="209"/>
      <c r="B610" s="209"/>
      <c r="C610" s="209"/>
      <c r="D610" s="209"/>
      <c r="E610" s="209"/>
      <c r="F610" s="209"/>
      <c r="G610" s="209"/>
      <c r="H610" s="730"/>
      <c r="I610" s="733"/>
    </row>
    <row r="611" spans="1:9">
      <c r="A611" s="209"/>
      <c r="B611" s="209"/>
      <c r="C611" s="209"/>
      <c r="D611" s="209"/>
      <c r="E611" s="209"/>
      <c r="F611" s="209"/>
      <c r="G611" s="209"/>
      <c r="H611" s="730"/>
      <c r="I611" s="733"/>
    </row>
    <row r="612" spans="1:9">
      <c r="A612" s="209"/>
      <c r="B612" s="209"/>
      <c r="C612" s="209"/>
      <c r="D612" s="209"/>
      <c r="E612" s="209"/>
      <c r="F612" s="209"/>
      <c r="G612" s="209"/>
      <c r="H612" s="730"/>
      <c r="I612" s="733"/>
    </row>
    <row r="613" spans="1:9">
      <c r="A613" s="209"/>
      <c r="B613" s="209"/>
      <c r="C613" s="209"/>
      <c r="D613" s="209"/>
      <c r="E613" s="209"/>
      <c r="F613" s="209"/>
      <c r="G613" s="209"/>
      <c r="H613" s="730"/>
      <c r="I613" s="733"/>
    </row>
    <row r="614" spans="1:9">
      <c r="A614" s="209"/>
      <c r="B614" s="209"/>
      <c r="C614" s="209"/>
      <c r="D614" s="209"/>
      <c r="E614" s="209"/>
      <c r="F614" s="209"/>
      <c r="G614" s="209"/>
      <c r="H614" s="730"/>
      <c r="I614" s="733"/>
    </row>
    <row r="615" spans="1:9">
      <c r="A615" s="209"/>
      <c r="B615" s="209"/>
      <c r="C615" s="209"/>
      <c r="D615" s="209"/>
      <c r="E615" s="209"/>
      <c r="F615" s="209"/>
      <c r="G615" s="209"/>
      <c r="H615" s="730"/>
      <c r="I615" s="733"/>
    </row>
    <row r="616" spans="1:9">
      <c r="A616" s="209"/>
      <c r="B616" s="209"/>
      <c r="C616" s="209"/>
      <c r="D616" s="209"/>
      <c r="E616" s="209"/>
      <c r="F616" s="209"/>
      <c r="G616" s="209"/>
      <c r="H616" s="730"/>
      <c r="I616" s="733"/>
    </row>
    <row r="617" spans="1:9">
      <c r="A617" s="209"/>
      <c r="B617" s="209"/>
      <c r="C617" s="209"/>
      <c r="D617" s="209"/>
      <c r="E617" s="209"/>
      <c r="F617" s="209"/>
      <c r="G617" s="209"/>
      <c r="H617" s="730"/>
      <c r="I617" s="733"/>
    </row>
    <row r="618" spans="1:9">
      <c r="A618" s="209"/>
      <c r="B618" s="209"/>
      <c r="C618" s="209"/>
      <c r="D618" s="209"/>
      <c r="E618" s="209"/>
      <c r="F618" s="209"/>
      <c r="G618" s="209"/>
      <c r="H618" s="730"/>
      <c r="I618" s="733"/>
    </row>
    <row r="619" spans="1:9">
      <c r="A619" s="209"/>
      <c r="B619" s="209"/>
      <c r="C619" s="209"/>
      <c r="D619" s="209"/>
      <c r="E619" s="209"/>
      <c r="F619" s="209"/>
      <c r="G619" s="209"/>
      <c r="H619" s="730"/>
      <c r="I619" s="733"/>
    </row>
    <row r="620" spans="1:9">
      <c r="A620" s="209"/>
      <c r="B620" s="209"/>
      <c r="C620" s="209"/>
      <c r="D620" s="209"/>
      <c r="E620" s="209"/>
      <c r="F620" s="209"/>
      <c r="G620" s="209"/>
      <c r="H620" s="730"/>
      <c r="I620" s="733"/>
    </row>
    <row r="621" spans="1:9">
      <c r="A621" s="209"/>
      <c r="B621" s="209"/>
      <c r="C621" s="209"/>
      <c r="D621" s="209"/>
      <c r="E621" s="209"/>
      <c r="F621" s="209"/>
      <c r="G621" s="209"/>
      <c r="H621" s="730"/>
      <c r="I621" s="733"/>
    </row>
    <row r="622" spans="1:9">
      <c r="A622" s="209"/>
      <c r="B622" s="209"/>
      <c r="C622" s="209"/>
      <c r="D622" s="209"/>
      <c r="E622" s="209"/>
      <c r="F622" s="209"/>
      <c r="G622" s="209"/>
      <c r="H622" s="730"/>
      <c r="I622" s="733"/>
    </row>
    <row r="623" spans="1:9">
      <c r="A623" s="209"/>
      <c r="B623" s="209"/>
      <c r="C623" s="209"/>
      <c r="D623" s="209"/>
      <c r="E623" s="209"/>
      <c r="F623" s="209"/>
      <c r="G623" s="209"/>
      <c r="H623" s="730"/>
      <c r="I623" s="733"/>
    </row>
    <row r="624" spans="1:9">
      <c r="A624" s="209"/>
      <c r="B624" s="209"/>
      <c r="C624" s="209"/>
      <c r="D624" s="209"/>
      <c r="E624" s="209"/>
      <c r="F624" s="209"/>
      <c r="G624" s="209"/>
      <c r="H624" s="730"/>
      <c r="I624" s="733"/>
    </row>
    <row r="625" spans="1:9">
      <c r="A625" s="209"/>
      <c r="B625" s="209"/>
      <c r="C625" s="209"/>
      <c r="D625" s="209"/>
      <c r="E625" s="209"/>
      <c r="F625" s="209"/>
      <c r="G625" s="209"/>
      <c r="H625" s="730"/>
      <c r="I625" s="733"/>
    </row>
    <row r="626" spans="1:9">
      <c r="A626" s="209"/>
      <c r="B626" s="209"/>
      <c r="C626" s="209"/>
      <c r="D626" s="209"/>
      <c r="E626" s="209"/>
      <c r="F626" s="209"/>
      <c r="G626" s="209"/>
      <c r="H626" s="730"/>
      <c r="I626" s="733"/>
    </row>
    <row r="627" spans="1:9">
      <c r="A627" s="209"/>
      <c r="B627" s="209"/>
      <c r="C627" s="209"/>
      <c r="D627" s="209"/>
      <c r="E627" s="209"/>
      <c r="F627" s="209"/>
      <c r="G627" s="209"/>
      <c r="H627" s="730"/>
      <c r="I627" s="733"/>
    </row>
    <row r="628" spans="1:9">
      <c r="A628" s="209"/>
      <c r="B628" s="209"/>
      <c r="C628" s="209"/>
      <c r="D628" s="209"/>
      <c r="E628" s="209"/>
      <c r="F628" s="209"/>
      <c r="G628" s="209"/>
      <c r="H628" s="730"/>
      <c r="I628" s="733"/>
    </row>
    <row r="629" spans="1:9">
      <c r="A629" s="209"/>
      <c r="B629" s="209"/>
      <c r="C629" s="209"/>
      <c r="D629" s="209"/>
      <c r="E629" s="209"/>
      <c r="F629" s="209"/>
      <c r="G629" s="209"/>
      <c r="H629" s="730"/>
      <c r="I629" s="733"/>
    </row>
    <row r="630" spans="1:9">
      <c r="A630" s="209"/>
      <c r="B630" s="209"/>
      <c r="C630" s="209"/>
      <c r="D630" s="209"/>
      <c r="E630" s="209"/>
      <c r="F630" s="209"/>
      <c r="G630" s="209"/>
      <c r="H630" s="730"/>
      <c r="I630" s="733"/>
    </row>
    <row r="631" spans="1:9">
      <c r="A631" s="209"/>
      <c r="B631" s="209"/>
      <c r="C631" s="209"/>
      <c r="D631" s="209"/>
      <c r="E631" s="209"/>
      <c r="F631" s="209"/>
      <c r="G631" s="209"/>
      <c r="H631" s="730"/>
      <c r="I631" s="733"/>
    </row>
    <row r="632" spans="1:9">
      <c r="A632" s="209"/>
      <c r="B632" s="209"/>
      <c r="C632" s="209"/>
      <c r="D632" s="209"/>
      <c r="E632" s="209"/>
      <c r="F632" s="209"/>
      <c r="G632" s="209"/>
      <c r="H632" s="730"/>
      <c r="I632" s="733"/>
    </row>
  </sheetData>
  <sortState ref="A11:M453">
    <sortCondition ref="A453"/>
  </sortState>
  <hyperlinks>
    <hyperlink ref="A2" r:id="rId1"/>
    <hyperlink ref="D4" r:id="rId2"/>
  </hyperlinks>
  <pageMargins left="0.7" right="0.7" top="0.75" bottom="0.75" header="0.3" footer="0.3"/>
  <pageSetup paperSize="9" orientation="portrait" horizontalDpi="1200" verticalDpi="1200"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I626"/>
  <sheetViews>
    <sheetView workbookViewId="0">
      <selection activeCell="F35" sqref="F35"/>
    </sheetView>
  </sheetViews>
  <sheetFormatPr baseColWidth="10" defaultColWidth="11" defaultRowHeight="11.5"/>
  <cols>
    <col min="1" max="1" width="17.25" style="208" customWidth="1"/>
    <col min="2" max="2" width="14.25" style="208" customWidth="1"/>
    <col min="3" max="3" width="6.25" style="208" customWidth="1"/>
    <col min="4" max="16384" width="11" style="208"/>
  </cols>
  <sheetData>
    <row r="1" spans="1:8">
      <c r="A1" s="208" t="s">
        <v>567</v>
      </c>
    </row>
    <row r="2" spans="1:8">
      <c r="A2" s="129" t="s">
        <v>353</v>
      </c>
    </row>
    <row r="3" spans="1:8">
      <c r="A3" s="262"/>
      <c r="B3" s="359"/>
      <c r="C3" s="360"/>
      <c r="D3" s="360"/>
      <c r="H3" s="11"/>
    </row>
    <row r="4" spans="1:8">
      <c r="A4" s="208" t="s">
        <v>371</v>
      </c>
      <c r="B4" s="129" t="s">
        <v>390</v>
      </c>
      <c r="C4" s="360"/>
      <c r="D4" s="360"/>
    </row>
    <row r="5" spans="1:8">
      <c r="A5" s="208" t="s">
        <v>569</v>
      </c>
      <c r="B5" s="359"/>
      <c r="C5" s="360"/>
      <c r="D5" s="360"/>
    </row>
    <row r="6" spans="1:8">
      <c r="A6" s="262"/>
      <c r="B6" s="359"/>
      <c r="C6" s="360"/>
      <c r="D6" s="360"/>
      <c r="H6" s="129"/>
    </row>
    <row r="7" spans="1:8">
      <c r="A7" s="360"/>
      <c r="B7" s="208" t="s">
        <v>352</v>
      </c>
      <c r="C7" s="208" t="s">
        <v>349</v>
      </c>
      <c r="D7" s="360" t="s">
        <v>374</v>
      </c>
    </row>
    <row r="8" spans="1:8">
      <c r="A8" s="359" t="s">
        <v>41</v>
      </c>
      <c r="B8" s="359" t="s">
        <v>339</v>
      </c>
      <c r="C8" s="360" t="s">
        <v>338</v>
      </c>
      <c r="D8" s="360" t="s">
        <v>338</v>
      </c>
    </row>
    <row r="9" spans="1:8">
      <c r="A9" s="359" t="s">
        <v>123</v>
      </c>
      <c r="B9" s="359" t="s">
        <v>339</v>
      </c>
      <c r="C9" s="360" t="s">
        <v>338</v>
      </c>
      <c r="D9" s="360" t="s">
        <v>338</v>
      </c>
    </row>
    <row r="10" spans="1:8">
      <c r="A10" s="359" t="s">
        <v>36</v>
      </c>
      <c r="B10" s="359">
        <v>33911.93</v>
      </c>
      <c r="C10" s="360" t="s">
        <v>592</v>
      </c>
      <c r="D10" s="360" t="s">
        <v>210</v>
      </c>
    </row>
    <row r="11" spans="1:8">
      <c r="A11" s="359" t="s">
        <v>69</v>
      </c>
      <c r="B11" s="359" t="s">
        <v>339</v>
      </c>
      <c r="C11" s="360" t="s">
        <v>338</v>
      </c>
      <c r="D11" s="360" t="s">
        <v>338</v>
      </c>
    </row>
    <row r="12" spans="1:8">
      <c r="A12" s="359" t="s">
        <v>33</v>
      </c>
      <c r="B12" s="359">
        <v>53184</v>
      </c>
      <c r="C12" s="360" t="s">
        <v>592</v>
      </c>
      <c r="D12" s="360" t="s">
        <v>196</v>
      </c>
    </row>
    <row r="13" spans="1:8">
      <c r="A13" s="359" t="s">
        <v>124</v>
      </c>
      <c r="B13" s="359" t="s">
        <v>339</v>
      </c>
      <c r="C13" s="360" t="s">
        <v>338</v>
      </c>
      <c r="D13" s="360" t="s">
        <v>338</v>
      </c>
    </row>
    <row r="14" spans="1:8">
      <c r="A14" s="359" t="s">
        <v>55</v>
      </c>
      <c r="B14" s="359">
        <v>100413.9</v>
      </c>
      <c r="C14" s="360" t="s">
        <v>605</v>
      </c>
      <c r="D14" s="360" t="s">
        <v>186</v>
      </c>
    </row>
    <row r="15" spans="1:8">
      <c r="A15" s="359" t="s">
        <v>88</v>
      </c>
      <c r="B15" s="359">
        <v>50484.3</v>
      </c>
      <c r="C15" s="360" t="s">
        <v>497</v>
      </c>
      <c r="D15" s="360" t="s">
        <v>197</v>
      </c>
    </row>
    <row r="16" spans="1:8">
      <c r="A16" s="359" t="s">
        <v>87</v>
      </c>
      <c r="B16" s="359" t="s">
        <v>339</v>
      </c>
      <c r="C16" s="360" t="s">
        <v>338</v>
      </c>
      <c r="D16" s="360" t="s">
        <v>338</v>
      </c>
    </row>
    <row r="17" spans="1:4">
      <c r="A17" s="359" t="s">
        <v>136</v>
      </c>
      <c r="B17" s="359" t="s">
        <v>339</v>
      </c>
      <c r="C17" s="360" t="s">
        <v>338</v>
      </c>
      <c r="D17" s="360" t="s">
        <v>338</v>
      </c>
    </row>
    <row r="18" spans="1:4">
      <c r="A18" s="359" t="s">
        <v>11</v>
      </c>
      <c r="B18" s="359" t="s">
        <v>339</v>
      </c>
      <c r="C18" s="360" t="s">
        <v>338</v>
      </c>
      <c r="D18" s="360" t="s">
        <v>338</v>
      </c>
    </row>
    <row r="19" spans="1:4">
      <c r="A19" s="359" t="s">
        <v>84</v>
      </c>
      <c r="B19" s="359" t="s">
        <v>339</v>
      </c>
      <c r="C19" s="360" t="s">
        <v>338</v>
      </c>
      <c r="D19" s="360" t="s">
        <v>338</v>
      </c>
    </row>
    <row r="20" spans="1:4">
      <c r="A20" s="359" t="s">
        <v>78</v>
      </c>
      <c r="B20" s="359">
        <v>56650.665999999997</v>
      </c>
      <c r="C20" s="360" t="s">
        <v>497</v>
      </c>
      <c r="D20" s="360" t="s">
        <v>195</v>
      </c>
    </row>
    <row r="21" spans="1:4">
      <c r="A21" s="359" t="s">
        <v>85</v>
      </c>
      <c r="B21" s="359" t="s">
        <v>339</v>
      </c>
      <c r="C21" s="360" t="s">
        <v>338</v>
      </c>
      <c r="D21" s="360" t="s">
        <v>338</v>
      </c>
    </row>
    <row r="22" spans="1:4">
      <c r="A22" s="359" t="s">
        <v>81</v>
      </c>
      <c r="B22" s="359">
        <v>1645.9750039999999</v>
      </c>
      <c r="C22" s="360" t="s">
        <v>605</v>
      </c>
      <c r="D22" s="360" t="s">
        <v>252</v>
      </c>
    </row>
    <row r="23" spans="1:4">
      <c r="A23" s="359" t="s">
        <v>111</v>
      </c>
      <c r="B23" s="359">
        <v>1566.4</v>
      </c>
      <c r="C23" s="360" t="s">
        <v>497</v>
      </c>
      <c r="D23" s="360" t="s">
        <v>246</v>
      </c>
    </row>
    <row r="24" spans="1:4">
      <c r="A24" s="359" t="s">
        <v>128</v>
      </c>
      <c r="B24" s="359" t="s">
        <v>339</v>
      </c>
      <c r="C24" s="360" t="s">
        <v>338</v>
      </c>
      <c r="D24" s="360" t="s">
        <v>338</v>
      </c>
    </row>
    <row r="25" spans="1:4">
      <c r="A25" s="359" t="s">
        <v>9</v>
      </c>
      <c r="B25" s="359">
        <v>179989.000008</v>
      </c>
      <c r="C25" s="360" t="s">
        <v>591</v>
      </c>
      <c r="D25" s="360" t="s">
        <v>178</v>
      </c>
    </row>
    <row r="26" spans="1:4">
      <c r="A26" s="359" t="s">
        <v>323</v>
      </c>
      <c r="B26" s="359" t="s">
        <v>339</v>
      </c>
      <c r="C26" s="360" t="s">
        <v>338</v>
      </c>
      <c r="D26" s="360" t="s">
        <v>338</v>
      </c>
    </row>
    <row r="27" spans="1:4">
      <c r="A27" s="359" t="s">
        <v>94</v>
      </c>
      <c r="B27" s="359">
        <v>16521</v>
      </c>
      <c r="C27" s="360" t="s">
        <v>497</v>
      </c>
      <c r="D27" s="360" t="s">
        <v>217</v>
      </c>
    </row>
    <row r="28" spans="1:4">
      <c r="A28" s="359" t="s">
        <v>60</v>
      </c>
      <c r="B28" s="359">
        <v>742.44500400000004</v>
      </c>
      <c r="C28" s="360" t="s">
        <v>605</v>
      </c>
      <c r="D28" s="360" t="s">
        <v>293</v>
      </c>
    </row>
    <row r="29" spans="1:4">
      <c r="A29" s="359" t="s">
        <v>79</v>
      </c>
      <c r="B29" s="359" t="s">
        <v>339</v>
      </c>
      <c r="C29" s="360" t="s">
        <v>338</v>
      </c>
      <c r="D29" s="360" t="s">
        <v>338</v>
      </c>
    </row>
    <row r="30" spans="1:4">
      <c r="A30" s="359" t="s">
        <v>65</v>
      </c>
      <c r="B30" s="359">
        <v>471.34000899999995</v>
      </c>
      <c r="C30" s="360" t="s">
        <v>598</v>
      </c>
      <c r="D30" s="360" t="s">
        <v>320</v>
      </c>
    </row>
    <row r="31" spans="1:4">
      <c r="A31" s="359" t="s">
        <v>57</v>
      </c>
      <c r="B31" s="359" t="s">
        <v>339</v>
      </c>
      <c r="C31" s="360" t="s">
        <v>338</v>
      </c>
      <c r="D31" s="360" t="s">
        <v>338</v>
      </c>
    </row>
    <row r="32" spans="1:4">
      <c r="A32" s="359" t="s">
        <v>38</v>
      </c>
      <c r="B32" s="359">
        <v>158890</v>
      </c>
      <c r="C32" s="360" t="s">
        <v>592</v>
      </c>
      <c r="D32" s="360" t="s">
        <v>179</v>
      </c>
    </row>
    <row r="33" spans="1:4">
      <c r="A33" s="359" t="s">
        <v>58</v>
      </c>
      <c r="B33" s="359">
        <v>9204.6702000000005</v>
      </c>
      <c r="C33" s="360" t="s">
        <v>497</v>
      </c>
      <c r="D33" s="360" t="s">
        <v>274</v>
      </c>
    </row>
    <row r="34" spans="1:4">
      <c r="A34" s="359" t="s">
        <v>1</v>
      </c>
      <c r="B34" s="359">
        <v>1866108.8</v>
      </c>
      <c r="C34" s="360" t="s">
        <v>497</v>
      </c>
      <c r="D34" s="360" t="s">
        <v>169</v>
      </c>
    </row>
    <row r="35" spans="1:4">
      <c r="A35" s="359" t="s">
        <v>31</v>
      </c>
      <c r="B35" s="359">
        <v>4305</v>
      </c>
      <c r="C35" s="360" t="s">
        <v>592</v>
      </c>
      <c r="D35" s="360" t="s">
        <v>272</v>
      </c>
    </row>
    <row r="36" spans="1:4">
      <c r="A36" s="359" t="s">
        <v>113</v>
      </c>
      <c r="B36" s="359">
        <v>1883</v>
      </c>
      <c r="C36" s="360" t="s">
        <v>592</v>
      </c>
      <c r="D36" s="360" t="s">
        <v>239</v>
      </c>
    </row>
    <row r="37" spans="1:4">
      <c r="A37" s="359" t="s">
        <v>324</v>
      </c>
      <c r="B37" s="359" t="s">
        <v>339</v>
      </c>
      <c r="C37" s="360" t="s">
        <v>338</v>
      </c>
      <c r="D37" s="360" t="s">
        <v>338</v>
      </c>
    </row>
    <row r="38" spans="1:4">
      <c r="A38" s="359" t="s">
        <v>114</v>
      </c>
      <c r="B38" s="359">
        <v>7985</v>
      </c>
      <c r="C38" s="360" t="s">
        <v>497</v>
      </c>
      <c r="D38" s="360" t="s">
        <v>267</v>
      </c>
    </row>
    <row r="39" spans="1:4">
      <c r="A39" s="359" t="s">
        <v>73</v>
      </c>
      <c r="B39" s="359" t="s">
        <v>339</v>
      </c>
      <c r="C39" s="360" t="s">
        <v>338</v>
      </c>
      <c r="D39" s="360" t="s">
        <v>338</v>
      </c>
    </row>
    <row r="40" spans="1:4">
      <c r="A40" s="359" t="s">
        <v>138</v>
      </c>
      <c r="B40" s="359">
        <v>1100</v>
      </c>
      <c r="C40" s="360" t="s">
        <v>497</v>
      </c>
      <c r="D40" s="360" t="s">
        <v>256</v>
      </c>
    </row>
    <row r="41" spans="1:4">
      <c r="A41" s="359" t="s">
        <v>80</v>
      </c>
      <c r="B41" s="359">
        <v>41198.132790000003</v>
      </c>
      <c r="C41" s="360" t="s">
        <v>497</v>
      </c>
      <c r="D41" s="360" t="s">
        <v>202</v>
      </c>
    </row>
    <row r="42" spans="1:4">
      <c r="A42" s="359" t="s">
        <v>103</v>
      </c>
      <c r="B42" s="359">
        <v>46396</v>
      </c>
      <c r="C42" s="360" t="s">
        <v>497</v>
      </c>
      <c r="D42" s="360" t="s">
        <v>199</v>
      </c>
    </row>
    <row r="43" spans="1:4">
      <c r="A43" s="359" t="s">
        <v>64</v>
      </c>
      <c r="B43" s="359">
        <v>6372.6000080000003</v>
      </c>
      <c r="C43" s="360" t="s">
        <v>591</v>
      </c>
      <c r="D43" s="360" t="s">
        <v>317</v>
      </c>
    </row>
    <row r="44" spans="1:4">
      <c r="A44" s="359" t="s">
        <v>19</v>
      </c>
      <c r="B44" s="359">
        <v>67589.2</v>
      </c>
      <c r="C44" s="360" t="s">
        <v>497</v>
      </c>
      <c r="D44" s="360" t="s">
        <v>192</v>
      </c>
    </row>
    <row r="45" spans="1:4">
      <c r="A45" s="359" t="s">
        <v>100</v>
      </c>
      <c r="B45" s="359" t="s">
        <v>339</v>
      </c>
      <c r="C45" s="360" t="s">
        <v>338</v>
      </c>
      <c r="D45" s="360" t="s">
        <v>338</v>
      </c>
    </row>
    <row r="46" spans="1:4">
      <c r="A46" s="359" t="s">
        <v>134</v>
      </c>
      <c r="B46" s="359">
        <v>4967.8</v>
      </c>
      <c r="C46" s="360" t="s">
        <v>497</v>
      </c>
      <c r="D46" s="360" t="s">
        <v>261</v>
      </c>
    </row>
    <row r="47" spans="1:4">
      <c r="A47" s="359" t="s">
        <v>17</v>
      </c>
      <c r="B47" s="359">
        <v>9632.27</v>
      </c>
      <c r="C47" s="360" t="s">
        <v>592</v>
      </c>
      <c r="D47" s="360" t="s">
        <v>251</v>
      </c>
    </row>
    <row r="48" spans="1:4">
      <c r="A48" s="359" t="s">
        <v>105</v>
      </c>
      <c r="B48" s="359">
        <v>37891.199999999997</v>
      </c>
      <c r="C48" s="360" t="s">
        <v>497</v>
      </c>
      <c r="D48" s="360" t="s">
        <v>205</v>
      </c>
    </row>
    <row r="49" spans="1:4">
      <c r="A49" s="359" t="s">
        <v>24</v>
      </c>
      <c r="B49" s="359">
        <v>306451</v>
      </c>
      <c r="C49" s="360" t="s">
        <v>497</v>
      </c>
      <c r="D49" s="360" t="s">
        <v>176</v>
      </c>
    </row>
    <row r="50" spans="1:4">
      <c r="A50" s="359" t="s">
        <v>131</v>
      </c>
      <c r="B50" s="359" t="s">
        <v>339</v>
      </c>
      <c r="C50" s="360" t="s">
        <v>338</v>
      </c>
      <c r="D50" s="360" t="s">
        <v>338</v>
      </c>
    </row>
    <row r="51" spans="1:4">
      <c r="A51" s="359" t="s">
        <v>222</v>
      </c>
      <c r="B51" s="359" t="s">
        <v>339</v>
      </c>
      <c r="C51" s="360" t="s">
        <v>338</v>
      </c>
      <c r="D51" s="360" t="s">
        <v>338</v>
      </c>
    </row>
    <row r="52" spans="1:4">
      <c r="A52" s="359" t="s">
        <v>112</v>
      </c>
      <c r="B52" s="359" t="s">
        <v>339</v>
      </c>
      <c r="C52" s="360" t="s">
        <v>338</v>
      </c>
      <c r="D52" s="360" t="s">
        <v>338</v>
      </c>
    </row>
    <row r="53" spans="1:4">
      <c r="A53" s="359" t="s">
        <v>20</v>
      </c>
      <c r="B53" s="359">
        <v>433685.03600000002</v>
      </c>
      <c r="C53" s="360" t="s">
        <v>497</v>
      </c>
      <c r="D53" s="360" t="s">
        <v>172</v>
      </c>
    </row>
    <row r="54" spans="1:4">
      <c r="A54" s="359" t="s">
        <v>48</v>
      </c>
      <c r="B54" s="359">
        <v>2481.7000089999997</v>
      </c>
      <c r="C54" s="360" t="s">
        <v>598</v>
      </c>
      <c r="D54" s="360" t="s">
        <v>297</v>
      </c>
    </row>
    <row r="55" spans="1:4">
      <c r="A55" s="359" t="s">
        <v>75</v>
      </c>
      <c r="B55" s="359">
        <v>36688.080000000002</v>
      </c>
      <c r="C55" s="360" t="s">
        <v>497</v>
      </c>
      <c r="D55" s="360" t="s">
        <v>208</v>
      </c>
    </row>
    <row r="56" spans="1:4">
      <c r="A56" s="359" t="s">
        <v>68</v>
      </c>
      <c r="B56" s="359">
        <v>238</v>
      </c>
      <c r="C56" s="360" t="s">
        <v>592</v>
      </c>
      <c r="D56" s="360" t="s">
        <v>304</v>
      </c>
    </row>
    <row r="57" spans="1:4">
      <c r="A57" s="359" t="s">
        <v>77</v>
      </c>
      <c r="B57" s="359" t="s">
        <v>339</v>
      </c>
      <c r="C57" s="360" t="s">
        <v>338</v>
      </c>
      <c r="D57" s="360" t="s">
        <v>338</v>
      </c>
    </row>
    <row r="58" spans="1:4">
      <c r="A58" s="359" t="s">
        <v>89</v>
      </c>
      <c r="B58" s="359" t="s">
        <v>339</v>
      </c>
      <c r="C58" s="360" t="s">
        <v>338</v>
      </c>
      <c r="D58" s="360" t="s">
        <v>338</v>
      </c>
    </row>
    <row r="59" spans="1:4">
      <c r="A59" s="359" t="s">
        <v>93</v>
      </c>
      <c r="B59" s="359">
        <v>29682</v>
      </c>
      <c r="C59" s="360" t="s">
        <v>497</v>
      </c>
      <c r="D59" s="360" t="s">
        <v>211</v>
      </c>
    </row>
    <row r="60" spans="1:4">
      <c r="A60" s="359" t="s">
        <v>82</v>
      </c>
      <c r="B60" s="359">
        <v>37606</v>
      </c>
      <c r="C60" s="360" t="s">
        <v>497</v>
      </c>
      <c r="D60" s="360" t="s">
        <v>207</v>
      </c>
    </row>
    <row r="61" spans="1:4">
      <c r="A61" s="359" t="s">
        <v>145</v>
      </c>
      <c r="B61" s="359">
        <v>2050</v>
      </c>
      <c r="C61" s="360" t="s">
        <v>592</v>
      </c>
      <c r="D61" s="360" t="s">
        <v>308</v>
      </c>
    </row>
    <row r="62" spans="1:4">
      <c r="A62" s="359" t="s">
        <v>6</v>
      </c>
      <c r="B62" s="359">
        <v>341818</v>
      </c>
      <c r="C62" s="360" t="s">
        <v>497</v>
      </c>
      <c r="D62" s="360" t="s">
        <v>175</v>
      </c>
    </row>
    <row r="63" spans="1:4">
      <c r="A63" s="359" t="s">
        <v>8</v>
      </c>
      <c r="B63" s="359">
        <v>57815.11</v>
      </c>
      <c r="C63" s="360" t="s">
        <v>497</v>
      </c>
      <c r="D63" s="360" t="s">
        <v>194</v>
      </c>
    </row>
    <row r="64" spans="1:4">
      <c r="A64" s="359" t="s">
        <v>22</v>
      </c>
      <c r="B64" s="359">
        <v>118987</v>
      </c>
      <c r="C64" s="360" t="s">
        <v>592</v>
      </c>
      <c r="D64" s="360" t="s">
        <v>184</v>
      </c>
    </row>
    <row r="65" spans="1:4">
      <c r="A65" s="359" t="s">
        <v>40</v>
      </c>
      <c r="B65" s="359">
        <v>4271.3900000000003</v>
      </c>
      <c r="C65" s="360" t="s">
        <v>497</v>
      </c>
      <c r="D65" s="360" t="s">
        <v>245</v>
      </c>
    </row>
    <row r="66" spans="1:4">
      <c r="A66" s="359" t="s">
        <v>110</v>
      </c>
      <c r="B66" s="359">
        <v>25264.927</v>
      </c>
      <c r="C66" s="360" t="s">
        <v>497</v>
      </c>
      <c r="D66" s="360" t="s">
        <v>214</v>
      </c>
    </row>
    <row r="67" spans="1:4">
      <c r="A67" s="359" t="s">
        <v>91</v>
      </c>
      <c r="B67" s="359" t="s">
        <v>339</v>
      </c>
      <c r="C67" s="360" t="s">
        <v>338</v>
      </c>
      <c r="D67" s="360" t="s">
        <v>338</v>
      </c>
    </row>
    <row r="68" spans="1:4">
      <c r="A68" s="359" t="s">
        <v>26</v>
      </c>
      <c r="B68" s="359">
        <v>152522.6</v>
      </c>
      <c r="C68" s="360" t="s">
        <v>497</v>
      </c>
      <c r="D68" s="360" t="s">
        <v>181</v>
      </c>
    </row>
    <row r="69" spans="1:4">
      <c r="A69" s="359" t="s">
        <v>14</v>
      </c>
      <c r="B69" s="359">
        <v>678134</v>
      </c>
      <c r="C69" s="360" t="s">
        <v>497</v>
      </c>
      <c r="D69" s="360" t="s">
        <v>171</v>
      </c>
    </row>
    <row r="70" spans="1:4">
      <c r="A70" s="359" t="s">
        <v>97</v>
      </c>
      <c r="B70" s="359">
        <v>5832</v>
      </c>
      <c r="C70" s="360" t="s">
        <v>592</v>
      </c>
      <c r="D70" s="360" t="s">
        <v>232</v>
      </c>
    </row>
    <row r="71" spans="1:4">
      <c r="A71" s="359" t="s">
        <v>63</v>
      </c>
      <c r="B71" s="359" t="s">
        <v>339</v>
      </c>
      <c r="C71" s="360" t="s">
        <v>338</v>
      </c>
      <c r="D71" s="360" t="s">
        <v>338</v>
      </c>
    </row>
    <row r="72" spans="1:4">
      <c r="A72" s="359" t="s">
        <v>34</v>
      </c>
      <c r="B72" s="359" t="s">
        <v>339</v>
      </c>
      <c r="C72" s="360" t="s">
        <v>338</v>
      </c>
      <c r="D72" s="360" t="s">
        <v>338</v>
      </c>
    </row>
    <row r="73" spans="1:4">
      <c r="A73" s="359" t="s">
        <v>125</v>
      </c>
      <c r="B73" s="359">
        <v>2126</v>
      </c>
      <c r="C73" s="360" t="s">
        <v>497</v>
      </c>
      <c r="D73" s="360" t="s">
        <v>268</v>
      </c>
    </row>
    <row r="74" spans="1:4">
      <c r="A74" s="359" t="s">
        <v>102</v>
      </c>
      <c r="B74" s="359" t="s">
        <v>339</v>
      </c>
      <c r="C74" s="360" t="s">
        <v>338</v>
      </c>
      <c r="D74" s="360" t="s">
        <v>338</v>
      </c>
    </row>
    <row r="75" spans="1:4">
      <c r="A75" s="359" t="s">
        <v>98</v>
      </c>
      <c r="B75" s="359" t="s">
        <v>339</v>
      </c>
      <c r="C75" s="360" t="s">
        <v>338</v>
      </c>
      <c r="D75" s="360" t="s">
        <v>338</v>
      </c>
    </row>
    <row r="76" spans="1:4">
      <c r="A76" s="359" t="s">
        <v>126</v>
      </c>
      <c r="B76" s="359">
        <v>3456</v>
      </c>
      <c r="C76" s="360" t="s">
        <v>497</v>
      </c>
      <c r="D76" s="360" t="s">
        <v>265</v>
      </c>
    </row>
    <row r="77" spans="1:4">
      <c r="A77" s="359" t="s">
        <v>117</v>
      </c>
      <c r="B77" s="359" t="s">
        <v>339</v>
      </c>
      <c r="C77" s="360" t="s">
        <v>338</v>
      </c>
      <c r="D77" s="360" t="s">
        <v>338</v>
      </c>
    </row>
    <row r="78" spans="1:4">
      <c r="A78" s="359" t="s">
        <v>130</v>
      </c>
      <c r="B78" s="359">
        <v>49.650008999999997</v>
      </c>
      <c r="C78" s="360" t="s">
        <v>598</v>
      </c>
      <c r="D78" s="360" t="s">
        <v>299</v>
      </c>
    </row>
    <row r="79" spans="1:4">
      <c r="A79" s="359" t="s">
        <v>96</v>
      </c>
      <c r="B79" s="359" t="s">
        <v>339</v>
      </c>
      <c r="C79" s="360" t="s">
        <v>338</v>
      </c>
      <c r="D79" s="360" t="s">
        <v>338</v>
      </c>
    </row>
    <row r="80" spans="1:4">
      <c r="A80" s="359" t="s">
        <v>118</v>
      </c>
      <c r="B80" s="359">
        <v>8937.7000000000007</v>
      </c>
      <c r="C80" s="360" t="s">
        <v>497</v>
      </c>
      <c r="D80" s="360" t="s">
        <v>285</v>
      </c>
    </row>
    <row r="81" spans="1:4">
      <c r="A81" s="359" t="s">
        <v>142</v>
      </c>
      <c r="B81" s="359">
        <v>2986</v>
      </c>
      <c r="C81" s="360" t="s">
        <v>497</v>
      </c>
      <c r="D81" s="360" t="s">
        <v>262</v>
      </c>
    </row>
    <row r="82" spans="1:4">
      <c r="A82" s="359" t="s">
        <v>531</v>
      </c>
      <c r="B82" s="359">
        <v>1664.85</v>
      </c>
      <c r="C82" s="360" t="s">
        <v>497</v>
      </c>
      <c r="D82" s="360" t="s">
        <v>227</v>
      </c>
    </row>
    <row r="83" spans="1:4">
      <c r="A83" s="359" t="s">
        <v>53</v>
      </c>
      <c r="B83" s="359">
        <v>894</v>
      </c>
      <c r="C83" s="360" t="s">
        <v>497</v>
      </c>
      <c r="D83" s="360" t="s">
        <v>314</v>
      </c>
    </row>
    <row r="84" spans="1:4">
      <c r="A84" s="359" t="s">
        <v>62</v>
      </c>
      <c r="B84" s="359" t="s">
        <v>339</v>
      </c>
      <c r="C84" s="360" t="s">
        <v>338</v>
      </c>
      <c r="D84" s="360" t="s">
        <v>338</v>
      </c>
    </row>
    <row r="85" spans="1:4">
      <c r="A85" s="359" t="s">
        <v>44</v>
      </c>
      <c r="B85" s="359">
        <v>73537.000010000003</v>
      </c>
      <c r="C85" s="360" t="s">
        <v>599</v>
      </c>
      <c r="D85" s="360" t="s">
        <v>190</v>
      </c>
    </row>
    <row r="86" spans="1:4">
      <c r="A86" s="359" t="s">
        <v>66</v>
      </c>
      <c r="B86" s="359">
        <v>608.33000000000004</v>
      </c>
      <c r="C86" s="360" t="s">
        <v>592</v>
      </c>
      <c r="D86" s="360" t="s">
        <v>248</v>
      </c>
    </row>
    <row r="87" spans="1:4">
      <c r="A87" s="359" t="s">
        <v>144</v>
      </c>
      <c r="B87" s="359">
        <v>855</v>
      </c>
      <c r="C87" s="360" t="s">
        <v>497</v>
      </c>
      <c r="D87" s="360" t="s">
        <v>275</v>
      </c>
    </row>
    <row r="88" spans="1:4">
      <c r="A88" s="359" t="s">
        <v>133</v>
      </c>
      <c r="B88" s="359" t="s">
        <v>339</v>
      </c>
      <c r="C88" s="360" t="s">
        <v>338</v>
      </c>
      <c r="D88" s="360" t="s">
        <v>338</v>
      </c>
    </row>
    <row r="89" spans="1:4">
      <c r="A89" s="359" t="s">
        <v>15</v>
      </c>
      <c r="B89" s="359">
        <v>38882.388532999998</v>
      </c>
      <c r="C89" s="360" t="s">
        <v>599</v>
      </c>
      <c r="D89" s="360" t="s">
        <v>204</v>
      </c>
    </row>
    <row r="90" spans="1:4">
      <c r="A90" s="359" t="s">
        <v>115</v>
      </c>
      <c r="B90" s="359">
        <v>2466</v>
      </c>
      <c r="C90" s="360" t="s">
        <v>497</v>
      </c>
      <c r="D90" s="360" t="s">
        <v>313</v>
      </c>
    </row>
    <row r="91" spans="1:4">
      <c r="A91" s="359" t="s">
        <v>121</v>
      </c>
      <c r="B91" s="359" t="s">
        <v>339</v>
      </c>
      <c r="C91" s="360" t="s">
        <v>338</v>
      </c>
      <c r="D91" s="360" t="s">
        <v>338</v>
      </c>
    </row>
    <row r="92" spans="1:4">
      <c r="A92" s="359" t="s">
        <v>140</v>
      </c>
      <c r="B92" s="359" t="s">
        <v>339</v>
      </c>
      <c r="C92" s="360" t="s">
        <v>338</v>
      </c>
      <c r="D92" s="360" t="s">
        <v>338</v>
      </c>
    </row>
    <row r="93" spans="1:4">
      <c r="A93" s="359" t="s">
        <v>39</v>
      </c>
      <c r="B93" s="359">
        <v>37709.480010000007</v>
      </c>
      <c r="C93" s="360" t="s">
        <v>599</v>
      </c>
      <c r="D93" s="360" t="s">
        <v>206</v>
      </c>
    </row>
    <row r="94" spans="1:4">
      <c r="A94" s="359" t="s">
        <v>51</v>
      </c>
      <c r="B94" s="359">
        <v>1161.870009</v>
      </c>
      <c r="C94" s="360" t="s">
        <v>598</v>
      </c>
      <c r="D94" s="360" t="s">
        <v>243</v>
      </c>
    </row>
    <row r="95" spans="1:4">
      <c r="A95" s="359" t="s">
        <v>127</v>
      </c>
      <c r="B95" s="359" t="s">
        <v>339</v>
      </c>
      <c r="C95" s="360" t="s">
        <v>338</v>
      </c>
      <c r="D95" s="360" t="s">
        <v>338</v>
      </c>
    </row>
    <row r="96" spans="1:4">
      <c r="A96" s="359" t="s">
        <v>42</v>
      </c>
      <c r="B96" s="359" t="s">
        <v>339</v>
      </c>
      <c r="C96" s="360" t="s">
        <v>338</v>
      </c>
      <c r="D96" s="360" t="s">
        <v>338</v>
      </c>
    </row>
    <row r="97" spans="1:4">
      <c r="A97" s="359" t="s">
        <v>59</v>
      </c>
      <c r="B97" s="359">
        <v>95611</v>
      </c>
      <c r="C97" s="360" t="s">
        <v>497</v>
      </c>
      <c r="D97" s="360" t="s">
        <v>187</v>
      </c>
    </row>
    <row r="98" spans="1:4">
      <c r="A98" s="359" t="s">
        <v>116</v>
      </c>
      <c r="B98" s="359">
        <v>26000</v>
      </c>
      <c r="C98" s="360" t="s">
        <v>592</v>
      </c>
      <c r="D98" s="360" t="s">
        <v>213</v>
      </c>
    </row>
    <row r="99" spans="1:4">
      <c r="A99" s="359" t="s">
        <v>101</v>
      </c>
      <c r="B99" s="359" t="s">
        <v>339</v>
      </c>
      <c r="C99" s="360" t="s">
        <v>338</v>
      </c>
      <c r="D99" s="360" t="s">
        <v>338</v>
      </c>
    </row>
    <row r="100" spans="1:4">
      <c r="A100" s="359" t="s">
        <v>61</v>
      </c>
      <c r="B100" s="359">
        <v>489.70000699999997</v>
      </c>
      <c r="C100" s="360" t="s">
        <v>600</v>
      </c>
      <c r="D100" s="360" t="s">
        <v>289</v>
      </c>
    </row>
    <row r="101" spans="1:4">
      <c r="A101" s="359" t="s">
        <v>12</v>
      </c>
      <c r="B101" s="359" t="s">
        <v>339</v>
      </c>
      <c r="C101" s="360" t="s">
        <v>338</v>
      </c>
      <c r="D101" s="360" t="s">
        <v>338</v>
      </c>
    </row>
    <row r="102" spans="1:4">
      <c r="A102" s="359" t="s">
        <v>109</v>
      </c>
      <c r="B102" s="359">
        <v>34337</v>
      </c>
      <c r="C102" s="360" t="s">
        <v>497</v>
      </c>
      <c r="D102" s="360" t="s">
        <v>209</v>
      </c>
    </row>
    <row r="103" spans="1:4">
      <c r="A103" s="359" t="s">
        <v>122</v>
      </c>
      <c r="B103" s="359" t="s">
        <v>339</v>
      </c>
      <c r="C103" s="360" t="s">
        <v>338</v>
      </c>
      <c r="D103" s="360" t="s">
        <v>338</v>
      </c>
    </row>
    <row r="104" spans="1:4">
      <c r="A104" s="359" t="s">
        <v>10</v>
      </c>
      <c r="B104" s="359">
        <v>69769.3</v>
      </c>
      <c r="C104" s="360" t="s">
        <v>592</v>
      </c>
      <c r="D104" s="360" t="s">
        <v>191</v>
      </c>
    </row>
    <row r="105" spans="1:4">
      <c r="A105" s="359" t="s">
        <v>119</v>
      </c>
      <c r="B105" s="359">
        <v>150.00000700000001</v>
      </c>
      <c r="C105" s="360" t="s">
        <v>600</v>
      </c>
      <c r="D105" s="360" t="s">
        <v>266</v>
      </c>
    </row>
    <row r="106" spans="1:4">
      <c r="A106" s="359" t="s">
        <v>99</v>
      </c>
      <c r="B106" s="359">
        <v>928</v>
      </c>
      <c r="C106" s="360" t="s">
        <v>592</v>
      </c>
      <c r="D106" s="360" t="s">
        <v>301</v>
      </c>
    </row>
    <row r="107" spans="1:4">
      <c r="A107" s="359" t="s">
        <v>43</v>
      </c>
      <c r="B107" s="359" t="s">
        <v>339</v>
      </c>
      <c r="C107" s="360" t="s">
        <v>338</v>
      </c>
      <c r="D107" s="360" t="s">
        <v>338</v>
      </c>
    </row>
    <row r="108" spans="1:4">
      <c r="A108" s="359" t="s">
        <v>16</v>
      </c>
      <c r="B108" s="359">
        <v>10791.403688999999</v>
      </c>
      <c r="C108" s="360" t="s">
        <v>598</v>
      </c>
      <c r="D108" s="360" t="s">
        <v>303</v>
      </c>
    </row>
    <row r="109" spans="1:4">
      <c r="A109" s="359" t="s">
        <v>35</v>
      </c>
      <c r="B109" s="359">
        <v>117788.5</v>
      </c>
      <c r="C109" s="360" t="s">
        <v>497</v>
      </c>
      <c r="D109" s="360" t="s">
        <v>185</v>
      </c>
    </row>
    <row r="110" spans="1:4">
      <c r="A110" s="359" t="s">
        <v>74</v>
      </c>
      <c r="B110" s="359">
        <v>47651.653270000003</v>
      </c>
      <c r="C110" s="360" t="s">
        <v>497</v>
      </c>
      <c r="D110" s="360" t="s">
        <v>198</v>
      </c>
    </row>
    <row r="111" spans="1:4">
      <c r="A111" s="359" t="s">
        <v>139</v>
      </c>
      <c r="B111" s="359" t="s">
        <v>339</v>
      </c>
      <c r="C111" s="360" t="s">
        <v>338</v>
      </c>
      <c r="D111" s="360" t="s">
        <v>338</v>
      </c>
    </row>
    <row r="112" spans="1:4">
      <c r="A112" s="359" t="s">
        <v>54</v>
      </c>
      <c r="B112" s="359">
        <v>17213</v>
      </c>
      <c r="C112" s="360" t="s">
        <v>497</v>
      </c>
      <c r="D112" s="360" t="s">
        <v>216</v>
      </c>
    </row>
    <row r="113" spans="1:4">
      <c r="A113" s="359" t="s">
        <v>13</v>
      </c>
      <c r="B113" s="359">
        <v>405772</v>
      </c>
      <c r="C113" s="360" t="s">
        <v>497</v>
      </c>
      <c r="D113" s="360" t="s">
        <v>174</v>
      </c>
    </row>
    <row r="114" spans="1:4">
      <c r="A114" s="359" t="s">
        <v>72</v>
      </c>
      <c r="B114" s="359">
        <v>161.74001000000001</v>
      </c>
      <c r="C114" s="360" t="s">
        <v>599</v>
      </c>
      <c r="D114" s="360" t="s">
        <v>278</v>
      </c>
    </row>
    <row r="115" spans="1:4">
      <c r="A115" s="359" t="s">
        <v>47</v>
      </c>
      <c r="B115" s="359" t="s">
        <v>339</v>
      </c>
      <c r="C115" s="360" t="s">
        <v>338</v>
      </c>
      <c r="D115" s="360" t="s">
        <v>338</v>
      </c>
    </row>
    <row r="116" spans="1:4">
      <c r="A116" s="359" t="s">
        <v>70</v>
      </c>
      <c r="B116" s="359">
        <v>8227.2000090000001</v>
      </c>
      <c r="C116" s="360" t="s">
        <v>598</v>
      </c>
      <c r="D116" s="360" t="s">
        <v>226</v>
      </c>
    </row>
    <row r="117" spans="1:4">
      <c r="A117" s="359" t="s">
        <v>92</v>
      </c>
      <c r="B117" s="359">
        <v>14534.9</v>
      </c>
      <c r="C117" s="360" t="s">
        <v>497</v>
      </c>
      <c r="D117" s="360" t="s">
        <v>241</v>
      </c>
    </row>
    <row r="118" spans="1:4">
      <c r="A118" s="359" t="s">
        <v>108</v>
      </c>
      <c r="B118" s="359">
        <v>39272.388700000003</v>
      </c>
      <c r="C118" s="360" t="s">
        <v>497</v>
      </c>
      <c r="D118" s="360" t="s">
        <v>203</v>
      </c>
    </row>
    <row r="119" spans="1:4">
      <c r="A119" s="359" t="s">
        <v>156</v>
      </c>
      <c r="B119" s="359">
        <v>16337</v>
      </c>
      <c r="C119" s="360" t="s">
        <v>497</v>
      </c>
      <c r="D119" s="360" t="s">
        <v>218</v>
      </c>
    </row>
    <row r="120" spans="1:4">
      <c r="A120" s="359" t="s">
        <v>129</v>
      </c>
      <c r="B120" s="359">
        <v>10068</v>
      </c>
      <c r="C120" s="360" t="s">
        <v>497</v>
      </c>
      <c r="D120" s="360" t="s">
        <v>316</v>
      </c>
    </row>
    <row r="121" spans="1:4">
      <c r="A121" s="359" t="s">
        <v>27</v>
      </c>
      <c r="B121" s="359">
        <v>27656.2</v>
      </c>
      <c r="C121" s="360" t="s">
        <v>599</v>
      </c>
      <c r="D121" s="360" t="s">
        <v>212</v>
      </c>
    </row>
    <row r="122" spans="1:4">
      <c r="A122" s="359" t="s">
        <v>219</v>
      </c>
      <c r="B122" s="359">
        <v>408370.46026417002</v>
      </c>
      <c r="C122" s="360" t="s">
        <v>497</v>
      </c>
      <c r="D122" s="360" t="s">
        <v>173</v>
      </c>
    </row>
    <row r="123" spans="1:4">
      <c r="A123" s="359" t="s">
        <v>28</v>
      </c>
      <c r="B123" s="359">
        <v>140120.1</v>
      </c>
      <c r="C123" s="360" t="s">
        <v>497</v>
      </c>
      <c r="D123" s="360" t="s">
        <v>182</v>
      </c>
    </row>
    <row r="124" spans="1:4">
      <c r="A124" s="359" t="s">
        <v>56</v>
      </c>
      <c r="B124" s="359">
        <v>2216.0000089999999</v>
      </c>
      <c r="C124" s="360" t="s">
        <v>598</v>
      </c>
      <c r="D124" s="360" t="s">
        <v>311</v>
      </c>
    </row>
    <row r="125" spans="1:4">
      <c r="A125" s="359" t="s">
        <v>86</v>
      </c>
      <c r="B125" s="359">
        <v>75151</v>
      </c>
      <c r="C125" s="360" t="s">
        <v>497</v>
      </c>
      <c r="D125" s="360" t="s">
        <v>189</v>
      </c>
    </row>
    <row r="126" spans="1:4">
      <c r="A126" s="359" t="s">
        <v>0</v>
      </c>
      <c r="B126" s="359">
        <v>46088</v>
      </c>
      <c r="C126" s="360" t="s">
        <v>592</v>
      </c>
      <c r="D126" s="360" t="s">
        <v>200</v>
      </c>
    </row>
    <row r="127" spans="1:4">
      <c r="A127" s="359" t="s">
        <v>52</v>
      </c>
      <c r="B127" s="359" t="s">
        <v>339</v>
      </c>
      <c r="C127" s="360" t="s">
        <v>338</v>
      </c>
      <c r="D127" s="360" t="s">
        <v>338</v>
      </c>
    </row>
    <row r="128" spans="1:4">
      <c r="A128" s="359" t="s">
        <v>50</v>
      </c>
      <c r="B128" s="359">
        <v>153998.38924474001</v>
      </c>
      <c r="C128" s="360" t="s">
        <v>497</v>
      </c>
      <c r="D128" s="360" t="s">
        <v>180</v>
      </c>
    </row>
    <row r="129" spans="1:4">
      <c r="A129" s="359" t="s">
        <v>90</v>
      </c>
      <c r="B129" s="359" t="s">
        <v>339</v>
      </c>
      <c r="C129" s="360" t="s">
        <v>338</v>
      </c>
      <c r="D129" s="360" t="s">
        <v>338</v>
      </c>
    </row>
    <row r="130" spans="1:4">
      <c r="A130" s="359" t="s">
        <v>23</v>
      </c>
      <c r="B130" s="359">
        <v>93457</v>
      </c>
      <c r="C130" s="360" t="s">
        <v>592</v>
      </c>
      <c r="D130" s="360" t="s">
        <v>188</v>
      </c>
    </row>
    <row r="131" spans="1:4">
      <c r="A131" s="359" t="s">
        <v>95</v>
      </c>
      <c r="B131" s="359">
        <v>379.1</v>
      </c>
      <c r="C131" s="360" t="s">
        <v>497</v>
      </c>
      <c r="D131" s="360" t="s">
        <v>282</v>
      </c>
    </row>
    <row r="132" spans="1:4">
      <c r="A132" s="359" t="s">
        <v>76</v>
      </c>
      <c r="B132" s="359">
        <v>20489</v>
      </c>
      <c r="C132" s="360" t="s">
        <v>497</v>
      </c>
      <c r="D132" s="360" t="s">
        <v>215</v>
      </c>
    </row>
    <row r="133" spans="1:4">
      <c r="A133" s="359" t="s">
        <v>21</v>
      </c>
      <c r="B133" s="359">
        <v>126249.14</v>
      </c>
      <c r="C133" s="360" t="s">
        <v>497</v>
      </c>
      <c r="D133" s="360" t="s">
        <v>183</v>
      </c>
    </row>
    <row r="134" spans="1:4">
      <c r="A134" s="359" t="s">
        <v>37</v>
      </c>
      <c r="B134" s="359" t="s">
        <v>339</v>
      </c>
      <c r="C134" s="360" t="s">
        <v>338</v>
      </c>
      <c r="D134" s="360" t="s">
        <v>338</v>
      </c>
    </row>
    <row r="135" spans="1:4">
      <c r="A135" s="359" t="s">
        <v>29</v>
      </c>
      <c r="B135" s="359">
        <v>41713.4</v>
      </c>
      <c r="C135" s="360" t="s">
        <v>497</v>
      </c>
      <c r="D135" s="360" t="s">
        <v>201</v>
      </c>
    </row>
    <row r="136" spans="1:4">
      <c r="A136" s="359" t="s">
        <v>106</v>
      </c>
      <c r="B136" s="359" t="s">
        <v>339</v>
      </c>
      <c r="C136" s="360" t="s">
        <v>338</v>
      </c>
      <c r="D136" s="360" t="s">
        <v>338</v>
      </c>
    </row>
    <row r="137" spans="1:4">
      <c r="A137" s="359" t="s">
        <v>25</v>
      </c>
      <c r="B137" s="359">
        <v>305794.5</v>
      </c>
      <c r="C137" s="360" t="s">
        <v>497</v>
      </c>
      <c r="D137" s="360" t="s">
        <v>177</v>
      </c>
    </row>
    <row r="138" spans="1:4">
      <c r="A138" s="359" t="s">
        <v>7</v>
      </c>
      <c r="B138" s="359">
        <v>1434415.493</v>
      </c>
      <c r="C138" s="360" t="s">
        <v>592</v>
      </c>
      <c r="D138" s="360" t="s">
        <v>170</v>
      </c>
    </row>
    <row r="139" spans="1:4">
      <c r="A139" s="359" t="s">
        <v>120</v>
      </c>
      <c r="B139" s="359">
        <v>2402</v>
      </c>
      <c r="C139" s="360" t="s">
        <v>497</v>
      </c>
      <c r="D139" s="360" t="s">
        <v>298</v>
      </c>
    </row>
    <row r="140" spans="1:4">
      <c r="A140" s="359" t="s">
        <v>46</v>
      </c>
      <c r="B140" s="359">
        <v>8963.0000099999997</v>
      </c>
      <c r="C140" s="360" t="s">
        <v>599</v>
      </c>
      <c r="D140" s="360" t="s">
        <v>292</v>
      </c>
    </row>
    <row r="141" spans="1:4">
      <c r="A141" s="359" t="s">
        <v>18</v>
      </c>
      <c r="B141" s="359">
        <v>66953</v>
      </c>
      <c r="C141" s="360" t="s">
        <v>592</v>
      </c>
      <c r="D141" s="360" t="s">
        <v>193</v>
      </c>
    </row>
    <row r="142" spans="1:4">
      <c r="A142" s="359" t="s">
        <v>49</v>
      </c>
      <c r="B142" s="359" t="s">
        <v>339</v>
      </c>
      <c r="C142" s="360" t="s">
        <v>338</v>
      </c>
      <c r="D142" s="360" t="s">
        <v>338</v>
      </c>
    </row>
    <row r="143" spans="1:4">
      <c r="A143" s="359" t="s">
        <v>67</v>
      </c>
      <c r="B143" s="359" t="s">
        <v>339</v>
      </c>
      <c r="C143" s="360" t="s">
        <v>338</v>
      </c>
      <c r="D143" s="360" t="s">
        <v>338</v>
      </c>
    </row>
    <row r="144" spans="1:4">
      <c r="A144" s="359" t="s">
        <v>71</v>
      </c>
      <c r="B144" s="359" t="s">
        <v>339</v>
      </c>
      <c r="C144" s="360" t="s">
        <v>338</v>
      </c>
      <c r="D144" s="360" t="s">
        <v>338</v>
      </c>
    </row>
    <row r="145" spans="1:9">
      <c r="A145" s="359">
        <v>0</v>
      </c>
      <c r="B145" s="359" t="s">
        <v>332</v>
      </c>
      <c r="C145" s="360" t="s">
        <v>332</v>
      </c>
      <c r="D145" s="360" t="s">
        <v>332</v>
      </c>
    </row>
    <row r="146" spans="1:9">
      <c r="A146" s="359" t="s">
        <v>340</v>
      </c>
      <c r="B146" s="359">
        <v>1813348.1622733001</v>
      </c>
      <c r="C146" s="360" t="s">
        <v>497</v>
      </c>
      <c r="D146" s="360" t="s">
        <v>338</v>
      </c>
    </row>
    <row r="147" spans="1:9">
      <c r="A147" s="359" t="s">
        <v>480</v>
      </c>
      <c r="B147" s="359" t="s">
        <v>339</v>
      </c>
      <c r="C147" s="360" t="s">
        <v>338</v>
      </c>
      <c r="D147" s="360" t="s">
        <v>338</v>
      </c>
    </row>
    <row r="148" spans="1:9">
      <c r="A148" s="359" t="s">
        <v>415</v>
      </c>
      <c r="B148" s="359">
        <v>2097382.2950566001</v>
      </c>
      <c r="C148" s="360" t="s">
        <v>497</v>
      </c>
      <c r="D148" s="360" t="s">
        <v>338</v>
      </c>
    </row>
    <row r="149" spans="1:9">
      <c r="A149" s="359" t="s">
        <v>157</v>
      </c>
      <c r="B149" s="359">
        <v>5075075.4661858659</v>
      </c>
      <c r="C149" s="360" t="s">
        <v>592</v>
      </c>
      <c r="D149" s="360" t="s">
        <v>338</v>
      </c>
      <c r="G149" s="176"/>
      <c r="H149" s="359"/>
      <c r="I149" s="360"/>
    </row>
    <row r="150" spans="1:9">
      <c r="A150" s="359" t="s">
        <v>342</v>
      </c>
      <c r="B150" s="359" t="s">
        <v>155</v>
      </c>
      <c r="C150" s="360" t="s">
        <v>155</v>
      </c>
      <c r="D150" s="360" t="s">
        <v>155</v>
      </c>
      <c r="G150" s="176"/>
      <c r="H150" s="359"/>
      <c r="I150" s="360"/>
    </row>
    <row r="151" spans="1:9">
      <c r="A151" s="359">
        <v>0</v>
      </c>
      <c r="B151" s="359" t="s">
        <v>332</v>
      </c>
      <c r="C151" s="360" t="s">
        <v>332</v>
      </c>
      <c r="D151" s="360" t="s">
        <v>332</v>
      </c>
      <c r="G151" s="176"/>
      <c r="H151" s="176"/>
      <c r="I151" s="176"/>
    </row>
    <row r="152" spans="1:9">
      <c r="A152" s="360"/>
      <c r="B152" s="359"/>
      <c r="C152" s="360"/>
      <c r="D152" s="360"/>
      <c r="G152" s="176"/>
      <c r="H152" s="359"/>
      <c r="I152" s="360"/>
    </row>
    <row r="153" spans="1:9">
      <c r="A153" s="360"/>
      <c r="B153" s="359"/>
      <c r="C153" s="360"/>
      <c r="D153" s="360"/>
      <c r="G153" s="176"/>
      <c r="H153" s="359"/>
      <c r="I153" s="360"/>
    </row>
    <row r="154" spans="1:9">
      <c r="A154" s="360"/>
      <c r="B154" s="359"/>
      <c r="C154" s="360"/>
      <c r="D154" s="360"/>
      <c r="G154" s="360"/>
      <c r="H154" s="359"/>
      <c r="I154" s="360"/>
    </row>
    <row r="155" spans="1:9">
      <c r="A155" s="360"/>
      <c r="B155" s="359"/>
      <c r="C155" s="360"/>
      <c r="D155" s="360"/>
      <c r="G155" s="176"/>
      <c r="H155" s="359"/>
      <c r="I155" s="360"/>
    </row>
    <row r="156" spans="1:9">
      <c r="A156" s="360"/>
      <c r="B156" s="359"/>
      <c r="C156" s="360"/>
      <c r="D156" s="360"/>
      <c r="G156" s="176"/>
      <c r="H156" s="359"/>
      <c r="I156" s="360"/>
    </row>
    <row r="157" spans="1:9">
      <c r="A157" s="360"/>
      <c r="B157" s="359"/>
      <c r="C157" s="360"/>
      <c r="D157" s="360"/>
      <c r="G157" s="176"/>
      <c r="H157" s="359"/>
      <c r="I157" s="360"/>
    </row>
    <row r="158" spans="1:9">
      <c r="A158" s="360"/>
      <c r="B158" s="359"/>
      <c r="C158" s="360"/>
      <c r="D158" s="360"/>
      <c r="G158" s="176"/>
      <c r="H158" s="359"/>
      <c r="I158" s="360"/>
    </row>
    <row r="159" spans="1:9">
      <c r="A159" s="360"/>
      <c r="B159" s="359"/>
      <c r="C159" s="360"/>
      <c r="D159" s="360"/>
      <c r="G159" s="176"/>
      <c r="H159" s="359"/>
      <c r="I159" s="360"/>
    </row>
    <row r="160" spans="1:9">
      <c r="A160" s="360"/>
      <c r="B160" s="359"/>
      <c r="C160" s="360"/>
      <c r="D160" s="360"/>
      <c r="G160" s="176"/>
      <c r="H160" s="359"/>
      <c r="I160" s="360"/>
    </row>
    <row r="161" spans="1:9">
      <c r="A161" s="360"/>
      <c r="B161" s="359"/>
      <c r="C161" s="360"/>
      <c r="D161" s="360"/>
      <c r="G161" s="176"/>
      <c r="H161" s="359"/>
      <c r="I161" s="360"/>
    </row>
    <row r="162" spans="1:9">
      <c r="A162" s="360"/>
      <c r="B162" s="359"/>
      <c r="C162" s="360"/>
      <c r="D162" s="360"/>
      <c r="G162" s="176"/>
      <c r="H162" s="359"/>
      <c r="I162" s="360"/>
    </row>
    <row r="163" spans="1:9">
      <c r="A163" s="360"/>
      <c r="B163" s="359"/>
      <c r="C163" s="360"/>
      <c r="D163" s="360"/>
      <c r="G163" s="176"/>
      <c r="H163" s="359"/>
      <c r="I163" s="360"/>
    </row>
    <row r="164" spans="1:9">
      <c r="A164" s="360"/>
      <c r="B164" s="359"/>
      <c r="C164" s="360"/>
      <c r="D164" s="360"/>
      <c r="G164" s="176"/>
      <c r="H164" s="359"/>
      <c r="I164" s="360"/>
    </row>
    <row r="165" spans="1:9">
      <c r="A165" s="360"/>
      <c r="B165" s="359"/>
      <c r="C165" s="360"/>
      <c r="D165" s="360"/>
      <c r="G165" s="176"/>
      <c r="H165" s="359"/>
      <c r="I165" s="360"/>
    </row>
    <row r="166" spans="1:9">
      <c r="A166" s="360"/>
      <c r="B166" s="359"/>
      <c r="C166" s="360"/>
      <c r="D166" s="360"/>
      <c r="G166" s="176"/>
      <c r="H166" s="359"/>
      <c r="I166" s="360"/>
    </row>
    <row r="167" spans="1:9">
      <c r="A167" s="360"/>
      <c r="B167" s="359"/>
      <c r="C167" s="360"/>
      <c r="D167" s="360"/>
      <c r="G167" s="176"/>
      <c r="H167" s="359"/>
      <c r="I167" s="360"/>
    </row>
    <row r="168" spans="1:9">
      <c r="A168" s="360"/>
      <c r="B168" s="359"/>
      <c r="C168" s="360"/>
      <c r="D168" s="360"/>
      <c r="G168" s="176"/>
      <c r="H168" s="359"/>
      <c r="I168" s="360"/>
    </row>
    <row r="169" spans="1:9">
      <c r="A169" s="360"/>
      <c r="B169" s="359"/>
      <c r="C169" s="360"/>
      <c r="D169" s="360"/>
      <c r="G169" s="176"/>
      <c r="H169" s="359"/>
      <c r="I169" s="360"/>
    </row>
    <row r="170" spans="1:9">
      <c r="A170" s="360"/>
      <c r="B170" s="359"/>
      <c r="C170" s="360"/>
      <c r="D170" s="360"/>
      <c r="G170" s="176"/>
      <c r="H170" s="359"/>
      <c r="I170" s="360"/>
    </row>
    <row r="171" spans="1:9">
      <c r="A171" s="360"/>
      <c r="B171" s="359"/>
      <c r="C171" s="360"/>
      <c r="D171" s="360"/>
      <c r="G171" s="176"/>
      <c r="H171" s="359"/>
      <c r="I171" s="360"/>
    </row>
    <row r="172" spans="1:9">
      <c r="A172" s="360"/>
      <c r="B172" s="359"/>
      <c r="C172" s="360"/>
      <c r="D172" s="360"/>
    </row>
    <row r="173" spans="1:9">
      <c r="A173" s="360"/>
      <c r="B173" s="359"/>
      <c r="C173" s="360"/>
      <c r="D173" s="360"/>
    </row>
    <row r="174" spans="1:9">
      <c r="A174" s="360"/>
      <c r="B174" s="359"/>
      <c r="C174" s="360"/>
      <c r="D174" s="360"/>
    </row>
    <row r="175" spans="1:9">
      <c r="A175" s="360"/>
      <c r="B175" s="359"/>
      <c r="C175" s="360"/>
      <c r="D175" s="360"/>
    </row>
    <row r="176" spans="1:9">
      <c r="A176" s="360"/>
      <c r="B176" s="359"/>
      <c r="C176" s="360"/>
      <c r="D176" s="360"/>
    </row>
    <row r="177" spans="1:4">
      <c r="A177" s="360"/>
      <c r="B177" s="359"/>
      <c r="C177" s="360"/>
      <c r="D177" s="360"/>
    </row>
    <row r="178" spans="1:4">
      <c r="A178" s="360"/>
      <c r="B178" s="359"/>
      <c r="C178" s="360"/>
      <c r="D178" s="360"/>
    </row>
    <row r="179" spans="1:4">
      <c r="A179" s="360"/>
      <c r="B179" s="359"/>
      <c r="C179" s="360"/>
      <c r="D179" s="360"/>
    </row>
    <row r="180" spans="1:4">
      <c r="A180" s="360"/>
      <c r="B180" s="359"/>
      <c r="C180" s="360"/>
      <c r="D180" s="360"/>
    </row>
    <row r="181" spans="1:4">
      <c r="A181" s="360"/>
      <c r="B181" s="359"/>
      <c r="C181" s="360"/>
      <c r="D181" s="360"/>
    </row>
    <row r="182" spans="1:4">
      <c r="A182" s="360"/>
      <c r="B182" s="359"/>
      <c r="C182" s="360"/>
      <c r="D182" s="360"/>
    </row>
    <row r="183" spans="1:4">
      <c r="A183" s="360"/>
      <c r="B183" s="359"/>
      <c r="C183" s="360"/>
      <c r="D183" s="360"/>
    </row>
    <row r="184" spans="1:4">
      <c r="A184" s="360"/>
      <c r="B184" s="359"/>
      <c r="C184" s="360"/>
      <c r="D184" s="360"/>
    </row>
    <row r="185" spans="1:4">
      <c r="A185" s="360"/>
      <c r="B185" s="359"/>
      <c r="C185" s="360"/>
      <c r="D185" s="360"/>
    </row>
    <row r="186" spans="1:4">
      <c r="A186" s="360"/>
      <c r="B186" s="359"/>
      <c r="C186" s="360"/>
      <c r="D186" s="360"/>
    </row>
    <row r="187" spans="1:4">
      <c r="A187" s="360"/>
      <c r="B187" s="359"/>
      <c r="C187" s="360"/>
      <c r="D187" s="360"/>
    </row>
    <row r="188" spans="1:4">
      <c r="A188" s="360"/>
      <c r="B188" s="359"/>
      <c r="C188" s="360"/>
      <c r="D188" s="360"/>
    </row>
    <row r="189" spans="1:4">
      <c r="A189" s="360"/>
      <c r="B189" s="359"/>
      <c r="C189" s="360"/>
      <c r="D189" s="360"/>
    </row>
    <row r="190" spans="1:4">
      <c r="A190" s="360"/>
      <c r="B190" s="359"/>
      <c r="C190" s="360"/>
      <c r="D190" s="360"/>
    </row>
    <row r="191" spans="1:4">
      <c r="A191" s="360"/>
      <c r="B191" s="359"/>
      <c r="C191" s="360"/>
      <c r="D191" s="360"/>
    </row>
    <row r="192" spans="1:4">
      <c r="A192" s="360"/>
      <c r="B192" s="359"/>
      <c r="C192" s="360"/>
      <c r="D192" s="360"/>
    </row>
    <row r="193" spans="1:5">
      <c r="A193" s="360"/>
      <c r="B193" s="359"/>
      <c r="C193" s="360"/>
      <c r="D193" s="360"/>
    </row>
    <row r="194" spans="1:5">
      <c r="A194" s="360"/>
      <c r="B194" s="359"/>
      <c r="C194" s="360"/>
      <c r="D194" s="360"/>
    </row>
    <row r="195" spans="1:5">
      <c r="A195" s="360"/>
      <c r="B195" s="359"/>
      <c r="C195" s="360"/>
      <c r="D195" s="360"/>
    </row>
    <row r="196" spans="1:5">
      <c r="A196" s="360"/>
      <c r="B196" s="359"/>
      <c r="C196" s="360"/>
      <c r="D196" s="360"/>
    </row>
    <row r="197" spans="1:5">
      <c r="A197" s="360"/>
      <c r="B197" s="359"/>
      <c r="C197" s="360"/>
      <c r="D197" s="360"/>
    </row>
    <row r="198" spans="1:5">
      <c r="A198" s="360"/>
      <c r="B198" s="359"/>
      <c r="C198" s="360"/>
      <c r="D198" s="360"/>
    </row>
    <row r="199" spans="1:5">
      <c r="A199" s="360"/>
      <c r="B199" s="359"/>
      <c r="C199" s="360"/>
      <c r="D199" s="360"/>
    </row>
    <row r="200" spans="1:5">
      <c r="A200" s="360"/>
      <c r="B200" s="359"/>
      <c r="C200" s="360"/>
      <c r="D200" s="360"/>
    </row>
    <row r="201" spans="1:5">
      <c r="A201" s="360"/>
      <c r="B201" s="359"/>
      <c r="C201" s="360"/>
      <c r="D201" s="360"/>
    </row>
    <row r="202" spans="1:5">
      <c r="A202" s="360"/>
      <c r="B202" s="359"/>
      <c r="C202" s="360"/>
      <c r="D202" s="360"/>
    </row>
    <row r="203" spans="1:5">
      <c r="A203" s="360"/>
      <c r="B203" s="359"/>
      <c r="C203" s="360"/>
      <c r="D203" s="360"/>
    </row>
    <row r="204" spans="1:5">
      <c r="A204" s="360"/>
      <c r="B204" s="359"/>
      <c r="C204" s="360"/>
      <c r="D204" s="360"/>
    </row>
    <row r="205" spans="1:5">
      <c r="A205" s="360"/>
      <c r="B205" s="359"/>
      <c r="C205" s="360"/>
      <c r="D205" s="360"/>
    </row>
    <row r="206" spans="1:5">
      <c r="A206" s="360"/>
      <c r="B206" s="359"/>
      <c r="C206" s="360"/>
      <c r="D206" s="360"/>
    </row>
    <row r="207" spans="1:5">
      <c r="A207" s="360"/>
      <c r="B207" s="359"/>
      <c r="C207" s="360"/>
      <c r="D207" s="360"/>
    </row>
    <row r="208" spans="1:5">
      <c r="A208" s="360"/>
      <c r="B208" s="359"/>
      <c r="C208" s="360"/>
      <c r="D208" s="360"/>
      <c r="E208" s="360"/>
    </row>
    <row r="209" spans="1:5">
      <c r="A209" s="360"/>
      <c r="B209" s="359"/>
      <c r="C209" s="360"/>
      <c r="D209" s="360"/>
      <c r="E209" s="360"/>
    </row>
    <row r="210" spans="1:5">
      <c r="A210" s="360"/>
      <c r="B210" s="359"/>
      <c r="C210" s="360"/>
      <c r="D210" s="360"/>
      <c r="E210" s="360"/>
    </row>
    <row r="211" spans="1:5">
      <c r="A211" s="360"/>
      <c r="B211" s="359"/>
      <c r="C211" s="360"/>
      <c r="D211" s="360"/>
      <c r="E211" s="360"/>
    </row>
    <row r="212" spans="1:5">
      <c r="A212" s="360"/>
      <c r="B212" s="359"/>
      <c r="C212" s="360"/>
      <c r="D212" s="360"/>
      <c r="E212" s="360"/>
    </row>
    <row r="213" spans="1:5">
      <c r="A213" s="360"/>
      <c r="B213" s="359"/>
      <c r="C213" s="360"/>
      <c r="D213" s="360"/>
      <c r="E213" s="360"/>
    </row>
    <row r="214" spans="1:5">
      <c r="A214" s="360"/>
      <c r="B214" s="359"/>
      <c r="C214" s="360"/>
      <c r="D214" s="360"/>
      <c r="E214" s="360"/>
    </row>
    <row r="215" spans="1:5">
      <c r="A215" s="360"/>
      <c r="B215" s="359"/>
      <c r="C215" s="360"/>
      <c r="D215" s="360"/>
      <c r="E215" s="360"/>
    </row>
    <row r="216" spans="1:5">
      <c r="A216" s="360"/>
      <c r="B216" s="359"/>
      <c r="C216" s="360"/>
      <c r="D216" s="360"/>
      <c r="E216" s="360"/>
    </row>
    <row r="217" spans="1:5">
      <c r="A217" s="360"/>
      <c r="B217" s="359"/>
      <c r="C217" s="360"/>
      <c r="D217" s="360"/>
      <c r="E217" s="360"/>
    </row>
    <row r="218" spans="1:5">
      <c r="A218" s="360"/>
      <c r="B218" s="359"/>
      <c r="C218" s="360"/>
      <c r="D218" s="360"/>
      <c r="E218" s="360"/>
    </row>
    <row r="219" spans="1:5">
      <c r="A219" s="360"/>
      <c r="B219" s="359"/>
      <c r="C219" s="360"/>
      <c r="D219" s="360"/>
      <c r="E219" s="360"/>
    </row>
    <row r="220" spans="1:5">
      <c r="A220" s="360"/>
      <c r="B220" s="359"/>
      <c r="C220" s="360"/>
      <c r="D220" s="360"/>
      <c r="E220" s="360"/>
    </row>
    <row r="221" spans="1:5">
      <c r="A221" s="360"/>
      <c r="B221" s="359"/>
      <c r="C221" s="360"/>
      <c r="D221" s="360"/>
      <c r="E221" s="360"/>
    </row>
    <row r="222" spans="1:5">
      <c r="A222" s="360"/>
      <c r="B222" s="359"/>
      <c r="C222" s="360"/>
      <c r="D222" s="360"/>
      <c r="E222" s="360"/>
    </row>
    <row r="223" spans="1:5">
      <c r="A223" s="209"/>
      <c r="B223" s="181"/>
      <c r="C223" s="209"/>
    </row>
    <row r="224" spans="1:5">
      <c r="A224" s="209"/>
      <c r="B224" s="181"/>
      <c r="C224" s="209"/>
    </row>
    <row r="225" spans="1:3">
      <c r="A225" s="209"/>
      <c r="B225" s="181"/>
      <c r="C225" s="209"/>
    </row>
    <row r="226" spans="1:3">
      <c r="A226" s="209"/>
      <c r="B226" s="181"/>
      <c r="C226" s="209"/>
    </row>
    <row r="227" spans="1:3">
      <c r="A227" s="209"/>
      <c r="B227" s="181"/>
      <c r="C227" s="209"/>
    </row>
    <row r="228" spans="1:3">
      <c r="A228" s="209"/>
      <c r="B228" s="181"/>
      <c r="C228" s="209"/>
    </row>
    <row r="229" spans="1:3">
      <c r="A229" s="209"/>
      <c r="B229" s="181"/>
      <c r="C229" s="209"/>
    </row>
    <row r="230" spans="1:3">
      <c r="A230" s="209"/>
      <c r="B230" s="181"/>
      <c r="C230" s="209"/>
    </row>
    <row r="231" spans="1:3">
      <c r="A231" s="209"/>
      <c r="B231" s="181"/>
      <c r="C231" s="209"/>
    </row>
    <row r="232" spans="1:3">
      <c r="A232" s="209"/>
      <c r="B232" s="181"/>
      <c r="C232" s="209"/>
    </row>
    <row r="233" spans="1:3">
      <c r="A233" s="209"/>
      <c r="B233" s="181"/>
      <c r="C233" s="209"/>
    </row>
    <row r="234" spans="1:3">
      <c r="A234" s="209"/>
      <c r="B234" s="181"/>
      <c r="C234" s="209"/>
    </row>
    <row r="235" spans="1:3">
      <c r="A235" s="209"/>
      <c r="B235" s="181"/>
      <c r="C235" s="209"/>
    </row>
    <row r="236" spans="1:3">
      <c r="A236" s="209"/>
      <c r="B236" s="181"/>
      <c r="C236" s="209"/>
    </row>
    <row r="237" spans="1:3">
      <c r="A237" s="209"/>
      <c r="B237" s="181"/>
      <c r="C237" s="209"/>
    </row>
    <row r="238" spans="1:3">
      <c r="A238" s="209"/>
      <c r="B238" s="181"/>
      <c r="C238" s="209"/>
    </row>
    <row r="239" spans="1:3">
      <c r="A239" s="209"/>
      <c r="B239" s="181"/>
      <c r="C239" s="209"/>
    </row>
    <row r="240" spans="1:3">
      <c r="A240" s="209"/>
      <c r="B240" s="181"/>
      <c r="C240" s="209"/>
    </row>
    <row r="241" spans="1:3">
      <c r="A241" s="209"/>
      <c r="B241" s="181"/>
      <c r="C241" s="209"/>
    </row>
    <row r="242" spans="1:3">
      <c r="A242" s="209"/>
      <c r="B242" s="181"/>
      <c r="C242" s="209"/>
    </row>
    <row r="243" spans="1:3">
      <c r="A243" s="209"/>
      <c r="B243" s="181"/>
      <c r="C243" s="209"/>
    </row>
    <row r="244" spans="1:3">
      <c r="A244" s="209"/>
      <c r="B244" s="181"/>
      <c r="C244" s="209"/>
    </row>
    <row r="245" spans="1:3">
      <c r="A245" s="209"/>
      <c r="B245" s="181"/>
      <c r="C245" s="209"/>
    </row>
    <row r="246" spans="1:3">
      <c r="A246" s="209"/>
      <c r="B246" s="181"/>
      <c r="C246" s="209"/>
    </row>
    <row r="247" spans="1:3">
      <c r="A247" s="209"/>
      <c r="B247" s="181"/>
      <c r="C247" s="209"/>
    </row>
    <row r="248" spans="1:3">
      <c r="A248" s="209"/>
      <c r="B248" s="181"/>
      <c r="C248" s="209"/>
    </row>
    <row r="249" spans="1:3">
      <c r="A249" s="209"/>
      <c r="B249" s="181"/>
      <c r="C249" s="209"/>
    </row>
    <row r="250" spans="1:3">
      <c r="A250" s="209"/>
      <c r="B250" s="181"/>
      <c r="C250" s="209"/>
    </row>
    <row r="251" spans="1:3">
      <c r="A251" s="125"/>
      <c r="B251" s="181"/>
      <c r="C251" s="209"/>
    </row>
    <row r="252" spans="1:3">
      <c r="A252" s="209"/>
      <c r="B252" s="181"/>
      <c r="C252" s="209"/>
    </row>
    <row r="253" spans="1:3">
      <c r="A253" s="125"/>
      <c r="B253" s="181"/>
      <c r="C253" s="209"/>
    </row>
    <row r="254" spans="1:3">
      <c r="A254" s="209"/>
      <c r="B254" s="181"/>
      <c r="C254" s="209"/>
    </row>
    <row r="255" spans="1:3">
      <c r="A255" s="209"/>
      <c r="B255" s="181"/>
      <c r="C255" s="209"/>
    </row>
    <row r="256" spans="1:3">
      <c r="A256" s="125"/>
      <c r="B256" s="181"/>
      <c r="C256" s="209"/>
    </row>
    <row r="257" spans="1:3">
      <c r="A257" s="209"/>
      <c r="B257" s="181"/>
      <c r="C257" s="209"/>
    </row>
    <row r="258" spans="1:3">
      <c r="A258" s="209"/>
      <c r="B258" s="181"/>
      <c r="C258" s="209"/>
    </row>
    <row r="259" spans="1:3">
      <c r="A259" s="209"/>
      <c r="B259" s="181"/>
      <c r="C259" s="209"/>
    </row>
    <row r="260" spans="1:3">
      <c r="A260" s="209"/>
      <c r="B260" s="181"/>
      <c r="C260" s="209"/>
    </row>
    <row r="261" spans="1:3">
      <c r="A261" s="125"/>
      <c r="B261" s="181"/>
      <c r="C261" s="209"/>
    </row>
    <row r="262" spans="1:3">
      <c r="A262" s="125"/>
      <c r="B262" s="181"/>
      <c r="C262" s="209"/>
    </row>
    <row r="263" spans="1:3">
      <c r="A263" s="209"/>
      <c r="B263" s="209"/>
      <c r="C263" s="209"/>
    </row>
    <row r="264" spans="1:3">
      <c r="A264" s="209"/>
      <c r="B264" s="209"/>
      <c r="C264" s="209"/>
    </row>
    <row r="265" spans="1:3">
      <c r="A265" s="209"/>
      <c r="B265" s="209"/>
      <c r="C265" s="209"/>
    </row>
    <row r="266" spans="1:3">
      <c r="A266" s="209"/>
      <c r="B266" s="209"/>
      <c r="C266" s="209"/>
    </row>
    <row r="267" spans="1:3">
      <c r="A267" s="209"/>
      <c r="B267" s="209"/>
      <c r="C267" s="209"/>
    </row>
    <row r="268" spans="1:3">
      <c r="A268" s="209"/>
      <c r="B268" s="209"/>
      <c r="C268" s="209"/>
    </row>
    <row r="269" spans="1:3">
      <c r="A269" s="209"/>
      <c r="B269" s="209"/>
      <c r="C269" s="209"/>
    </row>
    <row r="270" spans="1:3">
      <c r="A270" s="209"/>
      <c r="B270" s="209"/>
      <c r="C270" s="209"/>
    </row>
    <row r="271" spans="1:3">
      <c r="A271" s="209"/>
      <c r="B271" s="209"/>
      <c r="C271" s="209"/>
    </row>
    <row r="272" spans="1:3">
      <c r="A272" s="209"/>
      <c r="B272" s="209"/>
      <c r="C272" s="209"/>
    </row>
    <row r="273" spans="1:3">
      <c r="A273" s="209"/>
      <c r="B273" s="209"/>
      <c r="C273" s="209"/>
    </row>
    <row r="274" spans="1:3">
      <c r="A274" s="209"/>
      <c r="B274" s="209"/>
      <c r="C274" s="209"/>
    </row>
    <row r="275" spans="1:3">
      <c r="A275" s="209"/>
      <c r="B275" s="209"/>
      <c r="C275" s="209"/>
    </row>
    <row r="276" spans="1:3">
      <c r="A276" s="209"/>
      <c r="B276" s="209"/>
      <c r="C276" s="209"/>
    </row>
    <row r="277" spans="1:3">
      <c r="A277" s="209"/>
      <c r="B277" s="209"/>
      <c r="C277" s="209"/>
    </row>
    <row r="278" spans="1:3">
      <c r="A278" s="209"/>
      <c r="B278" s="209"/>
      <c r="C278" s="209"/>
    </row>
    <row r="279" spans="1:3">
      <c r="A279" s="209"/>
      <c r="B279" s="209"/>
      <c r="C279" s="209"/>
    </row>
    <row r="280" spans="1:3">
      <c r="A280" s="209"/>
      <c r="B280" s="209"/>
      <c r="C280" s="209"/>
    </row>
    <row r="281" spans="1:3">
      <c r="A281" s="209"/>
      <c r="B281" s="209"/>
      <c r="C281" s="209"/>
    </row>
    <row r="282" spans="1:3">
      <c r="A282" s="209"/>
      <c r="B282" s="209"/>
      <c r="C282" s="209"/>
    </row>
    <row r="283" spans="1:3">
      <c r="A283" s="209"/>
      <c r="B283" s="209"/>
      <c r="C283" s="209"/>
    </row>
    <row r="284" spans="1:3">
      <c r="A284" s="209"/>
      <c r="B284" s="209"/>
      <c r="C284" s="209"/>
    </row>
    <row r="285" spans="1:3">
      <c r="A285" s="209"/>
      <c r="B285" s="209"/>
      <c r="C285" s="209"/>
    </row>
    <row r="286" spans="1:3">
      <c r="A286" s="209"/>
      <c r="B286" s="209"/>
      <c r="C286" s="209"/>
    </row>
    <row r="287" spans="1:3">
      <c r="A287" s="209"/>
      <c r="B287" s="209"/>
      <c r="C287" s="209"/>
    </row>
    <row r="288" spans="1:3">
      <c r="A288" s="209"/>
      <c r="B288" s="209"/>
      <c r="C288" s="209"/>
    </row>
    <row r="289" spans="1:3">
      <c r="A289" s="209"/>
      <c r="B289" s="209"/>
      <c r="C289" s="209"/>
    </row>
    <row r="290" spans="1:3">
      <c r="A290" s="209"/>
      <c r="B290" s="209"/>
      <c r="C290" s="209"/>
    </row>
    <row r="291" spans="1:3">
      <c r="A291" s="209"/>
      <c r="B291" s="209"/>
      <c r="C291" s="209"/>
    </row>
    <row r="292" spans="1:3">
      <c r="A292" s="209"/>
      <c r="B292" s="209"/>
      <c r="C292" s="209"/>
    </row>
    <row r="293" spans="1:3">
      <c r="A293" s="209"/>
      <c r="B293" s="209"/>
      <c r="C293" s="209"/>
    </row>
    <row r="294" spans="1:3">
      <c r="A294" s="209"/>
      <c r="B294" s="209"/>
      <c r="C294" s="209"/>
    </row>
    <row r="295" spans="1:3">
      <c r="A295" s="209"/>
      <c r="B295" s="209"/>
      <c r="C295" s="209"/>
    </row>
    <row r="296" spans="1:3">
      <c r="A296" s="209"/>
      <c r="B296" s="209"/>
      <c r="C296" s="209"/>
    </row>
    <row r="297" spans="1:3">
      <c r="A297" s="209"/>
      <c r="B297" s="209"/>
      <c r="C297" s="209"/>
    </row>
    <row r="298" spans="1:3">
      <c r="A298" s="209"/>
      <c r="B298" s="209"/>
      <c r="C298" s="209"/>
    </row>
    <row r="299" spans="1:3">
      <c r="A299" s="209"/>
      <c r="B299" s="209"/>
      <c r="C299" s="209"/>
    </row>
    <row r="300" spans="1:3">
      <c r="A300" s="209"/>
      <c r="B300" s="209"/>
      <c r="C300" s="209"/>
    </row>
    <row r="301" spans="1:3">
      <c r="A301" s="209"/>
      <c r="B301" s="209"/>
      <c r="C301" s="209"/>
    </row>
    <row r="302" spans="1:3">
      <c r="A302" s="209"/>
      <c r="B302" s="209"/>
      <c r="C302" s="209"/>
    </row>
    <row r="303" spans="1:3">
      <c r="A303" s="209"/>
      <c r="B303" s="209"/>
      <c r="C303" s="209"/>
    </row>
    <row r="304" spans="1:3">
      <c r="A304" s="209"/>
      <c r="B304" s="209"/>
      <c r="C304" s="209"/>
    </row>
    <row r="305" spans="1:3">
      <c r="A305" s="209"/>
      <c r="B305" s="209"/>
      <c r="C305" s="209"/>
    </row>
    <row r="306" spans="1:3">
      <c r="A306" s="209"/>
      <c r="B306" s="209"/>
      <c r="C306" s="209"/>
    </row>
    <row r="307" spans="1:3">
      <c r="A307" s="209"/>
      <c r="B307" s="209"/>
      <c r="C307" s="209"/>
    </row>
    <row r="308" spans="1:3">
      <c r="A308" s="209"/>
      <c r="B308" s="209"/>
      <c r="C308" s="209"/>
    </row>
    <row r="309" spans="1:3">
      <c r="A309" s="209"/>
      <c r="B309" s="209"/>
      <c r="C309" s="209"/>
    </row>
    <row r="310" spans="1:3">
      <c r="A310" s="209"/>
      <c r="B310" s="209"/>
      <c r="C310" s="209"/>
    </row>
    <row r="311" spans="1:3">
      <c r="A311" s="209"/>
      <c r="B311" s="209"/>
      <c r="C311" s="209"/>
    </row>
    <row r="312" spans="1:3">
      <c r="A312" s="209"/>
      <c r="B312" s="209"/>
      <c r="C312" s="209"/>
    </row>
    <row r="313" spans="1:3">
      <c r="A313" s="209"/>
      <c r="B313" s="209"/>
      <c r="C313" s="209"/>
    </row>
    <row r="314" spans="1:3">
      <c r="A314" s="209"/>
      <c r="B314" s="209"/>
      <c r="C314" s="209"/>
    </row>
    <row r="315" spans="1:3">
      <c r="A315" s="209"/>
      <c r="B315" s="209"/>
      <c r="C315" s="209"/>
    </row>
    <row r="316" spans="1:3">
      <c r="A316" s="209"/>
      <c r="B316" s="209"/>
      <c r="C316" s="209"/>
    </row>
    <row r="317" spans="1:3">
      <c r="A317" s="209"/>
      <c r="B317" s="209"/>
      <c r="C317" s="209"/>
    </row>
    <row r="318" spans="1:3">
      <c r="A318" s="209"/>
      <c r="B318" s="209"/>
      <c r="C318" s="209"/>
    </row>
    <row r="319" spans="1:3">
      <c r="A319" s="209"/>
      <c r="B319" s="209"/>
      <c r="C319" s="209"/>
    </row>
    <row r="320" spans="1:3">
      <c r="A320" s="209"/>
      <c r="B320" s="209"/>
      <c r="C320" s="209"/>
    </row>
    <row r="321" spans="1:3">
      <c r="A321" s="209"/>
      <c r="B321" s="209"/>
      <c r="C321" s="209"/>
    </row>
    <row r="322" spans="1:3">
      <c r="A322" s="209"/>
      <c r="B322" s="209"/>
      <c r="C322" s="209"/>
    </row>
    <row r="323" spans="1:3">
      <c r="A323" s="209"/>
      <c r="B323" s="209"/>
      <c r="C323" s="209"/>
    </row>
    <row r="324" spans="1:3">
      <c r="A324" s="209"/>
      <c r="B324" s="209"/>
      <c r="C324" s="209"/>
    </row>
    <row r="325" spans="1:3">
      <c r="A325" s="209"/>
      <c r="B325" s="209"/>
      <c r="C325" s="209"/>
    </row>
    <row r="326" spans="1:3">
      <c r="A326" s="209"/>
      <c r="B326" s="209"/>
      <c r="C326" s="209"/>
    </row>
    <row r="327" spans="1:3">
      <c r="A327" s="209"/>
      <c r="B327" s="209"/>
      <c r="C327" s="209"/>
    </row>
    <row r="328" spans="1:3">
      <c r="A328" s="209"/>
      <c r="B328" s="209"/>
      <c r="C328" s="209"/>
    </row>
    <row r="329" spans="1:3">
      <c r="A329" s="209"/>
      <c r="B329" s="209"/>
      <c r="C329" s="209"/>
    </row>
    <row r="330" spans="1:3">
      <c r="A330" s="209"/>
      <c r="B330" s="209"/>
      <c r="C330" s="209"/>
    </row>
    <row r="331" spans="1:3">
      <c r="A331" s="209"/>
      <c r="B331" s="209"/>
      <c r="C331" s="209"/>
    </row>
    <row r="332" spans="1:3">
      <c r="A332" s="209"/>
      <c r="B332" s="209"/>
      <c r="C332" s="209"/>
    </row>
    <row r="333" spans="1:3">
      <c r="A333" s="209"/>
      <c r="B333" s="209"/>
      <c r="C333" s="209"/>
    </row>
    <row r="334" spans="1:3">
      <c r="A334" s="209"/>
      <c r="B334" s="209"/>
      <c r="C334" s="209"/>
    </row>
    <row r="335" spans="1:3">
      <c r="A335" s="209"/>
      <c r="B335" s="209"/>
      <c r="C335" s="209"/>
    </row>
    <row r="336" spans="1:3">
      <c r="A336" s="209"/>
      <c r="B336" s="209"/>
      <c r="C336" s="209"/>
    </row>
    <row r="337" spans="1:3">
      <c r="A337" s="209"/>
      <c r="B337" s="209"/>
      <c r="C337" s="209"/>
    </row>
    <row r="338" spans="1:3">
      <c r="A338" s="209"/>
      <c r="B338" s="209"/>
      <c r="C338" s="209"/>
    </row>
    <row r="339" spans="1:3">
      <c r="A339" s="209"/>
      <c r="B339" s="209"/>
      <c r="C339" s="209"/>
    </row>
    <row r="340" spans="1:3">
      <c r="A340" s="209"/>
      <c r="B340" s="209"/>
      <c r="C340" s="209"/>
    </row>
    <row r="341" spans="1:3">
      <c r="A341" s="209"/>
      <c r="B341" s="209"/>
      <c r="C341" s="209"/>
    </row>
    <row r="342" spans="1:3">
      <c r="A342" s="209"/>
      <c r="B342" s="209"/>
      <c r="C342" s="209"/>
    </row>
    <row r="343" spans="1:3">
      <c r="A343" s="209"/>
      <c r="B343" s="209"/>
      <c r="C343" s="209"/>
    </row>
    <row r="344" spans="1:3">
      <c r="A344" s="209"/>
      <c r="B344" s="209"/>
      <c r="C344" s="209"/>
    </row>
    <row r="345" spans="1:3">
      <c r="A345" s="209"/>
      <c r="B345" s="209"/>
      <c r="C345" s="209"/>
    </row>
    <row r="346" spans="1:3">
      <c r="A346" s="209"/>
      <c r="B346" s="209"/>
      <c r="C346" s="209"/>
    </row>
    <row r="347" spans="1:3">
      <c r="A347" s="209"/>
      <c r="B347" s="209"/>
      <c r="C347" s="209"/>
    </row>
    <row r="348" spans="1:3">
      <c r="A348" s="209"/>
      <c r="B348" s="209"/>
      <c r="C348" s="209"/>
    </row>
    <row r="349" spans="1:3">
      <c r="A349" s="209"/>
      <c r="B349" s="209"/>
      <c r="C349" s="209"/>
    </row>
    <row r="350" spans="1:3">
      <c r="A350" s="209"/>
      <c r="B350" s="209"/>
      <c r="C350" s="209"/>
    </row>
    <row r="351" spans="1:3">
      <c r="A351" s="209"/>
      <c r="B351" s="209"/>
      <c r="C351" s="209"/>
    </row>
    <row r="352" spans="1:3">
      <c r="A352" s="209"/>
      <c r="B352" s="209"/>
      <c r="C352" s="209"/>
    </row>
    <row r="353" spans="1:3">
      <c r="A353" s="209"/>
      <c r="B353" s="209"/>
      <c r="C353" s="209"/>
    </row>
    <row r="354" spans="1:3">
      <c r="A354" s="209"/>
      <c r="B354" s="209"/>
      <c r="C354" s="209"/>
    </row>
    <row r="355" spans="1:3">
      <c r="A355" s="209"/>
      <c r="B355" s="209"/>
      <c r="C355" s="209"/>
    </row>
    <row r="356" spans="1:3">
      <c r="A356" s="209"/>
      <c r="B356" s="209"/>
      <c r="C356" s="209"/>
    </row>
    <row r="357" spans="1:3">
      <c r="A357" s="209"/>
      <c r="B357" s="209"/>
      <c r="C357" s="209"/>
    </row>
    <row r="358" spans="1:3">
      <c r="A358" s="209"/>
      <c r="B358" s="209"/>
      <c r="C358" s="209"/>
    </row>
    <row r="359" spans="1:3">
      <c r="A359" s="209"/>
      <c r="B359" s="209"/>
      <c r="C359" s="209"/>
    </row>
    <row r="360" spans="1:3">
      <c r="A360" s="209"/>
      <c r="B360" s="209"/>
      <c r="C360" s="209"/>
    </row>
    <row r="361" spans="1:3">
      <c r="A361" s="209"/>
      <c r="B361" s="209"/>
      <c r="C361" s="209"/>
    </row>
    <row r="362" spans="1:3">
      <c r="A362" s="209"/>
      <c r="B362" s="209"/>
      <c r="C362" s="209"/>
    </row>
    <row r="363" spans="1:3">
      <c r="A363" s="209"/>
      <c r="B363" s="209"/>
      <c r="C363" s="209"/>
    </row>
    <row r="364" spans="1:3">
      <c r="A364" s="209"/>
      <c r="B364" s="209"/>
      <c r="C364" s="209"/>
    </row>
    <row r="365" spans="1:3">
      <c r="A365" s="209"/>
      <c r="B365" s="209"/>
      <c r="C365" s="209"/>
    </row>
    <row r="366" spans="1:3">
      <c r="A366" s="209"/>
      <c r="B366" s="209"/>
      <c r="C366" s="209"/>
    </row>
    <row r="367" spans="1:3">
      <c r="A367" s="209"/>
      <c r="B367" s="209"/>
      <c r="C367" s="209"/>
    </row>
    <row r="368" spans="1:3">
      <c r="A368" s="209"/>
      <c r="B368" s="209"/>
      <c r="C368" s="209"/>
    </row>
    <row r="369" spans="1:3">
      <c r="A369" s="209"/>
      <c r="B369" s="209"/>
      <c r="C369" s="209"/>
    </row>
    <row r="370" spans="1:3">
      <c r="A370" s="209"/>
      <c r="B370" s="209"/>
      <c r="C370" s="209"/>
    </row>
    <row r="371" spans="1:3">
      <c r="A371" s="209"/>
      <c r="B371" s="209"/>
      <c r="C371" s="209"/>
    </row>
    <row r="372" spans="1:3">
      <c r="A372" s="209"/>
      <c r="B372" s="209"/>
      <c r="C372" s="209"/>
    </row>
    <row r="373" spans="1:3">
      <c r="A373" s="209"/>
      <c r="B373" s="209"/>
      <c r="C373" s="209"/>
    </row>
    <row r="374" spans="1:3">
      <c r="A374" s="209"/>
      <c r="B374" s="209"/>
      <c r="C374" s="209"/>
    </row>
    <row r="375" spans="1:3">
      <c r="A375" s="209"/>
      <c r="B375" s="209"/>
      <c r="C375" s="209"/>
    </row>
    <row r="376" spans="1:3">
      <c r="A376" s="209"/>
      <c r="B376" s="209"/>
      <c r="C376" s="209"/>
    </row>
    <row r="377" spans="1:3">
      <c r="A377" s="209"/>
      <c r="B377" s="209"/>
      <c r="C377" s="209"/>
    </row>
    <row r="378" spans="1:3">
      <c r="A378" s="209"/>
      <c r="B378" s="209"/>
      <c r="C378" s="209"/>
    </row>
    <row r="379" spans="1:3">
      <c r="A379" s="209"/>
      <c r="B379" s="209"/>
      <c r="C379" s="209"/>
    </row>
    <row r="380" spans="1:3">
      <c r="A380" s="209"/>
      <c r="B380" s="209"/>
      <c r="C380" s="209"/>
    </row>
    <row r="381" spans="1:3">
      <c r="A381" s="209"/>
      <c r="B381" s="209"/>
      <c r="C381" s="209"/>
    </row>
    <row r="382" spans="1:3">
      <c r="A382" s="209"/>
      <c r="B382" s="209"/>
      <c r="C382" s="209"/>
    </row>
    <row r="383" spans="1:3">
      <c r="A383" s="209"/>
      <c r="B383" s="209"/>
      <c r="C383" s="209"/>
    </row>
    <row r="384" spans="1:3">
      <c r="A384" s="209"/>
      <c r="B384" s="209"/>
      <c r="C384" s="209"/>
    </row>
    <row r="385" spans="1:3">
      <c r="A385" s="209"/>
      <c r="B385" s="209"/>
      <c r="C385" s="209"/>
    </row>
    <row r="386" spans="1:3">
      <c r="A386" s="209"/>
      <c r="B386" s="209"/>
      <c r="C386" s="209"/>
    </row>
    <row r="387" spans="1:3">
      <c r="A387" s="209"/>
      <c r="B387" s="209"/>
      <c r="C387" s="209"/>
    </row>
    <row r="388" spans="1:3">
      <c r="A388" s="209"/>
      <c r="B388" s="209"/>
      <c r="C388" s="209"/>
    </row>
    <row r="389" spans="1:3">
      <c r="A389" s="209"/>
      <c r="B389" s="209"/>
      <c r="C389" s="209"/>
    </row>
    <row r="390" spans="1:3">
      <c r="A390" s="209"/>
      <c r="B390" s="209"/>
      <c r="C390" s="209"/>
    </row>
    <row r="391" spans="1:3">
      <c r="A391" s="209"/>
      <c r="B391" s="209"/>
      <c r="C391" s="209"/>
    </row>
    <row r="392" spans="1:3">
      <c r="A392" s="209"/>
      <c r="B392" s="209"/>
      <c r="C392" s="209"/>
    </row>
    <row r="393" spans="1:3">
      <c r="A393" s="209"/>
      <c r="B393" s="209"/>
      <c r="C393" s="209"/>
    </row>
    <row r="394" spans="1:3">
      <c r="A394" s="209"/>
      <c r="B394" s="209"/>
      <c r="C394" s="209"/>
    </row>
    <row r="395" spans="1:3">
      <c r="A395" s="209"/>
      <c r="B395" s="209"/>
      <c r="C395" s="209"/>
    </row>
    <row r="396" spans="1:3">
      <c r="A396" s="209"/>
      <c r="B396" s="209"/>
      <c r="C396" s="209"/>
    </row>
    <row r="397" spans="1:3">
      <c r="A397" s="209"/>
      <c r="B397" s="209"/>
      <c r="C397" s="209"/>
    </row>
    <row r="398" spans="1:3">
      <c r="A398" s="209"/>
      <c r="B398" s="209"/>
      <c r="C398" s="209"/>
    </row>
    <row r="399" spans="1:3">
      <c r="A399" s="209"/>
      <c r="B399" s="209"/>
      <c r="C399" s="209"/>
    </row>
    <row r="400" spans="1:3">
      <c r="A400" s="209"/>
      <c r="B400" s="209"/>
      <c r="C400" s="209"/>
    </row>
    <row r="401" spans="1:3">
      <c r="A401" s="209"/>
      <c r="B401" s="209"/>
      <c r="C401" s="209"/>
    </row>
    <row r="402" spans="1:3">
      <c r="A402" s="209"/>
      <c r="B402" s="209"/>
      <c r="C402" s="209"/>
    </row>
    <row r="403" spans="1:3">
      <c r="A403" s="209"/>
      <c r="B403" s="209"/>
      <c r="C403" s="209"/>
    </row>
    <row r="404" spans="1:3">
      <c r="A404" s="209"/>
      <c r="B404" s="209"/>
      <c r="C404" s="209"/>
    </row>
    <row r="405" spans="1:3">
      <c r="A405" s="209"/>
      <c r="B405" s="209"/>
      <c r="C405" s="209"/>
    </row>
    <row r="406" spans="1:3">
      <c r="A406" s="209"/>
      <c r="B406" s="209"/>
      <c r="C406" s="209"/>
    </row>
    <row r="407" spans="1:3">
      <c r="A407" s="209"/>
      <c r="B407" s="209"/>
      <c r="C407" s="209"/>
    </row>
    <row r="408" spans="1:3">
      <c r="A408" s="209"/>
      <c r="B408" s="209"/>
      <c r="C408" s="209"/>
    </row>
    <row r="409" spans="1:3">
      <c r="A409" s="209"/>
      <c r="B409" s="209"/>
      <c r="C409" s="209"/>
    </row>
    <row r="410" spans="1:3">
      <c r="A410" s="209"/>
      <c r="B410" s="209"/>
      <c r="C410" s="209"/>
    </row>
    <row r="411" spans="1:3">
      <c r="A411" s="209"/>
      <c r="B411" s="209"/>
      <c r="C411" s="209"/>
    </row>
    <row r="412" spans="1:3">
      <c r="A412" s="209"/>
      <c r="B412" s="209"/>
      <c r="C412" s="209"/>
    </row>
    <row r="413" spans="1:3">
      <c r="A413" s="209"/>
      <c r="B413" s="209"/>
      <c r="C413" s="209"/>
    </row>
    <row r="414" spans="1:3">
      <c r="A414" s="209"/>
      <c r="B414" s="209"/>
      <c r="C414" s="209"/>
    </row>
    <row r="415" spans="1:3">
      <c r="A415" s="209"/>
      <c r="B415" s="209"/>
      <c r="C415" s="209"/>
    </row>
    <row r="416" spans="1:3">
      <c r="A416" s="209"/>
      <c r="B416" s="209"/>
      <c r="C416" s="209"/>
    </row>
    <row r="417" spans="1:3">
      <c r="A417" s="209"/>
      <c r="B417" s="209"/>
      <c r="C417" s="209"/>
    </row>
    <row r="418" spans="1:3">
      <c r="A418" s="209"/>
      <c r="B418" s="209"/>
      <c r="C418" s="209"/>
    </row>
    <row r="419" spans="1:3">
      <c r="A419" s="209"/>
      <c r="B419" s="209"/>
      <c r="C419" s="209"/>
    </row>
    <row r="420" spans="1:3">
      <c r="A420" s="209"/>
      <c r="B420" s="209"/>
      <c r="C420" s="209"/>
    </row>
    <row r="421" spans="1:3">
      <c r="A421" s="209"/>
      <c r="B421" s="209"/>
      <c r="C421" s="209"/>
    </row>
    <row r="422" spans="1:3">
      <c r="A422" s="209"/>
      <c r="B422" s="209"/>
      <c r="C422" s="209"/>
    </row>
    <row r="423" spans="1:3">
      <c r="A423" s="209"/>
      <c r="B423" s="209"/>
      <c r="C423" s="209"/>
    </row>
    <row r="424" spans="1:3">
      <c r="A424" s="209"/>
      <c r="B424" s="209"/>
      <c r="C424" s="209"/>
    </row>
    <row r="425" spans="1:3">
      <c r="A425" s="209"/>
      <c r="B425" s="209"/>
      <c r="C425" s="209"/>
    </row>
    <row r="426" spans="1:3">
      <c r="A426" s="209"/>
      <c r="B426" s="209"/>
      <c r="C426" s="209"/>
    </row>
    <row r="427" spans="1:3">
      <c r="A427" s="209"/>
      <c r="B427" s="209"/>
      <c r="C427" s="209"/>
    </row>
    <row r="428" spans="1:3">
      <c r="A428" s="209"/>
      <c r="B428" s="209"/>
      <c r="C428" s="209"/>
    </row>
    <row r="429" spans="1:3">
      <c r="A429" s="209"/>
      <c r="B429" s="209"/>
      <c r="C429" s="209"/>
    </row>
    <row r="430" spans="1:3">
      <c r="A430" s="209"/>
      <c r="B430" s="209"/>
      <c r="C430" s="209"/>
    </row>
    <row r="431" spans="1:3">
      <c r="A431" s="209"/>
      <c r="B431" s="209"/>
      <c r="C431" s="209"/>
    </row>
    <row r="432" spans="1:3">
      <c r="A432" s="209"/>
      <c r="B432" s="209"/>
      <c r="C432" s="209"/>
    </row>
    <row r="433" spans="1:3">
      <c r="A433" s="209"/>
      <c r="B433" s="209"/>
      <c r="C433" s="209"/>
    </row>
    <row r="434" spans="1:3">
      <c r="A434" s="209"/>
      <c r="B434" s="209"/>
      <c r="C434" s="209"/>
    </row>
    <row r="435" spans="1:3">
      <c r="A435" s="209"/>
      <c r="B435" s="209"/>
      <c r="C435" s="209"/>
    </row>
    <row r="436" spans="1:3">
      <c r="A436" s="209"/>
      <c r="B436" s="209"/>
      <c r="C436" s="209"/>
    </row>
    <row r="437" spans="1:3">
      <c r="A437" s="209"/>
      <c r="B437" s="209"/>
      <c r="C437" s="209"/>
    </row>
    <row r="438" spans="1:3">
      <c r="A438" s="209"/>
      <c r="B438" s="209"/>
      <c r="C438" s="209"/>
    </row>
    <row r="439" spans="1:3">
      <c r="A439" s="209"/>
      <c r="B439" s="209"/>
      <c r="C439" s="209"/>
    </row>
    <row r="440" spans="1:3">
      <c r="A440" s="209"/>
      <c r="B440" s="209"/>
      <c r="C440" s="209"/>
    </row>
    <row r="441" spans="1:3">
      <c r="A441" s="209"/>
      <c r="B441" s="209"/>
      <c r="C441" s="209"/>
    </row>
    <row r="442" spans="1:3">
      <c r="A442" s="209"/>
      <c r="B442" s="209"/>
      <c r="C442" s="209"/>
    </row>
    <row r="443" spans="1:3">
      <c r="A443" s="209"/>
      <c r="B443" s="209"/>
      <c r="C443" s="209"/>
    </row>
    <row r="444" spans="1:3">
      <c r="A444" s="209"/>
      <c r="B444" s="209"/>
      <c r="C444" s="209"/>
    </row>
    <row r="445" spans="1:3">
      <c r="A445" s="209"/>
      <c r="B445" s="209"/>
      <c r="C445" s="209"/>
    </row>
    <row r="446" spans="1:3">
      <c r="A446" s="209"/>
      <c r="B446" s="209"/>
      <c r="C446" s="209"/>
    </row>
    <row r="447" spans="1:3">
      <c r="A447" s="209"/>
      <c r="B447" s="209"/>
      <c r="C447" s="209"/>
    </row>
    <row r="448" spans="1:3">
      <c r="A448" s="209"/>
      <c r="B448" s="209"/>
      <c r="C448" s="209"/>
    </row>
    <row r="449" spans="1:3">
      <c r="A449" s="209"/>
      <c r="B449" s="209"/>
      <c r="C449" s="209"/>
    </row>
    <row r="450" spans="1:3">
      <c r="A450" s="209"/>
      <c r="B450" s="209"/>
      <c r="C450" s="209"/>
    </row>
    <row r="451" spans="1:3">
      <c r="A451" s="209"/>
      <c r="B451" s="209"/>
      <c r="C451" s="209"/>
    </row>
    <row r="452" spans="1:3">
      <c r="A452" s="209"/>
      <c r="B452" s="209"/>
      <c r="C452" s="209"/>
    </row>
    <row r="453" spans="1:3">
      <c r="A453" s="209"/>
      <c r="B453" s="209"/>
      <c r="C453" s="209"/>
    </row>
    <row r="454" spans="1:3">
      <c r="A454" s="209"/>
      <c r="B454" s="209"/>
      <c r="C454" s="209"/>
    </row>
    <row r="455" spans="1:3">
      <c r="A455" s="209"/>
      <c r="B455" s="209"/>
      <c r="C455" s="209"/>
    </row>
    <row r="456" spans="1:3">
      <c r="A456" s="209"/>
      <c r="B456" s="209"/>
      <c r="C456" s="209"/>
    </row>
    <row r="457" spans="1:3">
      <c r="A457" s="209"/>
      <c r="B457" s="209"/>
      <c r="C457" s="209"/>
    </row>
    <row r="458" spans="1:3">
      <c r="A458" s="209"/>
      <c r="B458" s="209"/>
      <c r="C458" s="209"/>
    </row>
    <row r="459" spans="1:3">
      <c r="A459" s="209"/>
      <c r="B459" s="209"/>
      <c r="C459" s="209"/>
    </row>
    <row r="460" spans="1:3">
      <c r="A460" s="209"/>
      <c r="B460" s="209"/>
      <c r="C460" s="209"/>
    </row>
    <row r="461" spans="1:3">
      <c r="A461" s="209"/>
      <c r="B461" s="209"/>
      <c r="C461" s="209"/>
    </row>
    <row r="462" spans="1:3">
      <c r="A462" s="209"/>
      <c r="B462" s="209"/>
      <c r="C462" s="209"/>
    </row>
    <row r="463" spans="1:3">
      <c r="A463" s="209"/>
      <c r="B463" s="209"/>
      <c r="C463" s="209"/>
    </row>
    <row r="464" spans="1:3">
      <c r="A464" s="209"/>
      <c r="B464" s="209"/>
      <c r="C464" s="209"/>
    </row>
    <row r="465" spans="1:3">
      <c r="A465" s="209"/>
      <c r="B465" s="209"/>
      <c r="C465" s="209"/>
    </row>
    <row r="466" spans="1:3">
      <c r="A466" s="209"/>
      <c r="B466" s="209"/>
      <c r="C466" s="209"/>
    </row>
    <row r="467" spans="1:3">
      <c r="A467" s="209"/>
      <c r="B467" s="209"/>
      <c r="C467" s="209"/>
    </row>
    <row r="468" spans="1:3">
      <c r="A468" s="209"/>
      <c r="B468" s="209"/>
      <c r="C468" s="209"/>
    </row>
    <row r="469" spans="1:3">
      <c r="A469" s="209"/>
      <c r="B469" s="209"/>
      <c r="C469" s="209"/>
    </row>
    <row r="470" spans="1:3">
      <c r="A470" s="209"/>
      <c r="B470" s="209"/>
      <c r="C470" s="209"/>
    </row>
    <row r="471" spans="1:3">
      <c r="A471" s="209"/>
      <c r="B471" s="209"/>
      <c r="C471" s="209"/>
    </row>
    <row r="472" spans="1:3">
      <c r="A472" s="209"/>
      <c r="B472" s="209"/>
      <c r="C472" s="209"/>
    </row>
    <row r="473" spans="1:3">
      <c r="A473" s="209"/>
      <c r="B473" s="209"/>
      <c r="C473" s="209"/>
    </row>
    <row r="474" spans="1:3">
      <c r="A474" s="209"/>
      <c r="B474" s="209"/>
      <c r="C474" s="209"/>
    </row>
    <row r="475" spans="1:3">
      <c r="A475" s="209"/>
      <c r="B475" s="209"/>
      <c r="C475" s="209"/>
    </row>
    <row r="476" spans="1:3">
      <c r="A476" s="209"/>
      <c r="B476" s="209"/>
      <c r="C476" s="209"/>
    </row>
    <row r="477" spans="1:3">
      <c r="A477" s="209"/>
      <c r="B477" s="209"/>
      <c r="C477" s="209"/>
    </row>
    <row r="478" spans="1:3">
      <c r="A478" s="209"/>
      <c r="B478" s="209"/>
      <c r="C478" s="209"/>
    </row>
    <row r="479" spans="1:3">
      <c r="A479" s="209"/>
      <c r="B479" s="209"/>
      <c r="C479" s="209"/>
    </row>
    <row r="480" spans="1:3">
      <c r="A480" s="209"/>
      <c r="B480" s="209"/>
      <c r="C480" s="209"/>
    </row>
    <row r="481" spans="1:3">
      <c r="A481" s="209"/>
      <c r="B481" s="209"/>
      <c r="C481" s="209"/>
    </row>
    <row r="482" spans="1:3">
      <c r="A482" s="209"/>
      <c r="B482" s="209"/>
      <c r="C482" s="209"/>
    </row>
    <row r="483" spans="1:3">
      <c r="A483" s="209"/>
      <c r="B483" s="209"/>
      <c r="C483" s="209"/>
    </row>
    <row r="484" spans="1:3">
      <c r="A484" s="209"/>
      <c r="B484" s="209"/>
      <c r="C484" s="209"/>
    </row>
    <row r="485" spans="1:3">
      <c r="A485" s="209"/>
      <c r="B485" s="209"/>
      <c r="C485" s="209"/>
    </row>
    <row r="486" spans="1:3">
      <c r="A486" s="209"/>
      <c r="B486" s="209"/>
      <c r="C486" s="209"/>
    </row>
    <row r="487" spans="1:3">
      <c r="A487" s="209"/>
      <c r="B487" s="209"/>
      <c r="C487" s="209"/>
    </row>
    <row r="488" spans="1:3">
      <c r="A488" s="209"/>
      <c r="B488" s="209"/>
      <c r="C488" s="209"/>
    </row>
    <row r="489" spans="1:3">
      <c r="A489" s="209"/>
      <c r="B489" s="209"/>
      <c r="C489" s="209"/>
    </row>
    <row r="490" spans="1:3">
      <c r="A490" s="209"/>
      <c r="B490" s="209"/>
      <c r="C490" s="209"/>
    </row>
    <row r="491" spans="1:3">
      <c r="A491" s="209"/>
      <c r="B491" s="209"/>
      <c r="C491" s="209"/>
    </row>
    <row r="492" spans="1:3">
      <c r="A492" s="209"/>
      <c r="B492" s="209"/>
      <c r="C492" s="209"/>
    </row>
    <row r="493" spans="1:3">
      <c r="A493" s="209"/>
      <c r="B493" s="209"/>
      <c r="C493" s="209"/>
    </row>
    <row r="494" spans="1:3">
      <c r="A494" s="209"/>
      <c r="B494" s="209"/>
      <c r="C494" s="209"/>
    </row>
    <row r="495" spans="1:3">
      <c r="A495" s="209"/>
      <c r="B495" s="209"/>
      <c r="C495" s="209"/>
    </row>
    <row r="496" spans="1:3">
      <c r="A496" s="209"/>
      <c r="B496" s="209"/>
      <c r="C496" s="209"/>
    </row>
    <row r="497" spans="1:3">
      <c r="A497" s="209"/>
      <c r="B497" s="209"/>
      <c r="C497" s="209"/>
    </row>
    <row r="498" spans="1:3">
      <c r="A498" s="209"/>
      <c r="B498" s="209"/>
      <c r="C498" s="209"/>
    </row>
    <row r="499" spans="1:3">
      <c r="A499" s="209"/>
      <c r="B499" s="209"/>
      <c r="C499" s="209"/>
    </row>
    <row r="500" spans="1:3">
      <c r="A500" s="209"/>
      <c r="B500" s="209"/>
      <c r="C500" s="209"/>
    </row>
    <row r="501" spans="1:3">
      <c r="A501" s="209"/>
      <c r="B501" s="209"/>
      <c r="C501" s="209"/>
    </row>
    <row r="502" spans="1:3">
      <c r="A502" s="209"/>
      <c r="B502" s="209"/>
      <c r="C502" s="209"/>
    </row>
    <row r="503" spans="1:3">
      <c r="A503" s="209"/>
      <c r="B503" s="209"/>
      <c r="C503" s="209"/>
    </row>
    <row r="504" spans="1:3">
      <c r="A504" s="209"/>
      <c r="B504" s="209"/>
      <c r="C504" s="209"/>
    </row>
    <row r="505" spans="1:3">
      <c r="A505" s="209"/>
      <c r="B505" s="209"/>
      <c r="C505" s="209"/>
    </row>
    <row r="506" spans="1:3">
      <c r="A506" s="209"/>
      <c r="B506" s="209"/>
      <c r="C506" s="209"/>
    </row>
    <row r="507" spans="1:3">
      <c r="A507" s="209"/>
      <c r="B507" s="209"/>
      <c r="C507" s="209"/>
    </row>
    <row r="508" spans="1:3">
      <c r="A508" s="209"/>
      <c r="B508" s="209"/>
      <c r="C508" s="209"/>
    </row>
    <row r="509" spans="1:3">
      <c r="A509" s="209"/>
      <c r="B509" s="209"/>
      <c r="C509" s="209"/>
    </row>
    <row r="510" spans="1:3">
      <c r="A510" s="209"/>
      <c r="B510" s="209"/>
      <c r="C510" s="209"/>
    </row>
    <row r="511" spans="1:3">
      <c r="A511" s="209"/>
      <c r="B511" s="209"/>
      <c r="C511" s="209"/>
    </row>
    <row r="512" spans="1:3">
      <c r="A512" s="209"/>
      <c r="B512" s="209"/>
      <c r="C512" s="209"/>
    </row>
    <row r="513" spans="1:3">
      <c r="A513" s="209"/>
      <c r="B513" s="209"/>
      <c r="C513" s="209"/>
    </row>
    <row r="514" spans="1:3">
      <c r="A514" s="209"/>
      <c r="B514" s="209"/>
      <c r="C514" s="209"/>
    </row>
    <row r="515" spans="1:3">
      <c r="A515" s="209"/>
      <c r="B515" s="209"/>
      <c r="C515" s="209"/>
    </row>
    <row r="516" spans="1:3">
      <c r="A516" s="209"/>
      <c r="B516" s="209"/>
      <c r="C516" s="209"/>
    </row>
    <row r="517" spans="1:3">
      <c r="A517" s="209"/>
      <c r="B517" s="209"/>
      <c r="C517" s="209"/>
    </row>
    <row r="518" spans="1:3">
      <c r="A518" s="209"/>
      <c r="B518" s="209"/>
      <c r="C518" s="209"/>
    </row>
    <row r="519" spans="1:3">
      <c r="A519" s="209"/>
      <c r="B519" s="209"/>
      <c r="C519" s="209"/>
    </row>
    <row r="520" spans="1:3">
      <c r="A520" s="209"/>
      <c r="B520" s="209"/>
      <c r="C520" s="209"/>
    </row>
    <row r="521" spans="1:3">
      <c r="A521" s="209"/>
      <c r="B521" s="209"/>
      <c r="C521" s="209"/>
    </row>
    <row r="522" spans="1:3">
      <c r="A522" s="209"/>
      <c r="B522" s="209"/>
      <c r="C522" s="209"/>
    </row>
    <row r="523" spans="1:3">
      <c r="A523" s="209"/>
      <c r="B523" s="209"/>
      <c r="C523" s="209"/>
    </row>
    <row r="524" spans="1:3">
      <c r="A524" s="209"/>
      <c r="B524" s="209"/>
      <c r="C524" s="209"/>
    </row>
    <row r="525" spans="1:3">
      <c r="A525" s="209"/>
      <c r="B525" s="209"/>
      <c r="C525" s="209"/>
    </row>
    <row r="526" spans="1:3">
      <c r="A526" s="209"/>
      <c r="B526" s="209"/>
      <c r="C526" s="209"/>
    </row>
    <row r="527" spans="1:3">
      <c r="A527" s="209"/>
      <c r="B527" s="209"/>
      <c r="C527" s="209"/>
    </row>
    <row r="528" spans="1:3">
      <c r="A528" s="209"/>
      <c r="B528" s="209"/>
      <c r="C528" s="209"/>
    </row>
    <row r="529" spans="1:3">
      <c r="A529" s="209"/>
      <c r="B529" s="209"/>
      <c r="C529" s="209"/>
    </row>
    <row r="530" spans="1:3">
      <c r="A530" s="209"/>
      <c r="B530" s="209"/>
      <c r="C530" s="209"/>
    </row>
    <row r="531" spans="1:3">
      <c r="A531" s="209"/>
      <c r="B531" s="209"/>
      <c r="C531" s="209"/>
    </row>
    <row r="532" spans="1:3">
      <c r="A532" s="209"/>
      <c r="B532" s="209"/>
      <c r="C532" s="209"/>
    </row>
    <row r="533" spans="1:3">
      <c r="A533" s="209"/>
      <c r="B533" s="209"/>
      <c r="C533" s="209"/>
    </row>
    <row r="534" spans="1:3">
      <c r="A534" s="209"/>
      <c r="B534" s="209"/>
      <c r="C534" s="209"/>
    </row>
    <row r="535" spans="1:3">
      <c r="A535" s="209"/>
      <c r="B535" s="209"/>
      <c r="C535" s="209"/>
    </row>
    <row r="536" spans="1:3">
      <c r="A536" s="209"/>
      <c r="B536" s="209"/>
      <c r="C536" s="209"/>
    </row>
    <row r="537" spans="1:3">
      <c r="A537" s="209"/>
      <c r="B537" s="209"/>
      <c r="C537" s="209"/>
    </row>
    <row r="538" spans="1:3">
      <c r="A538" s="209"/>
      <c r="B538" s="209"/>
      <c r="C538" s="209"/>
    </row>
    <row r="539" spans="1:3">
      <c r="A539" s="209"/>
      <c r="B539" s="209"/>
      <c r="C539" s="209"/>
    </row>
    <row r="540" spans="1:3">
      <c r="A540" s="209"/>
      <c r="B540" s="209"/>
      <c r="C540" s="209"/>
    </row>
    <row r="541" spans="1:3">
      <c r="A541" s="209"/>
      <c r="B541" s="209"/>
      <c r="C541" s="209"/>
    </row>
    <row r="542" spans="1:3">
      <c r="A542" s="209"/>
      <c r="B542" s="209"/>
      <c r="C542" s="209"/>
    </row>
    <row r="543" spans="1:3">
      <c r="A543" s="209"/>
      <c r="B543" s="209"/>
      <c r="C543" s="209"/>
    </row>
    <row r="544" spans="1:3">
      <c r="A544" s="209"/>
      <c r="B544" s="209"/>
      <c r="C544" s="209"/>
    </row>
    <row r="545" spans="1:3">
      <c r="A545" s="209"/>
      <c r="B545" s="209"/>
      <c r="C545" s="209"/>
    </row>
    <row r="546" spans="1:3">
      <c r="A546" s="209"/>
      <c r="B546" s="209"/>
      <c r="C546" s="209"/>
    </row>
    <row r="547" spans="1:3">
      <c r="A547" s="209"/>
      <c r="B547" s="209"/>
      <c r="C547" s="209"/>
    </row>
    <row r="548" spans="1:3">
      <c r="A548" s="209"/>
      <c r="B548" s="209"/>
      <c r="C548" s="209"/>
    </row>
    <row r="549" spans="1:3">
      <c r="A549" s="209"/>
      <c r="B549" s="209"/>
      <c r="C549" s="209"/>
    </row>
    <row r="550" spans="1:3">
      <c r="A550" s="209"/>
      <c r="B550" s="209"/>
      <c r="C550" s="209"/>
    </row>
    <row r="551" spans="1:3">
      <c r="A551" s="209"/>
      <c r="B551" s="209"/>
      <c r="C551" s="209"/>
    </row>
    <row r="552" spans="1:3">
      <c r="A552" s="209"/>
      <c r="B552" s="209"/>
      <c r="C552" s="209"/>
    </row>
    <row r="553" spans="1:3">
      <c r="A553" s="209"/>
      <c r="B553" s="209"/>
      <c r="C553" s="209"/>
    </row>
    <row r="554" spans="1:3">
      <c r="A554" s="209"/>
      <c r="B554" s="209"/>
      <c r="C554" s="209"/>
    </row>
    <row r="555" spans="1:3">
      <c r="A555" s="209"/>
      <c r="B555" s="209"/>
      <c r="C555" s="209"/>
    </row>
    <row r="556" spans="1:3">
      <c r="A556" s="209"/>
      <c r="B556" s="209"/>
      <c r="C556" s="209"/>
    </row>
    <row r="557" spans="1:3">
      <c r="A557" s="209"/>
      <c r="B557" s="209"/>
      <c r="C557" s="209"/>
    </row>
    <row r="558" spans="1:3">
      <c r="A558" s="209"/>
      <c r="B558" s="209"/>
      <c r="C558" s="209"/>
    </row>
    <row r="559" spans="1:3">
      <c r="A559" s="209"/>
      <c r="B559" s="209"/>
      <c r="C559" s="209"/>
    </row>
    <row r="560" spans="1:3">
      <c r="A560" s="209"/>
      <c r="B560" s="209"/>
      <c r="C560" s="209"/>
    </row>
    <row r="561" spans="1:3">
      <c r="A561" s="209"/>
      <c r="B561" s="209"/>
      <c r="C561" s="209"/>
    </row>
    <row r="562" spans="1:3">
      <c r="A562" s="209"/>
      <c r="B562" s="209"/>
      <c r="C562" s="209"/>
    </row>
    <row r="563" spans="1:3">
      <c r="A563" s="209"/>
      <c r="B563" s="209"/>
      <c r="C563" s="209"/>
    </row>
    <row r="564" spans="1:3">
      <c r="A564" s="209"/>
      <c r="B564" s="209"/>
      <c r="C564" s="209"/>
    </row>
    <row r="565" spans="1:3">
      <c r="A565" s="209"/>
      <c r="B565" s="209"/>
      <c r="C565" s="209"/>
    </row>
    <row r="566" spans="1:3">
      <c r="A566" s="209"/>
      <c r="B566" s="209"/>
      <c r="C566" s="209"/>
    </row>
    <row r="567" spans="1:3">
      <c r="A567" s="209"/>
      <c r="B567" s="209"/>
      <c r="C567" s="209"/>
    </row>
    <row r="568" spans="1:3">
      <c r="A568" s="209"/>
      <c r="B568" s="209"/>
      <c r="C568" s="209"/>
    </row>
    <row r="569" spans="1:3">
      <c r="A569" s="209"/>
      <c r="B569" s="209"/>
      <c r="C569" s="209"/>
    </row>
    <row r="570" spans="1:3">
      <c r="A570" s="209"/>
      <c r="B570" s="209"/>
      <c r="C570" s="209"/>
    </row>
    <row r="571" spans="1:3">
      <c r="A571" s="209"/>
      <c r="B571" s="209"/>
      <c r="C571" s="209"/>
    </row>
    <row r="572" spans="1:3">
      <c r="A572" s="209"/>
      <c r="B572" s="209"/>
      <c r="C572" s="209"/>
    </row>
    <row r="573" spans="1:3">
      <c r="A573" s="209"/>
      <c r="B573" s="209"/>
      <c r="C573" s="209"/>
    </row>
    <row r="574" spans="1:3">
      <c r="A574" s="209"/>
      <c r="B574" s="209"/>
      <c r="C574" s="209"/>
    </row>
    <row r="575" spans="1:3">
      <c r="A575" s="209"/>
      <c r="B575" s="209"/>
      <c r="C575" s="209"/>
    </row>
    <row r="576" spans="1:3">
      <c r="A576" s="209"/>
      <c r="B576" s="209"/>
      <c r="C576" s="209"/>
    </row>
    <row r="577" spans="1:3">
      <c r="A577" s="209"/>
      <c r="B577" s="209"/>
      <c r="C577" s="209"/>
    </row>
    <row r="578" spans="1:3">
      <c r="A578" s="209"/>
      <c r="B578" s="209"/>
      <c r="C578" s="209"/>
    </row>
    <row r="579" spans="1:3">
      <c r="A579" s="209"/>
      <c r="B579" s="209"/>
      <c r="C579" s="209"/>
    </row>
    <row r="580" spans="1:3">
      <c r="A580" s="209"/>
      <c r="B580" s="209"/>
      <c r="C580" s="209"/>
    </row>
    <row r="581" spans="1:3">
      <c r="A581" s="209"/>
      <c r="B581" s="209"/>
      <c r="C581" s="209"/>
    </row>
    <row r="582" spans="1:3">
      <c r="A582" s="209"/>
      <c r="B582" s="209"/>
      <c r="C582" s="209"/>
    </row>
    <row r="583" spans="1:3">
      <c r="A583" s="209"/>
      <c r="B583" s="209"/>
      <c r="C583" s="209"/>
    </row>
    <row r="584" spans="1:3">
      <c r="A584" s="209"/>
      <c r="B584" s="209"/>
      <c r="C584" s="209"/>
    </row>
    <row r="585" spans="1:3">
      <c r="A585" s="209"/>
      <c r="B585" s="209"/>
      <c r="C585" s="209"/>
    </row>
    <row r="586" spans="1:3">
      <c r="A586" s="209"/>
      <c r="B586" s="209"/>
      <c r="C586" s="209"/>
    </row>
    <row r="587" spans="1:3">
      <c r="A587" s="209"/>
      <c r="B587" s="209"/>
      <c r="C587" s="209"/>
    </row>
    <row r="588" spans="1:3">
      <c r="A588" s="209"/>
      <c r="B588" s="209"/>
      <c r="C588" s="209"/>
    </row>
    <row r="589" spans="1:3">
      <c r="A589" s="209"/>
      <c r="B589" s="209"/>
      <c r="C589" s="209"/>
    </row>
    <row r="590" spans="1:3">
      <c r="A590" s="209"/>
      <c r="B590" s="209"/>
      <c r="C590" s="209"/>
    </row>
    <row r="591" spans="1:3">
      <c r="A591" s="209"/>
      <c r="B591" s="209"/>
      <c r="C591" s="209"/>
    </row>
    <row r="592" spans="1:3">
      <c r="A592" s="209"/>
      <c r="B592" s="209"/>
      <c r="C592" s="209"/>
    </row>
    <row r="593" spans="1:3">
      <c r="A593" s="209"/>
      <c r="B593" s="209"/>
      <c r="C593" s="209"/>
    </row>
    <row r="594" spans="1:3">
      <c r="A594" s="209"/>
      <c r="B594" s="209"/>
      <c r="C594" s="209"/>
    </row>
    <row r="595" spans="1:3">
      <c r="A595" s="209"/>
      <c r="B595" s="209"/>
      <c r="C595" s="209"/>
    </row>
    <row r="596" spans="1:3">
      <c r="A596" s="209"/>
      <c r="B596" s="209"/>
      <c r="C596" s="209"/>
    </row>
    <row r="597" spans="1:3">
      <c r="A597" s="209"/>
      <c r="B597" s="209"/>
      <c r="C597" s="209"/>
    </row>
    <row r="598" spans="1:3">
      <c r="A598" s="209"/>
      <c r="B598" s="209"/>
      <c r="C598" s="209"/>
    </row>
    <row r="599" spans="1:3">
      <c r="A599" s="209"/>
      <c r="B599" s="209"/>
      <c r="C599" s="209"/>
    </row>
    <row r="600" spans="1:3">
      <c r="A600" s="209"/>
      <c r="B600" s="209"/>
      <c r="C600" s="209"/>
    </row>
    <row r="601" spans="1:3">
      <c r="A601" s="209"/>
      <c r="B601" s="209"/>
      <c r="C601" s="209"/>
    </row>
    <row r="602" spans="1:3">
      <c r="A602" s="209"/>
      <c r="B602" s="209"/>
      <c r="C602" s="209"/>
    </row>
    <row r="603" spans="1:3">
      <c r="A603" s="209"/>
      <c r="B603" s="209"/>
      <c r="C603" s="209"/>
    </row>
    <row r="604" spans="1:3">
      <c r="A604" s="209"/>
      <c r="B604" s="209"/>
      <c r="C604" s="209"/>
    </row>
    <row r="605" spans="1:3">
      <c r="A605" s="209"/>
      <c r="B605" s="209"/>
      <c r="C605" s="209"/>
    </row>
    <row r="606" spans="1:3">
      <c r="A606" s="209"/>
      <c r="B606" s="209"/>
      <c r="C606" s="209"/>
    </row>
    <row r="607" spans="1:3">
      <c r="A607" s="209"/>
      <c r="B607" s="209"/>
      <c r="C607" s="209"/>
    </row>
    <row r="608" spans="1:3">
      <c r="A608" s="209"/>
      <c r="B608" s="209"/>
      <c r="C608" s="209"/>
    </row>
    <row r="609" spans="1:3">
      <c r="A609" s="209"/>
      <c r="B609" s="209"/>
      <c r="C609" s="209"/>
    </row>
    <row r="610" spans="1:3">
      <c r="A610" s="209"/>
      <c r="B610" s="209"/>
      <c r="C610" s="209"/>
    </row>
    <row r="611" spans="1:3">
      <c r="A611" s="209"/>
      <c r="B611" s="209"/>
      <c r="C611" s="209"/>
    </row>
    <row r="612" spans="1:3">
      <c r="A612" s="209"/>
      <c r="B612" s="209"/>
      <c r="C612" s="209"/>
    </row>
    <row r="613" spans="1:3">
      <c r="A613" s="209"/>
      <c r="B613" s="209"/>
      <c r="C613" s="209"/>
    </row>
    <row r="614" spans="1:3">
      <c r="A614" s="209"/>
      <c r="B614" s="209"/>
      <c r="C614" s="209"/>
    </row>
    <row r="615" spans="1:3">
      <c r="A615" s="209"/>
      <c r="B615" s="209"/>
      <c r="C615" s="209"/>
    </row>
    <row r="616" spans="1:3">
      <c r="A616" s="209"/>
      <c r="B616" s="209"/>
      <c r="C616" s="209"/>
    </row>
    <row r="617" spans="1:3">
      <c r="A617" s="209"/>
      <c r="B617" s="209"/>
      <c r="C617" s="209"/>
    </row>
    <row r="618" spans="1:3">
      <c r="A618" s="209"/>
      <c r="B618" s="209"/>
      <c r="C618" s="209"/>
    </row>
    <row r="619" spans="1:3">
      <c r="A619" s="209"/>
      <c r="B619" s="209"/>
      <c r="C619" s="209"/>
    </row>
    <row r="620" spans="1:3">
      <c r="A620" s="209"/>
      <c r="B620" s="209"/>
      <c r="C620" s="209"/>
    </row>
    <row r="621" spans="1:3">
      <c r="A621" s="209"/>
      <c r="B621" s="209"/>
      <c r="C621" s="209"/>
    </row>
    <row r="622" spans="1:3">
      <c r="A622" s="209"/>
      <c r="B622" s="209"/>
      <c r="C622" s="209"/>
    </row>
    <row r="623" spans="1:3">
      <c r="A623" s="209"/>
      <c r="B623" s="209"/>
      <c r="C623" s="209"/>
    </row>
    <row r="624" spans="1:3">
      <c r="A624" s="209"/>
      <c r="B624" s="209"/>
      <c r="C624" s="209"/>
    </row>
    <row r="625" spans="1:3">
      <c r="A625" s="209"/>
      <c r="B625" s="209"/>
      <c r="C625" s="209"/>
    </row>
    <row r="626" spans="1:3">
      <c r="A626" s="209"/>
      <c r="B626" s="209"/>
      <c r="C626" s="209"/>
    </row>
  </sheetData>
  <sortState ref="A3:E221">
    <sortCondition ref="A221"/>
  </sortState>
  <hyperlinks>
    <hyperlink ref="A2" r:id="rId1"/>
    <hyperlink ref="B4" r:id="rId2"/>
  </hyperlinks>
  <pageMargins left="0.7" right="0.7" top="0.75" bottom="0.75" header="0.3" footer="0.3"/>
  <pageSetup paperSize="9" orientation="portrait" horizontalDpi="1200" verticalDpi="1200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J236"/>
  <sheetViews>
    <sheetView workbookViewId="0">
      <selection activeCell="F32" sqref="F32"/>
    </sheetView>
  </sheetViews>
  <sheetFormatPr baseColWidth="10" defaultColWidth="11" defaultRowHeight="11.5"/>
  <cols>
    <col min="1" max="1" width="16.33203125" style="208" customWidth="1"/>
    <col min="2" max="2" width="15.83203125" style="130" customWidth="1"/>
    <col min="3" max="4" width="5.75" style="208" customWidth="1"/>
    <col min="5" max="5" width="11" style="208"/>
    <col min="6" max="6" width="12.08203125" style="208" customWidth="1"/>
    <col min="7" max="7" width="7.25" style="208" customWidth="1"/>
    <col min="8" max="16384" width="11" style="208"/>
  </cols>
  <sheetData>
    <row r="1" spans="1:8">
      <c r="A1" s="208" t="s">
        <v>567</v>
      </c>
    </row>
    <row r="2" spans="1:8">
      <c r="A2" s="129" t="s">
        <v>353</v>
      </c>
    </row>
    <row r="3" spans="1:8">
      <c r="A3" s="262"/>
      <c r="B3" s="263"/>
      <c r="C3" s="262"/>
      <c r="D3" s="262"/>
      <c r="E3" s="262"/>
    </row>
    <row r="4" spans="1:8" ht="12.5">
      <c r="A4" s="208" t="s">
        <v>371</v>
      </c>
      <c r="B4" s="452" t="s">
        <v>390</v>
      </c>
      <c r="C4" s="262"/>
      <c r="D4" s="262"/>
      <c r="E4" s="262"/>
      <c r="G4" s="120"/>
    </row>
    <row r="5" spans="1:8">
      <c r="A5" s="208" t="s">
        <v>569</v>
      </c>
      <c r="B5" s="263"/>
      <c r="C5" s="130"/>
      <c r="E5" s="262"/>
    </row>
    <row r="6" spans="1:8">
      <c r="A6" s="262"/>
      <c r="B6" s="263"/>
      <c r="C6" s="262"/>
      <c r="D6" s="262"/>
      <c r="E6" s="262"/>
    </row>
    <row r="7" spans="1:8">
      <c r="A7" s="262"/>
      <c r="B7" s="130" t="s">
        <v>384</v>
      </c>
      <c r="C7" s="262" t="s">
        <v>349</v>
      </c>
      <c r="D7" s="262" t="s">
        <v>374</v>
      </c>
      <c r="E7" s="262"/>
    </row>
    <row r="8" spans="1:8">
      <c r="A8" s="919" t="s">
        <v>41</v>
      </c>
      <c r="B8" s="263" t="s">
        <v>339</v>
      </c>
      <c r="C8" s="262" t="s">
        <v>338</v>
      </c>
      <c r="D8" s="262" t="s">
        <v>338</v>
      </c>
      <c r="E8" s="262"/>
      <c r="G8" s="130"/>
    </row>
    <row r="9" spans="1:8">
      <c r="A9" s="919" t="s">
        <v>123</v>
      </c>
      <c r="B9" s="263" t="s">
        <v>339</v>
      </c>
      <c r="C9" s="262" t="s">
        <v>338</v>
      </c>
      <c r="D9" s="262" t="s">
        <v>338</v>
      </c>
      <c r="E9" s="262"/>
      <c r="G9" s="130"/>
    </row>
    <row r="10" spans="1:8">
      <c r="A10" s="919" t="s">
        <v>36</v>
      </c>
      <c r="B10" s="263" t="s">
        <v>339</v>
      </c>
      <c r="C10" s="262" t="s">
        <v>338</v>
      </c>
      <c r="D10" s="262" t="s">
        <v>338</v>
      </c>
      <c r="E10" s="262"/>
      <c r="G10" s="130"/>
    </row>
    <row r="11" spans="1:8">
      <c r="A11" s="919" t="s">
        <v>69</v>
      </c>
      <c r="B11" s="263" t="s">
        <v>339</v>
      </c>
      <c r="C11" s="262" t="s">
        <v>338</v>
      </c>
      <c r="D11" s="262" t="s">
        <v>338</v>
      </c>
      <c r="E11" s="262"/>
      <c r="F11" s="182"/>
      <c r="G11" s="130"/>
    </row>
    <row r="12" spans="1:8">
      <c r="A12" s="919" t="s">
        <v>33</v>
      </c>
      <c r="B12" s="263">
        <v>2.8941690864279574</v>
      </c>
      <c r="C12" s="262" t="s">
        <v>592</v>
      </c>
      <c r="D12" s="262" t="s">
        <v>215</v>
      </c>
      <c r="E12" s="262"/>
      <c r="F12" s="182"/>
      <c r="G12" s="130"/>
      <c r="H12" s="163"/>
    </row>
    <row r="13" spans="1:8">
      <c r="A13" s="919" t="s">
        <v>124</v>
      </c>
      <c r="B13" s="263" t="s">
        <v>339</v>
      </c>
      <c r="C13" s="262" t="s">
        <v>338</v>
      </c>
      <c r="D13" s="262" t="s">
        <v>338</v>
      </c>
      <c r="E13" s="262"/>
      <c r="F13" s="182"/>
      <c r="G13" s="130"/>
      <c r="H13" s="163"/>
    </row>
    <row r="14" spans="1:8">
      <c r="A14" s="919" t="s">
        <v>55</v>
      </c>
      <c r="B14" s="263">
        <v>9.0339419574004225</v>
      </c>
      <c r="C14" s="262" t="s">
        <v>605</v>
      </c>
      <c r="D14" s="262" t="s">
        <v>190</v>
      </c>
      <c r="E14" s="262"/>
      <c r="F14" s="182"/>
      <c r="G14" s="130"/>
      <c r="H14" s="163"/>
    </row>
    <row r="15" spans="1:8">
      <c r="A15" s="919" t="s">
        <v>88</v>
      </c>
      <c r="B15" s="263">
        <v>11.24617399788818</v>
      </c>
      <c r="C15" s="262" t="s">
        <v>497</v>
      </c>
      <c r="D15" s="262" t="s">
        <v>177</v>
      </c>
      <c r="E15" s="262"/>
      <c r="F15" s="182"/>
      <c r="G15" s="130"/>
      <c r="H15" s="163"/>
    </row>
    <row r="16" spans="1:8">
      <c r="A16" s="919" t="s">
        <v>87</v>
      </c>
      <c r="B16" s="263" t="s">
        <v>339</v>
      </c>
      <c r="C16" s="262" t="s">
        <v>338</v>
      </c>
      <c r="D16" s="262" t="s">
        <v>338</v>
      </c>
      <c r="E16" s="262"/>
      <c r="F16" s="182"/>
      <c r="G16" s="130"/>
      <c r="H16" s="163"/>
    </row>
    <row r="17" spans="1:10">
      <c r="A17" s="919" t="s">
        <v>136</v>
      </c>
      <c r="B17" s="263" t="s">
        <v>339</v>
      </c>
      <c r="C17" s="262" t="s">
        <v>338</v>
      </c>
      <c r="D17" s="262" t="s">
        <v>338</v>
      </c>
      <c r="E17" s="262"/>
      <c r="F17" s="182"/>
      <c r="G17" s="130"/>
      <c r="H17" s="163"/>
    </row>
    <row r="18" spans="1:10">
      <c r="A18" s="919" t="s">
        <v>11</v>
      </c>
      <c r="B18" s="263" t="s">
        <v>339</v>
      </c>
      <c r="C18" s="262" t="s">
        <v>338</v>
      </c>
      <c r="D18" s="262" t="s">
        <v>338</v>
      </c>
      <c r="E18" s="262"/>
      <c r="G18" s="130"/>
      <c r="H18" s="163"/>
    </row>
    <row r="19" spans="1:10">
      <c r="A19" s="919" t="s">
        <v>84</v>
      </c>
      <c r="B19" s="263" t="s">
        <v>339</v>
      </c>
      <c r="C19" s="262" t="s">
        <v>338</v>
      </c>
      <c r="D19" s="262" t="s">
        <v>338</v>
      </c>
      <c r="E19" s="262"/>
      <c r="F19" s="182"/>
      <c r="G19" s="130"/>
      <c r="H19" s="163"/>
    </row>
    <row r="20" spans="1:10">
      <c r="A20" s="919" t="s">
        <v>78</v>
      </c>
      <c r="B20" s="263">
        <v>11.760325922235369</v>
      </c>
      <c r="C20" s="262" t="s">
        <v>497</v>
      </c>
      <c r="D20" s="262" t="s">
        <v>175</v>
      </c>
      <c r="E20" s="262"/>
      <c r="F20" s="182"/>
      <c r="G20" s="130"/>
      <c r="H20" s="163"/>
    </row>
    <row r="21" spans="1:10">
      <c r="A21" s="919" t="s">
        <v>85</v>
      </c>
      <c r="B21" s="263" t="s">
        <v>339</v>
      </c>
      <c r="C21" s="262" t="s">
        <v>338</v>
      </c>
      <c r="D21" s="262" t="s">
        <v>338</v>
      </c>
      <c r="E21" s="262"/>
      <c r="F21" s="182"/>
      <c r="G21" s="130"/>
      <c r="H21" s="163"/>
    </row>
    <row r="22" spans="1:10">
      <c r="A22" s="919" t="s">
        <v>81</v>
      </c>
      <c r="B22" s="263">
        <v>0.35632400000000003</v>
      </c>
      <c r="C22" s="262" t="s">
        <v>605</v>
      </c>
      <c r="D22" s="262" t="s">
        <v>230</v>
      </c>
      <c r="E22" s="262"/>
      <c r="F22" s="182"/>
      <c r="G22" s="130"/>
      <c r="H22" s="163"/>
    </row>
    <row r="23" spans="1:10">
      <c r="A23" s="919" t="s">
        <v>111</v>
      </c>
      <c r="B23" s="263">
        <v>1.45459</v>
      </c>
      <c r="C23" s="262" t="s">
        <v>497</v>
      </c>
      <c r="D23" s="262" t="s">
        <v>226</v>
      </c>
      <c r="E23" s="262"/>
      <c r="F23" s="182"/>
      <c r="G23" s="130"/>
      <c r="H23" s="163"/>
    </row>
    <row r="24" spans="1:10">
      <c r="A24" s="919" t="s">
        <v>128</v>
      </c>
      <c r="B24" s="263" t="s">
        <v>339</v>
      </c>
      <c r="C24" s="262" t="s">
        <v>338</v>
      </c>
      <c r="D24" s="262" t="s">
        <v>338</v>
      </c>
      <c r="E24" s="262"/>
      <c r="F24" s="182"/>
      <c r="G24" s="130"/>
      <c r="H24" s="163"/>
    </row>
    <row r="25" spans="1:10">
      <c r="A25" s="919" t="s">
        <v>9</v>
      </c>
      <c r="B25" s="263">
        <v>1.929638</v>
      </c>
      <c r="C25" s="262" t="s">
        <v>591</v>
      </c>
      <c r="D25" s="262" t="s">
        <v>274</v>
      </c>
      <c r="E25" s="262"/>
      <c r="F25" s="182"/>
      <c r="G25" s="130"/>
      <c r="H25" s="163"/>
    </row>
    <row r="26" spans="1:10">
      <c r="A26" s="919" t="s">
        <v>323</v>
      </c>
      <c r="B26" s="263" t="s">
        <v>339</v>
      </c>
      <c r="C26" s="262" t="s">
        <v>338</v>
      </c>
      <c r="D26" s="262" t="s">
        <v>338</v>
      </c>
      <c r="E26" s="262"/>
      <c r="G26" s="130"/>
      <c r="H26" s="163"/>
    </row>
    <row r="27" spans="1:10">
      <c r="A27" s="919" t="s">
        <v>94</v>
      </c>
      <c r="B27" s="263">
        <v>5.2180999999999997</v>
      </c>
      <c r="C27" s="262" t="s">
        <v>497</v>
      </c>
      <c r="D27" s="262" t="s">
        <v>206</v>
      </c>
      <c r="E27" s="262"/>
      <c r="F27" s="182"/>
      <c r="G27" s="130"/>
      <c r="H27" s="163"/>
    </row>
    <row r="28" spans="1:10">
      <c r="A28" s="919" t="s">
        <v>60</v>
      </c>
      <c r="B28" s="263" t="s">
        <v>339</v>
      </c>
      <c r="C28" s="262" t="s">
        <v>338</v>
      </c>
      <c r="D28" s="262" t="s">
        <v>338</v>
      </c>
      <c r="E28" s="262"/>
      <c r="F28" s="182"/>
      <c r="G28" s="130"/>
      <c r="H28" s="163"/>
    </row>
    <row r="29" spans="1:10">
      <c r="A29" s="919" t="s">
        <v>79</v>
      </c>
      <c r="B29" s="263" t="s">
        <v>339</v>
      </c>
      <c r="C29" s="262" t="s">
        <v>338</v>
      </c>
      <c r="D29" s="262" t="s">
        <v>338</v>
      </c>
      <c r="E29" s="262"/>
      <c r="G29" s="130"/>
      <c r="H29" s="163"/>
    </row>
    <row r="30" spans="1:10">
      <c r="A30" s="919" t="s">
        <v>65</v>
      </c>
      <c r="B30" s="263" t="s">
        <v>339</v>
      </c>
      <c r="C30" s="262" t="s">
        <v>338</v>
      </c>
      <c r="D30" s="262" t="s">
        <v>338</v>
      </c>
      <c r="E30" s="262"/>
      <c r="F30" s="182"/>
      <c r="G30" s="130"/>
      <c r="H30" s="163"/>
    </row>
    <row r="31" spans="1:10">
      <c r="A31" s="919" t="s">
        <v>57</v>
      </c>
      <c r="B31" s="263" t="s">
        <v>339</v>
      </c>
      <c r="C31" s="262" t="s">
        <v>338</v>
      </c>
      <c r="D31" s="262" t="s">
        <v>338</v>
      </c>
      <c r="E31" s="262"/>
      <c r="F31" s="182"/>
      <c r="G31" s="130"/>
      <c r="H31" s="163"/>
    </row>
    <row r="32" spans="1:10">
      <c r="A32" s="919" t="s">
        <v>38</v>
      </c>
      <c r="B32" s="263">
        <v>8.4524079866431077</v>
      </c>
      <c r="C32" s="262" t="s">
        <v>592</v>
      </c>
      <c r="D32" s="262" t="s">
        <v>192</v>
      </c>
      <c r="E32" s="262"/>
      <c r="F32" s="182"/>
      <c r="G32" s="130"/>
      <c r="H32" s="163"/>
      <c r="J32" s="131"/>
    </row>
    <row r="33" spans="1:8">
      <c r="A33" s="919" t="s">
        <v>58</v>
      </c>
      <c r="B33" s="263">
        <v>1.0968216138109963</v>
      </c>
      <c r="C33" s="262" t="s">
        <v>497</v>
      </c>
      <c r="D33" s="262" t="s">
        <v>267</v>
      </c>
      <c r="E33" s="262"/>
      <c r="F33" s="182"/>
      <c r="G33" s="130"/>
      <c r="H33" s="163"/>
    </row>
    <row r="34" spans="1:8">
      <c r="A34" s="919" t="s">
        <v>1</v>
      </c>
      <c r="B34" s="263">
        <v>2.4052133116799421</v>
      </c>
      <c r="C34" s="262" t="s">
        <v>497</v>
      </c>
      <c r="D34" s="262" t="s">
        <v>241</v>
      </c>
      <c r="E34" s="262"/>
      <c r="F34" s="182"/>
      <c r="G34" s="130"/>
      <c r="H34" s="163"/>
    </row>
    <row r="35" spans="1:8">
      <c r="A35" s="919" t="s">
        <v>31</v>
      </c>
      <c r="B35" s="263">
        <v>0.18265000000000001</v>
      </c>
      <c r="C35" s="262" t="s">
        <v>592</v>
      </c>
      <c r="D35" s="262" t="s">
        <v>298</v>
      </c>
      <c r="E35" s="262"/>
      <c r="F35" s="182"/>
      <c r="G35" s="130"/>
      <c r="H35" s="163"/>
    </row>
    <row r="36" spans="1:8">
      <c r="A36" s="919" t="s">
        <v>113</v>
      </c>
      <c r="B36" s="263">
        <v>0.87722999999999995</v>
      </c>
      <c r="C36" s="262" t="s">
        <v>592</v>
      </c>
      <c r="D36" s="262" t="s">
        <v>272</v>
      </c>
      <c r="E36" s="262"/>
      <c r="F36" s="182"/>
      <c r="G36" s="130"/>
      <c r="H36" s="163"/>
    </row>
    <row r="37" spans="1:8">
      <c r="A37" s="919" t="s">
        <v>324</v>
      </c>
      <c r="B37" s="263" t="s">
        <v>339</v>
      </c>
      <c r="C37" s="262" t="s">
        <v>338</v>
      </c>
      <c r="D37" s="262" t="s">
        <v>338</v>
      </c>
      <c r="E37" s="262"/>
      <c r="F37" s="182"/>
      <c r="G37" s="130"/>
      <c r="H37" s="163"/>
    </row>
    <row r="38" spans="1:8">
      <c r="A38" s="919" t="s">
        <v>114</v>
      </c>
      <c r="B38" s="263">
        <v>4.77874</v>
      </c>
      <c r="C38" s="262" t="s">
        <v>497</v>
      </c>
      <c r="D38" s="262" t="s">
        <v>209</v>
      </c>
      <c r="E38" s="262"/>
      <c r="F38" s="182"/>
      <c r="G38" s="130"/>
      <c r="H38" s="163"/>
    </row>
    <row r="39" spans="1:8">
      <c r="A39" s="919" t="s">
        <v>73</v>
      </c>
      <c r="B39" s="263" t="s">
        <v>339</v>
      </c>
      <c r="C39" s="262" t="s">
        <v>338</v>
      </c>
      <c r="D39" s="262" t="s">
        <v>338</v>
      </c>
      <c r="E39" s="262"/>
      <c r="G39" s="130"/>
      <c r="H39" s="163"/>
    </row>
    <row r="40" spans="1:8">
      <c r="A40" s="919" t="s">
        <v>138</v>
      </c>
      <c r="B40" s="263">
        <v>2.5842700000000001</v>
      </c>
      <c r="C40" s="262" t="s">
        <v>497</v>
      </c>
      <c r="D40" s="262" t="s">
        <v>216</v>
      </c>
      <c r="E40" s="262"/>
      <c r="G40" s="130"/>
      <c r="H40" s="163"/>
    </row>
    <row r="41" spans="1:8">
      <c r="A41" s="919" t="s">
        <v>80</v>
      </c>
      <c r="B41" s="263">
        <v>7.6037731909443815</v>
      </c>
      <c r="C41" s="262" t="s">
        <v>497</v>
      </c>
      <c r="D41" s="262" t="s">
        <v>196</v>
      </c>
      <c r="E41" s="262"/>
      <c r="G41" s="130"/>
      <c r="H41" s="163"/>
    </row>
    <row r="42" spans="1:8">
      <c r="A42" s="919" t="s">
        <v>103</v>
      </c>
      <c r="B42" s="263">
        <v>15.656705241500189</v>
      </c>
      <c r="C42" s="262" t="s">
        <v>497</v>
      </c>
      <c r="D42" s="262" t="s">
        <v>169</v>
      </c>
      <c r="E42" s="262"/>
      <c r="F42" s="182"/>
      <c r="G42" s="130"/>
      <c r="H42" s="163"/>
    </row>
    <row r="43" spans="1:8">
      <c r="A43" s="919" t="s">
        <v>64</v>
      </c>
      <c r="B43" s="263">
        <v>0.91528799999999999</v>
      </c>
      <c r="C43" s="262" t="s">
        <v>591</v>
      </c>
      <c r="D43" s="262" t="s">
        <v>232</v>
      </c>
      <c r="E43" s="262"/>
      <c r="F43" s="182"/>
      <c r="G43" s="130"/>
      <c r="H43" s="163"/>
    </row>
    <row r="44" spans="1:8">
      <c r="A44" s="919" t="s">
        <v>19</v>
      </c>
      <c r="B44" s="263">
        <v>2.5333199999999998</v>
      </c>
      <c r="C44" s="262" t="s">
        <v>497</v>
      </c>
      <c r="D44" s="262" t="s">
        <v>217</v>
      </c>
      <c r="E44" s="262"/>
      <c r="F44" s="182"/>
      <c r="G44" s="130"/>
      <c r="H44" s="163"/>
    </row>
    <row r="45" spans="1:8">
      <c r="A45" s="919" t="s">
        <v>100</v>
      </c>
      <c r="B45" s="263" t="s">
        <v>339</v>
      </c>
      <c r="C45" s="262" t="s">
        <v>338</v>
      </c>
      <c r="D45" s="262" t="s">
        <v>338</v>
      </c>
      <c r="E45" s="262"/>
      <c r="G45" s="130"/>
      <c r="H45" s="163"/>
    </row>
    <row r="46" spans="1:8">
      <c r="A46" s="919" t="s">
        <v>134</v>
      </c>
      <c r="B46" s="263">
        <v>7.7437090346523512</v>
      </c>
      <c r="C46" s="262" t="s">
        <v>497</v>
      </c>
      <c r="D46" s="262" t="s">
        <v>195</v>
      </c>
      <c r="E46" s="262"/>
      <c r="F46" s="182"/>
      <c r="G46" s="130"/>
      <c r="H46" s="163"/>
    </row>
    <row r="47" spans="1:8">
      <c r="A47" s="919" t="s">
        <v>17</v>
      </c>
      <c r="B47" s="263" t="s">
        <v>339</v>
      </c>
      <c r="C47" s="262" t="s">
        <v>338</v>
      </c>
      <c r="D47" s="262" t="s">
        <v>338</v>
      </c>
      <c r="E47" s="262"/>
      <c r="F47" s="182"/>
      <c r="G47" s="130"/>
      <c r="H47" s="163"/>
    </row>
    <row r="48" spans="1:8">
      <c r="A48" s="919" t="s">
        <v>105</v>
      </c>
      <c r="B48" s="263">
        <v>14.535337949594526</v>
      </c>
      <c r="C48" s="262" t="s">
        <v>497</v>
      </c>
      <c r="D48" s="262" t="s">
        <v>172</v>
      </c>
      <c r="E48" s="262"/>
      <c r="F48" s="182"/>
      <c r="G48" s="130"/>
      <c r="H48" s="163"/>
    </row>
    <row r="49" spans="1:8">
      <c r="A49" s="919" t="s">
        <v>24</v>
      </c>
      <c r="B49" s="263">
        <v>10.900298783524223</v>
      </c>
      <c r="C49" s="262" t="s">
        <v>497</v>
      </c>
      <c r="D49" s="262" t="s">
        <v>178</v>
      </c>
      <c r="E49" s="262"/>
      <c r="F49" s="182"/>
      <c r="G49" s="130"/>
      <c r="H49" s="163"/>
    </row>
    <row r="50" spans="1:8">
      <c r="A50" s="919" t="s">
        <v>131</v>
      </c>
      <c r="B50" s="263" t="s">
        <v>339</v>
      </c>
      <c r="C50" s="262" t="s">
        <v>338</v>
      </c>
      <c r="D50" s="262" t="s">
        <v>338</v>
      </c>
      <c r="E50" s="262"/>
      <c r="F50" s="182"/>
      <c r="G50" s="130"/>
      <c r="H50" s="163"/>
    </row>
    <row r="51" spans="1:8">
      <c r="A51" s="919" t="s">
        <v>222</v>
      </c>
      <c r="B51" s="263" t="s">
        <v>339</v>
      </c>
      <c r="C51" s="262" t="s">
        <v>338</v>
      </c>
      <c r="D51" s="262" t="s">
        <v>338</v>
      </c>
      <c r="E51" s="262"/>
      <c r="G51" s="130"/>
      <c r="H51" s="163"/>
    </row>
    <row r="52" spans="1:8">
      <c r="A52" s="919" t="s">
        <v>112</v>
      </c>
      <c r="B52" s="263" t="s">
        <v>339</v>
      </c>
      <c r="C52" s="262" t="s">
        <v>338</v>
      </c>
      <c r="D52" s="262" t="s">
        <v>338</v>
      </c>
      <c r="E52" s="262"/>
      <c r="G52" s="130"/>
      <c r="H52" s="163"/>
    </row>
    <row r="53" spans="1:8">
      <c r="A53" s="919" t="s">
        <v>20</v>
      </c>
      <c r="B53" s="263">
        <v>9.6688151781334994</v>
      </c>
      <c r="C53" s="262" t="s">
        <v>497</v>
      </c>
      <c r="D53" s="262" t="s">
        <v>186</v>
      </c>
      <c r="E53" s="262"/>
      <c r="F53" s="182"/>
      <c r="G53" s="130"/>
      <c r="H53" s="163"/>
    </row>
    <row r="54" spans="1:8">
      <c r="A54" s="919" t="s">
        <v>48</v>
      </c>
      <c r="B54" s="263" t="s">
        <v>339</v>
      </c>
      <c r="C54" s="262" t="s">
        <v>338</v>
      </c>
      <c r="D54" s="262" t="s">
        <v>338</v>
      </c>
      <c r="E54" s="262"/>
      <c r="G54" s="130"/>
      <c r="H54" s="163"/>
    </row>
    <row r="55" spans="1:8">
      <c r="A55" s="919" t="s">
        <v>75</v>
      </c>
      <c r="B55" s="263">
        <v>8.6239074840601457</v>
      </c>
      <c r="C55" s="262" t="s">
        <v>497</v>
      </c>
      <c r="D55" s="262" t="s">
        <v>191</v>
      </c>
      <c r="E55" s="262"/>
      <c r="F55" s="182"/>
      <c r="G55" s="130"/>
      <c r="H55" s="163"/>
    </row>
    <row r="56" spans="1:8">
      <c r="A56" s="919" t="s">
        <v>68</v>
      </c>
      <c r="B56" s="263">
        <v>3.5709999999999999E-2</v>
      </c>
      <c r="C56" s="262" t="s">
        <v>592</v>
      </c>
      <c r="D56" s="262" t="s">
        <v>246</v>
      </c>
      <c r="E56" s="262"/>
      <c r="F56" s="182"/>
      <c r="G56" s="130"/>
      <c r="H56" s="163"/>
    </row>
    <row r="57" spans="1:8">
      <c r="A57" s="919" t="s">
        <v>77</v>
      </c>
      <c r="B57" s="263" t="s">
        <v>339</v>
      </c>
      <c r="C57" s="262" t="s">
        <v>338</v>
      </c>
      <c r="D57" s="262" t="s">
        <v>338</v>
      </c>
      <c r="E57" s="262"/>
      <c r="F57" s="182"/>
      <c r="G57" s="130"/>
      <c r="H57" s="163"/>
    </row>
    <row r="58" spans="1:8">
      <c r="A58" s="919" t="s">
        <v>89</v>
      </c>
      <c r="B58" s="263" t="s">
        <v>339</v>
      </c>
      <c r="C58" s="262" t="s">
        <v>338</v>
      </c>
      <c r="D58" s="262" t="s">
        <v>338</v>
      </c>
      <c r="E58" s="262"/>
      <c r="F58" s="182"/>
      <c r="G58" s="130"/>
      <c r="H58" s="163"/>
    </row>
    <row r="59" spans="1:8">
      <c r="A59" s="919" t="s">
        <v>93</v>
      </c>
      <c r="B59" s="263">
        <v>7.7931600000000003</v>
      </c>
      <c r="C59" s="262" t="s">
        <v>497</v>
      </c>
      <c r="D59" s="262" t="s">
        <v>194</v>
      </c>
      <c r="E59" s="262"/>
      <c r="F59" s="182"/>
      <c r="G59" s="436"/>
    </row>
    <row r="60" spans="1:8">
      <c r="A60" s="919" t="s">
        <v>82</v>
      </c>
      <c r="B60" s="263">
        <v>8.058536786065412</v>
      </c>
      <c r="C60" s="262" t="s">
        <v>497</v>
      </c>
      <c r="D60" s="262" t="s">
        <v>193</v>
      </c>
      <c r="E60" s="262"/>
      <c r="F60" s="182"/>
      <c r="G60" s="436"/>
    </row>
    <row r="61" spans="1:8">
      <c r="A61" s="919" t="s">
        <v>145</v>
      </c>
      <c r="B61" s="263">
        <v>10.320063213971647</v>
      </c>
      <c r="C61" s="262" t="s">
        <v>592</v>
      </c>
      <c r="D61" s="262" t="s">
        <v>180</v>
      </c>
      <c r="E61" s="262"/>
      <c r="F61" s="182"/>
      <c r="G61" s="436"/>
    </row>
    <row r="62" spans="1:8">
      <c r="A62" s="919" t="s">
        <v>6</v>
      </c>
      <c r="B62" s="263" t="s">
        <v>339</v>
      </c>
      <c r="C62" s="262" t="s">
        <v>338</v>
      </c>
      <c r="D62" s="262" t="s">
        <v>338</v>
      </c>
      <c r="E62" s="262"/>
      <c r="G62" s="130"/>
    </row>
    <row r="63" spans="1:8">
      <c r="A63" s="919" t="s">
        <v>8</v>
      </c>
      <c r="B63" s="263">
        <v>0.45612000000000003</v>
      </c>
      <c r="C63" s="262" t="s">
        <v>497</v>
      </c>
      <c r="D63" s="262" t="s">
        <v>262</v>
      </c>
      <c r="E63" s="262"/>
      <c r="F63" s="182"/>
      <c r="G63" s="436"/>
    </row>
    <row r="64" spans="1:8">
      <c r="A64" s="919" t="s">
        <v>22</v>
      </c>
      <c r="B64" s="263">
        <v>4.9369300000000003</v>
      </c>
      <c r="C64" s="262" t="s">
        <v>592</v>
      </c>
      <c r="D64" s="262" t="s">
        <v>208</v>
      </c>
      <c r="E64" s="262"/>
      <c r="F64" s="182"/>
      <c r="G64" s="436"/>
    </row>
    <row r="65" spans="1:7">
      <c r="A65" s="919" t="s">
        <v>40</v>
      </c>
      <c r="B65" s="263">
        <v>0.48308000000000001</v>
      </c>
      <c r="C65" s="262" t="s">
        <v>497</v>
      </c>
      <c r="D65" s="262" t="s">
        <v>265</v>
      </c>
      <c r="E65" s="262"/>
      <c r="F65" s="182"/>
      <c r="G65" s="436"/>
    </row>
    <row r="66" spans="1:7">
      <c r="A66" s="919" t="s">
        <v>110</v>
      </c>
      <c r="B66" s="263">
        <v>11.622372839523264</v>
      </c>
      <c r="C66" s="262" t="s">
        <v>497</v>
      </c>
      <c r="D66" s="262" t="s">
        <v>176</v>
      </c>
      <c r="E66" s="262"/>
      <c r="G66" s="130"/>
    </row>
    <row r="67" spans="1:7">
      <c r="A67" s="919" t="s">
        <v>91</v>
      </c>
      <c r="B67" s="263" t="s">
        <v>339</v>
      </c>
      <c r="C67" s="262" t="s">
        <v>338</v>
      </c>
      <c r="D67" s="262" t="s">
        <v>338</v>
      </c>
      <c r="E67" s="262"/>
      <c r="G67" s="130"/>
    </row>
    <row r="68" spans="1:7">
      <c r="A68" s="919" t="s">
        <v>26</v>
      </c>
      <c r="B68" s="263">
        <v>6.018498715586194</v>
      </c>
      <c r="C68" s="262" t="s">
        <v>497</v>
      </c>
      <c r="D68" s="262" t="s">
        <v>202</v>
      </c>
      <c r="E68" s="262"/>
      <c r="G68" s="130"/>
    </row>
    <row r="69" spans="1:7">
      <c r="A69" s="919" t="s">
        <v>14</v>
      </c>
      <c r="B69" s="263">
        <v>9.881590067904293</v>
      </c>
      <c r="C69" s="262" t="s">
        <v>497</v>
      </c>
      <c r="D69" s="262" t="s">
        <v>183</v>
      </c>
      <c r="E69" s="262"/>
      <c r="G69" s="130"/>
    </row>
    <row r="70" spans="1:7">
      <c r="A70" s="919" t="s">
        <v>97</v>
      </c>
      <c r="B70" s="263" t="s">
        <v>339</v>
      </c>
      <c r="C70" s="262" t="s">
        <v>338</v>
      </c>
      <c r="D70" s="262" t="s">
        <v>338</v>
      </c>
      <c r="E70" s="262"/>
      <c r="G70" s="130"/>
    </row>
    <row r="71" spans="1:7">
      <c r="A71" s="919" t="s">
        <v>63</v>
      </c>
      <c r="B71" s="263" t="s">
        <v>339</v>
      </c>
      <c r="C71" s="262" t="s">
        <v>338</v>
      </c>
      <c r="D71" s="262" t="s">
        <v>338</v>
      </c>
      <c r="E71" s="262"/>
      <c r="G71" s="130"/>
    </row>
    <row r="72" spans="1:7">
      <c r="A72" s="919" t="s">
        <v>34</v>
      </c>
      <c r="B72" s="263" t="s">
        <v>339</v>
      </c>
      <c r="C72" s="262" t="s">
        <v>338</v>
      </c>
      <c r="D72" s="262" t="s">
        <v>338</v>
      </c>
      <c r="E72" s="262"/>
      <c r="G72" s="130"/>
    </row>
    <row r="73" spans="1:7">
      <c r="A73" s="919" t="s">
        <v>125</v>
      </c>
      <c r="B73" s="263">
        <v>0.91096999999999995</v>
      </c>
      <c r="C73" s="262" t="s">
        <v>497</v>
      </c>
      <c r="D73" s="262" t="s">
        <v>261</v>
      </c>
      <c r="E73" s="262"/>
      <c r="G73" s="130"/>
    </row>
    <row r="74" spans="1:7">
      <c r="A74" s="919" t="s">
        <v>102</v>
      </c>
      <c r="B74" s="263" t="s">
        <v>339</v>
      </c>
      <c r="C74" s="262" t="s">
        <v>338</v>
      </c>
      <c r="D74" s="262" t="s">
        <v>338</v>
      </c>
      <c r="E74" s="262"/>
      <c r="G74" s="130"/>
    </row>
    <row r="75" spans="1:7">
      <c r="A75" s="919" t="s">
        <v>98</v>
      </c>
      <c r="B75" s="263" t="s">
        <v>339</v>
      </c>
      <c r="C75" s="262" t="s">
        <v>338</v>
      </c>
      <c r="D75" s="262" t="s">
        <v>338</v>
      </c>
      <c r="E75" s="262"/>
      <c r="G75" s="130"/>
    </row>
    <row r="76" spans="1:7">
      <c r="A76" s="919" t="s">
        <v>126</v>
      </c>
      <c r="B76" s="263">
        <v>3.8390230478382077</v>
      </c>
      <c r="C76" s="262" t="s">
        <v>497</v>
      </c>
      <c r="D76" s="262" t="s">
        <v>212</v>
      </c>
      <c r="E76" s="262"/>
      <c r="G76" s="130"/>
    </row>
    <row r="77" spans="1:7">
      <c r="A77" s="919" t="s">
        <v>117</v>
      </c>
      <c r="B77" s="263" t="s">
        <v>339</v>
      </c>
      <c r="C77" s="262" t="s">
        <v>338</v>
      </c>
      <c r="D77" s="262" t="s">
        <v>338</v>
      </c>
      <c r="E77" s="262"/>
      <c r="G77" s="130"/>
    </row>
    <row r="78" spans="1:7">
      <c r="A78" s="919" t="s">
        <v>130</v>
      </c>
      <c r="B78" s="263">
        <v>7.0788999999999991E-2</v>
      </c>
      <c r="C78" s="262" t="s">
        <v>598</v>
      </c>
      <c r="D78" s="262" t="s">
        <v>239</v>
      </c>
      <c r="E78" s="262"/>
      <c r="G78" s="130"/>
    </row>
    <row r="79" spans="1:7">
      <c r="A79" s="919" t="s">
        <v>96</v>
      </c>
      <c r="B79" s="263" t="s">
        <v>339</v>
      </c>
      <c r="C79" s="262" t="s">
        <v>338</v>
      </c>
      <c r="D79" s="262" t="s">
        <v>338</v>
      </c>
      <c r="E79" s="262"/>
      <c r="G79" s="130"/>
    </row>
    <row r="80" spans="1:7">
      <c r="A80" s="919" t="s">
        <v>118</v>
      </c>
      <c r="B80" s="263">
        <v>6.5240184806580048</v>
      </c>
      <c r="C80" s="262" t="s">
        <v>497</v>
      </c>
      <c r="D80" s="262" t="s">
        <v>201</v>
      </c>
      <c r="E80" s="262"/>
      <c r="G80" s="130"/>
    </row>
    <row r="81" spans="1:7">
      <c r="A81" s="919" t="s">
        <v>142</v>
      </c>
      <c r="B81" s="263">
        <v>6.6533578056903941</v>
      </c>
      <c r="C81" s="262" t="s">
        <v>497</v>
      </c>
      <c r="D81" s="262" t="s">
        <v>200</v>
      </c>
      <c r="E81" s="262"/>
      <c r="G81" s="130"/>
    </row>
    <row r="82" spans="1:7">
      <c r="A82" s="919" t="s">
        <v>531</v>
      </c>
      <c r="B82" s="263">
        <v>2.1882100000000002</v>
      </c>
      <c r="C82" s="262" t="s">
        <v>497</v>
      </c>
      <c r="D82" s="262" t="s">
        <v>303</v>
      </c>
      <c r="E82" s="262"/>
      <c r="G82" s="130"/>
    </row>
    <row r="83" spans="1:7">
      <c r="A83" s="919" t="s">
        <v>53</v>
      </c>
      <c r="B83" s="263">
        <v>6.7820000000000005E-2</v>
      </c>
      <c r="C83" s="262" t="s">
        <v>497</v>
      </c>
      <c r="D83" s="262" t="s">
        <v>227</v>
      </c>
      <c r="E83" s="262"/>
      <c r="G83" s="130"/>
    </row>
    <row r="84" spans="1:7">
      <c r="A84" s="919" t="s">
        <v>62</v>
      </c>
      <c r="B84" s="263" t="s">
        <v>339</v>
      </c>
      <c r="C84" s="262" t="s">
        <v>338</v>
      </c>
      <c r="D84" s="262" t="s">
        <v>338</v>
      </c>
      <c r="E84" s="262"/>
      <c r="G84" s="130"/>
    </row>
    <row r="85" spans="1:7">
      <c r="A85" s="919" t="s">
        <v>44</v>
      </c>
      <c r="B85" s="263">
        <v>5.1278999999999995</v>
      </c>
      <c r="C85" s="262" t="s">
        <v>599</v>
      </c>
      <c r="D85" s="262" t="s">
        <v>207</v>
      </c>
      <c r="E85" s="262"/>
      <c r="G85" s="130"/>
    </row>
    <row r="86" spans="1:7">
      <c r="A86" s="919" t="s">
        <v>66</v>
      </c>
      <c r="B86" s="263">
        <v>9.5649999999999999E-2</v>
      </c>
      <c r="C86" s="262" t="s">
        <v>592</v>
      </c>
      <c r="D86" s="262" t="s">
        <v>311</v>
      </c>
      <c r="E86" s="262"/>
      <c r="G86" s="130"/>
    </row>
    <row r="87" spans="1:7">
      <c r="A87" s="919" t="s">
        <v>144</v>
      </c>
      <c r="B87" s="263">
        <v>4.1588500000000002</v>
      </c>
      <c r="C87" s="262" t="s">
        <v>497</v>
      </c>
      <c r="D87" s="262" t="s">
        <v>211</v>
      </c>
      <c r="E87" s="262"/>
      <c r="G87" s="130"/>
    </row>
    <row r="88" spans="1:7">
      <c r="A88" s="919" t="s">
        <v>133</v>
      </c>
      <c r="B88" s="263" t="s">
        <v>339</v>
      </c>
      <c r="C88" s="262" t="s">
        <v>338</v>
      </c>
      <c r="D88" s="262" t="s">
        <v>338</v>
      </c>
      <c r="E88" s="262"/>
      <c r="G88" s="130"/>
    </row>
    <row r="89" spans="1:7">
      <c r="A89" s="919" t="s">
        <v>15</v>
      </c>
      <c r="B89" s="263">
        <v>1.0178280034716063</v>
      </c>
      <c r="C89" s="262" t="s">
        <v>599</v>
      </c>
      <c r="D89" s="262" t="s">
        <v>317</v>
      </c>
      <c r="E89" s="262"/>
      <c r="G89" s="130"/>
    </row>
    <row r="90" spans="1:7">
      <c r="A90" s="919" t="s">
        <v>115</v>
      </c>
      <c r="B90" s="263">
        <v>1.9625900000000001</v>
      </c>
      <c r="C90" s="262" t="s">
        <v>497</v>
      </c>
      <c r="D90" s="262" t="s">
        <v>251</v>
      </c>
      <c r="E90" s="262"/>
      <c r="G90" s="130"/>
    </row>
    <row r="91" spans="1:7">
      <c r="A91" s="919" t="s">
        <v>121</v>
      </c>
      <c r="B91" s="263" t="s">
        <v>339</v>
      </c>
      <c r="C91" s="262" t="s">
        <v>338</v>
      </c>
      <c r="D91" s="262" t="s">
        <v>338</v>
      </c>
      <c r="E91" s="262"/>
      <c r="G91" s="130"/>
    </row>
    <row r="92" spans="1:7">
      <c r="A92" s="919" t="s">
        <v>140</v>
      </c>
      <c r="B92" s="263" t="s">
        <v>339</v>
      </c>
      <c r="C92" s="262" t="s">
        <v>338</v>
      </c>
      <c r="D92" s="262" t="s">
        <v>338</v>
      </c>
      <c r="E92" s="262"/>
      <c r="G92" s="130"/>
    </row>
    <row r="93" spans="1:7">
      <c r="A93" s="919" t="s">
        <v>39</v>
      </c>
      <c r="B93" s="263">
        <v>3.5291200000000003</v>
      </c>
      <c r="C93" s="262" t="s">
        <v>599</v>
      </c>
      <c r="D93" s="262" t="s">
        <v>213</v>
      </c>
      <c r="E93" s="262"/>
      <c r="G93" s="130"/>
    </row>
    <row r="94" spans="1:7">
      <c r="A94" s="919" t="s">
        <v>51</v>
      </c>
      <c r="B94" s="263" t="s">
        <v>339</v>
      </c>
      <c r="C94" s="262" t="s">
        <v>338</v>
      </c>
      <c r="D94" s="262" t="s">
        <v>338</v>
      </c>
      <c r="E94" s="262"/>
      <c r="G94" s="130"/>
    </row>
    <row r="95" spans="1:7">
      <c r="A95" s="919" t="s">
        <v>127</v>
      </c>
      <c r="B95" s="263" t="s">
        <v>339</v>
      </c>
      <c r="C95" s="262" t="s">
        <v>338</v>
      </c>
      <c r="D95" s="262" t="s">
        <v>338</v>
      </c>
      <c r="E95" s="262"/>
      <c r="G95" s="130"/>
    </row>
    <row r="96" spans="1:7">
      <c r="A96" s="919" t="s">
        <v>42</v>
      </c>
      <c r="B96" s="263" t="s">
        <v>339</v>
      </c>
      <c r="C96" s="262" t="s">
        <v>338</v>
      </c>
      <c r="D96" s="262" t="s">
        <v>338</v>
      </c>
      <c r="E96" s="262"/>
      <c r="G96" s="130"/>
    </row>
    <row r="97" spans="1:7">
      <c r="A97" s="919" t="s">
        <v>59</v>
      </c>
      <c r="B97" s="263">
        <v>10.255380301785172</v>
      </c>
      <c r="C97" s="262" t="s">
        <v>497</v>
      </c>
      <c r="D97" s="262" t="s">
        <v>181</v>
      </c>
      <c r="E97" s="262"/>
      <c r="G97" s="130"/>
    </row>
    <row r="98" spans="1:7">
      <c r="A98" s="919" t="s">
        <v>116</v>
      </c>
      <c r="B98" s="263">
        <v>10.158317181840376</v>
      </c>
      <c r="C98" s="262" t="s">
        <v>592</v>
      </c>
      <c r="D98" s="262" t="s">
        <v>182</v>
      </c>
      <c r="E98" s="262"/>
      <c r="G98" s="130"/>
    </row>
    <row r="99" spans="1:7">
      <c r="A99" s="919" t="s">
        <v>101</v>
      </c>
      <c r="B99" s="263" t="s">
        <v>339</v>
      </c>
      <c r="C99" s="262" t="s">
        <v>338</v>
      </c>
      <c r="D99" s="262" t="s">
        <v>338</v>
      </c>
      <c r="E99" s="262"/>
      <c r="G99" s="130"/>
    </row>
    <row r="100" spans="1:7">
      <c r="A100" s="919" t="s">
        <v>61</v>
      </c>
      <c r="B100" s="263">
        <v>7.1126999999999996E-2</v>
      </c>
      <c r="C100" s="262" t="s">
        <v>600</v>
      </c>
      <c r="D100" s="262" t="s">
        <v>308</v>
      </c>
      <c r="E100" s="262"/>
      <c r="G100" s="130"/>
    </row>
    <row r="101" spans="1:7">
      <c r="A101" s="919" t="s">
        <v>12</v>
      </c>
      <c r="B101" s="263" t="s">
        <v>339</v>
      </c>
      <c r="C101" s="262" t="s">
        <v>338</v>
      </c>
      <c r="D101" s="262" t="s">
        <v>338</v>
      </c>
      <c r="E101" s="262"/>
      <c r="G101" s="130"/>
    </row>
    <row r="102" spans="1:7">
      <c r="A102" s="919" t="s">
        <v>109</v>
      </c>
      <c r="B102" s="263">
        <v>12.296150402864816</v>
      </c>
      <c r="C102" s="262" t="s">
        <v>497</v>
      </c>
      <c r="D102" s="262" t="s">
        <v>174</v>
      </c>
      <c r="E102" s="262"/>
      <c r="G102" s="130"/>
    </row>
    <row r="103" spans="1:7">
      <c r="A103" s="919" t="s">
        <v>122</v>
      </c>
      <c r="B103" s="263" t="s">
        <v>339</v>
      </c>
      <c r="C103" s="262" t="s">
        <v>338</v>
      </c>
      <c r="D103" s="262" t="s">
        <v>338</v>
      </c>
      <c r="E103" s="262"/>
      <c r="G103" s="130"/>
    </row>
    <row r="104" spans="1:7">
      <c r="A104" s="919" t="s">
        <v>10</v>
      </c>
      <c r="B104" s="263" t="s">
        <v>339</v>
      </c>
      <c r="C104" s="262" t="s">
        <v>338</v>
      </c>
      <c r="D104" s="262" t="s">
        <v>338</v>
      </c>
      <c r="E104" s="262"/>
      <c r="G104" s="130"/>
    </row>
    <row r="105" spans="1:7">
      <c r="A105" s="919" t="s">
        <v>119</v>
      </c>
      <c r="B105" s="263">
        <v>8.5886999999999991E-2</v>
      </c>
      <c r="C105" s="262" t="s">
        <v>600</v>
      </c>
      <c r="D105" s="262" t="s">
        <v>268</v>
      </c>
      <c r="E105" s="262"/>
      <c r="G105" s="130"/>
    </row>
    <row r="106" spans="1:7">
      <c r="A106" s="919" t="s">
        <v>99</v>
      </c>
      <c r="B106" s="263">
        <v>0.28560999999999998</v>
      </c>
      <c r="C106" s="262" t="s">
        <v>592</v>
      </c>
      <c r="D106" s="262" t="s">
        <v>297</v>
      </c>
      <c r="E106" s="262"/>
      <c r="G106" s="130"/>
    </row>
    <row r="107" spans="1:7">
      <c r="A107" s="919" t="s">
        <v>43</v>
      </c>
      <c r="B107" s="263" t="s">
        <v>339</v>
      </c>
      <c r="C107" s="262" t="s">
        <v>338</v>
      </c>
      <c r="D107" s="262" t="s">
        <v>338</v>
      </c>
      <c r="E107" s="262"/>
      <c r="G107" s="130"/>
    </row>
    <row r="108" spans="1:7">
      <c r="A108" s="919" t="s">
        <v>16</v>
      </c>
      <c r="B108" s="263" t="s">
        <v>339</v>
      </c>
      <c r="C108" s="262" t="s">
        <v>338</v>
      </c>
      <c r="D108" s="262" t="s">
        <v>338</v>
      </c>
      <c r="E108" s="262"/>
      <c r="G108" s="130"/>
    </row>
    <row r="109" spans="1:7">
      <c r="A109" s="919" t="s">
        <v>35</v>
      </c>
      <c r="B109" s="263">
        <v>7.195512633203724</v>
      </c>
      <c r="C109" s="262" t="s">
        <v>497</v>
      </c>
      <c r="D109" s="262" t="s">
        <v>197</v>
      </c>
      <c r="E109" s="262"/>
      <c r="G109" s="130"/>
    </row>
    <row r="110" spans="1:7">
      <c r="A110" s="919" t="s">
        <v>74</v>
      </c>
      <c r="B110" s="263">
        <v>9.6973908032569049</v>
      </c>
      <c r="C110" s="262" t="s">
        <v>497</v>
      </c>
      <c r="D110" s="262" t="s">
        <v>185</v>
      </c>
      <c r="E110" s="262"/>
      <c r="G110" s="130"/>
    </row>
    <row r="111" spans="1:7">
      <c r="A111" s="919" t="s">
        <v>139</v>
      </c>
      <c r="B111" s="263" t="s">
        <v>339</v>
      </c>
      <c r="C111" s="262" t="s">
        <v>338</v>
      </c>
      <c r="D111" s="262" t="s">
        <v>338</v>
      </c>
      <c r="E111" s="262"/>
      <c r="G111" s="130"/>
    </row>
    <row r="112" spans="1:7">
      <c r="A112" s="919" t="s">
        <v>54</v>
      </c>
      <c r="B112" s="263">
        <v>1.9896201770811661</v>
      </c>
      <c r="C112" s="262" t="s">
        <v>497</v>
      </c>
      <c r="D112" s="262" t="s">
        <v>316</v>
      </c>
      <c r="E112" s="262"/>
      <c r="G112" s="130"/>
    </row>
    <row r="113" spans="1:7">
      <c r="A113" s="919" t="s">
        <v>13</v>
      </c>
      <c r="B113" s="263">
        <v>5.6081164551301539</v>
      </c>
      <c r="C113" s="262" t="s">
        <v>497</v>
      </c>
      <c r="D113" s="262" t="s">
        <v>205</v>
      </c>
      <c r="E113" s="262"/>
      <c r="G113" s="130"/>
    </row>
    <row r="114" spans="1:7">
      <c r="A114" s="919" t="s">
        <v>72</v>
      </c>
      <c r="B114" s="263" t="s">
        <v>339</v>
      </c>
      <c r="C114" s="262" t="s">
        <v>338</v>
      </c>
      <c r="D114" s="262" t="s">
        <v>338</v>
      </c>
      <c r="E114" s="262"/>
      <c r="G114" s="130"/>
    </row>
    <row r="115" spans="1:7">
      <c r="A115" s="919" t="s">
        <v>47</v>
      </c>
      <c r="B115" s="263" t="s">
        <v>339</v>
      </c>
      <c r="C115" s="262" t="s">
        <v>338</v>
      </c>
      <c r="D115" s="262" t="s">
        <v>338</v>
      </c>
      <c r="E115" s="262"/>
      <c r="G115" s="130"/>
    </row>
    <row r="116" spans="1:7">
      <c r="A116" s="919" t="s">
        <v>70</v>
      </c>
      <c r="B116" s="263" t="s">
        <v>339</v>
      </c>
      <c r="C116" s="262" t="s">
        <v>338</v>
      </c>
      <c r="D116" s="262" t="s">
        <v>338</v>
      </c>
      <c r="E116" s="262"/>
      <c r="G116" s="130"/>
    </row>
    <row r="117" spans="1:7">
      <c r="A117" s="919" t="s">
        <v>92</v>
      </c>
      <c r="B117" s="263" t="s">
        <v>339</v>
      </c>
      <c r="C117" s="262" t="s">
        <v>338</v>
      </c>
      <c r="D117" s="262" t="s">
        <v>338</v>
      </c>
      <c r="E117" s="262"/>
      <c r="G117" s="130"/>
    </row>
    <row r="118" spans="1:7">
      <c r="A118" s="919" t="s">
        <v>108</v>
      </c>
      <c r="B118" s="263">
        <v>10.571871621621622</v>
      </c>
      <c r="C118" s="262" t="s">
        <v>497</v>
      </c>
      <c r="D118" s="262" t="s">
        <v>179</v>
      </c>
      <c r="E118" s="262"/>
      <c r="G118" s="130"/>
    </row>
    <row r="119" spans="1:7">
      <c r="A119" s="919" t="s">
        <v>156</v>
      </c>
      <c r="B119" s="263">
        <v>6.7510998379273213</v>
      </c>
      <c r="C119" s="262" t="s">
        <v>497</v>
      </c>
      <c r="D119" s="262" t="s">
        <v>199</v>
      </c>
      <c r="E119" s="262"/>
      <c r="G119" s="130"/>
    </row>
    <row r="120" spans="1:7">
      <c r="A120" s="919" t="s">
        <v>129</v>
      </c>
      <c r="B120" s="263">
        <v>9.8741302244621512</v>
      </c>
      <c r="C120" s="262" t="s">
        <v>497</v>
      </c>
      <c r="D120" s="262" t="s">
        <v>184</v>
      </c>
      <c r="E120" s="262"/>
      <c r="G120" s="130"/>
    </row>
    <row r="121" spans="1:7">
      <c r="A121" s="919" t="s">
        <v>27</v>
      </c>
      <c r="B121" s="263">
        <v>1.7526108998732572</v>
      </c>
      <c r="C121" s="262" t="s">
        <v>599</v>
      </c>
      <c r="D121" s="262" t="s">
        <v>292</v>
      </c>
      <c r="E121" s="262"/>
      <c r="G121" s="130"/>
    </row>
    <row r="122" spans="1:7">
      <c r="A122" s="919" t="s">
        <v>219</v>
      </c>
      <c r="B122" s="263">
        <v>15.326010141358125</v>
      </c>
      <c r="C122" s="262" t="s">
        <v>497</v>
      </c>
      <c r="D122" s="262" t="s">
        <v>170</v>
      </c>
      <c r="E122" s="262"/>
      <c r="G122" s="130"/>
    </row>
    <row r="123" spans="1:7">
      <c r="A123" s="919" t="s">
        <v>28</v>
      </c>
      <c r="B123" s="263">
        <v>7.0708089641564946</v>
      </c>
      <c r="C123" s="262" t="s">
        <v>497</v>
      </c>
      <c r="D123" s="262" t="s">
        <v>198</v>
      </c>
      <c r="E123" s="262"/>
      <c r="G123" s="130"/>
    </row>
    <row r="124" spans="1:7">
      <c r="A124" s="919" t="s">
        <v>56</v>
      </c>
      <c r="B124" s="263">
        <v>0.269399</v>
      </c>
      <c r="C124" s="262" t="s">
        <v>598</v>
      </c>
      <c r="D124" s="262" t="s">
        <v>313</v>
      </c>
      <c r="E124" s="262"/>
      <c r="G124" s="130"/>
    </row>
    <row r="125" spans="1:7">
      <c r="A125" s="919" t="s">
        <v>86</v>
      </c>
      <c r="B125" s="263">
        <v>14.776986958937572</v>
      </c>
      <c r="C125" s="262" t="s">
        <v>497</v>
      </c>
      <c r="D125" s="262" t="s">
        <v>171</v>
      </c>
      <c r="E125" s="262"/>
      <c r="G125" s="130"/>
    </row>
    <row r="126" spans="1:7">
      <c r="A126" s="919" t="s">
        <v>0</v>
      </c>
      <c r="B126" s="263">
        <v>9.2021091694241903</v>
      </c>
      <c r="C126" s="262" t="s">
        <v>592</v>
      </c>
      <c r="D126" s="262" t="s">
        <v>189</v>
      </c>
      <c r="E126" s="262"/>
      <c r="G126" s="130"/>
    </row>
    <row r="127" spans="1:7">
      <c r="A127" s="919" t="s">
        <v>52</v>
      </c>
      <c r="B127" s="263" t="s">
        <v>339</v>
      </c>
      <c r="C127" s="262" t="s">
        <v>338</v>
      </c>
      <c r="D127" s="262" t="s">
        <v>338</v>
      </c>
      <c r="E127" s="262"/>
      <c r="G127" s="130"/>
    </row>
    <row r="128" spans="1:7">
      <c r="A128" s="919" t="s">
        <v>50</v>
      </c>
      <c r="B128" s="263">
        <v>13.468461539683402</v>
      </c>
      <c r="C128" s="262" t="s">
        <v>497</v>
      </c>
      <c r="D128" s="262" t="s">
        <v>173</v>
      </c>
      <c r="E128" s="262"/>
      <c r="G128" s="130"/>
    </row>
    <row r="129" spans="1:7">
      <c r="A129" s="919" t="s">
        <v>90</v>
      </c>
      <c r="B129" s="263" t="s">
        <v>339</v>
      </c>
      <c r="C129" s="262" t="s">
        <v>338</v>
      </c>
      <c r="D129" s="262" t="s">
        <v>338</v>
      </c>
      <c r="E129" s="262"/>
      <c r="G129" s="130"/>
    </row>
    <row r="130" spans="1:7">
      <c r="A130" s="919" t="s">
        <v>23</v>
      </c>
      <c r="B130" s="263">
        <v>2.44835</v>
      </c>
      <c r="C130" s="262" t="s">
        <v>592</v>
      </c>
      <c r="D130" s="262" t="s">
        <v>218</v>
      </c>
      <c r="E130" s="262"/>
      <c r="G130" s="130"/>
    </row>
    <row r="131" spans="1:7">
      <c r="A131" s="919" t="s">
        <v>95</v>
      </c>
      <c r="B131" s="263">
        <v>0.10764</v>
      </c>
      <c r="C131" s="262" t="s">
        <v>497</v>
      </c>
      <c r="D131" s="262" t="s">
        <v>312</v>
      </c>
      <c r="E131" s="262"/>
      <c r="G131" s="130"/>
    </row>
    <row r="132" spans="1:7">
      <c r="A132" s="919" t="s">
        <v>76</v>
      </c>
      <c r="B132" s="263">
        <v>5.9669299999999996</v>
      </c>
      <c r="C132" s="262" t="s">
        <v>497</v>
      </c>
      <c r="D132" s="262" t="s">
        <v>203</v>
      </c>
      <c r="E132" s="262"/>
      <c r="G132" s="130"/>
    </row>
    <row r="133" spans="1:7">
      <c r="A133" s="919" t="s">
        <v>21</v>
      </c>
      <c r="B133" s="263">
        <v>4.4459622455957648</v>
      </c>
      <c r="C133" s="262" t="s">
        <v>497</v>
      </c>
      <c r="D133" s="262" t="s">
        <v>210</v>
      </c>
      <c r="E133" s="262"/>
      <c r="G133" s="130"/>
    </row>
    <row r="134" spans="1:7">
      <c r="A134" s="919" t="s">
        <v>37</v>
      </c>
      <c r="B134" s="263" t="s">
        <v>339</v>
      </c>
      <c r="C134" s="262" t="s">
        <v>338</v>
      </c>
      <c r="D134" s="262" t="s">
        <v>338</v>
      </c>
      <c r="E134" s="262"/>
      <c r="G134" s="130"/>
    </row>
    <row r="135" spans="1:7">
      <c r="A135" s="919" t="s">
        <v>29</v>
      </c>
      <c r="B135" s="263" t="s">
        <v>339</v>
      </c>
      <c r="C135" s="262" t="s">
        <v>338</v>
      </c>
      <c r="D135" s="262" t="s">
        <v>338</v>
      </c>
      <c r="E135" s="262"/>
      <c r="G135" s="130"/>
    </row>
    <row r="136" spans="1:7">
      <c r="A136" s="919" t="s">
        <v>106</v>
      </c>
      <c r="B136" s="263" t="s">
        <v>339</v>
      </c>
      <c r="C136" s="262" t="s">
        <v>338</v>
      </c>
      <c r="D136" s="262" t="s">
        <v>338</v>
      </c>
      <c r="E136" s="262"/>
      <c r="G136" s="130"/>
    </row>
    <row r="137" spans="1:7">
      <c r="A137" s="919" t="s">
        <v>25</v>
      </c>
      <c r="B137" s="263">
        <v>9.4256012935930347</v>
      </c>
      <c r="C137" s="262" t="s">
        <v>497</v>
      </c>
      <c r="D137" s="262" t="s">
        <v>187</v>
      </c>
      <c r="E137" s="262"/>
      <c r="G137" s="130"/>
    </row>
    <row r="138" spans="1:7">
      <c r="A138" s="919" t="s">
        <v>7</v>
      </c>
      <c r="B138" s="263">
        <v>9.2250708594066531</v>
      </c>
      <c r="C138" s="262" t="s">
        <v>592</v>
      </c>
      <c r="D138" s="262" t="s">
        <v>188</v>
      </c>
      <c r="E138" s="262"/>
      <c r="G138" s="130"/>
    </row>
    <row r="139" spans="1:7">
      <c r="A139" s="919" t="s">
        <v>120</v>
      </c>
      <c r="B139" s="263">
        <v>1.4975099999999999</v>
      </c>
      <c r="C139" s="262" t="s">
        <v>497</v>
      </c>
      <c r="D139" s="262" t="s">
        <v>285</v>
      </c>
      <c r="E139" s="262"/>
      <c r="G139" s="130"/>
    </row>
    <row r="140" spans="1:7">
      <c r="A140" s="919" t="s">
        <v>46</v>
      </c>
      <c r="B140" s="263">
        <v>0.72911999999999999</v>
      </c>
      <c r="C140" s="262" t="s">
        <v>599</v>
      </c>
      <c r="D140" s="262" t="s">
        <v>245</v>
      </c>
      <c r="E140" s="262"/>
      <c r="G140" s="130"/>
    </row>
    <row r="141" spans="1:7">
      <c r="A141" s="919" t="s">
        <v>18</v>
      </c>
      <c r="B141" s="263" t="s">
        <v>339</v>
      </c>
      <c r="C141" s="262" t="s">
        <v>338</v>
      </c>
      <c r="D141" s="262" t="s">
        <v>338</v>
      </c>
      <c r="E141" s="262"/>
      <c r="G141" s="130"/>
    </row>
    <row r="142" spans="1:7">
      <c r="A142" s="919" t="s">
        <v>49</v>
      </c>
      <c r="B142" s="263" t="s">
        <v>339</v>
      </c>
      <c r="C142" s="262" t="s">
        <v>338</v>
      </c>
      <c r="D142" s="262" t="s">
        <v>338</v>
      </c>
      <c r="E142" s="262"/>
      <c r="G142" s="130"/>
    </row>
    <row r="143" spans="1:7">
      <c r="A143" s="919" t="s">
        <v>67</v>
      </c>
      <c r="B143" s="263" t="s">
        <v>339</v>
      </c>
      <c r="C143" s="262" t="s">
        <v>338</v>
      </c>
      <c r="D143" s="262" t="s">
        <v>338</v>
      </c>
      <c r="E143" s="262"/>
      <c r="G143" s="130"/>
    </row>
    <row r="144" spans="1:7">
      <c r="A144" s="919" t="s">
        <v>71</v>
      </c>
      <c r="B144" s="263" t="s">
        <v>339</v>
      </c>
      <c r="C144" s="262" t="s">
        <v>338</v>
      </c>
      <c r="D144" s="262" t="s">
        <v>338</v>
      </c>
      <c r="E144" s="262"/>
      <c r="G144" s="130"/>
    </row>
    <row r="145" spans="1:7">
      <c r="A145" s="919">
        <v>0</v>
      </c>
      <c r="B145" s="263" t="s">
        <v>332</v>
      </c>
      <c r="C145" s="262" t="s">
        <v>332</v>
      </c>
      <c r="D145" s="262" t="s">
        <v>332</v>
      </c>
      <c r="E145" s="262"/>
      <c r="G145" s="130"/>
    </row>
    <row r="146" spans="1:7">
      <c r="A146" s="919" t="s">
        <v>340</v>
      </c>
      <c r="B146" s="263">
        <v>9.4619845637813214</v>
      </c>
      <c r="C146" s="262" t="s">
        <v>497</v>
      </c>
      <c r="D146" s="262" t="s">
        <v>338</v>
      </c>
      <c r="E146" s="262"/>
      <c r="G146" s="130"/>
    </row>
    <row r="147" spans="1:7">
      <c r="A147" s="919" t="s">
        <v>480</v>
      </c>
      <c r="B147" s="263" t="s">
        <v>339</v>
      </c>
      <c r="C147" s="262" t="s">
        <v>338</v>
      </c>
      <c r="D147" s="262" t="s">
        <v>338</v>
      </c>
      <c r="E147" s="262"/>
      <c r="G147" s="130"/>
    </row>
    <row r="148" spans="1:7">
      <c r="A148" s="919" t="s">
        <v>415</v>
      </c>
      <c r="B148" s="263">
        <v>8.7775695173263522</v>
      </c>
      <c r="C148" s="262" t="s">
        <v>497</v>
      </c>
      <c r="D148" s="262" t="s">
        <v>338</v>
      </c>
      <c r="E148" s="262"/>
      <c r="G148" s="130"/>
    </row>
    <row r="149" spans="1:7">
      <c r="A149" s="919" t="s">
        <v>157</v>
      </c>
      <c r="B149" s="263">
        <v>8.5791131418898683</v>
      </c>
      <c r="C149" s="262" t="s">
        <v>592</v>
      </c>
      <c r="D149" s="262" t="s">
        <v>338</v>
      </c>
      <c r="E149" s="262"/>
      <c r="G149" s="130"/>
    </row>
    <row r="150" spans="1:7">
      <c r="A150" s="919" t="s">
        <v>342</v>
      </c>
      <c r="B150" s="263" t="s">
        <v>155</v>
      </c>
      <c r="C150" s="262" t="s">
        <v>155</v>
      </c>
      <c r="D150" s="262" t="s">
        <v>155</v>
      </c>
      <c r="E150" s="262"/>
      <c r="G150" s="130"/>
    </row>
    <row r="151" spans="1:7">
      <c r="A151" s="919">
        <v>0</v>
      </c>
      <c r="B151" s="263" t="s">
        <v>332</v>
      </c>
      <c r="C151" s="262" t="s">
        <v>332</v>
      </c>
      <c r="D151" s="262" t="s">
        <v>332</v>
      </c>
      <c r="E151" s="262"/>
      <c r="G151" s="130"/>
    </row>
    <row r="152" spans="1:7">
      <c r="A152" s="262"/>
      <c r="B152" s="263"/>
      <c r="C152" s="262"/>
      <c r="D152" s="262"/>
      <c r="E152" s="262"/>
      <c r="G152" s="130"/>
    </row>
    <row r="153" spans="1:7">
      <c r="A153" s="262"/>
      <c r="B153" s="263"/>
      <c r="C153" s="262"/>
      <c r="D153" s="262"/>
      <c r="E153" s="262"/>
      <c r="G153" s="130"/>
    </row>
    <row r="154" spans="1:7">
      <c r="A154" s="262"/>
      <c r="B154" s="263"/>
      <c r="C154" s="262"/>
      <c r="D154" s="262"/>
      <c r="E154" s="262"/>
      <c r="G154" s="130"/>
    </row>
    <row r="155" spans="1:7">
      <c r="A155" s="262"/>
      <c r="B155" s="263"/>
      <c r="C155" s="262"/>
      <c r="D155" s="262"/>
      <c r="E155" s="262"/>
      <c r="G155" s="130"/>
    </row>
    <row r="156" spans="1:7">
      <c r="A156" s="262"/>
      <c r="B156" s="263"/>
      <c r="C156" s="262"/>
      <c r="D156" s="262"/>
      <c r="E156" s="262"/>
      <c r="G156" s="130"/>
    </row>
    <row r="157" spans="1:7">
      <c r="A157" s="262"/>
      <c r="B157" s="263"/>
      <c r="C157" s="262"/>
      <c r="D157" s="262"/>
      <c r="E157" s="262"/>
      <c r="G157" s="130"/>
    </row>
    <row r="158" spans="1:7">
      <c r="A158" s="262"/>
      <c r="B158" s="263"/>
      <c r="C158" s="262"/>
      <c r="D158" s="262"/>
      <c r="E158" s="262"/>
      <c r="G158" s="130"/>
    </row>
    <row r="159" spans="1:7">
      <c r="A159" s="262"/>
      <c r="B159" s="263"/>
      <c r="C159" s="262"/>
      <c r="D159" s="262"/>
      <c r="E159" s="262"/>
      <c r="G159" s="130"/>
    </row>
    <row r="160" spans="1:7">
      <c r="A160" s="262"/>
      <c r="B160" s="263"/>
      <c r="C160" s="262"/>
      <c r="D160" s="262"/>
      <c r="E160" s="262"/>
      <c r="G160" s="130"/>
    </row>
    <row r="161" spans="1:7">
      <c r="A161" s="262"/>
      <c r="B161" s="263"/>
      <c r="C161" s="262"/>
      <c r="D161" s="262"/>
      <c r="E161" s="262"/>
      <c r="G161" s="130"/>
    </row>
    <row r="162" spans="1:7">
      <c r="A162" s="262"/>
      <c r="B162" s="263"/>
      <c r="C162" s="262"/>
      <c r="D162" s="262"/>
      <c r="E162" s="262"/>
      <c r="G162" s="130"/>
    </row>
    <row r="163" spans="1:7">
      <c r="A163" s="262"/>
      <c r="B163" s="263"/>
      <c r="C163" s="262"/>
      <c r="D163" s="262"/>
      <c r="E163" s="262"/>
      <c r="G163" s="130"/>
    </row>
    <row r="164" spans="1:7">
      <c r="A164" s="262"/>
      <c r="B164" s="263"/>
      <c r="C164" s="262"/>
      <c r="D164" s="262"/>
      <c r="E164" s="262"/>
      <c r="G164" s="130"/>
    </row>
    <row r="165" spans="1:7">
      <c r="A165" s="262"/>
      <c r="B165" s="264"/>
      <c r="C165" s="262"/>
      <c r="D165" s="262"/>
      <c r="E165" s="262"/>
      <c r="G165" s="130"/>
    </row>
    <row r="166" spans="1:7">
      <c r="A166" s="262"/>
      <c r="B166" s="264"/>
      <c r="C166" s="262"/>
      <c r="D166" s="262"/>
      <c r="E166" s="262"/>
      <c r="G166" s="130"/>
    </row>
    <row r="167" spans="1:7">
      <c r="A167" s="262"/>
      <c r="B167" s="263"/>
      <c r="C167" s="262"/>
      <c r="D167" s="262"/>
      <c r="E167" s="262"/>
      <c r="G167" s="130"/>
    </row>
    <row r="168" spans="1:7">
      <c r="A168" s="262"/>
      <c r="B168" s="263"/>
      <c r="C168" s="262"/>
      <c r="D168" s="262"/>
      <c r="E168" s="262"/>
      <c r="G168" s="130"/>
    </row>
    <row r="169" spans="1:7">
      <c r="A169" s="262"/>
      <c r="B169" s="263"/>
      <c r="C169" s="262"/>
      <c r="D169" s="262"/>
      <c r="E169" s="262"/>
      <c r="G169" s="130"/>
    </row>
    <row r="170" spans="1:7">
      <c r="A170" s="262"/>
      <c r="B170" s="263"/>
      <c r="C170" s="262"/>
      <c r="D170" s="262"/>
      <c r="E170" s="262"/>
      <c r="G170" s="130"/>
    </row>
    <row r="171" spans="1:7">
      <c r="A171" s="262"/>
      <c r="B171" s="263"/>
      <c r="C171" s="262"/>
      <c r="D171" s="262"/>
      <c r="E171" s="262"/>
      <c r="G171" s="130"/>
    </row>
    <row r="172" spans="1:7">
      <c r="A172" s="262"/>
      <c r="B172" s="263"/>
      <c r="C172" s="262"/>
      <c r="D172" s="262"/>
      <c r="E172" s="262"/>
      <c r="G172" s="130"/>
    </row>
    <row r="173" spans="1:7">
      <c r="A173" s="262"/>
      <c r="B173" s="263"/>
      <c r="C173" s="262"/>
      <c r="D173" s="262"/>
      <c r="E173" s="262"/>
      <c r="G173" s="130"/>
    </row>
    <row r="174" spans="1:7">
      <c r="A174" s="262"/>
      <c r="B174" s="263"/>
      <c r="C174" s="262"/>
      <c r="D174" s="262"/>
      <c r="E174" s="262"/>
      <c r="G174" s="130"/>
    </row>
    <row r="175" spans="1:7">
      <c r="A175" s="262"/>
      <c r="B175" s="263"/>
      <c r="C175" s="262"/>
      <c r="D175" s="262"/>
      <c r="E175" s="262"/>
      <c r="G175" s="130"/>
    </row>
    <row r="176" spans="1:7">
      <c r="A176" s="262"/>
      <c r="B176" s="263"/>
      <c r="C176" s="262"/>
      <c r="D176" s="262"/>
      <c r="E176" s="262"/>
      <c r="G176" s="130"/>
    </row>
    <row r="177" spans="1:7">
      <c r="A177" s="262"/>
      <c r="B177" s="263"/>
      <c r="C177" s="262"/>
      <c r="D177" s="262"/>
      <c r="E177" s="262"/>
      <c r="G177" s="130"/>
    </row>
    <row r="178" spans="1:7">
      <c r="A178" s="262"/>
      <c r="B178" s="263"/>
      <c r="C178" s="262"/>
      <c r="D178" s="262"/>
      <c r="E178" s="262"/>
      <c r="G178" s="130"/>
    </row>
    <row r="179" spans="1:7">
      <c r="A179" s="262"/>
      <c r="B179" s="263"/>
      <c r="C179" s="262"/>
      <c r="D179" s="262"/>
      <c r="E179" s="262"/>
      <c r="G179" s="130"/>
    </row>
    <row r="180" spans="1:7">
      <c r="A180" s="262"/>
      <c r="B180" s="264"/>
      <c r="C180" s="262"/>
      <c r="D180" s="262"/>
      <c r="E180" s="262"/>
      <c r="G180" s="130"/>
    </row>
    <row r="181" spans="1:7">
      <c r="A181" s="262"/>
      <c r="B181" s="263"/>
      <c r="C181" s="262"/>
      <c r="D181" s="262"/>
      <c r="E181" s="262"/>
      <c r="G181" s="130"/>
    </row>
    <row r="182" spans="1:7">
      <c r="A182" s="262"/>
      <c r="B182" s="263"/>
      <c r="C182" s="262"/>
      <c r="D182" s="262"/>
      <c r="E182" s="262"/>
      <c r="G182" s="130"/>
    </row>
    <row r="183" spans="1:7">
      <c r="A183" s="262"/>
      <c r="B183" s="263"/>
      <c r="C183" s="262"/>
      <c r="D183" s="262"/>
      <c r="E183" s="262"/>
      <c r="G183" s="130"/>
    </row>
    <row r="184" spans="1:7">
      <c r="A184" s="262"/>
      <c r="B184" s="263"/>
      <c r="C184" s="262"/>
      <c r="D184" s="262"/>
      <c r="E184" s="262"/>
      <c r="G184" s="130"/>
    </row>
    <row r="185" spans="1:7">
      <c r="A185" s="262"/>
      <c r="B185" s="264"/>
      <c r="C185" s="262"/>
      <c r="D185" s="262"/>
      <c r="E185" s="262"/>
      <c r="G185" s="130"/>
    </row>
    <row r="186" spans="1:7">
      <c r="A186" s="262"/>
      <c r="B186" s="263"/>
      <c r="C186" s="262"/>
      <c r="D186" s="262"/>
      <c r="E186" s="262"/>
      <c r="G186" s="130"/>
    </row>
    <row r="187" spans="1:7">
      <c r="A187" s="262"/>
      <c r="B187" s="263"/>
      <c r="C187" s="262"/>
      <c r="D187" s="262"/>
      <c r="E187" s="262"/>
      <c r="G187" s="130"/>
    </row>
    <row r="188" spans="1:7">
      <c r="A188" s="262"/>
      <c r="B188" s="263"/>
      <c r="C188" s="262"/>
      <c r="D188" s="262"/>
      <c r="E188" s="262"/>
      <c r="G188" s="130"/>
    </row>
    <row r="189" spans="1:7">
      <c r="A189" s="262"/>
      <c r="B189" s="263"/>
      <c r="C189" s="262"/>
      <c r="D189" s="262"/>
      <c r="E189" s="262"/>
      <c r="G189" s="130"/>
    </row>
    <row r="190" spans="1:7">
      <c r="A190" s="262"/>
      <c r="B190" s="263"/>
      <c r="C190" s="262"/>
      <c r="D190" s="262"/>
      <c r="E190" s="262"/>
      <c r="G190" s="130"/>
    </row>
    <row r="191" spans="1:7">
      <c r="A191" s="262"/>
      <c r="B191" s="263"/>
      <c r="C191" s="262"/>
      <c r="D191" s="262"/>
      <c r="E191" s="262"/>
      <c r="G191" s="130"/>
    </row>
    <row r="192" spans="1:7">
      <c r="A192" s="262"/>
      <c r="B192" s="263"/>
      <c r="C192" s="262"/>
      <c r="D192" s="262"/>
      <c r="E192" s="262"/>
      <c r="G192" s="130"/>
    </row>
    <row r="193" spans="1:7">
      <c r="A193" s="262"/>
      <c r="B193" s="263"/>
      <c r="C193" s="262"/>
      <c r="D193" s="262"/>
      <c r="E193" s="262"/>
      <c r="G193" s="130"/>
    </row>
    <row r="194" spans="1:7">
      <c r="A194" s="262"/>
      <c r="B194" s="263"/>
      <c r="C194" s="262"/>
      <c r="D194" s="262"/>
      <c r="E194" s="262"/>
      <c r="G194" s="130"/>
    </row>
    <row r="195" spans="1:7">
      <c r="A195" s="262"/>
      <c r="B195" s="264"/>
      <c r="C195" s="262"/>
      <c r="D195" s="262"/>
      <c r="E195" s="262"/>
      <c r="G195" s="130"/>
    </row>
    <row r="196" spans="1:7">
      <c r="A196" s="262"/>
      <c r="B196" s="263"/>
      <c r="C196" s="262"/>
      <c r="D196" s="262"/>
      <c r="E196" s="262"/>
      <c r="G196" s="130"/>
    </row>
    <row r="197" spans="1:7">
      <c r="A197" s="262"/>
      <c r="B197" s="263"/>
      <c r="C197" s="262"/>
      <c r="D197" s="262"/>
      <c r="E197" s="262"/>
      <c r="G197" s="130"/>
    </row>
    <row r="198" spans="1:7">
      <c r="A198" s="262"/>
      <c r="B198" s="263"/>
      <c r="C198" s="262"/>
      <c r="D198" s="262"/>
      <c r="E198" s="262"/>
      <c r="G198" s="130"/>
    </row>
    <row r="199" spans="1:7">
      <c r="A199" s="262"/>
      <c r="B199" s="263"/>
      <c r="C199" s="262"/>
      <c r="D199" s="262"/>
      <c r="E199" s="262"/>
      <c r="G199" s="130"/>
    </row>
    <row r="200" spans="1:7">
      <c r="A200" s="262"/>
      <c r="B200" s="263"/>
      <c r="C200" s="262"/>
      <c r="D200" s="262"/>
      <c r="E200" s="262"/>
      <c r="G200" s="130"/>
    </row>
    <row r="201" spans="1:7">
      <c r="A201" s="262"/>
      <c r="B201" s="263"/>
      <c r="C201" s="262"/>
      <c r="D201" s="262"/>
      <c r="E201" s="262"/>
      <c r="G201" s="130"/>
    </row>
    <row r="202" spans="1:7">
      <c r="A202" s="262"/>
      <c r="B202" s="263"/>
      <c r="C202" s="262"/>
      <c r="D202" s="262"/>
      <c r="E202" s="262"/>
      <c r="G202" s="130"/>
    </row>
    <row r="203" spans="1:7">
      <c r="A203" s="262"/>
      <c r="B203" s="263"/>
      <c r="C203" s="262"/>
      <c r="D203" s="262"/>
      <c r="E203" s="262"/>
      <c r="G203" s="130"/>
    </row>
    <row r="204" spans="1:7">
      <c r="A204" s="262"/>
      <c r="B204" s="263"/>
      <c r="C204" s="262"/>
      <c r="D204" s="262"/>
      <c r="E204" s="262"/>
      <c r="G204" s="130"/>
    </row>
    <row r="205" spans="1:7">
      <c r="A205" s="262"/>
      <c r="B205" s="263"/>
      <c r="C205" s="262"/>
      <c r="D205" s="262"/>
      <c r="E205" s="262"/>
      <c r="G205" s="130"/>
    </row>
    <row r="206" spans="1:7">
      <c r="A206" s="262"/>
      <c r="B206" s="263"/>
      <c r="C206" s="262"/>
      <c r="D206" s="262"/>
      <c r="E206" s="262"/>
      <c r="G206" s="130"/>
    </row>
    <row r="207" spans="1:7">
      <c r="A207" s="262"/>
      <c r="B207" s="263"/>
      <c r="C207" s="262"/>
      <c r="D207" s="262"/>
      <c r="E207" s="262"/>
      <c r="G207" s="130"/>
    </row>
    <row r="208" spans="1:7">
      <c r="A208" s="262"/>
      <c r="B208" s="263"/>
      <c r="C208" s="262"/>
      <c r="D208" s="262"/>
      <c r="E208" s="262"/>
      <c r="G208" s="130"/>
    </row>
    <row r="209" spans="1:7">
      <c r="A209" s="262"/>
      <c r="B209" s="263"/>
      <c r="C209" s="262"/>
      <c r="D209" s="262"/>
      <c r="E209" s="262"/>
      <c r="G209" s="130"/>
    </row>
    <row r="210" spans="1:7">
      <c r="A210" s="262"/>
      <c r="B210" s="263"/>
      <c r="C210" s="262"/>
      <c r="D210" s="262"/>
      <c r="E210" s="262"/>
      <c r="G210" s="130"/>
    </row>
    <row r="211" spans="1:7">
      <c r="A211" s="262"/>
      <c r="B211" s="263"/>
      <c r="C211" s="262"/>
      <c r="D211" s="262"/>
      <c r="E211" s="262"/>
      <c r="G211" s="130"/>
    </row>
    <row r="212" spans="1:7">
      <c r="A212" s="262"/>
      <c r="B212" s="263"/>
      <c r="C212" s="262"/>
      <c r="D212" s="262"/>
      <c r="E212" s="262"/>
      <c r="G212" s="130"/>
    </row>
    <row r="213" spans="1:7">
      <c r="A213" s="262"/>
      <c r="B213" s="263"/>
      <c r="C213" s="262"/>
      <c r="D213" s="262"/>
      <c r="E213" s="262"/>
      <c r="G213" s="130"/>
    </row>
    <row r="214" spans="1:7">
      <c r="A214" s="262"/>
      <c r="B214" s="263"/>
      <c r="C214" s="262"/>
      <c r="D214" s="262"/>
      <c r="E214" s="262"/>
      <c r="G214" s="130"/>
    </row>
    <row r="215" spans="1:7">
      <c r="A215" s="262"/>
      <c r="B215" s="263"/>
      <c r="C215" s="262"/>
      <c r="D215" s="262"/>
      <c r="E215" s="262"/>
      <c r="G215" s="130"/>
    </row>
    <row r="216" spans="1:7">
      <c r="A216" s="262"/>
      <c r="B216" s="263"/>
      <c r="C216" s="262"/>
      <c r="D216" s="262"/>
      <c r="E216" s="262"/>
      <c r="G216" s="130"/>
    </row>
    <row r="217" spans="1:7">
      <c r="A217" s="262"/>
      <c r="B217" s="263"/>
      <c r="C217" s="262"/>
      <c r="D217" s="262"/>
      <c r="E217" s="262"/>
      <c r="G217" s="130"/>
    </row>
    <row r="218" spans="1:7">
      <c r="A218" s="262"/>
      <c r="B218" s="263"/>
      <c r="C218" s="262"/>
      <c r="D218" s="262"/>
      <c r="E218" s="262"/>
      <c r="G218" s="130"/>
    </row>
    <row r="219" spans="1:7">
      <c r="A219" s="262"/>
      <c r="B219" s="263"/>
      <c r="C219" s="262"/>
      <c r="D219" s="262"/>
      <c r="E219" s="262"/>
      <c r="G219" s="130"/>
    </row>
    <row r="220" spans="1:7">
      <c r="A220" s="262"/>
      <c r="B220" s="263"/>
      <c r="C220" s="262"/>
      <c r="D220" s="262"/>
      <c r="E220" s="262"/>
      <c r="G220" s="130"/>
    </row>
    <row r="221" spans="1:7">
      <c r="A221" s="262"/>
      <c r="B221" s="263"/>
      <c r="C221" s="262"/>
      <c r="D221" s="262"/>
      <c r="E221" s="262"/>
      <c r="G221" s="130"/>
    </row>
    <row r="222" spans="1:7">
      <c r="A222" s="262"/>
      <c r="B222" s="263"/>
      <c r="C222" s="262"/>
      <c r="D222" s="262"/>
      <c r="E222" s="262"/>
      <c r="G222" s="130"/>
    </row>
    <row r="223" spans="1:7">
      <c r="G223" s="130"/>
    </row>
    <row r="224" spans="1:7">
      <c r="G224" s="130"/>
    </row>
    <row r="225" spans="1:9">
      <c r="G225" s="130"/>
    </row>
    <row r="226" spans="1:9">
      <c r="G226" s="130"/>
    </row>
    <row r="227" spans="1:9">
      <c r="G227" s="130"/>
    </row>
    <row r="228" spans="1:9">
      <c r="G228" s="130"/>
    </row>
    <row r="229" spans="1:9">
      <c r="A229" s="209"/>
      <c r="B229" s="122"/>
      <c r="C229" s="209"/>
      <c r="D229" s="209"/>
      <c r="F229" s="209"/>
      <c r="G229" s="122"/>
      <c r="H229" s="209"/>
      <c r="I229" s="209"/>
    </row>
    <row r="230" spans="1:9">
      <c r="A230" s="209"/>
      <c r="B230" s="122"/>
      <c r="C230" s="209"/>
      <c r="D230" s="209"/>
      <c r="F230" s="209"/>
      <c r="G230" s="122"/>
      <c r="H230" s="209"/>
      <c r="I230" s="209"/>
    </row>
    <row r="231" spans="1:9">
      <c r="A231" s="209"/>
      <c r="B231" s="122"/>
      <c r="C231" s="209"/>
      <c r="D231" s="209"/>
      <c r="F231" s="209"/>
      <c r="G231" s="122"/>
      <c r="H231" s="209"/>
      <c r="I231" s="209"/>
    </row>
    <row r="232" spans="1:9">
      <c r="A232" s="209"/>
      <c r="B232" s="122"/>
      <c r="C232" s="209"/>
      <c r="D232" s="209"/>
      <c r="F232" s="209"/>
      <c r="G232" s="122"/>
      <c r="H232" s="209"/>
      <c r="I232" s="209"/>
    </row>
    <row r="233" spans="1:9">
      <c r="A233" s="209"/>
      <c r="B233" s="122"/>
      <c r="C233" s="209"/>
      <c r="D233" s="209"/>
      <c r="F233" s="209"/>
      <c r="G233" s="122"/>
      <c r="H233" s="209"/>
      <c r="I233" s="209"/>
    </row>
    <row r="234" spans="1:9">
      <c r="A234" s="209"/>
      <c r="B234" s="122"/>
      <c r="C234" s="209"/>
      <c r="D234" s="209"/>
      <c r="F234" s="209"/>
      <c r="G234" s="122"/>
      <c r="H234" s="209"/>
      <c r="I234" s="209"/>
    </row>
    <row r="235" spans="1:9">
      <c r="A235" s="209"/>
      <c r="B235" s="122"/>
      <c r="C235" s="209"/>
      <c r="D235" s="209"/>
      <c r="F235" s="209"/>
      <c r="G235" s="122"/>
      <c r="H235" s="209"/>
      <c r="I235" s="209"/>
    </row>
    <row r="236" spans="1:9">
      <c r="A236" s="209"/>
      <c r="B236" s="122"/>
      <c r="C236" s="209"/>
      <c r="D236" s="209"/>
      <c r="G236" s="122"/>
    </row>
  </sheetData>
  <sortState ref="A3:D223">
    <sortCondition ref="A3:A223"/>
  </sortState>
  <hyperlinks>
    <hyperlink ref="A2" r:id="rId1"/>
    <hyperlink ref="B4" r:id="rId2"/>
  </hyperlinks>
  <pageMargins left="0.7" right="0.7" top="0.75" bottom="0.75" header="0.3" footer="0.3"/>
  <pageSetup paperSize="9" orientation="portrait" horizontalDpi="1200" verticalDpi="1200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6"/>
  <sheetViews>
    <sheetView topLeftCell="A4" workbookViewId="0">
      <selection activeCell="G32" sqref="G32"/>
    </sheetView>
  </sheetViews>
  <sheetFormatPr baseColWidth="10" defaultRowHeight="14"/>
  <cols>
    <col min="2" max="2" width="19" customWidth="1"/>
    <col min="4" max="4" width="7.83203125" customWidth="1"/>
    <col min="5" max="5" width="3.58203125" customWidth="1"/>
  </cols>
  <sheetData>
    <row r="1" spans="1:8" s="207" customFormat="1"/>
    <row r="2" spans="1:8">
      <c r="A2" t="s">
        <v>347</v>
      </c>
      <c r="B2" s="250" t="s">
        <v>483</v>
      </c>
    </row>
    <row r="3" spans="1:8">
      <c r="A3" s="747">
        <v>44013</v>
      </c>
      <c r="B3" t="s">
        <v>488</v>
      </c>
    </row>
    <row r="5" spans="1:8">
      <c r="C5" t="s">
        <v>428</v>
      </c>
      <c r="D5" t="s">
        <v>429</v>
      </c>
      <c r="G5" s="207"/>
      <c r="H5" s="207"/>
    </row>
    <row r="6" spans="1:8">
      <c r="B6" t="s">
        <v>41</v>
      </c>
      <c r="C6" s="207">
        <v>370610.00001199997</v>
      </c>
      <c r="D6" s="207" t="s">
        <v>497</v>
      </c>
    </row>
    <row r="7" spans="1:8">
      <c r="B7" s="207" t="s">
        <v>123</v>
      </c>
      <c r="C7" s="207">
        <v>131833.000012</v>
      </c>
      <c r="D7" s="207" t="s">
        <v>497</v>
      </c>
    </row>
    <row r="8" spans="1:8">
      <c r="B8" s="207" t="s">
        <v>36</v>
      </c>
      <c r="C8" s="207">
        <v>1600676.0000120001</v>
      </c>
      <c r="D8" s="207" t="s">
        <v>497</v>
      </c>
    </row>
    <row r="9" spans="1:8">
      <c r="B9" s="207" t="s">
        <v>69</v>
      </c>
      <c r="C9" s="207">
        <v>253287.000011</v>
      </c>
      <c r="D9" s="207" t="s">
        <v>599</v>
      </c>
    </row>
    <row r="10" spans="1:8">
      <c r="B10" s="207" t="s">
        <v>33</v>
      </c>
      <c r="C10" s="207">
        <v>3140963.0000120001</v>
      </c>
      <c r="D10" s="207" t="s">
        <v>592</v>
      </c>
    </row>
    <row r="11" spans="1:8">
      <c r="B11" s="207" t="s">
        <v>124</v>
      </c>
      <c r="C11" s="207">
        <v>102891.000012</v>
      </c>
      <c r="D11" s="207" t="s">
        <v>497</v>
      </c>
    </row>
    <row r="12" spans="1:8">
      <c r="B12" s="207" t="s">
        <v>55</v>
      </c>
      <c r="C12" s="207">
        <v>1774852.0000120001</v>
      </c>
      <c r="D12" s="207" t="s">
        <v>592</v>
      </c>
    </row>
    <row r="13" spans="1:8">
      <c r="B13" s="207" t="s">
        <v>88</v>
      </c>
      <c r="C13" s="207">
        <v>430370.39723199996</v>
      </c>
      <c r="D13" s="207" t="s">
        <v>592</v>
      </c>
    </row>
    <row r="14" spans="1:8">
      <c r="B14" s="207" t="s">
        <v>87</v>
      </c>
      <c r="C14" s="207">
        <v>200609.000012</v>
      </c>
      <c r="D14" s="207" t="s">
        <v>497</v>
      </c>
    </row>
    <row r="15" spans="1:8">
      <c r="B15" s="207" t="s">
        <v>136</v>
      </c>
      <c r="C15" s="207">
        <v>44940.000011999997</v>
      </c>
      <c r="D15" s="207" t="s">
        <v>497</v>
      </c>
    </row>
    <row r="16" spans="1:8">
      <c r="B16" s="207" t="s">
        <v>11</v>
      </c>
      <c r="C16" s="207">
        <v>3150539.0000120001</v>
      </c>
      <c r="D16" s="207" t="s">
        <v>497</v>
      </c>
    </row>
    <row r="17" spans="2:4">
      <c r="B17" s="207" t="s">
        <v>84</v>
      </c>
      <c r="C17" s="207">
        <v>389327.00001199997</v>
      </c>
      <c r="D17" s="207" t="s">
        <v>497</v>
      </c>
    </row>
    <row r="18" spans="2:4">
      <c r="B18" s="207" t="s">
        <v>78</v>
      </c>
      <c r="C18" s="207">
        <v>526760.00001199997</v>
      </c>
      <c r="D18" s="207" t="s">
        <v>592</v>
      </c>
    </row>
    <row r="19" spans="2:4">
      <c r="B19" s="207" t="s">
        <v>85</v>
      </c>
      <c r="C19" s="207">
        <v>126178.000012</v>
      </c>
      <c r="D19" s="207" t="s">
        <v>592</v>
      </c>
    </row>
    <row r="20" spans="2:4">
      <c r="B20" s="207" t="s">
        <v>81</v>
      </c>
      <c r="C20" s="207" t="s">
        <v>339</v>
      </c>
      <c r="D20" s="207" t="s">
        <v>338</v>
      </c>
    </row>
    <row r="21" spans="2:4">
      <c r="B21" s="207" t="s">
        <v>111</v>
      </c>
      <c r="C21" s="207">
        <v>95142.000012000004</v>
      </c>
      <c r="D21" s="207" t="s">
        <v>497</v>
      </c>
    </row>
    <row r="22" spans="2:4">
      <c r="B22" s="207" t="s">
        <v>128</v>
      </c>
      <c r="C22" s="207">
        <v>49444.000011999997</v>
      </c>
      <c r="D22" s="207" t="s">
        <v>592</v>
      </c>
    </row>
    <row r="23" spans="2:4">
      <c r="B23" s="207" t="s">
        <v>9</v>
      </c>
      <c r="C23" s="207">
        <v>8571423.0000119992</v>
      </c>
      <c r="D23" s="207" t="s">
        <v>592</v>
      </c>
    </row>
    <row r="24" spans="2:4">
      <c r="B24" s="207" t="s">
        <v>323</v>
      </c>
      <c r="C24" s="207">
        <v>10940.000012</v>
      </c>
      <c r="D24" s="207" t="s">
        <v>497</v>
      </c>
    </row>
    <row r="25" spans="2:4">
      <c r="B25" s="207" t="s">
        <v>94</v>
      </c>
      <c r="C25" s="207">
        <v>249937.000012</v>
      </c>
      <c r="D25" s="207" t="s">
        <v>592</v>
      </c>
    </row>
    <row r="26" spans="2:4">
      <c r="B26" s="207" t="s">
        <v>60</v>
      </c>
      <c r="C26" s="207">
        <v>117725.000012</v>
      </c>
      <c r="D26" s="207" t="s">
        <v>497</v>
      </c>
    </row>
    <row r="27" spans="2:4">
      <c r="B27" s="207" t="s">
        <v>79</v>
      </c>
      <c r="C27" s="207">
        <v>61724.000011999997</v>
      </c>
      <c r="D27" s="207" t="s">
        <v>592</v>
      </c>
    </row>
    <row r="28" spans="2:4">
      <c r="B28" s="207" t="s">
        <v>65</v>
      </c>
      <c r="C28" s="207">
        <v>211484.000012</v>
      </c>
      <c r="D28" s="207" t="s">
        <v>497</v>
      </c>
    </row>
    <row r="29" spans="2:4">
      <c r="B29" s="207" t="s">
        <v>57</v>
      </c>
      <c r="C29" s="207">
        <v>290259.00001199997</v>
      </c>
      <c r="D29" s="207" t="s">
        <v>592</v>
      </c>
    </row>
    <row r="30" spans="2:4">
      <c r="B30" s="207" t="s">
        <v>38</v>
      </c>
      <c r="C30" s="207">
        <v>1625578.0000120001</v>
      </c>
      <c r="D30" s="207" t="s">
        <v>592</v>
      </c>
    </row>
    <row r="31" spans="2:4">
      <c r="B31" s="207" t="s">
        <v>58</v>
      </c>
      <c r="C31" s="207">
        <v>1238992.0000120001</v>
      </c>
      <c r="D31" s="207" t="s">
        <v>592</v>
      </c>
    </row>
    <row r="32" spans="2:4">
      <c r="B32" s="207" t="s">
        <v>1</v>
      </c>
      <c r="C32" s="207">
        <v>44935169.000012003</v>
      </c>
      <c r="D32" s="207" t="s">
        <v>497</v>
      </c>
    </row>
    <row r="33" spans="2:4">
      <c r="B33" s="207" t="s">
        <v>31</v>
      </c>
      <c r="C33" s="207">
        <v>2408041.0000120001</v>
      </c>
      <c r="D33" s="207" t="s">
        <v>497</v>
      </c>
    </row>
    <row r="34" spans="2:4">
      <c r="B34" s="207" t="s">
        <v>113</v>
      </c>
      <c r="C34" s="207">
        <v>216700.000012</v>
      </c>
      <c r="D34" s="207" t="s">
        <v>497</v>
      </c>
    </row>
    <row r="35" spans="2:4">
      <c r="B35" s="207" t="s">
        <v>324</v>
      </c>
      <c r="C35" s="207">
        <v>217914.000012</v>
      </c>
      <c r="D35" s="207" t="s">
        <v>592</v>
      </c>
    </row>
    <row r="36" spans="2:4">
      <c r="B36" s="207" t="s">
        <v>114</v>
      </c>
      <c r="C36" s="207">
        <v>165197.000012</v>
      </c>
      <c r="D36" s="207" t="s">
        <v>592</v>
      </c>
    </row>
    <row r="37" spans="2:4">
      <c r="B37" s="207" t="s">
        <v>73</v>
      </c>
      <c r="C37" s="207">
        <v>296028.00001199997</v>
      </c>
      <c r="D37" s="207" t="s">
        <v>497</v>
      </c>
    </row>
    <row r="38" spans="2:4">
      <c r="B38" s="207" t="s">
        <v>138</v>
      </c>
      <c r="C38" s="207">
        <v>45263.000011999997</v>
      </c>
      <c r="D38" s="207" t="s">
        <v>592</v>
      </c>
    </row>
    <row r="39" spans="2:4">
      <c r="B39" s="207" t="s">
        <v>80</v>
      </c>
      <c r="C39" s="207">
        <v>352873.00001199997</v>
      </c>
      <c r="D39" s="207" t="s">
        <v>592</v>
      </c>
    </row>
    <row r="40" spans="2:4">
      <c r="B40" s="207" t="s">
        <v>103</v>
      </c>
      <c r="C40" s="207">
        <v>312379.00001199997</v>
      </c>
      <c r="D40" s="207" t="s">
        <v>592</v>
      </c>
    </row>
    <row r="41" spans="2:4">
      <c r="B41" s="207" t="s">
        <v>64</v>
      </c>
      <c r="C41" s="207">
        <v>669437.00000999996</v>
      </c>
      <c r="D41" s="207" t="s">
        <v>598</v>
      </c>
    </row>
    <row r="42" spans="2:4">
      <c r="B42" s="207" t="s">
        <v>19</v>
      </c>
      <c r="C42" s="207">
        <v>2914473.0000120001</v>
      </c>
      <c r="D42" s="207" t="s">
        <v>592</v>
      </c>
    </row>
    <row r="43" spans="2:4">
      <c r="B43" s="207" t="s">
        <v>100</v>
      </c>
      <c r="C43" s="207">
        <v>190519.000012</v>
      </c>
      <c r="D43" s="207" t="s">
        <v>497</v>
      </c>
    </row>
    <row r="44" spans="2:4">
      <c r="B44" s="207" t="s">
        <v>134</v>
      </c>
      <c r="C44" s="207">
        <v>47794.000011999997</v>
      </c>
      <c r="D44" s="207" t="s">
        <v>592</v>
      </c>
    </row>
    <row r="45" spans="2:4">
      <c r="B45" s="207" t="s">
        <v>17</v>
      </c>
      <c r="C45" s="207">
        <v>757175.00000899995</v>
      </c>
      <c r="D45" s="207" t="s">
        <v>591</v>
      </c>
    </row>
    <row r="46" spans="2:4">
      <c r="B46" s="207" t="s">
        <v>105</v>
      </c>
      <c r="C46" s="207">
        <v>295528.00001199997</v>
      </c>
      <c r="D46" s="207" t="s">
        <v>592</v>
      </c>
    </row>
    <row r="47" spans="2:4">
      <c r="B47" s="207" t="s">
        <v>24</v>
      </c>
      <c r="C47" s="207">
        <v>2532831.0000120001</v>
      </c>
      <c r="D47" s="207" t="s">
        <v>592</v>
      </c>
    </row>
    <row r="48" spans="2:4">
      <c r="B48" s="207" t="s">
        <v>131</v>
      </c>
      <c r="C48" s="207" t="s">
        <v>339</v>
      </c>
      <c r="D48" s="207" t="s">
        <v>338</v>
      </c>
    </row>
    <row r="49" spans="2:4">
      <c r="B49" s="207" t="s">
        <v>222</v>
      </c>
      <c r="C49" s="207" t="s">
        <v>339</v>
      </c>
      <c r="D49" s="207" t="s">
        <v>338</v>
      </c>
    </row>
    <row r="50" spans="2:4">
      <c r="B50" s="207" t="s">
        <v>112</v>
      </c>
      <c r="C50" s="207">
        <v>151226.00001399999</v>
      </c>
      <c r="D50" s="207" t="s">
        <v>512</v>
      </c>
    </row>
    <row r="51" spans="2:4">
      <c r="B51" s="207" t="s">
        <v>20</v>
      </c>
      <c r="C51" s="207">
        <v>3091694.0000120001</v>
      </c>
      <c r="D51" s="207" t="s">
        <v>592</v>
      </c>
    </row>
    <row r="52" spans="2:4">
      <c r="B52" s="207" t="s">
        <v>48</v>
      </c>
      <c r="C52" s="207">
        <v>443693.00001199997</v>
      </c>
      <c r="D52" s="207" t="s">
        <v>497</v>
      </c>
    </row>
    <row r="53" spans="2:4">
      <c r="B53" s="207" t="s">
        <v>75</v>
      </c>
      <c r="C53" s="207">
        <v>735027.00001199997</v>
      </c>
      <c r="D53" s="207" t="s">
        <v>592</v>
      </c>
    </row>
    <row r="54" spans="2:4">
      <c r="B54" s="207" t="s">
        <v>68</v>
      </c>
      <c r="C54" s="207">
        <v>366674.00001000002</v>
      </c>
      <c r="D54" s="207" t="s">
        <v>598</v>
      </c>
    </row>
    <row r="55" spans="2:4">
      <c r="B55" s="207" t="s">
        <v>77</v>
      </c>
      <c r="C55" s="207">
        <v>117943.000009</v>
      </c>
      <c r="D55" s="207" t="s">
        <v>591</v>
      </c>
    </row>
    <row r="56" spans="2:4">
      <c r="B56" s="207" t="s">
        <v>89</v>
      </c>
      <c r="C56" s="207">
        <v>266908.00001199997</v>
      </c>
      <c r="D56" s="207" t="s">
        <v>497</v>
      </c>
    </row>
    <row r="57" spans="2:4">
      <c r="B57" s="207" t="s">
        <v>93</v>
      </c>
      <c r="C57" s="207">
        <v>298196.72401199996</v>
      </c>
      <c r="D57" s="207" t="s">
        <v>497</v>
      </c>
    </row>
    <row r="58" spans="2:4">
      <c r="B58" s="207" t="s">
        <v>82</v>
      </c>
      <c r="C58" s="207">
        <v>287018.00001199997</v>
      </c>
      <c r="D58" s="207" t="s">
        <v>592</v>
      </c>
    </row>
    <row r="59" spans="2:4">
      <c r="B59" s="207" t="s">
        <v>145</v>
      </c>
      <c r="C59" s="207">
        <v>17967.000012</v>
      </c>
      <c r="D59" s="207" t="s">
        <v>592</v>
      </c>
    </row>
    <row r="60" spans="2:4">
      <c r="B60" s="207" t="s">
        <v>6</v>
      </c>
      <c r="C60" s="207">
        <v>34337594.000012003</v>
      </c>
      <c r="D60" s="207" t="s">
        <v>497</v>
      </c>
    </row>
    <row r="61" spans="2:4">
      <c r="B61" s="207" t="s">
        <v>8</v>
      </c>
      <c r="C61" s="207">
        <v>8037218.0000120001</v>
      </c>
      <c r="D61" s="207" t="s">
        <v>497</v>
      </c>
    </row>
    <row r="62" spans="2:4">
      <c r="B62" s="207" t="s">
        <v>22</v>
      </c>
      <c r="C62" s="207">
        <v>4073827.0000120001</v>
      </c>
      <c r="D62" s="207" t="s">
        <v>592</v>
      </c>
    </row>
    <row r="63" spans="2:4">
      <c r="B63" s="207" t="s">
        <v>40</v>
      </c>
      <c r="C63" s="207" t="s">
        <v>339</v>
      </c>
      <c r="D63" s="207" t="s">
        <v>338</v>
      </c>
    </row>
    <row r="64" spans="2:4">
      <c r="B64" s="207" t="s">
        <v>110</v>
      </c>
      <c r="C64" s="207">
        <v>225031.000012</v>
      </c>
      <c r="D64" s="207" t="s">
        <v>592</v>
      </c>
    </row>
    <row r="65" spans="2:4">
      <c r="B65" s="207" t="s">
        <v>91</v>
      </c>
      <c r="C65" s="207">
        <v>377210.00001199997</v>
      </c>
      <c r="D65" s="207" t="s">
        <v>592</v>
      </c>
    </row>
    <row r="66" spans="2:4">
      <c r="B66" s="207" t="s">
        <v>26</v>
      </c>
      <c r="C66" s="207">
        <v>1837051.0000120001</v>
      </c>
      <c r="D66" s="207" t="s">
        <v>592</v>
      </c>
    </row>
    <row r="67" spans="2:4">
      <c r="B67" s="207" t="s">
        <v>14</v>
      </c>
      <c r="C67" s="207">
        <v>3853034.0000120001</v>
      </c>
      <c r="D67" s="207" t="s">
        <v>592</v>
      </c>
    </row>
    <row r="68" spans="2:4">
      <c r="B68" s="207" t="s">
        <v>97</v>
      </c>
      <c r="C68" s="207">
        <v>320896.00001199997</v>
      </c>
      <c r="D68" s="207" t="s">
        <v>497</v>
      </c>
    </row>
    <row r="69" spans="2:4">
      <c r="B69" s="207" t="s">
        <v>63</v>
      </c>
      <c r="C69" s="207">
        <v>685045.00001399999</v>
      </c>
      <c r="D69" s="207" t="s">
        <v>512</v>
      </c>
    </row>
    <row r="70" spans="2:4">
      <c r="B70" s="207" t="s">
        <v>34</v>
      </c>
      <c r="C70" s="207">
        <v>562521.00001199997</v>
      </c>
      <c r="D70" s="207" t="s">
        <v>592</v>
      </c>
    </row>
    <row r="71" spans="2:4">
      <c r="B71" s="207" t="s">
        <v>125</v>
      </c>
      <c r="C71" s="207">
        <v>116336.000012</v>
      </c>
      <c r="D71" s="207" t="s">
        <v>497</v>
      </c>
    </row>
    <row r="72" spans="2:4">
      <c r="B72" s="207" t="s">
        <v>102</v>
      </c>
      <c r="C72" s="207">
        <v>217693.000012</v>
      </c>
      <c r="D72" s="207" t="s">
        <v>497</v>
      </c>
    </row>
    <row r="73" spans="2:4">
      <c r="B73" s="207" t="s">
        <v>98</v>
      </c>
      <c r="C73" s="207">
        <v>105439.000012</v>
      </c>
      <c r="D73" s="207" t="s">
        <v>497</v>
      </c>
    </row>
    <row r="74" spans="2:4">
      <c r="B74" s="207" t="s">
        <v>126</v>
      </c>
      <c r="C74" s="207">
        <v>82914.000012000004</v>
      </c>
      <c r="D74" s="207" t="s">
        <v>592</v>
      </c>
    </row>
    <row r="75" spans="2:4">
      <c r="B75" s="207" t="s">
        <v>117</v>
      </c>
      <c r="C75" s="207">
        <v>231215.000012</v>
      </c>
      <c r="D75" s="207" t="s">
        <v>497</v>
      </c>
    </row>
    <row r="76" spans="2:4">
      <c r="B76" s="207" t="s">
        <v>130</v>
      </c>
      <c r="C76" s="207">
        <v>21586.000012</v>
      </c>
      <c r="D76" s="207" t="s">
        <v>497</v>
      </c>
    </row>
    <row r="77" spans="2:4">
      <c r="B77" s="207" t="s">
        <v>96</v>
      </c>
      <c r="C77" s="207" t="s">
        <v>339</v>
      </c>
      <c r="D77" s="207" t="s">
        <v>338</v>
      </c>
    </row>
    <row r="78" spans="2:4">
      <c r="B78" s="207" t="s">
        <v>118</v>
      </c>
      <c r="C78" s="207">
        <v>125863.000012</v>
      </c>
      <c r="D78" s="207" t="s">
        <v>592</v>
      </c>
    </row>
    <row r="79" spans="2:4">
      <c r="B79" s="207" t="s">
        <v>142</v>
      </c>
      <c r="C79" s="207">
        <v>7058.0000120000004</v>
      </c>
      <c r="D79" s="207" t="s">
        <v>592</v>
      </c>
    </row>
    <row r="80" spans="2:4">
      <c r="B80" s="207" t="s">
        <v>53</v>
      </c>
      <c r="C80" s="207">
        <v>143759.000012</v>
      </c>
      <c r="D80" s="207" t="s">
        <v>497</v>
      </c>
    </row>
    <row r="81" spans="2:4">
      <c r="B81" s="207" t="s">
        <v>62</v>
      </c>
      <c r="C81" s="207" t="s">
        <v>339</v>
      </c>
      <c r="D81" s="207" t="s">
        <v>338</v>
      </c>
    </row>
    <row r="82" spans="2:4">
      <c r="B82" s="207" t="s">
        <v>44</v>
      </c>
      <c r="C82" s="207">
        <v>1284876.0000120001</v>
      </c>
      <c r="D82" s="207" t="s">
        <v>497</v>
      </c>
    </row>
    <row r="83" spans="2:4">
      <c r="B83" s="207" t="s">
        <v>66</v>
      </c>
      <c r="C83" s="207">
        <v>72603.000012000004</v>
      </c>
      <c r="D83" s="207" t="s">
        <v>592</v>
      </c>
    </row>
    <row r="84" spans="2:4">
      <c r="B84" s="207" t="s">
        <v>144</v>
      </c>
      <c r="C84" s="207">
        <v>14425.000012</v>
      </c>
      <c r="D84" s="207" t="s">
        <v>592</v>
      </c>
    </row>
    <row r="85" spans="2:4">
      <c r="B85" s="207" t="s">
        <v>133</v>
      </c>
      <c r="C85" s="207">
        <v>38850.000011999997</v>
      </c>
      <c r="D85" s="207" t="s">
        <v>592</v>
      </c>
    </row>
    <row r="86" spans="2:4">
      <c r="B86" s="207" t="s">
        <v>15</v>
      </c>
      <c r="C86" s="207">
        <v>4430248.0000120001</v>
      </c>
      <c r="D86" s="207" t="s">
        <v>592</v>
      </c>
    </row>
    <row r="87" spans="2:4">
      <c r="B87" s="207" t="s">
        <v>115</v>
      </c>
      <c r="C87" s="207">
        <v>87277.000012000004</v>
      </c>
      <c r="D87" s="207" t="s">
        <v>497</v>
      </c>
    </row>
    <row r="88" spans="2:4">
      <c r="B88" s="207" t="s">
        <v>121</v>
      </c>
      <c r="C88" s="207">
        <v>155248.000012</v>
      </c>
      <c r="D88" s="207" t="s">
        <v>497</v>
      </c>
    </row>
    <row r="89" spans="2:4">
      <c r="B89" s="207" t="s">
        <v>140</v>
      </c>
      <c r="C89" s="207">
        <v>23826.000012</v>
      </c>
      <c r="D89" s="207" t="s">
        <v>497</v>
      </c>
    </row>
    <row r="90" spans="2:4">
      <c r="B90" s="207" t="s">
        <v>39</v>
      </c>
      <c r="C90" s="207">
        <v>1056257.0000120001</v>
      </c>
      <c r="D90" s="207" t="s">
        <v>497</v>
      </c>
    </row>
    <row r="91" spans="2:4">
      <c r="B91" s="207" t="s">
        <v>51</v>
      </c>
      <c r="C91" s="207">
        <v>213930.000012</v>
      </c>
      <c r="D91" s="207" t="s">
        <v>497</v>
      </c>
    </row>
    <row r="92" spans="2:4">
      <c r="B92" s="207" t="s">
        <v>127</v>
      </c>
      <c r="C92" s="207">
        <v>56046.000011999997</v>
      </c>
      <c r="D92" s="207" t="s">
        <v>592</v>
      </c>
    </row>
    <row r="93" spans="2:4">
      <c r="B93" s="207" t="s">
        <v>42</v>
      </c>
      <c r="C93" s="207">
        <v>404718.00001199997</v>
      </c>
      <c r="D93" s="207" t="s">
        <v>497</v>
      </c>
    </row>
    <row r="94" spans="2:4">
      <c r="B94" s="207" t="s">
        <v>59</v>
      </c>
      <c r="C94" s="207">
        <v>875455.00001199997</v>
      </c>
      <c r="D94" s="207" t="s">
        <v>592</v>
      </c>
    </row>
    <row r="95" spans="2:4">
      <c r="B95" s="207" t="s">
        <v>116</v>
      </c>
      <c r="C95" s="207">
        <v>268645.65828199999</v>
      </c>
      <c r="D95" s="207" t="s">
        <v>592</v>
      </c>
    </row>
    <row r="96" spans="2:4">
      <c r="B96" s="207" t="s">
        <v>101</v>
      </c>
      <c r="C96" s="207" t="s">
        <v>339</v>
      </c>
      <c r="D96" s="207" t="s">
        <v>338</v>
      </c>
    </row>
    <row r="97" spans="2:4">
      <c r="B97" s="207" t="s">
        <v>61</v>
      </c>
      <c r="C97" s="207">
        <v>80125.000012000004</v>
      </c>
      <c r="D97" s="207" t="s">
        <v>497</v>
      </c>
    </row>
    <row r="98" spans="2:4">
      <c r="B98" s="207" t="s">
        <v>12</v>
      </c>
      <c r="C98" s="207" t="s">
        <v>339</v>
      </c>
      <c r="D98" s="207" t="s">
        <v>338</v>
      </c>
    </row>
    <row r="99" spans="2:4">
      <c r="B99" s="207" t="s">
        <v>531</v>
      </c>
      <c r="C99" s="207">
        <v>61488.000011999997</v>
      </c>
      <c r="D99" s="207" t="s">
        <v>592</v>
      </c>
    </row>
    <row r="100" spans="2:4">
      <c r="B100" s="207" t="s">
        <v>109</v>
      </c>
      <c r="C100" s="207">
        <v>284042.00001199997</v>
      </c>
      <c r="D100" s="207" t="s">
        <v>592</v>
      </c>
    </row>
    <row r="101" spans="2:4">
      <c r="B101" s="207" t="s">
        <v>122</v>
      </c>
      <c r="C101" s="207">
        <v>119722.000012</v>
      </c>
      <c r="D101" s="207" t="s">
        <v>497</v>
      </c>
    </row>
    <row r="102" spans="2:4">
      <c r="B102" s="207" t="s">
        <v>10</v>
      </c>
      <c r="C102" s="207">
        <v>1878101.0000120001</v>
      </c>
      <c r="D102" s="207" t="s">
        <v>497</v>
      </c>
    </row>
    <row r="103" spans="2:4">
      <c r="B103" s="207" t="s">
        <v>119</v>
      </c>
      <c r="C103" s="207">
        <v>161102.000011</v>
      </c>
      <c r="D103" s="207" t="s">
        <v>599</v>
      </c>
    </row>
    <row r="104" spans="2:4">
      <c r="B104" s="207" t="s">
        <v>99</v>
      </c>
      <c r="C104" s="207" t="s">
        <v>339</v>
      </c>
      <c r="D104" s="207" t="s">
        <v>338</v>
      </c>
    </row>
    <row r="105" spans="2:4">
      <c r="B105" s="207" t="s">
        <v>43</v>
      </c>
      <c r="C105" s="207">
        <v>1895907.0000120001</v>
      </c>
      <c r="D105" s="207" t="s">
        <v>592</v>
      </c>
    </row>
    <row r="106" spans="2:4">
      <c r="B106" s="207" t="s">
        <v>16</v>
      </c>
      <c r="C106" s="207">
        <v>3589484.0000120001</v>
      </c>
      <c r="D106" s="207" t="s">
        <v>592</v>
      </c>
    </row>
    <row r="107" spans="2:4">
      <c r="B107" s="207" t="s">
        <v>35</v>
      </c>
      <c r="C107" s="207">
        <v>1550203.0000120001</v>
      </c>
      <c r="D107" s="207" t="s">
        <v>592</v>
      </c>
    </row>
    <row r="108" spans="2:4">
      <c r="B108" s="207" t="s">
        <v>74</v>
      </c>
      <c r="C108" s="207">
        <v>346963.00001199997</v>
      </c>
      <c r="D108" s="207" t="s">
        <v>592</v>
      </c>
    </row>
    <row r="109" spans="2:4">
      <c r="B109" s="207" t="s">
        <v>139</v>
      </c>
      <c r="C109" s="207">
        <v>33668.000011999997</v>
      </c>
      <c r="D109" s="207" t="s">
        <v>497</v>
      </c>
    </row>
    <row r="110" spans="2:4">
      <c r="B110" s="207" t="s">
        <v>54</v>
      </c>
      <c r="C110" s="207">
        <v>531586.00001199997</v>
      </c>
      <c r="D110" s="207" t="s">
        <v>592</v>
      </c>
    </row>
    <row r="111" spans="2:4">
      <c r="B111" s="207" t="s">
        <v>13</v>
      </c>
      <c r="C111" s="207">
        <v>5886641.0000120001</v>
      </c>
      <c r="D111" s="207" t="s">
        <v>592</v>
      </c>
    </row>
    <row r="112" spans="2:4">
      <c r="B112" s="207" t="s">
        <v>72</v>
      </c>
      <c r="C112" s="207">
        <v>75713.000012000004</v>
      </c>
      <c r="D112" s="207" t="s">
        <v>497</v>
      </c>
    </row>
    <row r="113" spans="2:4">
      <c r="B113" s="207" t="s">
        <v>47</v>
      </c>
      <c r="C113" s="207">
        <v>1620491.0000120001</v>
      </c>
      <c r="D113" s="207" t="s">
        <v>497</v>
      </c>
    </row>
    <row r="114" spans="2:4">
      <c r="B114" s="207" t="s">
        <v>70</v>
      </c>
      <c r="C114" s="207">
        <v>184879.000012</v>
      </c>
      <c r="D114" s="207" t="s">
        <v>497</v>
      </c>
    </row>
    <row r="115" spans="2:4">
      <c r="B115" s="207" t="s">
        <v>92</v>
      </c>
      <c r="C115" s="207">
        <v>256172.000012</v>
      </c>
      <c r="D115" s="207" t="s">
        <v>497</v>
      </c>
    </row>
    <row r="116" spans="2:4">
      <c r="B116" s="207" t="s">
        <v>108</v>
      </c>
      <c r="C116" s="207">
        <v>194615.000012</v>
      </c>
      <c r="D116" s="207" t="s">
        <v>592</v>
      </c>
    </row>
    <row r="117" spans="2:4">
      <c r="B117" s="207" t="s">
        <v>156</v>
      </c>
      <c r="C117" s="207">
        <v>156048.000012</v>
      </c>
      <c r="D117" s="207" t="s">
        <v>592</v>
      </c>
    </row>
    <row r="118" spans="2:4">
      <c r="B118" s="207" t="s">
        <v>129</v>
      </c>
      <c r="C118" s="207">
        <v>79547.000012000004</v>
      </c>
      <c r="D118" s="207" t="s">
        <v>592</v>
      </c>
    </row>
    <row r="119" spans="2:4">
      <c r="B119" s="207" t="s">
        <v>27</v>
      </c>
      <c r="C119" s="207">
        <v>1116017.0000120001</v>
      </c>
      <c r="D119" s="207" t="s">
        <v>592</v>
      </c>
    </row>
    <row r="120" spans="2:4">
      <c r="B120" s="207" t="s">
        <v>219</v>
      </c>
      <c r="C120" s="207">
        <v>3136395.0000120001</v>
      </c>
      <c r="D120" s="207" t="s">
        <v>592</v>
      </c>
    </row>
    <row r="121" spans="2:4">
      <c r="B121" s="207" t="s">
        <v>28</v>
      </c>
      <c r="C121" s="207">
        <v>2010183.0000120001</v>
      </c>
      <c r="D121" s="207" t="s">
        <v>592</v>
      </c>
    </row>
    <row r="122" spans="2:4">
      <c r="B122" s="207" t="s">
        <v>56</v>
      </c>
      <c r="C122" s="207">
        <v>300794.00001199997</v>
      </c>
      <c r="D122" s="207" t="s">
        <v>497</v>
      </c>
    </row>
    <row r="123" spans="2:4">
      <c r="B123" s="207" t="s">
        <v>86</v>
      </c>
      <c r="C123" s="207">
        <v>426354.00001199997</v>
      </c>
      <c r="D123" s="207" t="s">
        <v>592</v>
      </c>
    </row>
    <row r="124" spans="2:4">
      <c r="B124" s="207" t="s">
        <v>0</v>
      </c>
      <c r="C124" s="207">
        <v>300618.00001199997</v>
      </c>
      <c r="D124" s="207" t="s">
        <v>592</v>
      </c>
    </row>
    <row r="125" spans="2:4">
      <c r="B125" s="207" t="s">
        <v>52</v>
      </c>
      <c r="C125" s="207">
        <v>697415.00001099997</v>
      </c>
      <c r="D125" s="207" t="s">
        <v>599</v>
      </c>
    </row>
    <row r="126" spans="2:4">
      <c r="B126" s="207" t="s">
        <v>50</v>
      </c>
      <c r="C126" s="207" t="s">
        <v>339</v>
      </c>
      <c r="D126" s="207" t="s">
        <v>338</v>
      </c>
    </row>
    <row r="127" spans="2:4">
      <c r="B127" s="207" t="s">
        <v>90</v>
      </c>
      <c r="C127" s="207">
        <v>265426.00001199997</v>
      </c>
      <c r="D127" s="207" t="s">
        <v>592</v>
      </c>
    </row>
    <row r="128" spans="2:4">
      <c r="B128" s="207" t="s">
        <v>23</v>
      </c>
      <c r="C128" s="207">
        <v>2410713.0000109999</v>
      </c>
      <c r="D128" s="207" t="s">
        <v>599</v>
      </c>
    </row>
    <row r="129" spans="2:4">
      <c r="B129" s="207" t="s">
        <v>95</v>
      </c>
      <c r="C129" s="207">
        <v>101922.000012</v>
      </c>
      <c r="D129" s="207" t="s">
        <v>497</v>
      </c>
    </row>
    <row r="130" spans="2:4">
      <c r="B130" s="207" t="s">
        <v>76</v>
      </c>
      <c r="C130" s="207">
        <v>272261.00001199997</v>
      </c>
      <c r="D130" s="207" t="s">
        <v>497</v>
      </c>
    </row>
    <row r="131" spans="2:4">
      <c r="B131" s="207" t="s">
        <v>21</v>
      </c>
      <c r="C131" s="207">
        <v>7198987.0000120001</v>
      </c>
      <c r="D131" s="207" t="s">
        <v>592</v>
      </c>
    </row>
    <row r="132" spans="2:4">
      <c r="B132" s="207" t="s">
        <v>37</v>
      </c>
      <c r="C132" s="207">
        <v>165396.00000900001</v>
      </c>
      <c r="D132" s="207" t="s">
        <v>591</v>
      </c>
    </row>
    <row r="133" spans="2:4">
      <c r="B133" s="207" t="s">
        <v>29</v>
      </c>
      <c r="C133" s="207">
        <v>1614636.0000120001</v>
      </c>
      <c r="D133" s="207" t="s">
        <v>497</v>
      </c>
    </row>
    <row r="134" spans="2:4">
      <c r="B134" s="207" t="s">
        <v>106</v>
      </c>
      <c r="C134" s="207">
        <v>191794.000012</v>
      </c>
      <c r="D134" s="207" t="s">
        <v>592</v>
      </c>
    </row>
    <row r="135" spans="2:4">
      <c r="B135" s="207" t="s">
        <v>25</v>
      </c>
      <c r="C135" s="207">
        <v>2431886.3766720002</v>
      </c>
      <c r="D135" s="207" t="s">
        <v>592</v>
      </c>
    </row>
    <row r="136" spans="2:4">
      <c r="B136" s="207" t="s">
        <v>7</v>
      </c>
      <c r="C136" s="207">
        <v>19014530.094411999</v>
      </c>
      <c r="D136" s="207" t="s">
        <v>592</v>
      </c>
    </row>
    <row r="137" spans="2:4">
      <c r="B137" s="207" t="s">
        <v>120</v>
      </c>
      <c r="C137" s="207">
        <v>162463.000012</v>
      </c>
      <c r="D137" s="207" t="s">
        <v>592</v>
      </c>
    </row>
    <row r="138" spans="2:4">
      <c r="B138" s="207" t="s">
        <v>46</v>
      </c>
      <c r="C138" s="207" t="s">
        <v>339</v>
      </c>
      <c r="D138" s="207" t="s">
        <v>338</v>
      </c>
    </row>
    <row r="139" spans="2:4">
      <c r="B139" s="207" t="s">
        <v>18</v>
      </c>
      <c r="C139" s="207">
        <v>2307361.0000109999</v>
      </c>
      <c r="D139" s="207" t="s">
        <v>599</v>
      </c>
    </row>
    <row r="140" spans="2:4">
      <c r="B140" s="207" t="s">
        <v>49</v>
      </c>
      <c r="C140" s="207" t="s">
        <v>339</v>
      </c>
      <c r="D140" s="207" t="s">
        <v>338</v>
      </c>
    </row>
    <row r="141" spans="2:4">
      <c r="B141" s="207" t="s">
        <v>67</v>
      </c>
      <c r="C141" s="207" t="s">
        <v>339</v>
      </c>
      <c r="D141" s="207" t="s">
        <v>338</v>
      </c>
    </row>
    <row r="142" spans="2:4">
      <c r="B142" s="207" t="s">
        <v>71</v>
      </c>
      <c r="C142" s="207">
        <v>135575.00000999999</v>
      </c>
      <c r="D142" s="207" t="s">
        <v>598</v>
      </c>
    </row>
    <row r="143" spans="2:4">
      <c r="B143" s="207" t="e">
        <v>#N/A</v>
      </c>
      <c r="C143" s="207" t="s">
        <v>339</v>
      </c>
      <c r="D143" s="207" t="s">
        <v>338</v>
      </c>
    </row>
    <row r="144" spans="2:4">
      <c r="B144" s="207" t="s">
        <v>340</v>
      </c>
      <c r="C144" s="207">
        <v>16084570.774059996</v>
      </c>
      <c r="D144" s="207" t="s">
        <v>592</v>
      </c>
    </row>
    <row r="145" spans="2:4">
      <c r="B145" s="207" t="s">
        <v>480</v>
      </c>
      <c r="C145" s="207">
        <v>18640967.77414399</v>
      </c>
      <c r="D145" s="207" t="s">
        <v>592</v>
      </c>
    </row>
    <row r="146" spans="2:4">
      <c r="B146" s="207" t="s">
        <v>415</v>
      </c>
      <c r="C146" s="207">
        <v>19773238.774215989</v>
      </c>
      <c r="D146" s="207" t="s">
        <v>592</v>
      </c>
    </row>
    <row r="147" spans="2:4">
      <c r="B147" s="207" t="s">
        <v>157</v>
      </c>
      <c r="C147" s="207">
        <v>61809193.526957981</v>
      </c>
      <c r="D147" s="207" t="s">
        <v>592</v>
      </c>
    </row>
    <row r="148" spans="2:4">
      <c r="B148" s="207" t="e">
        <v>#N/A</v>
      </c>
      <c r="C148" s="207" t="s">
        <v>339</v>
      </c>
      <c r="D148" s="207" t="s">
        <v>338</v>
      </c>
    </row>
    <row r="149" spans="2:4">
      <c r="B149" s="207" t="e">
        <v>#N/A</v>
      </c>
      <c r="C149" s="207" t="s">
        <v>339</v>
      </c>
      <c r="D149" s="207" t="s">
        <v>338</v>
      </c>
    </row>
    <row r="150" spans="2:4">
      <c r="B150" s="207" t="e">
        <v>#N/A</v>
      </c>
      <c r="C150" s="207" t="s">
        <v>339</v>
      </c>
      <c r="D150" s="207" t="s">
        <v>338</v>
      </c>
    </row>
    <row r="151" spans="2:4">
      <c r="B151" s="207" t="e">
        <v>#N/A</v>
      </c>
      <c r="C151" s="207" t="s">
        <v>339</v>
      </c>
      <c r="D151" s="207" t="s">
        <v>338</v>
      </c>
    </row>
    <row r="152" spans="2:4">
      <c r="B152" s="207" t="e">
        <v>#N/A</v>
      </c>
      <c r="C152" s="207" t="s">
        <v>339</v>
      </c>
      <c r="D152" s="207" t="s">
        <v>338</v>
      </c>
    </row>
    <row r="153" spans="2:4">
      <c r="B153" s="207" t="e">
        <v>#N/A</v>
      </c>
      <c r="C153" s="207" t="s">
        <v>339</v>
      </c>
      <c r="D153" s="207" t="s">
        <v>338</v>
      </c>
    </row>
    <row r="154" spans="2:4">
      <c r="B154" s="207" t="e">
        <v>#N/A</v>
      </c>
      <c r="C154" s="207" t="s">
        <v>339</v>
      </c>
      <c r="D154" s="207" t="s">
        <v>338</v>
      </c>
    </row>
    <row r="155" spans="2:4">
      <c r="B155" s="207" t="e">
        <v>#N/A</v>
      </c>
      <c r="C155" s="207" t="s">
        <v>339</v>
      </c>
      <c r="D155" s="207" t="s">
        <v>338</v>
      </c>
    </row>
    <row r="156" spans="2:4">
      <c r="B156" s="207" t="e">
        <v>#N/A</v>
      </c>
      <c r="C156" s="207" t="s">
        <v>339</v>
      </c>
      <c r="D156" s="207" t="s">
        <v>338</v>
      </c>
    </row>
    <row r="157" spans="2:4">
      <c r="B157" s="207" t="e">
        <v>#N/A</v>
      </c>
      <c r="C157" s="207" t="s">
        <v>339</v>
      </c>
      <c r="D157" s="207" t="s">
        <v>338</v>
      </c>
    </row>
    <row r="158" spans="2:4">
      <c r="B158" s="207" t="e">
        <v>#N/A</v>
      </c>
      <c r="C158" s="207" t="s">
        <v>339</v>
      </c>
      <c r="D158" s="207" t="s">
        <v>338</v>
      </c>
    </row>
    <row r="159" spans="2:4">
      <c r="B159" s="207" t="e">
        <v>#N/A</v>
      </c>
      <c r="C159" s="207" t="s">
        <v>339</v>
      </c>
      <c r="D159" s="207" t="s">
        <v>338</v>
      </c>
    </row>
    <row r="160" spans="2:4">
      <c r="B160" s="207" t="e">
        <v>#N/A</v>
      </c>
      <c r="C160" s="207" t="s">
        <v>339</v>
      </c>
      <c r="D160" s="207" t="s">
        <v>338</v>
      </c>
    </row>
    <row r="161" spans="2:4">
      <c r="B161" s="207" t="e">
        <v>#N/A</v>
      </c>
      <c r="C161" s="207" t="s">
        <v>339</v>
      </c>
      <c r="D161" s="207" t="s">
        <v>338</v>
      </c>
    </row>
    <row r="162" spans="2:4">
      <c r="B162" s="207" t="e">
        <v>#N/A</v>
      </c>
      <c r="C162" s="207" t="s">
        <v>339</v>
      </c>
      <c r="D162" s="207" t="s">
        <v>338</v>
      </c>
    </row>
    <row r="163" spans="2:4">
      <c r="B163" s="207" t="e">
        <v>#N/A</v>
      </c>
      <c r="C163" s="207" t="s">
        <v>339</v>
      </c>
      <c r="D163" s="207" t="s">
        <v>338</v>
      </c>
    </row>
    <row r="164" spans="2:4">
      <c r="B164" s="207" t="e">
        <v>#N/A</v>
      </c>
      <c r="C164" s="207" t="s">
        <v>339</v>
      </c>
      <c r="D164" s="207" t="s">
        <v>338</v>
      </c>
    </row>
    <row r="165" spans="2:4">
      <c r="B165" s="207" t="e">
        <v>#N/A</v>
      </c>
      <c r="C165" s="207" t="s">
        <v>339</v>
      </c>
      <c r="D165" s="207" t="s">
        <v>338</v>
      </c>
    </row>
    <row r="166" spans="2:4">
      <c r="B166" s="207" t="e">
        <v>#N/A</v>
      </c>
      <c r="C166" s="207" t="s">
        <v>339</v>
      </c>
      <c r="D166" s="207" t="s">
        <v>338</v>
      </c>
    </row>
    <row r="167" spans="2:4">
      <c r="B167" s="207" t="e">
        <v>#N/A</v>
      </c>
      <c r="C167" s="207" t="s">
        <v>339</v>
      </c>
      <c r="D167" s="207" t="s">
        <v>338</v>
      </c>
    </row>
    <row r="168" spans="2:4">
      <c r="B168" s="207" t="e">
        <v>#N/A</v>
      </c>
      <c r="C168" s="207" t="s">
        <v>339</v>
      </c>
      <c r="D168" s="207" t="s">
        <v>338</v>
      </c>
    </row>
    <row r="169" spans="2:4">
      <c r="B169" s="207" t="e">
        <v>#N/A</v>
      </c>
      <c r="C169" s="207" t="s">
        <v>339</v>
      </c>
      <c r="D169" s="207" t="s">
        <v>338</v>
      </c>
    </row>
    <row r="170" spans="2:4">
      <c r="B170" s="207" t="e">
        <v>#N/A</v>
      </c>
      <c r="C170" s="207" t="s">
        <v>339</v>
      </c>
      <c r="D170" s="207" t="s">
        <v>338</v>
      </c>
    </row>
    <row r="171" spans="2:4">
      <c r="B171" s="207" t="e">
        <v>#N/A</v>
      </c>
      <c r="C171" s="207" t="s">
        <v>339</v>
      </c>
      <c r="D171" s="207" t="s">
        <v>338</v>
      </c>
    </row>
    <row r="172" spans="2:4">
      <c r="B172" s="207" t="e">
        <v>#N/A</v>
      </c>
      <c r="C172" s="207" t="s">
        <v>339</v>
      </c>
      <c r="D172" s="207" t="s">
        <v>338</v>
      </c>
    </row>
    <row r="173" spans="2:4">
      <c r="B173" s="207" t="e">
        <v>#N/A</v>
      </c>
      <c r="C173" s="207" t="s">
        <v>339</v>
      </c>
      <c r="D173" s="207" t="s">
        <v>338</v>
      </c>
    </row>
    <row r="174" spans="2:4">
      <c r="B174" s="207" t="e">
        <v>#N/A</v>
      </c>
      <c r="C174" s="207" t="s">
        <v>339</v>
      </c>
      <c r="D174" s="207" t="s">
        <v>338</v>
      </c>
    </row>
    <row r="175" spans="2:4">
      <c r="B175" s="207" t="e">
        <v>#N/A</v>
      </c>
      <c r="C175" s="207" t="s">
        <v>339</v>
      </c>
      <c r="D175" s="207" t="s">
        <v>338</v>
      </c>
    </row>
    <row r="176" spans="2:4">
      <c r="B176" s="207" t="e">
        <v>#N/A</v>
      </c>
      <c r="C176" s="207" t="s">
        <v>339</v>
      </c>
      <c r="D176" s="207" t="s">
        <v>338</v>
      </c>
    </row>
    <row r="177" spans="2:4">
      <c r="B177" s="207" t="e">
        <v>#N/A</v>
      </c>
      <c r="C177" s="207" t="s">
        <v>339</v>
      </c>
      <c r="D177" s="207" t="s">
        <v>338</v>
      </c>
    </row>
    <row r="178" spans="2:4">
      <c r="B178" s="207" t="e">
        <v>#N/A</v>
      </c>
      <c r="C178" s="207" t="s">
        <v>339</v>
      </c>
      <c r="D178" s="207" t="s">
        <v>338</v>
      </c>
    </row>
    <row r="179" spans="2:4">
      <c r="B179" s="207" t="e">
        <v>#N/A</v>
      </c>
      <c r="C179" s="207" t="s">
        <v>339</v>
      </c>
      <c r="D179" s="207" t="s">
        <v>338</v>
      </c>
    </row>
    <row r="180" spans="2:4">
      <c r="B180" s="207" t="e">
        <v>#N/A</v>
      </c>
      <c r="C180" s="207" t="s">
        <v>339</v>
      </c>
      <c r="D180" s="207" t="s">
        <v>338</v>
      </c>
    </row>
    <row r="181" spans="2:4">
      <c r="B181" s="207" t="e">
        <v>#N/A</v>
      </c>
      <c r="C181" s="207" t="s">
        <v>339</v>
      </c>
      <c r="D181" s="207" t="s">
        <v>338</v>
      </c>
    </row>
    <row r="182" spans="2:4">
      <c r="B182" s="207" t="e">
        <v>#N/A</v>
      </c>
      <c r="C182" s="207" t="s">
        <v>339</v>
      </c>
      <c r="D182" s="207" t="s">
        <v>338</v>
      </c>
    </row>
    <row r="183" spans="2:4">
      <c r="B183" s="207" t="e">
        <v>#N/A</v>
      </c>
      <c r="C183" s="207" t="s">
        <v>339</v>
      </c>
      <c r="D183" s="207" t="s">
        <v>338</v>
      </c>
    </row>
    <row r="184" spans="2:4">
      <c r="B184" s="207" t="e">
        <v>#N/A</v>
      </c>
      <c r="C184" s="207" t="s">
        <v>339</v>
      </c>
      <c r="D184" s="207" t="s">
        <v>338</v>
      </c>
    </row>
    <row r="185" spans="2:4">
      <c r="B185" s="207" t="e">
        <v>#N/A</v>
      </c>
      <c r="C185" s="207" t="s">
        <v>339</v>
      </c>
      <c r="D185" s="207" t="s">
        <v>338</v>
      </c>
    </row>
    <row r="186" spans="2:4">
      <c r="B186" s="207" t="e">
        <v>#N/A</v>
      </c>
      <c r="C186" s="207" t="s">
        <v>339</v>
      </c>
      <c r="D186" s="207" t="s">
        <v>338</v>
      </c>
    </row>
    <row r="187" spans="2:4">
      <c r="B187" s="207" t="e">
        <v>#N/A</v>
      </c>
      <c r="C187" s="207" t="s">
        <v>339</v>
      </c>
      <c r="D187" s="207" t="s">
        <v>338</v>
      </c>
    </row>
    <row r="188" spans="2:4">
      <c r="B188" s="207" t="e">
        <v>#N/A</v>
      </c>
      <c r="C188" s="207" t="s">
        <v>339</v>
      </c>
      <c r="D188" s="207" t="s">
        <v>338</v>
      </c>
    </row>
    <row r="189" spans="2:4">
      <c r="B189" s="207" t="e">
        <v>#N/A</v>
      </c>
      <c r="C189" s="207" t="s">
        <v>339</v>
      </c>
      <c r="D189" s="207" t="s">
        <v>338</v>
      </c>
    </row>
    <row r="190" spans="2:4">
      <c r="B190" s="207" t="e">
        <v>#N/A</v>
      </c>
      <c r="C190" s="207" t="s">
        <v>339</v>
      </c>
      <c r="D190" s="207" t="s">
        <v>338</v>
      </c>
    </row>
    <row r="191" spans="2:4">
      <c r="B191" s="207" t="e">
        <v>#N/A</v>
      </c>
      <c r="C191" s="207" t="s">
        <v>339</v>
      </c>
      <c r="D191" s="207" t="s">
        <v>338</v>
      </c>
    </row>
    <row r="192" spans="2:4">
      <c r="B192" s="207" t="e">
        <v>#N/A</v>
      </c>
      <c r="C192" s="207" t="s">
        <v>339</v>
      </c>
      <c r="D192" s="207" t="s">
        <v>338</v>
      </c>
    </row>
    <row r="193" spans="2:4">
      <c r="B193" s="207" t="e">
        <v>#N/A</v>
      </c>
      <c r="C193" s="207" t="s">
        <v>339</v>
      </c>
      <c r="D193" s="207" t="s">
        <v>338</v>
      </c>
    </row>
    <row r="194" spans="2:4">
      <c r="B194" s="207" t="e">
        <v>#N/A</v>
      </c>
      <c r="C194" s="207" t="s">
        <v>339</v>
      </c>
      <c r="D194" s="207" t="s">
        <v>338</v>
      </c>
    </row>
    <row r="195" spans="2:4">
      <c r="B195" s="207" t="e">
        <v>#N/A</v>
      </c>
      <c r="C195" s="207" t="s">
        <v>339</v>
      </c>
      <c r="D195" s="207" t="s">
        <v>338</v>
      </c>
    </row>
    <row r="196" spans="2:4">
      <c r="B196" s="207" t="e">
        <v>#N/A</v>
      </c>
      <c r="C196" s="207" t="s">
        <v>339</v>
      </c>
      <c r="D196" s="207" t="s">
        <v>338</v>
      </c>
    </row>
    <row r="197" spans="2:4">
      <c r="B197" s="207" t="e">
        <v>#N/A</v>
      </c>
      <c r="C197" s="207" t="s">
        <v>339</v>
      </c>
      <c r="D197" s="207" t="s">
        <v>338</v>
      </c>
    </row>
    <row r="198" spans="2:4">
      <c r="B198" s="207" t="e">
        <v>#N/A</v>
      </c>
      <c r="C198" s="207" t="s">
        <v>339</v>
      </c>
      <c r="D198" s="207" t="s">
        <v>338</v>
      </c>
    </row>
    <row r="199" spans="2:4">
      <c r="B199" s="207" t="e">
        <v>#N/A</v>
      </c>
      <c r="C199" s="207" t="s">
        <v>339</v>
      </c>
      <c r="D199" s="207" t="s">
        <v>338</v>
      </c>
    </row>
    <row r="200" spans="2:4">
      <c r="B200" s="207" t="e">
        <v>#N/A</v>
      </c>
      <c r="C200" s="207" t="s">
        <v>339</v>
      </c>
      <c r="D200" s="207" t="s">
        <v>338</v>
      </c>
    </row>
    <row r="201" spans="2:4">
      <c r="B201" s="207" t="e">
        <v>#N/A</v>
      </c>
      <c r="C201" s="207" t="s">
        <v>339</v>
      </c>
      <c r="D201" s="207" t="s">
        <v>338</v>
      </c>
    </row>
    <row r="202" spans="2:4">
      <c r="B202" s="207" t="e">
        <v>#N/A</v>
      </c>
      <c r="C202" s="207" t="s">
        <v>339</v>
      </c>
      <c r="D202" s="207" t="s">
        <v>338</v>
      </c>
    </row>
    <row r="203" spans="2:4">
      <c r="B203" s="207" t="e">
        <v>#N/A</v>
      </c>
      <c r="C203" s="207" t="s">
        <v>339</v>
      </c>
      <c r="D203" s="207" t="s">
        <v>338</v>
      </c>
    </row>
    <row r="204" spans="2:4">
      <c r="B204" s="207" t="e">
        <v>#N/A</v>
      </c>
      <c r="C204" s="207" t="s">
        <v>339</v>
      </c>
      <c r="D204" s="207" t="s">
        <v>338</v>
      </c>
    </row>
    <row r="205" spans="2:4">
      <c r="B205" s="207" t="e">
        <v>#N/A</v>
      </c>
      <c r="C205" s="207" t="s">
        <v>339</v>
      </c>
      <c r="D205" s="207" t="s">
        <v>338</v>
      </c>
    </row>
    <row r="206" spans="2:4">
      <c r="B206" s="207" t="e">
        <v>#N/A</v>
      </c>
      <c r="C206" s="207" t="s">
        <v>339</v>
      </c>
      <c r="D206" s="207" t="s">
        <v>338</v>
      </c>
    </row>
    <row r="207" spans="2:4">
      <c r="B207" s="207" t="e">
        <v>#N/A</v>
      </c>
      <c r="C207" s="207" t="s">
        <v>339</v>
      </c>
      <c r="D207" s="207" t="s">
        <v>338</v>
      </c>
    </row>
    <row r="208" spans="2:4">
      <c r="B208" s="207" t="e">
        <v>#N/A</v>
      </c>
      <c r="C208" s="207" t="s">
        <v>339</v>
      </c>
      <c r="D208" s="207" t="s">
        <v>338</v>
      </c>
    </row>
    <row r="209" spans="2:4">
      <c r="B209" s="207" t="e">
        <v>#N/A</v>
      </c>
      <c r="C209" s="207" t="s">
        <v>339</v>
      </c>
      <c r="D209" s="207" t="s">
        <v>338</v>
      </c>
    </row>
    <row r="210" spans="2:4">
      <c r="B210" s="207" t="e">
        <v>#N/A</v>
      </c>
      <c r="C210" s="207" t="s">
        <v>339</v>
      </c>
      <c r="D210" s="207" t="s">
        <v>338</v>
      </c>
    </row>
    <row r="211" spans="2:4">
      <c r="B211" s="207" t="e">
        <v>#N/A</v>
      </c>
      <c r="C211" s="207" t="s">
        <v>339</v>
      </c>
      <c r="D211" s="207" t="s">
        <v>338</v>
      </c>
    </row>
    <row r="212" spans="2:4">
      <c r="B212" s="207" t="e">
        <v>#N/A</v>
      </c>
      <c r="C212" s="207" t="s">
        <v>339</v>
      </c>
      <c r="D212" s="207" t="s">
        <v>338</v>
      </c>
    </row>
    <row r="213" spans="2:4">
      <c r="B213" s="207" t="e">
        <v>#N/A</v>
      </c>
      <c r="C213" s="207" t="s">
        <v>339</v>
      </c>
      <c r="D213" s="207" t="s">
        <v>338</v>
      </c>
    </row>
    <row r="214" spans="2:4">
      <c r="B214" s="207" t="e">
        <v>#N/A</v>
      </c>
      <c r="C214" s="207" t="s">
        <v>339</v>
      </c>
      <c r="D214" s="207" t="s">
        <v>338</v>
      </c>
    </row>
    <row r="215" spans="2:4">
      <c r="B215" s="207" t="e">
        <v>#N/A</v>
      </c>
      <c r="C215" s="207" t="s">
        <v>339</v>
      </c>
      <c r="D215" s="207" t="s">
        <v>338</v>
      </c>
    </row>
    <row r="216" spans="2:4">
      <c r="B216" s="207" t="e">
        <v>#N/A</v>
      </c>
      <c r="C216" s="207" t="s">
        <v>339</v>
      </c>
      <c r="D216" s="207" t="s">
        <v>338</v>
      </c>
    </row>
    <row r="217" spans="2:4">
      <c r="B217" s="207" t="e">
        <v>#N/A</v>
      </c>
      <c r="C217" s="207" t="s">
        <v>339</v>
      </c>
      <c r="D217" s="207" t="s">
        <v>338</v>
      </c>
    </row>
    <row r="218" spans="2:4">
      <c r="B218" s="207" t="e">
        <v>#N/A</v>
      </c>
      <c r="C218" s="207" t="s">
        <v>339</v>
      </c>
      <c r="D218" s="207" t="s">
        <v>338</v>
      </c>
    </row>
    <row r="219" spans="2:4">
      <c r="B219" s="207" t="e">
        <v>#N/A</v>
      </c>
      <c r="C219" s="207" t="s">
        <v>339</v>
      </c>
      <c r="D219" s="207" t="s">
        <v>338</v>
      </c>
    </row>
    <row r="220" spans="2:4">
      <c r="B220" s="207" t="e">
        <v>#N/A</v>
      </c>
      <c r="C220" s="207" t="s">
        <v>339</v>
      </c>
      <c r="D220" s="207" t="s">
        <v>338</v>
      </c>
    </row>
    <row r="221" spans="2:4">
      <c r="B221" s="207" t="e">
        <v>#N/A</v>
      </c>
      <c r="C221" s="207" t="s">
        <v>339</v>
      </c>
      <c r="D221" s="207" t="s">
        <v>338</v>
      </c>
    </row>
    <row r="222" spans="2:4">
      <c r="B222" s="207" t="e">
        <v>#N/A</v>
      </c>
      <c r="C222" s="207" t="s">
        <v>339</v>
      </c>
      <c r="D222" s="207" t="s">
        <v>338</v>
      </c>
    </row>
    <row r="223" spans="2:4">
      <c r="B223" s="207" t="e">
        <v>#N/A</v>
      </c>
      <c r="C223" s="207" t="s">
        <v>339</v>
      </c>
      <c r="D223" s="207" t="s">
        <v>338</v>
      </c>
    </row>
    <row r="224" spans="2:4">
      <c r="B224" s="207" t="e">
        <v>#N/A</v>
      </c>
      <c r="C224" s="207" t="s">
        <v>339</v>
      </c>
      <c r="D224" s="207" t="s">
        <v>338</v>
      </c>
    </row>
    <row r="225" spans="2:4">
      <c r="B225" s="207" t="e">
        <v>#N/A</v>
      </c>
      <c r="C225" s="207" t="s">
        <v>339</v>
      </c>
      <c r="D225" s="207" t="s">
        <v>338</v>
      </c>
    </row>
    <row r="226" spans="2:4">
      <c r="B226" s="207" t="e">
        <v>#N/A</v>
      </c>
      <c r="C226" s="207" t="s">
        <v>339</v>
      </c>
      <c r="D226" s="207" t="s">
        <v>338</v>
      </c>
    </row>
    <row r="227" spans="2:4">
      <c r="B227" s="207" t="e">
        <v>#N/A</v>
      </c>
      <c r="C227" s="207" t="s">
        <v>339</v>
      </c>
      <c r="D227" s="207" t="s">
        <v>338</v>
      </c>
    </row>
    <row r="228" spans="2:4">
      <c r="B228" s="207" t="e">
        <v>#N/A</v>
      </c>
      <c r="C228" s="207" t="s">
        <v>339</v>
      </c>
      <c r="D228" s="207" t="s">
        <v>338</v>
      </c>
    </row>
    <row r="229" spans="2:4">
      <c r="B229" s="207" t="e">
        <v>#N/A</v>
      </c>
      <c r="C229" s="207" t="s">
        <v>339</v>
      </c>
      <c r="D229" s="207" t="s">
        <v>338</v>
      </c>
    </row>
    <row r="230" spans="2:4">
      <c r="B230" s="207" t="e">
        <v>#N/A</v>
      </c>
      <c r="C230" s="207" t="s">
        <v>339</v>
      </c>
      <c r="D230" s="207" t="s">
        <v>338</v>
      </c>
    </row>
    <row r="231" spans="2:4">
      <c r="B231" s="207" t="e">
        <v>#N/A</v>
      </c>
      <c r="C231" s="207" t="s">
        <v>339</v>
      </c>
      <c r="D231" s="207" t="s">
        <v>338</v>
      </c>
    </row>
    <row r="232" spans="2:4">
      <c r="B232" s="207" t="e">
        <v>#N/A</v>
      </c>
      <c r="C232" s="207" t="s">
        <v>339</v>
      </c>
      <c r="D232" s="207" t="s">
        <v>338</v>
      </c>
    </row>
    <row r="233" spans="2:4">
      <c r="B233" s="207" t="e">
        <v>#N/A</v>
      </c>
      <c r="C233" s="207" t="s">
        <v>339</v>
      </c>
      <c r="D233" s="207" t="s">
        <v>338</v>
      </c>
    </row>
    <row r="234" spans="2:4">
      <c r="B234" s="207" t="e">
        <v>#N/A</v>
      </c>
      <c r="C234" s="207" t="s">
        <v>339</v>
      </c>
      <c r="D234" s="207" t="s">
        <v>338</v>
      </c>
    </row>
    <row r="235" spans="2:4">
      <c r="B235" s="207" t="e">
        <v>#N/A</v>
      </c>
      <c r="C235" s="207" t="s">
        <v>339</v>
      </c>
      <c r="D235" s="207" t="s">
        <v>338</v>
      </c>
    </row>
    <row r="236" spans="2:4">
      <c r="B236" s="207" t="e">
        <v>#N/A</v>
      </c>
      <c r="C236" s="207" t="s">
        <v>339</v>
      </c>
      <c r="D236" s="207" t="s">
        <v>338</v>
      </c>
    </row>
    <row r="237" spans="2:4">
      <c r="B237" s="207" t="e">
        <v>#N/A</v>
      </c>
      <c r="C237" s="207" t="s">
        <v>339</v>
      </c>
      <c r="D237" s="207" t="s">
        <v>338</v>
      </c>
    </row>
    <row r="238" spans="2:4">
      <c r="B238" s="207" t="e">
        <v>#N/A</v>
      </c>
      <c r="C238" s="207" t="s">
        <v>339</v>
      </c>
      <c r="D238" s="207" t="s">
        <v>338</v>
      </c>
    </row>
    <row r="239" spans="2:4">
      <c r="B239" s="207" t="e">
        <v>#N/A</v>
      </c>
      <c r="C239" s="207" t="s">
        <v>339</v>
      </c>
      <c r="D239" s="207" t="s">
        <v>338</v>
      </c>
    </row>
    <row r="240" spans="2:4">
      <c r="B240" s="207" t="e">
        <v>#N/A</v>
      </c>
      <c r="C240" s="207" t="s">
        <v>339</v>
      </c>
      <c r="D240" s="207" t="s">
        <v>338</v>
      </c>
    </row>
    <row r="241" spans="2:8">
      <c r="B241" s="207" t="e">
        <v>#N/A</v>
      </c>
      <c r="C241" s="207" t="s">
        <v>339</v>
      </c>
      <c r="D241" s="207" t="s">
        <v>338</v>
      </c>
    </row>
    <row r="242" spans="2:8">
      <c r="B242" s="207" t="e">
        <v>#N/A</v>
      </c>
      <c r="C242" s="207" t="s">
        <v>339</v>
      </c>
      <c r="D242" s="207" t="s">
        <v>338</v>
      </c>
    </row>
    <row r="243" spans="2:8">
      <c r="B243" s="207" t="e">
        <v>#N/A</v>
      </c>
      <c r="C243" s="207" t="s">
        <v>339</v>
      </c>
      <c r="D243" s="207" t="s">
        <v>338</v>
      </c>
    </row>
    <row r="244" spans="2:8">
      <c r="B244" s="207" t="e">
        <v>#N/A</v>
      </c>
      <c r="C244" s="207" t="s">
        <v>339</v>
      </c>
      <c r="D244" s="207" t="s">
        <v>338</v>
      </c>
    </row>
    <row r="245" spans="2:8">
      <c r="B245" s="207" t="e">
        <v>#N/A</v>
      </c>
      <c r="C245" s="207" t="s">
        <v>339</v>
      </c>
      <c r="D245" s="207" t="s">
        <v>338</v>
      </c>
    </row>
    <row r="246" spans="2:8">
      <c r="B246" s="207" t="e">
        <v>#N/A</v>
      </c>
      <c r="C246" s="207" t="s">
        <v>339</v>
      </c>
      <c r="D246" s="207" t="s">
        <v>338</v>
      </c>
    </row>
    <row r="247" spans="2:8">
      <c r="B247" s="207" t="e">
        <v>#N/A</v>
      </c>
      <c r="C247" s="207" t="s">
        <v>339</v>
      </c>
      <c r="D247" s="207" t="s">
        <v>338</v>
      </c>
    </row>
    <row r="248" spans="2:8">
      <c r="B248" s="207" t="e">
        <v>#N/A</v>
      </c>
      <c r="C248" s="207" t="s">
        <v>339</v>
      </c>
      <c r="D248" s="207" t="s">
        <v>338</v>
      </c>
      <c r="G248" s="390"/>
    </row>
    <row r="249" spans="2:8">
      <c r="B249" s="207" t="e">
        <v>#N/A</v>
      </c>
      <c r="C249" s="207" t="s">
        <v>339</v>
      </c>
      <c r="D249" s="207" t="s">
        <v>338</v>
      </c>
      <c r="G249" s="390"/>
      <c r="H249" s="207"/>
    </row>
    <row r="250" spans="2:8">
      <c r="B250" s="207" t="e">
        <v>#N/A</v>
      </c>
      <c r="C250" s="207" t="s">
        <v>339</v>
      </c>
      <c r="D250" s="207" t="s">
        <v>338</v>
      </c>
      <c r="G250" s="390"/>
      <c r="H250" s="207"/>
    </row>
    <row r="251" spans="2:8">
      <c r="B251" s="207" t="e">
        <v>#N/A</v>
      </c>
      <c r="C251" s="207" t="s">
        <v>339</v>
      </c>
      <c r="D251" s="207" t="s">
        <v>338</v>
      </c>
      <c r="G251" s="390"/>
      <c r="H251" s="207"/>
    </row>
    <row r="252" spans="2:8">
      <c r="B252" s="207" t="e">
        <v>#N/A</v>
      </c>
      <c r="C252" s="207" t="s">
        <v>339</v>
      </c>
      <c r="D252" s="207" t="s">
        <v>338</v>
      </c>
      <c r="G252" s="390"/>
      <c r="H252" s="207"/>
    </row>
    <row r="253" spans="2:8">
      <c r="B253" s="207" t="e">
        <v>#N/A</v>
      </c>
      <c r="C253" s="207" t="s">
        <v>339</v>
      </c>
      <c r="D253" s="207" t="s">
        <v>338</v>
      </c>
      <c r="G253" s="390"/>
      <c r="H253" s="207"/>
    </row>
    <row r="254" spans="2:8">
      <c r="B254" s="207" t="e">
        <v>#N/A</v>
      </c>
      <c r="C254" s="207" t="s">
        <v>339</v>
      </c>
      <c r="D254" s="207" t="s">
        <v>338</v>
      </c>
      <c r="G254" s="390"/>
      <c r="H254" s="207"/>
    </row>
    <row r="255" spans="2:8">
      <c r="B255" s="207" t="e">
        <v>#N/A</v>
      </c>
      <c r="C255" s="207" t="s">
        <v>339</v>
      </c>
      <c r="D255" s="207" t="s">
        <v>338</v>
      </c>
      <c r="G255" s="390"/>
      <c r="H255" s="207"/>
    </row>
    <row r="256" spans="2:8">
      <c r="B256" s="207" t="e">
        <v>#N/A</v>
      </c>
      <c r="C256" s="207" t="s">
        <v>339</v>
      </c>
      <c r="D256" s="207" t="s">
        <v>338</v>
      </c>
      <c r="G256" s="390"/>
      <c r="H256" s="207"/>
    </row>
    <row r="257" spans="2:8">
      <c r="B257" s="207" t="e">
        <v>#N/A</v>
      </c>
      <c r="C257" s="207" t="s">
        <v>339</v>
      </c>
      <c r="D257" s="207" t="s">
        <v>338</v>
      </c>
      <c r="G257" s="390"/>
      <c r="H257" s="207"/>
    </row>
    <row r="258" spans="2:8">
      <c r="B258" s="207" t="e">
        <v>#N/A</v>
      </c>
      <c r="C258" s="207" t="s">
        <v>339</v>
      </c>
      <c r="D258" s="207" t="s">
        <v>338</v>
      </c>
      <c r="G258" s="390"/>
      <c r="H258" s="207"/>
    </row>
    <row r="259" spans="2:8">
      <c r="B259" s="207" t="e">
        <v>#N/A</v>
      </c>
      <c r="C259" s="207" t="s">
        <v>339</v>
      </c>
      <c r="D259" s="207" t="s">
        <v>338</v>
      </c>
      <c r="G259" s="390"/>
      <c r="H259" s="207"/>
    </row>
    <row r="260" spans="2:8">
      <c r="B260" s="207" t="e">
        <v>#N/A</v>
      </c>
      <c r="C260" s="207" t="s">
        <v>339</v>
      </c>
      <c r="D260" s="207" t="s">
        <v>338</v>
      </c>
      <c r="G260" s="390"/>
      <c r="H260" s="207"/>
    </row>
    <row r="261" spans="2:8">
      <c r="B261" s="207" t="e">
        <v>#N/A</v>
      </c>
      <c r="C261" s="207" t="s">
        <v>339</v>
      </c>
      <c r="D261" s="207" t="s">
        <v>338</v>
      </c>
      <c r="G261" s="390"/>
    </row>
    <row r="262" spans="2:8">
      <c r="B262" s="207" t="e">
        <v>#N/A</v>
      </c>
      <c r="C262" s="207" t="s">
        <v>339</v>
      </c>
      <c r="D262" s="207" t="s">
        <v>338</v>
      </c>
    </row>
    <row r="263" spans="2:8">
      <c r="B263" s="207" t="e">
        <v>#N/A</v>
      </c>
      <c r="C263" s="207" t="s">
        <v>339</v>
      </c>
      <c r="D263" s="207" t="s">
        <v>338</v>
      </c>
    </row>
    <row r="264" spans="2:8">
      <c r="B264" s="207" t="e">
        <v>#N/A</v>
      </c>
      <c r="C264" s="207" t="s">
        <v>339</v>
      </c>
      <c r="D264" s="207" t="s">
        <v>338</v>
      </c>
    </row>
    <row r="265" spans="2:8">
      <c r="B265" s="207" t="e">
        <v>#N/A</v>
      </c>
      <c r="C265" s="207" t="s">
        <v>339</v>
      </c>
      <c r="D265" s="207" t="s">
        <v>338</v>
      </c>
    </row>
    <row r="266" spans="2:8">
      <c r="B266" s="207" t="e">
        <v>#N/A</v>
      </c>
      <c r="C266" s="207" t="s">
        <v>339</v>
      </c>
      <c r="D266" s="207" t="s">
        <v>338</v>
      </c>
    </row>
    <row r="267" spans="2:8">
      <c r="B267" s="207" t="e">
        <v>#N/A</v>
      </c>
      <c r="C267" s="207" t="s">
        <v>339</v>
      </c>
      <c r="D267" s="207" t="s">
        <v>338</v>
      </c>
    </row>
    <row r="268" spans="2:8">
      <c r="B268" s="207" t="e">
        <v>#N/A</v>
      </c>
      <c r="C268" s="207" t="s">
        <v>339</v>
      </c>
      <c r="D268" s="207" t="s">
        <v>338</v>
      </c>
    </row>
    <row r="269" spans="2:8">
      <c r="B269" s="207" t="e">
        <v>#N/A</v>
      </c>
      <c r="C269" s="207" t="s">
        <v>339</v>
      </c>
      <c r="D269" s="207" t="s">
        <v>338</v>
      </c>
    </row>
    <row r="270" spans="2:8">
      <c r="B270" s="207" t="e">
        <v>#N/A</v>
      </c>
      <c r="C270" s="207" t="s">
        <v>339</v>
      </c>
      <c r="D270" s="207" t="s">
        <v>338</v>
      </c>
    </row>
    <row r="271" spans="2:8">
      <c r="B271" s="207" t="e">
        <v>#N/A</v>
      </c>
      <c r="C271" s="207" t="s">
        <v>339</v>
      </c>
      <c r="D271" s="207" t="s">
        <v>338</v>
      </c>
    </row>
    <row r="272" spans="2:8">
      <c r="B272" s="207" t="e">
        <v>#N/A</v>
      </c>
      <c r="C272" s="207" t="s">
        <v>339</v>
      </c>
      <c r="D272" s="207" t="s">
        <v>338</v>
      </c>
    </row>
    <row r="273" spans="2:4">
      <c r="B273" s="207" t="e">
        <v>#N/A</v>
      </c>
      <c r="C273" s="207" t="s">
        <v>339</v>
      </c>
      <c r="D273" s="207" t="s">
        <v>338</v>
      </c>
    </row>
    <row r="274" spans="2:4">
      <c r="B274" s="207" t="e">
        <v>#N/A</v>
      </c>
      <c r="C274" s="207" t="s">
        <v>339</v>
      </c>
      <c r="D274" s="207" t="s">
        <v>338</v>
      </c>
    </row>
    <row r="275" spans="2:4">
      <c r="B275" s="207" t="e">
        <v>#N/A</v>
      </c>
      <c r="C275" s="207" t="s">
        <v>339</v>
      </c>
      <c r="D275" s="207" t="s">
        <v>338</v>
      </c>
    </row>
    <row r="276" spans="2:4">
      <c r="B276" s="207" t="e">
        <v>#N/A</v>
      </c>
      <c r="C276" s="207" t="s">
        <v>339</v>
      </c>
      <c r="D276" s="207" t="s">
        <v>338</v>
      </c>
    </row>
    <row r="277" spans="2:4">
      <c r="B277" s="207" t="e">
        <v>#N/A</v>
      </c>
      <c r="C277" s="207" t="s">
        <v>339</v>
      </c>
      <c r="D277" s="207" t="s">
        <v>338</v>
      </c>
    </row>
    <row r="278" spans="2:4">
      <c r="B278" s="207" t="e">
        <v>#N/A</v>
      </c>
      <c r="C278" s="207" t="s">
        <v>339</v>
      </c>
      <c r="D278" s="207" t="s">
        <v>338</v>
      </c>
    </row>
    <row r="279" spans="2:4">
      <c r="B279" s="207" t="e">
        <v>#N/A</v>
      </c>
      <c r="C279" s="207" t="s">
        <v>339</v>
      </c>
      <c r="D279" s="207" t="s">
        <v>338</v>
      </c>
    </row>
    <row r="280" spans="2:4">
      <c r="B280" s="207" t="e">
        <v>#N/A</v>
      </c>
      <c r="C280" s="207" t="s">
        <v>339</v>
      </c>
      <c r="D280" s="207" t="s">
        <v>338</v>
      </c>
    </row>
    <row r="281" spans="2:4">
      <c r="B281" s="207" t="e">
        <v>#N/A</v>
      </c>
      <c r="C281" s="207" t="s">
        <v>339</v>
      </c>
      <c r="D281" s="207" t="s">
        <v>338</v>
      </c>
    </row>
    <row r="282" spans="2:4">
      <c r="B282" s="207" t="e">
        <v>#N/A</v>
      </c>
      <c r="C282" s="207" t="s">
        <v>339</v>
      </c>
      <c r="D282" s="207" t="s">
        <v>338</v>
      </c>
    </row>
    <row r="283" spans="2:4">
      <c r="B283" s="207" t="e">
        <v>#N/A</v>
      </c>
      <c r="C283" s="207" t="s">
        <v>339</v>
      </c>
      <c r="D283" s="207" t="s">
        <v>338</v>
      </c>
    </row>
    <row r="284" spans="2:4">
      <c r="B284" s="207" t="e">
        <v>#N/A</v>
      </c>
      <c r="C284" s="207" t="s">
        <v>339</v>
      </c>
      <c r="D284" s="207" t="s">
        <v>338</v>
      </c>
    </row>
    <row r="285" spans="2:4">
      <c r="B285" s="207" t="e">
        <v>#N/A</v>
      </c>
      <c r="C285" s="207" t="s">
        <v>339</v>
      </c>
      <c r="D285" s="207" t="s">
        <v>338</v>
      </c>
    </row>
    <row r="286" spans="2:4">
      <c r="B286" s="207" t="e">
        <v>#N/A</v>
      </c>
      <c r="C286" s="207" t="s">
        <v>339</v>
      </c>
      <c r="D286" s="207" t="s">
        <v>338</v>
      </c>
    </row>
    <row r="287" spans="2:4">
      <c r="B287" s="207" t="e">
        <v>#N/A</v>
      </c>
      <c r="C287" s="207" t="s">
        <v>339</v>
      </c>
      <c r="D287" s="207" t="s">
        <v>338</v>
      </c>
    </row>
    <row r="288" spans="2:4">
      <c r="B288" s="207" t="e">
        <v>#N/A</v>
      </c>
      <c r="C288" s="207" t="s">
        <v>339</v>
      </c>
      <c r="D288" s="207" t="s">
        <v>338</v>
      </c>
    </row>
    <row r="289" spans="2:4">
      <c r="B289" s="207" t="e">
        <v>#N/A</v>
      </c>
      <c r="C289" s="207" t="s">
        <v>339</v>
      </c>
      <c r="D289" s="207" t="s">
        <v>338</v>
      </c>
    </row>
    <row r="290" spans="2:4">
      <c r="B290" s="207" t="e">
        <v>#N/A</v>
      </c>
      <c r="C290" s="207" t="s">
        <v>339</v>
      </c>
      <c r="D290" s="207" t="s">
        <v>338</v>
      </c>
    </row>
    <row r="291" spans="2:4">
      <c r="B291" s="207" t="e">
        <v>#N/A</v>
      </c>
      <c r="C291" s="207" t="s">
        <v>339</v>
      </c>
      <c r="D291" s="207" t="s">
        <v>338</v>
      </c>
    </row>
    <row r="292" spans="2:4">
      <c r="B292" s="207" t="e">
        <v>#N/A</v>
      </c>
      <c r="C292" s="207" t="s">
        <v>339</v>
      </c>
      <c r="D292" s="207" t="s">
        <v>338</v>
      </c>
    </row>
    <row r="293" spans="2:4">
      <c r="B293" s="207" t="e">
        <v>#N/A</v>
      </c>
      <c r="C293" s="207" t="s">
        <v>339</v>
      </c>
      <c r="D293" s="207" t="s">
        <v>338</v>
      </c>
    </row>
    <row r="294" spans="2:4">
      <c r="B294" s="207" t="e">
        <v>#N/A</v>
      </c>
      <c r="C294" s="207" t="s">
        <v>339</v>
      </c>
      <c r="D294" s="207" t="s">
        <v>338</v>
      </c>
    </row>
    <row r="295" spans="2:4">
      <c r="B295" s="207" t="e">
        <v>#N/A</v>
      </c>
      <c r="C295" s="207" t="s">
        <v>339</v>
      </c>
      <c r="D295" s="207" t="s">
        <v>338</v>
      </c>
    </row>
    <row r="296" spans="2:4">
      <c r="B296" s="207" t="e">
        <v>#N/A</v>
      </c>
      <c r="C296" s="207" t="s">
        <v>339</v>
      </c>
      <c r="D296" s="207" t="s">
        <v>338</v>
      </c>
    </row>
    <row r="297" spans="2:4" s="207" customFormat="1">
      <c r="B297" s="207">
        <v>0</v>
      </c>
      <c r="C297" s="207">
        <v>0</v>
      </c>
      <c r="D297" s="207">
        <v>0</v>
      </c>
    </row>
    <row r="298" spans="2:4" s="207" customFormat="1">
      <c r="B298" s="207">
        <v>0</v>
      </c>
      <c r="C298" s="207">
        <v>0</v>
      </c>
      <c r="D298" s="207">
        <v>0</v>
      </c>
    </row>
    <row r="299" spans="2:4" s="207" customFormat="1">
      <c r="B299" s="207">
        <v>0</v>
      </c>
      <c r="C299" s="207">
        <v>0</v>
      </c>
      <c r="D299" s="207">
        <v>0</v>
      </c>
    </row>
    <row r="300" spans="2:4" s="207" customFormat="1">
      <c r="B300" s="207">
        <v>0</v>
      </c>
      <c r="C300" s="207">
        <v>0</v>
      </c>
      <c r="D300" s="207">
        <v>0</v>
      </c>
    </row>
    <row r="301" spans="2:4" s="207" customFormat="1">
      <c r="B301" s="207">
        <v>0</v>
      </c>
      <c r="C301" s="207">
        <v>0</v>
      </c>
      <c r="D301" s="207">
        <v>0</v>
      </c>
    </row>
    <row r="302" spans="2:4" s="207" customFormat="1">
      <c r="B302" s="207">
        <v>0</v>
      </c>
      <c r="C302" s="207">
        <v>0</v>
      </c>
      <c r="D302" s="207">
        <v>0</v>
      </c>
    </row>
    <row r="303" spans="2:4" s="207" customFormat="1">
      <c r="B303" s="207">
        <v>0</v>
      </c>
      <c r="C303" s="207">
        <v>0</v>
      </c>
      <c r="D303" s="207">
        <v>0</v>
      </c>
    </row>
    <row r="304" spans="2:4">
      <c r="B304" s="207">
        <v>0</v>
      </c>
      <c r="C304" s="207">
        <v>0</v>
      </c>
      <c r="D304" s="207">
        <v>0</v>
      </c>
    </row>
    <row r="305" spans="2:4">
      <c r="B305" s="207">
        <v>0</v>
      </c>
      <c r="C305" s="207">
        <v>0</v>
      </c>
      <c r="D305" s="207">
        <v>0</v>
      </c>
    </row>
    <row r="306" spans="2:4">
      <c r="B306" s="207">
        <v>0</v>
      </c>
      <c r="C306" s="207">
        <v>0</v>
      </c>
      <c r="D306" s="207">
        <v>0</v>
      </c>
    </row>
    <row r="307" spans="2:4">
      <c r="B307" s="207">
        <v>0</v>
      </c>
      <c r="C307" s="207">
        <v>0</v>
      </c>
      <c r="D307" s="207">
        <v>0</v>
      </c>
    </row>
    <row r="308" spans="2:4">
      <c r="B308" s="207">
        <v>0</v>
      </c>
      <c r="C308" s="207">
        <v>0</v>
      </c>
      <c r="D308" s="207">
        <v>0</v>
      </c>
    </row>
    <row r="309" spans="2:4">
      <c r="B309" s="207">
        <v>0</v>
      </c>
      <c r="C309" s="207">
        <v>0</v>
      </c>
      <c r="D309" s="207">
        <v>0</v>
      </c>
    </row>
    <row r="310" spans="2:4">
      <c r="B310" s="207">
        <v>0</v>
      </c>
      <c r="C310" s="207">
        <v>0</v>
      </c>
      <c r="D310" s="207">
        <v>0</v>
      </c>
    </row>
    <row r="311" spans="2:4">
      <c r="B311" s="207">
        <v>0</v>
      </c>
      <c r="C311" s="207">
        <v>0</v>
      </c>
      <c r="D311" s="207">
        <v>0</v>
      </c>
    </row>
    <row r="312" spans="2:4">
      <c r="B312" s="207">
        <v>0</v>
      </c>
      <c r="C312" s="207">
        <v>0</v>
      </c>
      <c r="D312" s="207">
        <v>0</v>
      </c>
    </row>
    <row r="313" spans="2:4">
      <c r="B313" s="207">
        <v>0</v>
      </c>
      <c r="C313" s="207">
        <v>0</v>
      </c>
      <c r="D313" s="207">
        <v>0</v>
      </c>
    </row>
    <row r="314" spans="2:4">
      <c r="B314" s="207">
        <v>0</v>
      </c>
      <c r="C314" s="207">
        <v>0</v>
      </c>
      <c r="D314" s="207">
        <v>0</v>
      </c>
    </row>
    <row r="315" spans="2:4">
      <c r="B315" s="207">
        <v>0</v>
      </c>
      <c r="C315" s="207">
        <v>0</v>
      </c>
      <c r="D315" s="207">
        <v>0</v>
      </c>
    </row>
    <row r="316" spans="2:4">
      <c r="B316" s="207">
        <v>0</v>
      </c>
      <c r="C316" s="207">
        <v>0</v>
      </c>
      <c r="D316" s="207">
        <v>0</v>
      </c>
    </row>
  </sheetData>
  <hyperlinks>
    <hyperlink ref="B2" r:id="rId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75"/>
  <sheetViews>
    <sheetView topLeftCell="A37" workbookViewId="0">
      <selection activeCell="G15" sqref="G15"/>
    </sheetView>
  </sheetViews>
  <sheetFormatPr baseColWidth="10" defaultRowHeight="14"/>
  <cols>
    <col min="3" max="3" width="12.58203125" customWidth="1"/>
  </cols>
  <sheetData>
    <row r="2" spans="1:8">
      <c r="A2" s="207" t="s">
        <v>347</v>
      </c>
      <c r="B2" s="250" t="s">
        <v>483</v>
      </c>
    </row>
    <row r="3" spans="1:8">
      <c r="A3" s="747">
        <v>43282</v>
      </c>
      <c r="B3" s="207" t="s">
        <v>487</v>
      </c>
    </row>
    <row r="4" spans="1:8">
      <c r="F4" s="207"/>
      <c r="G4" s="207"/>
      <c r="H4" s="207"/>
    </row>
    <row r="5" spans="1:8">
      <c r="C5" t="s">
        <v>430</v>
      </c>
      <c r="D5" t="s">
        <v>349</v>
      </c>
      <c r="G5" s="207"/>
      <c r="H5" s="207"/>
    </row>
    <row r="6" spans="1:8">
      <c r="B6" t="s">
        <v>41</v>
      </c>
      <c r="C6" s="207" t="s">
        <v>339</v>
      </c>
      <c r="D6" s="207" t="s">
        <v>338</v>
      </c>
    </row>
    <row r="7" spans="1:8">
      <c r="B7" s="207" t="s">
        <v>123</v>
      </c>
      <c r="C7" s="207">
        <v>1969.000012</v>
      </c>
      <c r="D7" s="207" t="s">
        <v>497</v>
      </c>
    </row>
    <row r="8" spans="1:8">
      <c r="B8" s="207" t="s">
        <v>36</v>
      </c>
      <c r="C8" s="207">
        <v>8503.0000120000004</v>
      </c>
      <c r="D8" s="207" t="s">
        <v>497</v>
      </c>
    </row>
    <row r="9" spans="1:8">
      <c r="B9" s="207" t="s">
        <v>69</v>
      </c>
      <c r="C9" s="207" t="s">
        <v>339</v>
      </c>
      <c r="D9" s="207" t="s">
        <v>338</v>
      </c>
    </row>
    <row r="10" spans="1:8">
      <c r="B10" s="207" t="s">
        <v>33</v>
      </c>
      <c r="C10" s="207">
        <v>88873.000012000004</v>
      </c>
      <c r="D10" s="207" t="s">
        <v>592</v>
      </c>
    </row>
    <row r="11" spans="1:8">
      <c r="B11" s="207" t="s">
        <v>124</v>
      </c>
      <c r="C11" s="207">
        <v>4598.0000120000004</v>
      </c>
      <c r="D11" s="207" t="s">
        <v>497</v>
      </c>
    </row>
    <row r="12" spans="1:8">
      <c r="B12" s="207" t="s">
        <v>55</v>
      </c>
      <c r="C12" s="207">
        <v>381202.00001199997</v>
      </c>
      <c r="D12" s="207" t="s">
        <v>592</v>
      </c>
    </row>
    <row r="13" spans="1:8">
      <c r="B13" s="207" t="s">
        <v>88</v>
      </c>
      <c r="C13" s="207">
        <v>73964.34481200001</v>
      </c>
      <c r="D13" s="207" t="s">
        <v>592</v>
      </c>
    </row>
    <row r="14" spans="1:8">
      <c r="B14" s="207" t="s">
        <v>87</v>
      </c>
      <c r="C14" s="207">
        <v>4696.0000120000004</v>
      </c>
      <c r="D14" s="207" t="s">
        <v>497</v>
      </c>
    </row>
    <row r="15" spans="1:8">
      <c r="B15" s="207" t="s">
        <v>136</v>
      </c>
      <c r="C15" s="207">
        <v>6040.0000120000004</v>
      </c>
      <c r="D15" s="207" t="s">
        <v>497</v>
      </c>
    </row>
    <row r="16" spans="1:8">
      <c r="B16" s="207" t="s">
        <v>11</v>
      </c>
      <c r="C16" s="207" t="s">
        <v>339</v>
      </c>
      <c r="D16" s="207" t="s">
        <v>338</v>
      </c>
    </row>
    <row r="17" spans="2:4">
      <c r="B17" s="207" t="s">
        <v>84</v>
      </c>
      <c r="C17" s="207">
        <v>16886.000012</v>
      </c>
      <c r="D17" s="207" t="s">
        <v>497</v>
      </c>
    </row>
    <row r="18" spans="2:4">
      <c r="B18" s="207" t="s">
        <v>78</v>
      </c>
      <c r="C18" s="207">
        <v>44978.000011999997</v>
      </c>
      <c r="D18" s="207" t="s">
        <v>592</v>
      </c>
    </row>
    <row r="19" spans="2:4">
      <c r="B19" s="207" t="s">
        <v>85</v>
      </c>
      <c r="C19" s="207">
        <v>8867.0000120000004</v>
      </c>
      <c r="D19" s="207" t="s">
        <v>592</v>
      </c>
    </row>
    <row r="20" spans="2:4">
      <c r="B20" s="207" t="s">
        <v>81</v>
      </c>
      <c r="C20" s="207" t="s">
        <v>339</v>
      </c>
      <c r="D20" s="207" t="s">
        <v>338</v>
      </c>
    </row>
    <row r="21" spans="2:4">
      <c r="B21" s="207" t="s">
        <v>111</v>
      </c>
      <c r="C21" s="207">
        <v>7083.0000120000004</v>
      </c>
      <c r="D21" s="207" t="s">
        <v>497</v>
      </c>
    </row>
    <row r="22" spans="2:4">
      <c r="B22" s="207" t="s">
        <v>128</v>
      </c>
      <c r="C22" s="207">
        <v>1180.000012</v>
      </c>
      <c r="D22" s="207" t="s">
        <v>592</v>
      </c>
    </row>
    <row r="23" spans="2:4">
      <c r="B23" s="207" t="s">
        <v>9</v>
      </c>
      <c r="C23" s="207">
        <v>20671.000012</v>
      </c>
      <c r="D23" s="207" t="s">
        <v>592</v>
      </c>
    </row>
    <row r="24" spans="2:4">
      <c r="B24" s="207" t="s">
        <v>323</v>
      </c>
      <c r="C24" s="207">
        <v>500.00001200000003</v>
      </c>
      <c r="D24" s="207" t="s">
        <v>497</v>
      </c>
    </row>
    <row r="25" spans="2:4">
      <c r="B25" s="207" t="s">
        <v>94</v>
      </c>
      <c r="C25" s="207">
        <v>13746.000012</v>
      </c>
      <c r="D25" s="207" t="s">
        <v>592</v>
      </c>
    </row>
    <row r="26" spans="2:4">
      <c r="B26" s="207" t="s">
        <v>60</v>
      </c>
      <c r="C26" s="207">
        <v>3198.000012</v>
      </c>
      <c r="D26" s="207" t="s">
        <v>497</v>
      </c>
    </row>
    <row r="27" spans="2:4">
      <c r="B27" s="207" t="s">
        <v>79</v>
      </c>
      <c r="C27" s="207">
        <v>1789.000012</v>
      </c>
      <c r="D27" s="207" t="s">
        <v>592</v>
      </c>
    </row>
    <row r="28" spans="2:4">
      <c r="B28" s="207" t="s">
        <v>65</v>
      </c>
      <c r="C28" s="207" t="s">
        <v>339</v>
      </c>
      <c r="D28" s="207" t="s">
        <v>338</v>
      </c>
    </row>
    <row r="29" spans="2:4">
      <c r="B29" s="207" t="s">
        <v>57</v>
      </c>
      <c r="C29" s="207">
        <v>3941.000012</v>
      </c>
      <c r="D29" s="207" t="s">
        <v>592</v>
      </c>
    </row>
    <row r="30" spans="2:4">
      <c r="B30" s="207" t="s">
        <v>38</v>
      </c>
      <c r="C30" s="207">
        <v>209979.000012</v>
      </c>
      <c r="D30" s="207" t="s">
        <v>592</v>
      </c>
    </row>
    <row r="31" spans="2:4">
      <c r="B31" s="207" t="s">
        <v>58</v>
      </c>
      <c r="C31" s="207">
        <v>4708.0000120000004</v>
      </c>
      <c r="D31" s="207" t="s">
        <v>592</v>
      </c>
    </row>
    <row r="32" spans="2:4">
      <c r="B32" s="207" t="s">
        <v>1</v>
      </c>
      <c r="C32" s="207">
        <v>178271.000012</v>
      </c>
      <c r="D32" s="207" t="s">
        <v>497</v>
      </c>
    </row>
    <row r="33" spans="2:4">
      <c r="B33" s="207" t="s">
        <v>31</v>
      </c>
      <c r="C33" s="207">
        <v>4764.0000120000004</v>
      </c>
      <c r="D33" s="207" t="s">
        <v>497</v>
      </c>
    </row>
    <row r="34" spans="2:4">
      <c r="B34" s="207" t="s">
        <v>113</v>
      </c>
      <c r="C34" s="207" t="s">
        <v>339</v>
      </c>
      <c r="D34" s="207" t="s">
        <v>338</v>
      </c>
    </row>
    <row r="35" spans="2:4">
      <c r="B35" s="207" t="s">
        <v>324</v>
      </c>
      <c r="C35" s="207">
        <v>4736.0000120000004</v>
      </c>
      <c r="D35" s="207" t="s">
        <v>592</v>
      </c>
    </row>
    <row r="36" spans="2:4">
      <c r="B36" s="207" t="s">
        <v>114</v>
      </c>
      <c r="C36" s="207">
        <v>4781.0000120000004</v>
      </c>
      <c r="D36" s="207" t="s">
        <v>592</v>
      </c>
    </row>
    <row r="37" spans="2:4">
      <c r="B37" s="207" t="s">
        <v>73</v>
      </c>
      <c r="C37" s="207" t="s">
        <v>339</v>
      </c>
      <c r="D37" s="207" t="s">
        <v>338</v>
      </c>
    </row>
    <row r="38" spans="2:4">
      <c r="B38" s="207" t="s">
        <v>138</v>
      </c>
      <c r="C38" s="207">
        <v>10451.000012</v>
      </c>
      <c r="D38" s="207" t="s">
        <v>592</v>
      </c>
    </row>
    <row r="39" spans="2:4">
      <c r="B39" s="207" t="s">
        <v>80</v>
      </c>
      <c r="C39" s="207">
        <v>44261.000011999997</v>
      </c>
      <c r="D39" s="207" t="s">
        <v>592</v>
      </c>
    </row>
    <row r="40" spans="2:4">
      <c r="B40" s="207" t="s">
        <v>103</v>
      </c>
      <c r="C40" s="207">
        <v>33602.000011999997</v>
      </c>
      <c r="D40" s="207" t="s">
        <v>592</v>
      </c>
    </row>
    <row r="41" spans="2:4">
      <c r="B41" s="207" t="s">
        <v>64</v>
      </c>
      <c r="C41" s="207">
        <v>6942.0000110000001</v>
      </c>
      <c r="D41" s="207" t="s">
        <v>599</v>
      </c>
    </row>
    <row r="42" spans="2:4">
      <c r="B42" s="207" t="s">
        <v>19</v>
      </c>
      <c r="C42" s="207">
        <v>51162.000010999996</v>
      </c>
      <c r="D42" s="207" t="s">
        <v>599</v>
      </c>
    </row>
    <row r="43" spans="2:4">
      <c r="B43" s="207" t="s">
        <v>100</v>
      </c>
      <c r="C43" s="207">
        <v>980.00001199999997</v>
      </c>
      <c r="D43" s="207" t="s">
        <v>497</v>
      </c>
    </row>
    <row r="44" spans="2:4">
      <c r="B44" s="207" t="s">
        <v>134</v>
      </c>
      <c r="C44" s="207">
        <v>3917.000012</v>
      </c>
      <c r="D44" s="207" t="s">
        <v>592</v>
      </c>
    </row>
    <row r="45" spans="2:4">
      <c r="B45" s="207" t="s">
        <v>17</v>
      </c>
      <c r="C45" s="207" t="s">
        <v>339</v>
      </c>
      <c r="D45" s="207" t="s">
        <v>338</v>
      </c>
    </row>
    <row r="46" spans="2:4">
      <c r="B46" s="207" t="s">
        <v>105</v>
      </c>
      <c r="C46" s="207">
        <v>24168.000012</v>
      </c>
      <c r="D46" s="207" t="s">
        <v>592</v>
      </c>
    </row>
    <row r="47" spans="2:4">
      <c r="B47" s="207" t="s">
        <v>24</v>
      </c>
      <c r="C47" s="207">
        <v>258380.000012</v>
      </c>
      <c r="D47" s="207" t="s">
        <v>592</v>
      </c>
    </row>
    <row r="48" spans="2:4">
      <c r="B48" s="207" t="s">
        <v>131</v>
      </c>
      <c r="C48" s="207" t="s">
        <v>339</v>
      </c>
      <c r="D48" s="207" t="s">
        <v>338</v>
      </c>
    </row>
    <row r="49" spans="2:4">
      <c r="B49" s="207" t="s">
        <v>222</v>
      </c>
      <c r="C49" s="207" t="s">
        <v>339</v>
      </c>
      <c r="D49" s="207" t="s">
        <v>338</v>
      </c>
    </row>
    <row r="50" spans="2:4">
      <c r="B50" s="207" t="s">
        <v>112</v>
      </c>
      <c r="C50" s="207">
        <v>12267.000013999999</v>
      </c>
      <c r="D50" s="207" t="s">
        <v>512</v>
      </c>
    </row>
    <row r="51" spans="2:4">
      <c r="B51" s="207" t="s">
        <v>20</v>
      </c>
      <c r="C51" s="207">
        <v>258873.000012</v>
      </c>
      <c r="D51" s="207" t="s">
        <v>592</v>
      </c>
    </row>
    <row r="52" spans="2:4">
      <c r="B52" s="207" t="s">
        <v>48</v>
      </c>
      <c r="C52" s="207">
        <v>9975.0000120000004</v>
      </c>
      <c r="D52" s="207" t="s">
        <v>497</v>
      </c>
    </row>
    <row r="53" spans="2:4">
      <c r="B53" s="207" t="s">
        <v>75</v>
      </c>
      <c r="C53" s="207">
        <v>25067.000012</v>
      </c>
      <c r="D53" s="207" t="s">
        <v>592</v>
      </c>
    </row>
    <row r="54" spans="2:4">
      <c r="B54" s="207" t="s">
        <v>68</v>
      </c>
      <c r="C54" s="207" t="s">
        <v>339</v>
      </c>
      <c r="D54" s="207" t="s">
        <v>338</v>
      </c>
    </row>
    <row r="55" spans="2:4">
      <c r="B55" s="207" t="s">
        <v>77</v>
      </c>
      <c r="C55" s="207" t="s">
        <v>339</v>
      </c>
      <c r="D55" s="207" t="s">
        <v>338</v>
      </c>
    </row>
    <row r="56" spans="2:4">
      <c r="B56" s="207" t="s">
        <v>89</v>
      </c>
      <c r="C56" s="207">
        <v>2516.000012</v>
      </c>
      <c r="D56" s="207" t="s">
        <v>497</v>
      </c>
    </row>
    <row r="57" spans="2:4">
      <c r="B57" s="207" t="s">
        <v>93</v>
      </c>
      <c r="C57" s="207">
        <v>37297.620011999999</v>
      </c>
      <c r="D57" s="207" t="s">
        <v>497</v>
      </c>
    </row>
    <row r="58" spans="2:4">
      <c r="B58" s="207" t="s">
        <v>82</v>
      </c>
      <c r="C58" s="207">
        <v>28628.000012</v>
      </c>
      <c r="D58" s="207" t="s">
        <v>592</v>
      </c>
    </row>
    <row r="59" spans="2:4">
      <c r="B59" s="207" t="s">
        <v>145</v>
      </c>
      <c r="C59" s="207">
        <v>1231.000012</v>
      </c>
      <c r="D59" s="207" t="s">
        <v>592</v>
      </c>
    </row>
    <row r="60" spans="2:4">
      <c r="B60" s="207" t="s">
        <v>6</v>
      </c>
      <c r="C60" s="207">
        <v>45432.000011999997</v>
      </c>
      <c r="D60" s="207" t="s">
        <v>497</v>
      </c>
    </row>
    <row r="61" spans="2:4">
      <c r="B61" s="207" t="s">
        <v>8</v>
      </c>
      <c r="C61" s="207">
        <v>7677.0000120000004</v>
      </c>
      <c r="D61" s="207" t="s">
        <v>497</v>
      </c>
    </row>
    <row r="62" spans="2:4">
      <c r="B62" s="207" t="s">
        <v>22</v>
      </c>
      <c r="C62" s="207">
        <v>21036.000012</v>
      </c>
      <c r="D62" s="207" t="s">
        <v>592</v>
      </c>
    </row>
    <row r="63" spans="2:4">
      <c r="B63" s="207" t="s">
        <v>40</v>
      </c>
      <c r="C63" s="207" t="s">
        <v>339</v>
      </c>
      <c r="D63" s="207" t="s">
        <v>338</v>
      </c>
    </row>
    <row r="64" spans="2:4">
      <c r="B64" s="207" t="s">
        <v>110</v>
      </c>
      <c r="C64" s="207">
        <v>19983.000012</v>
      </c>
      <c r="D64" s="207" t="s">
        <v>592</v>
      </c>
    </row>
    <row r="65" spans="2:4">
      <c r="B65" s="207" t="s">
        <v>91</v>
      </c>
      <c r="C65" s="207">
        <v>10471.000008999999</v>
      </c>
      <c r="D65" s="207" t="s">
        <v>591</v>
      </c>
    </row>
    <row r="66" spans="2:4">
      <c r="B66" s="207" t="s">
        <v>26</v>
      </c>
      <c r="C66" s="207">
        <v>97563.000012000004</v>
      </c>
      <c r="D66" s="207" t="s">
        <v>592</v>
      </c>
    </row>
    <row r="67" spans="2:4">
      <c r="B67" s="207" t="s">
        <v>14</v>
      </c>
      <c r="C67" s="207">
        <v>164338.000012</v>
      </c>
      <c r="D67" s="207" t="s">
        <v>592</v>
      </c>
    </row>
    <row r="68" spans="2:4">
      <c r="B68" s="207" t="s">
        <v>97</v>
      </c>
      <c r="C68" s="207">
        <v>44802.000011999997</v>
      </c>
      <c r="D68" s="207" t="s">
        <v>497</v>
      </c>
    </row>
    <row r="69" spans="2:4">
      <c r="B69" s="207" t="s">
        <v>63</v>
      </c>
      <c r="C69" s="207">
        <v>22728.000014000001</v>
      </c>
      <c r="D69" s="207" t="s">
        <v>512</v>
      </c>
    </row>
    <row r="70" spans="2:4">
      <c r="B70" s="207" t="s">
        <v>34</v>
      </c>
      <c r="C70" s="207">
        <v>5254.0000120000004</v>
      </c>
      <c r="D70" s="207" t="s">
        <v>592</v>
      </c>
    </row>
    <row r="71" spans="2:4">
      <c r="B71" s="207" t="s">
        <v>125</v>
      </c>
      <c r="C71" s="207" t="s">
        <v>339</v>
      </c>
      <c r="D71" s="207" t="s">
        <v>338</v>
      </c>
    </row>
    <row r="72" spans="2:4">
      <c r="B72" s="207" t="s">
        <v>102</v>
      </c>
      <c r="C72" s="207">
        <v>16534.000012</v>
      </c>
      <c r="D72" s="207" t="s">
        <v>497</v>
      </c>
    </row>
    <row r="73" spans="2:4">
      <c r="B73" s="207" t="s">
        <v>98</v>
      </c>
      <c r="C73" s="207">
        <v>495.00001200000003</v>
      </c>
      <c r="D73" s="207" t="s">
        <v>497</v>
      </c>
    </row>
    <row r="74" spans="2:4">
      <c r="B74" s="207" t="s">
        <v>126</v>
      </c>
      <c r="C74" s="207">
        <v>6130.0000120000004</v>
      </c>
      <c r="D74" s="207" t="s">
        <v>592</v>
      </c>
    </row>
    <row r="75" spans="2:4">
      <c r="B75" s="207" t="s">
        <v>117</v>
      </c>
      <c r="C75" s="207">
        <v>21518.000012</v>
      </c>
      <c r="D75" s="207" t="s">
        <v>497</v>
      </c>
    </row>
    <row r="76" spans="2:4">
      <c r="B76" s="207" t="s">
        <v>130</v>
      </c>
      <c r="C76" s="207">
        <v>76.000011999999998</v>
      </c>
      <c r="D76" s="207" t="s">
        <v>497</v>
      </c>
    </row>
    <row r="77" spans="2:4">
      <c r="B77" s="207" t="s">
        <v>96</v>
      </c>
      <c r="C77" s="207" t="s">
        <v>339</v>
      </c>
      <c r="D77" s="207" t="s">
        <v>338</v>
      </c>
    </row>
    <row r="78" spans="2:4">
      <c r="B78" s="207" t="s">
        <v>118</v>
      </c>
      <c r="C78" s="207">
        <v>5806.0000120000004</v>
      </c>
      <c r="D78" s="207" t="s">
        <v>592</v>
      </c>
    </row>
    <row r="79" spans="2:4">
      <c r="B79" s="207" t="s">
        <v>142</v>
      </c>
      <c r="C79" s="207">
        <v>3298.000012</v>
      </c>
      <c r="D79" s="207" t="s">
        <v>592</v>
      </c>
    </row>
    <row r="80" spans="2:4">
      <c r="B80" s="207" t="s">
        <v>53</v>
      </c>
      <c r="C80" s="207">
        <v>2044.000012</v>
      </c>
      <c r="D80" s="207" t="s">
        <v>497</v>
      </c>
    </row>
    <row r="81" spans="2:4">
      <c r="B81" s="207" t="s">
        <v>62</v>
      </c>
      <c r="C81" s="207" t="s">
        <v>339</v>
      </c>
      <c r="D81" s="207" t="s">
        <v>338</v>
      </c>
    </row>
    <row r="82" spans="2:4">
      <c r="B82" s="207" t="s">
        <v>44</v>
      </c>
      <c r="C82" s="207">
        <v>122823.000012</v>
      </c>
      <c r="D82" s="207" t="s">
        <v>497</v>
      </c>
    </row>
    <row r="83" spans="2:4">
      <c r="B83" s="207" t="s">
        <v>66</v>
      </c>
      <c r="C83" s="207">
        <v>406.00001200000003</v>
      </c>
      <c r="D83" s="207" t="s">
        <v>592</v>
      </c>
    </row>
    <row r="84" spans="2:4">
      <c r="B84" s="207" t="s">
        <v>144</v>
      </c>
      <c r="C84" s="207">
        <v>1195.000012</v>
      </c>
      <c r="D84" s="207" t="s">
        <v>592</v>
      </c>
    </row>
    <row r="85" spans="2:4">
      <c r="B85" s="207" t="s">
        <v>133</v>
      </c>
      <c r="C85" s="207">
        <v>2087.000012</v>
      </c>
      <c r="D85" s="207" t="s">
        <v>592</v>
      </c>
    </row>
    <row r="86" spans="2:4">
      <c r="B86" s="207" t="s">
        <v>15</v>
      </c>
      <c r="C86" s="207">
        <v>25125.000012</v>
      </c>
      <c r="D86" s="207" t="s">
        <v>592</v>
      </c>
    </row>
    <row r="87" spans="2:4">
      <c r="B87" s="207" t="s">
        <v>115</v>
      </c>
      <c r="C87" s="207">
        <v>4428.0000120000004</v>
      </c>
      <c r="D87" s="207" t="s">
        <v>497</v>
      </c>
    </row>
    <row r="88" spans="2:4">
      <c r="B88" s="207" t="s">
        <v>121</v>
      </c>
      <c r="C88" s="207">
        <v>1636.000012</v>
      </c>
      <c r="D88" s="207" t="s">
        <v>497</v>
      </c>
    </row>
    <row r="89" spans="2:4">
      <c r="B89" s="207" t="s">
        <v>140</v>
      </c>
      <c r="C89" s="207" t="s">
        <v>339</v>
      </c>
      <c r="D89" s="207" t="s">
        <v>338</v>
      </c>
    </row>
    <row r="90" spans="2:4">
      <c r="B90" s="207" t="s">
        <v>39</v>
      </c>
      <c r="C90" s="207">
        <v>20410.000012</v>
      </c>
      <c r="D90" s="207" t="s">
        <v>497</v>
      </c>
    </row>
    <row r="91" spans="2:4">
      <c r="B91" s="207" t="s">
        <v>51</v>
      </c>
      <c r="C91" s="207">
        <v>769.00001199999997</v>
      </c>
      <c r="D91" s="207" t="s">
        <v>497</v>
      </c>
    </row>
    <row r="92" spans="2:4">
      <c r="B92" s="207" t="s">
        <v>127</v>
      </c>
      <c r="C92" s="207">
        <v>3422.000012</v>
      </c>
      <c r="D92" s="207" t="s">
        <v>592</v>
      </c>
    </row>
    <row r="93" spans="2:4">
      <c r="B93" s="207" t="s">
        <v>42</v>
      </c>
      <c r="C93" s="207" t="s">
        <v>339</v>
      </c>
      <c r="D93" s="207" t="s">
        <v>338</v>
      </c>
    </row>
    <row r="94" spans="2:4">
      <c r="B94" s="207" t="s">
        <v>59</v>
      </c>
      <c r="C94" s="207">
        <v>96289.000012000004</v>
      </c>
      <c r="D94" s="207" t="s">
        <v>592</v>
      </c>
    </row>
    <row r="95" spans="2:4">
      <c r="B95" s="207" t="s">
        <v>116</v>
      </c>
      <c r="C95" s="207">
        <v>52678.467571999994</v>
      </c>
      <c r="D95" s="207" t="s">
        <v>592</v>
      </c>
    </row>
    <row r="96" spans="2:4">
      <c r="B96" s="207" t="s">
        <v>101</v>
      </c>
      <c r="C96" s="207" t="s">
        <v>339</v>
      </c>
      <c r="D96" s="207" t="s">
        <v>338</v>
      </c>
    </row>
    <row r="97" spans="2:4">
      <c r="B97" s="207" t="s">
        <v>61</v>
      </c>
      <c r="C97" s="207">
        <v>4151.0000120000004</v>
      </c>
      <c r="D97" s="207" t="s">
        <v>497</v>
      </c>
    </row>
    <row r="98" spans="2:4">
      <c r="B98" s="207" t="s">
        <v>12</v>
      </c>
      <c r="C98" s="207" t="s">
        <v>339</v>
      </c>
      <c r="D98" s="207" t="s">
        <v>338</v>
      </c>
    </row>
    <row r="99" spans="2:4">
      <c r="B99" s="207" t="s">
        <v>531</v>
      </c>
      <c r="C99" s="207">
        <v>2903.000012</v>
      </c>
      <c r="D99" s="207" t="s">
        <v>592</v>
      </c>
    </row>
    <row r="100" spans="2:4">
      <c r="B100" s="207" t="s">
        <v>109</v>
      </c>
      <c r="C100" s="207">
        <v>8955.0000120000004</v>
      </c>
      <c r="D100" s="207" t="s">
        <v>592</v>
      </c>
    </row>
    <row r="101" spans="2:4">
      <c r="B101" s="207" t="s">
        <v>122</v>
      </c>
      <c r="C101" s="207">
        <v>3263.000012</v>
      </c>
      <c r="D101" s="207" t="s">
        <v>497</v>
      </c>
    </row>
    <row r="102" spans="2:4">
      <c r="B102" s="207" t="s">
        <v>10</v>
      </c>
      <c r="C102" s="207" t="s">
        <v>339</v>
      </c>
      <c r="D102" s="207" t="s">
        <v>338</v>
      </c>
    </row>
    <row r="103" spans="2:4">
      <c r="B103" s="207" t="s">
        <v>119</v>
      </c>
      <c r="C103" s="207" t="s">
        <v>339</v>
      </c>
      <c r="D103" s="207" t="s">
        <v>338</v>
      </c>
    </row>
    <row r="104" spans="2:4">
      <c r="B104" s="207" t="s">
        <v>99</v>
      </c>
      <c r="C104" s="207" t="s">
        <v>339</v>
      </c>
      <c r="D104" s="207" t="s">
        <v>338</v>
      </c>
    </row>
    <row r="105" spans="2:4">
      <c r="B105" s="207" t="s">
        <v>43</v>
      </c>
      <c r="C105" s="207" t="s">
        <v>339</v>
      </c>
      <c r="D105" s="207" t="s">
        <v>338</v>
      </c>
    </row>
    <row r="106" spans="2:4">
      <c r="B106" s="207" t="s">
        <v>16</v>
      </c>
      <c r="C106" s="207" t="s">
        <v>339</v>
      </c>
      <c r="D106" s="207" t="s">
        <v>338</v>
      </c>
    </row>
    <row r="107" spans="2:4">
      <c r="B107" s="207" t="s">
        <v>35</v>
      </c>
      <c r="C107" s="207">
        <v>63925.000011999997</v>
      </c>
      <c r="D107" s="207" t="s">
        <v>592</v>
      </c>
    </row>
    <row r="108" spans="2:4">
      <c r="B108" s="207" t="s">
        <v>74</v>
      </c>
      <c r="C108" s="207">
        <v>22194.000012</v>
      </c>
      <c r="D108" s="207" t="s">
        <v>592</v>
      </c>
    </row>
    <row r="109" spans="2:4">
      <c r="B109" s="207" t="s">
        <v>139</v>
      </c>
      <c r="C109" s="207">
        <v>11515.000012</v>
      </c>
      <c r="D109" s="207" t="s">
        <v>497</v>
      </c>
    </row>
    <row r="110" spans="2:4">
      <c r="B110" s="207" t="s">
        <v>54</v>
      </c>
      <c r="C110" s="207">
        <v>27510.000012</v>
      </c>
      <c r="D110" s="207" t="s">
        <v>592</v>
      </c>
    </row>
    <row r="111" spans="2:4">
      <c r="B111" s="207" t="s">
        <v>13</v>
      </c>
      <c r="C111" s="207">
        <v>250658.000012</v>
      </c>
      <c r="D111" s="207" t="s">
        <v>592</v>
      </c>
    </row>
    <row r="112" spans="2:4">
      <c r="B112" s="207" t="s">
        <v>72</v>
      </c>
      <c r="C112" s="207">
        <v>3052.000012</v>
      </c>
      <c r="D112" s="207" t="s">
        <v>497</v>
      </c>
    </row>
    <row r="113" spans="2:4">
      <c r="B113" s="207" t="s">
        <v>47</v>
      </c>
      <c r="C113" s="207">
        <v>73977.000012000004</v>
      </c>
      <c r="D113" s="207" t="s">
        <v>497</v>
      </c>
    </row>
    <row r="114" spans="2:4">
      <c r="B114" s="207" t="s">
        <v>70</v>
      </c>
      <c r="C114" s="207">
        <v>14437.000012</v>
      </c>
      <c r="D114" s="207" t="s">
        <v>497</v>
      </c>
    </row>
    <row r="115" spans="2:4">
      <c r="B115" s="207" t="s">
        <v>92</v>
      </c>
      <c r="C115" s="207">
        <v>11361.000012</v>
      </c>
      <c r="D115" s="207" t="s">
        <v>497</v>
      </c>
    </row>
    <row r="116" spans="2:4">
      <c r="B116" s="207" t="s">
        <v>108</v>
      </c>
      <c r="C116" s="207">
        <v>53204.000011999997</v>
      </c>
      <c r="D116" s="207" t="s">
        <v>592</v>
      </c>
    </row>
    <row r="117" spans="2:4">
      <c r="B117" s="207" t="s">
        <v>156</v>
      </c>
      <c r="C117" s="207">
        <v>10764.000012</v>
      </c>
      <c r="D117" s="207" t="s">
        <v>592</v>
      </c>
    </row>
    <row r="118" spans="2:4">
      <c r="B118" s="207" t="s">
        <v>129</v>
      </c>
      <c r="C118" s="207">
        <v>3090.000012</v>
      </c>
      <c r="D118" s="207" t="s">
        <v>592</v>
      </c>
    </row>
    <row r="119" spans="2:4">
      <c r="B119" s="207" t="s">
        <v>27</v>
      </c>
      <c r="C119" s="207">
        <v>45334.000011999997</v>
      </c>
      <c r="D119" s="207" t="s">
        <v>592</v>
      </c>
    </row>
    <row r="120" spans="2:4">
      <c r="B120" s="207" t="s">
        <v>219</v>
      </c>
      <c r="C120" s="207">
        <v>70796.000012000004</v>
      </c>
      <c r="D120" s="207" t="s">
        <v>592</v>
      </c>
    </row>
    <row r="121" spans="2:4">
      <c r="B121" s="207" t="s">
        <v>28</v>
      </c>
      <c r="C121" s="207">
        <v>64927.000011999997</v>
      </c>
      <c r="D121" s="207" t="s">
        <v>592</v>
      </c>
    </row>
    <row r="122" spans="2:4">
      <c r="B122" s="207" t="s">
        <v>56</v>
      </c>
      <c r="C122" s="207">
        <v>1322.000012</v>
      </c>
      <c r="D122" s="207" t="s">
        <v>497</v>
      </c>
    </row>
    <row r="123" spans="2:4">
      <c r="B123" s="207" t="s">
        <v>86</v>
      </c>
      <c r="C123" s="207">
        <v>28747.000012</v>
      </c>
      <c r="D123" s="207" t="s">
        <v>592</v>
      </c>
    </row>
    <row r="124" spans="2:4">
      <c r="B124" s="207" t="s">
        <v>0</v>
      </c>
      <c r="C124" s="207">
        <v>53368.000011999997</v>
      </c>
      <c r="D124" s="207" t="s">
        <v>592</v>
      </c>
    </row>
    <row r="125" spans="2:4">
      <c r="B125" s="207" t="s">
        <v>52</v>
      </c>
      <c r="C125" s="207" t="s">
        <v>339</v>
      </c>
      <c r="D125" s="207" t="s">
        <v>338</v>
      </c>
    </row>
    <row r="126" spans="2:4">
      <c r="B126" s="207" t="s">
        <v>50</v>
      </c>
      <c r="C126" s="207" t="s">
        <v>339</v>
      </c>
      <c r="D126" s="207" t="s">
        <v>338</v>
      </c>
    </row>
    <row r="127" spans="2:4">
      <c r="B127" s="207" t="s">
        <v>90</v>
      </c>
      <c r="C127" s="207">
        <v>2238.000012</v>
      </c>
      <c r="D127" s="207" t="s">
        <v>592</v>
      </c>
    </row>
    <row r="128" spans="2:4">
      <c r="B128" s="207" t="s">
        <v>23</v>
      </c>
      <c r="C128" s="207">
        <v>31571.000011</v>
      </c>
      <c r="D128" s="207" t="s">
        <v>599</v>
      </c>
    </row>
    <row r="129" spans="2:4">
      <c r="B129" s="207" t="s">
        <v>95</v>
      </c>
      <c r="C129" s="207" t="s">
        <v>339</v>
      </c>
      <c r="D129" s="207" t="s">
        <v>338</v>
      </c>
    </row>
    <row r="130" spans="2:4">
      <c r="B130" s="207" t="s">
        <v>76</v>
      </c>
      <c r="C130" s="207">
        <v>6035.0000120000004</v>
      </c>
      <c r="D130" s="207" t="s">
        <v>497</v>
      </c>
    </row>
    <row r="131" spans="2:4">
      <c r="B131" s="207" t="s">
        <v>21</v>
      </c>
      <c r="C131" s="207">
        <v>108076.000012</v>
      </c>
      <c r="D131" s="207" t="s">
        <v>592</v>
      </c>
    </row>
    <row r="132" spans="2:4">
      <c r="B132" s="207" t="s">
        <v>37</v>
      </c>
      <c r="C132" s="207" t="s">
        <v>339</v>
      </c>
      <c r="D132" s="207" t="s">
        <v>338</v>
      </c>
    </row>
    <row r="133" spans="2:4">
      <c r="B133" s="207" t="s">
        <v>29</v>
      </c>
      <c r="C133" s="207">
        <v>49632.000011999997</v>
      </c>
      <c r="D133" s="207" t="s">
        <v>497</v>
      </c>
    </row>
    <row r="134" spans="2:4">
      <c r="B134" s="207" t="s">
        <v>106</v>
      </c>
      <c r="C134" s="207">
        <v>77463.000010999996</v>
      </c>
      <c r="D134" s="207" t="s">
        <v>599</v>
      </c>
    </row>
    <row r="135" spans="2:4">
      <c r="B135" s="207" t="s">
        <v>25</v>
      </c>
      <c r="C135" s="207">
        <v>435734.00001199997</v>
      </c>
      <c r="D135" s="207" t="s">
        <v>592</v>
      </c>
    </row>
    <row r="136" spans="2:4">
      <c r="B136" s="207" t="s">
        <v>7</v>
      </c>
      <c r="C136" s="207">
        <v>984897.60839199997</v>
      </c>
      <c r="D136" s="207" t="s">
        <v>592</v>
      </c>
    </row>
    <row r="137" spans="2:4">
      <c r="B137" s="207" t="s">
        <v>120</v>
      </c>
      <c r="C137" s="207" t="s">
        <v>339</v>
      </c>
      <c r="D137" s="207" t="s">
        <v>338</v>
      </c>
    </row>
    <row r="138" spans="2:4">
      <c r="B138" s="207" t="s">
        <v>46</v>
      </c>
      <c r="C138" s="207" t="s">
        <v>339</v>
      </c>
      <c r="D138" s="207" t="s">
        <v>338</v>
      </c>
    </row>
    <row r="139" spans="2:4">
      <c r="B139" s="207" t="s">
        <v>18</v>
      </c>
      <c r="C139" s="207">
        <v>4162.0000120000004</v>
      </c>
      <c r="D139" s="207" t="s">
        <v>592</v>
      </c>
    </row>
    <row r="140" spans="2:4">
      <c r="B140" s="207" t="s">
        <v>49</v>
      </c>
      <c r="C140" s="207" t="s">
        <v>339</v>
      </c>
      <c r="D140" s="207" t="s">
        <v>338</v>
      </c>
    </row>
    <row r="141" spans="2:4">
      <c r="B141" s="207" t="s">
        <v>67</v>
      </c>
      <c r="C141" s="207" t="s">
        <v>339</v>
      </c>
      <c r="D141" s="207" t="s">
        <v>338</v>
      </c>
    </row>
    <row r="142" spans="2:4">
      <c r="B142" s="207" t="s">
        <v>71</v>
      </c>
      <c r="C142" s="207">
        <v>633.00000999999997</v>
      </c>
      <c r="D142" s="207" t="s">
        <v>598</v>
      </c>
    </row>
    <row r="143" spans="2:4">
      <c r="B143" s="207" t="e">
        <v>#N/A</v>
      </c>
      <c r="C143" s="207" t="s">
        <v>339</v>
      </c>
      <c r="D143" s="207" t="s">
        <v>338</v>
      </c>
    </row>
    <row r="144" spans="2:4">
      <c r="B144" s="207" t="s">
        <v>340</v>
      </c>
      <c r="C144" s="207">
        <v>1487767.3449800001</v>
      </c>
      <c r="D144" s="207" t="s">
        <v>592</v>
      </c>
    </row>
    <row r="145" spans="2:4">
      <c r="B145" s="207" t="s">
        <v>480</v>
      </c>
      <c r="C145" s="207">
        <v>1648482.3450640002</v>
      </c>
      <c r="D145" s="207" t="s">
        <v>592</v>
      </c>
    </row>
    <row r="146" spans="2:4">
      <c r="B146" s="207" t="s">
        <v>415</v>
      </c>
      <c r="C146" s="207">
        <v>1711971.3451360003</v>
      </c>
      <c r="D146" s="207" t="s">
        <v>592</v>
      </c>
    </row>
    <row r="147" spans="2:4">
      <c r="B147" s="207" t="s">
        <v>157</v>
      </c>
      <c r="C147" s="207">
        <v>3680046.4211450014</v>
      </c>
      <c r="D147" s="207" t="s">
        <v>592</v>
      </c>
    </row>
    <row r="148" spans="2:4">
      <c r="B148" s="207" t="e">
        <v>#N/A</v>
      </c>
      <c r="C148" s="207" t="s">
        <v>339</v>
      </c>
      <c r="D148" s="207" t="s">
        <v>338</v>
      </c>
    </row>
    <row r="149" spans="2:4">
      <c r="B149" s="207" t="e">
        <v>#N/A</v>
      </c>
      <c r="C149" s="207" t="s">
        <v>339</v>
      </c>
      <c r="D149" s="207" t="s">
        <v>338</v>
      </c>
    </row>
    <row r="150" spans="2:4">
      <c r="B150" s="207" t="e">
        <v>#N/A</v>
      </c>
      <c r="C150" s="207" t="s">
        <v>339</v>
      </c>
      <c r="D150" s="207" t="s">
        <v>338</v>
      </c>
    </row>
    <row r="151" spans="2:4">
      <c r="B151" s="207" t="e">
        <v>#N/A</v>
      </c>
      <c r="C151" s="207" t="s">
        <v>339</v>
      </c>
      <c r="D151" s="207" t="s">
        <v>338</v>
      </c>
    </row>
    <row r="152" spans="2:4">
      <c r="B152" s="207" t="e">
        <v>#N/A</v>
      </c>
      <c r="C152" s="207" t="s">
        <v>339</v>
      </c>
      <c r="D152" s="207" t="s">
        <v>338</v>
      </c>
    </row>
    <row r="153" spans="2:4">
      <c r="B153" s="207" t="e">
        <v>#N/A</v>
      </c>
      <c r="C153" s="207" t="s">
        <v>339</v>
      </c>
      <c r="D153" s="207" t="s">
        <v>338</v>
      </c>
    </row>
    <row r="154" spans="2:4">
      <c r="B154" s="207" t="e">
        <v>#N/A</v>
      </c>
      <c r="C154" s="207" t="s">
        <v>339</v>
      </c>
      <c r="D154" s="207" t="s">
        <v>338</v>
      </c>
    </row>
    <row r="155" spans="2:4">
      <c r="B155" s="207"/>
      <c r="C155" s="207"/>
      <c r="D155" s="207"/>
    </row>
    <row r="156" spans="2:4">
      <c r="B156" s="207"/>
      <c r="C156" s="207"/>
      <c r="D156" s="207"/>
    </row>
    <row r="157" spans="2:4">
      <c r="B157" s="207"/>
      <c r="C157" s="207"/>
      <c r="D157" s="207"/>
    </row>
    <row r="158" spans="2:4">
      <c r="B158" s="207"/>
      <c r="C158" s="207"/>
      <c r="D158" s="207"/>
    </row>
    <row r="159" spans="2:4">
      <c r="B159" s="207"/>
      <c r="C159" s="207"/>
      <c r="D159" s="207"/>
    </row>
    <row r="160" spans="2:4">
      <c r="B160" s="207"/>
      <c r="C160" s="207"/>
      <c r="D160" s="207"/>
    </row>
    <row r="161" spans="2:4">
      <c r="B161" s="207"/>
      <c r="C161" s="207"/>
      <c r="D161" s="207"/>
    </row>
    <row r="162" spans="2:4">
      <c r="B162" s="207"/>
      <c r="C162" s="207"/>
      <c r="D162" s="207"/>
    </row>
    <row r="163" spans="2:4">
      <c r="B163" s="207"/>
      <c r="C163" s="207"/>
      <c r="D163" s="207"/>
    </row>
    <row r="164" spans="2:4">
      <c r="B164" s="207"/>
      <c r="C164" s="207"/>
      <c r="D164" s="207"/>
    </row>
    <row r="165" spans="2:4">
      <c r="B165" s="207"/>
      <c r="C165" s="207"/>
      <c r="D165" s="207"/>
    </row>
    <row r="166" spans="2:4">
      <c r="B166" s="207"/>
      <c r="C166" s="207"/>
      <c r="D166" s="207"/>
    </row>
    <row r="167" spans="2:4">
      <c r="B167" s="207"/>
      <c r="C167" s="207"/>
      <c r="D167" s="207"/>
    </row>
    <row r="168" spans="2:4">
      <c r="B168" s="207"/>
      <c r="C168" s="207"/>
      <c r="D168" s="207"/>
    </row>
    <row r="169" spans="2:4">
      <c r="B169" s="207"/>
      <c r="C169" s="207"/>
      <c r="D169" s="207"/>
    </row>
    <row r="170" spans="2:4">
      <c r="B170" s="207"/>
      <c r="C170" s="207"/>
      <c r="D170" s="207"/>
    </row>
    <row r="171" spans="2:4">
      <c r="B171" s="207"/>
      <c r="C171" s="207"/>
      <c r="D171" s="207"/>
    </row>
    <row r="172" spans="2:4">
      <c r="B172" s="207"/>
      <c r="C172" s="207"/>
      <c r="D172" s="207"/>
    </row>
    <row r="173" spans="2:4">
      <c r="B173" s="207"/>
      <c r="C173" s="207"/>
      <c r="D173" s="207"/>
    </row>
    <row r="174" spans="2:4">
      <c r="B174" s="207"/>
      <c r="C174" s="207"/>
      <c r="D174" s="207"/>
    </row>
    <row r="175" spans="2:4">
      <c r="B175" s="207"/>
      <c r="C175" s="207"/>
      <c r="D175" s="207"/>
    </row>
    <row r="176" spans="2:4">
      <c r="B176" s="207"/>
      <c r="C176" s="207"/>
      <c r="D176" s="207"/>
    </row>
    <row r="177" spans="2:4">
      <c r="B177" s="207"/>
      <c r="C177" s="207"/>
      <c r="D177" s="207"/>
    </row>
    <row r="178" spans="2:4">
      <c r="B178" s="207"/>
      <c r="C178" s="207"/>
      <c r="D178" s="207"/>
    </row>
    <row r="179" spans="2:4">
      <c r="B179" s="207"/>
      <c r="C179" s="207"/>
      <c r="D179" s="207"/>
    </row>
    <row r="180" spans="2:4">
      <c r="B180" s="207"/>
      <c r="C180" s="207"/>
      <c r="D180" s="207"/>
    </row>
    <row r="181" spans="2:4">
      <c r="B181" s="207"/>
      <c r="C181" s="207"/>
      <c r="D181" s="207"/>
    </row>
    <row r="182" spans="2:4">
      <c r="B182" s="207"/>
      <c r="C182" s="207"/>
      <c r="D182" s="207"/>
    </row>
    <row r="183" spans="2:4">
      <c r="B183" s="207"/>
      <c r="C183" s="207"/>
      <c r="D183" s="207"/>
    </row>
    <row r="184" spans="2:4">
      <c r="B184" s="207"/>
      <c r="C184" s="207"/>
      <c r="D184" s="207"/>
    </row>
    <row r="185" spans="2:4">
      <c r="B185" s="207"/>
      <c r="C185" s="207"/>
      <c r="D185" s="207"/>
    </row>
    <row r="186" spans="2:4">
      <c r="B186" s="207"/>
      <c r="C186" s="207"/>
      <c r="D186" s="207"/>
    </row>
    <row r="187" spans="2:4">
      <c r="B187" s="207"/>
      <c r="C187" s="207"/>
      <c r="D187" s="207"/>
    </row>
    <row r="188" spans="2:4">
      <c r="B188" s="207"/>
      <c r="C188" s="207"/>
      <c r="D188" s="207"/>
    </row>
    <row r="189" spans="2:4">
      <c r="B189" s="207"/>
      <c r="C189" s="207"/>
      <c r="D189" s="207"/>
    </row>
    <row r="190" spans="2:4">
      <c r="B190" s="207"/>
      <c r="C190" s="207"/>
      <c r="D190" s="207"/>
    </row>
    <row r="191" spans="2:4">
      <c r="B191" s="207"/>
      <c r="C191" s="207"/>
      <c r="D191" s="207"/>
    </row>
    <row r="192" spans="2:4">
      <c r="B192" s="207"/>
      <c r="C192" s="207"/>
      <c r="D192" s="207"/>
    </row>
    <row r="193" spans="2:4">
      <c r="B193" s="207"/>
      <c r="C193" s="207"/>
      <c r="D193" s="207"/>
    </row>
    <row r="194" spans="2:4">
      <c r="B194" s="207"/>
      <c r="C194" s="207"/>
      <c r="D194" s="207"/>
    </row>
    <row r="195" spans="2:4">
      <c r="B195" s="207"/>
      <c r="C195" s="207"/>
      <c r="D195" s="207"/>
    </row>
    <row r="196" spans="2:4">
      <c r="B196" s="207"/>
      <c r="C196" s="207"/>
      <c r="D196" s="207"/>
    </row>
    <row r="197" spans="2:4">
      <c r="B197" s="207"/>
      <c r="C197" s="207"/>
      <c r="D197" s="207"/>
    </row>
    <row r="198" spans="2:4">
      <c r="B198" s="207"/>
      <c r="C198" s="207"/>
      <c r="D198" s="207"/>
    </row>
    <row r="199" spans="2:4">
      <c r="B199" s="207"/>
      <c r="C199" s="207"/>
      <c r="D199" s="207"/>
    </row>
    <row r="200" spans="2:4">
      <c r="B200" s="207"/>
      <c r="C200" s="207"/>
      <c r="D200" s="207"/>
    </row>
    <row r="201" spans="2:4">
      <c r="B201" s="207"/>
      <c r="C201" s="207"/>
      <c r="D201" s="207"/>
    </row>
    <row r="202" spans="2:4">
      <c r="B202" s="207"/>
      <c r="C202" s="207"/>
      <c r="D202" s="207"/>
    </row>
    <row r="203" spans="2:4">
      <c r="B203" s="207"/>
      <c r="C203" s="207"/>
      <c r="D203" s="207"/>
    </row>
    <row r="204" spans="2:4">
      <c r="B204" s="207"/>
      <c r="C204" s="207"/>
      <c r="D204" s="207"/>
    </row>
    <row r="205" spans="2:4">
      <c r="B205" s="207"/>
      <c r="C205" s="207"/>
      <c r="D205" s="207"/>
    </row>
    <row r="206" spans="2:4">
      <c r="B206" s="207"/>
      <c r="C206" s="207"/>
      <c r="D206" s="207"/>
    </row>
    <row r="207" spans="2:4">
      <c r="B207" s="207"/>
      <c r="C207" s="207"/>
      <c r="D207" s="207"/>
    </row>
    <row r="208" spans="2:4">
      <c r="B208" s="207"/>
      <c r="C208" s="207"/>
      <c r="D208" s="207"/>
    </row>
    <row r="209" spans="2:4">
      <c r="B209" s="207"/>
      <c r="C209" s="207"/>
      <c r="D209" s="207"/>
    </row>
    <row r="210" spans="2:4">
      <c r="B210" s="207"/>
      <c r="C210" s="207"/>
      <c r="D210" s="207"/>
    </row>
    <row r="211" spans="2:4">
      <c r="B211" s="207"/>
      <c r="C211" s="207"/>
      <c r="D211" s="207"/>
    </row>
    <row r="212" spans="2:4">
      <c r="B212" s="207"/>
      <c r="C212" s="207"/>
      <c r="D212" s="207"/>
    </row>
    <row r="213" spans="2:4">
      <c r="B213" s="207"/>
      <c r="C213" s="207"/>
      <c r="D213" s="207"/>
    </row>
    <row r="214" spans="2:4">
      <c r="B214" s="207"/>
      <c r="C214" s="207"/>
      <c r="D214" s="207"/>
    </row>
    <row r="215" spans="2:4">
      <c r="B215" s="207"/>
      <c r="C215" s="207"/>
      <c r="D215" s="207"/>
    </row>
    <row r="216" spans="2:4">
      <c r="B216" s="207"/>
      <c r="C216" s="207"/>
      <c r="D216" s="207"/>
    </row>
    <row r="217" spans="2:4">
      <c r="B217" s="207"/>
      <c r="C217" s="207"/>
      <c r="D217" s="207"/>
    </row>
    <row r="218" spans="2:4">
      <c r="B218" s="207"/>
      <c r="C218" s="207"/>
      <c r="D218" s="207"/>
    </row>
    <row r="219" spans="2:4">
      <c r="B219" s="207"/>
      <c r="C219" s="207"/>
      <c r="D219" s="207"/>
    </row>
    <row r="220" spans="2:4">
      <c r="B220" s="207"/>
      <c r="C220" s="207"/>
      <c r="D220" s="207"/>
    </row>
    <row r="221" spans="2:4">
      <c r="B221" s="207"/>
      <c r="C221" s="207"/>
      <c r="D221" s="207"/>
    </row>
    <row r="222" spans="2:4">
      <c r="B222" s="207"/>
      <c r="C222" s="207"/>
      <c r="D222" s="207"/>
    </row>
    <row r="223" spans="2:4">
      <c r="B223" s="207"/>
      <c r="C223" s="207"/>
      <c r="D223" s="207"/>
    </row>
    <row r="224" spans="2:4">
      <c r="B224" s="207"/>
      <c r="C224" s="207"/>
      <c r="D224" s="207"/>
    </row>
    <row r="225" spans="2:4">
      <c r="B225" s="207"/>
      <c r="C225" s="207"/>
      <c r="D225" s="207"/>
    </row>
    <row r="226" spans="2:4">
      <c r="B226" s="207"/>
      <c r="C226" s="207"/>
      <c r="D226" s="207"/>
    </row>
    <row r="227" spans="2:4">
      <c r="B227" s="207"/>
      <c r="C227" s="207"/>
      <c r="D227" s="207"/>
    </row>
    <row r="228" spans="2:4">
      <c r="B228" s="207"/>
      <c r="C228" s="207"/>
      <c r="D228" s="207"/>
    </row>
    <row r="229" spans="2:4">
      <c r="B229" s="207"/>
      <c r="C229" s="207"/>
      <c r="D229" s="207"/>
    </row>
    <row r="230" spans="2:4">
      <c r="B230" s="207"/>
      <c r="C230" s="207"/>
      <c r="D230" s="207"/>
    </row>
    <row r="231" spans="2:4">
      <c r="B231" s="207"/>
      <c r="C231" s="207"/>
      <c r="D231" s="207"/>
    </row>
    <row r="232" spans="2:4">
      <c r="B232" s="207"/>
      <c r="C232" s="207"/>
      <c r="D232" s="207"/>
    </row>
    <row r="233" spans="2:4">
      <c r="B233" s="207"/>
      <c r="C233" s="207"/>
      <c r="D233" s="207"/>
    </row>
    <row r="234" spans="2:4">
      <c r="B234" s="207"/>
      <c r="C234" s="207"/>
      <c r="D234" s="207"/>
    </row>
    <row r="235" spans="2:4">
      <c r="B235" s="207"/>
      <c r="C235" s="207"/>
      <c r="D235" s="207"/>
    </row>
    <row r="236" spans="2:4">
      <c r="B236" s="207"/>
      <c r="C236" s="207"/>
      <c r="D236" s="207"/>
    </row>
    <row r="237" spans="2:4">
      <c r="B237" s="207"/>
      <c r="C237" s="207"/>
      <c r="D237" s="207"/>
    </row>
    <row r="238" spans="2:4">
      <c r="B238" s="207"/>
      <c r="C238" s="207"/>
      <c r="D238" s="207"/>
    </row>
    <row r="239" spans="2:4">
      <c r="B239" s="207"/>
      <c r="C239" s="207"/>
      <c r="D239" s="207"/>
    </row>
    <row r="240" spans="2:4">
      <c r="B240" s="207"/>
      <c r="C240" s="207"/>
      <c r="D240" s="207"/>
    </row>
    <row r="241" spans="2:8">
      <c r="B241" s="207"/>
      <c r="C241" s="207"/>
      <c r="D241" s="207"/>
    </row>
    <row r="242" spans="2:8">
      <c r="B242" s="207"/>
      <c r="C242" s="207"/>
      <c r="D242" s="207"/>
    </row>
    <row r="243" spans="2:8">
      <c r="B243" s="207"/>
      <c r="C243" s="207"/>
      <c r="D243" s="207"/>
    </row>
    <row r="244" spans="2:8">
      <c r="B244" s="207"/>
      <c r="C244" s="207"/>
      <c r="D244" s="207"/>
    </row>
    <row r="245" spans="2:8">
      <c r="B245" s="207"/>
      <c r="C245" s="207"/>
      <c r="D245" s="207"/>
    </row>
    <row r="246" spans="2:8">
      <c r="B246" s="207"/>
      <c r="C246" s="207"/>
      <c r="D246" s="207"/>
    </row>
    <row r="247" spans="2:8">
      <c r="B247" s="207"/>
      <c r="C247" s="207"/>
      <c r="D247" s="207"/>
    </row>
    <row r="248" spans="2:8">
      <c r="B248" s="207"/>
      <c r="C248" s="207"/>
      <c r="D248" s="207"/>
      <c r="G248" s="390"/>
    </row>
    <row r="249" spans="2:8">
      <c r="B249" s="207"/>
      <c r="C249" s="207"/>
      <c r="D249" s="207"/>
      <c r="G249" s="390"/>
    </row>
    <row r="250" spans="2:8">
      <c r="B250" s="207"/>
      <c r="C250" s="207"/>
      <c r="D250" s="207"/>
      <c r="G250" s="390"/>
    </row>
    <row r="251" spans="2:8">
      <c r="B251" s="207"/>
      <c r="C251" s="207"/>
      <c r="D251" s="207"/>
      <c r="G251" s="390"/>
      <c r="H251" s="207"/>
    </row>
    <row r="252" spans="2:8">
      <c r="B252" s="207"/>
      <c r="C252" s="207"/>
      <c r="D252" s="207"/>
      <c r="G252" s="390"/>
      <c r="H252" s="207"/>
    </row>
    <row r="253" spans="2:8">
      <c r="B253" s="207"/>
      <c r="C253" s="207"/>
      <c r="D253" s="207"/>
      <c r="G253" s="390"/>
      <c r="H253" s="207"/>
    </row>
    <row r="254" spans="2:8">
      <c r="B254" s="207"/>
      <c r="C254" s="207"/>
      <c r="D254" s="207"/>
      <c r="G254" s="390"/>
      <c r="H254" s="207"/>
    </row>
    <row r="255" spans="2:8">
      <c r="B255" s="207"/>
      <c r="C255" s="207"/>
      <c r="D255" s="207"/>
      <c r="G255" s="390"/>
      <c r="H255" s="207"/>
    </row>
    <row r="256" spans="2:8">
      <c r="B256" s="207"/>
      <c r="C256" s="207"/>
      <c r="D256" s="207"/>
      <c r="G256" s="390"/>
      <c r="H256" s="207"/>
    </row>
    <row r="257" spans="2:8">
      <c r="B257" s="207"/>
      <c r="C257" s="207"/>
      <c r="D257" s="207"/>
      <c r="G257" s="390"/>
      <c r="H257" s="207"/>
    </row>
    <row r="258" spans="2:8">
      <c r="B258" s="207"/>
      <c r="C258" s="207"/>
      <c r="D258" s="207"/>
      <c r="G258" s="390"/>
      <c r="H258" s="207"/>
    </row>
    <row r="259" spans="2:8">
      <c r="B259" s="207"/>
      <c r="C259" s="207"/>
      <c r="D259" s="207"/>
      <c r="G259" s="390"/>
      <c r="H259" s="207"/>
    </row>
    <row r="260" spans="2:8">
      <c r="B260" s="207"/>
      <c r="C260" s="207"/>
      <c r="D260" s="207"/>
      <c r="G260" s="390"/>
      <c r="H260" s="207"/>
    </row>
    <row r="261" spans="2:8">
      <c r="B261" s="207"/>
      <c r="C261" s="207"/>
      <c r="D261" s="207"/>
    </row>
    <row r="262" spans="2:8">
      <c r="B262" s="207"/>
      <c r="C262" s="207"/>
      <c r="D262" s="207"/>
    </row>
    <row r="263" spans="2:8">
      <c r="B263" s="207"/>
      <c r="C263" s="207"/>
      <c r="D263" s="207"/>
    </row>
    <row r="264" spans="2:8">
      <c r="B264" s="207"/>
      <c r="C264" s="207"/>
      <c r="D264" s="207"/>
    </row>
    <row r="265" spans="2:8">
      <c r="B265" s="207"/>
      <c r="C265" s="207"/>
      <c r="D265" s="207"/>
    </row>
    <row r="266" spans="2:8">
      <c r="B266" s="207"/>
      <c r="C266" s="207"/>
      <c r="D266" s="207"/>
    </row>
    <row r="267" spans="2:8">
      <c r="B267" s="207"/>
      <c r="C267" s="207"/>
      <c r="D267" s="207"/>
    </row>
    <row r="268" spans="2:8">
      <c r="B268" s="207"/>
      <c r="C268" s="207"/>
      <c r="D268" s="207"/>
    </row>
    <row r="269" spans="2:8">
      <c r="B269" s="207"/>
      <c r="C269" s="207"/>
      <c r="D269" s="207"/>
    </row>
    <row r="270" spans="2:8">
      <c r="B270" s="207"/>
      <c r="C270" s="207"/>
      <c r="D270" s="207"/>
    </row>
    <row r="271" spans="2:8">
      <c r="B271" s="207"/>
      <c r="C271" s="207"/>
      <c r="D271" s="207"/>
    </row>
    <row r="272" spans="2:8">
      <c r="B272" s="207"/>
      <c r="C272" s="207"/>
      <c r="D272" s="207"/>
    </row>
    <row r="273" spans="2:4">
      <c r="B273" s="207"/>
      <c r="C273" s="207"/>
      <c r="D273" s="207"/>
    </row>
    <row r="274" spans="2:4">
      <c r="B274" s="207"/>
      <c r="C274" s="207"/>
      <c r="D274" s="207"/>
    </row>
    <row r="275" spans="2:4">
      <c r="B275" s="207"/>
      <c r="C275" s="207"/>
      <c r="D275" s="207"/>
    </row>
    <row r="276" spans="2:4">
      <c r="B276" s="207"/>
      <c r="C276" s="207"/>
      <c r="D276" s="207"/>
    </row>
    <row r="277" spans="2:4">
      <c r="B277" s="207"/>
      <c r="C277" s="207"/>
      <c r="D277" s="207"/>
    </row>
    <row r="278" spans="2:4">
      <c r="B278" s="207"/>
      <c r="C278" s="207"/>
      <c r="D278" s="207"/>
    </row>
    <row r="279" spans="2:4">
      <c r="B279" s="207"/>
      <c r="C279" s="207"/>
      <c r="D279" s="207"/>
    </row>
    <row r="280" spans="2:4">
      <c r="B280" s="207"/>
      <c r="C280" s="207"/>
      <c r="D280" s="207"/>
    </row>
    <row r="281" spans="2:4">
      <c r="B281" s="207"/>
      <c r="C281" s="207"/>
      <c r="D281" s="207"/>
    </row>
    <row r="282" spans="2:4">
      <c r="B282" s="207"/>
      <c r="C282" s="207"/>
      <c r="D282" s="207"/>
    </row>
    <row r="283" spans="2:4">
      <c r="B283" s="207"/>
      <c r="C283" s="207"/>
      <c r="D283" s="207"/>
    </row>
    <row r="284" spans="2:4">
      <c r="B284" s="207"/>
      <c r="C284" s="207"/>
      <c r="D284" s="207"/>
    </row>
    <row r="285" spans="2:4">
      <c r="B285" s="207"/>
      <c r="C285" s="207"/>
      <c r="D285" s="207"/>
    </row>
    <row r="286" spans="2:4">
      <c r="B286" s="207"/>
      <c r="C286" s="207"/>
      <c r="D286" s="207"/>
    </row>
    <row r="287" spans="2:4">
      <c r="B287" s="207"/>
      <c r="C287" s="207"/>
      <c r="D287" s="207"/>
    </row>
    <row r="288" spans="2:4">
      <c r="B288" s="207"/>
      <c r="C288" s="207"/>
      <c r="D288" s="207"/>
    </row>
    <row r="289" spans="2:8">
      <c r="B289" s="207"/>
      <c r="C289" s="207"/>
      <c r="D289" s="207"/>
    </row>
    <row r="290" spans="2:8">
      <c r="B290" s="207"/>
      <c r="C290" s="207"/>
      <c r="D290" s="207"/>
    </row>
    <row r="291" spans="2:8">
      <c r="B291" s="207"/>
      <c r="C291" s="207"/>
      <c r="D291" s="207"/>
    </row>
    <row r="292" spans="2:8">
      <c r="B292" s="207"/>
      <c r="C292" s="207"/>
      <c r="D292" s="207"/>
    </row>
    <row r="293" spans="2:8">
      <c r="B293" s="207"/>
      <c r="C293" s="207"/>
      <c r="D293" s="207"/>
    </row>
    <row r="294" spans="2:8">
      <c r="B294" s="207"/>
      <c r="C294" s="207"/>
      <c r="D294" s="207"/>
    </row>
    <row r="295" spans="2:8">
      <c r="B295" s="207"/>
      <c r="C295" s="207"/>
      <c r="D295" s="207"/>
    </row>
    <row r="296" spans="2:8">
      <c r="B296" s="207"/>
      <c r="C296" s="207"/>
      <c r="D296" s="207"/>
    </row>
    <row r="297" spans="2:8">
      <c r="B297" s="207"/>
      <c r="C297" s="207"/>
      <c r="D297" s="207"/>
    </row>
    <row r="298" spans="2:8">
      <c r="B298" s="207"/>
      <c r="C298" s="207"/>
      <c r="D298" s="207"/>
      <c r="E298" s="207"/>
      <c r="F298" s="207"/>
      <c r="G298" s="207"/>
      <c r="H298" s="207"/>
    </row>
    <row r="299" spans="2:8">
      <c r="B299" s="207"/>
      <c r="C299" s="207"/>
      <c r="D299" s="207"/>
      <c r="E299" s="207"/>
      <c r="F299" s="207"/>
      <c r="G299" s="207"/>
      <c r="H299" s="207"/>
    </row>
    <row r="300" spans="2:8">
      <c r="B300" s="207"/>
      <c r="C300" s="207"/>
      <c r="D300" s="207"/>
      <c r="E300" s="207"/>
      <c r="F300" s="207"/>
      <c r="G300" s="207"/>
      <c r="H300" s="207"/>
    </row>
    <row r="301" spans="2:8">
      <c r="B301" s="207"/>
      <c r="C301" s="207"/>
      <c r="D301" s="207"/>
      <c r="E301" s="207"/>
      <c r="F301" s="207"/>
      <c r="G301" s="207"/>
      <c r="H301" s="207"/>
    </row>
    <row r="302" spans="2:8">
      <c r="B302" s="207"/>
      <c r="C302" s="207"/>
      <c r="D302" s="207"/>
      <c r="E302" s="207"/>
      <c r="F302" s="207"/>
      <c r="G302" s="207"/>
      <c r="H302" s="207"/>
    </row>
    <row r="303" spans="2:8">
      <c r="B303" s="207"/>
      <c r="C303" s="207"/>
      <c r="D303" s="207"/>
    </row>
    <row r="304" spans="2:8">
      <c r="B304" s="207"/>
      <c r="C304" s="207"/>
      <c r="D304" s="207"/>
    </row>
    <row r="305" spans="2:4">
      <c r="B305" s="207"/>
      <c r="C305" s="207"/>
      <c r="D305" s="207"/>
    </row>
    <row r="306" spans="2:4">
      <c r="B306" s="207"/>
      <c r="C306" s="207"/>
      <c r="D306" s="207"/>
    </row>
    <row r="307" spans="2:4">
      <c r="B307" s="207"/>
      <c r="C307" s="207"/>
      <c r="D307" s="207"/>
    </row>
    <row r="308" spans="2:4">
      <c r="B308" s="207"/>
      <c r="C308" s="207"/>
      <c r="D308" s="207"/>
    </row>
    <row r="309" spans="2:4">
      <c r="B309" s="207"/>
      <c r="C309" s="207"/>
      <c r="D309" s="207"/>
    </row>
    <row r="310" spans="2:4">
      <c r="B310" s="207"/>
      <c r="C310" s="207"/>
      <c r="D310" s="207"/>
    </row>
    <row r="311" spans="2:4">
      <c r="B311" s="207"/>
      <c r="C311" s="207"/>
      <c r="D311" s="207"/>
    </row>
    <row r="312" spans="2:4">
      <c r="B312" s="207"/>
      <c r="C312" s="207"/>
      <c r="D312" s="207"/>
    </row>
    <row r="313" spans="2:4">
      <c r="B313" s="207"/>
      <c r="C313" s="207"/>
      <c r="D313" s="207"/>
    </row>
    <row r="314" spans="2:4">
      <c r="B314" s="207"/>
      <c r="C314" s="207"/>
      <c r="D314" s="207"/>
    </row>
    <row r="315" spans="2:4">
      <c r="B315" s="207"/>
      <c r="C315" s="207"/>
      <c r="D315" s="207"/>
    </row>
    <row r="316" spans="2:4">
      <c r="B316" s="207"/>
      <c r="C316" s="207"/>
      <c r="D316" s="207"/>
    </row>
    <row r="317" spans="2:4">
      <c r="B317" s="207"/>
      <c r="C317" s="207"/>
      <c r="D317" s="207"/>
    </row>
    <row r="318" spans="2:4">
      <c r="B318" s="207"/>
      <c r="C318" s="207"/>
      <c r="D318" s="207"/>
    </row>
    <row r="319" spans="2:4">
      <c r="B319" s="207"/>
      <c r="C319" s="207"/>
      <c r="D319" s="207"/>
    </row>
    <row r="320" spans="2:4">
      <c r="B320" s="207"/>
      <c r="C320" s="207"/>
      <c r="D320" s="207"/>
    </row>
    <row r="321" spans="2:4">
      <c r="B321" s="207"/>
      <c r="C321" s="207"/>
      <c r="D321" s="207"/>
    </row>
    <row r="322" spans="2:4">
      <c r="B322" s="207"/>
      <c r="C322" s="207"/>
      <c r="D322" s="207"/>
    </row>
    <row r="323" spans="2:4">
      <c r="B323" s="207"/>
      <c r="C323" s="207"/>
      <c r="D323" s="207"/>
    </row>
    <row r="324" spans="2:4">
      <c r="B324" s="207"/>
      <c r="C324" s="207"/>
      <c r="D324" s="207"/>
    </row>
    <row r="325" spans="2:4">
      <c r="B325" s="207"/>
      <c r="C325" s="207"/>
      <c r="D325" s="207"/>
    </row>
    <row r="326" spans="2:4">
      <c r="B326" s="207"/>
      <c r="C326" s="207"/>
      <c r="D326" s="207"/>
    </row>
    <row r="327" spans="2:4">
      <c r="B327" s="207"/>
      <c r="C327" s="207"/>
      <c r="D327" s="207"/>
    </row>
    <row r="328" spans="2:4">
      <c r="B328" s="207"/>
      <c r="C328" s="207"/>
      <c r="D328" s="207"/>
    </row>
    <row r="329" spans="2:4">
      <c r="B329" s="207"/>
      <c r="C329" s="207"/>
      <c r="D329" s="207"/>
    </row>
    <row r="330" spans="2:4">
      <c r="B330" s="207"/>
      <c r="C330" s="207"/>
      <c r="D330" s="207"/>
    </row>
    <row r="331" spans="2:4">
      <c r="B331" s="207"/>
      <c r="C331" s="207"/>
      <c r="D331" s="207"/>
    </row>
    <row r="332" spans="2:4">
      <c r="B332" s="207"/>
      <c r="C332" s="207"/>
      <c r="D332" s="207"/>
    </row>
    <row r="333" spans="2:4">
      <c r="B333" s="207"/>
      <c r="C333" s="207"/>
      <c r="D333" s="207"/>
    </row>
    <row r="334" spans="2:4">
      <c r="B334" s="207"/>
      <c r="C334" s="207"/>
      <c r="D334" s="207"/>
    </row>
    <row r="335" spans="2:4">
      <c r="B335" s="207"/>
      <c r="C335" s="207"/>
      <c r="D335" s="207"/>
    </row>
    <row r="336" spans="2:4">
      <c r="B336" s="207"/>
      <c r="C336" s="207"/>
      <c r="D336" s="207"/>
    </row>
    <row r="337" spans="2:4">
      <c r="B337" s="207"/>
      <c r="C337" s="207"/>
      <c r="D337" s="207"/>
    </row>
    <row r="338" spans="2:4">
      <c r="B338" s="207"/>
      <c r="C338" s="207"/>
      <c r="D338" s="207"/>
    </row>
    <row r="339" spans="2:4">
      <c r="B339" s="207"/>
      <c r="C339" s="207"/>
      <c r="D339" s="207"/>
    </row>
    <row r="340" spans="2:4">
      <c r="B340" s="207"/>
      <c r="C340" s="207"/>
      <c r="D340" s="207"/>
    </row>
    <row r="341" spans="2:4">
      <c r="B341" s="207"/>
      <c r="C341" s="207"/>
      <c r="D341" s="207"/>
    </row>
    <row r="342" spans="2:4">
      <c r="B342" s="207"/>
      <c r="C342" s="207"/>
      <c r="D342" s="207"/>
    </row>
    <row r="343" spans="2:4">
      <c r="B343" s="207"/>
      <c r="C343" s="207"/>
      <c r="D343" s="207"/>
    </row>
    <row r="344" spans="2:4">
      <c r="B344" s="207"/>
      <c r="C344" s="207"/>
      <c r="D344" s="207"/>
    </row>
    <row r="345" spans="2:4">
      <c r="B345" s="207"/>
      <c r="C345" s="207"/>
      <c r="D345" s="207"/>
    </row>
    <row r="346" spans="2:4">
      <c r="B346" s="207"/>
      <c r="C346" s="207"/>
      <c r="D346" s="207"/>
    </row>
    <row r="347" spans="2:4">
      <c r="B347" s="207"/>
      <c r="C347" s="207"/>
      <c r="D347" s="207"/>
    </row>
    <row r="348" spans="2:4">
      <c r="B348" s="207"/>
      <c r="C348" s="207"/>
      <c r="D348" s="207"/>
    </row>
    <row r="349" spans="2:4">
      <c r="B349" s="207"/>
      <c r="C349" s="207"/>
      <c r="D349" s="207"/>
    </row>
    <row r="350" spans="2:4">
      <c r="B350" s="207"/>
      <c r="C350" s="207"/>
      <c r="D350" s="207"/>
    </row>
    <row r="351" spans="2:4">
      <c r="B351" s="207"/>
      <c r="C351" s="207"/>
      <c r="D351" s="207"/>
    </row>
    <row r="352" spans="2:4">
      <c r="B352" s="207"/>
      <c r="C352" s="207"/>
      <c r="D352" s="207"/>
    </row>
    <row r="353" spans="2:4">
      <c r="B353" s="207"/>
      <c r="C353" s="207"/>
      <c r="D353" s="207"/>
    </row>
    <row r="354" spans="2:4">
      <c r="B354" s="207"/>
      <c r="C354" s="207"/>
      <c r="D354" s="207"/>
    </row>
    <row r="355" spans="2:4">
      <c r="B355" s="207"/>
      <c r="C355" s="207"/>
      <c r="D355" s="207"/>
    </row>
    <row r="356" spans="2:4">
      <c r="B356" s="207"/>
      <c r="C356" s="207"/>
      <c r="D356" s="207"/>
    </row>
    <row r="357" spans="2:4">
      <c r="B357" s="207"/>
      <c r="C357" s="207"/>
      <c r="D357" s="207"/>
    </row>
    <row r="358" spans="2:4">
      <c r="B358" s="207"/>
      <c r="C358" s="207"/>
      <c r="D358" s="207"/>
    </row>
    <row r="359" spans="2:4">
      <c r="B359" s="207"/>
      <c r="C359" s="207"/>
      <c r="D359" s="207"/>
    </row>
    <row r="360" spans="2:4">
      <c r="B360" s="207"/>
      <c r="C360" s="207"/>
      <c r="D360" s="207"/>
    </row>
    <row r="361" spans="2:4">
      <c r="B361" s="207"/>
      <c r="C361" s="207"/>
      <c r="D361" s="207"/>
    </row>
    <row r="362" spans="2:4">
      <c r="B362" s="207"/>
      <c r="C362" s="207"/>
      <c r="D362" s="207"/>
    </row>
    <row r="363" spans="2:4">
      <c r="B363" s="207"/>
      <c r="C363" s="207"/>
      <c r="D363" s="207"/>
    </row>
    <row r="364" spans="2:4">
      <c r="B364" s="207"/>
      <c r="C364" s="207"/>
      <c r="D364" s="207"/>
    </row>
    <row r="365" spans="2:4">
      <c r="B365" s="207"/>
      <c r="C365" s="207"/>
      <c r="D365" s="207"/>
    </row>
    <row r="366" spans="2:4">
      <c r="B366" s="207"/>
      <c r="C366" s="207"/>
      <c r="D366" s="207"/>
    </row>
    <row r="367" spans="2:4">
      <c r="B367" s="207"/>
      <c r="C367" s="207"/>
      <c r="D367" s="207"/>
    </row>
    <row r="368" spans="2:4">
      <c r="B368" s="207"/>
      <c r="C368" s="207"/>
      <c r="D368" s="207"/>
    </row>
    <row r="369" spans="2:4">
      <c r="B369" s="207"/>
      <c r="C369" s="207"/>
      <c r="D369" s="207"/>
    </row>
    <row r="370" spans="2:4">
      <c r="B370" s="207"/>
      <c r="C370" s="207"/>
      <c r="D370" s="207"/>
    </row>
    <row r="371" spans="2:4">
      <c r="B371" s="207"/>
      <c r="C371" s="207"/>
      <c r="D371" s="207"/>
    </row>
    <row r="372" spans="2:4">
      <c r="B372" s="207"/>
      <c r="C372" s="207"/>
      <c r="D372" s="207"/>
    </row>
    <row r="373" spans="2:4">
      <c r="B373" s="207"/>
      <c r="C373" s="207"/>
      <c r="D373" s="207"/>
    </row>
    <row r="374" spans="2:4">
      <c r="B374" s="207"/>
      <c r="C374" s="207"/>
      <c r="D374" s="207"/>
    </row>
    <row r="375" spans="2:4">
      <c r="B375" s="207"/>
      <c r="C375" s="207"/>
      <c r="D375" s="207"/>
    </row>
    <row r="376" spans="2:4">
      <c r="B376" s="207"/>
      <c r="C376" s="207"/>
      <c r="D376" s="207"/>
    </row>
    <row r="377" spans="2:4">
      <c r="B377" s="207"/>
      <c r="C377" s="207"/>
      <c r="D377" s="207"/>
    </row>
    <row r="378" spans="2:4">
      <c r="B378" s="207"/>
      <c r="C378" s="207"/>
      <c r="D378" s="207"/>
    </row>
    <row r="379" spans="2:4">
      <c r="B379" s="207"/>
      <c r="C379" s="207"/>
      <c r="D379" s="207"/>
    </row>
    <row r="380" spans="2:4">
      <c r="B380" s="207"/>
      <c r="C380" s="207"/>
      <c r="D380" s="207"/>
    </row>
    <row r="381" spans="2:4">
      <c r="B381" s="207"/>
      <c r="C381" s="207"/>
      <c r="D381" s="207"/>
    </row>
    <row r="382" spans="2:4">
      <c r="B382" s="207"/>
      <c r="C382" s="207"/>
      <c r="D382" s="207"/>
    </row>
    <row r="383" spans="2:4">
      <c r="B383" s="207"/>
      <c r="C383" s="207"/>
      <c r="D383" s="207"/>
    </row>
    <row r="384" spans="2:4">
      <c r="B384" s="207"/>
      <c r="C384" s="207"/>
      <c r="D384" s="207"/>
    </row>
    <row r="385" spans="2:4">
      <c r="B385" s="207"/>
      <c r="C385" s="207"/>
      <c r="D385" s="207"/>
    </row>
    <row r="386" spans="2:4">
      <c r="B386" s="207"/>
      <c r="C386" s="207"/>
      <c r="D386" s="207"/>
    </row>
    <row r="387" spans="2:4">
      <c r="B387" s="207"/>
      <c r="C387" s="207"/>
      <c r="D387" s="207"/>
    </row>
    <row r="388" spans="2:4">
      <c r="B388" s="207"/>
      <c r="C388" s="207"/>
      <c r="D388" s="207"/>
    </row>
    <row r="389" spans="2:4">
      <c r="B389" s="207"/>
      <c r="C389" s="207"/>
      <c r="D389" s="207"/>
    </row>
    <row r="390" spans="2:4">
      <c r="B390" s="207"/>
      <c r="C390" s="207"/>
      <c r="D390" s="207"/>
    </row>
    <row r="391" spans="2:4">
      <c r="B391" s="207"/>
      <c r="C391" s="207"/>
      <c r="D391" s="207"/>
    </row>
    <row r="392" spans="2:4">
      <c r="B392" s="207"/>
      <c r="C392" s="207"/>
      <c r="D392" s="207"/>
    </row>
    <row r="393" spans="2:4">
      <c r="B393" s="207"/>
      <c r="C393" s="207"/>
      <c r="D393" s="207"/>
    </row>
    <row r="394" spans="2:4">
      <c r="B394" s="207"/>
      <c r="C394" s="207"/>
      <c r="D394" s="207"/>
    </row>
    <row r="395" spans="2:4">
      <c r="B395" s="207"/>
      <c r="C395" s="207"/>
      <c r="D395" s="207"/>
    </row>
    <row r="396" spans="2:4">
      <c r="B396" s="207"/>
      <c r="C396" s="207"/>
      <c r="D396" s="207"/>
    </row>
    <row r="397" spans="2:4">
      <c r="B397" s="207"/>
      <c r="C397" s="207"/>
      <c r="D397" s="207"/>
    </row>
    <row r="398" spans="2:4">
      <c r="B398" s="207"/>
      <c r="C398" s="207"/>
      <c r="D398" s="207"/>
    </row>
    <row r="399" spans="2:4">
      <c r="B399" s="207"/>
      <c r="C399" s="207"/>
      <c r="D399" s="207"/>
    </row>
    <row r="400" spans="2:4">
      <c r="B400" s="207"/>
      <c r="C400" s="207"/>
      <c r="D400" s="207"/>
    </row>
    <row r="401" spans="2:4">
      <c r="B401" s="207"/>
      <c r="C401" s="207"/>
      <c r="D401" s="207"/>
    </row>
    <row r="402" spans="2:4">
      <c r="B402" s="207"/>
      <c r="C402" s="207"/>
      <c r="D402" s="207"/>
    </row>
    <row r="403" spans="2:4">
      <c r="B403" s="207"/>
      <c r="C403" s="207"/>
      <c r="D403" s="207"/>
    </row>
    <row r="404" spans="2:4">
      <c r="B404" s="207"/>
      <c r="C404" s="207"/>
      <c r="D404" s="207"/>
    </row>
    <row r="405" spans="2:4">
      <c r="B405" s="207"/>
      <c r="C405" s="207"/>
      <c r="D405" s="207"/>
    </row>
    <row r="406" spans="2:4">
      <c r="B406" s="207"/>
      <c r="C406" s="207"/>
      <c r="D406" s="207"/>
    </row>
    <row r="407" spans="2:4">
      <c r="B407" s="207"/>
      <c r="C407" s="207"/>
      <c r="D407" s="207"/>
    </row>
    <row r="408" spans="2:4">
      <c r="B408" s="207"/>
      <c r="C408" s="207"/>
      <c r="D408" s="207"/>
    </row>
    <row r="409" spans="2:4">
      <c r="B409" s="207"/>
      <c r="C409" s="207"/>
      <c r="D409" s="207"/>
    </row>
    <row r="410" spans="2:4">
      <c r="B410" s="207"/>
      <c r="C410" s="207"/>
      <c r="D410" s="207"/>
    </row>
    <row r="411" spans="2:4">
      <c r="B411" s="207"/>
      <c r="C411" s="207"/>
      <c r="D411" s="207"/>
    </row>
    <row r="412" spans="2:4">
      <c r="B412" s="207"/>
      <c r="C412" s="207"/>
      <c r="D412" s="207"/>
    </row>
    <row r="413" spans="2:4">
      <c r="B413" s="207"/>
      <c r="C413" s="207"/>
      <c r="D413" s="207"/>
    </row>
    <row r="414" spans="2:4">
      <c r="B414" s="207"/>
      <c r="C414" s="207"/>
      <c r="D414" s="207"/>
    </row>
    <row r="415" spans="2:4">
      <c r="B415" s="207"/>
      <c r="C415" s="207"/>
      <c r="D415" s="207"/>
    </row>
    <row r="416" spans="2:4">
      <c r="B416" s="207"/>
      <c r="C416" s="207"/>
      <c r="D416" s="207"/>
    </row>
    <row r="417" spans="2:4">
      <c r="B417" s="207"/>
      <c r="C417" s="207"/>
      <c r="D417" s="207"/>
    </row>
    <row r="418" spans="2:4">
      <c r="B418" s="207"/>
      <c r="C418" s="207"/>
      <c r="D418" s="207"/>
    </row>
    <row r="419" spans="2:4">
      <c r="B419" s="207"/>
      <c r="C419" s="207"/>
      <c r="D419" s="207"/>
    </row>
    <row r="420" spans="2:4">
      <c r="B420" s="207"/>
      <c r="C420" s="207"/>
      <c r="D420" s="207"/>
    </row>
    <row r="421" spans="2:4">
      <c r="B421" s="207"/>
      <c r="C421" s="207"/>
      <c r="D421" s="207"/>
    </row>
    <row r="422" spans="2:4">
      <c r="B422" s="207"/>
      <c r="C422" s="207"/>
      <c r="D422" s="207"/>
    </row>
    <row r="423" spans="2:4">
      <c r="B423" s="207"/>
      <c r="C423" s="207"/>
      <c r="D423" s="207"/>
    </row>
    <row r="424" spans="2:4">
      <c r="B424" s="207"/>
      <c r="C424" s="207"/>
      <c r="D424" s="207"/>
    </row>
    <row r="425" spans="2:4">
      <c r="B425" s="207"/>
      <c r="C425" s="207"/>
      <c r="D425" s="207"/>
    </row>
    <row r="426" spans="2:4">
      <c r="B426" s="207"/>
      <c r="C426" s="207"/>
      <c r="D426" s="207"/>
    </row>
    <row r="427" spans="2:4">
      <c r="B427" s="207"/>
      <c r="C427" s="207"/>
      <c r="D427" s="207"/>
    </row>
    <row r="428" spans="2:4">
      <c r="B428" s="207"/>
      <c r="C428" s="207"/>
      <c r="D428" s="207"/>
    </row>
    <row r="429" spans="2:4">
      <c r="B429" s="207"/>
      <c r="C429" s="207"/>
      <c r="D429" s="207"/>
    </row>
    <row r="430" spans="2:4">
      <c r="B430" s="207"/>
      <c r="C430" s="207"/>
      <c r="D430" s="207"/>
    </row>
    <row r="431" spans="2:4">
      <c r="B431" s="207"/>
      <c r="C431" s="207"/>
      <c r="D431" s="207"/>
    </row>
    <row r="432" spans="2:4">
      <c r="B432" s="207"/>
      <c r="C432" s="207"/>
      <c r="D432" s="207"/>
    </row>
    <row r="433" spans="2:4">
      <c r="B433" s="207"/>
      <c r="C433" s="207"/>
      <c r="D433" s="207"/>
    </row>
    <row r="434" spans="2:4">
      <c r="B434" s="207"/>
      <c r="C434" s="207"/>
      <c r="D434" s="207"/>
    </row>
    <row r="435" spans="2:4">
      <c r="B435" s="207"/>
      <c r="C435" s="207"/>
      <c r="D435" s="207"/>
    </row>
    <row r="436" spans="2:4">
      <c r="B436" s="207"/>
      <c r="C436" s="207"/>
      <c r="D436" s="207"/>
    </row>
    <row r="437" spans="2:4">
      <c r="B437" s="207"/>
      <c r="C437" s="207"/>
      <c r="D437" s="207"/>
    </row>
    <row r="438" spans="2:4">
      <c r="B438" s="207"/>
      <c r="C438" s="207"/>
      <c r="D438" s="207"/>
    </row>
    <row r="439" spans="2:4">
      <c r="B439" s="207"/>
      <c r="C439" s="207"/>
      <c r="D439" s="207"/>
    </row>
    <row r="440" spans="2:4">
      <c r="B440" s="207"/>
      <c r="C440" s="207"/>
      <c r="D440" s="207"/>
    </row>
    <row r="441" spans="2:4">
      <c r="B441" s="207"/>
      <c r="C441" s="207"/>
      <c r="D441" s="207"/>
    </row>
    <row r="442" spans="2:4">
      <c r="B442" s="207"/>
      <c r="C442" s="207"/>
      <c r="D442" s="207"/>
    </row>
    <row r="443" spans="2:4">
      <c r="B443" s="207"/>
      <c r="C443" s="207"/>
      <c r="D443" s="207"/>
    </row>
    <row r="444" spans="2:4">
      <c r="B444" s="207"/>
      <c r="C444" s="207"/>
      <c r="D444" s="207"/>
    </row>
    <row r="445" spans="2:4">
      <c r="B445" s="207"/>
      <c r="C445" s="207"/>
      <c r="D445" s="207"/>
    </row>
    <row r="446" spans="2:4">
      <c r="B446" s="207"/>
      <c r="C446" s="207"/>
      <c r="D446" s="207"/>
    </row>
    <row r="447" spans="2:4">
      <c r="B447" s="207"/>
      <c r="C447" s="207"/>
      <c r="D447" s="207"/>
    </row>
    <row r="448" spans="2:4">
      <c r="B448" s="207"/>
      <c r="C448" s="207"/>
      <c r="D448" s="207"/>
    </row>
    <row r="449" spans="2:4">
      <c r="B449" s="207"/>
      <c r="C449" s="207"/>
      <c r="D449" s="207"/>
    </row>
    <row r="450" spans="2:4">
      <c r="B450" s="207"/>
      <c r="C450" s="207"/>
      <c r="D450" s="207"/>
    </row>
    <row r="451" spans="2:4">
      <c r="B451" s="207"/>
      <c r="C451" s="207"/>
      <c r="D451" s="207"/>
    </row>
    <row r="452" spans="2:4">
      <c r="B452" s="207"/>
      <c r="C452" s="207"/>
      <c r="D452" s="207"/>
    </row>
    <row r="453" spans="2:4">
      <c r="B453" s="207"/>
      <c r="C453" s="207"/>
      <c r="D453" s="207"/>
    </row>
    <row r="454" spans="2:4">
      <c r="B454" s="207"/>
      <c r="C454" s="207"/>
      <c r="D454" s="207"/>
    </row>
    <row r="455" spans="2:4">
      <c r="B455" s="207"/>
      <c r="C455" s="207"/>
      <c r="D455" s="207"/>
    </row>
    <row r="456" spans="2:4">
      <c r="B456" s="207"/>
      <c r="C456" s="207"/>
      <c r="D456" s="207"/>
    </row>
    <row r="457" spans="2:4">
      <c r="B457" s="207"/>
      <c r="C457" s="207"/>
      <c r="D457" s="207"/>
    </row>
    <row r="458" spans="2:4">
      <c r="B458" s="207"/>
      <c r="C458" s="207"/>
      <c r="D458" s="207"/>
    </row>
    <row r="459" spans="2:4">
      <c r="B459" s="207"/>
      <c r="C459" s="207"/>
      <c r="D459" s="207"/>
    </row>
    <row r="460" spans="2:4">
      <c r="B460" s="207"/>
      <c r="C460" s="207"/>
      <c r="D460" s="207"/>
    </row>
    <row r="461" spans="2:4">
      <c r="B461" s="207"/>
      <c r="C461" s="207"/>
      <c r="D461" s="207"/>
    </row>
    <row r="462" spans="2:4">
      <c r="B462" s="207"/>
      <c r="C462" s="207"/>
      <c r="D462" s="207"/>
    </row>
    <row r="463" spans="2:4">
      <c r="B463" s="207"/>
      <c r="C463" s="207"/>
      <c r="D463" s="207"/>
    </row>
    <row r="464" spans="2:4">
      <c r="B464" s="207"/>
      <c r="C464" s="207"/>
      <c r="D464" s="207"/>
    </row>
    <row r="465" spans="2:4">
      <c r="B465" s="207"/>
      <c r="C465" s="207"/>
      <c r="D465" s="207"/>
    </row>
    <row r="466" spans="2:4">
      <c r="B466" s="207"/>
      <c r="C466" s="207"/>
      <c r="D466" s="207"/>
    </row>
    <row r="467" spans="2:4">
      <c r="B467" s="207"/>
      <c r="C467" s="207"/>
      <c r="D467" s="207"/>
    </row>
    <row r="468" spans="2:4">
      <c r="B468" s="207"/>
      <c r="C468" s="207"/>
      <c r="D468" s="207"/>
    </row>
    <row r="469" spans="2:4">
      <c r="B469" s="207"/>
      <c r="C469" s="207"/>
      <c r="D469" s="207"/>
    </row>
    <row r="470" spans="2:4">
      <c r="B470" s="207"/>
      <c r="C470" s="207"/>
      <c r="D470" s="207"/>
    </row>
    <row r="471" spans="2:4">
      <c r="B471" s="207"/>
      <c r="C471" s="207"/>
      <c r="D471" s="207"/>
    </row>
    <row r="472" spans="2:4">
      <c r="B472" s="207"/>
      <c r="C472" s="207"/>
      <c r="D472" s="207"/>
    </row>
    <row r="473" spans="2:4">
      <c r="B473" s="207"/>
      <c r="C473" s="207"/>
      <c r="D473" s="207"/>
    </row>
    <row r="474" spans="2:4">
      <c r="B474" s="207"/>
      <c r="C474" s="207"/>
      <c r="D474" s="207"/>
    </row>
    <row r="475" spans="2:4">
      <c r="B475" s="207"/>
      <c r="C475" s="207"/>
      <c r="D475" s="207"/>
    </row>
  </sheetData>
  <hyperlinks>
    <hyperlink ref="B2" r:id="rId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03"/>
  <sheetViews>
    <sheetView workbookViewId="0">
      <selection activeCell="E23" sqref="E23"/>
    </sheetView>
  </sheetViews>
  <sheetFormatPr baseColWidth="10" defaultRowHeight="14"/>
  <sheetData>
    <row r="2" spans="1:4">
      <c r="A2" s="207" t="s">
        <v>347</v>
      </c>
      <c r="B2" s="250" t="s">
        <v>483</v>
      </c>
    </row>
    <row r="3" spans="1:4">
      <c r="A3" s="207" t="s">
        <v>486</v>
      </c>
      <c r="B3" s="207" t="s">
        <v>489</v>
      </c>
    </row>
    <row r="5" spans="1:4">
      <c r="C5" t="s">
        <v>432</v>
      </c>
    </row>
    <row r="6" spans="1:4">
      <c r="B6" t="s">
        <v>41</v>
      </c>
      <c r="C6" s="207" t="s">
        <v>339</v>
      </c>
      <c r="D6" s="207" t="s">
        <v>338</v>
      </c>
    </row>
    <row r="7" spans="1:4">
      <c r="B7" s="207" t="s">
        <v>123</v>
      </c>
      <c r="C7" s="207">
        <v>1.4935719999999999</v>
      </c>
      <c r="D7" s="207" t="s">
        <v>497</v>
      </c>
    </row>
    <row r="8" spans="1:4">
      <c r="B8" s="207" t="s">
        <v>36</v>
      </c>
      <c r="C8" s="207">
        <v>0.53122199999999997</v>
      </c>
      <c r="D8" s="207" t="s">
        <v>497</v>
      </c>
    </row>
    <row r="9" spans="1:4">
      <c r="B9" s="207" t="s">
        <v>69</v>
      </c>
      <c r="C9" s="207" t="s">
        <v>339</v>
      </c>
      <c r="D9" s="207" t="s">
        <v>338</v>
      </c>
    </row>
    <row r="10" spans="1:4">
      <c r="B10" s="207" t="s">
        <v>33</v>
      </c>
      <c r="C10" s="207">
        <v>2.8294920000000001</v>
      </c>
      <c r="D10" s="207" t="s">
        <v>592</v>
      </c>
    </row>
    <row r="11" spans="1:4">
      <c r="B11" s="207" t="s">
        <v>124</v>
      </c>
      <c r="C11" s="207">
        <v>4.4688220000000003</v>
      </c>
      <c r="D11" s="207" t="s">
        <v>497</v>
      </c>
    </row>
    <row r="12" spans="1:4">
      <c r="B12" s="207" t="s">
        <v>55</v>
      </c>
      <c r="C12" s="207">
        <v>21.477972000000001</v>
      </c>
      <c r="D12" s="207" t="s">
        <v>592</v>
      </c>
    </row>
    <row r="13" spans="1:4">
      <c r="B13" s="207" t="s">
        <v>88</v>
      </c>
      <c r="C13" s="207">
        <v>17.186222000000001</v>
      </c>
      <c r="D13" s="207" t="s">
        <v>592</v>
      </c>
    </row>
    <row r="14" spans="1:4">
      <c r="B14" s="207" t="s">
        <v>87</v>
      </c>
      <c r="C14" s="207">
        <v>2.3408819999999997</v>
      </c>
      <c r="D14" s="207" t="s">
        <v>497</v>
      </c>
    </row>
    <row r="15" spans="1:4">
      <c r="B15" s="207" t="s">
        <v>136</v>
      </c>
      <c r="C15" s="207">
        <v>13.440151999999999</v>
      </c>
      <c r="D15" s="207" t="s">
        <v>497</v>
      </c>
    </row>
    <row r="16" spans="1:4">
      <c r="B16" s="207" t="s">
        <v>11</v>
      </c>
      <c r="C16" s="207" t="s">
        <v>339</v>
      </c>
      <c r="D16" s="207" t="s">
        <v>338</v>
      </c>
    </row>
    <row r="17" spans="2:4">
      <c r="B17" s="207" t="s">
        <v>84</v>
      </c>
      <c r="C17" s="207">
        <v>4.3372419999999998</v>
      </c>
      <c r="D17" s="207" t="s">
        <v>497</v>
      </c>
    </row>
    <row r="18" spans="2:4">
      <c r="B18" s="207" t="s">
        <v>78</v>
      </c>
      <c r="C18" s="207">
        <v>8.5386220000000002</v>
      </c>
      <c r="D18" s="207" t="s">
        <v>592</v>
      </c>
    </row>
    <row r="19" spans="2:4">
      <c r="B19" s="207" t="s">
        <v>85</v>
      </c>
      <c r="C19" s="207">
        <v>7.0273820000000002</v>
      </c>
      <c r="D19" s="207" t="s">
        <v>592</v>
      </c>
    </row>
    <row r="20" spans="2:4">
      <c r="B20" s="207" t="s">
        <v>81</v>
      </c>
      <c r="C20" s="207" t="s">
        <v>339</v>
      </c>
      <c r="D20" s="207" t="s">
        <v>338</v>
      </c>
    </row>
    <row r="21" spans="2:4">
      <c r="B21" s="207" t="s">
        <v>111</v>
      </c>
      <c r="C21" s="207">
        <v>7.4446719999999997</v>
      </c>
      <c r="D21" s="207" t="s">
        <v>497</v>
      </c>
    </row>
    <row r="22" spans="2:4">
      <c r="B22" s="207" t="s">
        <v>128</v>
      </c>
      <c r="C22" s="207">
        <v>2.386552</v>
      </c>
      <c r="D22" s="207" t="s">
        <v>592</v>
      </c>
    </row>
    <row r="23" spans="2:4">
      <c r="B23" s="207" t="s">
        <v>9</v>
      </c>
      <c r="C23" s="207">
        <v>0.24117200000000003</v>
      </c>
      <c r="D23" s="207" t="s">
        <v>592</v>
      </c>
    </row>
    <row r="24" spans="2:4">
      <c r="B24" s="207" t="s">
        <v>323</v>
      </c>
      <c r="C24" s="207">
        <v>4.570392</v>
      </c>
      <c r="D24" s="207" t="s">
        <v>497</v>
      </c>
    </row>
    <row r="25" spans="2:4">
      <c r="B25" s="207" t="s">
        <v>94</v>
      </c>
      <c r="C25" s="207">
        <v>5.4998019999999999</v>
      </c>
      <c r="D25" s="207" t="s">
        <v>592</v>
      </c>
    </row>
    <row r="26" spans="2:4">
      <c r="B26" s="207" t="s">
        <v>60</v>
      </c>
      <c r="C26" s="207">
        <v>2.7165119999999998</v>
      </c>
      <c r="D26" s="207" t="s">
        <v>497</v>
      </c>
    </row>
    <row r="27" spans="2:4">
      <c r="B27" s="207" t="s">
        <v>79</v>
      </c>
      <c r="C27" s="207">
        <v>2.8984019999999999</v>
      </c>
      <c r="D27" s="207" t="s">
        <v>592</v>
      </c>
    </row>
    <row r="28" spans="2:4">
      <c r="B28" s="207" t="s">
        <v>65</v>
      </c>
      <c r="C28" s="207" t="s">
        <v>339</v>
      </c>
      <c r="D28" s="207" t="s">
        <v>338</v>
      </c>
    </row>
    <row r="29" spans="2:4">
      <c r="B29" s="207" t="s">
        <v>57</v>
      </c>
      <c r="C29" s="207">
        <v>1.3577619999999999</v>
      </c>
      <c r="D29" s="207" t="s">
        <v>592</v>
      </c>
    </row>
    <row r="30" spans="2:4">
      <c r="B30" s="207" t="s">
        <v>38</v>
      </c>
      <c r="C30" s="207">
        <v>12.917202</v>
      </c>
      <c r="D30" s="207" t="s">
        <v>592</v>
      </c>
    </row>
    <row r="31" spans="2:4">
      <c r="B31" s="207" t="s">
        <v>58</v>
      </c>
      <c r="C31" s="207">
        <v>0.38000200000000001</v>
      </c>
      <c r="D31" s="207" t="s">
        <v>592</v>
      </c>
    </row>
    <row r="32" spans="2:4">
      <c r="B32" s="207" t="s">
        <v>1</v>
      </c>
      <c r="C32" s="207">
        <v>0.39674200000000004</v>
      </c>
      <c r="D32" s="207" t="s">
        <v>497</v>
      </c>
    </row>
    <row r="33" spans="2:4">
      <c r="B33" s="207" t="s">
        <v>31</v>
      </c>
      <c r="C33" s="207">
        <v>0.197852</v>
      </c>
      <c r="D33" s="207" t="s">
        <v>497</v>
      </c>
    </row>
    <row r="34" spans="2:4">
      <c r="B34" s="207" t="s">
        <v>113</v>
      </c>
      <c r="C34" s="207" t="s">
        <v>339</v>
      </c>
      <c r="D34" s="207" t="s">
        <v>338</v>
      </c>
    </row>
    <row r="35" spans="2:4">
      <c r="B35" s="207" t="s">
        <v>324</v>
      </c>
      <c r="C35" s="207">
        <v>2.1733419999999999</v>
      </c>
      <c r="D35" s="207" t="s">
        <v>592</v>
      </c>
    </row>
    <row r="36" spans="2:4">
      <c r="B36" s="207" t="s">
        <v>114</v>
      </c>
      <c r="C36" s="207">
        <v>2.8941319999999999</v>
      </c>
      <c r="D36" s="207" t="s">
        <v>592</v>
      </c>
    </row>
    <row r="37" spans="2:4">
      <c r="B37" s="207" t="s">
        <v>73</v>
      </c>
      <c r="C37" s="207" t="s">
        <v>339</v>
      </c>
      <c r="D37" s="207" t="s">
        <v>338</v>
      </c>
    </row>
    <row r="38" spans="2:4">
      <c r="B38" s="207" t="s">
        <v>138</v>
      </c>
      <c r="C38" s="207">
        <v>23.089512000000003</v>
      </c>
      <c r="D38" s="207" t="s">
        <v>592</v>
      </c>
    </row>
    <row r="39" spans="2:4">
      <c r="B39" s="207" t="s">
        <v>80</v>
      </c>
      <c r="C39" s="207">
        <v>12.543051999999999</v>
      </c>
      <c r="D39" s="207" t="s">
        <v>592</v>
      </c>
    </row>
    <row r="40" spans="2:4">
      <c r="B40" s="207" t="s">
        <v>103</v>
      </c>
      <c r="C40" s="207">
        <v>10.756822</v>
      </c>
      <c r="D40" s="207" t="s">
        <v>592</v>
      </c>
    </row>
    <row r="41" spans="2:4">
      <c r="B41" s="207" t="s">
        <v>64</v>
      </c>
      <c r="C41" s="207">
        <v>0.77693000000000001</v>
      </c>
      <c r="D41" s="207" t="s">
        <v>598</v>
      </c>
    </row>
    <row r="42" spans="2:4">
      <c r="B42" s="207" t="s">
        <v>19</v>
      </c>
      <c r="C42" s="207">
        <v>1.8342510000000001</v>
      </c>
      <c r="D42" s="207" t="s">
        <v>599</v>
      </c>
    </row>
    <row r="43" spans="2:4">
      <c r="B43" s="207" t="s">
        <v>100</v>
      </c>
      <c r="C43" s="207">
        <v>0.51439199999999996</v>
      </c>
      <c r="D43" s="207" t="s">
        <v>497</v>
      </c>
    </row>
    <row r="44" spans="2:4">
      <c r="B44" s="207" t="s">
        <v>134</v>
      </c>
      <c r="C44" s="207">
        <v>8.1956019999999992</v>
      </c>
      <c r="D44" s="207" t="s">
        <v>592</v>
      </c>
    </row>
    <row r="45" spans="2:4">
      <c r="B45" s="207" t="s">
        <v>17</v>
      </c>
      <c r="C45" s="207" t="s">
        <v>339</v>
      </c>
      <c r="D45" s="207" t="s">
        <v>338</v>
      </c>
    </row>
    <row r="46" spans="2:4">
      <c r="B46" s="207" t="s">
        <v>105</v>
      </c>
      <c r="C46" s="207">
        <v>8.1779220000000006</v>
      </c>
      <c r="D46" s="207" t="s">
        <v>592</v>
      </c>
    </row>
    <row r="47" spans="2:4">
      <c r="B47" s="207" t="s">
        <v>24</v>
      </c>
      <c r="C47" s="207">
        <v>10.201242000000001</v>
      </c>
      <c r="D47" s="207" t="s">
        <v>592</v>
      </c>
    </row>
    <row r="48" spans="2:4">
      <c r="B48" s="207" t="s">
        <v>131</v>
      </c>
      <c r="C48" s="207" t="s">
        <v>339</v>
      </c>
      <c r="D48" s="207" t="s">
        <v>338</v>
      </c>
    </row>
    <row r="49" spans="2:4">
      <c r="B49" s="207" t="s">
        <v>222</v>
      </c>
      <c r="C49" s="207" t="s">
        <v>339</v>
      </c>
      <c r="D49" s="207" t="s">
        <v>338</v>
      </c>
    </row>
    <row r="50" spans="2:4">
      <c r="B50" s="207" t="s">
        <v>112</v>
      </c>
      <c r="C50" s="207">
        <v>8.111714000000001</v>
      </c>
      <c r="D50" s="207" t="s">
        <v>512</v>
      </c>
    </row>
    <row r="51" spans="2:4">
      <c r="B51" s="207" t="s">
        <v>20</v>
      </c>
      <c r="C51" s="207">
        <v>8.3731919999999995</v>
      </c>
      <c r="D51" s="207" t="s">
        <v>592</v>
      </c>
    </row>
    <row r="52" spans="2:4">
      <c r="B52" s="207" t="s">
        <v>48</v>
      </c>
      <c r="C52" s="207">
        <v>2.248192</v>
      </c>
      <c r="D52" s="207" t="s">
        <v>497</v>
      </c>
    </row>
    <row r="53" spans="2:4">
      <c r="B53" s="207" t="s">
        <v>75</v>
      </c>
      <c r="C53" s="207">
        <v>3.4103620000000001</v>
      </c>
      <c r="D53" s="207" t="s">
        <v>592</v>
      </c>
    </row>
    <row r="54" spans="2:4">
      <c r="B54" s="207" t="s">
        <v>68</v>
      </c>
      <c r="C54" s="207" t="s">
        <v>339</v>
      </c>
      <c r="D54" s="207" t="s">
        <v>338</v>
      </c>
    </row>
    <row r="55" spans="2:4">
      <c r="B55" s="207" t="s">
        <v>77</v>
      </c>
      <c r="C55" s="207" t="s">
        <v>339</v>
      </c>
      <c r="D55" s="207" t="s">
        <v>338</v>
      </c>
    </row>
    <row r="56" spans="2:4">
      <c r="B56" s="207" t="s">
        <v>89</v>
      </c>
      <c r="C56" s="207">
        <v>0.942662</v>
      </c>
      <c r="D56" s="207" t="s">
        <v>497</v>
      </c>
    </row>
    <row r="57" spans="2:4">
      <c r="B57" s="207" t="s">
        <v>93</v>
      </c>
      <c r="C57" s="207">
        <v>12.507732000000001</v>
      </c>
      <c r="D57" s="207" t="s">
        <v>497</v>
      </c>
    </row>
    <row r="58" spans="2:4">
      <c r="B58" s="207" t="s">
        <v>82</v>
      </c>
      <c r="C58" s="207">
        <v>9.9743019999999998</v>
      </c>
      <c r="D58" s="207" t="s">
        <v>592</v>
      </c>
    </row>
    <row r="59" spans="2:4">
      <c r="B59" s="207" t="s">
        <v>145</v>
      </c>
      <c r="C59" s="207">
        <v>6.8514619999999997</v>
      </c>
      <c r="D59" s="207" t="s">
        <v>592</v>
      </c>
    </row>
    <row r="60" spans="2:4">
      <c r="B60" s="207" t="s">
        <v>6</v>
      </c>
      <c r="C60" s="207">
        <v>0.13232200000000002</v>
      </c>
      <c r="D60" s="207" t="s">
        <v>497</v>
      </c>
    </row>
    <row r="61" spans="2:4">
      <c r="B61" s="207" t="s">
        <v>8</v>
      </c>
      <c r="C61" s="207">
        <v>9.5531999999999992E-2</v>
      </c>
      <c r="D61" s="207" t="s">
        <v>497</v>
      </c>
    </row>
    <row r="62" spans="2:4">
      <c r="B62" s="207" t="s">
        <v>22</v>
      </c>
      <c r="C62" s="207">
        <v>0.51638200000000001</v>
      </c>
      <c r="D62" s="207" t="s">
        <v>592</v>
      </c>
    </row>
    <row r="63" spans="2:4">
      <c r="B63" s="207" t="s">
        <v>40</v>
      </c>
      <c r="C63" s="207" t="s">
        <v>339</v>
      </c>
      <c r="D63" s="207" t="s">
        <v>338</v>
      </c>
    </row>
    <row r="64" spans="2:4">
      <c r="B64" s="207" t="s">
        <v>110</v>
      </c>
      <c r="C64" s="207">
        <v>8.8801220000000001</v>
      </c>
      <c r="D64" s="207" t="s">
        <v>592</v>
      </c>
    </row>
    <row r="65" spans="2:4">
      <c r="B65" s="207" t="s">
        <v>91</v>
      </c>
      <c r="C65" s="207">
        <v>2.777819</v>
      </c>
      <c r="D65" s="207" t="s">
        <v>591</v>
      </c>
    </row>
    <row r="66" spans="2:4">
      <c r="B66" s="207" t="s">
        <v>26</v>
      </c>
      <c r="C66" s="207">
        <v>5.3108620000000002</v>
      </c>
      <c r="D66" s="207" t="s">
        <v>592</v>
      </c>
    </row>
    <row r="67" spans="2:4">
      <c r="B67" s="207" t="s">
        <v>14</v>
      </c>
      <c r="C67" s="207">
        <v>4.2651719999999997</v>
      </c>
      <c r="D67" s="207" t="s">
        <v>592</v>
      </c>
    </row>
    <row r="68" spans="2:4">
      <c r="B68" s="207" t="s">
        <v>97</v>
      </c>
      <c r="C68" s="207">
        <v>13.961542</v>
      </c>
      <c r="D68" s="207" t="s">
        <v>497</v>
      </c>
    </row>
    <row r="69" spans="2:4">
      <c r="B69" s="207" t="s">
        <v>63</v>
      </c>
      <c r="C69" s="207">
        <v>3.3177540000000003</v>
      </c>
      <c r="D69" s="207" t="s">
        <v>512</v>
      </c>
    </row>
    <row r="70" spans="2:4">
      <c r="B70" s="207" t="s">
        <v>34</v>
      </c>
      <c r="C70" s="207">
        <v>0.93402200000000002</v>
      </c>
      <c r="D70" s="207" t="s">
        <v>592</v>
      </c>
    </row>
    <row r="71" spans="2:4">
      <c r="B71" s="207" t="s">
        <v>125</v>
      </c>
      <c r="C71" s="207" t="s">
        <v>339</v>
      </c>
      <c r="D71" s="207" t="s">
        <v>338</v>
      </c>
    </row>
    <row r="72" spans="2:4">
      <c r="B72" s="207" t="s">
        <v>102</v>
      </c>
      <c r="C72" s="207">
        <v>7.5951120000000003</v>
      </c>
      <c r="D72" s="207" t="s">
        <v>497</v>
      </c>
    </row>
    <row r="73" spans="2:4">
      <c r="B73" s="207" t="s">
        <v>98</v>
      </c>
      <c r="C73" s="207">
        <v>0.46948200000000001</v>
      </c>
      <c r="D73" s="207" t="s">
        <v>497</v>
      </c>
    </row>
    <row r="74" spans="2:4">
      <c r="B74" s="207" t="s">
        <v>126</v>
      </c>
      <c r="C74" s="207">
        <v>7.3932120000000001</v>
      </c>
      <c r="D74" s="207" t="s">
        <v>592</v>
      </c>
    </row>
    <row r="75" spans="2:4">
      <c r="B75" s="207" t="s">
        <v>117</v>
      </c>
      <c r="C75" s="207">
        <v>9.3065020000000001</v>
      </c>
      <c r="D75" s="207" t="s">
        <v>497</v>
      </c>
    </row>
    <row r="76" spans="2:4">
      <c r="B76" s="207" t="s">
        <v>130</v>
      </c>
      <c r="C76" s="207">
        <v>0.35209200000000002</v>
      </c>
      <c r="D76" s="207" t="s">
        <v>497</v>
      </c>
    </row>
    <row r="77" spans="2:4">
      <c r="B77" s="207" t="s">
        <v>96</v>
      </c>
      <c r="C77" s="207" t="s">
        <v>339</v>
      </c>
      <c r="D77" s="207" t="s">
        <v>338</v>
      </c>
    </row>
    <row r="78" spans="2:4">
      <c r="B78" s="207" t="s">
        <v>118</v>
      </c>
      <c r="C78" s="207">
        <v>4.6129619999999996</v>
      </c>
      <c r="D78" s="207" t="s">
        <v>592</v>
      </c>
    </row>
    <row r="79" spans="2:4">
      <c r="B79" s="207" t="s">
        <v>142</v>
      </c>
      <c r="C79" s="207">
        <v>46.727131999999997</v>
      </c>
      <c r="D79" s="207" t="s">
        <v>592</v>
      </c>
    </row>
    <row r="80" spans="2:4">
      <c r="B80" s="207" t="s">
        <v>53</v>
      </c>
      <c r="C80" s="207">
        <v>1.421832</v>
      </c>
      <c r="D80" s="207" t="s">
        <v>497</v>
      </c>
    </row>
    <row r="81" spans="2:4">
      <c r="B81" s="207" t="s">
        <v>62</v>
      </c>
      <c r="C81" s="207" t="s">
        <v>339</v>
      </c>
      <c r="D81" s="207" t="s">
        <v>338</v>
      </c>
    </row>
    <row r="82" spans="2:4">
      <c r="B82" s="207" t="s">
        <v>44</v>
      </c>
      <c r="C82" s="207">
        <v>9.5591419999999996</v>
      </c>
      <c r="D82" s="207" t="s">
        <v>497</v>
      </c>
    </row>
    <row r="83" spans="2:4">
      <c r="B83" s="207" t="s">
        <v>66</v>
      </c>
      <c r="C83" s="207">
        <v>0.559222</v>
      </c>
      <c r="D83" s="207" t="s">
        <v>592</v>
      </c>
    </row>
    <row r="84" spans="2:4">
      <c r="B84" s="207" t="s">
        <v>144</v>
      </c>
      <c r="C84" s="207">
        <v>8.2842420000000008</v>
      </c>
      <c r="D84" s="207" t="s">
        <v>592</v>
      </c>
    </row>
    <row r="85" spans="2:4">
      <c r="B85" s="207" t="s">
        <v>133</v>
      </c>
      <c r="C85" s="207">
        <v>5.3719520000000003</v>
      </c>
      <c r="D85" s="207" t="s">
        <v>592</v>
      </c>
    </row>
    <row r="86" spans="2:4">
      <c r="B86" s="207" t="s">
        <v>15</v>
      </c>
      <c r="C86" s="207">
        <v>0.56713199999999997</v>
      </c>
      <c r="D86" s="207" t="s">
        <v>592</v>
      </c>
    </row>
    <row r="87" spans="2:4">
      <c r="B87" s="207" t="s">
        <v>115</v>
      </c>
      <c r="C87" s="207">
        <v>5.073512</v>
      </c>
      <c r="D87" s="207" t="s">
        <v>497</v>
      </c>
    </row>
    <row r="88" spans="2:4">
      <c r="B88" s="207" t="s">
        <v>121</v>
      </c>
      <c r="C88" s="207">
        <v>1.053812</v>
      </c>
      <c r="D88" s="207" t="s">
        <v>497</v>
      </c>
    </row>
    <row r="89" spans="2:4">
      <c r="B89" s="207" t="s">
        <v>140</v>
      </c>
      <c r="C89" s="207" t="s">
        <v>339</v>
      </c>
      <c r="D89" s="207" t="s">
        <v>338</v>
      </c>
    </row>
    <row r="90" spans="2:4">
      <c r="B90" s="207" t="s">
        <v>39</v>
      </c>
      <c r="C90" s="207">
        <v>1.932302</v>
      </c>
      <c r="D90" s="207" t="s">
        <v>497</v>
      </c>
    </row>
    <row r="91" spans="2:4">
      <c r="B91" s="207" t="s">
        <v>51</v>
      </c>
      <c r="C91" s="207">
        <v>0.35947200000000001</v>
      </c>
      <c r="D91" s="207" t="s">
        <v>497</v>
      </c>
    </row>
    <row r="92" spans="2:4">
      <c r="B92" s="207" t="s">
        <v>127</v>
      </c>
      <c r="C92" s="207">
        <v>6.1057119999999996</v>
      </c>
      <c r="D92" s="207" t="s">
        <v>592</v>
      </c>
    </row>
    <row r="93" spans="2:4">
      <c r="B93" s="207" t="s">
        <v>42</v>
      </c>
      <c r="C93" s="207" t="s">
        <v>339</v>
      </c>
      <c r="D93" s="207" t="s">
        <v>338</v>
      </c>
    </row>
    <row r="94" spans="2:4">
      <c r="B94" s="207" t="s">
        <v>59</v>
      </c>
      <c r="C94" s="207">
        <v>10.998752</v>
      </c>
      <c r="D94" s="207" t="s">
        <v>592</v>
      </c>
    </row>
    <row r="95" spans="2:4">
      <c r="B95" s="207" t="s">
        <v>116</v>
      </c>
      <c r="C95" s="207">
        <v>19.608912</v>
      </c>
      <c r="D95" s="207" t="s">
        <v>592</v>
      </c>
    </row>
    <row r="96" spans="2:4">
      <c r="B96" s="207" t="s">
        <v>101</v>
      </c>
      <c r="C96" s="207" t="s">
        <v>339</v>
      </c>
      <c r="D96" s="207" t="s">
        <v>338</v>
      </c>
    </row>
    <row r="97" spans="2:4">
      <c r="B97" s="207" t="s">
        <v>61</v>
      </c>
      <c r="C97" s="207">
        <v>5.1806719999999995</v>
      </c>
      <c r="D97" s="207" t="s">
        <v>497</v>
      </c>
    </row>
    <row r="98" spans="2:4">
      <c r="B98" s="207" t="s">
        <v>12</v>
      </c>
      <c r="C98" s="207" t="s">
        <v>339</v>
      </c>
      <c r="D98" s="207" t="s">
        <v>338</v>
      </c>
    </row>
    <row r="99" spans="2:4">
      <c r="B99" s="207" t="s">
        <v>531</v>
      </c>
      <c r="C99" s="207">
        <v>4.7212620000000003</v>
      </c>
      <c r="D99" s="207" t="s">
        <v>592</v>
      </c>
    </row>
    <row r="100" spans="2:4">
      <c r="B100" s="207" t="s">
        <v>109</v>
      </c>
      <c r="C100" s="207">
        <v>3.1527119999999997</v>
      </c>
      <c r="D100" s="207" t="s">
        <v>592</v>
      </c>
    </row>
    <row r="101" spans="2:4">
      <c r="B101" s="207" t="s">
        <v>122</v>
      </c>
      <c r="C101" s="207">
        <v>2.725492</v>
      </c>
      <c r="D101" s="207" t="s">
        <v>497</v>
      </c>
    </row>
    <row r="102" spans="2:4">
      <c r="B102" s="207" t="s">
        <v>10</v>
      </c>
      <c r="C102" s="207" t="s">
        <v>339</v>
      </c>
      <c r="D102" s="207" t="s">
        <v>338</v>
      </c>
    </row>
    <row r="103" spans="2:4">
      <c r="B103" s="207" t="s">
        <v>119</v>
      </c>
      <c r="C103" s="207" t="s">
        <v>339</v>
      </c>
      <c r="D103" s="207" t="s">
        <v>338</v>
      </c>
    </row>
    <row r="104" spans="2:4">
      <c r="B104" s="207" t="s">
        <v>99</v>
      </c>
      <c r="C104" s="207" t="s">
        <v>339</v>
      </c>
      <c r="D104" s="207" t="s">
        <v>338</v>
      </c>
    </row>
    <row r="105" spans="2:4">
      <c r="B105" s="207" t="s">
        <v>43</v>
      </c>
      <c r="C105" s="207" t="s">
        <v>339</v>
      </c>
      <c r="D105" s="207" t="s">
        <v>338</v>
      </c>
    </row>
    <row r="106" spans="2:4">
      <c r="B106" s="207" t="s">
        <v>16</v>
      </c>
      <c r="C106" s="207" t="s">
        <v>339</v>
      </c>
      <c r="D106" s="207" t="s">
        <v>338</v>
      </c>
    </row>
    <row r="107" spans="2:4">
      <c r="B107" s="207" t="s">
        <v>35</v>
      </c>
      <c r="C107" s="207">
        <v>4.1236619999999995</v>
      </c>
      <c r="D107" s="207" t="s">
        <v>592</v>
      </c>
    </row>
    <row r="108" spans="2:4">
      <c r="B108" s="207" t="s">
        <v>74</v>
      </c>
      <c r="C108" s="207">
        <v>6.3966620000000001</v>
      </c>
      <c r="D108" s="207" t="s">
        <v>592</v>
      </c>
    </row>
    <row r="109" spans="2:4">
      <c r="B109" s="207" t="s">
        <v>139</v>
      </c>
      <c r="C109" s="207">
        <v>34.201631999999996</v>
      </c>
      <c r="D109" s="207" t="s">
        <v>497</v>
      </c>
    </row>
    <row r="110" spans="2:4">
      <c r="B110" s="207" t="s">
        <v>54</v>
      </c>
      <c r="C110" s="207">
        <v>5.1750920000000002</v>
      </c>
      <c r="D110" s="207" t="s">
        <v>592</v>
      </c>
    </row>
    <row r="111" spans="2:4">
      <c r="B111" s="207" t="s">
        <v>13</v>
      </c>
      <c r="C111" s="207">
        <v>4.2580919999999995</v>
      </c>
      <c r="D111" s="207" t="s">
        <v>592</v>
      </c>
    </row>
    <row r="112" spans="2:4">
      <c r="B112" s="207" t="s">
        <v>72</v>
      </c>
      <c r="C112" s="207">
        <v>4.0310220000000001</v>
      </c>
      <c r="D112" s="207" t="s">
        <v>497</v>
      </c>
    </row>
    <row r="113" spans="2:4">
      <c r="B113" s="207" t="s">
        <v>47</v>
      </c>
      <c r="C113" s="207">
        <v>4.5651120000000001</v>
      </c>
      <c r="D113" s="207" t="s">
        <v>497</v>
      </c>
    </row>
    <row r="114" spans="2:4">
      <c r="B114" s="207" t="s">
        <v>70</v>
      </c>
      <c r="C114" s="207">
        <v>7.8089019999999998</v>
      </c>
      <c r="D114" s="207" t="s">
        <v>497</v>
      </c>
    </row>
    <row r="115" spans="2:4">
      <c r="B115" s="207" t="s">
        <v>92</v>
      </c>
      <c r="C115" s="207">
        <v>4.4349220000000003</v>
      </c>
      <c r="D115" s="207" t="s">
        <v>497</v>
      </c>
    </row>
    <row r="116" spans="2:4">
      <c r="B116" s="207" t="s">
        <v>108</v>
      </c>
      <c r="C116" s="207">
        <v>27.338077747716994</v>
      </c>
      <c r="D116" s="207" t="s">
        <v>592</v>
      </c>
    </row>
    <row r="117" spans="2:4">
      <c r="B117" s="207" t="s">
        <v>156</v>
      </c>
      <c r="C117" s="207">
        <v>6.8978919999999997</v>
      </c>
      <c r="D117" s="207" t="s">
        <v>592</v>
      </c>
    </row>
    <row r="118" spans="2:4">
      <c r="B118" s="207" t="s">
        <v>129</v>
      </c>
      <c r="C118" s="207">
        <v>3.884512</v>
      </c>
      <c r="D118" s="207" t="s">
        <v>592</v>
      </c>
    </row>
    <row r="119" spans="2:4">
      <c r="B119" s="207" t="s">
        <v>27</v>
      </c>
      <c r="C119" s="207">
        <v>4.0621320000000001</v>
      </c>
      <c r="D119" s="207" t="s">
        <v>592</v>
      </c>
    </row>
    <row r="120" spans="2:4">
      <c r="B120" s="207" t="s">
        <v>219</v>
      </c>
      <c r="C120" s="207">
        <v>2.2572519999999998</v>
      </c>
      <c r="D120" s="207" t="s">
        <v>592</v>
      </c>
    </row>
    <row r="121" spans="2:4">
      <c r="B121" s="207" t="s">
        <v>28</v>
      </c>
      <c r="C121" s="207">
        <v>3.2299120000000001</v>
      </c>
      <c r="D121" s="207" t="s">
        <v>592</v>
      </c>
    </row>
    <row r="122" spans="2:4">
      <c r="B122" s="207" t="s">
        <v>56</v>
      </c>
      <c r="C122" s="207">
        <v>0.43951200000000001</v>
      </c>
      <c r="D122" s="207" t="s">
        <v>497</v>
      </c>
    </row>
    <row r="123" spans="2:4">
      <c r="B123" s="207" t="s">
        <v>86</v>
      </c>
      <c r="C123" s="207">
        <v>6.7425319999999997</v>
      </c>
      <c r="D123" s="207" t="s">
        <v>592</v>
      </c>
    </row>
    <row r="124" spans="2:4">
      <c r="B124" s="207" t="s">
        <v>0</v>
      </c>
      <c r="C124" s="207">
        <v>17.752772</v>
      </c>
      <c r="D124" s="207" t="s">
        <v>592</v>
      </c>
    </row>
    <row r="125" spans="2:4">
      <c r="B125" s="207" t="s">
        <v>52</v>
      </c>
      <c r="C125" s="207" t="s">
        <v>339</v>
      </c>
      <c r="D125" s="207" t="s">
        <v>338</v>
      </c>
    </row>
    <row r="126" spans="2:4">
      <c r="B126" s="207" t="s">
        <v>50</v>
      </c>
      <c r="C126" s="207" t="s">
        <v>339</v>
      </c>
      <c r="D126" s="207" t="s">
        <v>338</v>
      </c>
    </row>
    <row r="127" spans="2:4">
      <c r="B127" s="207" t="s">
        <v>90</v>
      </c>
      <c r="C127" s="207">
        <v>0.84318199999999999</v>
      </c>
      <c r="D127" s="207" t="s">
        <v>592</v>
      </c>
    </row>
    <row r="128" spans="2:4">
      <c r="B128" s="207" t="s">
        <v>23</v>
      </c>
      <c r="C128" s="207">
        <v>1.3096209999999999</v>
      </c>
      <c r="D128" s="207" t="s">
        <v>599</v>
      </c>
    </row>
    <row r="129" spans="2:4">
      <c r="B129" s="207" t="s">
        <v>95</v>
      </c>
      <c r="C129" s="207" t="s">
        <v>339</v>
      </c>
      <c r="D129" s="207" t="s">
        <v>338</v>
      </c>
    </row>
    <row r="130" spans="2:4">
      <c r="B130" s="207" t="s">
        <v>76</v>
      </c>
      <c r="C130" s="207">
        <v>2.2166319999999997</v>
      </c>
      <c r="D130" s="207" t="s">
        <v>497</v>
      </c>
    </row>
    <row r="131" spans="2:4">
      <c r="B131" s="207" t="s">
        <v>21</v>
      </c>
      <c r="C131" s="207">
        <v>1.501282</v>
      </c>
      <c r="D131" s="207" t="s">
        <v>592</v>
      </c>
    </row>
    <row r="132" spans="2:4">
      <c r="B132" s="207" t="s">
        <v>37</v>
      </c>
      <c r="C132" s="207" t="s">
        <v>339</v>
      </c>
      <c r="D132" s="207" t="s">
        <v>338</v>
      </c>
    </row>
    <row r="133" spans="2:4">
      <c r="B133" s="207" t="s">
        <v>29</v>
      </c>
      <c r="C133" s="207">
        <v>3.0738919999999998</v>
      </c>
      <c r="D133" s="207" t="s">
        <v>497</v>
      </c>
    </row>
    <row r="134" spans="2:4">
      <c r="B134" s="207" t="s">
        <v>106</v>
      </c>
      <c r="C134" s="207">
        <v>48.550021000000001</v>
      </c>
      <c r="D134" s="207" t="s">
        <v>599</v>
      </c>
    </row>
    <row r="135" spans="2:4">
      <c r="B135" s="207" t="s">
        <v>25</v>
      </c>
      <c r="C135" s="207">
        <v>17.917542000000001</v>
      </c>
      <c r="D135" s="207" t="s">
        <v>592</v>
      </c>
    </row>
    <row r="136" spans="2:4">
      <c r="B136" s="207" t="s">
        <v>7</v>
      </c>
      <c r="C136" s="207">
        <v>5.1797219999999999</v>
      </c>
      <c r="D136" s="207" t="s">
        <v>592</v>
      </c>
    </row>
    <row r="137" spans="2:4">
      <c r="B137" s="207" t="s">
        <v>120</v>
      </c>
      <c r="C137" s="207" t="s">
        <v>339</v>
      </c>
      <c r="D137" s="207" t="s">
        <v>338</v>
      </c>
    </row>
    <row r="138" spans="2:4">
      <c r="B138" s="207" t="s">
        <v>46</v>
      </c>
      <c r="C138" s="207" t="s">
        <v>339</v>
      </c>
      <c r="D138" s="207" t="s">
        <v>338</v>
      </c>
    </row>
    <row r="139" spans="2:4">
      <c r="B139" s="207" t="s">
        <v>18</v>
      </c>
      <c r="C139" s="207">
        <v>0.24375100000000002</v>
      </c>
      <c r="D139" s="207" t="s">
        <v>599</v>
      </c>
    </row>
    <row r="140" spans="2:4">
      <c r="B140" s="207" t="s">
        <v>49</v>
      </c>
      <c r="C140" s="207" t="s">
        <v>339</v>
      </c>
      <c r="D140" s="207" t="s">
        <v>338</v>
      </c>
    </row>
    <row r="141" spans="2:4">
      <c r="B141" s="207" t="s">
        <v>67</v>
      </c>
      <c r="C141" s="207" t="s">
        <v>339</v>
      </c>
      <c r="D141" s="207" t="s">
        <v>338</v>
      </c>
    </row>
    <row r="142" spans="2:4">
      <c r="B142" s="207" t="s">
        <v>71</v>
      </c>
      <c r="C142" s="207">
        <v>0.46690999999999999</v>
      </c>
      <c r="D142" s="207" t="s">
        <v>598</v>
      </c>
    </row>
    <row r="143" spans="2:4">
      <c r="B143" s="207" t="e">
        <v>#N/A</v>
      </c>
      <c r="C143" s="207" t="s">
        <v>339</v>
      </c>
      <c r="D143" s="207" t="s">
        <v>338</v>
      </c>
    </row>
    <row r="144" spans="2:4">
      <c r="B144" s="207" t="e">
        <v>#N/A</v>
      </c>
      <c r="C144" s="207" t="s">
        <v>339</v>
      </c>
      <c r="D144" s="207" t="s">
        <v>338</v>
      </c>
    </row>
    <row r="145" spans="2:4">
      <c r="B145" s="207" t="e">
        <v>#N/A</v>
      </c>
      <c r="C145" s="207" t="s">
        <v>339</v>
      </c>
      <c r="D145" s="207" t="s">
        <v>338</v>
      </c>
    </row>
    <row r="146" spans="2:4">
      <c r="B146" s="207" t="e">
        <v>#N/A</v>
      </c>
      <c r="C146" s="207" t="s">
        <v>339</v>
      </c>
      <c r="D146" s="207" t="s">
        <v>338</v>
      </c>
    </row>
    <row r="147" spans="2:4">
      <c r="B147" s="207" t="s">
        <v>157</v>
      </c>
      <c r="C147" s="207" t="s">
        <v>339</v>
      </c>
      <c r="D147" s="207" t="s">
        <v>338</v>
      </c>
    </row>
    <row r="148" spans="2:4">
      <c r="B148" s="207" t="e">
        <v>#N/A</v>
      </c>
      <c r="C148" s="207" t="s">
        <v>339</v>
      </c>
      <c r="D148" s="207" t="s">
        <v>338</v>
      </c>
    </row>
    <row r="149" spans="2:4">
      <c r="B149" s="207" t="e">
        <v>#N/A</v>
      </c>
      <c r="C149" s="207" t="s">
        <v>339</v>
      </c>
      <c r="D149" s="207" t="s">
        <v>338</v>
      </c>
    </row>
    <row r="150" spans="2:4">
      <c r="B150" s="207" t="e">
        <v>#N/A</v>
      </c>
      <c r="C150" s="207" t="s">
        <v>339</v>
      </c>
      <c r="D150" s="207" t="s">
        <v>338</v>
      </c>
    </row>
    <row r="151" spans="2:4">
      <c r="B151" s="207" t="e">
        <v>#N/A</v>
      </c>
      <c r="C151" s="207" t="s">
        <v>339</v>
      </c>
      <c r="D151" s="207" t="s">
        <v>338</v>
      </c>
    </row>
    <row r="152" spans="2:4">
      <c r="B152" s="207" t="e">
        <v>#N/A</v>
      </c>
      <c r="C152" s="207" t="s">
        <v>339</v>
      </c>
      <c r="D152" s="207" t="s">
        <v>338</v>
      </c>
    </row>
    <row r="153" spans="2:4">
      <c r="B153" s="207" t="e">
        <v>#N/A</v>
      </c>
      <c r="C153" s="207" t="s">
        <v>339</v>
      </c>
      <c r="D153" s="207" t="s">
        <v>338</v>
      </c>
    </row>
    <row r="154" spans="2:4">
      <c r="B154" s="207" t="e">
        <v>#N/A</v>
      </c>
      <c r="C154" s="207" t="s">
        <v>339</v>
      </c>
      <c r="D154" s="207" t="s">
        <v>338</v>
      </c>
    </row>
    <row r="155" spans="2:4">
      <c r="B155" s="207" t="e">
        <v>#N/A</v>
      </c>
      <c r="C155" s="207" t="s">
        <v>339</v>
      </c>
      <c r="D155" s="207" t="s">
        <v>338</v>
      </c>
    </row>
    <row r="156" spans="2:4">
      <c r="B156" s="207" t="e">
        <v>#N/A</v>
      </c>
      <c r="C156" s="207" t="s">
        <v>339</v>
      </c>
      <c r="D156" s="207" t="s">
        <v>338</v>
      </c>
    </row>
    <row r="157" spans="2:4">
      <c r="B157" s="207" t="e">
        <v>#N/A</v>
      </c>
      <c r="C157" s="207" t="s">
        <v>339</v>
      </c>
      <c r="D157" s="207" t="s">
        <v>338</v>
      </c>
    </row>
    <row r="158" spans="2:4">
      <c r="B158" s="207" t="e">
        <v>#N/A</v>
      </c>
      <c r="C158" s="207" t="s">
        <v>339</v>
      </c>
      <c r="D158" s="207" t="s">
        <v>338</v>
      </c>
    </row>
    <row r="159" spans="2:4">
      <c r="B159" s="207" t="e">
        <v>#N/A</v>
      </c>
      <c r="C159" s="207" t="s">
        <v>339</v>
      </c>
      <c r="D159" s="207" t="s">
        <v>338</v>
      </c>
    </row>
    <row r="160" spans="2:4">
      <c r="B160" s="207" t="e">
        <v>#N/A</v>
      </c>
      <c r="C160" s="207" t="s">
        <v>339</v>
      </c>
      <c r="D160" s="207" t="s">
        <v>338</v>
      </c>
    </row>
    <row r="161" spans="2:4">
      <c r="B161" s="207" t="e">
        <v>#N/A</v>
      </c>
      <c r="C161" s="207" t="s">
        <v>339</v>
      </c>
      <c r="D161" s="207" t="s">
        <v>338</v>
      </c>
    </row>
    <row r="162" spans="2:4">
      <c r="B162" s="207" t="e">
        <v>#N/A</v>
      </c>
      <c r="C162" s="207" t="s">
        <v>339</v>
      </c>
      <c r="D162" s="207" t="s">
        <v>338</v>
      </c>
    </row>
    <row r="163" spans="2:4">
      <c r="B163" s="207" t="e">
        <v>#N/A</v>
      </c>
      <c r="C163" s="207" t="s">
        <v>339</v>
      </c>
      <c r="D163" s="207" t="s">
        <v>338</v>
      </c>
    </row>
    <row r="164" spans="2:4">
      <c r="B164" s="207" t="e">
        <v>#N/A</v>
      </c>
      <c r="C164" s="207" t="s">
        <v>339</v>
      </c>
      <c r="D164" s="207" t="s">
        <v>338</v>
      </c>
    </row>
    <row r="165" spans="2:4">
      <c r="B165" s="207" t="e">
        <v>#N/A</v>
      </c>
      <c r="C165" s="207" t="s">
        <v>339</v>
      </c>
      <c r="D165" s="207" t="s">
        <v>338</v>
      </c>
    </row>
    <row r="166" spans="2:4">
      <c r="B166" s="207" t="e">
        <v>#N/A</v>
      </c>
      <c r="C166" s="207" t="s">
        <v>339</v>
      </c>
      <c r="D166" s="207" t="s">
        <v>338</v>
      </c>
    </row>
    <row r="167" spans="2:4">
      <c r="B167" s="207" t="e">
        <v>#N/A</v>
      </c>
      <c r="C167" s="207" t="s">
        <v>339</v>
      </c>
      <c r="D167" s="207" t="s">
        <v>338</v>
      </c>
    </row>
    <row r="168" spans="2:4">
      <c r="B168" s="207" t="e">
        <v>#N/A</v>
      </c>
      <c r="C168" s="207" t="s">
        <v>339</v>
      </c>
      <c r="D168" s="207" t="s">
        <v>338</v>
      </c>
    </row>
    <row r="169" spans="2:4">
      <c r="B169" s="207" t="e">
        <v>#N/A</v>
      </c>
      <c r="C169" s="207" t="s">
        <v>339</v>
      </c>
      <c r="D169" s="207" t="s">
        <v>338</v>
      </c>
    </row>
    <row r="170" spans="2:4">
      <c r="B170" s="207" t="e">
        <v>#N/A</v>
      </c>
      <c r="C170" s="207" t="s">
        <v>339</v>
      </c>
      <c r="D170" s="207" t="s">
        <v>338</v>
      </c>
    </row>
    <row r="171" spans="2:4">
      <c r="B171" s="207" t="e">
        <v>#N/A</v>
      </c>
      <c r="C171" s="207" t="s">
        <v>339</v>
      </c>
      <c r="D171" s="207" t="s">
        <v>338</v>
      </c>
    </row>
    <row r="172" spans="2:4">
      <c r="B172" s="207" t="e">
        <v>#N/A</v>
      </c>
      <c r="C172" s="207" t="s">
        <v>339</v>
      </c>
      <c r="D172" s="207" t="s">
        <v>338</v>
      </c>
    </row>
    <row r="173" spans="2:4">
      <c r="B173" s="207" t="e">
        <v>#N/A</v>
      </c>
      <c r="C173" s="207" t="s">
        <v>339</v>
      </c>
      <c r="D173" s="207" t="s">
        <v>338</v>
      </c>
    </row>
    <row r="174" spans="2:4">
      <c r="B174" s="207" t="e">
        <v>#N/A</v>
      </c>
      <c r="C174" s="207" t="s">
        <v>339</v>
      </c>
      <c r="D174" s="207" t="s">
        <v>338</v>
      </c>
    </row>
    <row r="175" spans="2:4">
      <c r="B175" s="207" t="e">
        <v>#N/A</v>
      </c>
      <c r="C175" s="207" t="s">
        <v>339</v>
      </c>
      <c r="D175" s="207" t="s">
        <v>338</v>
      </c>
    </row>
    <row r="176" spans="2:4">
      <c r="B176" s="207" t="e">
        <v>#N/A</v>
      </c>
      <c r="C176" s="207" t="s">
        <v>339</v>
      </c>
      <c r="D176" s="207" t="s">
        <v>338</v>
      </c>
    </row>
    <row r="177" spans="2:4">
      <c r="B177" s="207" t="e">
        <v>#N/A</v>
      </c>
      <c r="C177" s="207" t="s">
        <v>339</v>
      </c>
      <c r="D177" s="207" t="s">
        <v>338</v>
      </c>
    </row>
    <row r="178" spans="2:4">
      <c r="B178" s="207" t="e">
        <v>#N/A</v>
      </c>
      <c r="C178" s="207" t="s">
        <v>339</v>
      </c>
      <c r="D178" s="207" t="s">
        <v>338</v>
      </c>
    </row>
    <row r="179" spans="2:4">
      <c r="B179" s="207" t="e">
        <v>#N/A</v>
      </c>
      <c r="C179" s="207" t="s">
        <v>339</v>
      </c>
      <c r="D179" s="207" t="s">
        <v>338</v>
      </c>
    </row>
    <row r="180" spans="2:4">
      <c r="B180" s="207" t="e">
        <v>#N/A</v>
      </c>
      <c r="C180" s="207" t="s">
        <v>339</v>
      </c>
      <c r="D180" s="207" t="s">
        <v>338</v>
      </c>
    </row>
    <row r="181" spans="2:4">
      <c r="B181" s="207" t="e">
        <v>#N/A</v>
      </c>
      <c r="C181" s="207" t="s">
        <v>339</v>
      </c>
      <c r="D181" s="207" t="s">
        <v>338</v>
      </c>
    </row>
    <row r="182" spans="2:4">
      <c r="B182" s="207" t="e">
        <v>#N/A</v>
      </c>
      <c r="C182" s="207" t="s">
        <v>339</v>
      </c>
      <c r="D182" s="207" t="s">
        <v>338</v>
      </c>
    </row>
    <row r="183" spans="2:4">
      <c r="B183" s="207" t="e">
        <v>#N/A</v>
      </c>
      <c r="C183" s="207" t="s">
        <v>339</v>
      </c>
      <c r="D183" s="207" t="s">
        <v>338</v>
      </c>
    </row>
    <row r="184" spans="2:4">
      <c r="B184" s="207" t="e">
        <v>#N/A</v>
      </c>
      <c r="C184" s="207" t="s">
        <v>339</v>
      </c>
      <c r="D184" s="207" t="s">
        <v>338</v>
      </c>
    </row>
    <row r="185" spans="2:4">
      <c r="B185" s="207" t="e">
        <v>#N/A</v>
      </c>
      <c r="C185" s="207" t="s">
        <v>339</v>
      </c>
      <c r="D185" s="207" t="s">
        <v>338</v>
      </c>
    </row>
    <row r="186" spans="2:4">
      <c r="B186" s="207" t="e">
        <v>#N/A</v>
      </c>
      <c r="C186" s="207" t="s">
        <v>339</v>
      </c>
      <c r="D186" s="207" t="s">
        <v>338</v>
      </c>
    </row>
    <row r="187" spans="2:4">
      <c r="B187" s="207" t="e">
        <v>#N/A</v>
      </c>
      <c r="C187" s="207" t="s">
        <v>339</v>
      </c>
      <c r="D187" s="207" t="s">
        <v>338</v>
      </c>
    </row>
    <row r="188" spans="2:4">
      <c r="B188" s="207" t="e">
        <v>#N/A</v>
      </c>
      <c r="C188" s="207" t="s">
        <v>339</v>
      </c>
      <c r="D188" s="207" t="s">
        <v>338</v>
      </c>
    </row>
    <row r="189" spans="2:4">
      <c r="B189" s="207" t="e">
        <v>#N/A</v>
      </c>
      <c r="C189" s="207" t="s">
        <v>339</v>
      </c>
      <c r="D189" s="207" t="s">
        <v>338</v>
      </c>
    </row>
    <row r="190" spans="2:4">
      <c r="B190" s="207" t="e">
        <v>#N/A</v>
      </c>
      <c r="C190" s="207" t="s">
        <v>339</v>
      </c>
      <c r="D190" s="207" t="s">
        <v>338</v>
      </c>
    </row>
    <row r="191" spans="2:4">
      <c r="B191" s="207" t="e">
        <v>#N/A</v>
      </c>
      <c r="C191" s="207" t="s">
        <v>339</v>
      </c>
      <c r="D191" s="207" t="s">
        <v>338</v>
      </c>
    </row>
    <row r="192" spans="2:4">
      <c r="B192" s="207" t="e">
        <v>#N/A</v>
      </c>
      <c r="C192" s="207" t="s">
        <v>339</v>
      </c>
      <c r="D192" s="207" t="s">
        <v>338</v>
      </c>
    </row>
    <row r="193" spans="2:4">
      <c r="B193" s="207" t="e">
        <v>#N/A</v>
      </c>
      <c r="C193" s="207" t="s">
        <v>339</v>
      </c>
      <c r="D193" s="207" t="s">
        <v>338</v>
      </c>
    </row>
    <row r="194" spans="2:4">
      <c r="B194" s="207" t="e">
        <v>#N/A</v>
      </c>
      <c r="C194" s="207" t="s">
        <v>339</v>
      </c>
      <c r="D194" s="207" t="s">
        <v>338</v>
      </c>
    </row>
    <row r="195" spans="2:4">
      <c r="B195" s="207" t="e">
        <v>#N/A</v>
      </c>
      <c r="C195" s="207" t="s">
        <v>339</v>
      </c>
      <c r="D195" s="207" t="s">
        <v>338</v>
      </c>
    </row>
    <row r="196" spans="2:4">
      <c r="B196" s="207" t="e">
        <v>#N/A</v>
      </c>
      <c r="C196" s="207" t="s">
        <v>339</v>
      </c>
      <c r="D196" s="207" t="s">
        <v>338</v>
      </c>
    </row>
    <row r="197" spans="2:4">
      <c r="B197" s="207" t="e">
        <v>#N/A</v>
      </c>
      <c r="C197" s="207" t="s">
        <v>339</v>
      </c>
      <c r="D197" s="207" t="s">
        <v>338</v>
      </c>
    </row>
    <row r="198" spans="2:4">
      <c r="B198" s="207" t="e">
        <v>#N/A</v>
      </c>
      <c r="C198" s="207" t="s">
        <v>339</v>
      </c>
      <c r="D198" s="207" t="s">
        <v>338</v>
      </c>
    </row>
    <row r="199" spans="2:4">
      <c r="B199" s="207" t="e">
        <v>#N/A</v>
      </c>
      <c r="C199" s="207" t="s">
        <v>339</v>
      </c>
      <c r="D199" s="207" t="s">
        <v>338</v>
      </c>
    </row>
    <row r="200" spans="2:4">
      <c r="B200" s="207" t="e">
        <v>#N/A</v>
      </c>
      <c r="C200" s="207" t="s">
        <v>339</v>
      </c>
      <c r="D200" s="207" t="s">
        <v>338</v>
      </c>
    </row>
    <row r="201" spans="2:4">
      <c r="B201" s="207" t="e">
        <v>#N/A</v>
      </c>
      <c r="C201" s="207" t="s">
        <v>339</v>
      </c>
      <c r="D201" s="207" t="s">
        <v>338</v>
      </c>
    </row>
    <row r="202" spans="2:4">
      <c r="B202" s="207" t="e">
        <v>#N/A</v>
      </c>
      <c r="C202" s="207" t="s">
        <v>339</v>
      </c>
      <c r="D202" s="207" t="s">
        <v>338</v>
      </c>
    </row>
    <row r="203" spans="2:4">
      <c r="B203" s="207" t="e">
        <v>#N/A</v>
      </c>
      <c r="C203" s="207" t="s">
        <v>339</v>
      </c>
      <c r="D203" s="207" t="s">
        <v>338</v>
      </c>
    </row>
    <row r="204" spans="2:4">
      <c r="B204" s="207" t="e">
        <v>#N/A</v>
      </c>
      <c r="C204" s="207" t="s">
        <v>339</v>
      </c>
      <c r="D204" s="207" t="s">
        <v>338</v>
      </c>
    </row>
    <row r="205" spans="2:4">
      <c r="B205" s="207" t="e">
        <v>#N/A</v>
      </c>
      <c r="C205" s="207" t="s">
        <v>339</v>
      </c>
      <c r="D205" s="207" t="s">
        <v>338</v>
      </c>
    </row>
    <row r="206" spans="2:4">
      <c r="B206" s="207" t="e">
        <v>#N/A</v>
      </c>
      <c r="C206" s="207" t="s">
        <v>339</v>
      </c>
      <c r="D206" s="207" t="s">
        <v>338</v>
      </c>
    </row>
    <row r="207" spans="2:4">
      <c r="B207" s="207" t="e">
        <v>#N/A</v>
      </c>
      <c r="C207" s="207" t="s">
        <v>339</v>
      </c>
      <c r="D207" s="207" t="s">
        <v>338</v>
      </c>
    </row>
    <row r="208" spans="2:4">
      <c r="B208" s="207" t="e">
        <v>#N/A</v>
      </c>
      <c r="C208" s="207" t="s">
        <v>339</v>
      </c>
      <c r="D208" s="207" t="s">
        <v>338</v>
      </c>
    </row>
    <row r="209" spans="2:4">
      <c r="B209" s="207" t="e">
        <v>#N/A</v>
      </c>
      <c r="C209" s="207" t="s">
        <v>339</v>
      </c>
      <c r="D209" s="207" t="s">
        <v>338</v>
      </c>
    </row>
    <row r="210" spans="2:4">
      <c r="B210" s="207" t="e">
        <v>#N/A</v>
      </c>
      <c r="C210" s="207" t="s">
        <v>339</v>
      </c>
      <c r="D210" s="207" t="s">
        <v>338</v>
      </c>
    </row>
    <row r="211" spans="2:4">
      <c r="B211" s="207" t="e">
        <v>#N/A</v>
      </c>
      <c r="C211" s="207" t="s">
        <v>339</v>
      </c>
      <c r="D211" s="207" t="s">
        <v>338</v>
      </c>
    </row>
    <row r="212" spans="2:4">
      <c r="B212" s="207" t="e">
        <v>#N/A</v>
      </c>
      <c r="C212" s="207" t="s">
        <v>339</v>
      </c>
      <c r="D212" s="207" t="s">
        <v>338</v>
      </c>
    </row>
    <row r="213" spans="2:4">
      <c r="B213" s="207" t="e">
        <v>#N/A</v>
      </c>
      <c r="C213" s="207" t="s">
        <v>339</v>
      </c>
      <c r="D213" s="207" t="s">
        <v>338</v>
      </c>
    </row>
    <row r="214" spans="2:4">
      <c r="B214" s="207" t="e">
        <v>#N/A</v>
      </c>
      <c r="C214" s="207" t="s">
        <v>339</v>
      </c>
      <c r="D214" s="207" t="s">
        <v>338</v>
      </c>
    </row>
    <row r="215" spans="2:4">
      <c r="B215" s="207" t="e">
        <v>#N/A</v>
      </c>
      <c r="C215" s="207" t="s">
        <v>339</v>
      </c>
      <c r="D215" s="207" t="s">
        <v>338</v>
      </c>
    </row>
    <row r="216" spans="2:4">
      <c r="B216" s="207" t="e">
        <v>#N/A</v>
      </c>
      <c r="C216" s="207" t="s">
        <v>339</v>
      </c>
      <c r="D216" s="207" t="s">
        <v>338</v>
      </c>
    </row>
    <row r="217" spans="2:4">
      <c r="B217" s="207" t="e">
        <v>#N/A</v>
      </c>
      <c r="C217" s="207" t="s">
        <v>339</v>
      </c>
      <c r="D217" s="207" t="s">
        <v>338</v>
      </c>
    </row>
    <row r="218" spans="2:4">
      <c r="B218" s="207" t="e">
        <v>#N/A</v>
      </c>
      <c r="C218" s="207" t="s">
        <v>339</v>
      </c>
      <c r="D218" s="207" t="s">
        <v>338</v>
      </c>
    </row>
    <row r="219" spans="2:4">
      <c r="B219" s="207" t="e">
        <v>#N/A</v>
      </c>
      <c r="C219" s="207" t="s">
        <v>339</v>
      </c>
      <c r="D219" s="207" t="s">
        <v>338</v>
      </c>
    </row>
    <row r="220" spans="2:4">
      <c r="B220" s="207" t="e">
        <v>#N/A</v>
      </c>
      <c r="C220" s="207" t="s">
        <v>339</v>
      </c>
      <c r="D220" s="207" t="s">
        <v>338</v>
      </c>
    </row>
    <row r="221" spans="2:4">
      <c r="B221" s="207" t="e">
        <v>#N/A</v>
      </c>
      <c r="C221" s="207" t="s">
        <v>339</v>
      </c>
      <c r="D221" s="207" t="s">
        <v>338</v>
      </c>
    </row>
    <row r="222" spans="2:4">
      <c r="B222" s="207" t="e">
        <v>#N/A</v>
      </c>
      <c r="C222" s="207" t="s">
        <v>339</v>
      </c>
      <c r="D222" s="207" t="s">
        <v>338</v>
      </c>
    </row>
    <row r="223" spans="2:4">
      <c r="B223" s="207" t="e">
        <v>#N/A</v>
      </c>
      <c r="C223" s="207" t="s">
        <v>339</v>
      </c>
      <c r="D223" s="207" t="s">
        <v>338</v>
      </c>
    </row>
    <row r="224" spans="2:4">
      <c r="B224" s="207" t="e">
        <v>#N/A</v>
      </c>
      <c r="C224" s="207" t="s">
        <v>339</v>
      </c>
      <c r="D224" s="207" t="s">
        <v>338</v>
      </c>
    </row>
    <row r="225" spans="2:4">
      <c r="B225" s="207" t="e">
        <v>#N/A</v>
      </c>
      <c r="C225" s="207" t="s">
        <v>339</v>
      </c>
      <c r="D225" s="207" t="s">
        <v>338</v>
      </c>
    </row>
    <row r="226" spans="2:4">
      <c r="B226" s="207" t="e">
        <v>#N/A</v>
      </c>
      <c r="C226" s="207" t="s">
        <v>339</v>
      </c>
      <c r="D226" s="207" t="s">
        <v>338</v>
      </c>
    </row>
    <row r="227" spans="2:4">
      <c r="B227" s="207" t="e">
        <v>#N/A</v>
      </c>
      <c r="C227" s="207" t="s">
        <v>339</v>
      </c>
      <c r="D227" s="207" t="s">
        <v>338</v>
      </c>
    </row>
    <row r="228" spans="2:4">
      <c r="B228" s="207" t="e">
        <v>#N/A</v>
      </c>
      <c r="C228" s="207" t="s">
        <v>339</v>
      </c>
      <c r="D228" s="207" t="s">
        <v>338</v>
      </c>
    </row>
    <row r="229" spans="2:4">
      <c r="B229" s="207" t="e">
        <v>#N/A</v>
      </c>
      <c r="C229" s="207" t="s">
        <v>339</v>
      </c>
      <c r="D229" s="207" t="s">
        <v>338</v>
      </c>
    </row>
    <row r="230" spans="2:4">
      <c r="B230" s="207" t="e">
        <v>#N/A</v>
      </c>
      <c r="C230" s="207" t="s">
        <v>339</v>
      </c>
      <c r="D230" s="207" t="s">
        <v>338</v>
      </c>
    </row>
    <row r="231" spans="2:4">
      <c r="B231" s="207" t="e">
        <v>#N/A</v>
      </c>
      <c r="C231" s="207" t="s">
        <v>339</v>
      </c>
      <c r="D231" s="207" t="s">
        <v>338</v>
      </c>
    </row>
    <row r="232" spans="2:4">
      <c r="B232" s="207" t="e">
        <v>#N/A</v>
      </c>
      <c r="C232" s="207" t="s">
        <v>339</v>
      </c>
      <c r="D232" s="207" t="s">
        <v>338</v>
      </c>
    </row>
    <row r="233" spans="2:4">
      <c r="B233" s="207" t="e">
        <v>#N/A</v>
      </c>
      <c r="C233" s="207" t="s">
        <v>339</v>
      </c>
      <c r="D233" s="207" t="s">
        <v>338</v>
      </c>
    </row>
    <row r="234" spans="2:4">
      <c r="B234" s="207" t="e">
        <v>#N/A</v>
      </c>
      <c r="C234" s="207" t="s">
        <v>339</v>
      </c>
      <c r="D234" s="207" t="s">
        <v>338</v>
      </c>
    </row>
    <row r="235" spans="2:4">
      <c r="B235" s="207" t="e">
        <v>#N/A</v>
      </c>
      <c r="C235" s="207" t="s">
        <v>339</v>
      </c>
      <c r="D235" s="207" t="s">
        <v>338</v>
      </c>
    </row>
    <row r="236" spans="2:4">
      <c r="B236" s="207" t="e">
        <v>#N/A</v>
      </c>
      <c r="C236" s="207" t="s">
        <v>339</v>
      </c>
      <c r="D236" s="207" t="s">
        <v>338</v>
      </c>
    </row>
    <row r="237" spans="2:4">
      <c r="B237" s="207" t="e">
        <v>#N/A</v>
      </c>
      <c r="C237" s="207" t="s">
        <v>339</v>
      </c>
      <c r="D237" s="207" t="s">
        <v>338</v>
      </c>
    </row>
    <row r="238" spans="2:4">
      <c r="B238" s="207" t="e">
        <v>#N/A</v>
      </c>
      <c r="C238" s="207" t="s">
        <v>339</v>
      </c>
      <c r="D238" s="207" t="s">
        <v>338</v>
      </c>
    </row>
    <row r="239" spans="2:4">
      <c r="B239" s="207" t="e">
        <v>#N/A</v>
      </c>
      <c r="C239" s="207" t="s">
        <v>339</v>
      </c>
      <c r="D239" s="207" t="s">
        <v>338</v>
      </c>
    </row>
    <row r="240" spans="2:4">
      <c r="B240" s="207" t="e">
        <v>#N/A</v>
      </c>
      <c r="C240" s="207" t="s">
        <v>339</v>
      </c>
      <c r="D240" s="207" t="s">
        <v>338</v>
      </c>
    </row>
    <row r="241" spans="2:8">
      <c r="B241" s="207" t="e">
        <v>#N/A</v>
      </c>
      <c r="C241" s="207" t="s">
        <v>339</v>
      </c>
      <c r="D241" s="207" t="s">
        <v>338</v>
      </c>
    </row>
    <row r="242" spans="2:8">
      <c r="B242" s="207" t="e">
        <v>#N/A</v>
      </c>
      <c r="C242" s="207" t="s">
        <v>339</v>
      </c>
      <c r="D242" s="207" t="s">
        <v>338</v>
      </c>
    </row>
    <row r="243" spans="2:8">
      <c r="B243" s="207" t="e">
        <v>#N/A</v>
      </c>
      <c r="C243" s="207" t="s">
        <v>339</v>
      </c>
      <c r="D243" s="207" t="s">
        <v>338</v>
      </c>
    </row>
    <row r="244" spans="2:8">
      <c r="B244" s="207" t="e">
        <v>#N/A</v>
      </c>
      <c r="C244" s="207" t="s">
        <v>339</v>
      </c>
      <c r="D244" s="207" t="s">
        <v>338</v>
      </c>
    </row>
    <row r="245" spans="2:8">
      <c r="B245" s="207" t="e">
        <v>#N/A</v>
      </c>
      <c r="C245" s="207" t="s">
        <v>339</v>
      </c>
      <c r="D245" s="207" t="s">
        <v>338</v>
      </c>
    </row>
    <row r="246" spans="2:8">
      <c r="B246" s="207" t="e">
        <v>#N/A</v>
      </c>
      <c r="C246" s="207" t="s">
        <v>339</v>
      </c>
      <c r="D246" s="207" t="s">
        <v>338</v>
      </c>
    </row>
    <row r="247" spans="2:8">
      <c r="B247" s="207" t="e">
        <v>#N/A</v>
      </c>
      <c r="C247" s="207" t="s">
        <v>339</v>
      </c>
      <c r="D247" s="207" t="s">
        <v>338</v>
      </c>
      <c r="E247" s="207"/>
      <c r="F247" s="207"/>
      <c r="G247" s="207"/>
      <c r="H247" s="207"/>
    </row>
    <row r="248" spans="2:8">
      <c r="B248" s="207" t="e">
        <v>#N/A</v>
      </c>
      <c r="C248" s="207" t="s">
        <v>339</v>
      </c>
      <c r="D248" s="207" t="s">
        <v>338</v>
      </c>
      <c r="E248" s="207"/>
      <c r="F248" s="207"/>
      <c r="G248" s="207"/>
      <c r="H248" s="207"/>
    </row>
    <row r="249" spans="2:8">
      <c r="B249" s="207" t="e">
        <v>#N/A</v>
      </c>
      <c r="C249" s="207" t="s">
        <v>339</v>
      </c>
      <c r="D249" s="207" t="s">
        <v>338</v>
      </c>
      <c r="E249" s="207"/>
      <c r="F249" s="207"/>
      <c r="G249" s="207"/>
      <c r="H249" s="207"/>
    </row>
    <row r="250" spans="2:8">
      <c r="B250" s="207" t="e">
        <v>#N/A</v>
      </c>
      <c r="C250" s="207" t="s">
        <v>339</v>
      </c>
      <c r="D250" s="207" t="s">
        <v>338</v>
      </c>
      <c r="E250" s="207"/>
      <c r="F250" s="207"/>
      <c r="G250" s="207"/>
      <c r="H250" s="207"/>
    </row>
    <row r="251" spans="2:8">
      <c r="B251" s="207" t="e">
        <v>#N/A</v>
      </c>
      <c r="C251" s="207" t="s">
        <v>339</v>
      </c>
      <c r="D251" s="207" t="s">
        <v>338</v>
      </c>
      <c r="E251" s="207"/>
      <c r="F251" s="207"/>
      <c r="G251" s="207"/>
      <c r="H251" s="207"/>
    </row>
    <row r="252" spans="2:8">
      <c r="B252" s="207" t="e">
        <v>#N/A</v>
      </c>
      <c r="C252" s="207" t="s">
        <v>339</v>
      </c>
      <c r="D252" s="207" t="s">
        <v>338</v>
      </c>
      <c r="E252" s="207"/>
      <c r="F252" s="207"/>
      <c r="G252" s="207"/>
      <c r="H252" s="207"/>
    </row>
    <row r="253" spans="2:8">
      <c r="B253" s="207" t="e">
        <v>#N/A</v>
      </c>
      <c r="C253" s="207" t="s">
        <v>339</v>
      </c>
      <c r="D253" s="207" t="s">
        <v>338</v>
      </c>
      <c r="E253" s="207"/>
      <c r="F253" s="207"/>
      <c r="G253" s="207"/>
      <c r="H253" s="207"/>
    </row>
    <row r="254" spans="2:8">
      <c r="B254" s="207" t="e">
        <v>#N/A</v>
      </c>
      <c r="C254" s="207" t="s">
        <v>339</v>
      </c>
      <c r="D254" s="207" t="s">
        <v>338</v>
      </c>
      <c r="E254" s="207"/>
      <c r="F254" s="207"/>
      <c r="G254" s="207"/>
      <c r="H254" s="207"/>
    </row>
    <row r="255" spans="2:8">
      <c r="B255" s="207"/>
      <c r="C255" s="207"/>
      <c r="D255" s="207"/>
      <c r="E255" s="207"/>
      <c r="F255" s="207"/>
      <c r="G255" s="207"/>
      <c r="H255" s="207"/>
    </row>
    <row r="256" spans="2:8">
      <c r="B256" s="207"/>
      <c r="C256" s="207"/>
      <c r="D256" s="207"/>
      <c r="E256" s="207"/>
      <c r="F256" s="207"/>
      <c r="G256" s="207"/>
      <c r="H256" s="207"/>
    </row>
    <row r="257" spans="2:8">
      <c r="B257" s="207"/>
      <c r="C257" s="207"/>
      <c r="D257" s="207"/>
      <c r="E257" s="207"/>
      <c r="F257" s="207"/>
      <c r="G257" s="207"/>
      <c r="H257" s="207"/>
    </row>
    <row r="258" spans="2:8">
      <c r="B258" s="207"/>
      <c r="C258" s="207"/>
      <c r="D258" s="207"/>
      <c r="E258" s="207"/>
      <c r="F258" s="207"/>
      <c r="G258" s="207"/>
      <c r="H258" s="207"/>
    </row>
    <row r="259" spans="2:8">
      <c r="B259" s="207"/>
      <c r="C259" s="207"/>
      <c r="D259" s="207"/>
      <c r="E259" s="207"/>
      <c r="F259" s="207"/>
      <c r="G259" s="207"/>
      <c r="H259" s="207"/>
    </row>
    <row r="260" spans="2:8">
      <c r="B260" s="207"/>
      <c r="C260" s="207"/>
      <c r="D260" s="207"/>
      <c r="E260" s="207"/>
      <c r="F260" s="207"/>
      <c r="G260" s="207"/>
      <c r="H260" s="207"/>
    </row>
    <row r="298" spans="2:8">
      <c r="B298" s="207"/>
      <c r="C298" s="207"/>
      <c r="D298" s="207"/>
      <c r="E298" s="207"/>
      <c r="F298" s="207"/>
      <c r="G298" s="207"/>
      <c r="H298" s="207"/>
    </row>
    <row r="299" spans="2:8">
      <c r="B299" s="207"/>
      <c r="C299" s="207"/>
      <c r="D299" s="207"/>
      <c r="E299" s="207"/>
      <c r="F299" s="207"/>
      <c r="G299" s="207"/>
      <c r="H299" s="207"/>
    </row>
    <row r="300" spans="2:8">
      <c r="B300" s="207"/>
      <c r="C300" s="207"/>
      <c r="D300" s="207"/>
      <c r="E300" s="207"/>
      <c r="F300" s="207"/>
      <c r="G300" s="207"/>
      <c r="H300" s="207"/>
    </row>
    <row r="301" spans="2:8">
      <c r="B301" s="207"/>
      <c r="C301" s="207"/>
      <c r="D301" s="207"/>
      <c r="E301" s="207"/>
      <c r="F301" s="207"/>
      <c r="G301" s="207"/>
      <c r="H301" s="207"/>
    </row>
    <row r="302" spans="2:8">
      <c r="B302" s="207"/>
      <c r="C302" s="207"/>
      <c r="D302" s="207"/>
      <c r="E302" s="207"/>
      <c r="F302" s="207"/>
      <c r="G302" s="207"/>
      <c r="H302" s="207"/>
    </row>
    <row r="303" spans="2:8">
      <c r="B303" s="207"/>
      <c r="C303" s="207"/>
      <c r="D303" s="207"/>
      <c r="E303" s="207"/>
      <c r="F303" s="207"/>
      <c r="G303" s="207"/>
      <c r="H303" s="207"/>
    </row>
  </sheetData>
  <hyperlinks>
    <hyperlink ref="B2" r:id="rId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48"/>
  <sheetViews>
    <sheetView topLeftCell="A137" workbookViewId="0">
      <selection activeCell="D6" sqref="D6"/>
    </sheetView>
  </sheetViews>
  <sheetFormatPr baseColWidth="10" defaultRowHeight="14"/>
  <cols>
    <col min="7" max="7" width="10.83203125" style="390"/>
    <col min="10" max="10" width="10.83203125" style="207"/>
  </cols>
  <sheetData>
    <row r="2" spans="1:10">
      <c r="A2" s="207" t="s">
        <v>347</v>
      </c>
      <c r="B2" s="250" t="s">
        <v>483</v>
      </c>
    </row>
    <row r="3" spans="1:10">
      <c r="A3" s="207" t="s">
        <v>486</v>
      </c>
      <c r="B3" s="207" t="s">
        <v>492</v>
      </c>
    </row>
    <row r="6" spans="1:10">
      <c r="B6" t="s">
        <v>41</v>
      </c>
      <c r="C6" s="390" t="s">
        <v>339</v>
      </c>
      <c r="D6" s="207" t="s">
        <v>338</v>
      </c>
      <c r="J6" s="390"/>
    </row>
    <row r="7" spans="1:10">
      <c r="B7" s="207" t="s">
        <v>123</v>
      </c>
      <c r="C7" s="390" t="s">
        <v>339</v>
      </c>
      <c r="D7" s="207" t="s">
        <v>338</v>
      </c>
      <c r="J7" s="390"/>
    </row>
    <row r="8" spans="1:10">
      <c r="B8" s="207" t="s">
        <v>36</v>
      </c>
      <c r="C8" s="390" t="s">
        <v>339</v>
      </c>
      <c r="D8" s="207" t="s">
        <v>338</v>
      </c>
      <c r="J8" s="390"/>
    </row>
    <row r="9" spans="1:10">
      <c r="B9" s="207" t="s">
        <v>69</v>
      </c>
      <c r="C9" s="390" t="s">
        <v>339</v>
      </c>
      <c r="D9" s="207" t="s">
        <v>338</v>
      </c>
      <c r="J9" s="390"/>
    </row>
    <row r="10" spans="1:10">
      <c r="B10" s="207" t="s">
        <v>33</v>
      </c>
      <c r="C10" s="390">
        <v>125.000012</v>
      </c>
      <c r="D10" s="207" t="s">
        <v>592</v>
      </c>
      <c r="J10" s="390"/>
    </row>
    <row r="11" spans="1:10">
      <c r="B11" s="207" t="s">
        <v>124</v>
      </c>
      <c r="C11" s="390">
        <v>1.0000119999999999</v>
      </c>
      <c r="D11" s="207" t="s">
        <v>592</v>
      </c>
      <c r="J11" s="390"/>
    </row>
    <row r="12" spans="1:10">
      <c r="B12" s="207" t="s">
        <v>55</v>
      </c>
      <c r="C12" s="390">
        <v>235.000012</v>
      </c>
      <c r="D12" s="207" t="s">
        <v>592</v>
      </c>
      <c r="J12" s="390"/>
    </row>
    <row r="13" spans="1:10">
      <c r="B13" s="207" t="s">
        <v>88</v>
      </c>
      <c r="C13" s="390">
        <v>928.21668199999999</v>
      </c>
      <c r="D13" s="207" t="s">
        <v>592</v>
      </c>
      <c r="J13" s="390"/>
    </row>
    <row r="14" spans="1:10">
      <c r="B14" s="207" t="s">
        <v>87</v>
      </c>
      <c r="C14" s="390" t="s">
        <v>339</v>
      </c>
      <c r="D14" s="207" t="s">
        <v>338</v>
      </c>
      <c r="J14" s="390"/>
    </row>
    <row r="15" spans="1:10">
      <c r="B15" s="207" t="s">
        <v>136</v>
      </c>
      <c r="C15" s="390">
        <v>1.0000119999999999</v>
      </c>
      <c r="D15" s="207" t="s">
        <v>592</v>
      </c>
      <c r="J15" s="390"/>
    </row>
    <row r="16" spans="1:10">
      <c r="B16" s="207" t="s">
        <v>11</v>
      </c>
      <c r="C16" s="390" t="s">
        <v>339</v>
      </c>
      <c r="D16" s="207" t="s">
        <v>338</v>
      </c>
      <c r="J16" s="390"/>
    </row>
    <row r="17" spans="2:10">
      <c r="B17" s="207" t="s">
        <v>84</v>
      </c>
      <c r="C17" s="390" t="s">
        <v>339</v>
      </c>
      <c r="D17" s="207" t="s">
        <v>338</v>
      </c>
      <c r="J17" s="390"/>
    </row>
    <row r="18" spans="2:10">
      <c r="B18" s="207" t="s">
        <v>78</v>
      </c>
      <c r="C18" s="390">
        <v>267.00001200000003</v>
      </c>
      <c r="D18" s="207" t="s">
        <v>592</v>
      </c>
      <c r="J18" s="390"/>
    </row>
    <row r="19" spans="2:10">
      <c r="B19" s="207" t="s">
        <v>85</v>
      </c>
      <c r="C19" s="390" t="s">
        <v>339</v>
      </c>
      <c r="D19" s="207" t="s">
        <v>338</v>
      </c>
      <c r="J19" s="390"/>
    </row>
    <row r="20" spans="2:10">
      <c r="B20" s="207" t="s">
        <v>81</v>
      </c>
      <c r="C20" s="390" t="s">
        <v>339</v>
      </c>
      <c r="D20" s="207" t="s">
        <v>338</v>
      </c>
      <c r="J20" s="390"/>
    </row>
    <row r="21" spans="2:10">
      <c r="B21" s="207" t="s">
        <v>111</v>
      </c>
      <c r="C21" s="390">
        <v>2.0000119999999999</v>
      </c>
      <c r="D21" s="207" t="s">
        <v>497</v>
      </c>
      <c r="J21" s="390"/>
    </row>
    <row r="22" spans="2:10">
      <c r="B22" s="207" t="s">
        <v>128</v>
      </c>
      <c r="C22" s="390">
        <v>1.000011</v>
      </c>
      <c r="D22" s="207" t="s">
        <v>599</v>
      </c>
      <c r="J22" s="390"/>
    </row>
    <row r="23" spans="2:10">
      <c r="B23" s="207" t="s">
        <v>9</v>
      </c>
      <c r="C23" s="390">
        <v>78.000011999999998</v>
      </c>
      <c r="D23" s="207" t="s">
        <v>592</v>
      </c>
      <c r="J23" s="390"/>
    </row>
    <row r="24" spans="2:10">
      <c r="B24" s="207" t="s">
        <v>323</v>
      </c>
      <c r="C24" s="390" t="s">
        <v>339</v>
      </c>
      <c r="D24" s="207" t="s">
        <v>338</v>
      </c>
      <c r="J24" s="390"/>
    </row>
    <row r="25" spans="2:10">
      <c r="B25" s="207" t="s">
        <v>94</v>
      </c>
      <c r="C25" s="390">
        <v>12.000012</v>
      </c>
      <c r="D25" s="207" t="s">
        <v>592</v>
      </c>
      <c r="G25" s="207"/>
      <c r="J25" s="390"/>
    </row>
    <row r="26" spans="2:10">
      <c r="B26" s="207" t="s">
        <v>60</v>
      </c>
      <c r="C26" s="390" t="s">
        <v>339</v>
      </c>
      <c r="D26" s="207" t="s">
        <v>338</v>
      </c>
      <c r="J26" s="390"/>
    </row>
    <row r="27" spans="2:10">
      <c r="B27" s="207" t="s">
        <v>79</v>
      </c>
      <c r="C27" s="390" t="s">
        <v>339</v>
      </c>
      <c r="D27" s="207" t="s">
        <v>338</v>
      </c>
      <c r="J27" s="390"/>
    </row>
    <row r="28" spans="2:10">
      <c r="B28" s="207" t="s">
        <v>65</v>
      </c>
      <c r="C28" s="390" t="s">
        <v>339</v>
      </c>
      <c r="D28" s="207" t="s">
        <v>338</v>
      </c>
      <c r="J28" s="390"/>
    </row>
    <row r="29" spans="2:10">
      <c r="B29" s="207" t="s">
        <v>57</v>
      </c>
      <c r="C29" s="390" t="s">
        <v>339</v>
      </c>
      <c r="D29" s="207" t="s">
        <v>338</v>
      </c>
      <c r="J29" s="390"/>
    </row>
    <row r="30" spans="2:10">
      <c r="B30" s="207" t="s">
        <v>38</v>
      </c>
      <c r="C30" s="390">
        <v>378.00001200000003</v>
      </c>
      <c r="D30" s="207" t="s">
        <v>592</v>
      </c>
      <c r="J30" s="390"/>
    </row>
    <row r="31" spans="2:10">
      <c r="B31" s="207" t="s">
        <v>58</v>
      </c>
      <c r="C31" s="390">
        <v>6.0000119999999999</v>
      </c>
      <c r="D31" s="207" t="s">
        <v>592</v>
      </c>
      <c r="J31" s="390"/>
    </row>
    <row r="32" spans="2:10">
      <c r="B32" s="207" t="s">
        <v>1</v>
      </c>
      <c r="C32" s="390" t="s">
        <v>339</v>
      </c>
      <c r="D32" s="207" t="s">
        <v>338</v>
      </c>
      <c r="J32" s="390"/>
    </row>
    <row r="33" spans="2:10">
      <c r="B33" s="207" t="s">
        <v>31</v>
      </c>
      <c r="C33" s="390">
        <v>11.000012</v>
      </c>
      <c r="D33" s="207" t="s">
        <v>497</v>
      </c>
      <c r="J33" s="390"/>
    </row>
    <row r="34" spans="2:10">
      <c r="B34" s="207" t="s">
        <v>113</v>
      </c>
      <c r="C34" s="390" t="s">
        <v>339</v>
      </c>
      <c r="D34" s="207" t="s">
        <v>338</v>
      </c>
      <c r="J34" s="390"/>
    </row>
    <row r="35" spans="2:10">
      <c r="B35" s="207" t="s">
        <v>324</v>
      </c>
      <c r="C35" s="390">
        <v>3.0000119999999999</v>
      </c>
      <c r="D35" s="207" t="s">
        <v>592</v>
      </c>
      <c r="J35" s="390"/>
    </row>
    <row r="36" spans="2:10">
      <c r="B36" s="207" t="s">
        <v>114</v>
      </c>
      <c r="C36" s="390">
        <v>31.000012000000002</v>
      </c>
      <c r="D36" s="207" t="s">
        <v>592</v>
      </c>
      <c r="J36" s="390"/>
    </row>
    <row r="37" spans="2:10">
      <c r="B37" s="207" t="s">
        <v>73</v>
      </c>
      <c r="C37" s="390" t="s">
        <v>339</v>
      </c>
      <c r="D37" s="207" t="s">
        <v>338</v>
      </c>
      <c r="J37" s="390"/>
    </row>
    <row r="38" spans="2:10">
      <c r="B38" s="207" t="s">
        <v>138</v>
      </c>
      <c r="C38" s="390">
        <v>2.0000119999999999</v>
      </c>
      <c r="D38" s="207" t="s">
        <v>592</v>
      </c>
      <c r="J38" s="390"/>
    </row>
    <row r="39" spans="2:10">
      <c r="B39" s="207" t="s">
        <v>80</v>
      </c>
      <c r="C39" s="390">
        <v>27.000012000000002</v>
      </c>
      <c r="D39" s="207" t="s">
        <v>592</v>
      </c>
      <c r="J39" s="390"/>
    </row>
    <row r="40" spans="2:10">
      <c r="B40" s="207" t="s">
        <v>103</v>
      </c>
      <c r="C40" s="390">
        <v>175.000012</v>
      </c>
      <c r="D40" s="207" t="s">
        <v>592</v>
      </c>
      <c r="J40" s="390"/>
    </row>
    <row r="41" spans="2:10">
      <c r="B41" s="207" t="s">
        <v>64</v>
      </c>
      <c r="C41" s="390">
        <v>9.0000110000000006</v>
      </c>
      <c r="D41" s="207" t="s">
        <v>599</v>
      </c>
      <c r="J41" s="390"/>
    </row>
    <row r="42" spans="2:10">
      <c r="B42" s="207" t="s">
        <v>19</v>
      </c>
      <c r="C42" s="390">
        <v>1.000011</v>
      </c>
      <c r="D42" s="207" t="s">
        <v>599</v>
      </c>
      <c r="J42" s="390"/>
    </row>
    <row r="43" spans="2:10">
      <c r="B43" s="207" t="s">
        <v>100</v>
      </c>
      <c r="C43" s="390">
        <v>1.0000119999999999</v>
      </c>
      <c r="D43" s="207" t="s">
        <v>592</v>
      </c>
      <c r="J43" s="390"/>
    </row>
    <row r="44" spans="2:10">
      <c r="B44" s="207" t="s">
        <v>134</v>
      </c>
      <c r="C44" s="390">
        <v>6.0000119999999999</v>
      </c>
      <c r="D44" s="207" t="s">
        <v>592</v>
      </c>
      <c r="J44" s="390"/>
    </row>
    <row r="45" spans="2:10">
      <c r="B45" s="207" t="s">
        <v>17</v>
      </c>
      <c r="C45" s="390" t="s">
        <v>339</v>
      </c>
      <c r="D45" s="207" t="s">
        <v>338</v>
      </c>
      <c r="J45" s="390"/>
    </row>
    <row r="46" spans="2:10">
      <c r="B46" s="207" t="s">
        <v>105</v>
      </c>
      <c r="C46" s="390">
        <v>56.000011999999998</v>
      </c>
      <c r="D46" s="207" t="s">
        <v>592</v>
      </c>
      <c r="J46" s="390"/>
    </row>
    <row r="47" spans="2:10">
      <c r="B47" s="207" t="s">
        <v>24</v>
      </c>
      <c r="C47" s="390">
        <v>1348.000012</v>
      </c>
      <c r="D47" s="207" t="s">
        <v>592</v>
      </c>
      <c r="J47" s="390"/>
    </row>
    <row r="48" spans="2:10">
      <c r="B48" s="207" t="s">
        <v>131</v>
      </c>
      <c r="C48" s="390" t="s">
        <v>339</v>
      </c>
      <c r="D48" s="207" t="s">
        <v>338</v>
      </c>
      <c r="G48" s="207"/>
      <c r="J48" s="390"/>
    </row>
    <row r="49" spans="2:10">
      <c r="B49" s="207" t="s">
        <v>222</v>
      </c>
      <c r="C49" s="390" t="s">
        <v>339</v>
      </c>
      <c r="D49" s="207" t="s">
        <v>338</v>
      </c>
      <c r="J49" s="390"/>
    </row>
    <row r="50" spans="2:10">
      <c r="B50" s="207" t="s">
        <v>112</v>
      </c>
      <c r="C50" s="390">
        <v>1.0000119999999999</v>
      </c>
      <c r="D50" s="207" t="s">
        <v>592</v>
      </c>
      <c r="J50" s="390"/>
    </row>
    <row r="51" spans="2:10">
      <c r="B51" s="207" t="s">
        <v>20</v>
      </c>
      <c r="C51" s="390">
        <v>2843.000012</v>
      </c>
      <c r="D51" s="207" t="s">
        <v>592</v>
      </c>
      <c r="G51" s="207"/>
      <c r="J51" s="390"/>
    </row>
    <row r="52" spans="2:10">
      <c r="B52" s="207" t="s">
        <v>48</v>
      </c>
      <c r="C52" s="390">
        <v>7.0000119999999999</v>
      </c>
      <c r="D52" s="207" t="s">
        <v>497</v>
      </c>
      <c r="J52" s="390"/>
    </row>
    <row r="53" spans="2:10">
      <c r="B53" s="207" t="s">
        <v>75</v>
      </c>
      <c r="C53" s="390">
        <v>16.000012000000002</v>
      </c>
      <c r="D53" s="207" t="s">
        <v>592</v>
      </c>
      <c r="J53" s="390"/>
    </row>
    <row r="54" spans="2:10">
      <c r="B54" s="207" t="s">
        <v>68</v>
      </c>
      <c r="C54" s="390" t="s">
        <v>339</v>
      </c>
      <c r="D54" s="207" t="s">
        <v>338</v>
      </c>
      <c r="J54" s="390"/>
    </row>
    <row r="55" spans="2:10">
      <c r="B55" s="207" t="s">
        <v>77</v>
      </c>
      <c r="C55" s="390" t="s">
        <v>339</v>
      </c>
      <c r="D55" s="207" t="s">
        <v>338</v>
      </c>
      <c r="J55" s="390"/>
    </row>
    <row r="56" spans="2:10">
      <c r="B56" s="207" t="s">
        <v>89</v>
      </c>
      <c r="C56" s="390">
        <v>3.0000119999999999</v>
      </c>
      <c r="D56" s="207" t="s">
        <v>497</v>
      </c>
      <c r="J56" s="390"/>
    </row>
    <row r="57" spans="2:10">
      <c r="B57" s="207" t="s">
        <v>93</v>
      </c>
      <c r="C57" s="390">
        <v>6.0010120000000002</v>
      </c>
      <c r="D57" s="207" t="s">
        <v>497</v>
      </c>
      <c r="J57" s="390"/>
    </row>
    <row r="58" spans="2:10">
      <c r="B58" s="207" t="s">
        <v>82</v>
      </c>
      <c r="C58" s="390">
        <v>69.000011999999998</v>
      </c>
      <c r="D58" s="207" t="s">
        <v>592</v>
      </c>
      <c r="G58" s="207"/>
      <c r="J58" s="390"/>
    </row>
    <row r="59" spans="2:10">
      <c r="B59" s="207" t="s">
        <v>145</v>
      </c>
      <c r="C59" s="390">
        <v>11.000012</v>
      </c>
      <c r="D59" s="207" t="s">
        <v>592</v>
      </c>
      <c r="J59" s="390"/>
    </row>
    <row r="60" spans="2:10">
      <c r="B60" s="207" t="s">
        <v>6</v>
      </c>
      <c r="C60" s="390">
        <v>177.000012</v>
      </c>
      <c r="D60" s="207" t="s">
        <v>497</v>
      </c>
      <c r="J60" s="390"/>
    </row>
    <row r="61" spans="2:10">
      <c r="B61" s="207" t="s">
        <v>8</v>
      </c>
      <c r="C61" s="390">
        <v>4.0000119999999999</v>
      </c>
      <c r="D61" s="207" t="s">
        <v>497</v>
      </c>
      <c r="G61" s="207"/>
      <c r="J61" s="390"/>
    </row>
    <row r="62" spans="2:10">
      <c r="B62" s="207" t="s">
        <v>22</v>
      </c>
      <c r="C62" s="390">
        <v>2.0000110000000002</v>
      </c>
      <c r="D62" s="207" t="s">
        <v>599</v>
      </c>
      <c r="J62" s="390"/>
    </row>
    <row r="63" spans="2:10">
      <c r="B63" s="207" t="s">
        <v>40</v>
      </c>
      <c r="C63" s="390" t="s">
        <v>339</v>
      </c>
      <c r="D63" s="207" t="s">
        <v>338</v>
      </c>
      <c r="J63" s="390"/>
    </row>
    <row r="64" spans="2:10">
      <c r="B64" s="207" t="s">
        <v>110</v>
      </c>
      <c r="C64" s="390">
        <v>68.000011999999998</v>
      </c>
      <c r="D64" s="207" t="s">
        <v>592</v>
      </c>
      <c r="J64" s="390"/>
    </row>
    <row r="65" spans="2:10">
      <c r="B65" s="207" t="s">
        <v>91</v>
      </c>
      <c r="C65" s="390">
        <v>72.000009000000006</v>
      </c>
      <c r="D65" s="207" t="s">
        <v>591</v>
      </c>
      <c r="J65" s="390"/>
    </row>
    <row r="66" spans="2:10">
      <c r="B66" s="207" t="s">
        <v>26</v>
      </c>
      <c r="C66" s="390">
        <v>787.00001199999997</v>
      </c>
      <c r="D66" s="207" t="s">
        <v>592</v>
      </c>
      <c r="J66" s="390"/>
    </row>
    <row r="67" spans="2:10">
      <c r="B67" s="207" t="s">
        <v>14</v>
      </c>
      <c r="C67" s="390">
        <v>97.000011999999998</v>
      </c>
      <c r="D67" s="207" t="s">
        <v>592</v>
      </c>
      <c r="J67" s="390"/>
    </row>
    <row r="68" spans="2:10">
      <c r="B68" s="207" t="s">
        <v>97</v>
      </c>
      <c r="C68" s="390">
        <v>3.0000119999999999</v>
      </c>
      <c r="D68" s="207" t="s">
        <v>592</v>
      </c>
      <c r="J68" s="390"/>
    </row>
    <row r="69" spans="2:10">
      <c r="B69" s="207" t="s">
        <v>63</v>
      </c>
      <c r="C69" s="390" t="s">
        <v>339</v>
      </c>
      <c r="D69" s="207" t="s">
        <v>338</v>
      </c>
      <c r="J69" s="390"/>
    </row>
    <row r="70" spans="2:10">
      <c r="B70" s="207" t="s">
        <v>34</v>
      </c>
      <c r="C70" s="390">
        <v>1.0000119999999999</v>
      </c>
      <c r="D70" s="207" t="s">
        <v>592</v>
      </c>
      <c r="G70" s="207"/>
      <c r="J70" s="390"/>
    </row>
    <row r="71" spans="2:10">
      <c r="B71" s="207" t="s">
        <v>125</v>
      </c>
      <c r="C71" s="390" t="s">
        <v>339</v>
      </c>
      <c r="D71" s="207" t="s">
        <v>338</v>
      </c>
      <c r="G71" s="207"/>
      <c r="H71" s="207"/>
      <c r="J71" s="390"/>
    </row>
    <row r="72" spans="2:10">
      <c r="B72" s="207" t="s">
        <v>102</v>
      </c>
      <c r="C72" s="390" t="s">
        <v>339</v>
      </c>
      <c r="D72" s="207" t="s">
        <v>338</v>
      </c>
      <c r="J72" s="390"/>
    </row>
    <row r="73" spans="2:10">
      <c r="B73" s="207" t="s">
        <v>98</v>
      </c>
      <c r="C73" s="390" t="s">
        <v>339</v>
      </c>
      <c r="D73" s="207" t="s">
        <v>338</v>
      </c>
      <c r="J73" s="390"/>
    </row>
    <row r="74" spans="2:10">
      <c r="B74" s="207" t="s">
        <v>126</v>
      </c>
      <c r="C74" s="390">
        <v>19.000012000000002</v>
      </c>
      <c r="D74" s="207" t="s">
        <v>592</v>
      </c>
      <c r="G74" s="207"/>
      <c r="H74" s="207"/>
      <c r="J74" s="390"/>
    </row>
    <row r="75" spans="2:10">
      <c r="B75" s="207" t="s">
        <v>117</v>
      </c>
      <c r="C75" s="390" t="s">
        <v>339</v>
      </c>
      <c r="D75" s="207" t="s">
        <v>338</v>
      </c>
      <c r="J75" s="390"/>
    </row>
    <row r="76" spans="2:10">
      <c r="B76" s="207" t="s">
        <v>130</v>
      </c>
      <c r="C76" s="390">
        <v>1.0000119999999999</v>
      </c>
      <c r="D76" s="207" t="s">
        <v>592</v>
      </c>
      <c r="J76" s="390"/>
    </row>
    <row r="77" spans="2:10">
      <c r="B77" s="207" t="s">
        <v>96</v>
      </c>
      <c r="C77" s="390" t="s">
        <v>339</v>
      </c>
      <c r="D77" s="207" t="s">
        <v>338</v>
      </c>
      <c r="J77" s="390"/>
    </row>
    <row r="78" spans="2:10">
      <c r="B78" s="207" t="s">
        <v>118</v>
      </c>
      <c r="C78" s="390">
        <v>10.000012</v>
      </c>
      <c r="D78" s="207" t="s">
        <v>592</v>
      </c>
      <c r="J78" s="390"/>
    </row>
    <row r="79" spans="2:10">
      <c r="B79" s="207" t="s">
        <v>142</v>
      </c>
      <c r="C79" s="390">
        <v>11.000012</v>
      </c>
      <c r="D79" s="207" t="s">
        <v>592</v>
      </c>
      <c r="J79" s="390"/>
    </row>
    <row r="80" spans="2:10">
      <c r="B80" s="207" t="s">
        <v>53</v>
      </c>
      <c r="C80" s="390" t="s">
        <v>339</v>
      </c>
      <c r="D80" s="207" t="s">
        <v>338</v>
      </c>
      <c r="J80" s="390"/>
    </row>
    <row r="81" spans="2:10">
      <c r="B81" s="207" t="s">
        <v>62</v>
      </c>
      <c r="C81" s="390" t="s">
        <v>339</v>
      </c>
      <c r="D81" s="207" t="s">
        <v>338</v>
      </c>
      <c r="J81" s="390"/>
    </row>
    <row r="82" spans="2:10">
      <c r="B82" s="207" t="s">
        <v>44</v>
      </c>
      <c r="C82" s="390">
        <v>7.0000119999999999</v>
      </c>
      <c r="D82" s="207" t="s">
        <v>497</v>
      </c>
      <c r="J82" s="390"/>
    </row>
    <row r="83" spans="2:10">
      <c r="B83" s="207" t="s">
        <v>66</v>
      </c>
      <c r="C83" s="390" t="s">
        <v>339</v>
      </c>
      <c r="D83" s="207" t="s">
        <v>338</v>
      </c>
      <c r="J83" s="390"/>
    </row>
    <row r="84" spans="2:10">
      <c r="B84" s="207" t="s">
        <v>144</v>
      </c>
      <c r="C84" s="390">
        <v>9.0000119999999999</v>
      </c>
      <c r="D84" s="207" t="s">
        <v>592</v>
      </c>
      <c r="J84" s="390"/>
    </row>
    <row r="85" spans="2:10">
      <c r="B85" s="207" t="s">
        <v>133</v>
      </c>
      <c r="C85" s="390">
        <v>1.0000119999999999</v>
      </c>
      <c r="D85" s="207" t="s">
        <v>592</v>
      </c>
      <c r="J85" s="390"/>
    </row>
    <row r="86" spans="2:10">
      <c r="B86" s="207" t="s">
        <v>15</v>
      </c>
      <c r="C86" s="390" t="s">
        <v>339</v>
      </c>
      <c r="D86" s="207" t="s">
        <v>338</v>
      </c>
      <c r="J86" s="390"/>
    </row>
    <row r="87" spans="2:10">
      <c r="B87" s="207" t="s">
        <v>115</v>
      </c>
      <c r="C87" s="390">
        <v>1.0000119999999999</v>
      </c>
      <c r="D87" s="207" t="s">
        <v>497</v>
      </c>
      <c r="G87" s="207"/>
      <c r="J87" s="390"/>
    </row>
    <row r="88" spans="2:10">
      <c r="B88" s="207" t="s">
        <v>121</v>
      </c>
      <c r="C88" s="390" t="s">
        <v>339</v>
      </c>
      <c r="D88" s="207" t="s">
        <v>338</v>
      </c>
      <c r="J88" s="390"/>
    </row>
    <row r="89" spans="2:10">
      <c r="B89" s="207" t="s">
        <v>140</v>
      </c>
      <c r="C89" s="390" t="s">
        <v>339</v>
      </c>
      <c r="D89" s="207" t="s">
        <v>338</v>
      </c>
      <c r="J89" s="390"/>
    </row>
    <row r="90" spans="2:10">
      <c r="B90" s="207" t="s">
        <v>39</v>
      </c>
      <c r="C90" s="390">
        <v>10.000012</v>
      </c>
      <c r="D90" s="207" t="s">
        <v>497</v>
      </c>
      <c r="J90" s="390"/>
    </row>
    <row r="91" spans="2:10">
      <c r="B91" s="207" t="s">
        <v>51</v>
      </c>
      <c r="C91" s="390" t="s">
        <v>339</v>
      </c>
      <c r="D91" s="207" t="s">
        <v>338</v>
      </c>
      <c r="J91" s="390"/>
    </row>
    <row r="92" spans="2:10">
      <c r="B92" s="207" t="s">
        <v>127</v>
      </c>
      <c r="C92" s="390">
        <v>1.0000119999999999</v>
      </c>
      <c r="D92" s="207" t="s">
        <v>592</v>
      </c>
      <c r="J92" s="390"/>
    </row>
    <row r="93" spans="2:10">
      <c r="B93" s="207" t="s">
        <v>42</v>
      </c>
      <c r="C93" s="390" t="s">
        <v>339</v>
      </c>
      <c r="D93" s="207" t="s">
        <v>338</v>
      </c>
      <c r="J93" s="390"/>
    </row>
    <row r="94" spans="2:10">
      <c r="B94" s="207" t="s">
        <v>59</v>
      </c>
      <c r="C94" s="390">
        <v>390.00001200000003</v>
      </c>
      <c r="D94" s="207" t="s">
        <v>592</v>
      </c>
      <c r="J94" s="390"/>
    </row>
    <row r="95" spans="2:10">
      <c r="B95" s="207" t="s">
        <v>116</v>
      </c>
      <c r="C95" s="390">
        <v>53.000011999999998</v>
      </c>
      <c r="D95" s="207" t="s">
        <v>592</v>
      </c>
      <c r="J95" s="390"/>
    </row>
    <row r="96" spans="2:10">
      <c r="B96" s="207" t="s">
        <v>101</v>
      </c>
      <c r="C96" s="390" t="s">
        <v>339</v>
      </c>
      <c r="D96" s="207" t="s">
        <v>338</v>
      </c>
      <c r="J96" s="390"/>
    </row>
    <row r="97" spans="2:10">
      <c r="B97" s="207" t="s">
        <v>61</v>
      </c>
      <c r="C97" s="390" t="s">
        <v>339</v>
      </c>
      <c r="D97" s="207" t="s">
        <v>338</v>
      </c>
      <c r="J97" s="390"/>
    </row>
    <row r="98" spans="2:10">
      <c r="B98" s="207" t="s">
        <v>12</v>
      </c>
      <c r="C98" s="390" t="s">
        <v>339</v>
      </c>
      <c r="D98" s="207" t="s">
        <v>338</v>
      </c>
      <c r="J98" s="390"/>
    </row>
    <row r="99" spans="2:10">
      <c r="B99" s="207" t="s">
        <v>531</v>
      </c>
      <c r="C99" s="390">
        <v>2.0000119999999999</v>
      </c>
      <c r="D99" s="207" t="s">
        <v>592</v>
      </c>
      <c r="J99" s="390"/>
    </row>
    <row r="100" spans="2:10">
      <c r="B100" s="207" t="s">
        <v>109</v>
      </c>
      <c r="C100" s="390">
        <v>46.000011999999998</v>
      </c>
      <c r="D100" s="207" t="s">
        <v>592</v>
      </c>
      <c r="J100" s="390"/>
    </row>
    <row r="101" spans="2:10">
      <c r="B101" s="207" t="s">
        <v>122</v>
      </c>
      <c r="C101" s="390" t="s">
        <v>339</v>
      </c>
      <c r="D101" s="207" t="s">
        <v>338</v>
      </c>
      <c r="G101" s="207"/>
      <c r="J101" s="390"/>
    </row>
    <row r="102" spans="2:10">
      <c r="B102" s="207" t="s">
        <v>10</v>
      </c>
      <c r="C102" s="390" t="s">
        <v>339</v>
      </c>
      <c r="D102" s="207" t="s">
        <v>338</v>
      </c>
      <c r="J102" s="390"/>
    </row>
    <row r="103" spans="2:10">
      <c r="B103" s="207" t="s">
        <v>119</v>
      </c>
      <c r="C103" s="390" t="s">
        <v>339</v>
      </c>
      <c r="D103" s="207" t="s">
        <v>338</v>
      </c>
      <c r="H103" s="207"/>
      <c r="J103" s="390"/>
    </row>
    <row r="104" spans="2:10">
      <c r="B104" s="207" t="s">
        <v>99</v>
      </c>
      <c r="C104" s="390" t="s">
        <v>339</v>
      </c>
      <c r="D104" s="207" t="s">
        <v>338</v>
      </c>
      <c r="J104" s="390"/>
    </row>
    <row r="105" spans="2:10">
      <c r="B105" s="207" t="s">
        <v>43</v>
      </c>
      <c r="C105" s="390" t="s">
        <v>339</v>
      </c>
      <c r="D105" s="207" t="s">
        <v>338</v>
      </c>
      <c r="J105" s="390"/>
    </row>
    <row r="106" spans="2:10">
      <c r="B106" s="207" t="s">
        <v>16</v>
      </c>
      <c r="C106" s="390" t="s">
        <v>339</v>
      </c>
      <c r="D106" s="207" t="s">
        <v>338</v>
      </c>
      <c r="J106" s="390"/>
    </row>
    <row r="107" spans="2:10">
      <c r="B107" s="207" t="s">
        <v>35</v>
      </c>
      <c r="C107" s="390">
        <v>24.000012000000002</v>
      </c>
      <c r="D107" s="207" t="s">
        <v>592</v>
      </c>
      <c r="J107" s="390"/>
    </row>
    <row r="108" spans="2:10">
      <c r="B108" s="207" t="s">
        <v>74</v>
      </c>
      <c r="C108" s="390">
        <v>53.000011999999998</v>
      </c>
      <c r="D108" s="207" t="s">
        <v>592</v>
      </c>
      <c r="J108" s="390"/>
    </row>
    <row r="109" spans="2:10">
      <c r="B109" s="207" t="s">
        <v>139</v>
      </c>
      <c r="C109" s="390">
        <v>1.0000119999999999</v>
      </c>
      <c r="D109" s="207" t="s">
        <v>497</v>
      </c>
      <c r="J109" s="390"/>
    </row>
    <row r="110" spans="2:10">
      <c r="B110" s="207" t="s">
        <v>54</v>
      </c>
      <c r="C110" s="390">
        <v>59.000011999999998</v>
      </c>
      <c r="D110" s="207" t="s">
        <v>592</v>
      </c>
      <c r="J110" s="390"/>
    </row>
    <row r="111" spans="2:10">
      <c r="B111" s="207" t="s">
        <v>13</v>
      </c>
      <c r="C111" s="390">
        <v>8.0000119999999999</v>
      </c>
      <c r="D111" s="207" t="s">
        <v>592</v>
      </c>
      <c r="J111" s="390"/>
    </row>
    <row r="112" spans="2:10">
      <c r="B112" s="207" t="s">
        <v>72</v>
      </c>
      <c r="C112" s="390" t="s">
        <v>339</v>
      </c>
      <c r="D112" s="207" t="s">
        <v>338</v>
      </c>
      <c r="J112" s="390"/>
    </row>
    <row r="113" spans="2:10">
      <c r="B113" s="207" t="s">
        <v>47</v>
      </c>
      <c r="C113" s="390">
        <v>85.000011999999998</v>
      </c>
      <c r="D113" s="207" t="s">
        <v>497</v>
      </c>
      <c r="H113" s="207"/>
      <c r="J113" s="390"/>
    </row>
    <row r="114" spans="2:10">
      <c r="B114" s="207" t="s">
        <v>70</v>
      </c>
      <c r="C114" s="390" t="s">
        <v>339</v>
      </c>
      <c r="D114" s="207" t="s">
        <v>338</v>
      </c>
      <c r="J114" s="390"/>
    </row>
    <row r="115" spans="2:10">
      <c r="B115" s="207" t="s">
        <v>92</v>
      </c>
      <c r="C115" s="390">
        <v>19.000012000000002</v>
      </c>
      <c r="D115" s="207" t="s">
        <v>497</v>
      </c>
      <c r="J115" s="390"/>
    </row>
    <row r="116" spans="2:10">
      <c r="B116" s="207" t="s">
        <v>108</v>
      </c>
      <c r="C116" s="390" t="s">
        <v>339</v>
      </c>
      <c r="D116" s="207" t="s">
        <v>338</v>
      </c>
      <c r="J116" s="390"/>
    </row>
    <row r="117" spans="2:10">
      <c r="B117" s="207" t="s">
        <v>156</v>
      </c>
      <c r="C117" s="390">
        <v>7.0000119999999999</v>
      </c>
      <c r="D117" s="207" t="s">
        <v>592</v>
      </c>
      <c r="J117" s="390"/>
    </row>
    <row r="118" spans="2:10">
      <c r="B118" s="207" t="s">
        <v>129</v>
      </c>
      <c r="C118" s="390">
        <v>6.0000119999999999</v>
      </c>
      <c r="D118" s="207" t="s">
        <v>592</v>
      </c>
      <c r="J118" s="390"/>
    </row>
    <row r="119" spans="2:10">
      <c r="B119" s="207" t="s">
        <v>27</v>
      </c>
      <c r="C119" s="390">
        <v>66.000011999999998</v>
      </c>
      <c r="D119" s="207" t="s">
        <v>592</v>
      </c>
      <c r="J119" s="390"/>
    </row>
    <row r="120" spans="2:10">
      <c r="B120" s="207" t="s">
        <v>219</v>
      </c>
      <c r="C120" s="390">
        <v>13.000012</v>
      </c>
      <c r="D120" s="207" t="s">
        <v>592</v>
      </c>
      <c r="J120" s="390"/>
    </row>
    <row r="121" spans="2:10">
      <c r="B121" s="207" t="s">
        <v>28</v>
      </c>
      <c r="C121" s="390">
        <v>335.00001200000003</v>
      </c>
      <c r="D121" s="207" t="s">
        <v>592</v>
      </c>
      <c r="J121" s="390"/>
    </row>
    <row r="122" spans="2:10">
      <c r="B122" s="207" t="s">
        <v>56</v>
      </c>
      <c r="C122" s="390">
        <v>1.0000119999999999</v>
      </c>
      <c r="D122" s="207" t="s">
        <v>497</v>
      </c>
      <c r="J122" s="390"/>
    </row>
    <row r="123" spans="2:10">
      <c r="B123" s="207" t="s">
        <v>86</v>
      </c>
      <c r="C123" s="390">
        <v>117.000012</v>
      </c>
      <c r="D123" s="207" t="s">
        <v>592</v>
      </c>
      <c r="J123" s="390"/>
    </row>
    <row r="124" spans="2:10">
      <c r="B124" s="207" t="s">
        <v>0</v>
      </c>
      <c r="C124" s="390" t="s">
        <v>339</v>
      </c>
      <c r="D124" s="207" t="s">
        <v>338</v>
      </c>
      <c r="J124" s="390"/>
    </row>
    <row r="125" spans="2:10">
      <c r="B125" s="207" t="s">
        <v>52</v>
      </c>
      <c r="C125" s="390" t="s">
        <v>339</v>
      </c>
      <c r="D125" s="207" t="s">
        <v>338</v>
      </c>
      <c r="J125" s="390"/>
    </row>
    <row r="126" spans="2:10">
      <c r="B126" s="207" t="s">
        <v>50</v>
      </c>
      <c r="C126" s="390" t="s">
        <v>339</v>
      </c>
      <c r="D126" s="207" t="s">
        <v>338</v>
      </c>
      <c r="J126" s="390"/>
    </row>
    <row r="127" spans="2:10">
      <c r="B127" s="207" t="s">
        <v>90</v>
      </c>
      <c r="C127" s="390" t="s">
        <v>339</v>
      </c>
      <c r="D127" s="207" t="s">
        <v>338</v>
      </c>
      <c r="J127" s="390"/>
    </row>
    <row r="128" spans="2:10">
      <c r="B128" s="207" t="s">
        <v>23</v>
      </c>
      <c r="C128" s="390">
        <v>19.000011000000001</v>
      </c>
      <c r="D128" s="207" t="s">
        <v>599</v>
      </c>
      <c r="J128" s="390"/>
    </row>
    <row r="129" spans="2:10">
      <c r="B129" s="207" t="s">
        <v>95</v>
      </c>
      <c r="C129" s="390" t="s">
        <v>339</v>
      </c>
      <c r="D129" s="207" t="s">
        <v>338</v>
      </c>
      <c r="G129" s="207"/>
      <c r="J129" s="390"/>
    </row>
    <row r="130" spans="2:10">
      <c r="B130" s="207" t="s">
        <v>76</v>
      </c>
      <c r="C130" s="390">
        <v>2.0000119999999999</v>
      </c>
      <c r="D130" s="207" t="s">
        <v>497</v>
      </c>
      <c r="J130" s="390"/>
    </row>
    <row r="131" spans="2:10">
      <c r="B131" s="207" t="s">
        <v>21</v>
      </c>
      <c r="C131" s="390">
        <v>130.000012</v>
      </c>
      <c r="D131" s="207" t="s">
        <v>592</v>
      </c>
      <c r="J131" s="390"/>
    </row>
    <row r="132" spans="2:10">
      <c r="B132" s="207" t="s">
        <v>37</v>
      </c>
      <c r="C132" s="390" t="s">
        <v>339</v>
      </c>
      <c r="D132" s="207" t="s">
        <v>338</v>
      </c>
      <c r="J132" s="390"/>
    </row>
    <row r="133" spans="2:10">
      <c r="B133" s="207" t="s">
        <v>29</v>
      </c>
      <c r="C133" s="390">
        <v>7.0000119999999999</v>
      </c>
      <c r="D133" s="207" t="s">
        <v>497</v>
      </c>
      <c r="J133" s="390"/>
    </row>
    <row r="134" spans="2:10">
      <c r="B134" s="207" t="s">
        <v>106</v>
      </c>
      <c r="C134" s="390">
        <v>33.000011000000001</v>
      </c>
      <c r="D134" s="207" t="s">
        <v>599</v>
      </c>
      <c r="J134" s="390"/>
    </row>
    <row r="135" spans="2:10">
      <c r="B135" s="207" t="s">
        <v>25</v>
      </c>
      <c r="C135" s="390">
        <v>3550.000012</v>
      </c>
      <c r="D135" s="207" t="s">
        <v>592</v>
      </c>
      <c r="J135" s="390"/>
    </row>
    <row r="136" spans="2:10">
      <c r="B136" s="207" t="s">
        <v>7</v>
      </c>
      <c r="C136" s="390">
        <v>1245.2784119999999</v>
      </c>
      <c r="D136" s="207" t="s">
        <v>592</v>
      </c>
      <c r="J136" s="390"/>
    </row>
    <row r="137" spans="2:10">
      <c r="B137" s="207" t="s">
        <v>120</v>
      </c>
      <c r="C137" s="390" t="s">
        <v>339</v>
      </c>
      <c r="D137" s="207" t="s">
        <v>338</v>
      </c>
      <c r="J137" s="390"/>
    </row>
    <row r="138" spans="2:10">
      <c r="B138" s="207" t="s">
        <v>46</v>
      </c>
      <c r="C138" s="390" t="s">
        <v>339</v>
      </c>
      <c r="D138" s="207" t="s">
        <v>338</v>
      </c>
      <c r="J138" s="390"/>
    </row>
    <row r="139" spans="2:10">
      <c r="B139" s="207" t="s">
        <v>18</v>
      </c>
      <c r="C139" s="390">
        <v>4.0000109999999998</v>
      </c>
      <c r="D139" s="207" t="s">
        <v>599</v>
      </c>
      <c r="G139" s="207"/>
      <c r="H139" s="207"/>
      <c r="J139" s="390"/>
    </row>
    <row r="140" spans="2:10">
      <c r="B140" s="207" t="s">
        <v>49</v>
      </c>
      <c r="C140" s="390" t="s">
        <v>339</v>
      </c>
      <c r="D140" s="207" t="s">
        <v>338</v>
      </c>
      <c r="J140" s="390"/>
    </row>
    <row r="141" spans="2:10">
      <c r="B141" s="207" t="s">
        <v>67</v>
      </c>
      <c r="C141" s="390" t="s">
        <v>339</v>
      </c>
      <c r="D141" s="207" t="s">
        <v>338</v>
      </c>
      <c r="J141" s="390"/>
    </row>
    <row r="142" spans="2:10">
      <c r="B142" s="207" t="s">
        <v>71</v>
      </c>
      <c r="C142" s="390" t="s">
        <v>339</v>
      </c>
      <c r="D142" s="207" t="s">
        <v>338</v>
      </c>
      <c r="J142" s="390"/>
    </row>
    <row r="143" spans="2:10">
      <c r="B143" s="207" t="e">
        <v>#N/A</v>
      </c>
      <c r="C143" s="390" t="s">
        <v>339</v>
      </c>
      <c r="D143" s="207" t="s">
        <v>338</v>
      </c>
      <c r="J143" s="390"/>
    </row>
    <row r="144" spans="2:10">
      <c r="B144" s="207" t="s">
        <v>340</v>
      </c>
      <c r="C144" s="390">
        <v>10944.216850000004</v>
      </c>
      <c r="D144" s="207" t="s">
        <v>592</v>
      </c>
      <c r="G144" s="207"/>
      <c r="J144" s="390"/>
    </row>
    <row r="145" spans="2:10">
      <c r="B145" s="207" t="s">
        <v>480</v>
      </c>
      <c r="C145" s="390">
        <v>11102.216934000005</v>
      </c>
      <c r="D145" s="207" t="s">
        <v>592</v>
      </c>
      <c r="J145" s="390"/>
    </row>
    <row r="146" spans="2:10">
      <c r="B146" s="207" t="s">
        <v>415</v>
      </c>
      <c r="C146" s="390">
        <v>11225.217006000006</v>
      </c>
      <c r="D146" s="207" t="s">
        <v>592</v>
      </c>
      <c r="J146" s="390"/>
    </row>
    <row r="147" spans="2:10">
      <c r="B147" s="207" t="s">
        <v>157</v>
      </c>
      <c r="C147" s="390">
        <v>13361.495451000008</v>
      </c>
      <c r="D147" s="207" t="s">
        <v>592</v>
      </c>
      <c r="G147" s="207"/>
      <c r="J147" s="390"/>
    </row>
    <row r="148" spans="2:10">
      <c r="B148" s="207" t="e">
        <v>#N/A</v>
      </c>
      <c r="C148" s="390" t="s">
        <v>339</v>
      </c>
      <c r="D148" s="207" t="s">
        <v>338</v>
      </c>
      <c r="J148" s="390"/>
    </row>
    <row r="149" spans="2:10">
      <c r="B149" s="207" t="e">
        <v>#N/A</v>
      </c>
      <c r="C149" s="390" t="s">
        <v>339</v>
      </c>
      <c r="D149" s="207" t="s">
        <v>338</v>
      </c>
      <c r="J149" s="390"/>
    </row>
    <row r="150" spans="2:10">
      <c r="B150" s="207" t="e">
        <v>#N/A</v>
      </c>
      <c r="C150" s="390" t="s">
        <v>339</v>
      </c>
      <c r="D150" s="207" t="s">
        <v>338</v>
      </c>
      <c r="J150" s="390"/>
    </row>
    <row r="151" spans="2:10">
      <c r="B151" s="207" t="e">
        <v>#N/A</v>
      </c>
      <c r="C151" s="390" t="s">
        <v>339</v>
      </c>
      <c r="D151" s="207" t="s">
        <v>338</v>
      </c>
      <c r="J151" s="390"/>
    </row>
    <row r="152" spans="2:10">
      <c r="B152" s="207" t="e">
        <v>#N/A</v>
      </c>
      <c r="C152" s="390" t="s">
        <v>339</v>
      </c>
      <c r="D152" s="207" t="s">
        <v>338</v>
      </c>
      <c r="J152" s="390"/>
    </row>
    <row r="153" spans="2:10">
      <c r="B153" s="207" t="e">
        <v>#N/A</v>
      </c>
      <c r="C153" s="390" t="s">
        <v>339</v>
      </c>
      <c r="D153" s="207" t="s">
        <v>338</v>
      </c>
      <c r="J153" s="390"/>
    </row>
    <row r="154" spans="2:10">
      <c r="B154" s="207" t="e">
        <v>#N/A</v>
      </c>
      <c r="C154" s="390" t="s">
        <v>339</v>
      </c>
      <c r="D154" s="207" t="s">
        <v>338</v>
      </c>
      <c r="J154" s="390"/>
    </row>
    <row r="155" spans="2:10">
      <c r="B155" s="207" t="e">
        <v>#N/A</v>
      </c>
      <c r="C155" s="390" t="s">
        <v>339</v>
      </c>
      <c r="D155" s="207" t="s">
        <v>338</v>
      </c>
      <c r="J155" s="390"/>
    </row>
    <row r="156" spans="2:10">
      <c r="B156" s="207" t="e">
        <v>#N/A</v>
      </c>
      <c r="C156" s="390" t="s">
        <v>339</v>
      </c>
      <c r="D156" s="207" t="s">
        <v>338</v>
      </c>
      <c r="J156" s="390"/>
    </row>
    <row r="157" spans="2:10">
      <c r="B157" s="207" t="e">
        <v>#N/A</v>
      </c>
      <c r="C157" s="390" t="s">
        <v>339</v>
      </c>
      <c r="D157" s="207" t="s">
        <v>338</v>
      </c>
      <c r="J157" s="390"/>
    </row>
    <row r="158" spans="2:10">
      <c r="B158" s="207" t="e">
        <v>#N/A</v>
      </c>
      <c r="C158" s="390" t="s">
        <v>339</v>
      </c>
      <c r="D158" s="207" t="s">
        <v>338</v>
      </c>
      <c r="J158" s="390"/>
    </row>
    <row r="159" spans="2:10">
      <c r="B159" s="207" t="e">
        <v>#N/A</v>
      </c>
      <c r="C159" s="390" t="s">
        <v>339</v>
      </c>
      <c r="D159" s="207" t="s">
        <v>338</v>
      </c>
      <c r="J159" s="390"/>
    </row>
    <row r="160" spans="2:10">
      <c r="B160" s="207" t="e">
        <v>#N/A</v>
      </c>
      <c r="C160" s="390" t="s">
        <v>339</v>
      </c>
      <c r="D160" s="207" t="s">
        <v>338</v>
      </c>
      <c r="J160" s="390"/>
    </row>
    <row r="161" spans="2:10">
      <c r="B161" s="207" t="e">
        <v>#N/A</v>
      </c>
      <c r="C161" s="390" t="s">
        <v>339</v>
      </c>
      <c r="D161" s="207" t="s">
        <v>338</v>
      </c>
      <c r="J161" s="390"/>
    </row>
    <row r="162" spans="2:10">
      <c r="B162" s="207" t="e">
        <v>#N/A</v>
      </c>
      <c r="C162" s="390" t="s">
        <v>339</v>
      </c>
      <c r="D162" s="207" t="s">
        <v>338</v>
      </c>
      <c r="J162" s="390"/>
    </row>
    <row r="163" spans="2:10">
      <c r="B163" s="207" t="e">
        <v>#N/A</v>
      </c>
      <c r="C163" s="390" t="s">
        <v>339</v>
      </c>
      <c r="D163" s="207" t="s">
        <v>338</v>
      </c>
      <c r="J163" s="390"/>
    </row>
    <row r="164" spans="2:10">
      <c r="B164" s="207" t="e">
        <v>#N/A</v>
      </c>
      <c r="C164" s="390" t="s">
        <v>339</v>
      </c>
      <c r="D164" s="207" t="s">
        <v>338</v>
      </c>
      <c r="J164" s="390"/>
    </row>
    <row r="165" spans="2:10">
      <c r="B165" s="207" t="e">
        <v>#N/A</v>
      </c>
      <c r="C165" s="390" t="s">
        <v>339</v>
      </c>
      <c r="D165" s="207" t="s">
        <v>338</v>
      </c>
      <c r="J165" s="390"/>
    </row>
    <row r="166" spans="2:10">
      <c r="B166" s="207" t="e">
        <v>#N/A</v>
      </c>
      <c r="C166" s="390" t="s">
        <v>339</v>
      </c>
      <c r="D166" s="207" t="s">
        <v>338</v>
      </c>
      <c r="J166" s="390"/>
    </row>
    <row r="167" spans="2:10">
      <c r="B167" s="207" t="e">
        <v>#N/A</v>
      </c>
      <c r="C167" s="390" t="s">
        <v>339</v>
      </c>
      <c r="D167" s="207" t="s">
        <v>338</v>
      </c>
      <c r="J167" s="390"/>
    </row>
    <row r="168" spans="2:10">
      <c r="B168" s="207" t="e">
        <v>#N/A</v>
      </c>
      <c r="C168" s="390" t="s">
        <v>339</v>
      </c>
      <c r="D168" s="207" t="s">
        <v>338</v>
      </c>
      <c r="J168" s="390"/>
    </row>
    <row r="169" spans="2:10">
      <c r="B169" s="207" t="e">
        <v>#N/A</v>
      </c>
      <c r="C169" s="390" t="s">
        <v>339</v>
      </c>
      <c r="D169" s="207" t="s">
        <v>338</v>
      </c>
      <c r="J169" s="390"/>
    </row>
    <row r="170" spans="2:10">
      <c r="B170" s="207" t="e">
        <v>#N/A</v>
      </c>
      <c r="C170" s="390" t="s">
        <v>339</v>
      </c>
      <c r="D170" s="207" t="s">
        <v>338</v>
      </c>
      <c r="J170" s="390"/>
    </row>
    <row r="171" spans="2:10">
      <c r="B171" s="207" t="e">
        <v>#N/A</v>
      </c>
      <c r="C171" s="390" t="s">
        <v>339</v>
      </c>
      <c r="D171" s="207" t="s">
        <v>338</v>
      </c>
      <c r="J171" s="390"/>
    </row>
    <row r="172" spans="2:10">
      <c r="B172" s="207" t="e">
        <v>#N/A</v>
      </c>
      <c r="C172" s="390" t="s">
        <v>339</v>
      </c>
      <c r="D172" s="207" t="s">
        <v>338</v>
      </c>
      <c r="J172" s="390"/>
    </row>
    <row r="173" spans="2:10">
      <c r="B173" s="207" t="e">
        <v>#N/A</v>
      </c>
      <c r="C173" s="390" t="s">
        <v>339</v>
      </c>
      <c r="D173" s="207" t="s">
        <v>338</v>
      </c>
      <c r="J173" s="390"/>
    </row>
    <row r="174" spans="2:10">
      <c r="B174" s="207" t="e">
        <v>#N/A</v>
      </c>
      <c r="C174" s="390" t="s">
        <v>339</v>
      </c>
      <c r="D174" s="207" t="s">
        <v>338</v>
      </c>
      <c r="J174" s="390"/>
    </row>
    <row r="175" spans="2:10">
      <c r="B175" s="207" t="e">
        <v>#N/A</v>
      </c>
      <c r="C175" s="390" t="s">
        <v>339</v>
      </c>
      <c r="D175" s="207" t="s">
        <v>338</v>
      </c>
      <c r="J175" s="390"/>
    </row>
    <row r="176" spans="2:10">
      <c r="B176" s="207" t="e">
        <v>#N/A</v>
      </c>
      <c r="C176" s="390" t="s">
        <v>339</v>
      </c>
      <c r="D176" s="207" t="s">
        <v>338</v>
      </c>
      <c r="J176" s="390"/>
    </row>
    <row r="177" spans="2:10">
      <c r="B177" s="207" t="e">
        <v>#N/A</v>
      </c>
      <c r="C177" s="390" t="s">
        <v>339</v>
      </c>
      <c r="D177" s="207" t="s">
        <v>338</v>
      </c>
      <c r="G177" s="207"/>
      <c r="J177" s="390"/>
    </row>
    <row r="178" spans="2:10">
      <c r="B178" s="207" t="e">
        <v>#N/A</v>
      </c>
      <c r="C178" s="390" t="s">
        <v>339</v>
      </c>
      <c r="D178" s="207" t="s">
        <v>338</v>
      </c>
      <c r="J178" s="390"/>
    </row>
    <row r="179" spans="2:10">
      <c r="B179" s="207" t="e">
        <v>#N/A</v>
      </c>
      <c r="C179" s="390" t="s">
        <v>339</v>
      </c>
      <c r="D179" s="207" t="s">
        <v>338</v>
      </c>
      <c r="J179" s="390"/>
    </row>
    <row r="180" spans="2:10">
      <c r="B180" s="207" t="e">
        <v>#N/A</v>
      </c>
      <c r="C180" s="390" t="s">
        <v>339</v>
      </c>
      <c r="D180" s="207" t="s">
        <v>338</v>
      </c>
      <c r="J180" s="390"/>
    </row>
    <row r="181" spans="2:10">
      <c r="B181" s="207" t="e">
        <v>#N/A</v>
      </c>
      <c r="C181" s="390" t="s">
        <v>339</v>
      </c>
      <c r="D181" s="207" t="s">
        <v>338</v>
      </c>
      <c r="J181" s="390"/>
    </row>
    <row r="182" spans="2:10">
      <c r="B182" s="207" t="e">
        <v>#N/A</v>
      </c>
      <c r="C182" s="390" t="s">
        <v>339</v>
      </c>
      <c r="D182" s="207" t="s">
        <v>338</v>
      </c>
      <c r="G182" s="207"/>
      <c r="J182" s="390"/>
    </row>
    <row r="183" spans="2:10">
      <c r="B183" s="207" t="e">
        <v>#N/A</v>
      </c>
      <c r="C183" s="390" t="s">
        <v>339</v>
      </c>
      <c r="D183" s="207" t="s">
        <v>338</v>
      </c>
      <c r="J183" s="390"/>
    </row>
    <row r="184" spans="2:10">
      <c r="B184" s="207" t="e">
        <v>#N/A</v>
      </c>
      <c r="C184" s="390" t="s">
        <v>339</v>
      </c>
      <c r="D184" s="207" t="s">
        <v>338</v>
      </c>
      <c r="J184" s="390"/>
    </row>
    <row r="185" spans="2:10">
      <c r="B185" s="207" t="e">
        <v>#N/A</v>
      </c>
      <c r="C185" s="390" t="s">
        <v>339</v>
      </c>
      <c r="D185" s="207" t="s">
        <v>338</v>
      </c>
      <c r="J185" s="390"/>
    </row>
    <row r="186" spans="2:10">
      <c r="B186" s="207" t="e">
        <v>#N/A</v>
      </c>
      <c r="C186" s="390" t="s">
        <v>339</v>
      </c>
      <c r="D186" s="207" t="s">
        <v>338</v>
      </c>
      <c r="J186" s="390"/>
    </row>
    <row r="187" spans="2:10">
      <c r="B187" s="207" t="e">
        <v>#N/A</v>
      </c>
      <c r="C187" s="390" t="s">
        <v>339</v>
      </c>
      <c r="D187" s="207" t="s">
        <v>338</v>
      </c>
      <c r="J187" s="390"/>
    </row>
    <row r="188" spans="2:10">
      <c r="B188" s="207" t="e">
        <v>#N/A</v>
      </c>
      <c r="C188" s="390" t="s">
        <v>339</v>
      </c>
      <c r="D188" s="207" t="s">
        <v>338</v>
      </c>
      <c r="J188" s="390"/>
    </row>
    <row r="189" spans="2:10">
      <c r="B189" s="207" t="e">
        <v>#N/A</v>
      </c>
      <c r="C189" s="390" t="s">
        <v>339</v>
      </c>
      <c r="D189" s="207" t="s">
        <v>338</v>
      </c>
      <c r="J189" s="390"/>
    </row>
    <row r="190" spans="2:10">
      <c r="B190" s="207" t="e">
        <v>#N/A</v>
      </c>
      <c r="C190" s="390" t="s">
        <v>339</v>
      </c>
      <c r="D190" s="207" t="s">
        <v>338</v>
      </c>
      <c r="J190" s="390"/>
    </row>
    <row r="191" spans="2:10">
      <c r="B191" s="207" t="e">
        <v>#N/A</v>
      </c>
      <c r="C191" s="390" t="s">
        <v>339</v>
      </c>
      <c r="D191" s="207" t="s">
        <v>338</v>
      </c>
      <c r="J191" s="390"/>
    </row>
    <row r="192" spans="2:10">
      <c r="B192" s="207" t="e">
        <v>#N/A</v>
      </c>
      <c r="C192" s="390" t="s">
        <v>339</v>
      </c>
      <c r="D192" s="207" t="s">
        <v>338</v>
      </c>
      <c r="J192" s="390"/>
    </row>
    <row r="193" spans="2:10">
      <c r="B193" s="207" t="e">
        <v>#N/A</v>
      </c>
      <c r="C193" s="390" t="s">
        <v>339</v>
      </c>
      <c r="D193" s="207" t="s">
        <v>338</v>
      </c>
      <c r="J193" s="390"/>
    </row>
    <row r="194" spans="2:10">
      <c r="B194" s="207" t="e">
        <v>#N/A</v>
      </c>
      <c r="C194" s="390" t="s">
        <v>339</v>
      </c>
      <c r="D194" s="207" t="s">
        <v>338</v>
      </c>
      <c r="J194" s="390"/>
    </row>
    <row r="195" spans="2:10">
      <c r="B195" s="207" t="e">
        <v>#N/A</v>
      </c>
      <c r="C195" s="390" t="s">
        <v>339</v>
      </c>
      <c r="D195" s="207" t="s">
        <v>338</v>
      </c>
      <c r="J195" s="390"/>
    </row>
    <row r="196" spans="2:10">
      <c r="B196" s="207" t="e">
        <v>#N/A</v>
      </c>
      <c r="C196" s="390" t="s">
        <v>339</v>
      </c>
      <c r="D196" s="207" t="s">
        <v>338</v>
      </c>
      <c r="J196" s="390"/>
    </row>
    <row r="197" spans="2:10">
      <c r="B197" s="207" t="e">
        <v>#N/A</v>
      </c>
      <c r="C197" s="390" t="s">
        <v>339</v>
      </c>
      <c r="D197" s="207" t="s">
        <v>338</v>
      </c>
      <c r="J197" s="390"/>
    </row>
    <row r="198" spans="2:10">
      <c r="B198" s="207" t="e">
        <v>#N/A</v>
      </c>
      <c r="C198" s="390" t="s">
        <v>339</v>
      </c>
      <c r="D198" s="207" t="s">
        <v>338</v>
      </c>
      <c r="J198" s="390"/>
    </row>
    <row r="199" spans="2:10">
      <c r="B199" s="207" t="e">
        <v>#N/A</v>
      </c>
      <c r="C199" s="390" t="s">
        <v>339</v>
      </c>
      <c r="D199" s="207" t="s">
        <v>338</v>
      </c>
      <c r="J199" s="390"/>
    </row>
    <row r="200" spans="2:10">
      <c r="B200" s="207" t="e">
        <v>#N/A</v>
      </c>
      <c r="C200" s="390" t="s">
        <v>339</v>
      </c>
      <c r="D200" s="207" t="s">
        <v>338</v>
      </c>
      <c r="J200" s="390"/>
    </row>
    <row r="201" spans="2:10">
      <c r="B201" s="207" t="e">
        <v>#N/A</v>
      </c>
      <c r="C201" s="390" t="s">
        <v>339</v>
      </c>
      <c r="D201" s="207" t="s">
        <v>338</v>
      </c>
      <c r="J201" s="390"/>
    </row>
    <row r="202" spans="2:10">
      <c r="B202" s="207" t="e">
        <v>#N/A</v>
      </c>
      <c r="C202" s="390" t="s">
        <v>339</v>
      </c>
      <c r="D202" s="207" t="s">
        <v>338</v>
      </c>
      <c r="J202" s="390"/>
    </row>
    <row r="203" spans="2:10">
      <c r="B203" s="207" t="e">
        <v>#N/A</v>
      </c>
      <c r="C203" s="390" t="s">
        <v>339</v>
      </c>
      <c r="D203" s="207" t="s">
        <v>338</v>
      </c>
      <c r="J203" s="390"/>
    </row>
    <row r="204" spans="2:10">
      <c r="B204" s="207" t="e">
        <v>#N/A</v>
      </c>
      <c r="C204" s="390" t="s">
        <v>339</v>
      </c>
      <c r="D204" s="207" t="s">
        <v>338</v>
      </c>
      <c r="J204" s="390"/>
    </row>
    <row r="205" spans="2:10">
      <c r="B205" s="207" t="e">
        <v>#N/A</v>
      </c>
      <c r="C205" s="390" t="s">
        <v>339</v>
      </c>
      <c r="D205" s="207" t="s">
        <v>338</v>
      </c>
      <c r="J205" s="390"/>
    </row>
    <row r="206" spans="2:10">
      <c r="B206" s="207" t="e">
        <v>#N/A</v>
      </c>
      <c r="C206" s="390" t="s">
        <v>339</v>
      </c>
      <c r="D206" s="207" t="s">
        <v>338</v>
      </c>
      <c r="J206" s="390"/>
    </row>
    <row r="207" spans="2:10">
      <c r="B207" s="207" t="e">
        <v>#N/A</v>
      </c>
      <c r="C207" s="390" t="s">
        <v>339</v>
      </c>
      <c r="D207" s="207" t="s">
        <v>338</v>
      </c>
      <c r="J207" s="390"/>
    </row>
    <row r="208" spans="2:10">
      <c r="B208" s="207" t="e">
        <v>#N/A</v>
      </c>
      <c r="C208" s="390" t="s">
        <v>339</v>
      </c>
      <c r="D208" s="207" t="s">
        <v>338</v>
      </c>
      <c r="J208" s="390"/>
    </row>
    <row r="209" spans="2:10">
      <c r="B209" s="207" t="e">
        <v>#N/A</v>
      </c>
      <c r="C209" s="390" t="s">
        <v>339</v>
      </c>
      <c r="D209" s="207" t="s">
        <v>338</v>
      </c>
      <c r="J209" s="390"/>
    </row>
    <row r="210" spans="2:10">
      <c r="B210" s="207" t="e">
        <v>#N/A</v>
      </c>
      <c r="C210" s="390" t="s">
        <v>339</v>
      </c>
      <c r="D210" s="207" t="s">
        <v>338</v>
      </c>
      <c r="J210" s="390"/>
    </row>
    <row r="211" spans="2:10">
      <c r="B211" s="207" t="e">
        <v>#N/A</v>
      </c>
      <c r="C211" s="390" t="s">
        <v>339</v>
      </c>
      <c r="D211" s="207" t="s">
        <v>338</v>
      </c>
      <c r="J211" s="390"/>
    </row>
    <row r="212" spans="2:10">
      <c r="B212" s="207" t="e">
        <v>#N/A</v>
      </c>
      <c r="C212" s="390" t="s">
        <v>339</v>
      </c>
      <c r="D212" s="207" t="s">
        <v>338</v>
      </c>
      <c r="J212" s="390"/>
    </row>
    <row r="213" spans="2:10">
      <c r="B213" s="207" t="e">
        <v>#N/A</v>
      </c>
      <c r="C213" s="390" t="s">
        <v>339</v>
      </c>
      <c r="D213" s="207" t="s">
        <v>338</v>
      </c>
      <c r="J213" s="390"/>
    </row>
    <row r="214" spans="2:10">
      <c r="B214" s="207" t="e">
        <v>#N/A</v>
      </c>
      <c r="C214" s="390" t="s">
        <v>339</v>
      </c>
      <c r="D214" s="207" t="s">
        <v>338</v>
      </c>
      <c r="J214" s="390"/>
    </row>
    <row r="215" spans="2:10">
      <c r="B215" s="207" t="e">
        <v>#N/A</v>
      </c>
      <c r="C215" s="390" t="s">
        <v>339</v>
      </c>
      <c r="D215" s="207" t="s">
        <v>338</v>
      </c>
      <c r="J215" s="390"/>
    </row>
    <row r="216" spans="2:10">
      <c r="B216" s="207" t="e">
        <v>#N/A</v>
      </c>
      <c r="C216" s="390" t="s">
        <v>339</v>
      </c>
      <c r="D216" s="207" t="s">
        <v>338</v>
      </c>
      <c r="J216" s="390"/>
    </row>
    <row r="217" spans="2:10">
      <c r="B217" s="207" t="e">
        <v>#N/A</v>
      </c>
      <c r="C217" s="390" t="s">
        <v>339</v>
      </c>
      <c r="D217" s="207" t="s">
        <v>338</v>
      </c>
      <c r="J217" s="390"/>
    </row>
    <row r="218" spans="2:10">
      <c r="B218" s="207" t="e">
        <v>#N/A</v>
      </c>
      <c r="C218" s="390" t="s">
        <v>339</v>
      </c>
      <c r="D218" s="207" t="s">
        <v>338</v>
      </c>
      <c r="J218" s="390"/>
    </row>
    <row r="219" spans="2:10">
      <c r="B219" s="207" t="e">
        <v>#N/A</v>
      </c>
      <c r="C219" s="390" t="s">
        <v>339</v>
      </c>
      <c r="D219" s="207" t="s">
        <v>338</v>
      </c>
      <c r="G219" s="207"/>
      <c r="J219" s="390"/>
    </row>
    <row r="220" spans="2:10">
      <c r="B220" s="207" t="e">
        <v>#N/A</v>
      </c>
      <c r="C220" s="390" t="s">
        <v>339</v>
      </c>
      <c r="D220" s="207" t="s">
        <v>338</v>
      </c>
      <c r="J220" s="390"/>
    </row>
    <row r="221" spans="2:10">
      <c r="B221" s="207" t="e">
        <v>#N/A</v>
      </c>
      <c r="C221" s="390" t="s">
        <v>339</v>
      </c>
      <c r="D221" s="207" t="s">
        <v>338</v>
      </c>
      <c r="J221" s="390"/>
    </row>
    <row r="222" spans="2:10">
      <c r="B222" s="207" t="e">
        <v>#N/A</v>
      </c>
      <c r="C222" s="390" t="s">
        <v>339</v>
      </c>
      <c r="D222" s="207" t="s">
        <v>338</v>
      </c>
      <c r="J222" s="390"/>
    </row>
    <row r="223" spans="2:10">
      <c r="B223" s="207" t="e">
        <v>#N/A</v>
      </c>
      <c r="C223" s="390" t="s">
        <v>339</v>
      </c>
      <c r="D223" s="207" t="s">
        <v>338</v>
      </c>
      <c r="J223" s="390"/>
    </row>
    <row r="224" spans="2:10">
      <c r="B224" s="207" t="e">
        <v>#N/A</v>
      </c>
      <c r="C224" s="390" t="s">
        <v>339</v>
      </c>
      <c r="D224" s="207" t="s">
        <v>338</v>
      </c>
      <c r="J224" s="390"/>
    </row>
    <row r="225" spans="2:10">
      <c r="B225" s="207" t="e">
        <v>#N/A</v>
      </c>
      <c r="C225" s="390" t="s">
        <v>339</v>
      </c>
      <c r="D225" s="207" t="s">
        <v>338</v>
      </c>
      <c r="J225" s="390"/>
    </row>
    <row r="226" spans="2:10">
      <c r="B226" s="207" t="e">
        <v>#N/A</v>
      </c>
      <c r="C226" s="390" t="s">
        <v>339</v>
      </c>
      <c r="D226" s="207" t="s">
        <v>338</v>
      </c>
      <c r="J226" s="390"/>
    </row>
    <row r="227" spans="2:10">
      <c r="B227" s="207" t="e">
        <v>#N/A</v>
      </c>
      <c r="C227" s="390" t="s">
        <v>339</v>
      </c>
      <c r="D227" s="207" t="s">
        <v>338</v>
      </c>
      <c r="J227" s="390"/>
    </row>
    <row r="228" spans="2:10">
      <c r="B228" s="207" t="e">
        <v>#N/A</v>
      </c>
      <c r="C228" s="390" t="s">
        <v>339</v>
      </c>
      <c r="D228" s="207" t="s">
        <v>338</v>
      </c>
      <c r="J228" s="390"/>
    </row>
    <row r="229" spans="2:10">
      <c r="B229" s="207" t="e">
        <v>#N/A</v>
      </c>
      <c r="C229" s="390" t="s">
        <v>339</v>
      </c>
      <c r="D229" s="207" t="s">
        <v>338</v>
      </c>
      <c r="J229" s="390"/>
    </row>
    <row r="230" spans="2:10">
      <c r="B230" s="207" t="e">
        <v>#N/A</v>
      </c>
      <c r="C230" s="390" t="s">
        <v>339</v>
      </c>
      <c r="D230" s="207" t="s">
        <v>338</v>
      </c>
      <c r="J230" s="390"/>
    </row>
    <row r="231" spans="2:10">
      <c r="B231" s="207" t="e">
        <v>#N/A</v>
      </c>
      <c r="C231" s="390" t="s">
        <v>339</v>
      </c>
      <c r="D231" s="207" t="s">
        <v>338</v>
      </c>
      <c r="J231" s="390"/>
    </row>
    <row r="232" spans="2:10">
      <c r="B232" s="207" t="e">
        <v>#N/A</v>
      </c>
      <c r="C232" s="390" t="s">
        <v>339</v>
      </c>
      <c r="D232" s="207" t="s">
        <v>338</v>
      </c>
      <c r="J232" s="390"/>
    </row>
    <row r="233" spans="2:10">
      <c r="B233" s="207" t="e">
        <v>#N/A</v>
      </c>
      <c r="C233" s="390" t="s">
        <v>339</v>
      </c>
      <c r="D233" s="207" t="s">
        <v>338</v>
      </c>
      <c r="J233" s="390"/>
    </row>
    <row r="234" spans="2:10">
      <c r="B234" s="207" t="e">
        <v>#N/A</v>
      </c>
      <c r="C234" s="390" t="s">
        <v>339</v>
      </c>
      <c r="D234" s="207" t="s">
        <v>338</v>
      </c>
      <c r="J234" s="390"/>
    </row>
    <row r="235" spans="2:10">
      <c r="B235" s="207" t="e">
        <v>#N/A</v>
      </c>
      <c r="C235" s="390" t="s">
        <v>339</v>
      </c>
      <c r="D235" s="207" t="s">
        <v>338</v>
      </c>
      <c r="J235" s="390"/>
    </row>
    <row r="236" spans="2:10">
      <c r="B236" s="207" t="e">
        <v>#N/A</v>
      </c>
      <c r="C236" s="390" t="s">
        <v>339</v>
      </c>
      <c r="D236" s="207" t="s">
        <v>338</v>
      </c>
      <c r="J236" s="390"/>
    </row>
    <row r="237" spans="2:10">
      <c r="B237" s="207" t="e">
        <v>#N/A</v>
      </c>
      <c r="C237" s="390" t="s">
        <v>339</v>
      </c>
      <c r="D237" s="207" t="s">
        <v>338</v>
      </c>
      <c r="J237" s="390"/>
    </row>
    <row r="238" spans="2:10">
      <c r="B238" s="207" t="e">
        <v>#N/A</v>
      </c>
      <c r="C238" s="390" t="s">
        <v>339</v>
      </c>
      <c r="D238" s="207" t="s">
        <v>338</v>
      </c>
      <c r="J238" s="390"/>
    </row>
    <row r="239" spans="2:10">
      <c r="B239" s="207" t="e">
        <v>#N/A</v>
      </c>
      <c r="C239" s="390" t="s">
        <v>339</v>
      </c>
      <c r="D239" s="207" t="s">
        <v>338</v>
      </c>
      <c r="J239" s="390"/>
    </row>
    <row r="240" spans="2:10">
      <c r="B240" s="207" t="e">
        <v>#N/A</v>
      </c>
      <c r="C240" s="390" t="s">
        <v>339</v>
      </c>
      <c r="D240" s="207" t="s">
        <v>338</v>
      </c>
      <c r="J240" s="390"/>
    </row>
    <row r="241" spans="2:10">
      <c r="B241" s="207" t="e">
        <v>#N/A</v>
      </c>
      <c r="C241" s="390" t="s">
        <v>339</v>
      </c>
      <c r="D241" s="207" t="s">
        <v>338</v>
      </c>
      <c r="J241" s="390"/>
    </row>
    <row r="242" spans="2:10">
      <c r="B242" s="207" t="e">
        <v>#N/A</v>
      </c>
      <c r="C242" s="390" t="s">
        <v>339</v>
      </c>
      <c r="D242" s="207" t="s">
        <v>338</v>
      </c>
      <c r="J242" s="390"/>
    </row>
    <row r="243" spans="2:10">
      <c r="B243" s="207" t="e">
        <v>#N/A</v>
      </c>
      <c r="C243" s="390" t="s">
        <v>339</v>
      </c>
      <c r="D243" s="207" t="s">
        <v>338</v>
      </c>
      <c r="J243" s="390"/>
    </row>
    <row r="244" spans="2:10">
      <c r="B244" s="207" t="e">
        <v>#N/A</v>
      </c>
      <c r="C244" s="390" t="s">
        <v>339</v>
      </c>
      <c r="D244" s="207" t="s">
        <v>338</v>
      </c>
      <c r="J244" s="390"/>
    </row>
    <row r="245" spans="2:10">
      <c r="B245" s="207" t="e">
        <v>#N/A</v>
      </c>
      <c r="C245" s="390" t="s">
        <v>339</v>
      </c>
      <c r="D245" s="207" t="s">
        <v>338</v>
      </c>
      <c r="J245" s="390"/>
    </row>
    <row r="246" spans="2:10">
      <c r="B246" s="207" t="e">
        <v>#N/A</v>
      </c>
      <c r="C246" s="390" t="s">
        <v>339</v>
      </c>
      <c r="D246" s="207" t="s">
        <v>338</v>
      </c>
      <c r="J246" s="390"/>
    </row>
    <row r="247" spans="2:10">
      <c r="B247" s="207" t="e">
        <v>#N/A</v>
      </c>
      <c r="C247" s="390" t="s">
        <v>339</v>
      </c>
      <c r="D247" s="207" t="s">
        <v>338</v>
      </c>
      <c r="J247" s="390"/>
    </row>
    <row r="248" spans="2:10">
      <c r="B248" s="207" t="e">
        <v>#N/A</v>
      </c>
      <c r="C248" s="390" t="s">
        <v>339</v>
      </c>
      <c r="D248" s="207" t="s">
        <v>338</v>
      </c>
      <c r="J248" s="390"/>
    </row>
    <row r="249" spans="2:10">
      <c r="B249" s="207" t="e">
        <v>#N/A</v>
      </c>
      <c r="C249" s="390" t="s">
        <v>339</v>
      </c>
      <c r="D249" s="207" t="s">
        <v>338</v>
      </c>
      <c r="J249" s="390"/>
    </row>
    <row r="250" spans="2:10">
      <c r="B250" s="207" t="e">
        <v>#N/A</v>
      </c>
      <c r="C250" s="390" t="s">
        <v>339</v>
      </c>
      <c r="D250" s="207" t="s">
        <v>338</v>
      </c>
      <c r="J250" s="390"/>
    </row>
    <row r="251" spans="2:10">
      <c r="B251" s="207" t="e">
        <v>#N/A</v>
      </c>
      <c r="C251" s="390" t="s">
        <v>339</v>
      </c>
      <c r="D251" s="207" t="s">
        <v>338</v>
      </c>
      <c r="J251" s="390"/>
    </row>
    <row r="252" spans="2:10">
      <c r="B252" s="207" t="e">
        <v>#N/A</v>
      </c>
      <c r="C252" s="390" t="s">
        <v>339</v>
      </c>
      <c r="D252" s="207" t="s">
        <v>338</v>
      </c>
      <c r="J252" s="390"/>
    </row>
    <row r="253" spans="2:10">
      <c r="B253" s="207" t="e">
        <v>#N/A</v>
      </c>
      <c r="C253" s="390" t="s">
        <v>339</v>
      </c>
      <c r="D253" s="207" t="s">
        <v>338</v>
      </c>
      <c r="J253" s="390"/>
    </row>
    <row r="254" spans="2:10">
      <c r="B254" s="207" t="e">
        <v>#N/A</v>
      </c>
      <c r="C254" s="390" t="s">
        <v>339</v>
      </c>
      <c r="D254" s="207" t="s">
        <v>338</v>
      </c>
      <c r="J254" s="390"/>
    </row>
    <row r="255" spans="2:10">
      <c r="B255" s="207" t="e">
        <v>#N/A</v>
      </c>
      <c r="C255" s="390" t="s">
        <v>339</v>
      </c>
      <c r="D255" s="207" t="s">
        <v>338</v>
      </c>
      <c r="J255" s="390"/>
    </row>
    <row r="256" spans="2:10">
      <c r="B256" s="207" t="e">
        <v>#N/A</v>
      </c>
      <c r="C256" s="390" t="s">
        <v>339</v>
      </c>
      <c r="D256" s="207" t="s">
        <v>338</v>
      </c>
      <c r="J256" s="390"/>
    </row>
    <row r="257" spans="2:10">
      <c r="B257" s="207" t="e">
        <v>#N/A</v>
      </c>
      <c r="C257" s="390" t="s">
        <v>339</v>
      </c>
      <c r="D257" s="207" t="s">
        <v>338</v>
      </c>
      <c r="J257" s="390"/>
    </row>
    <row r="258" spans="2:10">
      <c r="B258" s="207" t="e">
        <v>#N/A</v>
      </c>
      <c r="C258" s="390" t="s">
        <v>339</v>
      </c>
      <c r="D258" s="207" t="s">
        <v>338</v>
      </c>
      <c r="J258" s="390"/>
    </row>
    <row r="259" spans="2:10">
      <c r="B259" s="207" t="e">
        <v>#N/A</v>
      </c>
      <c r="C259" s="390" t="s">
        <v>339</v>
      </c>
      <c r="D259" s="207" t="s">
        <v>338</v>
      </c>
      <c r="J259" s="390"/>
    </row>
    <row r="260" spans="2:10">
      <c r="B260" s="207" t="e">
        <v>#N/A</v>
      </c>
      <c r="C260" s="390" t="s">
        <v>339</v>
      </c>
      <c r="D260" s="207" t="s">
        <v>338</v>
      </c>
      <c r="J260" s="390"/>
    </row>
    <row r="261" spans="2:10">
      <c r="B261" s="207" t="e">
        <v>#N/A</v>
      </c>
      <c r="C261" s="390" t="s">
        <v>339</v>
      </c>
      <c r="D261" s="207" t="s">
        <v>338</v>
      </c>
    </row>
    <row r="262" spans="2:10">
      <c r="B262" s="207" t="e">
        <v>#N/A</v>
      </c>
      <c r="C262" s="390" t="s">
        <v>339</v>
      </c>
      <c r="D262" s="207" t="s">
        <v>338</v>
      </c>
    </row>
    <row r="263" spans="2:10">
      <c r="B263" s="207" t="e">
        <v>#N/A</v>
      </c>
      <c r="C263" s="390" t="s">
        <v>339</v>
      </c>
      <c r="D263" s="207" t="s">
        <v>338</v>
      </c>
    </row>
    <row r="264" spans="2:10">
      <c r="B264" s="207" t="e">
        <v>#N/A</v>
      </c>
      <c r="C264" s="390" t="s">
        <v>339</v>
      </c>
      <c r="D264" s="207" t="s">
        <v>338</v>
      </c>
    </row>
    <row r="265" spans="2:10">
      <c r="B265" s="207" t="e">
        <v>#N/A</v>
      </c>
      <c r="C265" s="390" t="s">
        <v>339</v>
      </c>
      <c r="D265" s="207" t="s">
        <v>338</v>
      </c>
    </row>
    <row r="266" spans="2:10">
      <c r="B266" s="207" t="e">
        <v>#N/A</v>
      </c>
      <c r="C266" s="390" t="s">
        <v>339</v>
      </c>
      <c r="D266" s="207" t="s">
        <v>338</v>
      </c>
    </row>
    <row r="267" spans="2:10">
      <c r="B267" s="207" t="e">
        <v>#N/A</v>
      </c>
      <c r="C267" s="390" t="s">
        <v>339</v>
      </c>
      <c r="D267" s="207" t="s">
        <v>338</v>
      </c>
    </row>
    <row r="268" spans="2:10">
      <c r="B268" s="207" t="e">
        <v>#N/A</v>
      </c>
      <c r="C268" s="390" t="s">
        <v>339</v>
      </c>
      <c r="D268" s="207" t="s">
        <v>338</v>
      </c>
    </row>
    <row r="269" spans="2:10">
      <c r="C269" s="390"/>
    </row>
    <row r="270" spans="2:10">
      <c r="C270" s="390"/>
    </row>
    <row r="271" spans="2:10">
      <c r="C271" s="390"/>
    </row>
    <row r="272" spans="2:10">
      <c r="C272" s="390"/>
    </row>
    <row r="273" spans="3:3">
      <c r="C273" s="390"/>
    </row>
    <row r="274" spans="3:3">
      <c r="C274" s="390"/>
    </row>
    <row r="275" spans="3:3">
      <c r="C275" s="390"/>
    </row>
    <row r="276" spans="3:3">
      <c r="C276" s="390"/>
    </row>
    <row r="277" spans="3:3">
      <c r="C277" s="390"/>
    </row>
    <row r="278" spans="3:3">
      <c r="C278" s="390"/>
    </row>
    <row r="279" spans="3:3">
      <c r="C279" s="390"/>
    </row>
    <row r="280" spans="3:3">
      <c r="C280" s="390"/>
    </row>
    <row r="281" spans="3:3">
      <c r="C281" s="390"/>
    </row>
    <row r="282" spans="3:3">
      <c r="C282" s="390"/>
    </row>
    <row r="283" spans="3:3">
      <c r="C283" s="390"/>
    </row>
    <row r="284" spans="3:3">
      <c r="C284" s="390"/>
    </row>
    <row r="285" spans="3:3">
      <c r="C285" s="390"/>
    </row>
    <row r="286" spans="3:3">
      <c r="C286" s="390"/>
    </row>
    <row r="287" spans="3:3">
      <c r="C287" s="390"/>
    </row>
    <row r="288" spans="3:3">
      <c r="C288" s="390"/>
    </row>
    <row r="289" spans="2:8">
      <c r="C289" s="390"/>
    </row>
    <row r="290" spans="2:8">
      <c r="C290" s="390"/>
    </row>
    <row r="291" spans="2:8">
      <c r="C291" s="390"/>
    </row>
    <row r="292" spans="2:8">
      <c r="C292" s="390"/>
    </row>
    <row r="293" spans="2:8">
      <c r="C293" s="390"/>
    </row>
    <row r="294" spans="2:8">
      <c r="C294" s="390"/>
    </row>
    <row r="295" spans="2:8">
      <c r="C295" s="390"/>
    </row>
    <row r="296" spans="2:8">
      <c r="C296" s="390"/>
    </row>
    <row r="297" spans="2:8">
      <c r="C297" s="390"/>
    </row>
    <row r="298" spans="2:8">
      <c r="B298" s="207"/>
      <c r="C298" s="390"/>
      <c r="D298" s="207"/>
      <c r="E298" s="207"/>
      <c r="F298" s="207"/>
      <c r="H298" s="207"/>
    </row>
    <row r="299" spans="2:8">
      <c r="B299" s="207"/>
      <c r="C299" s="390"/>
      <c r="D299" s="207"/>
      <c r="E299" s="207"/>
      <c r="F299" s="207"/>
      <c r="H299" s="207"/>
    </row>
    <row r="300" spans="2:8">
      <c r="B300" s="207"/>
      <c r="C300" s="390"/>
      <c r="D300" s="207"/>
      <c r="E300" s="207"/>
      <c r="F300" s="207"/>
      <c r="H300" s="207"/>
    </row>
    <row r="301" spans="2:8">
      <c r="B301" s="207"/>
      <c r="C301" s="390"/>
      <c r="D301" s="207"/>
      <c r="E301" s="207"/>
      <c r="F301" s="207"/>
      <c r="H301" s="207"/>
    </row>
    <row r="302" spans="2:8">
      <c r="B302" s="207"/>
      <c r="C302" s="390"/>
      <c r="D302" s="207"/>
      <c r="E302" s="207"/>
      <c r="F302" s="207"/>
      <c r="H302" s="207"/>
    </row>
    <row r="303" spans="2:8">
      <c r="C303" s="390"/>
    </row>
    <row r="304" spans="2:8">
      <c r="C304" s="390"/>
    </row>
    <row r="305" spans="3:3">
      <c r="C305" s="390"/>
    </row>
    <row r="306" spans="3:3">
      <c r="C306" s="390"/>
    </row>
    <row r="307" spans="3:3">
      <c r="C307" s="390"/>
    </row>
    <row r="308" spans="3:3">
      <c r="C308" s="390"/>
    </row>
    <row r="309" spans="3:3">
      <c r="C309" s="390"/>
    </row>
    <row r="310" spans="3:3">
      <c r="C310" s="390"/>
    </row>
    <row r="311" spans="3:3">
      <c r="C311" s="390"/>
    </row>
    <row r="312" spans="3:3">
      <c r="C312" s="390"/>
    </row>
    <row r="313" spans="3:3">
      <c r="C313" s="390"/>
    </row>
    <row r="314" spans="3:3">
      <c r="C314" s="390"/>
    </row>
    <row r="315" spans="3:3">
      <c r="C315" s="390"/>
    </row>
    <row r="316" spans="3:3">
      <c r="C316" s="390"/>
    </row>
    <row r="317" spans="3:3">
      <c r="C317" s="390"/>
    </row>
    <row r="318" spans="3:3">
      <c r="C318" s="390"/>
    </row>
    <row r="319" spans="3:3">
      <c r="C319" s="390"/>
    </row>
    <row r="320" spans="3:3">
      <c r="C320" s="390"/>
    </row>
    <row r="321" spans="3:3">
      <c r="C321" s="390"/>
    </row>
    <row r="322" spans="3:3">
      <c r="C322" s="390"/>
    </row>
    <row r="323" spans="3:3">
      <c r="C323" s="390"/>
    </row>
    <row r="324" spans="3:3">
      <c r="C324" s="390"/>
    </row>
    <row r="325" spans="3:3">
      <c r="C325" s="390"/>
    </row>
    <row r="326" spans="3:3">
      <c r="C326" s="390"/>
    </row>
    <row r="327" spans="3:3">
      <c r="C327" s="390"/>
    </row>
    <row r="328" spans="3:3">
      <c r="C328" s="390"/>
    </row>
    <row r="329" spans="3:3">
      <c r="C329" s="390"/>
    </row>
    <row r="330" spans="3:3">
      <c r="C330" s="390"/>
    </row>
    <row r="331" spans="3:3">
      <c r="C331" s="390"/>
    </row>
    <row r="332" spans="3:3">
      <c r="C332" s="390"/>
    </row>
    <row r="333" spans="3:3">
      <c r="C333" s="390"/>
    </row>
    <row r="334" spans="3:3">
      <c r="C334" s="390"/>
    </row>
    <row r="335" spans="3:3">
      <c r="C335" s="390"/>
    </row>
    <row r="336" spans="3:3">
      <c r="C336" s="390"/>
    </row>
    <row r="337" spans="3:3">
      <c r="C337" s="390"/>
    </row>
    <row r="338" spans="3:3">
      <c r="C338" s="390"/>
    </row>
    <row r="339" spans="3:3">
      <c r="C339" s="390"/>
    </row>
    <row r="340" spans="3:3">
      <c r="C340" s="390"/>
    </row>
    <row r="341" spans="3:3">
      <c r="C341" s="390"/>
    </row>
    <row r="342" spans="3:3">
      <c r="C342" s="390"/>
    </row>
    <row r="343" spans="3:3">
      <c r="C343" s="390"/>
    </row>
    <row r="344" spans="3:3">
      <c r="C344" s="390"/>
    </row>
    <row r="345" spans="3:3">
      <c r="C345" s="390"/>
    </row>
    <row r="346" spans="3:3">
      <c r="C346" s="390"/>
    </row>
    <row r="347" spans="3:3">
      <c r="C347" s="390"/>
    </row>
    <row r="348" spans="3:3">
      <c r="C348" s="390"/>
    </row>
  </sheetData>
  <hyperlinks>
    <hyperlink ref="B2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Q814"/>
  <sheetViews>
    <sheetView zoomScale="80" zoomScaleNormal="80" workbookViewId="0">
      <selection activeCell="A6" sqref="A6"/>
    </sheetView>
  </sheetViews>
  <sheetFormatPr baseColWidth="10" defaultColWidth="11" defaultRowHeight="14.25" customHeight="1"/>
  <cols>
    <col min="1" max="1" width="11" style="232"/>
    <col min="2" max="2" width="29.25" style="232" customWidth="1"/>
    <col min="3" max="3" width="16.75" style="232" customWidth="1"/>
    <col min="4" max="4" width="6.58203125" style="232" customWidth="1"/>
    <col min="5" max="5" width="6.83203125" style="232" customWidth="1"/>
    <col min="6" max="6" width="13" style="232" customWidth="1"/>
    <col min="7" max="7" width="6.75" style="232" customWidth="1"/>
    <col min="8" max="8" width="18.25" style="232" customWidth="1"/>
    <col min="9" max="9" width="7.75" style="391" customWidth="1"/>
    <col min="10" max="11" width="7.25" style="232" customWidth="1"/>
    <col min="12" max="12" width="12.75" style="232" customWidth="1"/>
    <col min="13" max="13" width="7.58203125" style="232" customWidth="1"/>
    <col min="14" max="14" width="6.83203125" style="232" customWidth="1"/>
    <col min="15" max="16384" width="11" style="232"/>
  </cols>
  <sheetData>
    <row r="1" spans="1:15" ht="14.25" customHeight="1">
      <c r="G1" s="267"/>
    </row>
    <row r="2" spans="1:15" ht="14.25" customHeight="1">
      <c r="E2" s="272"/>
      <c r="F2" s="347"/>
      <c r="G2" s="347"/>
      <c r="H2" s="272"/>
    </row>
    <row r="3" spans="1:15" ht="14.25" customHeight="1">
      <c r="A3" s="7" t="s">
        <v>151</v>
      </c>
    </row>
    <row r="4" spans="1:15" ht="14.25" customHeight="1">
      <c r="A4" s="7" t="s">
        <v>152</v>
      </c>
    </row>
    <row r="5" spans="1:15" ht="14.25" customHeight="1">
      <c r="A5" s="358" t="s">
        <v>540</v>
      </c>
      <c r="B5" s="268"/>
      <c r="C5" s="268"/>
      <c r="D5" s="268"/>
      <c r="E5" s="269"/>
      <c r="H5" s="269"/>
    </row>
    <row r="6" spans="1:15" ht="14.25" customHeight="1">
      <c r="A6" s="270" t="s">
        <v>501</v>
      </c>
    </row>
    <row r="8" spans="1:15" ht="14.25" customHeight="1">
      <c r="A8" s="6"/>
      <c r="B8" s="207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347"/>
    </row>
    <row r="9" spans="1:15" ht="14.25" customHeight="1">
      <c r="A9" s="271"/>
      <c r="B9" s="207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</row>
    <row r="10" spans="1:15" ht="25.75" customHeight="1">
      <c r="B10" s="8" t="s">
        <v>325</v>
      </c>
      <c r="C10" s="207" t="s">
        <v>332</v>
      </c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</row>
    <row r="11" spans="1:15" ht="14.25" customHeight="1">
      <c r="A11" s="231"/>
      <c r="B11" s="390" t="s">
        <v>41</v>
      </c>
      <c r="C11" s="390">
        <v>36643815</v>
      </c>
      <c r="D11" s="207" t="s">
        <v>608</v>
      </c>
      <c r="E11" s="207" t="s">
        <v>207</v>
      </c>
      <c r="F11" s="390"/>
      <c r="G11" s="207"/>
      <c r="H11" s="207"/>
      <c r="I11" s="390"/>
      <c r="J11" s="207"/>
      <c r="K11" s="207"/>
      <c r="L11" s="390"/>
      <c r="M11" s="207"/>
      <c r="N11" s="207"/>
    </row>
    <row r="12" spans="1:15" ht="14.25" customHeight="1">
      <c r="A12" s="231"/>
      <c r="B12" s="390" t="s">
        <v>123</v>
      </c>
      <c r="C12" s="390">
        <v>3074579</v>
      </c>
      <c r="D12" s="207" t="s">
        <v>608</v>
      </c>
      <c r="E12" s="207" t="s">
        <v>269</v>
      </c>
      <c r="F12" s="390"/>
      <c r="G12" s="207"/>
      <c r="H12" s="207"/>
      <c r="I12" s="390"/>
      <c r="J12" s="207"/>
      <c r="K12" s="207"/>
      <c r="L12" s="390"/>
      <c r="M12" s="207"/>
      <c r="N12" s="207"/>
    </row>
    <row r="13" spans="1:15" ht="14.25" customHeight="1">
      <c r="A13" s="231"/>
      <c r="B13" s="390" t="s">
        <v>36</v>
      </c>
      <c r="C13" s="390">
        <v>42972878</v>
      </c>
      <c r="D13" s="207" t="s">
        <v>608</v>
      </c>
      <c r="E13" s="207" t="s">
        <v>203</v>
      </c>
      <c r="F13" s="390"/>
      <c r="G13" s="207"/>
      <c r="H13" s="207"/>
      <c r="I13" s="390"/>
      <c r="J13" s="207"/>
      <c r="K13" s="207"/>
      <c r="L13" s="390"/>
      <c r="M13" s="207"/>
      <c r="N13" s="207"/>
    </row>
    <row r="14" spans="1:15" ht="14.25" customHeight="1">
      <c r="A14" s="231"/>
      <c r="B14" s="390" t="s">
        <v>69</v>
      </c>
      <c r="C14" s="390">
        <v>32522339</v>
      </c>
      <c r="D14" s="207" t="s">
        <v>608</v>
      </c>
      <c r="E14" s="207" t="s">
        <v>211</v>
      </c>
      <c r="F14" s="390"/>
      <c r="G14" s="207"/>
      <c r="H14" s="207"/>
      <c r="I14" s="390"/>
      <c r="J14" s="207"/>
      <c r="K14" s="207"/>
      <c r="L14" s="390"/>
      <c r="M14" s="207"/>
      <c r="N14" s="207"/>
    </row>
    <row r="15" spans="1:15" ht="14.25" customHeight="1">
      <c r="A15" s="231"/>
      <c r="B15" s="390" t="s">
        <v>33</v>
      </c>
      <c r="C15" s="390">
        <v>45479118</v>
      </c>
      <c r="D15" s="207" t="s">
        <v>608</v>
      </c>
      <c r="E15" s="207" t="s">
        <v>200</v>
      </c>
      <c r="F15" s="390"/>
      <c r="G15" s="207"/>
      <c r="H15" s="207"/>
      <c r="I15" s="390"/>
      <c r="J15" s="207"/>
      <c r="K15" s="207"/>
      <c r="L15" s="390"/>
      <c r="M15" s="207"/>
      <c r="N15" s="207"/>
    </row>
    <row r="16" spans="1:15" ht="14.25" customHeight="1">
      <c r="A16" s="231"/>
      <c r="B16" s="390" t="s">
        <v>124</v>
      </c>
      <c r="C16" s="390">
        <v>3021324</v>
      </c>
      <c r="D16" s="207" t="s">
        <v>608</v>
      </c>
      <c r="E16" s="207" t="s">
        <v>247</v>
      </c>
      <c r="F16" s="390"/>
      <c r="G16" s="207"/>
      <c r="H16" s="207"/>
      <c r="I16" s="390"/>
      <c r="J16" s="207"/>
      <c r="K16" s="207"/>
      <c r="L16" s="390"/>
      <c r="M16" s="207"/>
      <c r="N16" s="207"/>
    </row>
    <row r="17" spans="1:14" ht="14.25" customHeight="1">
      <c r="A17" s="231"/>
      <c r="B17" s="390" t="s">
        <v>55</v>
      </c>
      <c r="C17" s="390">
        <v>25466459</v>
      </c>
      <c r="D17" s="207" t="s">
        <v>608</v>
      </c>
      <c r="E17" s="207" t="s">
        <v>274</v>
      </c>
      <c r="F17" s="390"/>
      <c r="G17" s="207"/>
      <c r="H17" s="207"/>
      <c r="I17" s="390"/>
      <c r="J17" s="207"/>
      <c r="K17" s="207"/>
      <c r="L17" s="390"/>
      <c r="M17" s="207"/>
      <c r="N17" s="207"/>
    </row>
    <row r="18" spans="1:14" ht="14.25" customHeight="1">
      <c r="A18" s="231"/>
      <c r="B18" s="390" t="s">
        <v>88</v>
      </c>
      <c r="C18" s="390">
        <v>8859449</v>
      </c>
      <c r="D18" s="207" t="s">
        <v>608</v>
      </c>
      <c r="E18" s="207" t="s">
        <v>237</v>
      </c>
      <c r="F18" s="390"/>
      <c r="G18" s="207"/>
      <c r="H18" s="207"/>
      <c r="I18" s="390"/>
      <c r="J18" s="207"/>
      <c r="K18" s="207"/>
      <c r="L18" s="390"/>
      <c r="M18" s="207"/>
      <c r="N18" s="207"/>
    </row>
    <row r="19" spans="1:14" ht="14.25" customHeight="1">
      <c r="A19" s="231"/>
      <c r="B19" s="390" t="s">
        <v>87</v>
      </c>
      <c r="C19" s="390">
        <v>10205810</v>
      </c>
      <c r="D19" s="207" t="s">
        <v>608</v>
      </c>
      <c r="E19" s="207" t="s">
        <v>282</v>
      </c>
      <c r="F19" s="390"/>
      <c r="G19" s="207"/>
      <c r="H19" s="207"/>
      <c r="I19" s="390"/>
      <c r="J19" s="207"/>
      <c r="K19" s="207"/>
      <c r="L19" s="390"/>
      <c r="M19" s="207"/>
      <c r="N19" s="207"/>
    </row>
    <row r="20" spans="1:14" ht="14.25" customHeight="1">
      <c r="A20" s="231"/>
      <c r="B20" s="390" t="s">
        <v>136</v>
      </c>
      <c r="C20" s="390">
        <v>1505003</v>
      </c>
      <c r="D20" s="207" t="s">
        <v>608</v>
      </c>
      <c r="E20" s="207" t="s">
        <v>656</v>
      </c>
      <c r="F20" s="390"/>
      <c r="G20" s="207"/>
      <c r="H20" s="207"/>
      <c r="I20" s="390"/>
      <c r="J20" s="207"/>
      <c r="K20" s="207"/>
      <c r="L20" s="390"/>
      <c r="M20" s="207"/>
      <c r="N20" s="207"/>
    </row>
    <row r="21" spans="1:14" ht="14.25" customHeight="1">
      <c r="A21" s="231"/>
      <c r="B21" s="390" t="s">
        <v>11</v>
      </c>
      <c r="C21" s="390">
        <v>162650853</v>
      </c>
      <c r="D21" s="207" t="s">
        <v>608</v>
      </c>
      <c r="E21" s="207" t="s">
        <v>176</v>
      </c>
      <c r="F21" s="390"/>
      <c r="G21" s="207"/>
      <c r="H21" s="207"/>
      <c r="I21" s="390"/>
      <c r="J21" s="207"/>
      <c r="K21" s="207"/>
      <c r="L21" s="390"/>
      <c r="M21" s="207"/>
      <c r="N21" s="207"/>
    </row>
    <row r="22" spans="1:14" ht="14.25" customHeight="1">
      <c r="A22" s="231"/>
      <c r="B22" s="390" t="s">
        <v>84</v>
      </c>
      <c r="C22" s="390">
        <v>9477918</v>
      </c>
      <c r="D22" s="207" t="s">
        <v>608</v>
      </c>
      <c r="E22" s="207" t="s">
        <v>294</v>
      </c>
      <c r="F22" s="390"/>
      <c r="G22" s="207"/>
      <c r="H22" s="207"/>
      <c r="I22" s="390"/>
      <c r="J22" s="207"/>
      <c r="K22" s="207"/>
      <c r="L22" s="390"/>
      <c r="M22" s="207"/>
      <c r="N22" s="207"/>
    </row>
    <row r="23" spans="1:14" ht="14.25" customHeight="1">
      <c r="A23" s="231"/>
      <c r="B23" s="390" t="s">
        <v>78</v>
      </c>
      <c r="C23" s="390">
        <v>11720716</v>
      </c>
      <c r="D23" s="207" t="s">
        <v>608</v>
      </c>
      <c r="E23" s="207" t="s">
        <v>271</v>
      </c>
      <c r="F23" s="390"/>
      <c r="G23" s="207"/>
      <c r="H23" s="207"/>
      <c r="I23" s="390"/>
      <c r="J23" s="207"/>
      <c r="K23" s="207"/>
      <c r="L23" s="390"/>
      <c r="M23" s="207"/>
      <c r="N23" s="207"/>
    </row>
    <row r="24" spans="1:14" ht="14.25" customHeight="1">
      <c r="A24" s="231"/>
      <c r="B24" s="390" t="s">
        <v>85</v>
      </c>
      <c r="C24" s="390">
        <v>12864634</v>
      </c>
      <c r="D24" s="207" t="s">
        <v>608</v>
      </c>
      <c r="E24" s="207" t="s">
        <v>308</v>
      </c>
      <c r="F24" s="390"/>
      <c r="G24" s="207"/>
      <c r="H24" s="207"/>
      <c r="I24" s="390"/>
      <c r="J24" s="207"/>
      <c r="K24" s="207"/>
      <c r="L24" s="390"/>
      <c r="M24" s="207"/>
      <c r="N24" s="207"/>
    </row>
    <row r="25" spans="1:14" ht="14.25" customHeight="1">
      <c r="A25" s="231"/>
      <c r="B25" s="390" t="s">
        <v>81</v>
      </c>
      <c r="C25" s="390">
        <v>11639909</v>
      </c>
      <c r="D25" s="207" t="s">
        <v>608</v>
      </c>
      <c r="E25" s="207" t="s">
        <v>243</v>
      </c>
      <c r="F25" s="390"/>
      <c r="G25" s="207"/>
      <c r="H25" s="207"/>
      <c r="I25" s="390"/>
      <c r="J25" s="207"/>
      <c r="K25" s="207"/>
      <c r="L25" s="390"/>
      <c r="M25" s="207"/>
      <c r="N25" s="207"/>
    </row>
    <row r="26" spans="1:14" ht="14.25" customHeight="1">
      <c r="A26" s="231"/>
      <c r="B26" s="390" t="s">
        <v>111</v>
      </c>
      <c r="C26" s="390">
        <v>3835586</v>
      </c>
      <c r="D26" s="207" t="s">
        <v>608</v>
      </c>
      <c r="E26" s="207" t="s">
        <v>225</v>
      </c>
      <c r="F26" s="390"/>
      <c r="G26" s="207"/>
      <c r="H26" s="207"/>
      <c r="I26" s="390"/>
      <c r="J26" s="207"/>
      <c r="K26" s="207"/>
      <c r="L26" s="390"/>
      <c r="M26" s="207"/>
      <c r="N26" s="207"/>
    </row>
    <row r="27" spans="1:14" ht="14.25" customHeight="1">
      <c r="A27" s="231"/>
      <c r="B27" s="390" t="s">
        <v>128</v>
      </c>
      <c r="C27" s="390">
        <v>2317233</v>
      </c>
      <c r="D27" s="207" t="s">
        <v>608</v>
      </c>
      <c r="E27" s="207" t="s">
        <v>637</v>
      </c>
      <c r="F27" s="390"/>
      <c r="G27" s="207"/>
      <c r="H27" s="207"/>
      <c r="I27" s="390"/>
      <c r="J27" s="207"/>
      <c r="K27" s="207"/>
      <c r="L27" s="390"/>
      <c r="M27" s="207"/>
      <c r="N27" s="207"/>
    </row>
    <row r="28" spans="1:14" ht="14.25" customHeight="1">
      <c r="A28" s="231"/>
      <c r="B28" s="390" t="s">
        <v>9</v>
      </c>
      <c r="C28" s="390">
        <v>211715973</v>
      </c>
      <c r="D28" s="207" t="s">
        <v>608</v>
      </c>
      <c r="E28" s="207" t="s">
        <v>175</v>
      </c>
      <c r="F28" s="390"/>
      <c r="G28" s="207"/>
      <c r="H28" s="207"/>
      <c r="I28" s="390"/>
      <c r="J28" s="207"/>
      <c r="K28" s="207"/>
      <c r="L28" s="390"/>
      <c r="M28" s="207"/>
      <c r="N28" s="207"/>
    </row>
    <row r="29" spans="1:14" ht="14.25" customHeight="1">
      <c r="A29" s="231"/>
      <c r="B29" s="390" t="s">
        <v>323</v>
      </c>
      <c r="C29" s="390">
        <v>464478</v>
      </c>
      <c r="D29" s="207" t="s">
        <v>608</v>
      </c>
      <c r="E29" s="207" t="s">
        <v>633</v>
      </c>
      <c r="F29" s="390"/>
      <c r="G29" s="207"/>
      <c r="H29" s="207"/>
      <c r="I29" s="390"/>
      <c r="J29" s="207"/>
      <c r="K29" s="207"/>
      <c r="L29" s="390"/>
      <c r="M29" s="207"/>
      <c r="N29" s="207"/>
    </row>
    <row r="30" spans="1:14" ht="14.25" customHeight="1">
      <c r="A30" s="231"/>
      <c r="B30" s="390" t="s">
        <v>94</v>
      </c>
      <c r="C30" s="390">
        <v>6966899</v>
      </c>
      <c r="D30" s="207" t="s">
        <v>608</v>
      </c>
      <c r="E30" s="207" t="s">
        <v>310</v>
      </c>
      <c r="F30" s="390"/>
      <c r="G30" s="207"/>
      <c r="H30" s="207"/>
      <c r="I30" s="390"/>
      <c r="J30" s="207"/>
      <c r="K30" s="207"/>
      <c r="L30" s="390"/>
      <c r="M30" s="207"/>
      <c r="N30" s="207"/>
    </row>
    <row r="31" spans="1:14" ht="14.25" customHeight="1">
      <c r="A31" s="231"/>
      <c r="B31" s="390" t="s">
        <v>60</v>
      </c>
      <c r="C31" s="390">
        <v>20835401</v>
      </c>
      <c r="D31" s="207" t="s">
        <v>608</v>
      </c>
      <c r="E31" s="207" t="s">
        <v>232</v>
      </c>
      <c r="F31" s="390"/>
      <c r="G31" s="207"/>
      <c r="H31" s="207"/>
      <c r="I31" s="390"/>
      <c r="J31" s="207"/>
      <c r="K31" s="207"/>
      <c r="L31" s="390"/>
      <c r="M31" s="207"/>
      <c r="N31" s="207"/>
    </row>
    <row r="32" spans="1:14" ht="14.25" customHeight="1">
      <c r="A32" s="231"/>
      <c r="B32" s="390" t="s">
        <v>79</v>
      </c>
      <c r="C32" s="390">
        <v>11865821</v>
      </c>
      <c r="D32" s="207" t="s">
        <v>608</v>
      </c>
      <c r="E32" s="207" t="s">
        <v>252</v>
      </c>
      <c r="F32" s="390"/>
      <c r="G32" s="207"/>
      <c r="H32" s="207"/>
      <c r="I32" s="390"/>
      <c r="J32" s="207"/>
      <c r="K32" s="207"/>
      <c r="L32" s="390"/>
      <c r="M32" s="207"/>
      <c r="N32" s="207"/>
    </row>
    <row r="33" spans="1:14" ht="14.25" customHeight="1">
      <c r="A33" s="231"/>
      <c r="B33" s="390" t="s">
        <v>65</v>
      </c>
      <c r="C33" s="390">
        <v>16926984</v>
      </c>
      <c r="D33" s="207" t="s">
        <v>608</v>
      </c>
      <c r="E33" s="207" t="s">
        <v>313</v>
      </c>
      <c r="F33" s="390"/>
      <c r="G33" s="207"/>
      <c r="H33" s="207"/>
      <c r="I33" s="390"/>
      <c r="J33" s="207"/>
      <c r="K33" s="207"/>
      <c r="L33" s="390"/>
      <c r="M33" s="207"/>
      <c r="N33" s="207"/>
    </row>
    <row r="34" spans="1:14" ht="14.25" customHeight="1">
      <c r="A34" s="231"/>
      <c r="B34" s="390" t="s">
        <v>57</v>
      </c>
      <c r="C34" s="390">
        <v>27744989</v>
      </c>
      <c r="D34" s="207" t="s">
        <v>608</v>
      </c>
      <c r="E34" s="207" t="s">
        <v>241</v>
      </c>
      <c r="F34" s="390"/>
      <c r="G34" s="207"/>
      <c r="H34" s="207"/>
      <c r="I34" s="390"/>
      <c r="J34" s="207"/>
      <c r="K34" s="207"/>
      <c r="L34" s="390"/>
      <c r="M34" s="207"/>
      <c r="N34" s="207"/>
    </row>
    <row r="35" spans="1:14" ht="14.25" customHeight="1">
      <c r="A35" s="231"/>
      <c r="B35" s="390" t="s">
        <v>38</v>
      </c>
      <c r="C35" s="390">
        <v>37694085</v>
      </c>
      <c r="D35" s="207" t="s">
        <v>608</v>
      </c>
      <c r="E35" s="207" t="s">
        <v>206</v>
      </c>
      <c r="F35" s="390"/>
      <c r="G35" s="207"/>
      <c r="H35" s="207"/>
      <c r="I35" s="390"/>
      <c r="J35" s="207"/>
      <c r="K35" s="207"/>
      <c r="L35" s="390"/>
      <c r="M35" s="207"/>
      <c r="N35" s="207"/>
    </row>
    <row r="36" spans="1:14" ht="14.25" customHeight="1">
      <c r="A36" s="231"/>
      <c r="B36" s="390" t="s">
        <v>58</v>
      </c>
      <c r="C36" s="390">
        <v>18186770</v>
      </c>
      <c r="D36" s="207" t="s">
        <v>608</v>
      </c>
      <c r="E36" s="207" t="s">
        <v>265</v>
      </c>
      <c r="F36" s="390"/>
      <c r="G36" s="207"/>
      <c r="H36" s="207"/>
      <c r="I36" s="390"/>
      <c r="J36" s="207"/>
      <c r="K36" s="207"/>
      <c r="L36" s="390"/>
      <c r="M36" s="207"/>
      <c r="N36" s="207"/>
    </row>
    <row r="37" spans="1:14" ht="14.25" customHeight="1">
      <c r="A37" s="231"/>
      <c r="B37" s="390" t="s">
        <v>1</v>
      </c>
      <c r="C37" s="390">
        <v>1394015977</v>
      </c>
      <c r="D37" s="207" t="s">
        <v>608</v>
      </c>
      <c r="E37" s="207" t="s">
        <v>169</v>
      </c>
      <c r="F37" s="390"/>
      <c r="G37" s="207"/>
      <c r="H37" s="207"/>
      <c r="I37" s="390"/>
      <c r="J37" s="207"/>
      <c r="K37" s="207"/>
      <c r="L37" s="390"/>
      <c r="M37" s="207"/>
      <c r="N37" s="207"/>
    </row>
    <row r="38" spans="1:14" ht="14.25" customHeight="1">
      <c r="A38" s="231"/>
      <c r="B38" s="390" t="s">
        <v>31</v>
      </c>
      <c r="C38" s="390">
        <v>49084841</v>
      </c>
      <c r="D38" s="207" t="s">
        <v>608</v>
      </c>
      <c r="E38" s="207" t="s">
        <v>198</v>
      </c>
      <c r="F38" s="390"/>
      <c r="G38" s="207"/>
      <c r="H38" s="207"/>
      <c r="I38" s="390"/>
      <c r="J38" s="207"/>
      <c r="K38" s="207"/>
      <c r="L38" s="390"/>
      <c r="M38" s="207"/>
      <c r="N38" s="207"/>
    </row>
    <row r="39" spans="1:14" ht="14.25" customHeight="1">
      <c r="A39" s="231"/>
      <c r="B39" s="390" t="s">
        <v>113</v>
      </c>
      <c r="C39" s="390">
        <v>5097988</v>
      </c>
      <c r="D39" s="207" t="s">
        <v>608</v>
      </c>
      <c r="E39" s="207" t="s">
        <v>295</v>
      </c>
      <c r="F39" s="390"/>
      <c r="G39" s="207"/>
      <c r="H39" s="207"/>
      <c r="I39" s="390"/>
      <c r="J39" s="207"/>
      <c r="K39" s="207"/>
      <c r="L39" s="390"/>
      <c r="M39" s="207"/>
      <c r="N39" s="207"/>
    </row>
    <row r="40" spans="1:14" ht="14.25" customHeight="1">
      <c r="A40" s="231"/>
      <c r="B40" s="390" t="s">
        <v>324</v>
      </c>
      <c r="C40" s="390">
        <v>27481086</v>
      </c>
      <c r="D40" s="207" t="s">
        <v>608</v>
      </c>
      <c r="E40" s="207" t="s">
        <v>303</v>
      </c>
      <c r="F40" s="390"/>
      <c r="G40" s="207"/>
      <c r="H40" s="207"/>
      <c r="I40" s="390"/>
      <c r="J40" s="207"/>
      <c r="K40" s="207"/>
      <c r="L40" s="390"/>
      <c r="M40" s="207"/>
      <c r="N40" s="207"/>
    </row>
    <row r="41" spans="1:14" ht="14.25" customHeight="1">
      <c r="A41" s="231"/>
      <c r="B41" s="390" t="s">
        <v>114</v>
      </c>
      <c r="C41" s="390">
        <v>4227746</v>
      </c>
      <c r="D41" s="207" t="s">
        <v>608</v>
      </c>
      <c r="E41" s="207" t="s">
        <v>291</v>
      </c>
      <c r="F41" s="390"/>
      <c r="G41" s="207"/>
      <c r="H41" s="207"/>
      <c r="I41" s="390"/>
      <c r="J41" s="207"/>
      <c r="K41" s="207"/>
      <c r="L41" s="390"/>
      <c r="M41" s="207"/>
      <c r="N41" s="207"/>
    </row>
    <row r="42" spans="1:14" ht="14.25" customHeight="1">
      <c r="A42" s="231"/>
      <c r="B42" s="390" t="s">
        <v>73</v>
      </c>
      <c r="C42" s="390">
        <v>11059062</v>
      </c>
      <c r="D42" s="207" t="s">
        <v>608</v>
      </c>
      <c r="E42" s="207" t="s">
        <v>301</v>
      </c>
      <c r="F42" s="390"/>
      <c r="G42" s="207"/>
      <c r="H42" s="207"/>
      <c r="I42" s="390"/>
      <c r="J42" s="207"/>
      <c r="K42" s="207"/>
      <c r="L42" s="390"/>
      <c r="M42" s="207"/>
      <c r="N42" s="207"/>
    </row>
    <row r="43" spans="1:14" ht="14.25" customHeight="1">
      <c r="A43" s="231"/>
      <c r="B43" s="390" t="s">
        <v>138</v>
      </c>
      <c r="C43" s="390">
        <v>1266676</v>
      </c>
      <c r="D43" s="207" t="s">
        <v>608</v>
      </c>
      <c r="E43" s="207" t="s">
        <v>657</v>
      </c>
      <c r="F43" s="390"/>
      <c r="G43" s="207"/>
      <c r="H43" s="207"/>
      <c r="I43" s="390"/>
      <c r="J43" s="207"/>
      <c r="K43" s="207"/>
      <c r="L43" s="390"/>
      <c r="M43" s="207"/>
      <c r="N43" s="207"/>
    </row>
    <row r="44" spans="1:14" ht="14.25" customHeight="1">
      <c r="A44" s="231"/>
      <c r="B44" s="390" t="s">
        <v>80</v>
      </c>
      <c r="C44" s="390">
        <v>10702498</v>
      </c>
      <c r="D44" s="207" t="s">
        <v>608</v>
      </c>
      <c r="E44" s="207" t="s">
        <v>275</v>
      </c>
      <c r="F44" s="390"/>
      <c r="G44" s="207"/>
      <c r="H44" s="207"/>
      <c r="I44" s="390"/>
      <c r="J44" s="207"/>
      <c r="K44" s="207"/>
      <c r="L44" s="390"/>
      <c r="M44" s="207"/>
      <c r="N44" s="207"/>
    </row>
    <row r="45" spans="1:14" ht="14.25" customHeight="1">
      <c r="A45" s="231"/>
      <c r="B45" s="390" t="s">
        <v>103</v>
      </c>
      <c r="C45" s="390">
        <v>5869410</v>
      </c>
      <c r="D45" s="207" t="s">
        <v>608</v>
      </c>
      <c r="E45" s="207" t="s">
        <v>286</v>
      </c>
      <c r="F45" s="390"/>
      <c r="G45" s="207"/>
      <c r="H45" s="207"/>
      <c r="I45" s="390"/>
      <c r="J45" s="207"/>
      <c r="K45" s="207"/>
      <c r="L45" s="390"/>
      <c r="M45" s="207"/>
      <c r="N45" s="207"/>
    </row>
    <row r="46" spans="1:14" ht="14.25" customHeight="1">
      <c r="A46" s="231"/>
      <c r="B46" s="390" t="s">
        <v>64</v>
      </c>
      <c r="C46" s="390">
        <v>16904867</v>
      </c>
      <c r="D46" s="207" t="s">
        <v>608</v>
      </c>
      <c r="E46" s="207" t="s">
        <v>298</v>
      </c>
      <c r="F46" s="390"/>
      <c r="G46" s="207"/>
      <c r="H46" s="207"/>
      <c r="I46" s="390"/>
      <c r="J46" s="207"/>
      <c r="K46" s="207"/>
      <c r="L46" s="390"/>
      <c r="M46" s="207"/>
      <c r="N46" s="207"/>
    </row>
    <row r="47" spans="1:14" ht="14.25" customHeight="1">
      <c r="A47" s="231"/>
      <c r="B47" s="390" t="s">
        <v>19</v>
      </c>
      <c r="C47" s="390">
        <v>104124440</v>
      </c>
      <c r="D47" s="207" t="s">
        <v>608</v>
      </c>
      <c r="E47" s="207" t="s">
        <v>182</v>
      </c>
      <c r="F47" s="390"/>
      <c r="G47" s="207"/>
      <c r="H47" s="207"/>
      <c r="I47" s="390"/>
      <c r="J47" s="207"/>
      <c r="K47" s="207"/>
      <c r="L47" s="390"/>
      <c r="M47" s="207"/>
      <c r="N47" s="207"/>
    </row>
    <row r="48" spans="1:14" ht="14.25" customHeight="1">
      <c r="A48" s="231"/>
      <c r="B48" s="390" t="s">
        <v>100</v>
      </c>
      <c r="C48" s="390">
        <v>6481102</v>
      </c>
      <c r="D48" s="207" t="s">
        <v>608</v>
      </c>
      <c r="E48" s="207" t="s">
        <v>233</v>
      </c>
      <c r="F48" s="390"/>
      <c r="G48" s="207"/>
      <c r="H48" s="207"/>
      <c r="I48" s="390"/>
      <c r="J48" s="207"/>
      <c r="K48" s="207"/>
      <c r="L48" s="390"/>
      <c r="M48" s="207"/>
      <c r="N48" s="207"/>
    </row>
    <row r="49" spans="1:14" ht="14.25" customHeight="1">
      <c r="A49" s="231"/>
      <c r="B49" s="390" t="s">
        <v>134</v>
      </c>
      <c r="C49" s="390">
        <v>1228624</v>
      </c>
      <c r="D49" s="207" t="s">
        <v>608</v>
      </c>
      <c r="E49" s="207" t="s">
        <v>629</v>
      </c>
      <c r="F49" s="390"/>
      <c r="G49" s="207"/>
      <c r="H49" s="207"/>
      <c r="I49" s="390"/>
      <c r="J49" s="207"/>
      <c r="K49" s="207"/>
      <c r="L49" s="390"/>
      <c r="M49" s="207"/>
      <c r="N49" s="207"/>
    </row>
    <row r="50" spans="1:14" ht="14.25" customHeight="1">
      <c r="A50" s="231"/>
      <c r="B50" s="390" t="s">
        <v>17</v>
      </c>
      <c r="C50" s="390">
        <v>108113150</v>
      </c>
      <c r="D50" s="207" t="s">
        <v>608</v>
      </c>
      <c r="E50" s="207" t="s">
        <v>181</v>
      </c>
      <c r="F50" s="390"/>
      <c r="G50" s="207"/>
      <c r="H50" s="207"/>
      <c r="I50" s="390"/>
      <c r="J50" s="207"/>
      <c r="K50" s="207"/>
      <c r="L50" s="390"/>
      <c r="M50" s="207"/>
      <c r="N50" s="207"/>
    </row>
    <row r="51" spans="1:14" ht="14.25" customHeight="1">
      <c r="A51" s="231"/>
      <c r="B51" s="390" t="s">
        <v>105</v>
      </c>
      <c r="C51" s="390">
        <v>5571665</v>
      </c>
      <c r="D51" s="207" t="s">
        <v>608</v>
      </c>
      <c r="E51" s="207" t="s">
        <v>279</v>
      </c>
      <c r="F51" s="390"/>
      <c r="G51" s="207"/>
      <c r="H51" s="207"/>
      <c r="I51" s="390"/>
      <c r="J51" s="207"/>
      <c r="K51" s="207"/>
      <c r="L51" s="390"/>
      <c r="M51" s="207"/>
      <c r="N51" s="207"/>
    </row>
    <row r="52" spans="1:14" ht="14.25" customHeight="1">
      <c r="A52" s="231"/>
      <c r="B52" s="390" t="s">
        <v>24</v>
      </c>
      <c r="C52" s="390">
        <v>67848156</v>
      </c>
      <c r="D52" s="207" t="s">
        <v>608</v>
      </c>
      <c r="E52" s="207" t="s">
        <v>189</v>
      </c>
      <c r="F52" s="390"/>
      <c r="G52" s="207"/>
      <c r="H52" s="207"/>
      <c r="I52" s="390"/>
      <c r="J52" s="207"/>
      <c r="K52" s="207"/>
      <c r="L52" s="390"/>
      <c r="M52" s="207"/>
      <c r="N52" s="207"/>
    </row>
    <row r="53" spans="1:14" ht="14.25" customHeight="1">
      <c r="A53" s="231"/>
      <c r="B53" s="390" t="s">
        <v>131</v>
      </c>
      <c r="C53" s="390">
        <v>2230908</v>
      </c>
      <c r="D53" s="207" t="s">
        <v>608</v>
      </c>
      <c r="E53" s="207" t="s">
        <v>658</v>
      </c>
      <c r="F53" s="390"/>
      <c r="G53" s="207"/>
      <c r="H53" s="207"/>
      <c r="I53" s="390"/>
      <c r="J53" s="207"/>
      <c r="K53" s="207"/>
      <c r="L53" s="390"/>
      <c r="M53" s="207"/>
      <c r="N53" s="207"/>
    </row>
    <row r="54" spans="1:14" ht="14.25" customHeight="1">
      <c r="A54" s="231"/>
      <c r="B54" s="390" t="s">
        <v>222</v>
      </c>
      <c r="C54" s="390">
        <v>2173999</v>
      </c>
      <c r="D54" s="207" t="s">
        <v>608</v>
      </c>
      <c r="E54" s="207" t="s">
        <v>309</v>
      </c>
      <c r="F54" s="390"/>
      <c r="G54" s="207"/>
      <c r="H54" s="207"/>
      <c r="I54" s="390"/>
      <c r="J54" s="207"/>
      <c r="K54" s="207"/>
      <c r="L54" s="390"/>
      <c r="M54" s="207"/>
      <c r="N54" s="207"/>
    </row>
    <row r="55" spans="1:14" ht="14.25" customHeight="1">
      <c r="A55" s="231"/>
      <c r="B55" s="390" t="s">
        <v>112</v>
      </c>
      <c r="C55" s="390">
        <v>3997000</v>
      </c>
      <c r="D55" s="207" t="s">
        <v>608</v>
      </c>
      <c r="E55" s="207" t="s">
        <v>231</v>
      </c>
      <c r="F55" s="390"/>
      <c r="G55" s="207"/>
      <c r="H55" s="207"/>
      <c r="I55" s="390"/>
      <c r="J55" s="207"/>
      <c r="K55" s="207"/>
      <c r="L55" s="390"/>
      <c r="M55" s="207"/>
      <c r="N55" s="207"/>
    </row>
    <row r="56" spans="1:14" ht="14.25" customHeight="1">
      <c r="A56" s="231"/>
      <c r="B56" s="390" t="s">
        <v>20</v>
      </c>
      <c r="C56" s="390">
        <v>80159662</v>
      </c>
      <c r="D56" s="207" t="s">
        <v>608</v>
      </c>
      <c r="E56" s="207" t="s">
        <v>187</v>
      </c>
      <c r="F56" s="390"/>
      <c r="G56" s="207"/>
      <c r="H56" s="207"/>
      <c r="I56" s="390"/>
      <c r="J56" s="207"/>
      <c r="K56" s="207"/>
      <c r="L56" s="390"/>
      <c r="M56" s="207"/>
      <c r="N56" s="207"/>
    </row>
    <row r="57" spans="1:14" ht="14.25" customHeight="1">
      <c r="A57" s="231"/>
      <c r="B57" s="390" t="s">
        <v>48</v>
      </c>
      <c r="C57" s="390">
        <v>29340248</v>
      </c>
      <c r="D57" s="207" t="s">
        <v>608</v>
      </c>
      <c r="E57" s="207" t="s">
        <v>217</v>
      </c>
      <c r="F57" s="390"/>
      <c r="G57" s="207"/>
      <c r="H57" s="207"/>
      <c r="I57" s="390"/>
      <c r="J57" s="207"/>
      <c r="K57" s="207"/>
      <c r="L57" s="390"/>
      <c r="M57" s="207"/>
      <c r="N57" s="207"/>
    </row>
    <row r="58" spans="1:14" ht="14.25" customHeight="1">
      <c r="A58" s="231"/>
      <c r="B58" s="390" t="s">
        <v>75</v>
      </c>
      <c r="C58" s="390">
        <v>10607051</v>
      </c>
      <c r="D58" s="207" t="s">
        <v>608</v>
      </c>
      <c r="E58" s="207" t="s">
        <v>293</v>
      </c>
      <c r="F58" s="390"/>
      <c r="G58" s="207"/>
      <c r="H58" s="207"/>
      <c r="I58" s="390"/>
      <c r="J58" s="207"/>
      <c r="K58" s="207"/>
      <c r="L58" s="390"/>
      <c r="M58" s="207"/>
      <c r="N58" s="207"/>
    </row>
    <row r="59" spans="1:14" ht="14.25" customHeight="1">
      <c r="A59" s="231"/>
      <c r="B59" s="390" t="s">
        <v>68</v>
      </c>
      <c r="C59" s="390">
        <v>17153288</v>
      </c>
      <c r="D59" s="207" t="s">
        <v>608</v>
      </c>
      <c r="E59" s="207" t="s">
        <v>297</v>
      </c>
      <c r="F59" s="390"/>
      <c r="G59" s="207"/>
      <c r="H59" s="207"/>
      <c r="I59" s="390"/>
      <c r="J59" s="207"/>
      <c r="K59" s="207"/>
      <c r="L59" s="390"/>
      <c r="M59" s="207"/>
      <c r="N59" s="207"/>
    </row>
    <row r="60" spans="1:14" ht="14.25" customHeight="1">
      <c r="A60" s="231"/>
      <c r="B60" s="390" t="s">
        <v>77</v>
      </c>
      <c r="C60" s="390">
        <v>12527440</v>
      </c>
      <c r="D60" s="207" t="s">
        <v>608</v>
      </c>
      <c r="E60" s="207" t="s">
        <v>227</v>
      </c>
      <c r="F60" s="390"/>
      <c r="G60" s="207"/>
      <c r="H60" s="207"/>
      <c r="I60" s="390"/>
      <c r="J60" s="207"/>
      <c r="K60" s="207"/>
      <c r="L60" s="390"/>
      <c r="M60" s="207"/>
      <c r="N60" s="207"/>
    </row>
    <row r="61" spans="1:14" ht="14.25" customHeight="1">
      <c r="A61" s="231"/>
      <c r="B61" s="390" t="s">
        <v>89</v>
      </c>
      <c r="C61" s="390">
        <v>9235340</v>
      </c>
      <c r="D61" s="207" t="s">
        <v>608</v>
      </c>
      <c r="E61" s="207" t="s">
        <v>299</v>
      </c>
      <c r="F61" s="390"/>
      <c r="G61" s="207"/>
      <c r="H61" s="207"/>
      <c r="I61" s="390"/>
      <c r="J61" s="207"/>
      <c r="K61" s="207"/>
      <c r="L61" s="390"/>
      <c r="M61" s="207"/>
      <c r="N61" s="207"/>
    </row>
    <row r="62" spans="1:14" ht="14.25" customHeight="1">
      <c r="A62" s="231"/>
      <c r="B62" s="390" t="s">
        <v>93</v>
      </c>
      <c r="C62" s="390">
        <v>7249907</v>
      </c>
      <c r="D62" s="207" t="s">
        <v>608</v>
      </c>
      <c r="E62" s="207" t="s">
        <v>306</v>
      </c>
      <c r="F62" s="390"/>
      <c r="G62" s="207"/>
      <c r="H62" s="207"/>
      <c r="I62" s="390"/>
      <c r="J62" s="207"/>
      <c r="K62" s="207"/>
      <c r="L62" s="390"/>
      <c r="M62" s="207"/>
      <c r="N62" s="207"/>
    </row>
    <row r="63" spans="1:14" ht="14.25" customHeight="1">
      <c r="A63" s="231"/>
      <c r="B63" s="390" t="s">
        <v>82</v>
      </c>
      <c r="C63" s="390">
        <v>9771827</v>
      </c>
      <c r="D63" s="207" t="s">
        <v>608</v>
      </c>
      <c r="E63" s="207" t="s">
        <v>266</v>
      </c>
      <c r="F63" s="390"/>
      <c r="G63" s="207"/>
      <c r="H63" s="207"/>
      <c r="I63" s="390"/>
      <c r="J63" s="207"/>
      <c r="K63" s="207"/>
      <c r="L63" s="390"/>
      <c r="M63" s="207"/>
      <c r="N63" s="207"/>
    </row>
    <row r="64" spans="1:14" ht="14.25" customHeight="1">
      <c r="A64" s="231"/>
      <c r="B64" s="390" t="s">
        <v>145</v>
      </c>
      <c r="C64" s="390">
        <v>350734</v>
      </c>
      <c r="D64" s="207" t="s">
        <v>608</v>
      </c>
      <c r="E64" s="207" t="s">
        <v>624</v>
      </c>
      <c r="F64" s="390"/>
      <c r="G64" s="207"/>
      <c r="H64" s="207"/>
      <c r="I64" s="390"/>
      <c r="J64" s="207"/>
      <c r="K64" s="207"/>
      <c r="L64" s="390"/>
      <c r="M64" s="207"/>
      <c r="N64" s="207"/>
    </row>
    <row r="65" spans="1:14" ht="14.25" customHeight="1">
      <c r="A65" s="231"/>
      <c r="B65" s="390" t="s">
        <v>6</v>
      </c>
      <c r="C65" s="390">
        <v>1326093247</v>
      </c>
      <c r="D65" s="207" t="s">
        <v>608</v>
      </c>
      <c r="E65" s="207" t="s">
        <v>170</v>
      </c>
      <c r="F65" s="390"/>
      <c r="G65" s="207"/>
      <c r="H65" s="207"/>
      <c r="I65" s="390"/>
      <c r="J65" s="207"/>
      <c r="K65" s="207"/>
      <c r="L65" s="390"/>
      <c r="M65" s="207"/>
      <c r="N65" s="207"/>
    </row>
    <row r="66" spans="1:14" ht="14.25" customHeight="1">
      <c r="A66" s="231"/>
      <c r="B66" s="390" t="s">
        <v>8</v>
      </c>
      <c r="C66" s="390">
        <v>267026366</v>
      </c>
      <c r="D66" s="207" t="s">
        <v>608</v>
      </c>
      <c r="E66" s="207" t="s">
        <v>172</v>
      </c>
      <c r="F66" s="390"/>
      <c r="G66" s="207"/>
      <c r="H66" s="207"/>
      <c r="I66" s="390"/>
      <c r="J66" s="207"/>
      <c r="K66" s="207"/>
      <c r="L66" s="390"/>
      <c r="M66" s="207"/>
      <c r="N66" s="207"/>
    </row>
    <row r="67" spans="1:14" ht="14.25" customHeight="1">
      <c r="A67" s="231"/>
      <c r="B67" s="390" t="s">
        <v>22</v>
      </c>
      <c r="C67" s="390">
        <v>84923314</v>
      </c>
      <c r="D67" s="207" t="s">
        <v>608</v>
      </c>
      <c r="E67" s="207" t="s">
        <v>185</v>
      </c>
      <c r="F67" s="390"/>
      <c r="G67" s="207"/>
      <c r="H67" s="207"/>
      <c r="I67" s="390"/>
      <c r="J67" s="207"/>
      <c r="K67" s="207"/>
      <c r="L67" s="390"/>
      <c r="M67" s="207"/>
      <c r="N67" s="207"/>
    </row>
    <row r="68" spans="1:14" ht="14.25" customHeight="1">
      <c r="A68" s="231"/>
      <c r="B68" s="390" t="s">
        <v>40</v>
      </c>
      <c r="C68" s="390">
        <v>38872655</v>
      </c>
      <c r="D68" s="207" t="s">
        <v>608</v>
      </c>
      <c r="E68" s="207" t="s">
        <v>204</v>
      </c>
      <c r="F68" s="390"/>
      <c r="G68" s="207"/>
      <c r="H68" s="207"/>
      <c r="I68" s="390"/>
      <c r="J68" s="207"/>
      <c r="K68" s="207"/>
      <c r="L68" s="390"/>
      <c r="M68" s="207"/>
      <c r="N68" s="207"/>
    </row>
    <row r="69" spans="1:14" ht="14.25" customHeight="1">
      <c r="A69" s="231"/>
      <c r="B69" s="390" t="s">
        <v>110</v>
      </c>
      <c r="C69" s="390">
        <v>5176569</v>
      </c>
      <c r="D69" s="207" t="s">
        <v>608</v>
      </c>
      <c r="E69" s="207" t="s">
        <v>253</v>
      </c>
      <c r="F69" s="390"/>
      <c r="G69" s="207"/>
      <c r="H69" s="207"/>
      <c r="I69" s="390"/>
      <c r="J69" s="207"/>
      <c r="K69" s="207"/>
      <c r="L69" s="390"/>
      <c r="M69" s="207"/>
      <c r="N69" s="207"/>
    </row>
    <row r="70" spans="1:14" ht="14.25" customHeight="1">
      <c r="A70" s="231"/>
      <c r="B70" s="390" t="s">
        <v>91</v>
      </c>
      <c r="C70" s="390">
        <v>8675475</v>
      </c>
      <c r="D70" s="207" t="s">
        <v>608</v>
      </c>
      <c r="E70" s="207" t="s">
        <v>319</v>
      </c>
      <c r="F70" s="390"/>
      <c r="G70" s="207"/>
      <c r="H70" s="207"/>
      <c r="I70" s="390"/>
      <c r="J70" s="207"/>
      <c r="K70" s="207"/>
      <c r="L70" s="390"/>
      <c r="M70" s="207"/>
      <c r="N70" s="207"/>
    </row>
    <row r="71" spans="1:14" ht="14.25" customHeight="1">
      <c r="A71" s="231"/>
      <c r="B71" s="390" t="s">
        <v>26</v>
      </c>
      <c r="C71" s="390">
        <v>62402659</v>
      </c>
      <c r="D71" s="207" t="s">
        <v>608</v>
      </c>
      <c r="E71" s="207" t="s">
        <v>191</v>
      </c>
      <c r="F71" s="390"/>
      <c r="G71" s="207"/>
      <c r="H71" s="207"/>
      <c r="I71" s="390"/>
      <c r="J71" s="207"/>
      <c r="K71" s="207"/>
      <c r="L71" s="390"/>
      <c r="M71" s="207"/>
      <c r="N71" s="207"/>
    </row>
    <row r="72" spans="1:14" ht="14.25" customHeight="1">
      <c r="A72" s="231"/>
      <c r="B72" s="390" t="s">
        <v>14</v>
      </c>
      <c r="C72" s="390">
        <v>125507472</v>
      </c>
      <c r="D72" s="207" t="s">
        <v>608</v>
      </c>
      <c r="E72" s="207" t="s">
        <v>179</v>
      </c>
      <c r="F72" s="390"/>
      <c r="G72" s="207"/>
      <c r="H72" s="207"/>
      <c r="I72" s="390"/>
      <c r="J72" s="207"/>
      <c r="K72" s="207"/>
      <c r="L72" s="390"/>
      <c r="M72" s="207"/>
      <c r="N72" s="207"/>
    </row>
    <row r="73" spans="1:14" ht="14.25" customHeight="1">
      <c r="A73" s="231"/>
      <c r="B73" s="390" t="s">
        <v>97</v>
      </c>
      <c r="C73" s="390">
        <v>10820644</v>
      </c>
      <c r="D73" s="207" t="s">
        <v>608</v>
      </c>
      <c r="E73" s="207" t="s">
        <v>314</v>
      </c>
      <c r="F73" s="390"/>
      <c r="G73" s="207"/>
      <c r="H73" s="207"/>
      <c r="I73" s="390"/>
      <c r="J73" s="207"/>
      <c r="K73" s="207"/>
      <c r="L73" s="390"/>
      <c r="M73" s="207"/>
      <c r="N73" s="207"/>
    </row>
    <row r="74" spans="1:14" ht="14.25" customHeight="1">
      <c r="A74" s="231"/>
      <c r="B74" s="390" t="s">
        <v>63</v>
      </c>
      <c r="C74" s="390">
        <v>19091949</v>
      </c>
      <c r="D74" s="207" t="s">
        <v>608</v>
      </c>
      <c r="E74" s="207" t="s">
        <v>245</v>
      </c>
      <c r="F74" s="390"/>
      <c r="G74" s="207"/>
      <c r="H74" s="207"/>
      <c r="I74" s="390"/>
      <c r="J74" s="207"/>
      <c r="K74" s="207"/>
      <c r="L74" s="390"/>
      <c r="M74" s="207"/>
      <c r="N74" s="207"/>
    </row>
    <row r="75" spans="1:14" ht="14.25" customHeight="1">
      <c r="A75" s="231"/>
      <c r="B75" s="390" t="s">
        <v>34</v>
      </c>
      <c r="C75" s="390">
        <v>53527936</v>
      </c>
      <c r="D75" s="207" t="s">
        <v>608</v>
      </c>
      <c r="E75" s="207" t="s">
        <v>195</v>
      </c>
      <c r="F75" s="390"/>
      <c r="G75" s="207"/>
      <c r="H75" s="207"/>
      <c r="I75" s="390"/>
      <c r="J75" s="207"/>
      <c r="K75" s="207"/>
      <c r="L75" s="390"/>
      <c r="M75" s="207"/>
      <c r="N75" s="207"/>
    </row>
    <row r="76" spans="1:14" ht="14.25" customHeight="1">
      <c r="A76" s="231"/>
      <c r="B76" s="390" t="s">
        <v>125</v>
      </c>
      <c r="C76" s="390">
        <v>2993706</v>
      </c>
      <c r="D76" s="207" t="s">
        <v>608</v>
      </c>
      <c r="E76" s="207" t="s">
        <v>654</v>
      </c>
      <c r="F76" s="390"/>
      <c r="G76" s="207"/>
      <c r="H76" s="207"/>
      <c r="I76" s="390"/>
      <c r="J76" s="207"/>
      <c r="K76" s="207"/>
      <c r="L76" s="390"/>
      <c r="M76" s="207"/>
      <c r="N76" s="207"/>
    </row>
    <row r="77" spans="1:14" ht="14.25" customHeight="1">
      <c r="A77" s="231"/>
      <c r="B77" s="390" t="s">
        <v>102</v>
      </c>
      <c r="C77" s="390">
        <v>5964897</v>
      </c>
      <c r="D77" s="207" t="s">
        <v>608</v>
      </c>
      <c r="E77" s="207" t="s">
        <v>283</v>
      </c>
      <c r="F77" s="390"/>
      <c r="G77" s="207"/>
      <c r="H77" s="207"/>
      <c r="I77" s="390"/>
      <c r="J77" s="207"/>
      <c r="K77" s="207"/>
      <c r="L77" s="390"/>
      <c r="M77" s="207"/>
      <c r="N77" s="207"/>
    </row>
    <row r="78" spans="1:14" ht="14.25" customHeight="1">
      <c r="A78" s="231"/>
      <c r="B78" s="390" t="s">
        <v>98</v>
      </c>
      <c r="C78" s="390">
        <v>7447396</v>
      </c>
      <c r="D78" s="207" t="s">
        <v>608</v>
      </c>
      <c r="E78" s="207" t="s">
        <v>244</v>
      </c>
      <c r="F78" s="390"/>
      <c r="G78" s="207"/>
      <c r="H78" s="207"/>
      <c r="I78" s="390"/>
      <c r="J78" s="207"/>
      <c r="K78" s="207"/>
      <c r="L78" s="390"/>
      <c r="M78" s="207"/>
      <c r="N78" s="207"/>
    </row>
    <row r="79" spans="1:14" ht="14.25" customHeight="1">
      <c r="A79" s="231"/>
      <c r="B79" s="390" t="s">
        <v>126</v>
      </c>
      <c r="C79" s="390">
        <v>1881232</v>
      </c>
      <c r="D79" s="207" t="s">
        <v>608</v>
      </c>
      <c r="E79" s="207" t="s">
        <v>659</v>
      </c>
      <c r="F79" s="390"/>
      <c r="G79" s="207"/>
      <c r="H79" s="207"/>
      <c r="I79" s="390"/>
      <c r="J79" s="207"/>
      <c r="K79" s="207"/>
      <c r="L79" s="390"/>
      <c r="M79" s="207"/>
      <c r="N79" s="207"/>
    </row>
    <row r="80" spans="1:14" ht="14.25" customHeight="1">
      <c r="A80" s="231"/>
      <c r="B80" s="390" t="s">
        <v>117</v>
      </c>
      <c r="C80" s="390">
        <v>5469612</v>
      </c>
      <c r="D80" s="207" t="s">
        <v>608</v>
      </c>
      <c r="E80" s="207" t="s">
        <v>229</v>
      </c>
      <c r="F80" s="390"/>
      <c r="G80" s="207"/>
      <c r="H80" s="207"/>
      <c r="I80" s="390"/>
      <c r="J80" s="207"/>
      <c r="K80" s="207"/>
      <c r="L80" s="390"/>
      <c r="M80" s="207"/>
      <c r="N80" s="207"/>
    </row>
    <row r="81" spans="1:14" ht="14.25" customHeight="1">
      <c r="A81" s="231"/>
      <c r="B81" s="390" t="s">
        <v>130</v>
      </c>
      <c r="C81" s="390">
        <v>1969334</v>
      </c>
      <c r="D81" s="207" t="s">
        <v>608</v>
      </c>
      <c r="E81" s="207" t="s">
        <v>625</v>
      </c>
      <c r="F81" s="390"/>
      <c r="G81" s="207"/>
      <c r="H81" s="207"/>
      <c r="I81" s="390"/>
      <c r="J81" s="207"/>
      <c r="K81" s="207"/>
      <c r="L81" s="390"/>
      <c r="M81" s="207"/>
      <c r="N81" s="207"/>
    </row>
    <row r="82" spans="1:14" ht="14.25" customHeight="1">
      <c r="A82" s="231"/>
      <c r="B82" s="390" t="s">
        <v>96</v>
      </c>
      <c r="C82" s="390">
        <v>6890535</v>
      </c>
      <c r="D82" s="207" t="s">
        <v>608</v>
      </c>
      <c r="E82" s="207" t="s">
        <v>263</v>
      </c>
      <c r="F82" s="390"/>
      <c r="G82" s="207"/>
      <c r="H82" s="207"/>
      <c r="I82" s="390"/>
      <c r="J82" s="207"/>
      <c r="K82" s="207"/>
      <c r="L82" s="390"/>
      <c r="M82" s="207"/>
      <c r="N82" s="207"/>
    </row>
    <row r="83" spans="1:14" ht="14.25" customHeight="1">
      <c r="A83" s="231"/>
      <c r="B83" s="390" t="s">
        <v>118</v>
      </c>
      <c r="C83" s="390">
        <v>2731464</v>
      </c>
      <c r="D83" s="207" t="s">
        <v>608</v>
      </c>
      <c r="E83" s="207" t="s">
        <v>634</v>
      </c>
      <c r="F83" s="390"/>
      <c r="G83" s="207"/>
      <c r="H83" s="207"/>
      <c r="I83" s="390"/>
      <c r="J83" s="207"/>
      <c r="K83" s="207"/>
      <c r="L83" s="390"/>
      <c r="M83" s="207"/>
      <c r="N83" s="207"/>
    </row>
    <row r="84" spans="1:14" ht="14.25" customHeight="1">
      <c r="A84" s="231"/>
      <c r="B84" s="390" t="s">
        <v>142</v>
      </c>
      <c r="C84" s="390">
        <v>628381</v>
      </c>
      <c r="D84" s="207" t="s">
        <v>608</v>
      </c>
      <c r="E84" s="207" t="s">
        <v>660</v>
      </c>
      <c r="F84" s="390"/>
      <c r="G84" s="207"/>
      <c r="H84" s="207"/>
      <c r="I84" s="390"/>
      <c r="J84" s="207"/>
      <c r="K84" s="207"/>
      <c r="L84" s="390"/>
      <c r="M84" s="207"/>
      <c r="N84" s="207"/>
    </row>
    <row r="85" spans="1:14" ht="14.25" customHeight="1">
      <c r="A85" s="231"/>
      <c r="B85" s="390" t="s">
        <v>531</v>
      </c>
      <c r="C85" s="390">
        <v>2125971</v>
      </c>
      <c r="D85" s="207" t="s">
        <v>608</v>
      </c>
      <c r="E85" s="207" t="s">
        <v>240</v>
      </c>
      <c r="F85" s="390"/>
      <c r="G85" s="207"/>
      <c r="H85" s="207"/>
      <c r="I85" s="390"/>
      <c r="J85" s="207"/>
      <c r="K85" s="207"/>
      <c r="L85" s="390"/>
      <c r="M85" s="207"/>
      <c r="N85" s="207"/>
    </row>
    <row r="86" spans="1:14" ht="14.25" customHeight="1">
      <c r="A86" s="231"/>
      <c r="B86" s="390" t="s">
        <v>53</v>
      </c>
      <c r="C86" s="390">
        <v>26955737</v>
      </c>
      <c r="D86" s="207" t="s">
        <v>608</v>
      </c>
      <c r="E86" s="207" t="s">
        <v>316</v>
      </c>
      <c r="F86" s="390"/>
      <c r="G86" s="207"/>
      <c r="H86" s="207"/>
      <c r="I86" s="390"/>
      <c r="J86" s="207"/>
      <c r="K86" s="207"/>
      <c r="L86" s="390"/>
      <c r="M86" s="207"/>
      <c r="N86" s="207"/>
    </row>
    <row r="87" spans="1:14" ht="14.25" customHeight="1">
      <c r="A87" s="231"/>
      <c r="B87" s="390" t="s">
        <v>62</v>
      </c>
      <c r="C87" s="390">
        <v>21196629</v>
      </c>
      <c r="D87" s="207" t="s">
        <v>608</v>
      </c>
      <c r="E87" s="207" t="s">
        <v>317</v>
      </c>
      <c r="F87" s="390"/>
      <c r="G87" s="207"/>
      <c r="H87" s="207"/>
      <c r="I87" s="390"/>
      <c r="J87" s="207"/>
      <c r="K87" s="207"/>
      <c r="L87" s="390"/>
      <c r="M87" s="207"/>
      <c r="N87" s="207"/>
    </row>
    <row r="88" spans="1:14" ht="14.25" customHeight="1">
      <c r="A88" s="231"/>
      <c r="B88" s="390" t="s">
        <v>44</v>
      </c>
      <c r="C88" s="390">
        <v>32652083</v>
      </c>
      <c r="D88" s="207" t="s">
        <v>608</v>
      </c>
      <c r="E88" s="207" t="s">
        <v>210</v>
      </c>
      <c r="F88" s="390"/>
      <c r="G88" s="207"/>
      <c r="H88" s="207"/>
      <c r="I88" s="390"/>
      <c r="J88" s="207"/>
      <c r="K88" s="207"/>
      <c r="L88" s="390"/>
      <c r="M88" s="207"/>
      <c r="N88" s="207"/>
    </row>
    <row r="89" spans="1:14" ht="14.25" customHeight="1">
      <c r="A89" s="231"/>
      <c r="B89" s="390" t="s">
        <v>66</v>
      </c>
      <c r="C89" s="390">
        <v>19553397</v>
      </c>
      <c r="D89" s="207" t="s">
        <v>608</v>
      </c>
      <c r="E89" s="207" t="s">
        <v>261</v>
      </c>
      <c r="F89" s="390"/>
      <c r="G89" s="207"/>
      <c r="H89" s="207"/>
      <c r="I89" s="390"/>
      <c r="J89" s="207"/>
      <c r="K89" s="207"/>
      <c r="L89" s="390"/>
      <c r="M89" s="207"/>
      <c r="N89" s="207"/>
    </row>
    <row r="90" spans="1:14" ht="14.25" customHeight="1">
      <c r="A90" s="231"/>
      <c r="B90" s="390" t="s">
        <v>144</v>
      </c>
      <c r="C90" s="390">
        <v>457267</v>
      </c>
      <c r="D90" s="207" t="s">
        <v>608</v>
      </c>
      <c r="E90" s="207" t="s">
        <v>661</v>
      </c>
      <c r="F90" s="390"/>
      <c r="G90" s="207"/>
      <c r="H90" s="207"/>
      <c r="I90" s="390"/>
      <c r="J90" s="207"/>
      <c r="K90" s="207"/>
      <c r="L90" s="390"/>
      <c r="M90" s="207"/>
      <c r="N90" s="207"/>
    </row>
    <row r="91" spans="1:14" ht="14.25" customHeight="1">
      <c r="A91" s="231"/>
      <c r="B91" s="390" t="s">
        <v>133</v>
      </c>
      <c r="C91" s="390">
        <v>1379365</v>
      </c>
      <c r="D91" s="207" t="s">
        <v>608</v>
      </c>
      <c r="E91" s="207" t="s">
        <v>630</v>
      </c>
      <c r="F91" s="390"/>
      <c r="G91" s="207"/>
      <c r="H91" s="207"/>
      <c r="I91" s="390"/>
      <c r="J91" s="207"/>
      <c r="K91" s="207"/>
      <c r="L91" s="390"/>
      <c r="M91" s="207"/>
      <c r="N91" s="207"/>
    </row>
    <row r="92" spans="1:14" ht="14.25" customHeight="1">
      <c r="A92" s="231"/>
      <c r="B92" s="390" t="s">
        <v>15</v>
      </c>
      <c r="C92" s="390">
        <v>128649565</v>
      </c>
      <c r="D92" s="207" t="s">
        <v>608</v>
      </c>
      <c r="E92" s="207" t="s">
        <v>178</v>
      </c>
      <c r="F92" s="390"/>
      <c r="G92" s="207"/>
      <c r="H92" s="207"/>
      <c r="I92" s="390"/>
      <c r="J92" s="207"/>
      <c r="K92" s="207"/>
      <c r="L92" s="390"/>
      <c r="M92" s="207"/>
      <c r="N92" s="207"/>
    </row>
    <row r="93" spans="1:14" ht="14.25" customHeight="1">
      <c r="A93" s="231"/>
      <c r="B93" s="390" t="s">
        <v>115</v>
      </c>
      <c r="C93" s="390">
        <v>3364496</v>
      </c>
      <c r="D93" s="207" t="s">
        <v>608</v>
      </c>
      <c r="E93" s="207" t="s">
        <v>281</v>
      </c>
      <c r="F93" s="390"/>
      <c r="G93" s="207"/>
      <c r="H93" s="207"/>
      <c r="I93" s="390"/>
      <c r="J93" s="207"/>
      <c r="K93" s="207"/>
      <c r="L93" s="390"/>
      <c r="M93" s="207"/>
      <c r="N93" s="207"/>
    </row>
    <row r="94" spans="1:14" ht="14.25" customHeight="1">
      <c r="A94" s="231"/>
      <c r="B94" s="390" t="s">
        <v>121</v>
      </c>
      <c r="C94" s="390">
        <v>3168026</v>
      </c>
      <c r="D94" s="207" t="s">
        <v>608</v>
      </c>
      <c r="E94" s="207" t="s">
        <v>284</v>
      </c>
      <c r="F94" s="390"/>
      <c r="G94" s="207"/>
      <c r="H94" s="207"/>
      <c r="I94" s="390"/>
      <c r="J94" s="207"/>
      <c r="K94" s="207"/>
      <c r="L94" s="390"/>
      <c r="M94" s="207"/>
      <c r="N94" s="207"/>
    </row>
    <row r="95" spans="1:14" ht="14.25" customHeight="1">
      <c r="A95" s="231"/>
      <c r="B95" s="390" t="s">
        <v>140</v>
      </c>
      <c r="C95" s="390">
        <v>609859</v>
      </c>
      <c r="D95" s="207" t="s">
        <v>608</v>
      </c>
      <c r="E95" s="207" t="s">
        <v>662</v>
      </c>
      <c r="F95" s="390"/>
      <c r="G95" s="207"/>
      <c r="H95" s="207"/>
      <c r="I95" s="390"/>
      <c r="J95" s="207"/>
      <c r="K95" s="207"/>
      <c r="L95" s="390"/>
      <c r="M95" s="207"/>
      <c r="N95" s="207"/>
    </row>
    <row r="96" spans="1:14" ht="14.25" customHeight="1">
      <c r="A96" s="231"/>
      <c r="B96" s="390" t="s">
        <v>39</v>
      </c>
      <c r="C96" s="390">
        <v>35561654</v>
      </c>
      <c r="D96" s="207" t="s">
        <v>608</v>
      </c>
      <c r="E96" s="207" t="s">
        <v>208</v>
      </c>
      <c r="F96" s="390"/>
      <c r="G96" s="207"/>
      <c r="H96" s="207"/>
      <c r="I96" s="390"/>
      <c r="J96" s="207"/>
      <c r="K96" s="207"/>
      <c r="L96" s="390"/>
      <c r="M96" s="207"/>
      <c r="N96" s="207"/>
    </row>
    <row r="97" spans="1:14" ht="14.25" customHeight="1">
      <c r="A97" s="231"/>
      <c r="B97" s="390" t="s">
        <v>51</v>
      </c>
      <c r="C97" s="390">
        <v>30098197</v>
      </c>
      <c r="D97" s="207" t="s">
        <v>608</v>
      </c>
      <c r="E97" s="207" t="s">
        <v>215</v>
      </c>
      <c r="F97" s="390"/>
      <c r="G97" s="207"/>
      <c r="H97" s="207"/>
      <c r="I97" s="390"/>
      <c r="J97" s="207"/>
      <c r="K97" s="207"/>
      <c r="L97" s="390"/>
      <c r="M97" s="207"/>
      <c r="N97" s="207"/>
    </row>
    <row r="98" spans="1:14" ht="14.25" customHeight="1">
      <c r="A98" s="231"/>
      <c r="B98" s="390" t="s">
        <v>127</v>
      </c>
      <c r="C98" s="390">
        <v>2630073</v>
      </c>
      <c r="D98" s="207" t="s">
        <v>608</v>
      </c>
      <c r="E98" s="207" t="s">
        <v>260</v>
      </c>
      <c r="F98" s="390"/>
      <c r="G98" s="207"/>
      <c r="H98" s="207"/>
      <c r="I98" s="390"/>
      <c r="J98" s="207"/>
      <c r="K98" s="207"/>
      <c r="L98" s="390"/>
      <c r="M98" s="207"/>
      <c r="N98" s="207"/>
    </row>
    <row r="99" spans="1:14" ht="14.25" customHeight="1">
      <c r="A99" s="231"/>
      <c r="B99" s="390" t="s">
        <v>42</v>
      </c>
      <c r="C99" s="390">
        <v>30327877</v>
      </c>
      <c r="D99" s="207" t="s">
        <v>608</v>
      </c>
      <c r="E99" s="207" t="s">
        <v>214</v>
      </c>
      <c r="F99" s="390"/>
      <c r="G99" s="207"/>
      <c r="H99" s="207"/>
      <c r="I99" s="390"/>
      <c r="J99" s="207"/>
      <c r="K99" s="207"/>
      <c r="L99" s="390"/>
      <c r="M99" s="207"/>
      <c r="N99" s="207"/>
    </row>
    <row r="100" spans="1:14" ht="14.25" customHeight="1">
      <c r="A100" s="231"/>
      <c r="B100" s="390" t="s">
        <v>59</v>
      </c>
      <c r="C100" s="390">
        <v>17280397</v>
      </c>
      <c r="D100" s="207" t="s">
        <v>608</v>
      </c>
      <c r="E100" s="207" t="s">
        <v>230</v>
      </c>
      <c r="F100" s="390"/>
      <c r="G100" s="207"/>
      <c r="H100" s="207"/>
      <c r="I100" s="390"/>
      <c r="J100" s="207"/>
      <c r="K100" s="207"/>
      <c r="L100" s="390"/>
      <c r="M100" s="207"/>
      <c r="N100" s="207"/>
    </row>
    <row r="101" spans="1:14" ht="14.25" customHeight="1">
      <c r="A101" s="231"/>
      <c r="B101" s="390" t="s">
        <v>116</v>
      </c>
      <c r="C101" s="390">
        <v>4925477</v>
      </c>
      <c r="D101" s="207" t="s">
        <v>608</v>
      </c>
      <c r="E101" s="207" t="s">
        <v>288</v>
      </c>
      <c r="F101" s="390"/>
      <c r="G101" s="207"/>
      <c r="H101" s="207"/>
      <c r="I101" s="390"/>
      <c r="J101" s="207"/>
      <c r="K101" s="207"/>
      <c r="L101" s="390"/>
      <c r="M101" s="207"/>
      <c r="N101" s="207"/>
    </row>
    <row r="102" spans="1:14" ht="14.25" customHeight="1">
      <c r="A102" s="231"/>
      <c r="B102" s="390" t="s">
        <v>101</v>
      </c>
      <c r="C102" s="390">
        <v>6203441</v>
      </c>
      <c r="D102" s="207" t="s">
        <v>608</v>
      </c>
      <c r="E102" s="207" t="s">
        <v>264</v>
      </c>
      <c r="F102" s="390"/>
      <c r="G102" s="207"/>
      <c r="H102" s="207"/>
      <c r="I102" s="390"/>
      <c r="J102" s="207"/>
      <c r="K102" s="207"/>
      <c r="L102" s="390"/>
      <c r="M102" s="207"/>
      <c r="N102" s="207"/>
    </row>
    <row r="103" spans="1:14" ht="14.25" customHeight="1">
      <c r="A103" s="231"/>
      <c r="B103" s="390" t="s">
        <v>61</v>
      </c>
      <c r="C103" s="390">
        <v>22772361</v>
      </c>
      <c r="D103" s="207" t="s">
        <v>608</v>
      </c>
      <c r="E103" s="207" t="s">
        <v>226</v>
      </c>
      <c r="F103" s="390"/>
      <c r="G103" s="207"/>
      <c r="H103" s="207"/>
      <c r="I103" s="390"/>
      <c r="J103" s="207"/>
      <c r="K103" s="207"/>
      <c r="L103" s="390"/>
      <c r="M103" s="207"/>
      <c r="N103" s="207"/>
    </row>
    <row r="104" spans="1:14" ht="14.25" customHeight="1">
      <c r="A104" s="231"/>
      <c r="B104" s="390" t="s">
        <v>12</v>
      </c>
      <c r="C104" s="390">
        <v>214028302</v>
      </c>
      <c r="D104" s="207" t="s">
        <v>608</v>
      </c>
      <c r="E104" s="207" t="s">
        <v>174</v>
      </c>
      <c r="F104" s="390"/>
      <c r="G104" s="207"/>
      <c r="H104" s="207"/>
      <c r="I104" s="390"/>
      <c r="J104" s="207"/>
      <c r="K104" s="207"/>
      <c r="L104" s="390"/>
      <c r="M104" s="207"/>
      <c r="N104" s="207"/>
    </row>
    <row r="105" spans="1:14" ht="14.25" customHeight="1">
      <c r="A105" s="231"/>
      <c r="B105" s="390" t="s">
        <v>109</v>
      </c>
      <c r="C105" s="390">
        <v>5467439</v>
      </c>
      <c r="D105" s="207" t="s">
        <v>608</v>
      </c>
      <c r="E105" s="207" t="s">
        <v>257</v>
      </c>
      <c r="F105" s="390"/>
      <c r="G105" s="207"/>
      <c r="H105" s="207"/>
      <c r="I105" s="390"/>
      <c r="J105" s="207"/>
      <c r="K105" s="207"/>
      <c r="L105" s="390"/>
      <c r="M105" s="207"/>
      <c r="N105" s="207"/>
    </row>
    <row r="106" spans="1:14" ht="14.25" customHeight="1">
      <c r="A106" s="231"/>
      <c r="B106" s="390" t="s">
        <v>122</v>
      </c>
      <c r="C106" s="390">
        <v>4664844</v>
      </c>
      <c r="D106" s="207" t="s">
        <v>608</v>
      </c>
      <c r="E106" s="207" t="s">
        <v>290</v>
      </c>
      <c r="F106" s="390"/>
      <c r="G106" s="207"/>
      <c r="H106" s="207"/>
      <c r="I106" s="390"/>
      <c r="J106" s="207"/>
      <c r="K106" s="207"/>
      <c r="L106" s="390"/>
      <c r="M106" s="207"/>
      <c r="N106" s="207"/>
    </row>
    <row r="107" spans="1:14" ht="14.25" customHeight="1">
      <c r="A107" s="231"/>
      <c r="B107" s="390" t="s">
        <v>10</v>
      </c>
      <c r="C107" s="390">
        <v>233500636</v>
      </c>
      <c r="D107" s="207" t="s">
        <v>608</v>
      </c>
      <c r="E107" s="207" t="s">
        <v>173</v>
      </c>
      <c r="F107" s="390"/>
      <c r="G107" s="207"/>
      <c r="H107" s="207"/>
      <c r="I107" s="390"/>
      <c r="J107" s="207"/>
      <c r="K107" s="207"/>
      <c r="L107" s="390"/>
      <c r="M107" s="207"/>
      <c r="N107" s="207"/>
    </row>
    <row r="108" spans="1:14" ht="14.25" customHeight="1">
      <c r="A108" s="231"/>
      <c r="B108" s="390" t="s">
        <v>119</v>
      </c>
      <c r="C108" s="390">
        <v>3894082</v>
      </c>
      <c r="D108" s="207" t="s">
        <v>608</v>
      </c>
      <c r="E108" s="207" t="s">
        <v>287</v>
      </c>
      <c r="F108" s="390"/>
      <c r="G108" s="207"/>
      <c r="H108" s="207"/>
      <c r="I108" s="390"/>
      <c r="J108" s="207"/>
      <c r="K108" s="207"/>
      <c r="L108" s="390"/>
      <c r="M108" s="207"/>
      <c r="N108" s="207"/>
    </row>
    <row r="109" spans="1:14" ht="14.25" customHeight="1">
      <c r="A109" s="231"/>
      <c r="B109" s="390" t="s">
        <v>99</v>
      </c>
      <c r="C109" s="390">
        <v>7191685</v>
      </c>
      <c r="D109" s="207" t="s">
        <v>608</v>
      </c>
      <c r="E109" s="207" t="s">
        <v>277</v>
      </c>
      <c r="F109" s="390"/>
      <c r="G109" s="207"/>
      <c r="H109" s="207"/>
      <c r="I109" s="390"/>
      <c r="J109" s="207"/>
      <c r="K109" s="207"/>
      <c r="L109" s="390"/>
      <c r="M109" s="207"/>
      <c r="N109" s="207"/>
    </row>
    <row r="110" spans="1:14" ht="14.25" customHeight="1">
      <c r="A110" s="231"/>
      <c r="B110" s="390" t="s">
        <v>43</v>
      </c>
      <c r="C110" s="390">
        <v>31914989</v>
      </c>
      <c r="D110" s="207" t="s">
        <v>608</v>
      </c>
      <c r="E110" s="207" t="s">
        <v>212</v>
      </c>
      <c r="F110" s="390"/>
      <c r="G110" s="207"/>
      <c r="H110" s="207"/>
      <c r="I110" s="390"/>
      <c r="J110" s="207"/>
      <c r="K110" s="207"/>
      <c r="L110" s="390"/>
      <c r="M110" s="207"/>
      <c r="N110" s="207"/>
    </row>
    <row r="111" spans="1:14" ht="14.25" customHeight="1">
      <c r="A111" s="231"/>
      <c r="B111" s="390" t="s">
        <v>16</v>
      </c>
      <c r="C111" s="390">
        <v>109180815</v>
      </c>
      <c r="D111" s="207" t="s">
        <v>608</v>
      </c>
      <c r="E111" s="207" t="s">
        <v>180</v>
      </c>
      <c r="F111" s="390"/>
      <c r="G111" s="207"/>
      <c r="H111" s="207"/>
      <c r="I111" s="390"/>
      <c r="J111" s="207"/>
      <c r="K111" s="207"/>
      <c r="L111" s="390"/>
      <c r="M111" s="207"/>
      <c r="N111" s="207"/>
    </row>
    <row r="112" spans="1:14" ht="14.25" customHeight="1">
      <c r="A112" s="231"/>
      <c r="B112" s="390" t="s">
        <v>35</v>
      </c>
      <c r="C112" s="390">
        <v>38282325</v>
      </c>
      <c r="D112" s="207" t="s">
        <v>608</v>
      </c>
      <c r="E112" s="207" t="s">
        <v>205</v>
      </c>
      <c r="F112" s="390"/>
      <c r="G112" s="207"/>
      <c r="H112" s="207"/>
      <c r="I112" s="390"/>
      <c r="J112" s="207"/>
      <c r="K112" s="207"/>
      <c r="L112" s="390"/>
      <c r="M112" s="207"/>
      <c r="N112" s="207"/>
    </row>
    <row r="113" spans="1:14" ht="14.25" customHeight="1">
      <c r="A113" s="231"/>
      <c r="B113" s="390" t="s">
        <v>74</v>
      </c>
      <c r="C113" s="390">
        <v>10302674</v>
      </c>
      <c r="D113" s="207" t="s">
        <v>608</v>
      </c>
      <c r="E113" s="207" t="s">
        <v>320</v>
      </c>
      <c r="F113" s="390"/>
      <c r="G113" s="207"/>
      <c r="H113" s="207"/>
      <c r="I113" s="390"/>
      <c r="J113" s="207"/>
      <c r="K113" s="207"/>
      <c r="L113" s="390"/>
      <c r="M113" s="207"/>
      <c r="N113" s="207"/>
    </row>
    <row r="114" spans="1:14" ht="14.25" customHeight="1">
      <c r="A114" s="231"/>
      <c r="B114" s="390" t="s">
        <v>139</v>
      </c>
      <c r="C114" s="390">
        <v>2444174</v>
      </c>
      <c r="D114" s="207" t="s">
        <v>608</v>
      </c>
      <c r="E114" s="207" t="s">
        <v>259</v>
      </c>
      <c r="F114" s="390"/>
      <c r="G114" s="207"/>
      <c r="H114" s="207"/>
      <c r="I114" s="390"/>
      <c r="J114" s="207"/>
      <c r="K114" s="207"/>
      <c r="L114" s="390"/>
      <c r="M114" s="207"/>
      <c r="N114" s="207"/>
    </row>
    <row r="115" spans="1:14" ht="14.25" customHeight="1">
      <c r="A115" s="231"/>
      <c r="B115" s="390" t="s">
        <v>54</v>
      </c>
      <c r="C115" s="390">
        <v>21302893</v>
      </c>
      <c r="D115" s="207" t="s">
        <v>608</v>
      </c>
      <c r="E115" s="207" t="s">
        <v>267</v>
      </c>
      <c r="F115" s="390"/>
      <c r="G115" s="207"/>
      <c r="H115" s="207"/>
      <c r="I115" s="390"/>
      <c r="J115" s="207"/>
      <c r="K115" s="207"/>
      <c r="L115" s="390"/>
      <c r="M115" s="207"/>
      <c r="N115" s="207"/>
    </row>
    <row r="116" spans="1:14" ht="14.25" customHeight="1">
      <c r="A116" s="231"/>
      <c r="B116" s="390" t="s">
        <v>13</v>
      </c>
      <c r="C116" s="390">
        <v>141722205</v>
      </c>
      <c r="D116" s="207" t="s">
        <v>608</v>
      </c>
      <c r="E116" s="207" t="s">
        <v>177</v>
      </c>
      <c r="F116" s="390"/>
      <c r="G116" s="207"/>
      <c r="H116" s="207"/>
      <c r="I116" s="390"/>
      <c r="J116" s="207"/>
      <c r="K116" s="207"/>
      <c r="L116" s="390"/>
      <c r="M116" s="207"/>
      <c r="N116" s="207"/>
    </row>
    <row r="117" spans="1:14" ht="14.25" customHeight="1">
      <c r="A117" s="231"/>
      <c r="B117" s="390" t="s">
        <v>72</v>
      </c>
      <c r="C117" s="390">
        <v>12712431</v>
      </c>
      <c r="D117" s="207" t="s">
        <v>608</v>
      </c>
      <c r="E117" s="207" t="s">
        <v>239</v>
      </c>
      <c r="F117" s="390"/>
      <c r="G117" s="207"/>
      <c r="H117" s="207"/>
      <c r="I117" s="390"/>
      <c r="J117" s="207"/>
      <c r="K117" s="207"/>
      <c r="L117" s="390"/>
      <c r="M117" s="207"/>
      <c r="N117" s="207"/>
    </row>
    <row r="118" spans="1:14" ht="14.25" customHeight="1">
      <c r="A118" s="231"/>
      <c r="B118" s="390" t="s">
        <v>47</v>
      </c>
      <c r="C118" s="390">
        <v>34173498</v>
      </c>
      <c r="D118" s="207" t="s">
        <v>608</v>
      </c>
      <c r="E118" s="207" t="s">
        <v>209</v>
      </c>
      <c r="F118" s="390"/>
      <c r="G118" s="207"/>
      <c r="H118" s="207"/>
      <c r="I118" s="390"/>
      <c r="J118" s="207"/>
      <c r="K118" s="207"/>
      <c r="L118" s="390"/>
      <c r="M118" s="207"/>
      <c r="N118" s="207"/>
    </row>
    <row r="119" spans="1:14" ht="14.25" customHeight="1">
      <c r="A119" s="231"/>
      <c r="B119" s="390" t="s">
        <v>70</v>
      </c>
      <c r="C119" s="390">
        <v>15736368</v>
      </c>
      <c r="D119" s="207" t="s">
        <v>608</v>
      </c>
      <c r="E119" s="207" t="s">
        <v>311</v>
      </c>
      <c r="F119" s="390"/>
      <c r="G119" s="207"/>
      <c r="H119" s="207"/>
      <c r="I119" s="390"/>
      <c r="J119" s="207"/>
      <c r="K119" s="207"/>
      <c r="L119" s="390"/>
      <c r="M119" s="207"/>
      <c r="N119" s="207"/>
    </row>
    <row r="120" spans="1:14" ht="14.25" customHeight="1">
      <c r="A120" s="231"/>
      <c r="B120" s="390" t="s">
        <v>92</v>
      </c>
      <c r="C120" s="390">
        <v>7012165</v>
      </c>
      <c r="D120" s="207" t="s">
        <v>608</v>
      </c>
      <c r="E120" s="207" t="s">
        <v>300</v>
      </c>
      <c r="F120" s="390"/>
      <c r="G120" s="207"/>
      <c r="H120" s="207"/>
      <c r="I120" s="390"/>
      <c r="J120" s="207"/>
      <c r="K120" s="207"/>
      <c r="L120" s="390"/>
      <c r="M120" s="207"/>
      <c r="N120" s="207"/>
    </row>
    <row r="121" spans="1:14" ht="14.25" customHeight="1">
      <c r="A121" s="231"/>
      <c r="B121" s="390" t="s">
        <v>108</v>
      </c>
      <c r="C121" s="390">
        <v>6209660</v>
      </c>
      <c r="D121" s="207" t="s">
        <v>608</v>
      </c>
      <c r="E121" s="207" t="s">
        <v>276</v>
      </c>
      <c r="F121" s="390"/>
      <c r="G121" s="207"/>
      <c r="H121" s="207"/>
      <c r="I121" s="390"/>
      <c r="J121" s="207"/>
      <c r="K121" s="207"/>
      <c r="L121" s="390"/>
      <c r="M121" s="207"/>
      <c r="N121" s="207"/>
    </row>
    <row r="122" spans="1:14" ht="14.25" customHeight="1">
      <c r="A122" s="231"/>
      <c r="B122" s="390" t="s">
        <v>156</v>
      </c>
      <c r="C122" s="390">
        <v>5440602</v>
      </c>
      <c r="D122" s="207" t="s">
        <v>608</v>
      </c>
      <c r="E122" s="207" t="s">
        <v>254</v>
      </c>
      <c r="F122" s="390"/>
      <c r="G122" s="207"/>
      <c r="H122" s="207"/>
      <c r="I122" s="390"/>
      <c r="J122" s="207"/>
      <c r="K122" s="207"/>
      <c r="L122" s="390"/>
      <c r="M122" s="207"/>
      <c r="N122" s="207"/>
    </row>
    <row r="123" spans="1:14" ht="14.25" customHeight="1">
      <c r="A123" s="231"/>
      <c r="B123" s="390" t="s">
        <v>129</v>
      </c>
      <c r="C123" s="390">
        <v>2102678</v>
      </c>
      <c r="D123" s="207" t="s">
        <v>608</v>
      </c>
      <c r="E123" s="207" t="s">
        <v>224</v>
      </c>
      <c r="F123" s="390"/>
      <c r="G123" s="207"/>
      <c r="H123" s="207"/>
      <c r="I123" s="390"/>
      <c r="J123" s="207"/>
      <c r="K123" s="207"/>
      <c r="L123" s="390"/>
      <c r="M123" s="207"/>
      <c r="N123" s="207"/>
    </row>
    <row r="124" spans="1:14" ht="14.25" customHeight="1">
      <c r="A124" s="231"/>
      <c r="B124" s="390" t="s">
        <v>27</v>
      </c>
      <c r="C124" s="390">
        <v>56463617</v>
      </c>
      <c r="D124" s="207" t="s">
        <v>608</v>
      </c>
      <c r="E124" s="207" t="s">
        <v>194</v>
      </c>
      <c r="F124" s="390"/>
      <c r="G124" s="207"/>
      <c r="H124" s="207"/>
      <c r="I124" s="390"/>
      <c r="J124" s="207"/>
      <c r="K124" s="207"/>
      <c r="L124" s="390"/>
      <c r="M124" s="207"/>
      <c r="N124" s="207"/>
    </row>
    <row r="125" spans="1:14" ht="14.25" customHeight="1">
      <c r="A125" s="231"/>
      <c r="B125" s="390" t="s">
        <v>219</v>
      </c>
      <c r="C125" s="390">
        <v>51835110</v>
      </c>
      <c r="D125" s="207" t="s">
        <v>608</v>
      </c>
      <c r="E125" s="207" t="s">
        <v>196</v>
      </c>
      <c r="F125" s="390"/>
      <c r="G125" s="207"/>
      <c r="H125" s="207"/>
      <c r="I125" s="390"/>
      <c r="J125" s="207"/>
      <c r="K125" s="207"/>
      <c r="L125" s="390"/>
      <c r="M125" s="207"/>
      <c r="N125" s="207"/>
    </row>
    <row r="126" spans="1:14" ht="14.25" customHeight="1">
      <c r="A126" s="231"/>
      <c r="B126" s="390" t="s">
        <v>28</v>
      </c>
      <c r="C126" s="390">
        <v>50015792</v>
      </c>
      <c r="D126" s="207" t="s">
        <v>608</v>
      </c>
      <c r="E126" s="207" t="s">
        <v>197</v>
      </c>
      <c r="F126" s="390"/>
      <c r="G126" s="207"/>
      <c r="H126" s="207"/>
      <c r="I126" s="390"/>
      <c r="J126" s="207"/>
      <c r="K126" s="207"/>
      <c r="L126" s="390"/>
      <c r="M126" s="207"/>
      <c r="N126" s="207"/>
    </row>
    <row r="127" spans="1:14" ht="14.25" customHeight="1">
      <c r="A127" s="231"/>
      <c r="B127" s="390" t="s">
        <v>56</v>
      </c>
      <c r="C127" s="390">
        <v>22889201</v>
      </c>
      <c r="D127" s="207" t="s">
        <v>608</v>
      </c>
      <c r="E127" s="207" t="s">
        <v>285</v>
      </c>
      <c r="F127" s="390"/>
      <c r="G127" s="207"/>
      <c r="H127" s="207"/>
      <c r="I127" s="390"/>
      <c r="J127" s="207"/>
      <c r="K127" s="207"/>
      <c r="L127" s="390"/>
      <c r="M127" s="207"/>
      <c r="N127" s="207"/>
    </row>
    <row r="128" spans="1:14" ht="14.25" customHeight="1">
      <c r="A128" s="231"/>
      <c r="B128" s="390" t="s">
        <v>86</v>
      </c>
      <c r="C128" s="390">
        <v>10202491</v>
      </c>
      <c r="D128" s="207" t="s">
        <v>608</v>
      </c>
      <c r="E128" s="207" t="s">
        <v>304</v>
      </c>
      <c r="F128" s="390"/>
      <c r="G128" s="207"/>
      <c r="H128" s="207"/>
      <c r="I128" s="390"/>
      <c r="J128" s="207"/>
      <c r="K128" s="207"/>
      <c r="L128" s="390"/>
      <c r="M128" s="207"/>
      <c r="N128" s="207"/>
    </row>
    <row r="129" spans="1:14" ht="14.25" customHeight="1">
      <c r="A129" s="231"/>
      <c r="B129" s="390" t="s">
        <v>0</v>
      </c>
      <c r="C129" s="390">
        <v>8603900</v>
      </c>
      <c r="D129" s="207" t="s">
        <v>608</v>
      </c>
      <c r="E129" s="207" t="s">
        <v>236</v>
      </c>
      <c r="F129" s="390"/>
      <c r="G129" s="207"/>
      <c r="H129" s="207"/>
      <c r="I129" s="390"/>
      <c r="J129" s="207"/>
      <c r="K129" s="207"/>
      <c r="L129" s="390"/>
      <c r="M129" s="207"/>
      <c r="N129" s="207"/>
    </row>
    <row r="130" spans="1:14" ht="14.25" customHeight="1">
      <c r="A130" s="231"/>
      <c r="B130" s="390" t="s">
        <v>52</v>
      </c>
      <c r="C130" s="390">
        <v>19398448</v>
      </c>
      <c r="D130" s="207" t="s">
        <v>608</v>
      </c>
      <c r="E130" s="207" t="s">
        <v>272</v>
      </c>
      <c r="F130" s="390"/>
      <c r="G130" s="207"/>
      <c r="H130" s="207"/>
      <c r="I130" s="390"/>
      <c r="J130" s="207"/>
      <c r="K130" s="207"/>
      <c r="L130" s="390"/>
      <c r="M130" s="207"/>
      <c r="N130" s="207"/>
    </row>
    <row r="131" spans="1:14" ht="14.25" customHeight="1">
      <c r="A131" s="231"/>
      <c r="B131" s="390" t="s">
        <v>50</v>
      </c>
      <c r="C131" s="390">
        <v>23603049</v>
      </c>
      <c r="D131" s="207" t="s">
        <v>608</v>
      </c>
      <c r="E131" s="207" t="s">
        <v>292</v>
      </c>
      <c r="F131" s="390"/>
      <c r="G131" s="207"/>
      <c r="H131" s="207"/>
      <c r="I131" s="390"/>
      <c r="J131" s="207"/>
      <c r="K131" s="207"/>
      <c r="L131" s="390"/>
      <c r="M131" s="207"/>
      <c r="N131" s="207"/>
    </row>
    <row r="132" spans="1:14" ht="14.25" customHeight="1">
      <c r="A132" s="231"/>
      <c r="B132" s="390" t="s">
        <v>90</v>
      </c>
      <c r="C132" s="390">
        <v>8873669</v>
      </c>
      <c r="D132" s="207" t="s">
        <v>608</v>
      </c>
      <c r="E132" s="207" t="s">
        <v>228</v>
      </c>
      <c r="F132" s="390"/>
      <c r="G132" s="207"/>
      <c r="H132" s="207"/>
      <c r="I132" s="390"/>
      <c r="J132" s="207"/>
      <c r="K132" s="207"/>
      <c r="L132" s="390"/>
      <c r="M132" s="207"/>
      <c r="N132" s="207"/>
    </row>
    <row r="133" spans="1:14" ht="14.25" customHeight="1">
      <c r="A133" s="231"/>
      <c r="B133" s="390" t="s">
        <v>23</v>
      </c>
      <c r="C133" s="390">
        <v>68977400</v>
      </c>
      <c r="D133" s="207" t="s">
        <v>608</v>
      </c>
      <c r="E133" s="207" t="s">
        <v>188</v>
      </c>
      <c r="F133" s="390"/>
      <c r="G133" s="207"/>
      <c r="H133" s="207"/>
      <c r="I133" s="390"/>
      <c r="J133" s="207"/>
      <c r="K133" s="207"/>
      <c r="L133" s="390"/>
      <c r="M133" s="207"/>
      <c r="N133" s="207"/>
    </row>
    <row r="134" spans="1:14" ht="14.25" customHeight="1">
      <c r="A134" s="231"/>
      <c r="B134" s="390" t="s">
        <v>95</v>
      </c>
      <c r="C134" s="390">
        <v>8608444</v>
      </c>
      <c r="D134" s="207" t="s">
        <v>608</v>
      </c>
      <c r="E134" s="207" t="s">
        <v>234</v>
      </c>
      <c r="F134" s="390"/>
      <c r="G134" s="207"/>
      <c r="H134" s="207"/>
      <c r="I134" s="390"/>
      <c r="J134" s="207"/>
      <c r="K134" s="207"/>
      <c r="L134" s="390"/>
      <c r="M134" s="207"/>
      <c r="N134" s="207"/>
    </row>
    <row r="135" spans="1:14" ht="14.25" customHeight="1">
      <c r="A135" s="231"/>
      <c r="B135" s="390" t="s">
        <v>76</v>
      </c>
      <c r="C135" s="390">
        <v>11721177</v>
      </c>
      <c r="D135" s="207" t="s">
        <v>608</v>
      </c>
      <c r="E135" s="207" t="s">
        <v>305</v>
      </c>
      <c r="F135" s="390"/>
      <c r="G135" s="207"/>
      <c r="H135" s="207"/>
      <c r="I135" s="390"/>
      <c r="J135" s="207"/>
      <c r="K135" s="207"/>
      <c r="L135" s="390"/>
      <c r="M135" s="207"/>
      <c r="N135" s="207"/>
    </row>
    <row r="136" spans="1:14" ht="14.25" customHeight="1">
      <c r="A136" s="231"/>
      <c r="B136" s="390" t="s">
        <v>21</v>
      </c>
      <c r="C136" s="390">
        <v>82017514</v>
      </c>
      <c r="D136" s="207" t="s">
        <v>608</v>
      </c>
      <c r="E136" s="207" t="s">
        <v>186</v>
      </c>
      <c r="F136" s="390"/>
      <c r="G136" s="207"/>
      <c r="H136" s="207"/>
      <c r="I136" s="390"/>
      <c r="J136" s="207"/>
      <c r="K136" s="207"/>
      <c r="L136" s="390"/>
      <c r="M136" s="207"/>
      <c r="N136" s="207"/>
    </row>
    <row r="137" spans="1:14" ht="14.25" customHeight="1">
      <c r="A137" s="231"/>
      <c r="B137" s="390" t="s">
        <v>37</v>
      </c>
      <c r="C137" s="390">
        <v>43252966</v>
      </c>
      <c r="D137" s="207" t="s">
        <v>608</v>
      </c>
      <c r="E137" s="207" t="s">
        <v>202</v>
      </c>
      <c r="F137" s="390"/>
      <c r="G137" s="207"/>
      <c r="H137" s="207"/>
      <c r="I137" s="390"/>
      <c r="J137" s="207"/>
      <c r="K137" s="207"/>
      <c r="L137" s="390"/>
      <c r="M137" s="207"/>
      <c r="N137" s="207"/>
    </row>
    <row r="138" spans="1:14" ht="14.25" customHeight="1">
      <c r="A138" s="231"/>
      <c r="B138" s="390" t="s">
        <v>29</v>
      </c>
      <c r="C138" s="390">
        <v>43922939</v>
      </c>
      <c r="D138" s="207" t="s">
        <v>608</v>
      </c>
      <c r="E138" s="207" t="s">
        <v>201</v>
      </c>
      <c r="F138" s="390"/>
      <c r="G138" s="207"/>
      <c r="H138" s="207"/>
      <c r="I138" s="390"/>
      <c r="J138" s="207"/>
      <c r="K138" s="207"/>
      <c r="L138" s="390"/>
      <c r="M138" s="207"/>
      <c r="N138" s="207"/>
    </row>
    <row r="139" spans="1:14" ht="14.25" customHeight="1">
      <c r="A139" s="231"/>
      <c r="B139" s="390" t="s">
        <v>106</v>
      </c>
      <c r="C139" s="390">
        <v>9992083</v>
      </c>
      <c r="D139" s="207" t="s">
        <v>608</v>
      </c>
      <c r="E139" s="207" t="s">
        <v>278</v>
      </c>
      <c r="F139" s="390"/>
      <c r="G139" s="207"/>
      <c r="H139" s="207"/>
      <c r="I139" s="390"/>
      <c r="J139" s="207"/>
      <c r="K139" s="207"/>
      <c r="L139" s="390"/>
      <c r="M139" s="207"/>
      <c r="N139" s="207"/>
    </row>
    <row r="140" spans="1:14" ht="14.25" customHeight="1">
      <c r="A140" s="231"/>
      <c r="B140" s="390" t="s">
        <v>25</v>
      </c>
      <c r="C140" s="390">
        <v>65761117</v>
      </c>
      <c r="D140" s="207" t="s">
        <v>608</v>
      </c>
      <c r="E140" s="207" t="s">
        <v>190</v>
      </c>
      <c r="F140" s="390"/>
      <c r="G140" s="207"/>
      <c r="H140" s="207"/>
      <c r="I140" s="390"/>
      <c r="J140" s="207"/>
      <c r="K140" s="207"/>
      <c r="L140" s="390"/>
      <c r="M140" s="207"/>
      <c r="N140" s="207"/>
    </row>
    <row r="141" spans="1:14" ht="14.25" customHeight="1">
      <c r="A141" s="231"/>
      <c r="B141" s="390" t="s">
        <v>7</v>
      </c>
      <c r="C141" s="390">
        <v>332639102</v>
      </c>
      <c r="D141" s="207" t="s">
        <v>608</v>
      </c>
      <c r="E141" s="207" t="s">
        <v>171</v>
      </c>
      <c r="F141" s="390"/>
      <c r="G141" s="207"/>
      <c r="H141" s="207"/>
      <c r="I141" s="390"/>
      <c r="J141" s="207"/>
      <c r="K141" s="207"/>
      <c r="L141" s="390"/>
      <c r="M141" s="207"/>
      <c r="N141" s="207"/>
    </row>
    <row r="142" spans="1:14" ht="14.25" customHeight="1">
      <c r="A142" s="231"/>
      <c r="B142" s="390" t="s">
        <v>120</v>
      </c>
      <c r="C142" s="390">
        <v>3387605</v>
      </c>
      <c r="D142" s="207" t="s">
        <v>608</v>
      </c>
      <c r="E142" s="207" t="s">
        <v>302</v>
      </c>
      <c r="F142" s="390"/>
      <c r="G142" s="207"/>
      <c r="H142" s="207"/>
      <c r="I142" s="390"/>
      <c r="J142" s="207"/>
      <c r="K142" s="207"/>
      <c r="L142" s="390"/>
      <c r="M142" s="207"/>
      <c r="N142" s="207"/>
    </row>
    <row r="143" spans="1:14" ht="14.25" customHeight="1">
      <c r="A143" s="231"/>
      <c r="B143" s="390" t="s">
        <v>46</v>
      </c>
      <c r="C143" s="390">
        <v>28644603</v>
      </c>
      <c r="D143" s="207" t="s">
        <v>608</v>
      </c>
      <c r="E143" s="207" t="s">
        <v>218</v>
      </c>
      <c r="F143" s="390"/>
      <c r="G143" s="207"/>
      <c r="H143" s="207"/>
      <c r="I143" s="390"/>
      <c r="J143" s="207"/>
      <c r="K143" s="207"/>
      <c r="L143" s="390"/>
      <c r="M143" s="207"/>
      <c r="N143" s="207"/>
    </row>
    <row r="144" spans="1:14" ht="14.25" customHeight="1">
      <c r="A144" s="231"/>
      <c r="B144" s="390" t="s">
        <v>18</v>
      </c>
      <c r="C144" s="390">
        <v>98721275</v>
      </c>
      <c r="D144" s="207" t="s">
        <v>608</v>
      </c>
      <c r="E144" s="207" t="s">
        <v>184</v>
      </c>
      <c r="F144" s="390"/>
      <c r="G144" s="207"/>
      <c r="H144" s="207"/>
      <c r="I144" s="390"/>
      <c r="J144" s="207"/>
      <c r="K144" s="207"/>
      <c r="L144" s="390"/>
      <c r="M144" s="207"/>
      <c r="N144" s="207"/>
    </row>
    <row r="145" spans="1:14" ht="14.25" customHeight="1">
      <c r="A145" s="231"/>
      <c r="B145" s="390" t="s">
        <v>49</v>
      </c>
      <c r="C145" s="390">
        <v>29884405</v>
      </c>
      <c r="D145" s="207" t="s">
        <v>608</v>
      </c>
      <c r="E145" s="207" t="s">
        <v>216</v>
      </c>
      <c r="F145" s="390"/>
      <c r="G145" s="207"/>
      <c r="H145" s="207"/>
      <c r="I145" s="390"/>
      <c r="J145" s="207"/>
      <c r="K145" s="207"/>
      <c r="L145" s="390"/>
      <c r="M145" s="207"/>
      <c r="N145" s="207"/>
    </row>
    <row r="146" spans="1:14" ht="14.25" customHeight="1">
      <c r="A146" s="231"/>
      <c r="B146" s="390" t="s">
        <v>67</v>
      </c>
      <c r="C146" s="390">
        <v>17426623</v>
      </c>
      <c r="D146" s="207" t="s">
        <v>608</v>
      </c>
      <c r="E146" s="207" t="s">
        <v>262</v>
      </c>
      <c r="F146" s="390"/>
      <c r="G146" s="207"/>
      <c r="H146" s="207"/>
      <c r="I146" s="390"/>
      <c r="J146" s="207"/>
      <c r="K146" s="207"/>
      <c r="L146" s="390"/>
      <c r="M146" s="207"/>
      <c r="N146" s="207"/>
    </row>
    <row r="147" spans="1:14" ht="14.25" customHeight="1">
      <c r="A147" s="231"/>
      <c r="B147" s="390" t="s">
        <v>71</v>
      </c>
      <c r="C147" s="390">
        <v>14546314</v>
      </c>
      <c r="D147" s="207" t="s">
        <v>608</v>
      </c>
      <c r="E147" s="207" t="s">
        <v>268</v>
      </c>
      <c r="F147" s="390"/>
      <c r="G147" s="207"/>
      <c r="H147" s="207"/>
      <c r="I147" s="390"/>
      <c r="J147" s="207"/>
      <c r="K147" s="207"/>
      <c r="L147" s="390"/>
      <c r="M147" s="207"/>
      <c r="N147" s="207"/>
    </row>
    <row r="148" spans="1:14" ht="14.25" customHeight="1">
      <c r="A148" s="231"/>
      <c r="B148" s="390"/>
      <c r="C148" s="390"/>
      <c r="D148" s="207"/>
      <c r="E148" s="207"/>
      <c r="F148" s="390"/>
      <c r="G148" s="207"/>
      <c r="H148" s="207"/>
      <c r="I148" s="390"/>
      <c r="J148" s="207"/>
      <c r="K148" s="207"/>
      <c r="L148" s="390"/>
      <c r="M148" s="207"/>
      <c r="N148" s="207"/>
    </row>
    <row r="149" spans="1:14" ht="14.25" customHeight="1">
      <c r="A149" s="231"/>
      <c r="B149" s="390" t="s">
        <v>340</v>
      </c>
      <c r="C149" s="390">
        <v>412406189</v>
      </c>
      <c r="D149" s="207" t="s">
        <v>608</v>
      </c>
      <c r="E149" s="207" t="s">
        <v>338</v>
      </c>
      <c r="F149" s="390"/>
      <c r="G149" s="207"/>
      <c r="H149" s="207"/>
      <c r="I149" s="390"/>
      <c r="J149" s="207"/>
      <c r="K149" s="207"/>
      <c r="L149" s="390"/>
      <c r="M149" s="207"/>
      <c r="N149" s="207"/>
    </row>
    <row r="150" spans="1:14" ht="14.25" customHeight="1">
      <c r="A150" s="231"/>
      <c r="B150" s="390" t="s">
        <v>480</v>
      </c>
      <c r="C150" s="390">
        <v>481815975</v>
      </c>
      <c r="D150" s="207" t="s">
        <v>608</v>
      </c>
      <c r="E150" s="207" t="s">
        <v>338</v>
      </c>
      <c r="F150" s="390"/>
      <c r="G150" s="207"/>
      <c r="H150" s="207"/>
      <c r="I150" s="390"/>
      <c r="J150" s="207"/>
      <c r="K150" s="207"/>
      <c r="L150" s="390"/>
      <c r="M150" s="207"/>
      <c r="N150" s="207"/>
    </row>
    <row r="151" spans="1:14" ht="14.25" customHeight="1">
      <c r="A151" s="231"/>
      <c r="B151" s="390" t="s">
        <v>415</v>
      </c>
      <c r="C151" s="390">
        <v>518768920</v>
      </c>
      <c r="D151" s="207" t="s">
        <v>608</v>
      </c>
      <c r="E151" s="207" t="s">
        <v>338</v>
      </c>
      <c r="F151" s="390"/>
      <c r="G151" s="207"/>
      <c r="H151" s="207"/>
      <c r="I151" s="390"/>
      <c r="J151" s="207"/>
      <c r="K151" s="207"/>
      <c r="L151" s="390"/>
      <c r="M151" s="207"/>
      <c r="N151" s="207"/>
    </row>
    <row r="152" spans="1:14" ht="14.25" customHeight="1">
      <c r="A152" s="231"/>
      <c r="B152" s="390" t="s">
        <v>157</v>
      </c>
      <c r="C152" s="390">
        <v>1314566541</v>
      </c>
      <c r="D152" s="207" t="s">
        <v>608</v>
      </c>
      <c r="E152" s="207" t="s">
        <v>338</v>
      </c>
      <c r="F152" s="390"/>
      <c r="G152" s="207"/>
      <c r="H152" s="207"/>
      <c r="I152" s="390"/>
      <c r="J152" s="207"/>
      <c r="K152" s="207"/>
      <c r="L152" s="390"/>
      <c r="M152" s="207"/>
      <c r="N152" s="207"/>
    </row>
    <row r="153" spans="1:14" ht="14.25" customHeight="1">
      <c r="A153" s="231"/>
      <c r="B153" s="390"/>
      <c r="C153" s="390"/>
      <c r="D153" s="207"/>
      <c r="E153" s="207"/>
      <c r="F153" s="390"/>
      <c r="G153" s="207"/>
      <c r="H153" s="207"/>
      <c r="I153" s="390"/>
      <c r="J153" s="207"/>
      <c r="K153" s="207"/>
      <c r="L153" s="390"/>
      <c r="M153" s="207"/>
      <c r="N153" s="207"/>
    </row>
    <row r="154" spans="1:14" ht="14.25" customHeight="1">
      <c r="A154" s="231"/>
      <c r="B154" s="390"/>
      <c r="C154" s="390"/>
      <c r="D154" s="207"/>
      <c r="E154" s="207"/>
      <c r="F154" s="390"/>
      <c r="G154" s="207"/>
      <c r="H154" s="207"/>
      <c r="I154" s="390"/>
      <c r="J154" s="207"/>
      <c r="K154" s="207"/>
      <c r="L154" s="390"/>
      <c r="M154" s="207"/>
      <c r="N154" s="207"/>
    </row>
    <row r="155" spans="1:14" ht="14.25" customHeight="1">
      <c r="A155" s="231"/>
      <c r="B155" s="390"/>
      <c r="C155" s="390"/>
      <c r="D155" s="207"/>
      <c r="E155" s="207"/>
      <c r="F155" s="390"/>
      <c r="G155" s="207"/>
      <c r="H155" s="207"/>
      <c r="I155" s="390"/>
      <c r="J155" s="207"/>
      <c r="K155" s="207"/>
      <c r="L155" s="390"/>
      <c r="M155" s="207"/>
      <c r="N155" s="207"/>
    </row>
    <row r="156" spans="1:14" ht="14.25" customHeight="1">
      <c r="A156" s="231"/>
      <c r="B156" s="390"/>
      <c r="C156" s="390"/>
      <c r="D156" s="207"/>
      <c r="E156" s="207"/>
      <c r="F156" s="390"/>
      <c r="G156" s="207"/>
      <c r="H156" s="207"/>
      <c r="I156" s="390"/>
      <c r="J156" s="207"/>
      <c r="K156" s="207"/>
      <c r="L156" s="390"/>
      <c r="M156" s="207"/>
      <c r="N156" s="207"/>
    </row>
    <row r="157" spans="1:14" ht="14.25" customHeight="1">
      <c r="A157" s="231"/>
      <c r="B157" s="390"/>
      <c r="C157" s="390"/>
      <c r="D157" s="207"/>
      <c r="E157" s="207"/>
      <c r="F157" s="390"/>
      <c r="G157" s="207"/>
      <c r="H157" s="207"/>
      <c r="I157" s="390"/>
      <c r="J157" s="207"/>
      <c r="K157" s="207"/>
      <c r="L157" s="390"/>
      <c r="M157" s="207"/>
      <c r="N157" s="207"/>
    </row>
    <row r="158" spans="1:14" ht="14.25" customHeight="1">
      <c r="A158" s="231"/>
      <c r="B158" s="390"/>
      <c r="C158" s="390"/>
      <c r="D158" s="207"/>
      <c r="E158" s="207"/>
      <c r="F158" s="390"/>
      <c r="G158" s="207"/>
      <c r="H158" s="207"/>
      <c r="I158" s="390"/>
      <c r="J158" s="207"/>
      <c r="K158" s="207"/>
      <c r="L158" s="390"/>
      <c r="M158" s="207"/>
      <c r="N158" s="207"/>
    </row>
    <row r="159" spans="1:14" ht="14.25" customHeight="1">
      <c r="A159" s="231"/>
      <c r="B159" s="390"/>
      <c r="C159" s="390"/>
      <c r="D159" s="207"/>
      <c r="E159" s="207"/>
      <c r="F159" s="390"/>
      <c r="G159" s="207"/>
      <c r="H159" s="207"/>
      <c r="I159" s="390"/>
      <c r="J159" s="207"/>
      <c r="K159" s="207"/>
      <c r="L159" s="390"/>
      <c r="M159" s="207"/>
      <c r="N159" s="207"/>
    </row>
    <row r="160" spans="1:14" ht="14.25" customHeight="1">
      <c r="A160" s="231"/>
      <c r="B160" s="390"/>
      <c r="C160" s="390"/>
      <c r="D160" s="207"/>
      <c r="E160" s="207"/>
      <c r="F160" s="390"/>
      <c r="G160" s="207"/>
      <c r="H160" s="207"/>
      <c r="I160" s="390"/>
      <c r="J160" s="207"/>
      <c r="K160" s="207"/>
      <c r="L160" s="390"/>
      <c r="M160" s="207"/>
      <c r="N160" s="207"/>
    </row>
    <row r="161" spans="1:17" ht="14.25" customHeight="1">
      <c r="A161" s="231"/>
      <c r="B161" s="207"/>
      <c r="C161" s="390"/>
      <c r="D161" s="207"/>
      <c r="E161" s="207"/>
      <c r="F161" s="390"/>
      <c r="G161" s="207"/>
      <c r="H161" s="207"/>
      <c r="I161" s="390"/>
      <c r="J161" s="207"/>
      <c r="K161" s="207"/>
      <c r="L161" s="390"/>
      <c r="M161" s="207"/>
      <c r="N161" s="207"/>
    </row>
    <row r="162" spans="1:17" ht="14.25" customHeight="1">
      <c r="A162" s="231"/>
      <c r="B162" s="207"/>
      <c r="C162" s="390"/>
      <c r="D162" s="207"/>
      <c r="E162" s="207"/>
      <c r="F162" s="390"/>
      <c r="G162" s="207"/>
      <c r="H162" s="207"/>
      <c r="I162" s="390"/>
      <c r="J162" s="207"/>
      <c r="K162" s="207"/>
      <c r="L162" s="390"/>
      <c r="M162" s="207"/>
      <c r="N162" s="207"/>
    </row>
    <row r="163" spans="1:17" ht="14.25" customHeight="1">
      <c r="A163" s="231"/>
      <c r="B163" s="207"/>
      <c r="C163" s="390"/>
      <c r="D163" s="207"/>
      <c r="E163" s="207"/>
      <c r="F163" s="390"/>
      <c r="G163" s="207"/>
      <c r="H163" s="207"/>
      <c r="I163" s="390"/>
      <c r="J163" s="207"/>
      <c r="K163" s="207"/>
      <c r="L163" s="390"/>
      <c r="M163" s="207"/>
      <c r="N163" s="207"/>
    </row>
    <row r="164" spans="1:17" ht="14.25" customHeight="1">
      <c r="A164" s="231"/>
      <c r="B164" s="207"/>
      <c r="C164" s="390"/>
      <c r="D164" s="207"/>
      <c r="E164" s="207"/>
      <c r="F164" s="390"/>
      <c r="G164" s="207"/>
      <c r="H164" s="207"/>
      <c r="I164" s="390"/>
      <c r="J164" s="207"/>
      <c r="K164" s="207"/>
      <c r="L164" s="390"/>
      <c r="M164" s="207"/>
      <c r="N164" s="207"/>
    </row>
    <row r="165" spans="1:17" ht="14.25" customHeight="1">
      <c r="A165" s="231"/>
      <c r="B165" s="207"/>
      <c r="C165" s="390"/>
      <c r="D165" s="207"/>
      <c r="E165" s="207"/>
      <c r="F165" s="390"/>
      <c r="G165" s="207"/>
      <c r="H165" s="207"/>
      <c r="I165" s="390"/>
      <c r="J165" s="207"/>
      <c r="K165" s="207"/>
      <c r="L165" s="390"/>
      <c r="M165" s="207"/>
      <c r="N165" s="207"/>
    </row>
    <row r="166" spans="1:17" ht="14.25" customHeight="1">
      <c r="A166" s="231"/>
      <c r="B166" s="207"/>
      <c r="C166" s="390"/>
      <c r="D166" s="207"/>
      <c r="E166" s="207"/>
      <c r="F166" s="390"/>
      <c r="G166" s="207"/>
      <c r="H166" s="207"/>
      <c r="I166" s="390"/>
      <c r="J166" s="207"/>
      <c r="K166" s="207"/>
      <c r="L166" s="390"/>
      <c r="M166" s="207"/>
      <c r="N166" s="207"/>
    </row>
    <row r="167" spans="1:17" ht="14.25" customHeight="1">
      <c r="A167" s="231"/>
      <c r="B167" s="207"/>
      <c r="C167" s="390"/>
      <c r="D167" s="207"/>
      <c r="E167" s="207"/>
      <c r="F167" s="390"/>
      <c r="G167" s="207"/>
      <c r="H167" s="207"/>
      <c r="I167" s="390"/>
      <c r="J167" s="207"/>
      <c r="K167" s="207"/>
      <c r="L167" s="390"/>
      <c r="M167" s="207"/>
      <c r="N167" s="207"/>
    </row>
    <row r="168" spans="1:17" ht="14.25" customHeight="1">
      <c r="A168" s="231"/>
      <c r="B168" s="207"/>
      <c r="C168" s="390"/>
      <c r="D168" s="207"/>
      <c r="E168" s="207"/>
      <c r="F168" s="390"/>
      <c r="G168" s="207"/>
      <c r="H168" s="207"/>
      <c r="I168" s="390"/>
      <c r="J168" s="207"/>
      <c r="K168" s="207"/>
      <c r="L168" s="390"/>
      <c r="M168" s="207"/>
      <c r="N168" s="207"/>
    </row>
    <row r="169" spans="1:17" ht="14.25" customHeight="1">
      <c r="A169" s="231"/>
      <c r="B169" s="207"/>
      <c r="C169" s="390"/>
      <c r="D169" s="207"/>
      <c r="E169" s="207"/>
      <c r="F169" s="390"/>
      <c r="G169" s="207"/>
      <c r="H169" s="207"/>
      <c r="I169" s="390"/>
      <c r="J169" s="207"/>
      <c r="K169" s="207"/>
      <c r="L169" s="390"/>
      <c r="M169" s="207"/>
      <c r="N169" s="207"/>
    </row>
    <row r="170" spans="1:17" ht="14.25" customHeight="1">
      <c r="A170" s="6"/>
      <c r="B170" s="207"/>
      <c r="C170" s="390"/>
      <c r="D170" s="207"/>
      <c r="E170" s="207"/>
      <c r="F170" s="390"/>
      <c r="G170" s="207"/>
      <c r="H170" s="207"/>
      <c r="I170" s="390"/>
      <c r="J170" s="207"/>
      <c r="K170" s="207"/>
      <c r="L170" s="390"/>
      <c r="M170" s="207"/>
      <c r="N170" s="207"/>
    </row>
    <row r="171" spans="1:17" ht="14.25" customHeight="1">
      <c r="A171" s="231"/>
      <c r="B171" s="231"/>
      <c r="C171" s="390"/>
      <c r="D171" s="207"/>
      <c r="E171" s="207"/>
      <c r="F171" s="390"/>
      <c r="G171" s="207"/>
      <c r="H171" s="207"/>
      <c r="I171" s="390"/>
      <c r="J171" s="207"/>
      <c r="K171" s="207"/>
      <c r="L171" s="390"/>
      <c r="M171" s="207"/>
      <c r="N171" s="207"/>
    </row>
    <row r="172" spans="1:17" ht="14.25" customHeight="1">
      <c r="A172" s="231"/>
      <c r="B172" s="207"/>
      <c r="C172" s="390"/>
      <c r="D172" s="207"/>
      <c r="E172" s="207"/>
      <c r="F172" s="390"/>
      <c r="G172" s="207"/>
      <c r="H172" s="207"/>
      <c r="I172" s="390"/>
      <c r="J172" s="207"/>
      <c r="K172" s="207"/>
      <c r="L172" s="390"/>
      <c r="M172" s="207"/>
      <c r="N172" s="207"/>
    </row>
    <row r="173" spans="1:17" ht="14.25" customHeight="1">
      <c r="A173" s="231"/>
      <c r="B173" s="207"/>
      <c r="C173" s="390"/>
      <c r="D173" s="207"/>
      <c r="E173" s="207"/>
      <c r="F173" s="390"/>
      <c r="G173" s="207"/>
      <c r="H173" s="207"/>
      <c r="I173" s="390"/>
      <c r="J173" s="207"/>
      <c r="K173" s="207"/>
      <c r="L173" s="390"/>
      <c r="M173" s="207"/>
      <c r="N173" s="207"/>
      <c r="P173" s="267"/>
      <c r="Q173" s="6"/>
    </row>
    <row r="174" spans="1:17" ht="14.25" customHeight="1">
      <c r="A174" s="231"/>
      <c r="B174" s="207"/>
      <c r="C174" s="390"/>
      <c r="D174" s="207"/>
      <c r="E174" s="207"/>
      <c r="F174" s="390"/>
      <c r="G174" s="207"/>
      <c r="H174" s="207"/>
      <c r="I174" s="390"/>
      <c r="J174" s="207"/>
      <c r="K174" s="207"/>
      <c r="L174" s="390"/>
      <c r="M174" s="207"/>
      <c r="N174" s="207"/>
    </row>
    <row r="175" spans="1:17" ht="14.25" customHeight="1">
      <c r="A175" s="231"/>
      <c r="B175" s="207"/>
      <c r="C175" s="390"/>
      <c r="D175" s="207"/>
      <c r="E175" s="207"/>
      <c r="F175" s="390"/>
      <c r="G175" s="207"/>
      <c r="H175" s="207"/>
      <c r="I175" s="390"/>
      <c r="J175" s="207"/>
      <c r="K175" s="207"/>
      <c r="L175" s="390"/>
      <c r="M175" s="207"/>
      <c r="N175" s="207"/>
    </row>
    <row r="176" spans="1:17" ht="14.25" customHeight="1">
      <c r="A176" s="231"/>
      <c r="B176" s="207"/>
      <c r="C176" s="390"/>
      <c r="D176" s="207"/>
      <c r="E176" s="207"/>
      <c r="F176" s="390"/>
      <c r="G176" s="207"/>
      <c r="H176" s="207"/>
      <c r="I176" s="390"/>
      <c r="J176" s="207"/>
      <c r="K176" s="207"/>
      <c r="L176" s="390"/>
      <c r="M176" s="207"/>
      <c r="N176" s="207"/>
    </row>
    <row r="177" spans="1:14" ht="14.25" customHeight="1">
      <c r="A177" s="231"/>
      <c r="B177" s="207"/>
      <c r="C177" s="390"/>
      <c r="D177" s="207"/>
      <c r="E177" s="207"/>
      <c r="F177" s="390"/>
      <c r="G177" s="207"/>
      <c r="H177" s="207"/>
      <c r="I177" s="390"/>
      <c r="J177" s="207"/>
      <c r="K177" s="207"/>
      <c r="L177" s="390"/>
      <c r="M177" s="207"/>
      <c r="N177" s="207"/>
    </row>
    <row r="178" spans="1:14" ht="14.25" customHeight="1">
      <c r="A178" s="231"/>
      <c r="B178" s="207"/>
      <c r="C178" s="390"/>
      <c r="D178" s="207"/>
      <c r="E178" s="207"/>
      <c r="F178" s="390"/>
      <c r="G178" s="207"/>
      <c r="H178" s="207"/>
      <c r="I178" s="390"/>
      <c r="J178" s="207"/>
      <c r="K178" s="207"/>
      <c r="L178" s="390"/>
      <c r="M178" s="207"/>
      <c r="N178" s="207"/>
    </row>
    <row r="179" spans="1:14" ht="14.25" customHeight="1">
      <c r="A179" s="231"/>
      <c r="B179" s="207"/>
      <c r="C179" s="390"/>
      <c r="D179" s="207"/>
      <c r="E179" s="207"/>
      <c r="F179" s="390"/>
      <c r="G179" s="207"/>
      <c r="H179" s="207"/>
      <c r="I179" s="390"/>
      <c r="J179" s="207"/>
      <c r="K179" s="207"/>
      <c r="L179" s="390"/>
      <c r="M179" s="207"/>
      <c r="N179" s="207"/>
    </row>
    <row r="180" spans="1:14" ht="14.25" customHeight="1">
      <c r="A180" s="231"/>
      <c r="B180" s="207"/>
      <c r="C180" s="390"/>
      <c r="D180" s="207"/>
      <c r="E180" s="207"/>
      <c r="F180" s="390"/>
      <c r="G180" s="207"/>
      <c r="H180" s="207"/>
      <c r="I180" s="390"/>
      <c r="J180" s="207"/>
      <c r="K180" s="207"/>
      <c r="L180" s="390"/>
      <c r="M180" s="207"/>
      <c r="N180" s="207"/>
    </row>
    <row r="181" spans="1:14" ht="14.25" customHeight="1">
      <c r="A181" s="231"/>
      <c r="B181" s="207"/>
      <c r="C181" s="390"/>
      <c r="D181" s="207"/>
      <c r="E181" s="207"/>
      <c r="F181" s="390"/>
      <c r="G181" s="207"/>
      <c r="H181" s="207"/>
      <c r="I181" s="390"/>
      <c r="J181" s="207"/>
      <c r="K181" s="207"/>
      <c r="L181" s="390"/>
      <c r="M181" s="207"/>
      <c r="N181" s="207"/>
    </row>
    <row r="182" spans="1:14" ht="14.25" customHeight="1">
      <c r="A182" s="231"/>
      <c r="B182" s="207"/>
      <c r="C182" s="390"/>
      <c r="D182" s="207"/>
      <c r="E182" s="207"/>
      <c r="F182" s="390"/>
      <c r="G182" s="207"/>
      <c r="H182" s="207"/>
      <c r="I182" s="390"/>
      <c r="J182" s="207"/>
      <c r="K182" s="207"/>
      <c r="L182" s="390"/>
      <c r="M182" s="207"/>
      <c r="N182" s="207"/>
    </row>
    <row r="183" spans="1:14" ht="14.25" customHeight="1">
      <c r="A183" s="231"/>
      <c r="B183" s="207"/>
      <c r="C183" s="390"/>
      <c r="D183" s="207"/>
      <c r="E183" s="207"/>
      <c r="F183" s="390"/>
      <c r="G183" s="207"/>
      <c r="H183" s="207"/>
      <c r="I183" s="390"/>
      <c r="J183" s="207"/>
      <c r="K183" s="207"/>
      <c r="L183" s="390"/>
      <c r="M183" s="207"/>
      <c r="N183" s="207"/>
    </row>
    <row r="184" spans="1:14" ht="14.25" customHeight="1">
      <c r="A184" s="231"/>
      <c r="B184" s="207"/>
      <c r="C184" s="390"/>
      <c r="D184" s="207"/>
      <c r="E184" s="207"/>
      <c r="F184" s="390"/>
      <c r="G184" s="207"/>
      <c r="H184" s="207"/>
      <c r="I184" s="390"/>
      <c r="J184" s="207"/>
      <c r="K184" s="207"/>
      <c r="L184" s="390"/>
      <c r="M184" s="207"/>
      <c r="N184" s="207"/>
    </row>
    <row r="185" spans="1:14" ht="14.25" customHeight="1">
      <c r="A185" s="231"/>
      <c r="B185" s="207"/>
      <c r="C185" s="390"/>
      <c r="D185" s="207"/>
      <c r="E185" s="207"/>
      <c r="F185" s="390"/>
      <c r="G185" s="207"/>
      <c r="H185" s="207"/>
      <c r="I185" s="390"/>
      <c r="J185" s="207"/>
      <c r="K185" s="207"/>
      <c r="L185" s="390"/>
      <c r="M185" s="207"/>
      <c r="N185" s="207"/>
    </row>
    <row r="186" spans="1:14" ht="14.25" customHeight="1">
      <c r="A186" s="231"/>
      <c r="B186" s="207"/>
      <c r="C186" s="390"/>
      <c r="D186" s="207"/>
      <c r="E186" s="207"/>
      <c r="F186" s="390"/>
      <c r="G186" s="207"/>
      <c r="H186" s="207"/>
      <c r="I186" s="390"/>
      <c r="J186" s="207"/>
      <c r="K186" s="207"/>
      <c r="L186" s="390"/>
      <c r="M186" s="207"/>
      <c r="N186" s="207"/>
    </row>
    <row r="187" spans="1:14" ht="14.25" customHeight="1">
      <c r="A187" s="231"/>
      <c r="B187" s="207"/>
      <c r="C187" s="390"/>
      <c r="D187" s="207"/>
      <c r="E187" s="207"/>
      <c r="F187" s="390"/>
      <c r="G187" s="207"/>
      <c r="H187" s="207"/>
      <c r="I187" s="390"/>
      <c r="J187" s="207"/>
      <c r="K187" s="207"/>
      <c r="L187" s="390"/>
      <c r="M187" s="207"/>
      <c r="N187" s="207"/>
    </row>
    <row r="188" spans="1:14" ht="14.25" customHeight="1">
      <c r="A188" s="231"/>
      <c r="B188" s="207"/>
      <c r="C188" s="390"/>
      <c r="D188" s="207"/>
      <c r="E188" s="207"/>
      <c r="F188" s="390"/>
      <c r="G188" s="207"/>
      <c r="H188" s="207"/>
      <c r="I188" s="390"/>
      <c r="J188" s="207"/>
      <c r="K188" s="207"/>
      <c r="L188" s="390"/>
      <c r="M188" s="207"/>
      <c r="N188" s="207"/>
    </row>
    <row r="189" spans="1:14" ht="14.25" customHeight="1">
      <c r="A189" s="231"/>
      <c r="B189" s="207"/>
      <c r="C189" s="390"/>
      <c r="D189" s="207"/>
      <c r="E189" s="207"/>
      <c r="F189" s="390"/>
      <c r="G189" s="207"/>
      <c r="H189" s="207"/>
      <c r="I189" s="390"/>
      <c r="J189" s="207"/>
      <c r="K189" s="207"/>
      <c r="L189" s="390"/>
      <c r="M189" s="207"/>
      <c r="N189" s="207"/>
    </row>
    <row r="190" spans="1:14" ht="14.25" customHeight="1">
      <c r="A190" s="231"/>
      <c r="B190" s="207"/>
      <c r="C190" s="390"/>
      <c r="D190" s="207"/>
      <c r="E190" s="207"/>
      <c r="F190" s="390"/>
      <c r="G190" s="207"/>
      <c r="H190" s="207"/>
      <c r="I190" s="390"/>
      <c r="J190" s="207"/>
      <c r="K190" s="207"/>
      <c r="L190" s="390"/>
      <c r="M190" s="207"/>
      <c r="N190" s="207"/>
    </row>
    <row r="191" spans="1:14" ht="14.25" customHeight="1">
      <c r="A191" s="231"/>
      <c r="B191" s="207"/>
      <c r="C191" s="390"/>
      <c r="D191" s="207"/>
      <c r="E191" s="207"/>
      <c r="F191" s="390"/>
      <c r="G191" s="207"/>
      <c r="H191" s="207"/>
      <c r="I191" s="390"/>
      <c r="J191" s="207"/>
      <c r="K191" s="207"/>
      <c r="L191" s="390"/>
      <c r="M191" s="207"/>
      <c r="N191" s="207"/>
    </row>
    <row r="192" spans="1:14" ht="14.25" customHeight="1">
      <c r="A192" s="231"/>
      <c r="B192" s="207"/>
      <c r="C192" s="390"/>
      <c r="D192" s="207"/>
      <c r="E192" s="207"/>
      <c r="F192" s="390"/>
      <c r="G192" s="207"/>
      <c r="H192" s="207"/>
      <c r="I192" s="390"/>
      <c r="J192" s="207"/>
      <c r="K192" s="207"/>
      <c r="L192" s="390"/>
      <c r="M192" s="207"/>
      <c r="N192" s="207"/>
    </row>
    <row r="193" spans="1:14" ht="14.25" customHeight="1">
      <c r="A193" s="231"/>
      <c r="B193" s="207"/>
      <c r="C193" s="390"/>
      <c r="D193" s="207"/>
      <c r="E193" s="207"/>
      <c r="F193" s="390"/>
      <c r="G193" s="207"/>
      <c r="H193" s="207"/>
      <c r="I193" s="390"/>
      <c r="J193" s="207"/>
      <c r="K193" s="207"/>
      <c r="L193" s="390"/>
      <c r="M193" s="207"/>
      <c r="N193" s="207"/>
    </row>
    <row r="194" spans="1:14" ht="14.25" customHeight="1">
      <c r="A194" s="231"/>
      <c r="B194" s="207"/>
      <c r="C194" s="390"/>
      <c r="D194" s="207"/>
      <c r="E194" s="207"/>
      <c r="F194" s="390"/>
      <c r="G194" s="207"/>
      <c r="H194" s="207"/>
      <c r="I194" s="390"/>
      <c r="J194" s="207"/>
      <c r="K194" s="207"/>
      <c r="L194" s="390"/>
      <c r="M194" s="207"/>
      <c r="N194" s="207"/>
    </row>
    <row r="195" spans="1:14" ht="14.25" customHeight="1">
      <c r="A195" s="231"/>
      <c r="B195" s="207"/>
      <c r="C195" s="390"/>
      <c r="D195" s="207"/>
      <c r="E195" s="207"/>
      <c r="F195" s="390"/>
      <c r="G195" s="207"/>
      <c r="H195" s="207"/>
      <c r="I195" s="390"/>
      <c r="J195" s="207"/>
      <c r="K195" s="207"/>
      <c r="L195" s="390"/>
      <c r="M195" s="207"/>
      <c r="N195" s="207"/>
    </row>
    <row r="196" spans="1:14" ht="14.25" customHeight="1">
      <c r="A196" s="231"/>
      <c r="B196" s="207"/>
      <c r="C196" s="390"/>
      <c r="D196" s="207"/>
      <c r="E196" s="207"/>
      <c r="F196" s="390"/>
      <c r="G196" s="207"/>
      <c r="H196" s="207"/>
      <c r="I196" s="390"/>
      <c r="J196" s="207"/>
      <c r="K196" s="207"/>
      <c r="L196" s="390"/>
      <c r="M196" s="207"/>
      <c r="N196" s="207"/>
    </row>
    <row r="197" spans="1:14" ht="14.25" customHeight="1">
      <c r="A197" s="231"/>
      <c r="B197" s="207"/>
      <c r="C197" s="390"/>
      <c r="D197" s="207"/>
      <c r="E197" s="207"/>
      <c r="F197" s="390"/>
      <c r="G197" s="207"/>
      <c r="H197" s="207"/>
      <c r="I197" s="390"/>
      <c r="J197" s="207"/>
      <c r="K197" s="207"/>
      <c r="L197" s="390"/>
      <c r="M197" s="207"/>
      <c r="N197" s="207"/>
    </row>
    <row r="198" spans="1:14" ht="14.25" customHeight="1">
      <c r="A198" s="231"/>
      <c r="B198" s="207"/>
      <c r="C198" s="390"/>
      <c r="D198" s="207"/>
      <c r="E198" s="207"/>
      <c r="F198" s="390"/>
      <c r="G198" s="207"/>
      <c r="H198" s="207"/>
      <c r="I198" s="390"/>
      <c r="J198" s="207"/>
      <c r="K198" s="207"/>
      <c r="L198" s="390"/>
      <c r="M198" s="207"/>
      <c r="N198" s="207"/>
    </row>
    <row r="199" spans="1:14" ht="14.25" customHeight="1">
      <c r="A199" s="231"/>
      <c r="B199" s="207"/>
      <c r="C199" s="390"/>
      <c r="D199" s="207"/>
      <c r="E199" s="207"/>
      <c r="F199" s="390"/>
      <c r="G199" s="207"/>
      <c r="H199" s="207"/>
      <c r="I199" s="390"/>
      <c r="J199" s="207"/>
      <c r="K199" s="207"/>
      <c r="L199" s="390"/>
      <c r="M199" s="207"/>
      <c r="N199" s="207"/>
    </row>
    <row r="200" spans="1:14" ht="14.25" customHeight="1">
      <c r="A200" s="231"/>
      <c r="B200" s="207"/>
      <c r="C200" s="390"/>
      <c r="D200" s="207"/>
      <c r="E200" s="207"/>
      <c r="F200" s="390"/>
      <c r="G200" s="207"/>
      <c r="H200" s="207"/>
      <c r="I200" s="390"/>
      <c r="J200" s="207"/>
      <c r="K200" s="207"/>
      <c r="L200" s="390"/>
      <c r="M200" s="207"/>
      <c r="N200" s="207"/>
    </row>
    <row r="201" spans="1:14" ht="14.25" customHeight="1">
      <c r="A201" s="231"/>
      <c r="B201" s="207"/>
      <c r="C201" s="390"/>
      <c r="D201" s="207"/>
      <c r="E201" s="207"/>
      <c r="F201" s="390"/>
      <c r="G201" s="207"/>
      <c r="H201" s="207"/>
      <c r="I201" s="390"/>
      <c r="J201" s="207"/>
      <c r="K201" s="207"/>
      <c r="L201" s="390"/>
      <c r="M201" s="207"/>
      <c r="N201" s="207"/>
    </row>
    <row r="202" spans="1:14" ht="14.25" customHeight="1">
      <c r="A202" s="231"/>
      <c r="B202" s="207"/>
      <c r="C202" s="390"/>
      <c r="D202" s="207"/>
      <c r="E202" s="207"/>
      <c r="F202" s="390"/>
      <c r="G202" s="207"/>
      <c r="H202" s="207"/>
      <c r="I202" s="390"/>
      <c r="J202" s="207"/>
      <c r="K202" s="207"/>
      <c r="L202" s="390"/>
      <c r="M202" s="207"/>
      <c r="N202" s="207"/>
    </row>
    <row r="203" spans="1:14" ht="14.25" customHeight="1">
      <c r="A203" s="231"/>
      <c r="B203" s="207"/>
      <c r="C203" s="390"/>
      <c r="D203" s="207"/>
      <c r="E203" s="207"/>
      <c r="F203" s="390"/>
      <c r="G203" s="207"/>
      <c r="H203" s="207"/>
      <c r="I203" s="390"/>
      <c r="J203" s="207"/>
      <c r="K203" s="207"/>
      <c r="L203" s="390"/>
      <c r="M203" s="207"/>
      <c r="N203" s="207"/>
    </row>
    <row r="204" spans="1:14" ht="14.25" customHeight="1">
      <c r="A204" s="231"/>
      <c r="B204" s="207"/>
      <c r="C204" s="390"/>
      <c r="D204" s="207"/>
      <c r="E204" s="207"/>
      <c r="F204" s="390"/>
      <c r="G204" s="207"/>
      <c r="H204" s="207"/>
      <c r="I204" s="390"/>
      <c r="J204" s="207"/>
      <c r="K204" s="207"/>
      <c r="L204" s="390"/>
      <c r="M204" s="207"/>
      <c r="N204" s="207"/>
    </row>
    <row r="205" spans="1:14" ht="14.25" customHeight="1">
      <c r="A205" s="231"/>
      <c r="B205" s="207"/>
      <c r="C205" s="390"/>
      <c r="D205" s="207"/>
      <c r="E205" s="207"/>
      <c r="F205" s="390"/>
      <c r="G205" s="207"/>
      <c r="H205" s="207"/>
      <c r="I205" s="390"/>
      <c r="J205" s="207"/>
      <c r="K205" s="207"/>
      <c r="L205" s="390"/>
      <c r="M205" s="207"/>
      <c r="N205" s="207"/>
    </row>
    <row r="206" spans="1:14" ht="14.25" customHeight="1">
      <c r="A206" s="231"/>
      <c r="B206" s="207"/>
      <c r="C206" s="390"/>
      <c r="D206" s="207"/>
      <c r="E206" s="207"/>
      <c r="F206" s="390"/>
      <c r="G206" s="207"/>
      <c r="H206" s="207"/>
      <c r="I206" s="390"/>
      <c r="J206" s="207"/>
      <c r="K206" s="207"/>
      <c r="L206" s="390"/>
      <c r="M206" s="207"/>
      <c r="N206" s="207"/>
    </row>
    <row r="207" spans="1:14" ht="14.25" customHeight="1">
      <c r="A207" s="231"/>
      <c r="B207" s="207"/>
      <c r="C207" s="390"/>
      <c r="D207" s="207"/>
      <c r="E207" s="207"/>
      <c r="F207" s="390"/>
      <c r="G207" s="207"/>
      <c r="H207" s="207"/>
      <c r="I207" s="390"/>
      <c r="J207" s="207"/>
      <c r="K207" s="207"/>
      <c r="L207" s="390"/>
      <c r="M207" s="207"/>
      <c r="N207" s="207"/>
    </row>
    <row r="208" spans="1:14" ht="14.25" customHeight="1">
      <c r="A208" s="231"/>
      <c r="B208" s="207"/>
      <c r="C208" s="390"/>
      <c r="D208" s="207"/>
      <c r="E208" s="207"/>
      <c r="F208" s="390"/>
      <c r="G208" s="207"/>
      <c r="H208" s="207"/>
      <c r="I208" s="390"/>
      <c r="J208" s="207"/>
      <c r="K208" s="207"/>
      <c r="L208" s="390"/>
      <c r="M208" s="207"/>
      <c r="N208" s="207"/>
    </row>
    <row r="209" spans="1:14" ht="14.25" customHeight="1">
      <c r="A209" s="231"/>
      <c r="B209" s="207"/>
      <c r="C209" s="390"/>
      <c r="D209" s="207"/>
      <c r="E209" s="207"/>
      <c r="F209" s="390"/>
      <c r="G209" s="207"/>
      <c r="H209" s="207"/>
      <c r="I209" s="390"/>
      <c r="J209" s="207"/>
      <c r="K209" s="207"/>
      <c r="L209" s="390"/>
      <c r="M209" s="207"/>
      <c r="N209" s="207"/>
    </row>
    <row r="210" spans="1:14" ht="14.25" customHeight="1">
      <c r="A210" s="231"/>
      <c r="B210" s="207"/>
      <c r="C210" s="390"/>
      <c r="D210" s="207"/>
      <c r="E210" s="207"/>
      <c r="F210" s="390"/>
      <c r="G210" s="207"/>
      <c r="H210" s="207"/>
      <c r="I210" s="390"/>
      <c r="J210" s="207"/>
      <c r="K210" s="207"/>
      <c r="L210" s="390"/>
      <c r="M210" s="207"/>
      <c r="N210" s="207"/>
    </row>
    <row r="211" spans="1:14" ht="14.25" customHeight="1">
      <c r="A211" s="231"/>
      <c r="B211" s="207"/>
      <c r="C211" s="390"/>
      <c r="D211" s="207"/>
      <c r="E211" s="207"/>
      <c r="F211" s="390"/>
      <c r="G211" s="207"/>
      <c r="H211" s="207"/>
      <c r="I211" s="390"/>
      <c r="J211" s="207"/>
      <c r="K211" s="207"/>
      <c r="L211" s="390"/>
      <c r="M211" s="207"/>
      <c r="N211" s="207"/>
    </row>
    <row r="212" spans="1:14" ht="14.25" customHeight="1">
      <c r="A212" s="231"/>
      <c r="B212" s="207"/>
      <c r="C212" s="390"/>
      <c r="D212" s="207"/>
      <c r="E212" s="207"/>
      <c r="F212" s="390"/>
      <c r="G212" s="207"/>
      <c r="H212" s="207"/>
      <c r="I212" s="390"/>
      <c r="J212" s="207"/>
      <c r="K212" s="207"/>
      <c r="L212" s="390"/>
      <c r="M212" s="207"/>
      <c r="N212" s="207"/>
    </row>
    <row r="213" spans="1:14" ht="14.25" customHeight="1">
      <c r="A213" s="231"/>
      <c r="B213" s="207"/>
      <c r="C213" s="390"/>
      <c r="D213" s="207"/>
      <c r="E213" s="207"/>
      <c r="F213" s="390"/>
      <c r="G213" s="207"/>
      <c r="H213" s="207"/>
      <c r="I213" s="390"/>
      <c r="J213" s="207"/>
      <c r="K213" s="207"/>
      <c r="L213" s="390"/>
      <c r="M213" s="207"/>
      <c r="N213" s="207"/>
    </row>
    <row r="214" spans="1:14" ht="14.25" customHeight="1">
      <c r="A214" s="231"/>
      <c r="B214" s="207"/>
      <c r="C214" s="390"/>
      <c r="D214" s="207"/>
      <c r="E214" s="207"/>
      <c r="F214" s="390"/>
      <c r="G214" s="207"/>
      <c r="H214" s="207"/>
      <c r="I214" s="390"/>
      <c r="J214" s="207"/>
      <c r="K214" s="207"/>
      <c r="L214" s="390"/>
      <c r="M214" s="207"/>
      <c r="N214" s="207"/>
    </row>
    <row r="215" spans="1:14" ht="14.25" customHeight="1">
      <c r="A215" s="231"/>
      <c r="B215" s="207"/>
      <c r="C215" s="390"/>
      <c r="D215" s="207"/>
      <c r="E215" s="207"/>
      <c r="F215" s="390"/>
      <c r="G215" s="207"/>
      <c r="H215" s="207"/>
      <c r="I215" s="390"/>
      <c r="J215" s="207"/>
      <c r="K215" s="207"/>
      <c r="L215" s="390"/>
      <c r="M215" s="207"/>
      <c r="N215" s="207"/>
    </row>
    <row r="216" spans="1:14" ht="14.25" customHeight="1">
      <c r="A216" s="231"/>
      <c r="B216" s="207"/>
      <c r="C216" s="390"/>
      <c r="D216" s="207"/>
      <c r="E216" s="207"/>
      <c r="F216" s="390"/>
      <c r="G216" s="207"/>
      <c r="H216" s="207"/>
      <c r="I216" s="390"/>
      <c r="J216" s="207"/>
      <c r="K216" s="207"/>
      <c r="L216" s="390"/>
      <c r="M216" s="207"/>
      <c r="N216" s="207"/>
    </row>
    <row r="217" spans="1:14" ht="14.25" customHeight="1">
      <c r="A217" s="231"/>
      <c r="B217" s="207"/>
      <c r="C217" s="390"/>
      <c r="D217" s="207"/>
      <c r="E217" s="207"/>
      <c r="F217" s="390"/>
      <c r="G217" s="207"/>
      <c r="H217" s="207"/>
      <c r="I217" s="390"/>
      <c r="J217" s="207"/>
      <c r="K217" s="207"/>
      <c r="L217" s="390"/>
      <c r="M217" s="207"/>
      <c r="N217" s="207"/>
    </row>
    <row r="218" spans="1:14" ht="14.25" customHeight="1">
      <c r="A218" s="231"/>
      <c r="B218" s="207"/>
      <c r="C218" s="390"/>
      <c r="D218" s="207"/>
      <c r="E218" s="207"/>
      <c r="F218" s="390"/>
      <c r="G218" s="207"/>
      <c r="H218" s="207"/>
      <c r="I218" s="390"/>
      <c r="J218" s="207"/>
      <c r="K218" s="207"/>
      <c r="L218" s="390"/>
      <c r="M218" s="207"/>
      <c r="N218" s="207"/>
    </row>
    <row r="219" spans="1:14" ht="14.25" customHeight="1">
      <c r="A219" s="231"/>
      <c r="B219" s="207"/>
      <c r="C219" s="390"/>
      <c r="D219" s="207"/>
      <c r="E219" s="207"/>
      <c r="F219" s="390"/>
      <c r="G219" s="207"/>
      <c r="H219" s="207"/>
      <c r="I219" s="390"/>
      <c r="J219" s="207"/>
      <c r="K219" s="207"/>
      <c r="L219" s="390"/>
      <c r="M219" s="207"/>
      <c r="N219" s="207"/>
    </row>
    <row r="220" spans="1:14" ht="14.25" customHeight="1">
      <c r="A220" s="231"/>
      <c r="B220" s="207"/>
      <c r="C220" s="390"/>
      <c r="D220" s="207"/>
      <c r="E220" s="207"/>
      <c r="F220" s="390"/>
      <c r="G220" s="207"/>
      <c r="H220" s="207"/>
      <c r="I220" s="390"/>
      <c r="J220" s="207"/>
      <c r="K220" s="207"/>
      <c r="L220" s="390"/>
      <c r="M220" s="207"/>
      <c r="N220" s="207"/>
    </row>
    <row r="221" spans="1:14" ht="14.25" customHeight="1">
      <c r="A221" s="231"/>
      <c r="B221" s="207"/>
      <c r="C221" s="390"/>
      <c r="D221" s="207"/>
      <c r="E221" s="207"/>
      <c r="F221" s="390"/>
      <c r="G221" s="207"/>
      <c r="H221" s="207"/>
      <c r="I221" s="390"/>
      <c r="J221" s="207"/>
      <c r="K221" s="207"/>
      <c r="L221" s="390"/>
      <c r="M221" s="207"/>
      <c r="N221" s="207"/>
    </row>
    <row r="222" spans="1:14" ht="14.25" customHeight="1">
      <c r="A222" s="231"/>
      <c r="B222" s="207"/>
      <c r="C222" s="390"/>
      <c r="D222" s="207"/>
      <c r="E222" s="207"/>
      <c r="F222" s="390"/>
      <c r="G222" s="207"/>
      <c r="H222" s="207"/>
      <c r="I222" s="390"/>
      <c r="J222" s="207"/>
      <c r="K222" s="207"/>
      <c r="L222" s="390"/>
      <c r="M222" s="207"/>
      <c r="N222" s="207"/>
    </row>
    <row r="223" spans="1:14" ht="14.25" customHeight="1">
      <c r="A223" s="231"/>
      <c r="B223" s="207"/>
      <c r="C223" s="390"/>
      <c r="D223" s="207"/>
      <c r="E223" s="207"/>
      <c r="F223" s="390"/>
      <c r="G223" s="207"/>
      <c r="H223" s="207"/>
      <c r="I223" s="390"/>
      <c r="J223" s="207"/>
      <c r="K223" s="207"/>
      <c r="L223" s="390"/>
      <c r="M223" s="207"/>
      <c r="N223" s="207"/>
    </row>
    <row r="224" spans="1:14" ht="14.25" customHeight="1">
      <c r="A224" s="231"/>
      <c r="B224" s="207"/>
      <c r="C224" s="390"/>
      <c r="D224" s="207"/>
      <c r="E224" s="207"/>
      <c r="F224" s="390"/>
      <c r="G224" s="207"/>
      <c r="H224" s="207"/>
      <c r="I224" s="390"/>
      <c r="J224" s="207"/>
      <c r="K224" s="207"/>
      <c r="L224" s="390"/>
      <c r="M224" s="207"/>
      <c r="N224" s="207"/>
    </row>
    <row r="225" spans="1:14" ht="14.25" customHeight="1">
      <c r="A225" s="231"/>
      <c r="B225" s="207"/>
      <c r="C225" s="390"/>
      <c r="D225" s="207"/>
      <c r="E225" s="207"/>
      <c r="F225" s="390"/>
      <c r="G225" s="207"/>
      <c r="H225" s="207"/>
      <c r="I225" s="390"/>
      <c r="J225" s="207"/>
      <c r="K225" s="207"/>
      <c r="L225" s="390"/>
      <c r="M225" s="207"/>
      <c r="N225" s="207"/>
    </row>
    <row r="226" spans="1:14" ht="14.25" customHeight="1">
      <c r="A226" s="231"/>
      <c r="B226" s="207"/>
      <c r="C226" s="390"/>
      <c r="D226" s="207"/>
      <c r="E226" s="207"/>
      <c r="F226" s="390"/>
      <c r="G226" s="207"/>
      <c r="H226" s="207"/>
      <c r="I226" s="390"/>
      <c r="J226" s="207"/>
      <c r="K226" s="207"/>
      <c r="L226" s="390"/>
      <c r="M226" s="207"/>
      <c r="N226" s="207"/>
    </row>
    <row r="227" spans="1:14" ht="14.25" customHeight="1">
      <c r="A227" s="231"/>
      <c r="B227" s="207"/>
      <c r="C227" s="390"/>
      <c r="D227" s="207"/>
      <c r="E227" s="207"/>
      <c r="F227" s="390"/>
      <c r="G227" s="207"/>
      <c r="H227" s="207"/>
      <c r="I227" s="390"/>
      <c r="J227" s="207"/>
      <c r="K227" s="207"/>
      <c r="L227" s="390"/>
      <c r="M227" s="207"/>
      <c r="N227" s="207"/>
    </row>
    <row r="228" spans="1:14" ht="14.25" customHeight="1">
      <c r="A228" s="231"/>
      <c r="B228" s="207"/>
      <c r="C228" s="390"/>
      <c r="D228" s="207"/>
      <c r="E228" s="207"/>
      <c r="F228" s="390"/>
      <c r="G228" s="207"/>
      <c r="H228" s="207"/>
      <c r="I228" s="390"/>
      <c r="J228" s="207"/>
      <c r="K228" s="207"/>
      <c r="L228" s="390"/>
      <c r="M228" s="207"/>
      <c r="N228" s="207"/>
    </row>
    <row r="229" spans="1:14" ht="14.25" customHeight="1">
      <c r="A229" s="231"/>
      <c r="B229" s="207"/>
      <c r="C229" s="390"/>
      <c r="D229" s="207"/>
      <c r="E229" s="207"/>
      <c r="F229" s="390"/>
      <c r="G229" s="207"/>
      <c r="H229" s="207"/>
      <c r="I229" s="390"/>
      <c r="J229" s="207"/>
      <c r="K229" s="207"/>
      <c r="L229" s="390"/>
      <c r="M229" s="207"/>
      <c r="N229" s="207"/>
    </row>
    <row r="230" spans="1:14" ht="14.25" customHeight="1">
      <c r="A230" s="231"/>
      <c r="B230" s="207"/>
      <c r="C230" s="390"/>
      <c r="D230" s="207"/>
      <c r="E230" s="207"/>
      <c r="F230" s="390"/>
      <c r="G230" s="207"/>
      <c r="H230" s="207"/>
      <c r="I230" s="390"/>
      <c r="J230" s="207"/>
      <c r="K230" s="207"/>
      <c r="L230" s="390"/>
      <c r="M230" s="207"/>
      <c r="N230" s="207"/>
    </row>
    <row r="231" spans="1:14" ht="14.25" customHeight="1">
      <c r="A231" s="231"/>
      <c r="B231" s="207"/>
      <c r="C231" s="390"/>
      <c r="D231" s="207"/>
      <c r="E231" s="207"/>
      <c r="F231" s="390"/>
      <c r="G231" s="207"/>
      <c r="H231" s="207"/>
      <c r="I231" s="390"/>
      <c r="J231" s="207"/>
      <c r="K231" s="207"/>
      <c r="L231" s="390"/>
      <c r="M231" s="207"/>
      <c r="N231" s="207"/>
    </row>
    <row r="232" spans="1:14" ht="14.25" customHeight="1">
      <c r="A232" s="231"/>
      <c r="B232" s="207"/>
      <c r="C232" s="390"/>
      <c r="D232" s="207"/>
      <c r="E232" s="207"/>
      <c r="F232" s="390"/>
      <c r="G232" s="207"/>
      <c r="H232" s="207"/>
      <c r="I232" s="390"/>
      <c r="J232" s="207"/>
      <c r="K232" s="207"/>
      <c r="L232" s="390"/>
      <c r="M232" s="207"/>
      <c r="N232" s="207"/>
    </row>
    <row r="233" spans="1:14" ht="14.25" customHeight="1">
      <c r="A233" s="231"/>
      <c r="B233" s="207"/>
      <c r="C233" s="390"/>
      <c r="D233" s="207"/>
      <c r="E233" s="207"/>
      <c r="F233" s="390"/>
      <c r="G233" s="207"/>
      <c r="H233" s="207"/>
      <c r="I233" s="390"/>
      <c r="J233" s="207"/>
      <c r="K233" s="207"/>
      <c r="L233" s="390"/>
      <c r="M233" s="207"/>
      <c r="N233" s="207"/>
    </row>
    <row r="234" spans="1:14" ht="14.25" customHeight="1">
      <c r="A234" s="231"/>
      <c r="B234" s="207"/>
      <c r="C234" s="390"/>
      <c r="D234" s="207"/>
      <c r="E234" s="207"/>
      <c r="F234" s="390"/>
      <c r="G234" s="207"/>
      <c r="H234" s="207"/>
      <c r="I234" s="390"/>
      <c r="J234" s="207"/>
      <c r="K234" s="207"/>
      <c r="L234" s="390"/>
      <c r="M234" s="207"/>
      <c r="N234" s="207"/>
    </row>
    <row r="235" spans="1:14" ht="14.25" customHeight="1">
      <c r="A235" s="231"/>
      <c r="B235" s="207"/>
      <c r="C235" s="390"/>
      <c r="D235" s="207"/>
      <c r="E235" s="207"/>
      <c r="F235" s="390"/>
      <c r="G235" s="207"/>
      <c r="H235" s="207"/>
      <c r="I235" s="390"/>
      <c r="J235" s="207"/>
      <c r="K235" s="207"/>
      <c r="L235" s="390"/>
      <c r="M235" s="207"/>
      <c r="N235" s="207"/>
    </row>
    <row r="236" spans="1:14" ht="14.25" customHeight="1">
      <c r="A236" s="231"/>
      <c r="B236" s="207"/>
      <c r="C236" s="390"/>
      <c r="D236" s="207"/>
      <c r="E236" s="207"/>
      <c r="F236" s="390"/>
      <c r="G236" s="207"/>
      <c r="H236" s="207"/>
      <c r="I236" s="390"/>
      <c r="J236" s="207"/>
      <c r="K236" s="207"/>
      <c r="L236" s="390"/>
      <c r="M236" s="207"/>
      <c r="N236" s="207"/>
    </row>
    <row r="237" spans="1:14" ht="14.25" customHeight="1">
      <c r="A237" s="231"/>
      <c r="B237" s="207"/>
      <c r="C237" s="390"/>
      <c r="D237" s="207"/>
      <c r="E237" s="207"/>
      <c r="F237" s="390"/>
      <c r="G237" s="207"/>
      <c r="H237" s="207"/>
      <c r="I237" s="390"/>
      <c r="J237" s="207"/>
      <c r="K237" s="207"/>
      <c r="L237" s="390"/>
      <c r="M237" s="207"/>
      <c r="N237" s="207"/>
    </row>
    <row r="238" spans="1:14" ht="14.25" customHeight="1">
      <c r="A238" s="231"/>
      <c r="B238" s="207"/>
      <c r="C238" s="390"/>
      <c r="D238" s="207"/>
      <c r="E238" s="207"/>
      <c r="F238" s="390"/>
      <c r="G238" s="207"/>
      <c r="H238" s="207"/>
      <c r="I238" s="390"/>
      <c r="J238" s="207"/>
      <c r="K238" s="207"/>
      <c r="L238" s="390"/>
      <c r="M238" s="207"/>
      <c r="N238" s="207"/>
    </row>
    <row r="239" spans="1:14" ht="14.25" customHeight="1">
      <c r="A239" s="231"/>
      <c r="B239" s="207"/>
      <c r="C239" s="390"/>
      <c r="D239" s="207"/>
      <c r="E239" s="207"/>
      <c r="F239" s="390"/>
      <c r="G239" s="207"/>
      <c r="H239" s="207"/>
      <c r="I239" s="390"/>
      <c r="J239" s="207"/>
      <c r="K239" s="207"/>
      <c r="L239" s="390"/>
      <c r="M239" s="207"/>
      <c r="N239" s="207"/>
    </row>
    <row r="240" spans="1:14" ht="14.25" customHeight="1">
      <c r="A240" s="231"/>
      <c r="B240" s="207"/>
      <c r="C240" s="390"/>
      <c r="D240" s="207"/>
      <c r="E240" s="207"/>
      <c r="F240" s="390"/>
      <c r="G240" s="207"/>
      <c r="H240" s="207"/>
      <c r="I240" s="390"/>
      <c r="J240" s="207"/>
      <c r="K240" s="207"/>
      <c r="L240" s="390"/>
      <c r="M240" s="207"/>
      <c r="N240" s="207"/>
    </row>
    <row r="241" spans="1:14" ht="14.25" customHeight="1">
      <c r="A241" s="231"/>
      <c r="B241" s="207"/>
      <c r="C241" s="390"/>
      <c r="D241" s="207"/>
      <c r="E241" s="207"/>
      <c r="F241" s="390"/>
      <c r="G241" s="207"/>
      <c r="H241" s="207"/>
      <c r="I241" s="390"/>
      <c r="J241" s="207"/>
      <c r="K241" s="207"/>
      <c r="L241" s="390"/>
      <c r="M241" s="207"/>
      <c r="N241" s="207"/>
    </row>
    <row r="242" spans="1:14" ht="14.25" customHeight="1">
      <c r="A242" s="231"/>
      <c r="B242" s="207"/>
      <c r="C242" s="390"/>
      <c r="D242" s="207"/>
      <c r="E242" s="207"/>
      <c r="F242" s="390"/>
      <c r="G242" s="207"/>
      <c r="H242" s="207"/>
      <c r="I242" s="390"/>
      <c r="J242" s="207"/>
      <c r="K242" s="207"/>
      <c r="L242" s="390"/>
      <c r="M242" s="207"/>
      <c r="N242" s="207"/>
    </row>
    <row r="243" spans="1:14" ht="14.25" customHeight="1">
      <c r="A243" s="231"/>
      <c r="B243" s="207"/>
      <c r="C243" s="390"/>
      <c r="D243" s="207"/>
      <c r="E243" s="207"/>
      <c r="F243" s="390"/>
      <c r="G243" s="207"/>
      <c r="H243" s="207"/>
      <c r="I243" s="390"/>
      <c r="J243" s="207"/>
      <c r="K243" s="207"/>
      <c r="L243" s="390"/>
      <c r="M243" s="207"/>
      <c r="N243" s="207"/>
    </row>
    <row r="244" spans="1:14" ht="14.25" customHeight="1">
      <c r="A244" s="231"/>
      <c r="B244" s="207"/>
      <c r="C244" s="390"/>
      <c r="D244" s="207"/>
      <c r="E244" s="207"/>
      <c r="F244" s="390"/>
      <c r="G244" s="207"/>
      <c r="H244" s="207"/>
      <c r="I244" s="390"/>
      <c r="J244" s="207"/>
      <c r="K244" s="207"/>
      <c r="L244" s="390"/>
      <c r="M244" s="207"/>
      <c r="N244" s="207"/>
    </row>
    <row r="245" spans="1:14" ht="14.25" customHeight="1">
      <c r="A245" s="231"/>
      <c r="B245" s="207"/>
      <c r="C245" s="390"/>
      <c r="D245" s="207"/>
      <c r="E245" s="207"/>
      <c r="F245" s="390"/>
      <c r="G245" s="207"/>
      <c r="H245" s="207"/>
      <c r="I245" s="390"/>
      <c r="J245" s="207"/>
      <c r="K245" s="207"/>
      <c r="L245" s="390"/>
      <c r="M245" s="207"/>
      <c r="N245" s="207"/>
    </row>
    <row r="246" spans="1:14" ht="14.25" customHeight="1">
      <c r="A246" s="231"/>
      <c r="B246" s="207"/>
      <c r="C246" s="390"/>
      <c r="D246" s="207"/>
      <c r="E246" s="207"/>
      <c r="F246" s="390"/>
      <c r="G246" s="207"/>
      <c r="H246" s="207"/>
      <c r="I246" s="390"/>
      <c r="J246" s="207"/>
      <c r="K246" s="207"/>
      <c r="L246" s="390"/>
      <c r="M246" s="207"/>
      <c r="N246" s="207"/>
    </row>
    <row r="247" spans="1:14" ht="14.25" customHeight="1">
      <c r="A247" s="231"/>
      <c r="B247" s="207"/>
      <c r="C247" s="390"/>
      <c r="D247" s="207"/>
      <c r="E247" s="207"/>
      <c r="F247" s="390"/>
      <c r="G247" s="207"/>
      <c r="H247" s="207"/>
      <c r="I247" s="390"/>
      <c r="J247" s="207"/>
      <c r="K247" s="207"/>
      <c r="L247" s="390"/>
      <c r="M247" s="207"/>
      <c r="N247" s="207"/>
    </row>
    <row r="248" spans="1:14" ht="14.25" customHeight="1">
      <c r="A248" s="231"/>
      <c r="B248" s="207"/>
      <c r="C248" s="390"/>
      <c r="D248" s="207"/>
      <c r="E248" s="207"/>
      <c r="F248" s="390"/>
      <c r="G248" s="207"/>
      <c r="H248" s="207"/>
      <c r="I248" s="390"/>
      <c r="J248" s="207"/>
      <c r="K248" s="207"/>
      <c r="L248" s="390"/>
      <c r="M248" s="207"/>
      <c r="N248" s="207"/>
    </row>
    <row r="249" spans="1:14" ht="14.25" customHeight="1">
      <c r="A249" s="231"/>
      <c r="B249" s="207"/>
      <c r="C249" s="390"/>
      <c r="D249" s="207"/>
      <c r="E249" s="207"/>
      <c r="F249" s="390"/>
      <c r="G249" s="207"/>
      <c r="H249" s="207"/>
      <c r="I249" s="390"/>
      <c r="J249" s="207"/>
      <c r="K249" s="207"/>
      <c r="L249" s="390"/>
      <c r="M249" s="207"/>
      <c r="N249" s="207"/>
    </row>
    <row r="250" spans="1:14" ht="14.25" customHeight="1">
      <c r="A250" s="231"/>
      <c r="B250" s="207"/>
      <c r="C250" s="390"/>
      <c r="D250" s="207"/>
      <c r="E250" s="207"/>
      <c r="F250" s="390"/>
      <c r="G250" s="207"/>
      <c r="H250" s="207"/>
      <c r="I250" s="390"/>
      <c r="J250" s="207"/>
      <c r="K250" s="207"/>
      <c r="L250" s="390"/>
      <c r="M250" s="207"/>
      <c r="N250" s="207"/>
    </row>
    <row r="251" spans="1:14" ht="14.25" customHeight="1">
      <c r="A251" s="6"/>
      <c r="B251" s="347"/>
      <c r="C251" s="754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</row>
    <row r="252" spans="1:14" ht="14.25" customHeight="1">
      <c r="A252" s="6"/>
      <c r="B252" s="347"/>
      <c r="C252" s="390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</row>
    <row r="253" spans="1:14" ht="14.25" customHeight="1">
      <c r="B253" s="347"/>
      <c r="C253" s="390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</row>
    <row r="254" spans="1:14" ht="14.25" customHeight="1">
      <c r="B254" s="347"/>
      <c r="C254" s="390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</row>
    <row r="255" spans="1:14" ht="14.25" customHeight="1">
      <c r="B255" s="347"/>
      <c r="C255" s="754"/>
      <c r="D255" s="207"/>
      <c r="E255" s="207"/>
      <c r="F255" s="207"/>
      <c r="G255" s="207"/>
      <c r="H255" s="207"/>
      <c r="I255" s="392"/>
      <c r="J255" s="207"/>
      <c r="K255" s="207"/>
      <c r="L255" s="17"/>
      <c r="M255" s="17"/>
      <c r="N255" s="17"/>
    </row>
    <row r="256" spans="1:14" ht="14.25" customHeight="1">
      <c r="B256" s="347"/>
      <c r="C256" s="754"/>
      <c r="D256" s="207"/>
      <c r="E256" s="207"/>
      <c r="F256" s="207"/>
      <c r="G256" s="207"/>
      <c r="H256" s="207"/>
      <c r="I256" s="392"/>
      <c r="J256" s="207"/>
      <c r="K256" s="207"/>
      <c r="L256" s="18"/>
      <c r="M256" s="20"/>
      <c r="N256" s="19"/>
    </row>
    <row r="257" spans="2:14" ht="14.25" customHeight="1">
      <c r="B257" s="347"/>
      <c r="C257" s="754"/>
      <c r="D257" s="207"/>
      <c r="E257" s="207"/>
      <c r="F257" s="207"/>
      <c r="G257" s="207"/>
      <c r="H257" s="207"/>
      <c r="I257" s="392"/>
      <c r="J257" s="207"/>
      <c r="K257" s="207"/>
      <c r="L257" s="17"/>
      <c r="M257" s="17"/>
      <c r="N257" s="17"/>
    </row>
    <row r="258" spans="2:14" ht="14.25" customHeight="1">
      <c r="B258" s="347"/>
      <c r="C258" s="207"/>
      <c r="D258" s="207"/>
      <c r="E258" s="207"/>
      <c r="F258" s="207"/>
      <c r="G258" s="207"/>
      <c r="H258" s="207"/>
      <c r="I258" s="392"/>
      <c r="J258" s="207"/>
      <c r="K258" s="207"/>
      <c r="L258" s="18"/>
      <c r="M258" s="20"/>
      <c r="N258" s="19"/>
    </row>
    <row r="259" spans="2:14" ht="14.25" customHeight="1">
      <c r="B259" s="347"/>
      <c r="C259" s="207"/>
      <c r="D259" s="207"/>
      <c r="E259" s="207"/>
      <c r="F259" s="207"/>
      <c r="G259" s="207"/>
      <c r="H259" s="207"/>
      <c r="I259" s="392"/>
      <c r="J259" s="207"/>
      <c r="K259" s="207"/>
      <c r="L259" s="17"/>
      <c r="M259" s="17"/>
      <c r="N259" s="17"/>
    </row>
    <row r="260" spans="2:14" ht="14.25" customHeight="1">
      <c r="B260" s="347"/>
      <c r="C260" s="207"/>
      <c r="D260" s="207"/>
      <c r="E260" s="207"/>
      <c r="F260" s="207"/>
      <c r="G260" s="207"/>
      <c r="H260" s="207"/>
      <c r="I260" s="392"/>
      <c r="J260" s="207"/>
      <c r="K260" s="207"/>
      <c r="L260" s="18"/>
      <c r="M260" s="20"/>
      <c r="N260" s="19"/>
    </row>
    <row r="261" spans="2:14" ht="14.25" customHeight="1">
      <c r="B261" s="347"/>
      <c r="C261" s="207"/>
      <c r="D261" s="207"/>
      <c r="E261" s="207"/>
      <c r="F261" s="207"/>
      <c r="G261" s="207"/>
      <c r="H261" s="207"/>
      <c r="I261" s="392"/>
      <c r="J261" s="207"/>
      <c r="K261" s="207"/>
      <c r="L261" s="17"/>
      <c r="M261" s="17"/>
      <c r="N261" s="17"/>
    </row>
    <row r="262" spans="2:14" ht="14.25" customHeight="1">
      <c r="B262" s="347"/>
      <c r="C262" s="207"/>
      <c r="D262" s="207"/>
      <c r="E262" s="207"/>
      <c r="F262" s="207"/>
      <c r="G262" s="207"/>
      <c r="H262" s="207"/>
      <c r="I262" s="392"/>
      <c r="J262" s="207"/>
      <c r="K262" s="207"/>
      <c r="L262" s="18"/>
      <c r="M262" s="20"/>
      <c r="N262" s="19"/>
    </row>
    <row r="263" spans="2:14" ht="14.25" customHeight="1">
      <c r="B263" s="347"/>
      <c r="C263" s="207"/>
      <c r="D263" s="207"/>
      <c r="E263" s="207"/>
      <c r="F263" s="207"/>
      <c r="G263" s="207"/>
      <c r="H263" s="207"/>
      <c r="I263" s="392"/>
      <c r="J263" s="207"/>
      <c r="K263" s="207"/>
      <c r="L263" s="17"/>
      <c r="M263" s="17"/>
      <c r="N263" s="17"/>
    </row>
    <row r="264" spans="2:14" ht="14.25" customHeight="1">
      <c r="B264" s="347"/>
      <c r="C264" s="207"/>
      <c r="D264" s="207"/>
      <c r="E264" s="207"/>
      <c r="F264" s="207"/>
      <c r="G264" s="207"/>
      <c r="H264" s="207"/>
      <c r="I264" s="392"/>
      <c r="J264" s="207"/>
      <c r="K264" s="207"/>
      <c r="L264" s="18"/>
      <c r="M264" s="20"/>
      <c r="N264" s="19"/>
    </row>
    <row r="265" spans="2:14" ht="14.25" customHeight="1">
      <c r="B265" s="347"/>
      <c r="C265" s="207"/>
      <c r="D265" s="207"/>
      <c r="E265" s="207"/>
      <c r="F265" s="207"/>
      <c r="G265" s="207"/>
      <c r="H265" s="207"/>
      <c r="I265" s="392"/>
      <c r="J265" s="207"/>
      <c r="K265" s="207"/>
      <c r="L265" s="17"/>
      <c r="M265" s="17"/>
      <c r="N265" s="17"/>
    </row>
    <row r="266" spans="2:14" ht="14.25" customHeight="1">
      <c r="B266" s="347"/>
      <c r="C266" s="207"/>
      <c r="D266" s="207"/>
      <c r="E266" s="207"/>
      <c r="F266" s="207"/>
      <c r="G266" s="207"/>
      <c r="H266" s="207"/>
      <c r="I266" s="392"/>
      <c r="J266" s="207"/>
      <c r="K266" s="207"/>
      <c r="L266" s="18"/>
      <c r="M266" s="20"/>
      <c r="N266" s="19"/>
    </row>
    <row r="267" spans="2:14" ht="14.25" customHeight="1">
      <c r="B267" s="347"/>
      <c r="C267" s="207"/>
      <c r="D267" s="207"/>
      <c r="E267" s="207"/>
      <c r="F267" s="207"/>
      <c r="G267" s="207"/>
      <c r="H267" s="207"/>
      <c r="I267" s="392"/>
      <c r="J267" s="207"/>
      <c r="K267" s="207"/>
      <c r="L267" s="17"/>
      <c r="M267" s="17"/>
      <c r="N267" s="17"/>
    </row>
    <row r="268" spans="2:14" ht="14.25" customHeight="1">
      <c r="B268" s="347"/>
      <c r="C268" s="207"/>
      <c r="D268" s="207"/>
      <c r="E268" s="207"/>
      <c r="F268" s="207"/>
      <c r="G268" s="207"/>
      <c r="H268" s="207"/>
      <c r="I268" s="392"/>
      <c r="J268" s="207"/>
      <c r="K268" s="207"/>
      <c r="L268" s="18"/>
      <c r="M268" s="20"/>
      <c r="N268" s="19"/>
    </row>
    <row r="269" spans="2:14" ht="14.25" customHeight="1">
      <c r="B269" s="347"/>
      <c r="C269" s="207"/>
      <c r="D269" s="207"/>
      <c r="E269" s="207"/>
      <c r="F269" s="207"/>
      <c r="G269" s="207"/>
      <c r="H269" s="207"/>
      <c r="I269" s="392"/>
      <c r="J269" s="207"/>
      <c r="K269" s="207"/>
      <c r="L269" s="17"/>
      <c r="M269" s="17"/>
      <c r="N269" s="17"/>
    </row>
    <row r="270" spans="2:14" ht="14.25" customHeight="1">
      <c r="B270" s="347"/>
      <c r="C270" s="207"/>
      <c r="D270" s="207"/>
      <c r="E270" s="207"/>
      <c r="F270" s="207"/>
      <c r="G270" s="207"/>
      <c r="H270" s="207"/>
      <c r="I270" s="392"/>
      <c r="J270" s="207"/>
      <c r="K270" s="207"/>
      <c r="L270" s="18"/>
      <c r="M270" s="20"/>
      <c r="N270" s="19"/>
    </row>
    <row r="271" spans="2:14" ht="14.25" customHeight="1">
      <c r="B271" s="347"/>
      <c r="C271" s="207"/>
      <c r="D271" s="207"/>
      <c r="E271" s="207"/>
      <c r="F271" s="207"/>
      <c r="G271" s="207"/>
      <c r="H271" s="207"/>
      <c r="I271" s="392"/>
      <c r="J271" s="207"/>
      <c r="K271" s="207"/>
      <c r="L271" s="17"/>
      <c r="M271" s="17"/>
      <c r="N271" s="17"/>
    </row>
    <row r="272" spans="2:14" ht="14.25" customHeight="1">
      <c r="B272" s="347"/>
      <c r="C272" s="207"/>
      <c r="D272" s="207"/>
      <c r="E272" s="207"/>
      <c r="F272" s="207"/>
      <c r="G272" s="207"/>
      <c r="H272" s="207"/>
      <c r="I272" s="392"/>
      <c r="J272" s="207"/>
      <c r="K272" s="207"/>
      <c r="L272" s="18"/>
      <c r="M272" s="20"/>
      <c r="N272" s="19"/>
    </row>
    <row r="273" spans="2:14" ht="14.25" customHeight="1">
      <c r="B273" s="347"/>
      <c r="C273" s="207"/>
      <c r="D273" s="207"/>
      <c r="E273" s="207"/>
      <c r="F273" s="207"/>
      <c r="G273" s="207"/>
      <c r="H273" s="207"/>
      <c r="I273" s="392"/>
      <c r="J273" s="207"/>
      <c r="K273" s="207"/>
      <c r="L273" s="17"/>
      <c r="M273" s="17"/>
      <c r="N273" s="17"/>
    </row>
    <row r="274" spans="2:14" ht="14.25" customHeight="1">
      <c r="B274" s="347"/>
      <c r="C274" s="207"/>
      <c r="D274" s="207"/>
      <c r="E274" s="207"/>
      <c r="F274" s="207"/>
      <c r="G274" s="207"/>
      <c r="H274" s="207"/>
      <c r="I274" s="392"/>
      <c r="J274" s="207"/>
      <c r="K274" s="207"/>
      <c r="L274" s="18"/>
      <c r="M274" s="20"/>
      <c r="N274" s="19"/>
    </row>
    <row r="275" spans="2:14" ht="14.25" customHeight="1">
      <c r="B275" s="347"/>
      <c r="C275" s="207"/>
      <c r="D275" s="207"/>
      <c r="E275" s="207"/>
      <c r="F275" s="207"/>
      <c r="G275" s="207"/>
      <c r="H275" s="207"/>
      <c r="I275" s="392"/>
      <c r="J275" s="207"/>
      <c r="K275" s="207"/>
      <c r="L275" s="17"/>
      <c r="M275" s="17"/>
      <c r="N275" s="17"/>
    </row>
    <row r="276" spans="2:14" ht="14.25" customHeight="1">
      <c r="B276" s="347"/>
      <c r="C276" s="207"/>
      <c r="D276" s="207"/>
      <c r="E276" s="207"/>
      <c r="F276" s="207"/>
      <c r="G276" s="207"/>
      <c r="H276" s="207"/>
      <c r="I276" s="392"/>
      <c r="J276" s="207"/>
      <c r="K276" s="207"/>
      <c r="L276" s="18"/>
      <c r="M276" s="20"/>
      <c r="N276" s="19"/>
    </row>
    <row r="277" spans="2:14" ht="14.25" customHeight="1">
      <c r="B277" s="347"/>
      <c r="C277" s="207"/>
      <c r="D277" s="207"/>
      <c r="E277" s="207"/>
      <c r="F277" s="207"/>
      <c r="G277" s="207"/>
      <c r="H277" s="207"/>
      <c r="I277" s="392"/>
      <c r="J277" s="207"/>
      <c r="K277" s="207"/>
      <c r="L277" s="17"/>
      <c r="M277" s="17"/>
      <c r="N277" s="17"/>
    </row>
    <row r="278" spans="2:14" ht="14.25" customHeight="1">
      <c r="B278" s="347"/>
      <c r="C278" s="207"/>
      <c r="D278" s="207"/>
      <c r="E278" s="207"/>
      <c r="F278" s="207"/>
      <c r="G278" s="207"/>
      <c r="H278" s="207"/>
      <c r="I278" s="392"/>
      <c r="J278" s="207"/>
      <c r="K278" s="207"/>
      <c r="L278" s="18"/>
      <c r="M278" s="20"/>
      <c r="N278" s="19"/>
    </row>
    <row r="279" spans="2:14" ht="14.25" customHeight="1">
      <c r="B279" s="347"/>
      <c r="C279" s="207"/>
      <c r="D279" s="207"/>
      <c r="E279" s="207"/>
      <c r="F279" s="207"/>
      <c r="G279" s="207"/>
      <c r="H279" s="207"/>
      <c r="I279" s="392"/>
      <c r="J279" s="207"/>
      <c r="K279" s="207"/>
      <c r="L279" s="17"/>
      <c r="M279" s="17"/>
      <c r="N279" s="17"/>
    </row>
    <row r="280" spans="2:14" ht="14.25" customHeight="1">
      <c r="B280" s="347"/>
      <c r="C280" s="207"/>
      <c r="D280" s="207"/>
      <c r="E280" s="207"/>
      <c r="F280" s="207"/>
      <c r="G280" s="207"/>
      <c r="H280" s="207"/>
      <c r="I280" s="392"/>
      <c r="J280" s="207"/>
      <c r="K280" s="207"/>
      <c r="L280" s="18"/>
      <c r="M280" s="20"/>
      <c r="N280" s="19"/>
    </row>
    <row r="281" spans="2:14" ht="14.25" customHeight="1">
      <c r="B281" s="347"/>
      <c r="C281" s="207"/>
      <c r="D281" s="207"/>
      <c r="E281" s="207"/>
      <c r="F281" s="207"/>
      <c r="G281" s="207"/>
      <c r="H281" s="207"/>
      <c r="I281" s="392"/>
      <c r="J281" s="207"/>
      <c r="K281" s="207"/>
      <c r="L281" s="17"/>
      <c r="M281" s="17"/>
      <c r="N281" s="17"/>
    </row>
    <row r="282" spans="2:14" ht="14.25" customHeight="1">
      <c r="B282" s="347"/>
      <c r="C282" s="207"/>
      <c r="D282" s="207"/>
      <c r="E282" s="207"/>
      <c r="F282" s="207"/>
      <c r="G282" s="207"/>
      <c r="H282" s="207"/>
      <c r="I282" s="392"/>
      <c r="J282" s="207"/>
      <c r="K282" s="207"/>
      <c r="L282" s="18"/>
      <c r="M282" s="20"/>
      <c r="N282" s="19"/>
    </row>
    <row r="283" spans="2:14" ht="14.25" customHeight="1">
      <c r="B283" s="347"/>
      <c r="C283" s="207"/>
      <c r="D283" s="207"/>
      <c r="E283" s="207"/>
      <c r="F283" s="207"/>
      <c r="G283" s="207"/>
      <c r="H283" s="207"/>
      <c r="I283" s="392"/>
      <c r="J283" s="207"/>
      <c r="K283" s="207"/>
      <c r="L283" s="17"/>
      <c r="M283" s="17"/>
      <c r="N283" s="17"/>
    </row>
    <row r="284" spans="2:14" ht="14.25" customHeight="1">
      <c r="B284" s="347"/>
      <c r="C284" s="207"/>
      <c r="D284" s="207"/>
      <c r="E284" s="207"/>
      <c r="F284" s="207"/>
      <c r="G284" s="207"/>
      <c r="H284" s="207"/>
      <c r="I284" s="392"/>
      <c r="J284" s="207"/>
      <c r="K284" s="207"/>
      <c r="L284" s="18"/>
      <c r="M284" s="20"/>
      <c r="N284" s="19"/>
    </row>
    <row r="285" spans="2:14" ht="14.25" customHeight="1">
      <c r="B285" s="347"/>
      <c r="C285" s="207"/>
      <c r="D285" s="207"/>
      <c r="E285" s="207"/>
      <c r="F285" s="207"/>
      <c r="G285" s="207"/>
      <c r="H285" s="207"/>
      <c r="I285" s="392"/>
      <c r="J285" s="207"/>
      <c r="K285" s="207"/>
      <c r="L285" s="17"/>
      <c r="M285" s="17"/>
      <c r="N285" s="17"/>
    </row>
    <row r="286" spans="2:14" ht="14.25" customHeight="1">
      <c r="B286" s="347"/>
      <c r="C286" s="207"/>
      <c r="D286" s="207"/>
      <c r="E286" s="207"/>
      <c r="F286" s="207"/>
      <c r="G286" s="207"/>
      <c r="H286" s="207"/>
      <c r="I286" s="392"/>
      <c r="J286" s="207"/>
      <c r="K286" s="207"/>
      <c r="L286" s="18"/>
      <c r="M286" s="20"/>
      <c r="N286" s="19"/>
    </row>
    <row r="287" spans="2:14" ht="14.25" customHeight="1">
      <c r="B287" s="347"/>
      <c r="C287" s="207"/>
      <c r="D287" s="207"/>
      <c r="E287" s="207"/>
      <c r="F287" s="207"/>
      <c r="G287" s="207"/>
      <c r="H287" s="207"/>
      <c r="I287" s="392"/>
      <c r="J287" s="207"/>
      <c r="K287" s="207"/>
      <c r="L287" s="17"/>
      <c r="M287" s="17"/>
      <c r="N287" s="17"/>
    </row>
    <row r="288" spans="2:14" ht="14.25" customHeight="1">
      <c r="B288" s="347"/>
      <c r="C288" s="207"/>
      <c r="D288" s="207"/>
      <c r="E288" s="207"/>
      <c r="F288" s="207"/>
      <c r="G288" s="207"/>
      <c r="H288" s="207"/>
      <c r="I288" s="392"/>
      <c r="J288" s="207"/>
      <c r="K288" s="207"/>
      <c r="L288" s="18"/>
      <c r="M288" s="20"/>
      <c r="N288" s="19"/>
    </row>
    <row r="289" spans="2:14" ht="14.25" customHeight="1">
      <c r="B289" s="347"/>
      <c r="C289" s="207"/>
      <c r="D289" s="207"/>
      <c r="E289" s="207"/>
      <c r="F289" s="207"/>
      <c r="G289" s="207"/>
      <c r="H289" s="207"/>
      <c r="I289" s="392"/>
      <c r="J289" s="207"/>
      <c r="K289" s="207"/>
      <c r="L289" s="17"/>
      <c r="M289" s="17"/>
      <c r="N289" s="17"/>
    </row>
    <row r="290" spans="2:14" ht="14.25" customHeight="1">
      <c r="B290" s="347"/>
      <c r="C290" s="207"/>
      <c r="D290" s="207"/>
      <c r="E290" s="207"/>
      <c r="F290" s="207"/>
      <c r="G290" s="207"/>
      <c r="H290" s="207"/>
      <c r="I290" s="392"/>
      <c r="J290" s="207"/>
      <c r="K290" s="207"/>
      <c r="L290" s="18"/>
      <c r="M290" s="20"/>
      <c r="N290" s="19"/>
    </row>
    <row r="291" spans="2:14" ht="14.25" customHeight="1">
      <c r="B291" s="207"/>
      <c r="C291" s="207"/>
      <c r="D291" s="207"/>
      <c r="E291" s="207"/>
      <c r="F291" s="207"/>
      <c r="G291" s="207"/>
      <c r="H291" s="207"/>
      <c r="I291" s="392"/>
      <c r="J291" s="207"/>
      <c r="K291" s="207"/>
      <c r="L291" s="17"/>
      <c r="M291" s="17"/>
      <c r="N291" s="17"/>
    </row>
    <row r="292" spans="2:14" ht="14.25" customHeight="1">
      <c r="B292" s="207"/>
      <c r="C292" s="207"/>
      <c r="D292" s="207"/>
      <c r="E292" s="207"/>
      <c r="F292" s="207"/>
      <c r="G292" s="207"/>
      <c r="H292" s="207"/>
      <c r="I292" s="392"/>
      <c r="J292" s="207"/>
      <c r="K292" s="207"/>
      <c r="L292" s="18"/>
      <c r="M292" s="20"/>
      <c r="N292" s="19"/>
    </row>
    <row r="293" spans="2:14" ht="14.25" customHeight="1">
      <c r="B293" s="207"/>
      <c r="C293" s="207"/>
      <c r="D293" s="207"/>
      <c r="E293" s="207"/>
      <c r="F293" s="207"/>
      <c r="G293" s="207"/>
      <c r="H293" s="207"/>
      <c r="I293" s="392"/>
      <c r="J293" s="207"/>
      <c r="K293" s="207"/>
      <c r="L293" s="17"/>
      <c r="M293" s="17"/>
      <c r="N293" s="17"/>
    </row>
    <row r="294" spans="2:14" ht="14.25" customHeight="1">
      <c r="B294" s="207"/>
      <c r="C294" s="207"/>
      <c r="D294" s="207"/>
      <c r="E294" s="207"/>
      <c r="F294" s="207"/>
      <c r="G294" s="207"/>
      <c r="H294" s="207"/>
      <c r="I294" s="392"/>
      <c r="J294" s="207"/>
      <c r="K294" s="207"/>
      <c r="L294" s="18"/>
      <c r="M294" s="20"/>
      <c r="N294" s="19"/>
    </row>
    <row r="295" spans="2:14" ht="14.25" customHeight="1">
      <c r="B295" s="207"/>
      <c r="C295" s="207"/>
      <c r="D295" s="207"/>
      <c r="E295" s="207"/>
      <c r="F295" s="207"/>
      <c r="G295" s="207"/>
      <c r="H295" s="207"/>
      <c r="I295" s="392"/>
      <c r="J295" s="207"/>
      <c r="K295" s="207"/>
      <c r="L295" s="17"/>
      <c r="M295" s="17"/>
      <c r="N295" s="17"/>
    </row>
    <row r="296" spans="2:14" ht="14.25" customHeight="1">
      <c r="B296" s="207"/>
      <c r="C296" s="207"/>
      <c r="D296" s="207"/>
      <c r="E296" s="207"/>
      <c r="F296" s="207"/>
      <c r="G296" s="207"/>
      <c r="H296" s="207"/>
      <c r="I296" s="392"/>
      <c r="J296" s="207"/>
      <c r="K296" s="207"/>
      <c r="L296" s="18"/>
      <c r="M296" s="20"/>
      <c r="N296" s="19"/>
    </row>
    <row r="297" spans="2:14" ht="14.25" customHeight="1">
      <c r="B297" s="207"/>
      <c r="C297" s="207"/>
      <c r="D297" s="207"/>
      <c r="E297" s="207"/>
      <c r="F297" s="207"/>
      <c r="G297" s="207"/>
      <c r="H297" s="207"/>
      <c r="I297" s="392"/>
      <c r="J297" s="207"/>
      <c r="K297" s="207"/>
      <c r="L297" s="17"/>
      <c r="M297" s="17"/>
      <c r="N297" s="17"/>
    </row>
    <row r="298" spans="2:14" ht="14.25" customHeight="1">
      <c r="B298" s="207"/>
      <c r="C298" s="207"/>
      <c r="D298" s="207"/>
      <c r="E298" s="207"/>
      <c r="F298" s="207"/>
      <c r="G298" s="207"/>
      <c r="H298" s="207"/>
      <c r="I298" s="392"/>
      <c r="J298" s="207"/>
      <c r="K298" s="207"/>
      <c r="L298" s="18"/>
      <c r="M298" s="20"/>
      <c r="N298" s="19"/>
    </row>
    <row r="299" spans="2:14" ht="14.25" customHeight="1">
      <c r="B299" s="207"/>
      <c r="C299" s="207"/>
      <c r="D299" s="207"/>
      <c r="E299" s="207"/>
      <c r="F299" s="207"/>
      <c r="G299" s="207"/>
      <c r="H299" s="207"/>
      <c r="I299" s="392"/>
      <c r="J299" s="207"/>
      <c r="K299" s="207"/>
      <c r="L299" s="17"/>
      <c r="M299" s="17"/>
      <c r="N299" s="17"/>
    </row>
    <row r="300" spans="2:14" ht="14.25" customHeight="1">
      <c r="B300" s="207"/>
      <c r="C300" s="207"/>
      <c r="D300" s="207"/>
      <c r="E300" s="207"/>
      <c r="F300" s="207"/>
      <c r="G300" s="207"/>
      <c r="H300" s="207"/>
      <c r="I300" s="392"/>
      <c r="J300" s="207"/>
      <c r="K300" s="207"/>
      <c r="L300" s="18"/>
      <c r="M300" s="20"/>
      <c r="N300" s="19"/>
    </row>
    <row r="301" spans="2:14" ht="14.25" customHeight="1">
      <c r="B301" s="207"/>
      <c r="C301" s="207"/>
      <c r="D301" s="207"/>
      <c r="E301" s="207"/>
      <c r="F301" s="207"/>
      <c r="G301" s="207"/>
      <c r="H301" s="207"/>
      <c r="I301" s="392"/>
      <c r="J301" s="207"/>
      <c r="K301" s="207"/>
      <c r="L301" s="17"/>
      <c r="M301" s="17"/>
      <c r="N301" s="17"/>
    </row>
    <row r="302" spans="2:14" ht="14.25" customHeight="1">
      <c r="B302" s="207"/>
      <c r="C302" s="207"/>
      <c r="D302" s="207"/>
      <c r="E302" s="207"/>
      <c r="F302" s="207"/>
      <c r="G302" s="207"/>
      <c r="H302" s="207"/>
      <c r="I302" s="392"/>
      <c r="J302" s="207"/>
      <c r="K302" s="207"/>
      <c r="L302" s="18"/>
      <c r="M302" s="20"/>
      <c r="N302" s="19"/>
    </row>
    <row r="303" spans="2:14" ht="14.25" customHeight="1">
      <c r="B303" s="207"/>
      <c r="C303" s="207"/>
      <c r="D303" s="207"/>
      <c r="E303" s="207"/>
      <c r="F303" s="207"/>
      <c r="G303" s="207"/>
      <c r="H303" s="207"/>
      <c r="I303" s="392"/>
      <c r="J303" s="207"/>
      <c r="K303" s="207"/>
      <c r="L303" s="17"/>
      <c r="M303" s="17"/>
      <c r="N303" s="17"/>
    </row>
    <row r="304" spans="2:14" ht="14.25" customHeight="1">
      <c r="B304" s="207"/>
      <c r="C304" s="207"/>
      <c r="D304" s="207"/>
      <c r="E304" s="207"/>
      <c r="F304" s="207"/>
      <c r="G304" s="207"/>
      <c r="H304" s="207"/>
      <c r="I304" s="392"/>
      <c r="J304" s="207"/>
      <c r="K304" s="207"/>
      <c r="L304" s="18"/>
      <c r="M304" s="20"/>
      <c r="N304" s="19"/>
    </row>
    <row r="305" spans="2:14" ht="14.25" customHeight="1">
      <c r="B305" s="207"/>
      <c r="C305" s="207"/>
      <c r="D305" s="207"/>
      <c r="E305" s="207"/>
      <c r="F305" s="207"/>
      <c r="G305" s="207"/>
      <c r="H305" s="207"/>
      <c r="I305" s="392"/>
      <c r="J305" s="207"/>
      <c r="K305" s="207"/>
      <c r="L305" s="17"/>
      <c r="M305" s="17"/>
      <c r="N305" s="17"/>
    </row>
    <row r="306" spans="2:14" ht="14.25" customHeight="1">
      <c r="B306" s="207"/>
      <c r="C306" s="207"/>
      <c r="D306" s="207"/>
      <c r="E306" s="207"/>
      <c r="F306" s="207"/>
      <c r="G306" s="207"/>
      <c r="H306" s="207"/>
      <c r="I306" s="392"/>
      <c r="J306" s="207"/>
      <c r="K306" s="207"/>
      <c r="L306" s="18"/>
      <c r="M306" s="20"/>
      <c r="N306" s="19"/>
    </row>
    <row r="307" spans="2:14" ht="14.25" customHeight="1">
      <c r="B307" s="207"/>
      <c r="C307" s="207"/>
      <c r="D307" s="207"/>
      <c r="E307" s="207"/>
      <c r="F307" s="207"/>
      <c r="G307" s="207"/>
      <c r="H307" s="207"/>
      <c r="I307" s="392"/>
      <c r="J307" s="207"/>
      <c r="K307" s="207"/>
      <c r="L307" s="17"/>
      <c r="M307" s="17"/>
      <c r="N307" s="17"/>
    </row>
    <row r="308" spans="2:14" ht="14.25" customHeight="1">
      <c r="B308" s="207"/>
      <c r="C308" s="207"/>
      <c r="D308" s="207"/>
      <c r="E308" s="207"/>
      <c r="F308" s="207"/>
      <c r="G308" s="207"/>
      <c r="H308" s="207"/>
      <c r="I308" s="392"/>
      <c r="J308" s="207"/>
      <c r="K308" s="207"/>
      <c r="L308" s="18"/>
      <c r="M308" s="20"/>
      <c r="N308" s="19"/>
    </row>
    <row r="309" spans="2:14" ht="14.25" customHeight="1">
      <c r="B309" s="207"/>
      <c r="C309" s="207"/>
      <c r="D309" s="207"/>
      <c r="E309" s="207"/>
      <c r="F309" s="207"/>
      <c r="G309" s="207"/>
      <c r="H309" s="207"/>
      <c r="I309" s="392"/>
      <c r="J309" s="207"/>
      <c r="K309" s="207"/>
      <c r="L309" s="17"/>
      <c r="M309" s="17"/>
      <c r="N309" s="17"/>
    </row>
    <row r="310" spans="2:14" ht="14.25" customHeight="1">
      <c r="B310" s="207"/>
      <c r="C310" s="207"/>
      <c r="D310" s="207"/>
      <c r="E310" s="207"/>
      <c r="F310" s="207"/>
      <c r="G310" s="207"/>
      <c r="H310" s="207"/>
      <c r="I310" s="392"/>
      <c r="J310" s="207"/>
      <c r="K310" s="207"/>
      <c r="L310" s="18"/>
      <c r="M310" s="20"/>
      <c r="N310" s="19"/>
    </row>
    <row r="311" spans="2:14" ht="14.25" customHeight="1">
      <c r="B311" s="207"/>
      <c r="C311" s="207"/>
      <c r="D311" s="207"/>
      <c r="E311" s="207"/>
      <c r="F311" s="207"/>
      <c r="G311" s="207"/>
      <c r="H311" s="207"/>
      <c r="I311" s="392"/>
      <c r="J311" s="207"/>
      <c r="K311" s="207"/>
      <c r="L311" s="17"/>
      <c r="M311" s="17"/>
      <c r="N311" s="17"/>
    </row>
    <row r="312" spans="2:14" ht="14.25" customHeight="1">
      <c r="B312" s="207"/>
      <c r="C312" s="207"/>
      <c r="D312" s="207"/>
      <c r="E312" s="207"/>
      <c r="F312" s="207"/>
      <c r="G312" s="207"/>
      <c r="H312" s="207"/>
      <c r="I312" s="392"/>
      <c r="J312" s="207"/>
      <c r="K312" s="207"/>
      <c r="L312" s="18"/>
      <c r="M312" s="20"/>
      <c r="N312" s="19"/>
    </row>
    <row r="313" spans="2:14" ht="14.25" customHeight="1">
      <c r="B313" s="207"/>
      <c r="C313" s="207"/>
      <c r="D313" s="207"/>
      <c r="E313" s="207"/>
      <c r="F313" s="207"/>
      <c r="G313" s="207"/>
      <c r="H313" s="207"/>
      <c r="I313" s="392"/>
      <c r="J313" s="207"/>
      <c r="K313" s="207"/>
      <c r="L313" s="17"/>
      <c r="M313" s="17"/>
      <c r="N313" s="17"/>
    </row>
    <row r="314" spans="2:14" ht="14.25" customHeight="1">
      <c r="B314" s="207"/>
      <c r="C314" s="207"/>
      <c r="D314" s="207"/>
      <c r="E314" s="207"/>
      <c r="F314" s="207"/>
      <c r="G314" s="207"/>
      <c r="H314" s="207"/>
      <c r="I314" s="392"/>
      <c r="J314" s="207"/>
      <c r="K314" s="207"/>
      <c r="L314" s="18"/>
      <c r="M314" s="20"/>
      <c r="N314" s="19"/>
    </row>
    <row r="315" spans="2:14" ht="14.25" customHeight="1">
      <c r="B315" s="207"/>
      <c r="C315" s="207"/>
      <c r="D315" s="207"/>
      <c r="E315" s="207"/>
      <c r="F315" s="207"/>
      <c r="G315" s="207"/>
      <c r="H315" s="207"/>
      <c r="I315" s="392"/>
      <c r="J315" s="207"/>
      <c r="K315" s="207"/>
      <c r="L315" s="17"/>
      <c r="M315" s="17"/>
      <c r="N315" s="17"/>
    </row>
    <row r="316" spans="2:14" ht="14.25" customHeight="1">
      <c r="B316" s="207"/>
      <c r="C316" s="207"/>
      <c r="D316" s="207"/>
      <c r="E316" s="207"/>
      <c r="F316" s="207"/>
      <c r="G316" s="207"/>
      <c r="H316" s="207"/>
      <c r="I316" s="392"/>
      <c r="J316" s="207"/>
      <c r="K316" s="207"/>
      <c r="L316" s="18"/>
      <c r="M316" s="20"/>
      <c r="N316" s="19"/>
    </row>
    <row r="317" spans="2:14" ht="14.25" customHeight="1">
      <c r="B317" s="207"/>
      <c r="C317" s="207"/>
      <c r="D317" s="207"/>
      <c r="E317" s="207"/>
      <c r="F317" s="207"/>
      <c r="G317" s="207"/>
      <c r="H317" s="207"/>
      <c r="I317" s="392"/>
      <c r="J317" s="207"/>
      <c r="K317" s="207"/>
      <c r="L317" s="17"/>
      <c r="M317" s="17"/>
      <c r="N317" s="17"/>
    </row>
    <row r="318" spans="2:14" ht="14.25" customHeight="1">
      <c r="B318" s="207"/>
      <c r="C318" s="207"/>
      <c r="D318" s="207"/>
      <c r="E318" s="207"/>
      <c r="F318" s="207"/>
      <c r="G318" s="207"/>
      <c r="H318" s="207"/>
      <c r="I318" s="392"/>
      <c r="J318" s="207"/>
      <c r="K318" s="207"/>
      <c r="L318" s="18"/>
      <c r="M318" s="20"/>
      <c r="N318" s="19"/>
    </row>
    <row r="319" spans="2:14" ht="14.25" customHeight="1">
      <c r="B319" s="207"/>
      <c r="C319" s="207"/>
      <c r="D319" s="207"/>
      <c r="E319" s="207"/>
      <c r="F319" s="207"/>
      <c r="G319" s="207"/>
      <c r="H319" s="207"/>
      <c r="I319" s="392"/>
      <c r="J319" s="207"/>
      <c r="K319" s="207"/>
      <c r="L319" s="17"/>
      <c r="M319" s="17"/>
      <c r="N319" s="17"/>
    </row>
    <row r="320" spans="2:14" ht="14.25" customHeight="1">
      <c r="B320" s="207"/>
      <c r="C320" s="207"/>
      <c r="D320" s="207"/>
      <c r="E320" s="207"/>
      <c r="F320" s="207"/>
      <c r="G320" s="207"/>
      <c r="H320" s="207"/>
      <c r="I320" s="392"/>
      <c r="J320" s="207"/>
      <c r="K320" s="207"/>
      <c r="L320" s="18"/>
      <c r="M320" s="20"/>
      <c r="N320" s="19"/>
    </row>
    <row r="321" spans="2:14" ht="14.25" customHeight="1">
      <c r="B321" s="207"/>
      <c r="C321" s="207"/>
      <c r="D321" s="207"/>
      <c r="E321" s="207"/>
      <c r="F321" s="207"/>
      <c r="G321" s="207"/>
      <c r="H321" s="207"/>
      <c r="I321" s="392"/>
      <c r="J321" s="207"/>
      <c r="K321" s="207"/>
      <c r="L321" s="17"/>
      <c r="M321" s="17"/>
      <c r="N321" s="17"/>
    </row>
    <row r="322" spans="2:14" ht="14.25" customHeight="1">
      <c r="B322" s="207"/>
      <c r="C322" s="207"/>
      <c r="D322" s="207"/>
      <c r="E322" s="207"/>
      <c r="F322" s="207"/>
      <c r="G322" s="207"/>
      <c r="H322" s="207"/>
      <c r="I322" s="392"/>
      <c r="J322" s="207"/>
      <c r="K322" s="207"/>
      <c r="L322" s="18"/>
      <c r="M322" s="20"/>
      <c r="N322" s="19"/>
    </row>
    <row r="323" spans="2:14" ht="14.25" customHeight="1">
      <c r="B323" s="207"/>
      <c r="C323" s="207"/>
      <c r="D323" s="207"/>
      <c r="E323" s="207"/>
      <c r="F323" s="207"/>
      <c r="G323" s="207"/>
      <c r="H323" s="207"/>
      <c r="I323" s="392"/>
      <c r="J323" s="207"/>
      <c r="K323" s="207"/>
      <c r="L323" s="17"/>
      <c r="M323" s="17"/>
      <c r="N323" s="17"/>
    </row>
    <row r="324" spans="2:14" ht="14.25" customHeight="1">
      <c r="B324" s="207"/>
      <c r="C324" s="207"/>
      <c r="D324" s="207"/>
      <c r="E324" s="207"/>
      <c r="F324" s="207"/>
      <c r="G324" s="207"/>
      <c r="H324" s="207"/>
      <c r="I324" s="392"/>
      <c r="J324" s="207"/>
      <c r="K324" s="207"/>
      <c r="L324" s="18"/>
      <c r="M324" s="20"/>
      <c r="N324" s="19"/>
    </row>
    <row r="325" spans="2:14" ht="14.25" customHeight="1">
      <c r="B325" s="207"/>
      <c r="C325" s="207"/>
      <c r="D325" s="207"/>
      <c r="E325" s="207"/>
      <c r="F325" s="207"/>
      <c r="G325" s="207"/>
      <c r="H325" s="207"/>
      <c r="I325" s="392"/>
      <c r="J325" s="207"/>
      <c r="K325" s="207"/>
      <c r="L325" s="17"/>
      <c r="M325" s="17"/>
      <c r="N325" s="17"/>
    </row>
    <row r="326" spans="2:14" ht="14.25" customHeight="1">
      <c r="B326" s="207"/>
      <c r="C326" s="207"/>
      <c r="D326" s="207"/>
      <c r="E326" s="207"/>
      <c r="F326" s="207"/>
      <c r="G326" s="207"/>
      <c r="H326" s="207"/>
      <c r="I326" s="392"/>
      <c r="J326" s="207"/>
      <c r="K326" s="207"/>
      <c r="L326" s="18"/>
      <c r="M326" s="20"/>
      <c r="N326" s="19"/>
    </row>
    <row r="327" spans="2:14" ht="14.25" customHeight="1">
      <c r="B327" s="207"/>
      <c r="C327" s="207"/>
      <c r="D327" s="207"/>
      <c r="E327" s="207"/>
      <c r="F327" s="207"/>
      <c r="G327" s="207"/>
      <c r="H327" s="207"/>
      <c r="I327" s="392"/>
      <c r="J327" s="207"/>
      <c r="K327" s="207"/>
      <c r="L327" s="17"/>
      <c r="M327" s="17"/>
      <c r="N327" s="17"/>
    </row>
    <row r="328" spans="2:14" ht="14.25" customHeight="1">
      <c r="B328" s="207"/>
      <c r="C328" s="207"/>
      <c r="D328" s="207"/>
      <c r="E328" s="207"/>
      <c r="F328" s="207"/>
      <c r="G328" s="207"/>
      <c r="H328" s="207"/>
      <c r="I328" s="392"/>
      <c r="J328" s="207"/>
      <c r="K328" s="207"/>
      <c r="L328" s="18"/>
      <c r="M328" s="20"/>
      <c r="N328" s="19"/>
    </row>
    <row r="329" spans="2:14" ht="14.25" customHeight="1">
      <c r="B329" s="207"/>
      <c r="C329" s="207"/>
      <c r="D329" s="207"/>
      <c r="E329" s="207"/>
      <c r="F329" s="207"/>
      <c r="G329" s="207"/>
      <c r="H329" s="207"/>
      <c r="I329" s="392"/>
      <c r="J329" s="207"/>
      <c r="K329" s="207"/>
      <c r="L329" s="17"/>
      <c r="M329" s="17"/>
      <c r="N329" s="17"/>
    </row>
    <row r="330" spans="2:14" ht="14.25" customHeight="1">
      <c r="B330" s="207"/>
      <c r="C330" s="207"/>
      <c r="D330" s="207"/>
      <c r="E330" s="207"/>
      <c r="F330" s="207"/>
      <c r="G330" s="207"/>
      <c r="H330" s="207"/>
      <c r="I330" s="392"/>
      <c r="J330" s="207"/>
      <c r="K330" s="207"/>
      <c r="L330" s="18"/>
      <c r="M330" s="20"/>
      <c r="N330" s="19"/>
    </row>
    <row r="331" spans="2:14" ht="14.25" customHeight="1">
      <c r="B331" s="207"/>
      <c r="C331" s="207"/>
      <c r="D331" s="207"/>
      <c r="E331" s="207"/>
      <c r="F331" s="207"/>
      <c r="G331" s="207"/>
      <c r="H331" s="207"/>
      <c r="I331" s="392"/>
      <c r="J331" s="207"/>
      <c r="K331" s="207"/>
      <c r="L331" s="17"/>
      <c r="M331" s="17"/>
      <c r="N331" s="17"/>
    </row>
    <row r="332" spans="2:14" ht="14.25" customHeight="1">
      <c r="B332" s="207"/>
      <c r="C332" s="207"/>
      <c r="D332" s="207"/>
      <c r="E332" s="207"/>
      <c r="F332" s="207"/>
      <c r="G332" s="207"/>
      <c r="H332" s="207"/>
      <c r="I332" s="392"/>
      <c r="J332" s="207"/>
      <c r="K332" s="207"/>
      <c r="L332" s="18"/>
      <c r="M332" s="20"/>
      <c r="N332" s="19"/>
    </row>
    <row r="333" spans="2:14" ht="14.25" customHeight="1">
      <c r="B333" s="207"/>
      <c r="C333" s="207"/>
      <c r="D333" s="207"/>
      <c r="E333" s="207"/>
      <c r="F333" s="207"/>
      <c r="G333" s="207"/>
      <c r="H333" s="207"/>
      <c r="I333" s="392"/>
      <c r="J333" s="207"/>
      <c r="K333" s="207"/>
      <c r="L333" s="17"/>
      <c r="M333" s="17"/>
      <c r="N333" s="17"/>
    </row>
    <row r="334" spans="2:14" ht="14.25" customHeight="1">
      <c r="B334" s="207"/>
      <c r="C334" s="207"/>
      <c r="D334" s="207"/>
      <c r="E334" s="207"/>
      <c r="F334" s="207"/>
      <c r="G334" s="207"/>
      <c r="H334" s="207"/>
      <c r="I334" s="392"/>
      <c r="J334" s="207"/>
      <c r="K334" s="207"/>
      <c r="L334" s="18"/>
      <c r="M334" s="20"/>
      <c r="N334" s="19"/>
    </row>
    <row r="335" spans="2:14" ht="14.25" customHeight="1">
      <c r="B335" s="207"/>
      <c r="C335" s="207"/>
      <c r="D335" s="207"/>
      <c r="E335" s="207"/>
      <c r="F335" s="207"/>
      <c r="G335" s="207"/>
      <c r="H335" s="207"/>
      <c r="I335" s="392"/>
      <c r="J335" s="207"/>
      <c r="K335" s="207"/>
      <c r="L335" s="17"/>
      <c r="M335" s="17"/>
      <c r="N335" s="17"/>
    </row>
    <row r="336" spans="2:14" ht="14.25" customHeight="1">
      <c r="B336" s="207"/>
      <c r="C336" s="207"/>
      <c r="D336" s="207"/>
      <c r="E336" s="207"/>
      <c r="F336" s="207"/>
      <c r="G336" s="207"/>
      <c r="H336" s="207"/>
      <c r="I336" s="392"/>
      <c r="J336" s="207"/>
      <c r="K336" s="207"/>
      <c r="L336" s="18"/>
      <c r="M336" s="20"/>
      <c r="N336" s="19"/>
    </row>
    <row r="337" spans="2:14" ht="14.25" customHeight="1">
      <c r="B337" s="207"/>
      <c r="C337" s="207"/>
      <c r="D337" s="207"/>
      <c r="E337" s="207"/>
      <c r="F337" s="207"/>
      <c r="G337" s="207"/>
      <c r="H337" s="207"/>
      <c r="I337" s="392"/>
      <c r="J337" s="207"/>
      <c r="K337" s="207"/>
      <c r="L337" s="17"/>
      <c r="M337" s="17"/>
      <c r="N337" s="17"/>
    </row>
    <row r="338" spans="2:14" ht="14.25" customHeight="1">
      <c r="B338" s="207"/>
      <c r="C338" s="207"/>
      <c r="D338" s="207"/>
      <c r="E338" s="207"/>
      <c r="F338" s="207"/>
      <c r="G338" s="207"/>
      <c r="H338" s="207"/>
      <c r="I338" s="392"/>
      <c r="J338" s="207"/>
      <c r="K338" s="207"/>
      <c r="L338" s="18"/>
      <c r="M338" s="20"/>
      <c r="N338" s="19"/>
    </row>
    <row r="339" spans="2:14" ht="14.25" customHeight="1">
      <c r="B339" s="207"/>
      <c r="C339" s="207"/>
      <c r="D339" s="207"/>
      <c r="E339" s="207"/>
      <c r="F339" s="207"/>
      <c r="G339" s="207"/>
      <c r="H339" s="207"/>
      <c r="I339" s="392"/>
      <c r="J339" s="207"/>
      <c r="K339" s="207"/>
      <c r="L339" s="17"/>
      <c r="M339" s="17"/>
      <c r="N339" s="17"/>
    </row>
    <row r="340" spans="2:14" ht="14.25" customHeight="1">
      <c r="B340" s="207"/>
      <c r="C340" s="207"/>
      <c r="D340" s="207"/>
      <c r="E340" s="207"/>
      <c r="F340" s="207"/>
      <c r="G340" s="207"/>
      <c r="H340" s="207"/>
      <c r="I340" s="392"/>
      <c r="J340" s="207"/>
      <c r="K340" s="207"/>
      <c r="L340" s="18"/>
      <c r="M340" s="20"/>
      <c r="N340" s="19"/>
    </row>
    <row r="341" spans="2:14" ht="14.25" customHeight="1">
      <c r="B341" s="207"/>
      <c r="C341" s="207"/>
      <c r="D341" s="207"/>
      <c r="E341" s="207"/>
      <c r="F341" s="207"/>
      <c r="G341" s="207"/>
      <c r="H341" s="207"/>
      <c r="I341" s="392"/>
      <c r="J341" s="207"/>
      <c r="K341" s="207"/>
      <c r="L341" s="17"/>
      <c r="M341" s="17"/>
      <c r="N341" s="17"/>
    </row>
    <row r="342" spans="2:14" ht="14.25" customHeight="1">
      <c r="B342" s="207"/>
      <c r="C342" s="207"/>
      <c r="D342" s="207"/>
      <c r="E342" s="207"/>
      <c r="F342" s="207"/>
      <c r="G342" s="207"/>
      <c r="H342" s="207"/>
      <c r="I342" s="392"/>
      <c r="J342" s="207"/>
      <c r="K342" s="207"/>
      <c r="L342" s="18"/>
      <c r="M342" s="20"/>
      <c r="N342" s="19"/>
    </row>
    <row r="343" spans="2:14" ht="14.25" customHeight="1">
      <c r="B343" s="207"/>
      <c r="C343" s="207"/>
      <c r="D343" s="207"/>
      <c r="E343" s="207"/>
      <c r="F343" s="207"/>
      <c r="G343" s="207"/>
      <c r="H343" s="207"/>
      <c r="I343" s="392"/>
      <c r="J343" s="207"/>
      <c r="K343" s="207"/>
      <c r="L343" s="17"/>
      <c r="M343" s="17"/>
      <c r="N343" s="17"/>
    </row>
    <row r="344" spans="2:14" ht="14.25" customHeight="1">
      <c r="B344" s="207"/>
      <c r="C344" s="207"/>
      <c r="D344" s="207"/>
      <c r="E344" s="207"/>
      <c r="F344" s="207"/>
      <c r="G344" s="207"/>
      <c r="H344" s="207"/>
      <c r="I344" s="392"/>
      <c r="J344" s="207"/>
      <c r="K344" s="207"/>
      <c r="L344" s="18"/>
      <c r="M344" s="20"/>
      <c r="N344" s="19"/>
    </row>
    <row r="345" spans="2:14" ht="14.25" customHeight="1">
      <c r="B345" s="207"/>
      <c r="C345" s="207"/>
      <c r="D345" s="207"/>
      <c r="E345" s="207"/>
      <c r="F345" s="207"/>
      <c r="G345" s="207"/>
      <c r="H345" s="207"/>
      <c r="I345" s="392"/>
      <c r="J345" s="207"/>
      <c r="K345" s="207"/>
      <c r="L345" s="17"/>
      <c r="M345" s="17"/>
      <c r="N345" s="17"/>
    </row>
    <row r="346" spans="2:14" ht="14.25" customHeight="1">
      <c r="B346" s="207"/>
      <c r="C346" s="207"/>
      <c r="D346" s="207"/>
      <c r="E346" s="207"/>
      <c r="F346" s="207"/>
      <c r="G346" s="207"/>
      <c r="H346" s="207"/>
      <c r="I346" s="392"/>
      <c r="J346" s="207"/>
      <c r="K346" s="207"/>
      <c r="L346" s="18"/>
      <c r="M346" s="20"/>
      <c r="N346" s="19"/>
    </row>
    <row r="347" spans="2:14" ht="14.25" customHeight="1">
      <c r="B347" s="207"/>
      <c r="C347" s="207"/>
      <c r="D347" s="207"/>
      <c r="E347" s="207"/>
      <c r="F347" s="207"/>
      <c r="G347" s="207"/>
      <c r="H347" s="207"/>
      <c r="I347" s="392"/>
      <c r="J347" s="207"/>
      <c r="K347" s="207"/>
      <c r="L347" s="17"/>
      <c r="M347" s="17"/>
      <c r="N347" s="17"/>
    </row>
    <row r="348" spans="2:14" ht="14.25" customHeight="1">
      <c r="B348" s="207"/>
      <c r="C348" s="207"/>
      <c r="D348" s="207"/>
      <c r="E348" s="207"/>
      <c r="F348" s="207"/>
      <c r="G348" s="207"/>
      <c r="H348" s="207"/>
      <c r="I348" s="392"/>
      <c r="J348" s="207"/>
      <c r="K348" s="207"/>
      <c r="L348" s="18"/>
      <c r="M348" s="20"/>
      <c r="N348" s="19"/>
    </row>
    <row r="349" spans="2:14" ht="14.25" customHeight="1">
      <c r="B349" s="207"/>
      <c r="C349" s="207"/>
      <c r="D349" s="207"/>
      <c r="E349" s="207"/>
      <c r="F349" s="207"/>
      <c r="G349" s="207"/>
      <c r="H349" s="207"/>
      <c r="I349" s="392"/>
      <c r="J349" s="207"/>
      <c r="K349" s="207"/>
      <c r="L349" s="17"/>
      <c r="M349" s="17"/>
      <c r="N349" s="17"/>
    </row>
    <row r="350" spans="2:14" ht="14.25" customHeight="1">
      <c r="B350" s="207"/>
      <c r="C350" s="207"/>
      <c r="D350" s="207"/>
      <c r="E350" s="207"/>
      <c r="F350" s="207"/>
      <c r="G350" s="207"/>
      <c r="H350" s="207"/>
      <c r="I350" s="392"/>
      <c r="J350" s="207"/>
      <c r="K350" s="207"/>
      <c r="L350" s="18"/>
      <c r="M350" s="20"/>
      <c r="N350" s="19"/>
    </row>
    <row r="351" spans="2:14" ht="14.25" customHeight="1">
      <c r="B351" s="207"/>
      <c r="C351" s="207"/>
      <c r="D351" s="207"/>
      <c r="E351" s="207"/>
      <c r="F351" s="207"/>
      <c r="G351" s="207"/>
      <c r="H351" s="207"/>
      <c r="I351" s="392"/>
      <c r="J351" s="207"/>
      <c r="K351" s="207"/>
      <c r="L351" s="17"/>
      <c r="M351" s="17"/>
      <c r="N351" s="17"/>
    </row>
    <row r="352" spans="2:14" ht="14.25" customHeight="1">
      <c r="B352" s="207"/>
      <c r="C352" s="207"/>
      <c r="D352" s="207"/>
      <c r="E352" s="207"/>
      <c r="F352" s="207"/>
      <c r="G352" s="207"/>
      <c r="H352" s="207"/>
      <c r="I352" s="392"/>
      <c r="J352" s="207"/>
      <c r="K352" s="207"/>
      <c r="L352" s="18"/>
      <c r="M352" s="20"/>
      <c r="N352" s="19"/>
    </row>
    <row r="353" spans="2:14" ht="14.25" customHeight="1">
      <c r="B353" s="207"/>
      <c r="C353" s="207"/>
      <c r="D353" s="207"/>
      <c r="E353" s="207"/>
      <c r="F353" s="207"/>
      <c r="G353" s="207"/>
      <c r="H353" s="207"/>
      <c r="I353" s="392"/>
      <c r="J353" s="207"/>
      <c r="K353" s="207"/>
      <c r="L353" s="17"/>
      <c r="M353" s="17"/>
      <c r="N353" s="17"/>
    </row>
    <row r="354" spans="2:14" ht="14.25" customHeight="1">
      <c r="B354" s="207"/>
      <c r="C354" s="207"/>
      <c r="D354" s="207"/>
      <c r="E354" s="207"/>
      <c r="F354" s="207"/>
      <c r="G354" s="207"/>
      <c r="H354" s="207"/>
      <c r="I354" s="392"/>
      <c r="J354" s="207"/>
      <c r="K354" s="207"/>
      <c r="L354" s="18"/>
      <c r="M354" s="20"/>
      <c r="N354" s="19"/>
    </row>
    <row r="355" spans="2:14" ht="14.25" customHeight="1">
      <c r="B355" s="207"/>
      <c r="C355" s="207"/>
      <c r="D355" s="207"/>
      <c r="E355" s="207"/>
      <c r="F355" s="207"/>
      <c r="G355" s="207"/>
      <c r="H355" s="207"/>
      <c r="I355" s="392"/>
      <c r="J355" s="207"/>
      <c r="K355" s="207"/>
      <c r="L355" s="17"/>
      <c r="M355" s="17"/>
      <c r="N355" s="17"/>
    </row>
    <row r="356" spans="2:14" ht="14.25" customHeight="1">
      <c r="B356" s="207"/>
      <c r="C356" s="207"/>
      <c r="D356" s="207"/>
      <c r="E356" s="207"/>
      <c r="F356" s="207"/>
      <c r="G356" s="207"/>
      <c r="H356" s="207"/>
      <c r="I356" s="392"/>
      <c r="J356" s="207"/>
      <c r="K356" s="207"/>
      <c r="L356" s="18"/>
      <c r="M356" s="20"/>
      <c r="N356" s="19"/>
    </row>
    <row r="357" spans="2:14" ht="14.25" customHeight="1">
      <c r="B357" s="207"/>
      <c r="C357" s="207"/>
      <c r="D357" s="207"/>
      <c r="E357" s="207"/>
      <c r="F357" s="207"/>
      <c r="G357" s="207"/>
      <c r="H357" s="207"/>
      <c r="I357" s="392"/>
      <c r="J357" s="207"/>
      <c r="K357" s="207"/>
      <c r="L357" s="17"/>
      <c r="M357" s="17"/>
      <c r="N357" s="17"/>
    </row>
    <row r="358" spans="2:14" ht="14.25" customHeight="1">
      <c r="B358" s="207"/>
      <c r="C358" s="207"/>
      <c r="D358" s="207"/>
      <c r="E358" s="207"/>
      <c r="F358" s="207"/>
      <c r="G358" s="207"/>
      <c r="H358" s="207"/>
      <c r="I358" s="392"/>
      <c r="J358" s="207"/>
      <c r="K358" s="207"/>
      <c r="L358" s="18"/>
      <c r="M358" s="20"/>
      <c r="N358" s="19"/>
    </row>
    <row r="359" spans="2:14" ht="14.25" customHeight="1">
      <c r="B359" s="207"/>
      <c r="C359" s="207"/>
      <c r="D359" s="207"/>
      <c r="E359" s="207"/>
      <c r="F359" s="207"/>
      <c r="G359" s="207"/>
      <c r="H359" s="207"/>
      <c r="I359" s="392"/>
      <c r="J359" s="207"/>
      <c r="K359" s="207"/>
      <c r="L359" s="17"/>
      <c r="M359" s="17"/>
      <c r="N359" s="17"/>
    </row>
    <row r="360" spans="2:14" ht="14.25" customHeight="1">
      <c r="B360" s="207"/>
      <c r="C360" s="207"/>
      <c r="D360" s="207"/>
      <c r="E360" s="207"/>
      <c r="F360" s="207"/>
      <c r="G360" s="207"/>
      <c r="H360" s="207"/>
      <c r="I360" s="392"/>
      <c r="J360" s="207"/>
      <c r="K360" s="207"/>
      <c r="L360" s="18"/>
      <c r="M360" s="20"/>
      <c r="N360" s="19"/>
    </row>
    <row r="361" spans="2:14" ht="14.25" customHeight="1">
      <c r="B361" s="207"/>
      <c r="C361" s="207"/>
      <c r="D361" s="207"/>
      <c r="E361" s="207"/>
      <c r="F361" s="207"/>
      <c r="G361" s="207"/>
      <c r="H361" s="207"/>
      <c r="I361" s="392"/>
      <c r="J361" s="207"/>
      <c r="K361" s="207"/>
      <c r="L361" s="17"/>
      <c r="M361" s="17"/>
      <c r="N361" s="17"/>
    </row>
    <row r="362" spans="2:14" ht="14.25" customHeight="1">
      <c r="B362" s="207"/>
      <c r="C362" s="207"/>
      <c r="D362" s="207"/>
      <c r="E362" s="207"/>
      <c r="F362" s="207"/>
      <c r="G362" s="207"/>
      <c r="H362" s="207"/>
      <c r="I362" s="392"/>
      <c r="J362" s="207"/>
      <c r="K362" s="207"/>
      <c r="L362" s="18"/>
      <c r="M362" s="20"/>
      <c r="N362" s="19"/>
    </row>
    <row r="363" spans="2:14" ht="14.25" customHeight="1">
      <c r="B363" s="207"/>
      <c r="C363" s="207"/>
      <c r="D363" s="207"/>
      <c r="E363" s="207"/>
      <c r="F363" s="207"/>
      <c r="G363" s="207"/>
      <c r="H363" s="207"/>
      <c r="I363" s="392"/>
      <c r="J363" s="207"/>
      <c r="K363" s="207"/>
      <c r="L363" s="17"/>
      <c r="M363" s="17"/>
      <c r="N363" s="17"/>
    </row>
    <row r="364" spans="2:14" ht="14.25" customHeight="1">
      <c r="B364" s="207"/>
      <c r="C364" s="207"/>
      <c r="D364" s="207"/>
      <c r="E364" s="207"/>
      <c r="F364" s="207"/>
      <c r="G364" s="207"/>
      <c r="H364" s="207"/>
      <c r="I364" s="392"/>
      <c r="J364" s="207"/>
      <c r="K364" s="207"/>
      <c r="L364" s="18"/>
      <c r="M364" s="20"/>
      <c r="N364" s="19"/>
    </row>
    <row r="365" spans="2:14" ht="14.25" customHeight="1">
      <c r="B365" s="207"/>
      <c r="C365" s="207"/>
      <c r="D365" s="207"/>
      <c r="E365" s="207"/>
      <c r="F365" s="207"/>
      <c r="G365" s="207"/>
      <c r="H365" s="207"/>
      <c r="I365" s="392"/>
      <c r="J365" s="207"/>
      <c r="K365" s="207"/>
      <c r="L365" s="17"/>
      <c r="M365" s="17"/>
      <c r="N365" s="17"/>
    </row>
    <row r="366" spans="2:14" ht="14.25" customHeight="1">
      <c r="B366" s="207"/>
      <c r="C366" s="207"/>
      <c r="D366" s="207"/>
      <c r="E366" s="207"/>
      <c r="F366" s="207"/>
      <c r="G366" s="207"/>
      <c r="H366" s="207"/>
      <c r="I366" s="392"/>
      <c r="J366" s="207"/>
      <c r="K366" s="207"/>
      <c r="L366" s="18"/>
      <c r="M366" s="20"/>
      <c r="N366" s="19"/>
    </row>
    <row r="367" spans="2:14" ht="14.25" customHeight="1">
      <c r="B367" s="207"/>
      <c r="C367" s="207"/>
      <c r="D367" s="207"/>
      <c r="E367" s="207"/>
      <c r="F367" s="207"/>
      <c r="G367" s="207"/>
      <c r="H367" s="207"/>
      <c r="I367" s="392"/>
      <c r="J367" s="207"/>
      <c r="K367" s="207"/>
      <c r="L367" s="17"/>
      <c r="M367" s="17"/>
      <c r="N367" s="17"/>
    </row>
    <row r="368" spans="2:14" ht="14.25" customHeight="1">
      <c r="B368" s="207"/>
      <c r="C368" s="207"/>
      <c r="D368" s="207"/>
      <c r="E368" s="207"/>
      <c r="F368" s="207"/>
      <c r="G368" s="207"/>
      <c r="H368" s="207"/>
      <c r="I368" s="392"/>
      <c r="J368" s="207"/>
      <c r="K368" s="207"/>
      <c r="L368" s="18"/>
      <c r="M368" s="20"/>
      <c r="N368" s="19"/>
    </row>
    <row r="369" spans="2:14" ht="14.25" customHeight="1">
      <c r="B369" s="207"/>
      <c r="C369" s="207"/>
      <c r="D369" s="207"/>
      <c r="E369" s="207"/>
      <c r="F369" s="207"/>
      <c r="G369" s="207"/>
      <c r="H369" s="207"/>
      <c r="I369" s="392"/>
      <c r="J369" s="207"/>
      <c r="K369" s="207"/>
      <c r="L369" s="17"/>
      <c r="M369" s="17"/>
      <c r="N369" s="17"/>
    </row>
    <row r="370" spans="2:14" ht="14.25" customHeight="1">
      <c r="B370" s="207"/>
      <c r="C370" s="207"/>
      <c r="D370" s="207"/>
      <c r="E370" s="207"/>
      <c r="F370" s="207"/>
      <c r="G370" s="207"/>
      <c r="H370" s="207"/>
      <c r="I370" s="392"/>
      <c r="J370" s="207"/>
      <c r="K370" s="207"/>
      <c r="L370" s="18"/>
      <c r="M370" s="20"/>
      <c r="N370" s="19"/>
    </row>
    <row r="371" spans="2:14" ht="14.25" customHeight="1">
      <c r="B371" s="207"/>
      <c r="C371" s="207"/>
      <c r="D371" s="207"/>
      <c r="E371" s="207"/>
      <c r="F371" s="207"/>
      <c r="G371" s="207"/>
      <c r="H371" s="207"/>
      <c r="I371" s="392"/>
      <c r="J371" s="207"/>
      <c r="K371" s="207"/>
      <c r="L371" s="17"/>
      <c r="M371" s="17"/>
      <c r="N371" s="17"/>
    </row>
    <row r="372" spans="2:14" ht="14.25" customHeight="1">
      <c r="B372" s="207"/>
      <c r="C372" s="207"/>
      <c r="D372" s="207"/>
      <c r="E372" s="207"/>
      <c r="F372" s="207"/>
      <c r="G372" s="207"/>
      <c r="H372" s="207"/>
      <c r="I372" s="392"/>
      <c r="J372" s="207"/>
      <c r="K372" s="207"/>
      <c r="L372" s="18"/>
      <c r="M372" s="20"/>
      <c r="N372" s="19"/>
    </row>
    <row r="373" spans="2:14" ht="14.25" customHeight="1">
      <c r="B373" s="207"/>
      <c r="C373" s="207"/>
      <c r="D373" s="207"/>
      <c r="E373" s="207"/>
      <c r="F373" s="207"/>
      <c r="G373" s="207"/>
      <c r="H373" s="207"/>
      <c r="I373" s="392"/>
      <c r="J373" s="207"/>
      <c r="K373" s="207"/>
      <c r="L373" s="17"/>
      <c r="M373" s="17"/>
      <c r="N373" s="17"/>
    </row>
    <row r="374" spans="2:14" ht="14.25" customHeight="1">
      <c r="B374" s="207"/>
      <c r="C374" s="207"/>
      <c r="D374" s="207"/>
      <c r="E374" s="207"/>
      <c r="F374" s="207"/>
      <c r="G374" s="207"/>
      <c r="H374" s="207"/>
      <c r="I374" s="392"/>
      <c r="J374" s="207"/>
      <c r="K374" s="207"/>
      <c r="L374" s="18"/>
      <c r="M374" s="20"/>
      <c r="N374" s="19"/>
    </row>
    <row r="375" spans="2:14" ht="14.25" customHeight="1">
      <c r="B375" s="207"/>
      <c r="C375" s="207"/>
      <c r="D375" s="207"/>
      <c r="E375" s="207"/>
      <c r="F375" s="207"/>
      <c r="G375" s="207"/>
      <c r="H375" s="207"/>
      <c r="I375" s="392"/>
      <c r="J375" s="207"/>
      <c r="K375" s="207"/>
      <c r="L375" s="17"/>
      <c r="M375" s="17"/>
      <c r="N375" s="17"/>
    </row>
    <row r="376" spans="2:14" ht="14.25" customHeight="1">
      <c r="B376" s="207"/>
      <c r="C376" s="207"/>
      <c r="D376" s="207"/>
      <c r="E376" s="207"/>
      <c r="F376" s="207"/>
      <c r="G376" s="207"/>
      <c r="H376" s="207"/>
      <c r="I376" s="392"/>
      <c r="J376" s="207"/>
      <c r="K376" s="207"/>
      <c r="L376" s="18"/>
      <c r="M376" s="20"/>
      <c r="N376" s="19"/>
    </row>
    <row r="377" spans="2:14" ht="14.25" customHeight="1">
      <c r="B377" s="207"/>
      <c r="C377" s="207"/>
      <c r="D377" s="207"/>
      <c r="E377" s="207"/>
      <c r="F377" s="207"/>
      <c r="G377" s="207"/>
      <c r="H377" s="207"/>
      <c r="I377" s="392"/>
      <c r="J377" s="207"/>
      <c r="K377" s="207"/>
      <c r="L377" s="17"/>
      <c r="M377" s="17"/>
      <c r="N377" s="17"/>
    </row>
    <row r="378" spans="2:14" ht="14.25" customHeight="1">
      <c r="B378" s="207"/>
      <c r="C378" s="207"/>
      <c r="D378" s="207"/>
      <c r="E378" s="207"/>
      <c r="F378" s="207"/>
      <c r="G378" s="207"/>
      <c r="H378" s="207"/>
      <c r="I378" s="392"/>
      <c r="J378" s="207"/>
      <c r="K378" s="207"/>
      <c r="L378" s="18"/>
      <c r="M378" s="20"/>
      <c r="N378" s="19"/>
    </row>
    <row r="379" spans="2:14" ht="14.25" customHeight="1">
      <c r="B379" s="207"/>
      <c r="C379" s="207"/>
      <c r="D379" s="207"/>
      <c r="E379" s="207"/>
      <c r="F379" s="207"/>
      <c r="G379" s="207"/>
      <c r="H379" s="207"/>
      <c r="I379" s="392"/>
      <c r="J379" s="207"/>
      <c r="K379" s="207"/>
      <c r="L379" s="17"/>
      <c r="M379" s="17"/>
      <c r="N379" s="17"/>
    </row>
    <row r="380" spans="2:14" ht="14.25" customHeight="1">
      <c r="B380" s="207"/>
      <c r="C380" s="207"/>
      <c r="D380" s="207"/>
      <c r="E380" s="207"/>
      <c r="F380" s="207"/>
      <c r="G380" s="207"/>
      <c r="H380" s="207"/>
      <c r="I380" s="392"/>
      <c r="J380" s="207"/>
      <c r="K380" s="207"/>
      <c r="L380" s="18"/>
      <c r="M380" s="20"/>
      <c r="N380" s="19"/>
    </row>
    <row r="381" spans="2:14" ht="14.25" customHeight="1">
      <c r="B381" s="207"/>
      <c r="C381" s="207"/>
      <c r="D381" s="207"/>
      <c r="E381" s="207"/>
      <c r="F381" s="207"/>
      <c r="G381" s="207"/>
      <c r="H381" s="207"/>
      <c r="I381" s="392"/>
      <c r="J381" s="207"/>
      <c r="K381" s="207"/>
      <c r="L381" s="17"/>
      <c r="M381" s="17"/>
      <c r="N381" s="17"/>
    </row>
    <row r="382" spans="2:14" ht="14.25" customHeight="1">
      <c r="B382" s="207"/>
      <c r="C382" s="207"/>
      <c r="D382" s="207"/>
      <c r="E382" s="207"/>
      <c r="F382" s="207"/>
      <c r="G382" s="207"/>
      <c r="H382" s="207"/>
      <c r="I382" s="392"/>
      <c r="J382" s="207"/>
      <c r="K382" s="207"/>
      <c r="L382" s="18"/>
      <c r="M382" s="20"/>
      <c r="N382" s="19"/>
    </row>
    <row r="383" spans="2:14" ht="14.25" customHeight="1">
      <c r="B383" s="207"/>
      <c r="C383" s="207"/>
      <c r="D383" s="207"/>
      <c r="E383" s="207"/>
      <c r="F383" s="207"/>
      <c r="G383" s="207"/>
      <c r="H383" s="207"/>
      <c r="I383" s="392"/>
      <c r="J383" s="207"/>
      <c r="K383" s="207"/>
      <c r="L383" s="17"/>
      <c r="M383" s="17"/>
      <c r="N383" s="17"/>
    </row>
    <row r="384" spans="2:14" ht="14.25" customHeight="1">
      <c r="B384" s="207"/>
      <c r="C384" s="207"/>
      <c r="D384" s="207"/>
      <c r="E384" s="207"/>
      <c r="F384" s="207"/>
      <c r="G384" s="207"/>
      <c r="H384" s="207"/>
      <c r="I384" s="392"/>
      <c r="J384" s="207"/>
      <c r="K384" s="207"/>
      <c r="L384" s="18"/>
      <c r="M384" s="20"/>
      <c r="N384" s="19"/>
    </row>
    <row r="385" spans="2:14" ht="14.25" customHeight="1">
      <c r="B385" s="207"/>
      <c r="C385" s="207"/>
      <c r="D385" s="207"/>
      <c r="E385" s="207"/>
      <c r="F385" s="207"/>
      <c r="G385" s="207"/>
      <c r="H385" s="207"/>
      <c r="I385" s="392"/>
      <c r="J385" s="207"/>
      <c r="K385" s="207"/>
      <c r="L385" s="17"/>
      <c r="M385" s="17"/>
      <c r="N385" s="17"/>
    </row>
    <row r="386" spans="2:14" ht="14.25" customHeight="1">
      <c r="B386" s="207"/>
      <c r="C386" s="207"/>
      <c r="D386" s="207"/>
      <c r="E386" s="207"/>
      <c r="F386" s="207"/>
      <c r="G386" s="207"/>
      <c r="H386" s="207"/>
      <c r="I386" s="392"/>
      <c r="J386" s="207"/>
      <c r="K386" s="207"/>
      <c r="L386" s="18"/>
      <c r="M386" s="20"/>
      <c r="N386" s="19"/>
    </row>
    <row r="387" spans="2:14" ht="14.25" customHeight="1">
      <c r="B387" s="207"/>
      <c r="C387" s="207"/>
      <c r="D387" s="207"/>
      <c r="E387" s="207"/>
      <c r="F387" s="207"/>
      <c r="G387" s="207"/>
      <c r="H387" s="207"/>
      <c r="I387" s="392"/>
      <c r="J387" s="207"/>
      <c r="K387" s="207"/>
      <c r="L387" s="17"/>
      <c r="M387" s="17"/>
      <c r="N387" s="17"/>
    </row>
    <row r="388" spans="2:14" ht="14.25" customHeight="1">
      <c r="B388" s="207"/>
      <c r="C388" s="207"/>
      <c r="D388" s="207"/>
      <c r="E388" s="207"/>
      <c r="F388" s="207"/>
      <c r="G388" s="207"/>
      <c r="H388" s="207"/>
      <c r="I388" s="392"/>
      <c r="J388" s="207"/>
      <c r="K388" s="207"/>
      <c r="L388" s="18"/>
      <c r="M388" s="20"/>
      <c r="N388" s="19"/>
    </row>
    <row r="389" spans="2:14" ht="14.25" customHeight="1">
      <c r="B389" s="207"/>
      <c r="C389" s="207"/>
      <c r="D389" s="207"/>
      <c r="E389" s="207"/>
      <c r="F389" s="207"/>
      <c r="G389" s="207"/>
      <c r="H389" s="207"/>
      <c r="I389" s="392"/>
      <c r="J389" s="207"/>
      <c r="K389" s="207"/>
      <c r="L389" s="17"/>
      <c r="M389" s="17"/>
      <c r="N389" s="17"/>
    </row>
    <row r="390" spans="2:14" ht="14.25" customHeight="1">
      <c r="B390" s="207"/>
      <c r="C390" s="207"/>
      <c r="D390" s="207"/>
      <c r="E390" s="207"/>
      <c r="F390" s="207"/>
      <c r="G390" s="207"/>
      <c r="H390" s="207"/>
      <c r="I390" s="392"/>
      <c r="J390" s="207"/>
      <c r="K390" s="207"/>
      <c r="L390" s="18"/>
      <c r="M390" s="20"/>
      <c r="N390" s="19"/>
    </row>
    <row r="391" spans="2:14" ht="14.25" customHeight="1">
      <c r="B391" s="207"/>
      <c r="C391" s="207"/>
      <c r="D391" s="207"/>
      <c r="E391" s="207"/>
      <c r="F391" s="207"/>
      <c r="G391" s="207"/>
      <c r="H391" s="207"/>
      <c r="I391" s="392"/>
      <c r="J391" s="207"/>
      <c r="K391" s="207"/>
      <c r="L391" s="17"/>
      <c r="M391" s="17"/>
      <c r="N391" s="17"/>
    </row>
    <row r="392" spans="2:14" ht="14.25" customHeight="1">
      <c r="B392" s="207"/>
      <c r="C392" s="207"/>
      <c r="D392" s="207"/>
      <c r="E392" s="207"/>
      <c r="F392" s="207"/>
      <c r="G392" s="207"/>
      <c r="H392" s="207"/>
      <c r="I392" s="392"/>
      <c r="J392" s="207"/>
      <c r="K392" s="207"/>
      <c r="L392" s="18"/>
      <c r="M392" s="20"/>
      <c r="N392" s="19"/>
    </row>
    <row r="393" spans="2:14" ht="14.25" customHeight="1">
      <c r="B393" s="207"/>
      <c r="C393" s="207"/>
      <c r="D393" s="207"/>
      <c r="E393" s="207"/>
      <c r="F393" s="207"/>
      <c r="G393" s="207"/>
      <c r="H393" s="207"/>
      <c r="I393" s="392"/>
      <c r="J393" s="207"/>
      <c r="K393" s="207"/>
      <c r="L393" s="17"/>
      <c r="M393" s="17"/>
      <c r="N393" s="17"/>
    </row>
    <row r="394" spans="2:14" ht="14.25" customHeight="1">
      <c r="B394" s="207"/>
      <c r="C394" s="207"/>
      <c r="D394" s="207"/>
      <c r="E394" s="207"/>
      <c r="F394" s="207"/>
      <c r="G394" s="207"/>
      <c r="H394" s="207"/>
      <c r="I394" s="392"/>
      <c r="J394" s="207"/>
      <c r="K394" s="207"/>
      <c r="L394" s="18"/>
      <c r="M394" s="20"/>
      <c r="N394" s="19"/>
    </row>
    <row r="395" spans="2:14" ht="14.25" customHeight="1">
      <c r="B395" s="207"/>
      <c r="C395" s="207"/>
      <c r="D395" s="207"/>
      <c r="E395" s="207"/>
      <c r="F395" s="207"/>
      <c r="G395" s="207"/>
      <c r="H395" s="207"/>
      <c r="I395" s="392"/>
      <c r="J395" s="207"/>
      <c r="K395" s="207"/>
      <c r="L395" s="17"/>
      <c r="M395" s="17"/>
      <c r="N395" s="17"/>
    </row>
    <row r="396" spans="2:14" ht="14.25" customHeight="1">
      <c r="B396" s="207"/>
      <c r="C396" s="207"/>
      <c r="D396" s="207"/>
      <c r="E396" s="207"/>
      <c r="F396" s="207"/>
      <c r="G396" s="207"/>
      <c r="H396" s="207"/>
      <c r="I396" s="392"/>
      <c r="J396" s="207"/>
      <c r="K396" s="207"/>
      <c r="L396" s="18"/>
      <c r="M396" s="20"/>
      <c r="N396" s="19"/>
    </row>
    <row r="397" spans="2:14" ht="14.25" customHeight="1">
      <c r="B397" s="207"/>
      <c r="C397" s="207"/>
      <c r="D397" s="207"/>
      <c r="E397" s="207"/>
      <c r="F397" s="207"/>
      <c r="G397" s="207"/>
      <c r="H397" s="207"/>
      <c r="I397" s="392"/>
      <c r="J397" s="207"/>
      <c r="K397" s="207"/>
      <c r="L397" s="17"/>
      <c r="M397" s="17"/>
      <c r="N397" s="17"/>
    </row>
    <row r="398" spans="2:14" ht="14.25" customHeight="1">
      <c r="B398" s="207"/>
      <c r="C398" s="207"/>
      <c r="D398" s="207"/>
      <c r="E398" s="207"/>
      <c r="F398" s="207"/>
      <c r="G398" s="207"/>
      <c r="H398" s="207"/>
      <c r="I398" s="392"/>
      <c r="J398" s="207"/>
      <c r="K398" s="207"/>
      <c r="L398" s="18"/>
      <c r="M398" s="20"/>
      <c r="N398" s="19"/>
    </row>
    <row r="399" spans="2:14" ht="14.25" customHeight="1">
      <c r="B399" s="207"/>
      <c r="C399" s="207"/>
      <c r="D399" s="207"/>
      <c r="E399" s="207"/>
      <c r="F399" s="207"/>
      <c r="G399" s="207"/>
      <c r="H399" s="207"/>
      <c r="I399" s="392"/>
      <c r="J399" s="207"/>
      <c r="K399" s="207"/>
      <c r="L399" s="17"/>
      <c r="M399" s="17"/>
      <c r="N399" s="17"/>
    </row>
    <row r="400" spans="2:14" ht="14.25" customHeight="1">
      <c r="B400" s="207"/>
      <c r="C400" s="207"/>
      <c r="D400" s="207"/>
      <c r="E400" s="207"/>
      <c r="F400" s="207"/>
      <c r="G400" s="207"/>
      <c r="H400" s="207"/>
      <c r="I400" s="392"/>
      <c r="J400" s="207"/>
      <c r="K400" s="207"/>
      <c r="L400" s="18"/>
      <c r="M400" s="20"/>
      <c r="N400" s="19"/>
    </row>
    <row r="401" spans="2:14" ht="14.25" customHeight="1">
      <c r="B401" s="207"/>
      <c r="C401" s="207"/>
      <c r="D401" s="207"/>
      <c r="E401" s="207"/>
      <c r="F401" s="207"/>
      <c r="G401" s="207"/>
      <c r="H401" s="207"/>
      <c r="I401" s="392"/>
      <c r="J401" s="207"/>
      <c r="K401" s="207"/>
      <c r="L401" s="17"/>
      <c r="M401" s="17"/>
      <c r="N401" s="17"/>
    </row>
    <row r="402" spans="2:14" ht="14.25" customHeight="1">
      <c r="B402" s="207"/>
      <c r="C402" s="207"/>
      <c r="D402" s="207"/>
      <c r="E402" s="207"/>
      <c r="F402" s="207"/>
      <c r="G402" s="207"/>
      <c r="H402" s="207"/>
      <c r="I402" s="392"/>
      <c r="J402" s="207"/>
      <c r="K402" s="207"/>
      <c r="L402" s="18"/>
      <c r="M402" s="20"/>
      <c r="N402" s="19"/>
    </row>
    <row r="403" spans="2:14" ht="14.25" customHeight="1">
      <c r="B403" s="207"/>
      <c r="C403" s="207"/>
      <c r="D403" s="207"/>
      <c r="E403" s="207"/>
      <c r="F403" s="207"/>
      <c r="G403" s="207"/>
      <c r="H403" s="207"/>
      <c r="I403" s="392"/>
      <c r="J403" s="207"/>
      <c r="K403" s="207"/>
      <c r="L403" s="17"/>
      <c r="M403" s="17"/>
      <c r="N403" s="17"/>
    </row>
    <row r="404" spans="2:14" ht="14.25" customHeight="1">
      <c r="B404" s="207"/>
      <c r="C404" s="207"/>
      <c r="D404" s="207"/>
      <c r="E404" s="207"/>
      <c r="F404" s="207"/>
      <c r="G404" s="207"/>
      <c r="H404" s="207"/>
      <c r="I404" s="392"/>
      <c r="J404" s="207"/>
      <c r="K404" s="207"/>
      <c r="L404" s="18"/>
      <c r="M404" s="20"/>
      <c r="N404" s="19"/>
    </row>
    <row r="405" spans="2:14" ht="14.25" customHeight="1">
      <c r="B405" s="207"/>
      <c r="C405" s="207"/>
      <c r="D405" s="207"/>
      <c r="E405" s="207"/>
      <c r="F405" s="207"/>
      <c r="G405" s="207"/>
      <c r="H405" s="207"/>
      <c r="I405" s="392"/>
      <c r="J405" s="207"/>
      <c r="K405" s="207"/>
      <c r="L405" s="17"/>
      <c r="M405" s="17"/>
      <c r="N405" s="17"/>
    </row>
    <row r="406" spans="2:14" ht="14.25" customHeight="1">
      <c r="B406" s="207"/>
      <c r="C406" s="207"/>
      <c r="D406" s="207"/>
      <c r="E406" s="207"/>
      <c r="F406" s="207"/>
      <c r="G406" s="207"/>
      <c r="H406" s="207"/>
      <c r="I406" s="392"/>
      <c r="J406" s="207"/>
      <c r="K406" s="207"/>
      <c r="L406" s="18"/>
      <c r="M406" s="20"/>
      <c r="N406" s="19"/>
    </row>
    <row r="407" spans="2:14" ht="14.25" customHeight="1">
      <c r="B407" s="207"/>
      <c r="C407" s="207"/>
      <c r="D407" s="207"/>
      <c r="E407" s="207"/>
      <c r="F407" s="207"/>
      <c r="G407" s="207"/>
      <c r="H407" s="207"/>
      <c r="I407" s="392"/>
      <c r="J407" s="207"/>
      <c r="K407" s="207"/>
      <c r="L407" s="17"/>
      <c r="M407" s="17"/>
      <c r="N407" s="17"/>
    </row>
    <row r="408" spans="2:14" ht="14.25" customHeight="1">
      <c r="B408" s="207"/>
      <c r="C408" s="207"/>
      <c r="D408" s="207"/>
      <c r="E408" s="207"/>
      <c r="F408" s="207"/>
      <c r="G408" s="207"/>
      <c r="H408" s="207"/>
      <c r="I408" s="392"/>
      <c r="J408" s="207"/>
      <c r="K408" s="207"/>
      <c r="L408" s="18"/>
      <c r="M408" s="20"/>
      <c r="N408" s="19"/>
    </row>
    <row r="409" spans="2:14" ht="14.25" customHeight="1">
      <c r="B409" s="207"/>
      <c r="C409" s="207"/>
      <c r="D409" s="207"/>
      <c r="E409" s="207"/>
      <c r="F409" s="207"/>
      <c r="G409" s="207"/>
      <c r="H409" s="207"/>
      <c r="I409" s="392"/>
      <c r="J409" s="207"/>
      <c r="K409" s="207"/>
      <c r="L409" s="17"/>
      <c r="M409" s="17"/>
      <c r="N409" s="17"/>
    </row>
    <row r="410" spans="2:14" ht="14.25" customHeight="1">
      <c r="B410" s="207"/>
      <c r="C410" s="207"/>
      <c r="D410" s="207"/>
      <c r="E410" s="207"/>
      <c r="F410" s="207"/>
      <c r="G410" s="207"/>
      <c r="H410" s="207"/>
      <c r="I410" s="392"/>
      <c r="J410" s="207"/>
      <c r="K410" s="207"/>
      <c r="L410" s="18"/>
      <c r="M410" s="20"/>
      <c r="N410" s="19"/>
    </row>
    <row r="411" spans="2:14" ht="14.25" customHeight="1">
      <c r="B411" s="207"/>
      <c r="C411" s="207"/>
      <c r="D411" s="207"/>
      <c r="E411" s="207"/>
      <c r="F411" s="207"/>
      <c r="G411" s="207"/>
      <c r="H411" s="207"/>
      <c r="I411" s="392"/>
      <c r="J411" s="207"/>
      <c r="K411" s="207"/>
      <c r="L411" s="17"/>
      <c r="M411" s="17"/>
      <c r="N411" s="17"/>
    </row>
    <row r="412" spans="2:14" ht="14.25" customHeight="1">
      <c r="B412" s="207"/>
      <c r="C412" s="207"/>
      <c r="D412" s="207"/>
      <c r="E412" s="207"/>
      <c r="F412" s="207"/>
      <c r="G412" s="207"/>
      <c r="H412" s="207"/>
      <c r="I412" s="392"/>
      <c r="J412" s="207"/>
      <c r="K412" s="207"/>
      <c r="L412" s="18"/>
      <c r="M412" s="20"/>
      <c r="N412" s="19"/>
    </row>
    <row r="413" spans="2:14" ht="14.25" customHeight="1">
      <c r="B413" s="207"/>
      <c r="C413" s="207"/>
      <c r="D413" s="207"/>
      <c r="E413" s="207"/>
      <c r="F413" s="207"/>
      <c r="G413" s="207"/>
      <c r="H413" s="207"/>
      <c r="I413" s="392"/>
      <c r="J413" s="207"/>
      <c r="K413" s="207"/>
      <c r="L413" s="17"/>
      <c r="M413" s="17"/>
      <c r="N413" s="17"/>
    </row>
    <row r="414" spans="2:14" ht="14.25" customHeight="1">
      <c r="B414" s="207"/>
      <c r="C414" s="207"/>
      <c r="D414" s="207"/>
      <c r="E414" s="207"/>
      <c r="F414" s="207"/>
      <c r="G414" s="207"/>
      <c r="H414" s="207"/>
      <c r="I414" s="392"/>
      <c r="J414" s="207"/>
      <c r="K414" s="207"/>
      <c r="L414" s="18"/>
      <c r="M414" s="20"/>
      <c r="N414" s="19"/>
    </row>
    <row r="415" spans="2:14" ht="14.25" customHeight="1">
      <c r="B415" s="207"/>
      <c r="C415" s="207"/>
      <c r="D415" s="207"/>
      <c r="E415" s="207"/>
      <c r="F415" s="207"/>
      <c r="G415" s="207"/>
      <c r="H415" s="207"/>
      <c r="I415" s="392"/>
      <c r="J415" s="207"/>
      <c r="K415" s="207"/>
      <c r="L415" s="17"/>
      <c r="M415" s="17"/>
      <c r="N415" s="17"/>
    </row>
    <row r="416" spans="2:14" ht="14.25" customHeight="1">
      <c r="B416" s="207"/>
      <c r="C416" s="207"/>
      <c r="D416" s="207"/>
      <c r="E416" s="207"/>
      <c r="F416" s="207"/>
      <c r="G416" s="207"/>
      <c r="H416" s="207"/>
      <c r="I416" s="392"/>
      <c r="J416" s="207"/>
      <c r="K416" s="207"/>
      <c r="L416" s="18"/>
      <c r="M416" s="20"/>
      <c r="N416" s="19"/>
    </row>
    <row r="417" spans="2:14" ht="14.25" customHeight="1">
      <c r="B417" s="207"/>
      <c r="C417" s="207"/>
      <c r="D417" s="207"/>
      <c r="E417" s="207"/>
      <c r="F417" s="207"/>
      <c r="G417" s="207"/>
      <c r="H417" s="207"/>
      <c r="I417" s="392"/>
      <c r="J417" s="207"/>
      <c r="K417" s="207"/>
      <c r="L417" s="17"/>
      <c r="M417" s="17"/>
      <c r="N417" s="17"/>
    </row>
    <row r="418" spans="2:14" ht="14.25" customHeight="1">
      <c r="B418" s="207"/>
      <c r="C418" s="207"/>
      <c r="D418" s="207"/>
      <c r="E418" s="207"/>
      <c r="F418" s="207"/>
      <c r="G418" s="207"/>
      <c r="H418" s="207"/>
      <c r="I418" s="392"/>
      <c r="J418" s="207"/>
      <c r="K418" s="207"/>
      <c r="L418" s="18"/>
      <c r="M418" s="20"/>
      <c r="N418" s="19"/>
    </row>
    <row r="419" spans="2:14" ht="14.25" customHeight="1">
      <c r="B419" s="207"/>
      <c r="C419" s="207"/>
      <c r="D419" s="207"/>
      <c r="E419" s="207"/>
      <c r="F419" s="207"/>
      <c r="G419" s="207"/>
      <c r="H419" s="207"/>
      <c r="I419" s="392"/>
      <c r="J419" s="207"/>
      <c r="K419" s="207"/>
      <c r="L419" s="17"/>
      <c r="M419" s="17"/>
      <c r="N419" s="17"/>
    </row>
    <row r="420" spans="2:14" ht="14.25" customHeight="1">
      <c r="B420" s="207"/>
      <c r="C420" s="207"/>
      <c r="D420" s="207"/>
      <c r="E420" s="207"/>
      <c r="F420" s="207"/>
      <c r="G420" s="207"/>
      <c r="H420" s="207"/>
      <c r="I420" s="392"/>
      <c r="J420" s="207"/>
      <c r="K420" s="207"/>
      <c r="L420" s="18"/>
      <c r="M420" s="20"/>
      <c r="N420" s="19"/>
    </row>
    <row r="421" spans="2:14" ht="14.25" customHeight="1">
      <c r="B421" s="207"/>
      <c r="C421" s="207"/>
      <c r="D421" s="207"/>
      <c r="E421" s="207"/>
      <c r="F421" s="207"/>
      <c r="G421" s="207"/>
      <c r="H421" s="207"/>
      <c r="I421" s="392"/>
      <c r="J421" s="207"/>
      <c r="K421" s="207"/>
      <c r="L421" s="17"/>
      <c r="M421" s="17"/>
      <c r="N421" s="17"/>
    </row>
    <row r="422" spans="2:14" ht="14.25" customHeight="1">
      <c r="B422" s="207"/>
      <c r="C422" s="207"/>
      <c r="D422" s="207"/>
      <c r="E422" s="207"/>
      <c r="F422" s="207"/>
      <c r="G422" s="207"/>
      <c r="H422" s="207"/>
      <c r="I422" s="392"/>
      <c r="J422" s="207"/>
      <c r="K422" s="207"/>
      <c r="L422" s="18"/>
      <c r="M422" s="20"/>
      <c r="N422" s="19"/>
    </row>
    <row r="423" spans="2:14" ht="14.25" customHeight="1">
      <c r="B423" s="207"/>
      <c r="C423" s="207"/>
      <c r="D423" s="207"/>
      <c r="E423" s="207"/>
      <c r="F423" s="207"/>
      <c r="G423" s="207"/>
      <c r="H423" s="207"/>
      <c r="I423" s="392"/>
      <c r="J423" s="207"/>
      <c r="K423" s="207"/>
      <c r="L423" s="17"/>
      <c r="M423" s="17"/>
      <c r="N423" s="17"/>
    </row>
    <row r="424" spans="2:14" ht="14.25" customHeight="1">
      <c r="B424" s="207"/>
      <c r="C424" s="207"/>
      <c r="D424" s="207"/>
      <c r="E424" s="207"/>
      <c r="F424" s="207"/>
      <c r="G424" s="207"/>
      <c r="H424" s="207"/>
      <c r="I424" s="392"/>
      <c r="J424" s="207"/>
      <c r="K424" s="207"/>
      <c r="L424" s="18"/>
      <c r="M424" s="20"/>
      <c r="N424" s="19"/>
    </row>
    <row r="425" spans="2:14" ht="14.25" customHeight="1">
      <c r="B425" s="207"/>
      <c r="C425" s="207"/>
      <c r="D425" s="207"/>
      <c r="E425" s="207"/>
      <c r="F425" s="207"/>
      <c r="G425" s="207"/>
      <c r="H425" s="207"/>
      <c r="I425" s="392"/>
      <c r="J425" s="207"/>
      <c r="K425" s="207"/>
      <c r="L425" s="17"/>
      <c r="M425" s="17"/>
      <c r="N425" s="17"/>
    </row>
    <row r="426" spans="2:14" ht="14.25" customHeight="1">
      <c r="B426" s="207"/>
      <c r="C426" s="207"/>
      <c r="D426" s="207"/>
      <c r="E426" s="207"/>
      <c r="F426" s="207"/>
      <c r="G426" s="207"/>
      <c r="H426" s="207"/>
      <c r="I426" s="392"/>
      <c r="J426" s="207"/>
      <c r="K426" s="207"/>
      <c r="L426" s="18"/>
      <c r="M426" s="20"/>
      <c r="N426" s="19"/>
    </row>
    <row r="427" spans="2:14" ht="14.25" customHeight="1">
      <c r="B427" s="207"/>
      <c r="C427" s="207"/>
      <c r="D427" s="207"/>
      <c r="E427" s="207"/>
      <c r="F427" s="207"/>
      <c r="G427" s="207"/>
      <c r="H427" s="207"/>
      <c r="I427" s="392"/>
      <c r="J427" s="207"/>
      <c r="K427" s="207"/>
      <c r="L427" s="17"/>
      <c r="M427" s="17"/>
      <c r="N427" s="17"/>
    </row>
    <row r="428" spans="2:14" ht="14.25" customHeight="1">
      <c r="B428" s="207"/>
      <c r="C428" s="207"/>
      <c r="D428" s="207"/>
      <c r="E428" s="207"/>
      <c r="F428" s="207"/>
      <c r="G428" s="207"/>
      <c r="H428" s="207"/>
      <c r="I428" s="392"/>
      <c r="J428" s="207"/>
      <c r="K428" s="207"/>
      <c r="L428" s="18"/>
      <c r="M428" s="20"/>
      <c r="N428" s="19"/>
    </row>
    <row r="429" spans="2:14" ht="14.25" customHeight="1">
      <c r="B429" s="207"/>
      <c r="C429" s="207"/>
      <c r="D429" s="207"/>
      <c r="E429" s="207"/>
      <c r="F429" s="207"/>
      <c r="G429" s="207"/>
      <c r="H429" s="207"/>
      <c r="I429" s="392"/>
      <c r="J429" s="207"/>
      <c r="K429" s="207"/>
      <c r="L429" s="17"/>
      <c r="M429" s="17"/>
      <c r="N429" s="17"/>
    </row>
    <row r="430" spans="2:14" ht="14.25" customHeight="1">
      <c r="B430" s="207"/>
      <c r="C430" s="207"/>
      <c r="D430" s="207"/>
      <c r="E430" s="207"/>
      <c r="F430" s="207"/>
      <c r="G430" s="207"/>
      <c r="H430" s="207"/>
      <c r="I430" s="392"/>
      <c r="J430" s="207"/>
      <c r="K430" s="207"/>
      <c r="L430" s="18"/>
      <c r="M430" s="20"/>
      <c r="N430" s="19"/>
    </row>
    <row r="431" spans="2:14" ht="14.25" customHeight="1">
      <c r="B431" s="207"/>
      <c r="C431" s="207"/>
      <c r="D431" s="207"/>
      <c r="E431" s="207"/>
      <c r="F431" s="207"/>
      <c r="G431" s="207"/>
      <c r="H431" s="207"/>
      <c r="I431" s="392"/>
      <c r="J431" s="207"/>
      <c r="K431" s="207"/>
      <c r="L431" s="17"/>
      <c r="M431" s="17"/>
      <c r="N431" s="17"/>
    </row>
    <row r="432" spans="2:14" ht="14.25" customHeight="1">
      <c r="B432" s="207"/>
      <c r="C432" s="207"/>
      <c r="D432" s="207"/>
      <c r="E432" s="207"/>
      <c r="F432" s="207"/>
      <c r="G432" s="207"/>
      <c r="H432" s="207"/>
      <c r="I432" s="392"/>
      <c r="J432" s="207"/>
      <c r="K432" s="207"/>
      <c r="L432" s="18"/>
      <c r="M432" s="20"/>
      <c r="N432" s="19"/>
    </row>
    <row r="433" spans="2:14" ht="14.25" customHeight="1">
      <c r="B433" s="207"/>
      <c r="C433" s="207"/>
      <c r="D433" s="207"/>
      <c r="E433" s="207"/>
      <c r="F433" s="207"/>
      <c r="G433" s="207"/>
      <c r="H433" s="207"/>
      <c r="I433" s="392"/>
      <c r="J433" s="207"/>
      <c r="K433" s="207"/>
      <c r="L433" s="17"/>
      <c r="M433" s="17"/>
      <c r="N433" s="17"/>
    </row>
    <row r="434" spans="2:14" ht="14.25" customHeight="1">
      <c r="B434" s="207"/>
      <c r="C434" s="207"/>
      <c r="D434" s="207"/>
      <c r="E434" s="207"/>
      <c r="F434" s="207"/>
      <c r="G434" s="207"/>
      <c r="H434" s="207"/>
      <c r="I434" s="392"/>
      <c r="J434" s="207"/>
      <c r="K434" s="207"/>
      <c r="L434" s="18"/>
      <c r="M434" s="20"/>
      <c r="N434" s="19"/>
    </row>
    <row r="435" spans="2:14" ht="14.25" customHeight="1">
      <c r="B435" s="207"/>
      <c r="C435" s="207"/>
      <c r="D435" s="207"/>
      <c r="E435" s="207"/>
      <c r="F435" s="207"/>
      <c r="G435" s="207"/>
      <c r="H435" s="207"/>
      <c r="I435" s="392"/>
      <c r="J435" s="207"/>
      <c r="K435" s="207"/>
      <c r="L435" s="17"/>
      <c r="M435" s="17"/>
      <c r="N435" s="17"/>
    </row>
    <row r="436" spans="2:14" ht="14.25" customHeight="1">
      <c r="B436" s="207"/>
      <c r="C436" s="207"/>
      <c r="D436" s="207"/>
      <c r="E436" s="207"/>
      <c r="F436" s="207"/>
      <c r="G436" s="207"/>
      <c r="H436" s="207"/>
      <c r="I436" s="392"/>
      <c r="J436" s="207"/>
      <c r="K436" s="207"/>
      <c r="L436" s="18"/>
      <c r="M436" s="20"/>
      <c r="N436" s="19"/>
    </row>
    <row r="437" spans="2:14" ht="14.25" customHeight="1">
      <c r="B437" s="207"/>
      <c r="C437" s="207"/>
      <c r="D437" s="207"/>
      <c r="E437" s="207"/>
      <c r="F437" s="207"/>
      <c r="G437" s="207"/>
      <c r="H437" s="207"/>
      <c r="I437" s="392"/>
      <c r="J437" s="207"/>
      <c r="K437" s="207"/>
      <c r="L437" s="17"/>
      <c r="M437" s="17"/>
      <c r="N437" s="17"/>
    </row>
    <row r="438" spans="2:14" ht="14.25" customHeight="1">
      <c r="B438" s="207"/>
      <c r="C438" s="207"/>
      <c r="D438" s="207"/>
      <c r="E438" s="207"/>
      <c r="F438" s="207"/>
      <c r="G438" s="207"/>
      <c r="H438" s="207"/>
      <c r="I438" s="392"/>
      <c r="J438" s="207"/>
      <c r="K438" s="207"/>
      <c r="L438" s="18"/>
      <c r="M438" s="20"/>
      <c r="N438" s="19"/>
    </row>
    <row r="439" spans="2:14" ht="14.25" customHeight="1">
      <c r="B439" s="207"/>
      <c r="C439" s="207"/>
      <c r="D439" s="207"/>
      <c r="E439" s="207"/>
      <c r="F439" s="207"/>
      <c r="G439" s="207"/>
      <c r="H439" s="207"/>
      <c r="I439" s="392"/>
      <c r="J439" s="207"/>
      <c r="K439" s="207"/>
      <c r="L439" s="17"/>
      <c r="M439" s="17"/>
      <c r="N439" s="17"/>
    </row>
    <row r="440" spans="2:14" ht="14.25" customHeight="1">
      <c r="B440" s="207"/>
      <c r="C440" s="207"/>
      <c r="D440" s="207"/>
      <c r="E440" s="207"/>
      <c r="F440" s="207"/>
      <c r="G440" s="207"/>
      <c r="H440" s="207"/>
      <c r="I440" s="392"/>
      <c r="J440" s="207"/>
      <c r="K440" s="207"/>
      <c r="L440" s="18"/>
      <c r="M440" s="20"/>
      <c r="N440" s="19"/>
    </row>
    <row r="441" spans="2:14" ht="14.25" customHeight="1">
      <c r="B441" s="207"/>
      <c r="C441" s="207"/>
      <c r="D441" s="207"/>
      <c r="E441" s="207"/>
      <c r="F441" s="207"/>
      <c r="G441" s="207"/>
      <c r="H441" s="207"/>
      <c r="I441" s="392"/>
      <c r="J441" s="207"/>
      <c r="K441" s="207"/>
      <c r="L441" s="17"/>
      <c r="M441" s="17"/>
      <c r="N441" s="17"/>
    </row>
    <row r="442" spans="2:14" ht="14.25" customHeight="1">
      <c r="B442" s="207"/>
      <c r="C442" s="207"/>
      <c r="D442" s="207"/>
      <c r="E442" s="207"/>
      <c r="F442" s="207"/>
      <c r="G442" s="207"/>
      <c r="H442" s="207"/>
      <c r="I442" s="392"/>
      <c r="J442" s="207"/>
      <c r="K442" s="207"/>
      <c r="L442" s="18"/>
      <c r="M442" s="20"/>
      <c r="N442" s="19"/>
    </row>
    <row r="443" spans="2:14" ht="14.25" customHeight="1">
      <c r="B443" s="207"/>
      <c r="C443" s="207"/>
      <c r="D443" s="207"/>
      <c r="E443" s="207"/>
      <c r="F443" s="207"/>
      <c r="G443" s="207"/>
      <c r="H443" s="207"/>
      <c r="I443" s="392"/>
      <c r="J443" s="207"/>
      <c r="K443" s="207"/>
      <c r="L443" s="17"/>
      <c r="M443" s="17"/>
      <c r="N443" s="17"/>
    </row>
    <row r="444" spans="2:14" ht="14.25" customHeight="1">
      <c r="B444" s="207"/>
      <c r="C444" s="207"/>
      <c r="D444" s="207"/>
      <c r="E444" s="207"/>
      <c r="F444" s="207"/>
      <c r="G444" s="207"/>
      <c r="H444" s="207"/>
      <c r="I444" s="392"/>
      <c r="J444" s="207"/>
      <c r="K444" s="207"/>
      <c r="L444" s="18"/>
      <c r="M444" s="20"/>
      <c r="N444" s="19"/>
    </row>
    <row r="445" spans="2:14" ht="14.25" customHeight="1">
      <c r="B445" s="207"/>
      <c r="C445" s="207"/>
      <c r="D445" s="207"/>
      <c r="E445" s="207"/>
      <c r="F445" s="207"/>
      <c r="G445" s="207"/>
      <c r="H445" s="207"/>
      <c r="I445" s="392"/>
      <c r="J445" s="207"/>
      <c r="K445" s="207"/>
      <c r="L445" s="17"/>
      <c r="M445" s="17"/>
      <c r="N445" s="17"/>
    </row>
    <row r="446" spans="2:14" ht="14.25" customHeight="1">
      <c r="B446" s="207"/>
      <c r="C446" s="207"/>
      <c r="D446" s="207"/>
      <c r="E446" s="207"/>
      <c r="F446" s="207"/>
      <c r="G446" s="207"/>
      <c r="H446" s="207"/>
      <c r="I446" s="392"/>
      <c r="J446" s="207"/>
      <c r="K446" s="207"/>
      <c r="L446" s="18"/>
      <c r="M446" s="20"/>
      <c r="N446" s="19"/>
    </row>
    <row r="447" spans="2:14" ht="14.25" customHeight="1">
      <c r="B447" s="207"/>
      <c r="C447" s="207"/>
      <c r="D447" s="207"/>
      <c r="E447" s="207"/>
      <c r="F447" s="207"/>
      <c r="G447" s="207"/>
      <c r="H447" s="207"/>
      <c r="I447" s="392"/>
      <c r="J447" s="207"/>
      <c r="K447" s="207"/>
      <c r="L447" s="17"/>
      <c r="M447" s="17"/>
      <c r="N447" s="17"/>
    </row>
    <row r="448" spans="2:14" ht="14.25" customHeight="1">
      <c r="B448" s="207"/>
      <c r="C448" s="207"/>
      <c r="D448" s="207"/>
      <c r="E448" s="207"/>
      <c r="F448" s="207"/>
      <c r="G448" s="207"/>
      <c r="H448" s="207"/>
      <c r="I448" s="392"/>
      <c r="J448" s="207"/>
      <c r="K448" s="207"/>
      <c r="L448" s="18"/>
      <c r="M448" s="20"/>
      <c r="N448" s="19"/>
    </row>
    <row r="449" spans="2:14" ht="14.25" customHeight="1">
      <c r="B449" s="207"/>
      <c r="C449" s="207"/>
      <c r="D449" s="207"/>
      <c r="E449" s="207"/>
      <c r="F449" s="207"/>
      <c r="G449" s="207"/>
      <c r="H449" s="207"/>
      <c r="I449" s="392"/>
      <c r="J449" s="207"/>
      <c r="K449" s="207"/>
      <c r="L449" s="17"/>
      <c r="M449" s="17"/>
      <c r="N449" s="17"/>
    </row>
    <row r="450" spans="2:14" ht="14.25" customHeight="1">
      <c r="B450" s="207"/>
      <c r="C450" s="207"/>
      <c r="D450" s="207"/>
      <c r="E450" s="207"/>
      <c r="F450" s="207"/>
      <c r="G450" s="207"/>
      <c r="H450" s="207"/>
      <c r="I450" s="392"/>
      <c r="J450" s="207"/>
      <c r="K450" s="207"/>
      <c r="L450" s="18"/>
      <c r="M450" s="20"/>
      <c r="N450" s="19"/>
    </row>
    <row r="451" spans="2:14" ht="14.25" customHeight="1">
      <c r="B451" s="207"/>
      <c r="C451" s="207"/>
      <c r="D451" s="207"/>
      <c r="E451" s="207"/>
      <c r="F451" s="207"/>
      <c r="G451" s="207"/>
      <c r="H451" s="207"/>
      <c r="I451" s="392"/>
      <c r="J451" s="207"/>
      <c r="K451" s="207"/>
      <c r="L451" s="17"/>
      <c r="M451" s="17"/>
      <c r="N451" s="17"/>
    </row>
    <row r="452" spans="2:14" ht="14.25" customHeight="1">
      <c r="B452" s="207"/>
      <c r="C452" s="207"/>
      <c r="D452" s="207"/>
      <c r="E452" s="207"/>
      <c r="F452" s="207"/>
      <c r="G452" s="207"/>
      <c r="H452" s="207"/>
      <c r="I452" s="392"/>
      <c r="J452" s="207"/>
      <c r="K452" s="207"/>
      <c r="L452" s="18"/>
      <c r="M452" s="20"/>
      <c r="N452" s="19"/>
    </row>
    <row r="453" spans="2:14" ht="14.25" customHeight="1">
      <c r="B453" s="207"/>
      <c r="C453" s="207"/>
      <c r="D453" s="207"/>
      <c r="E453" s="207"/>
      <c r="F453" s="207"/>
      <c r="G453" s="207"/>
      <c r="H453" s="207"/>
      <c r="I453" s="392"/>
      <c r="J453" s="207"/>
      <c r="K453" s="207"/>
      <c r="L453" s="17"/>
      <c r="M453" s="17"/>
      <c r="N453" s="17"/>
    </row>
    <row r="454" spans="2:14" ht="14.25" customHeight="1">
      <c r="B454" s="207"/>
      <c r="C454" s="207"/>
      <c r="D454" s="207"/>
      <c r="E454" s="207"/>
      <c r="F454" s="207"/>
      <c r="G454" s="207"/>
      <c r="H454" s="207"/>
      <c r="I454" s="392"/>
      <c r="J454" s="207"/>
      <c r="K454" s="207"/>
      <c r="L454" s="18"/>
      <c r="M454" s="20"/>
      <c r="N454" s="19"/>
    </row>
    <row r="455" spans="2:14" ht="14.25" customHeight="1">
      <c r="B455" s="207"/>
      <c r="C455" s="207"/>
      <c r="D455" s="207"/>
      <c r="E455" s="207"/>
      <c r="F455" s="207"/>
      <c r="G455" s="207"/>
      <c r="H455" s="207"/>
      <c r="I455" s="392"/>
      <c r="J455" s="207"/>
      <c r="K455" s="207"/>
      <c r="L455" s="17"/>
      <c r="M455" s="17"/>
      <c r="N455" s="17"/>
    </row>
    <row r="456" spans="2:14" ht="14.25" customHeight="1">
      <c r="B456" s="207"/>
      <c r="C456" s="207"/>
      <c r="D456" s="207"/>
      <c r="E456" s="207"/>
      <c r="F456" s="207"/>
      <c r="G456" s="207"/>
      <c r="H456" s="207"/>
      <c r="I456" s="392"/>
      <c r="J456" s="207"/>
      <c r="K456" s="207"/>
      <c r="L456" s="18"/>
      <c r="M456" s="20"/>
      <c r="N456" s="19"/>
    </row>
    <row r="457" spans="2:14" ht="14.25" customHeight="1">
      <c r="B457" s="207"/>
      <c r="C457" s="207"/>
      <c r="D457" s="207"/>
      <c r="E457" s="207"/>
      <c r="F457" s="207"/>
      <c r="G457" s="207"/>
      <c r="H457" s="207"/>
      <c r="I457" s="392"/>
      <c r="J457" s="207"/>
      <c r="K457" s="207"/>
      <c r="L457" s="17"/>
      <c r="M457" s="17"/>
      <c r="N457" s="17"/>
    </row>
    <row r="458" spans="2:14" ht="14.25" customHeight="1">
      <c r="B458" s="207"/>
      <c r="C458" s="207"/>
      <c r="D458" s="207"/>
      <c r="E458" s="207"/>
      <c r="F458" s="207"/>
      <c r="G458" s="207"/>
      <c r="H458" s="207"/>
      <c r="I458" s="392"/>
      <c r="J458" s="207"/>
      <c r="K458" s="207"/>
      <c r="L458" s="18"/>
      <c r="M458" s="20"/>
      <c r="N458" s="19"/>
    </row>
    <row r="459" spans="2:14" ht="14.25" customHeight="1">
      <c r="B459" s="207"/>
      <c r="C459" s="207"/>
      <c r="D459" s="207"/>
      <c r="E459" s="207"/>
      <c r="F459" s="207"/>
      <c r="G459" s="207"/>
      <c r="H459" s="207"/>
      <c r="I459" s="392"/>
      <c r="J459" s="207"/>
      <c r="K459" s="207"/>
      <c r="L459" s="17"/>
      <c r="M459" s="17"/>
      <c r="N459" s="17"/>
    </row>
    <row r="460" spans="2:14" ht="14.25" customHeight="1">
      <c r="B460" s="207"/>
      <c r="C460" s="207"/>
      <c r="D460" s="207"/>
      <c r="E460" s="207"/>
      <c r="F460" s="207"/>
      <c r="G460" s="207"/>
      <c r="H460" s="207"/>
      <c r="I460" s="392"/>
      <c r="J460" s="207"/>
      <c r="K460" s="207"/>
      <c r="L460" s="18"/>
      <c r="M460" s="20"/>
      <c r="N460" s="19"/>
    </row>
    <row r="461" spans="2:14" ht="14.25" customHeight="1">
      <c r="B461" s="207"/>
      <c r="C461" s="207"/>
      <c r="D461" s="207"/>
      <c r="E461" s="207"/>
      <c r="F461" s="207"/>
      <c r="G461" s="207"/>
      <c r="H461" s="207"/>
      <c r="I461" s="392"/>
      <c r="J461" s="207"/>
      <c r="K461" s="207"/>
      <c r="L461" s="17"/>
      <c r="M461" s="17"/>
      <c r="N461" s="17"/>
    </row>
    <row r="462" spans="2:14" ht="14.25" customHeight="1">
      <c r="B462" s="207"/>
      <c r="C462" s="207"/>
      <c r="D462" s="207"/>
      <c r="E462" s="207"/>
      <c r="F462" s="207"/>
      <c r="G462" s="207"/>
      <c r="H462" s="207"/>
      <c r="I462" s="392"/>
      <c r="J462" s="207"/>
      <c r="K462" s="207"/>
      <c r="L462" s="18"/>
      <c r="M462" s="20"/>
      <c r="N462" s="19"/>
    </row>
    <row r="463" spans="2:14" ht="14.25" customHeight="1">
      <c r="B463" s="207"/>
      <c r="C463" s="207"/>
      <c r="D463" s="207"/>
      <c r="E463" s="207"/>
      <c r="F463" s="207"/>
      <c r="G463" s="207"/>
      <c r="H463" s="207"/>
      <c r="I463" s="392"/>
      <c r="J463" s="207"/>
      <c r="K463" s="207"/>
      <c r="L463" s="17"/>
      <c r="M463" s="17"/>
      <c r="N463" s="17"/>
    </row>
    <row r="464" spans="2:14" ht="14.25" customHeight="1">
      <c r="B464" s="207"/>
      <c r="C464" s="207"/>
      <c r="D464" s="207"/>
      <c r="E464" s="207"/>
      <c r="F464" s="207"/>
      <c r="G464" s="207"/>
      <c r="H464" s="207"/>
      <c r="I464" s="392"/>
      <c r="J464" s="207"/>
      <c r="K464" s="207"/>
      <c r="L464" s="18"/>
      <c r="M464" s="20"/>
      <c r="N464" s="19"/>
    </row>
    <row r="465" spans="2:14" ht="14.25" customHeight="1">
      <c r="B465" s="207"/>
      <c r="C465" s="207"/>
      <c r="D465" s="207"/>
      <c r="E465" s="207"/>
      <c r="F465" s="207"/>
      <c r="G465" s="207"/>
      <c r="H465" s="207"/>
      <c r="I465" s="392"/>
      <c r="J465" s="207"/>
      <c r="K465" s="207"/>
      <c r="L465" s="17"/>
      <c r="M465" s="17"/>
      <c r="N465" s="17"/>
    </row>
    <row r="466" spans="2:14" ht="14.25" customHeight="1">
      <c r="B466" s="207"/>
      <c r="C466" s="207"/>
      <c r="D466" s="207"/>
      <c r="E466" s="207"/>
      <c r="F466" s="207"/>
      <c r="G466" s="207"/>
      <c r="H466" s="207"/>
      <c r="I466" s="392"/>
      <c r="J466" s="207"/>
      <c r="K466" s="207"/>
      <c r="L466" s="18"/>
      <c r="M466" s="20"/>
      <c r="N466" s="19"/>
    </row>
    <row r="467" spans="2:14" ht="14.25" customHeight="1">
      <c r="B467" s="207"/>
      <c r="C467" s="207"/>
      <c r="D467" s="207"/>
      <c r="E467" s="207"/>
      <c r="F467" s="207"/>
      <c r="G467" s="207"/>
      <c r="H467" s="207"/>
      <c r="I467" s="392"/>
      <c r="J467" s="207"/>
      <c r="K467" s="207"/>
      <c r="L467" s="17"/>
      <c r="M467" s="17"/>
      <c r="N467" s="17"/>
    </row>
    <row r="468" spans="2:14" ht="14.25" customHeight="1">
      <c r="B468" s="207"/>
      <c r="C468" s="207"/>
      <c r="D468" s="207"/>
      <c r="E468" s="207"/>
      <c r="F468" s="207"/>
      <c r="G468" s="207"/>
      <c r="H468" s="207"/>
      <c r="I468" s="392"/>
      <c r="J468" s="207"/>
      <c r="K468" s="207"/>
      <c r="L468" s="18"/>
      <c r="M468" s="20"/>
      <c r="N468" s="19"/>
    </row>
    <row r="469" spans="2:14" ht="14.25" customHeight="1">
      <c r="B469" s="207"/>
      <c r="C469" s="207"/>
      <c r="D469" s="207"/>
      <c r="E469" s="207"/>
      <c r="F469" s="207"/>
      <c r="G469" s="207"/>
      <c r="H469" s="207"/>
      <c r="I469" s="392"/>
      <c r="J469" s="207"/>
      <c r="K469" s="207"/>
      <c r="L469" s="17"/>
      <c r="M469" s="17"/>
      <c r="N469" s="17"/>
    </row>
    <row r="470" spans="2:14" ht="14.25" customHeight="1">
      <c r="B470" s="207"/>
      <c r="C470" s="207"/>
      <c r="D470" s="207"/>
      <c r="E470" s="207"/>
      <c r="F470" s="207"/>
      <c r="G470" s="207"/>
      <c r="H470" s="207"/>
      <c r="I470" s="392"/>
      <c r="J470" s="207"/>
      <c r="K470" s="207"/>
      <c r="L470" s="18"/>
      <c r="M470" s="20"/>
      <c r="N470" s="19"/>
    </row>
    <row r="471" spans="2:14" ht="14.25" customHeight="1">
      <c r="B471" s="207"/>
      <c r="C471" s="207"/>
      <c r="D471" s="207"/>
      <c r="E471" s="207"/>
      <c r="F471" s="207"/>
      <c r="G471" s="207"/>
      <c r="H471" s="207"/>
      <c r="I471" s="392"/>
      <c r="J471" s="207"/>
      <c r="K471" s="207"/>
      <c r="L471" s="17"/>
      <c r="M471" s="17"/>
      <c r="N471" s="17"/>
    </row>
    <row r="472" spans="2:14" ht="14.25" customHeight="1">
      <c r="B472" s="207"/>
      <c r="C472" s="207"/>
      <c r="D472" s="207"/>
      <c r="E472" s="207"/>
      <c r="F472" s="207"/>
      <c r="G472" s="207"/>
      <c r="H472" s="207"/>
      <c r="I472" s="392"/>
      <c r="J472" s="207"/>
      <c r="K472" s="207"/>
      <c r="L472" s="18"/>
      <c r="M472" s="20"/>
      <c r="N472" s="19"/>
    </row>
    <row r="473" spans="2:14" ht="14.25" customHeight="1">
      <c r="B473" s="207"/>
      <c r="C473" s="207"/>
      <c r="D473" s="207"/>
      <c r="E473" s="207"/>
      <c r="F473" s="207"/>
      <c r="G473" s="207"/>
      <c r="H473" s="207"/>
      <c r="I473" s="392"/>
      <c r="J473" s="207"/>
      <c r="K473" s="207"/>
      <c r="L473" s="17"/>
      <c r="M473" s="17"/>
      <c r="N473" s="17"/>
    </row>
    <row r="474" spans="2:14" ht="14.25" customHeight="1">
      <c r="B474" s="207"/>
      <c r="C474" s="207"/>
      <c r="D474" s="207"/>
      <c r="E474" s="207"/>
      <c r="F474" s="207"/>
      <c r="G474" s="207"/>
      <c r="H474" s="207"/>
      <c r="I474" s="392"/>
      <c r="J474" s="207"/>
      <c r="K474" s="207"/>
      <c r="L474" s="18"/>
      <c r="M474" s="20"/>
      <c r="N474" s="19"/>
    </row>
    <row r="475" spans="2:14" ht="14.25" customHeight="1">
      <c r="B475" s="207"/>
      <c r="C475" s="207"/>
      <c r="D475" s="207"/>
      <c r="E475" s="207"/>
      <c r="F475" s="207"/>
      <c r="G475" s="207"/>
      <c r="H475" s="207"/>
      <c r="I475" s="392"/>
      <c r="J475" s="207"/>
      <c r="K475" s="207"/>
      <c r="L475" s="17"/>
      <c r="M475" s="17"/>
      <c r="N475" s="17"/>
    </row>
    <row r="476" spans="2:14" ht="14.25" customHeight="1">
      <c r="B476" s="207"/>
      <c r="C476" s="207"/>
      <c r="D476" s="207"/>
      <c r="E476" s="207"/>
      <c r="F476" s="207"/>
      <c r="G476" s="207"/>
      <c r="H476" s="207"/>
      <c r="I476" s="392"/>
      <c r="J476" s="207"/>
      <c r="K476" s="207"/>
      <c r="L476" s="18"/>
      <c r="M476" s="20"/>
      <c r="N476" s="19"/>
    </row>
    <row r="477" spans="2:14" ht="14.25" customHeight="1">
      <c r="B477" s="207"/>
      <c r="C477" s="207"/>
      <c r="D477" s="207"/>
      <c r="E477" s="207"/>
      <c r="F477" s="207"/>
      <c r="G477" s="207"/>
      <c r="H477" s="207"/>
      <c r="I477" s="392"/>
      <c r="J477" s="207"/>
      <c r="K477" s="207"/>
      <c r="L477" s="17"/>
      <c r="M477" s="17"/>
      <c r="N477" s="17"/>
    </row>
    <row r="478" spans="2:14" ht="14.25" customHeight="1">
      <c r="B478" s="207"/>
      <c r="C478" s="207"/>
      <c r="D478" s="207"/>
      <c r="E478" s="207"/>
      <c r="F478" s="207"/>
      <c r="G478" s="207"/>
      <c r="H478" s="207"/>
      <c r="I478" s="392"/>
      <c r="J478" s="207"/>
      <c r="K478" s="207"/>
      <c r="L478" s="18"/>
      <c r="M478" s="20"/>
      <c r="N478" s="19"/>
    </row>
    <row r="479" spans="2:14" ht="14.25" customHeight="1">
      <c r="B479" s="207"/>
      <c r="C479" s="207"/>
      <c r="D479" s="207"/>
      <c r="E479" s="207"/>
      <c r="F479" s="207"/>
      <c r="G479" s="207"/>
      <c r="H479" s="207"/>
      <c r="I479" s="392"/>
      <c r="J479" s="207"/>
      <c r="K479" s="207"/>
      <c r="L479" s="17"/>
      <c r="M479" s="17"/>
      <c r="N479" s="17"/>
    </row>
    <row r="480" spans="2:14" ht="14.25" customHeight="1">
      <c r="B480" s="207"/>
      <c r="C480" s="207"/>
      <c r="D480" s="207"/>
      <c r="E480" s="207"/>
      <c r="F480" s="207"/>
      <c r="G480" s="207"/>
      <c r="H480" s="207"/>
      <c r="I480" s="392"/>
      <c r="J480" s="207"/>
      <c r="K480" s="207"/>
      <c r="L480" s="18"/>
      <c r="M480" s="20"/>
      <c r="N480" s="19"/>
    </row>
    <row r="481" spans="2:14" ht="14.25" customHeight="1">
      <c r="B481" s="207"/>
      <c r="C481" s="207"/>
      <c r="D481" s="207"/>
      <c r="E481" s="207"/>
      <c r="F481" s="207"/>
      <c r="G481" s="207"/>
      <c r="H481" s="207"/>
      <c r="I481" s="392"/>
      <c r="J481" s="207"/>
      <c r="K481" s="207"/>
      <c r="L481" s="17"/>
      <c r="M481" s="17"/>
      <c r="N481" s="17"/>
    </row>
    <row r="482" spans="2:14" ht="14.25" customHeight="1">
      <c r="B482" s="207"/>
      <c r="C482" s="207"/>
      <c r="D482" s="207"/>
      <c r="E482" s="207"/>
      <c r="F482" s="207"/>
      <c r="G482" s="207"/>
      <c r="H482" s="207"/>
      <c r="I482" s="392"/>
      <c r="J482" s="207"/>
      <c r="K482" s="207"/>
      <c r="L482" s="18"/>
      <c r="M482" s="20"/>
      <c r="N482" s="19"/>
    </row>
    <row r="483" spans="2:14" ht="14.25" customHeight="1">
      <c r="B483" s="207"/>
      <c r="C483" s="207"/>
      <c r="D483" s="207"/>
      <c r="E483" s="207"/>
      <c r="F483" s="207"/>
      <c r="G483" s="207"/>
      <c r="H483" s="207"/>
      <c r="I483" s="392"/>
      <c r="J483" s="207"/>
      <c r="K483" s="207"/>
      <c r="L483" s="17"/>
      <c r="M483" s="17"/>
      <c r="N483" s="17"/>
    </row>
    <row r="484" spans="2:14" ht="14.25" customHeight="1">
      <c r="B484" s="207"/>
      <c r="C484" s="207"/>
      <c r="D484" s="207"/>
      <c r="E484" s="207"/>
      <c r="F484" s="207"/>
      <c r="G484" s="207"/>
      <c r="H484" s="207"/>
      <c r="I484" s="392"/>
      <c r="J484" s="207"/>
      <c r="K484" s="207"/>
      <c r="L484" s="18"/>
      <c r="M484" s="20"/>
      <c r="N484" s="19"/>
    </row>
    <row r="485" spans="2:14" ht="14.25" customHeight="1">
      <c r="B485" s="207"/>
      <c r="C485" s="207"/>
      <c r="D485" s="207"/>
      <c r="E485" s="207"/>
      <c r="F485" s="207"/>
      <c r="G485" s="207"/>
      <c r="H485" s="207"/>
      <c r="I485" s="392"/>
      <c r="J485" s="207"/>
      <c r="K485" s="207"/>
      <c r="L485" s="17"/>
      <c r="M485" s="17"/>
      <c r="N485" s="17"/>
    </row>
    <row r="486" spans="2:14" ht="14.25" customHeight="1">
      <c r="B486" s="207"/>
      <c r="C486" s="207"/>
      <c r="D486" s="207"/>
      <c r="E486" s="207"/>
      <c r="F486" s="207"/>
      <c r="G486" s="207"/>
      <c r="H486" s="207"/>
      <c r="I486" s="392"/>
      <c r="J486" s="207"/>
      <c r="K486" s="207"/>
      <c r="L486" s="18"/>
      <c r="M486" s="20"/>
      <c r="N486" s="19"/>
    </row>
    <row r="487" spans="2:14" ht="14.25" customHeight="1">
      <c r="B487" s="207"/>
      <c r="C487" s="207"/>
      <c r="D487" s="207"/>
      <c r="E487" s="207"/>
      <c r="F487" s="207"/>
      <c r="G487" s="207"/>
      <c r="H487" s="207"/>
      <c r="I487" s="392"/>
      <c r="J487" s="207"/>
      <c r="K487" s="207"/>
      <c r="L487" s="16"/>
      <c r="M487" s="16"/>
      <c r="N487" s="16"/>
    </row>
    <row r="488" spans="2:14" ht="14.25" customHeight="1">
      <c r="B488" s="207"/>
      <c r="C488" s="207"/>
      <c r="D488" s="207"/>
      <c r="E488" s="207"/>
      <c r="F488" s="207"/>
      <c r="G488" s="207"/>
      <c r="H488" s="207"/>
      <c r="I488" s="392"/>
      <c r="J488" s="207"/>
      <c r="K488" s="207"/>
      <c r="L488" s="16"/>
      <c r="M488" s="16"/>
      <c r="N488" s="16"/>
    </row>
    <row r="489" spans="2:14" ht="14.25" customHeight="1">
      <c r="B489" s="207"/>
      <c r="C489" s="207"/>
      <c r="D489" s="207"/>
      <c r="E489" s="207"/>
      <c r="F489" s="207"/>
      <c r="G489" s="207"/>
      <c r="H489" s="207"/>
      <c r="I489" s="392"/>
      <c r="J489" s="207"/>
      <c r="K489" s="207"/>
      <c r="L489" s="16"/>
      <c r="M489" s="16"/>
      <c r="N489" s="16"/>
    </row>
    <row r="490" spans="2:14" ht="14.25" customHeight="1">
      <c r="B490" s="207"/>
      <c r="C490" s="207"/>
      <c r="D490" s="207"/>
      <c r="E490" s="207"/>
      <c r="F490" s="207"/>
      <c r="G490" s="207"/>
      <c r="H490" s="207"/>
      <c r="I490" s="392"/>
      <c r="J490" s="207"/>
      <c r="K490" s="207"/>
      <c r="L490" s="16"/>
      <c r="M490" s="16"/>
      <c r="N490" s="16"/>
    </row>
    <row r="491" spans="2:14" ht="14.25" customHeight="1">
      <c r="B491" s="207"/>
      <c r="C491" s="207"/>
      <c r="D491" s="207"/>
      <c r="E491" s="207"/>
      <c r="F491" s="207"/>
      <c r="G491" s="207"/>
      <c r="H491" s="207"/>
      <c r="I491" s="392"/>
      <c r="J491" s="207"/>
      <c r="K491" s="207"/>
      <c r="L491" s="16"/>
      <c r="M491" s="16"/>
      <c r="N491" s="16"/>
    </row>
    <row r="492" spans="2:14" ht="14.25" customHeight="1">
      <c r="B492" s="207"/>
      <c r="C492" s="207"/>
      <c r="D492" s="207"/>
      <c r="E492" s="207"/>
      <c r="F492" s="207"/>
      <c r="G492" s="207"/>
      <c r="H492" s="207"/>
      <c r="I492" s="392"/>
      <c r="J492" s="207"/>
      <c r="K492" s="207"/>
      <c r="L492" s="16"/>
      <c r="M492" s="16"/>
      <c r="N492" s="16"/>
    </row>
    <row r="493" spans="2:14" ht="14.25" customHeight="1">
      <c r="B493" s="207"/>
      <c r="C493" s="207"/>
      <c r="D493" s="207"/>
      <c r="E493" s="207"/>
      <c r="F493" s="207"/>
      <c r="G493" s="207"/>
      <c r="H493" s="207"/>
      <c r="I493" s="392"/>
      <c r="J493" s="207"/>
      <c r="K493" s="207"/>
      <c r="L493" s="16"/>
      <c r="M493" s="16"/>
      <c r="N493" s="16"/>
    </row>
    <row r="494" spans="2:14" ht="14.25" customHeight="1">
      <c r="B494" s="207"/>
      <c r="C494" s="207"/>
      <c r="D494" s="207"/>
      <c r="E494" s="207"/>
      <c r="F494" s="207"/>
      <c r="G494" s="207"/>
      <c r="H494" s="207"/>
      <c r="I494" s="392"/>
      <c r="J494" s="207"/>
      <c r="K494" s="207"/>
      <c r="L494" s="16"/>
      <c r="M494" s="16"/>
      <c r="N494" s="16"/>
    </row>
    <row r="495" spans="2:14" ht="14.25" customHeight="1">
      <c r="B495" s="207"/>
      <c r="C495" s="207"/>
      <c r="D495" s="207"/>
      <c r="E495" s="207"/>
      <c r="F495" s="207"/>
      <c r="G495" s="207"/>
      <c r="H495" s="207"/>
      <c r="I495" s="392"/>
      <c r="J495" s="207"/>
      <c r="K495" s="207"/>
      <c r="L495" s="16"/>
      <c r="M495" s="16"/>
      <c r="N495" s="16"/>
    </row>
    <row r="496" spans="2:14" ht="14.25" customHeight="1">
      <c r="B496" s="207"/>
      <c r="C496" s="207"/>
      <c r="D496" s="207"/>
      <c r="E496" s="207"/>
      <c r="F496" s="207"/>
      <c r="G496" s="207"/>
      <c r="H496" s="207"/>
      <c r="I496" s="392"/>
      <c r="J496" s="207"/>
      <c r="K496" s="207"/>
      <c r="L496" s="16"/>
      <c r="M496" s="16"/>
      <c r="N496" s="16"/>
    </row>
    <row r="497" spans="2:14" ht="14.25" customHeight="1">
      <c r="B497" s="207"/>
      <c r="C497" s="207"/>
      <c r="D497" s="207"/>
      <c r="E497" s="207"/>
      <c r="F497" s="207"/>
      <c r="G497" s="207"/>
      <c r="H497" s="207"/>
      <c r="I497" s="392"/>
      <c r="J497" s="207"/>
      <c r="K497" s="207"/>
      <c r="L497" s="16"/>
      <c r="M497" s="16"/>
      <c r="N497" s="16"/>
    </row>
    <row r="498" spans="2:14" ht="14.25" customHeight="1">
      <c r="B498" s="207"/>
      <c r="C498" s="207"/>
      <c r="D498" s="207"/>
      <c r="E498" s="207"/>
      <c r="F498" s="207"/>
      <c r="G498" s="207"/>
      <c r="H498" s="207"/>
      <c r="I498" s="392"/>
      <c r="J498" s="207"/>
      <c r="K498" s="207"/>
      <c r="L498" s="16"/>
      <c r="M498" s="16"/>
      <c r="N498" s="16"/>
    </row>
    <row r="499" spans="2:14" ht="14.25" customHeight="1">
      <c r="B499" s="207"/>
      <c r="C499" s="207"/>
      <c r="D499" s="207"/>
      <c r="E499" s="207"/>
      <c r="F499" s="207"/>
      <c r="G499" s="207"/>
      <c r="H499" s="207"/>
      <c r="I499" s="392"/>
      <c r="J499" s="207"/>
      <c r="K499" s="207"/>
      <c r="L499" s="16"/>
      <c r="M499" s="16"/>
      <c r="N499" s="16"/>
    </row>
    <row r="500" spans="2:14" ht="14.25" customHeight="1">
      <c r="B500" s="207"/>
      <c r="C500" s="207"/>
      <c r="D500" s="207"/>
      <c r="E500" s="207"/>
      <c r="F500" s="207"/>
      <c r="G500" s="207"/>
      <c r="H500" s="207"/>
      <c r="I500" s="392"/>
      <c r="J500" s="207"/>
      <c r="K500" s="207"/>
      <c r="L500" s="16"/>
      <c r="M500" s="16"/>
      <c r="N500" s="16"/>
    </row>
    <row r="501" spans="2:14" ht="14.25" customHeight="1">
      <c r="B501" s="207"/>
      <c r="C501" s="207"/>
      <c r="D501" s="207"/>
      <c r="E501" s="207"/>
      <c r="F501" s="207"/>
      <c r="G501" s="207"/>
      <c r="H501" s="207"/>
      <c r="I501" s="392"/>
      <c r="J501" s="207"/>
      <c r="K501" s="207"/>
      <c r="L501" s="16"/>
      <c r="M501" s="16"/>
      <c r="N501" s="16"/>
    </row>
    <row r="502" spans="2:14" ht="14.25" customHeight="1">
      <c r="B502" s="207"/>
      <c r="C502" s="207"/>
      <c r="D502" s="207"/>
      <c r="E502" s="207"/>
      <c r="F502" s="207"/>
      <c r="G502" s="207"/>
      <c r="H502" s="207"/>
      <c r="I502" s="392"/>
      <c r="J502" s="207"/>
      <c r="K502" s="207"/>
      <c r="L502" s="16"/>
      <c r="M502" s="16"/>
      <c r="N502" s="16"/>
    </row>
    <row r="503" spans="2:14" ht="14.25" customHeight="1">
      <c r="B503" s="207"/>
      <c r="C503" s="207"/>
      <c r="D503" s="207"/>
      <c r="E503" s="207"/>
      <c r="F503" s="207"/>
      <c r="G503" s="207"/>
      <c r="H503" s="207"/>
      <c r="I503" s="392"/>
      <c r="J503" s="207"/>
      <c r="K503" s="207"/>
      <c r="L503" s="16"/>
      <c r="M503" s="16"/>
      <c r="N503" s="16"/>
    </row>
    <row r="504" spans="2:14" ht="14.25" customHeight="1">
      <c r="B504" s="207"/>
      <c r="C504" s="207"/>
      <c r="D504" s="207"/>
      <c r="E504" s="207"/>
      <c r="F504" s="207"/>
      <c r="G504" s="207"/>
      <c r="H504" s="207"/>
      <c r="I504" s="392"/>
      <c r="J504" s="207"/>
      <c r="K504" s="207"/>
      <c r="L504" s="16"/>
      <c r="M504" s="16"/>
      <c r="N504" s="16"/>
    </row>
    <row r="505" spans="2:14" ht="14.25" customHeight="1">
      <c r="B505" s="207"/>
      <c r="C505" s="207"/>
      <c r="D505" s="207"/>
      <c r="E505" s="207"/>
      <c r="F505" s="207"/>
      <c r="G505" s="207"/>
      <c r="H505" s="207"/>
      <c r="I505" s="392"/>
      <c r="J505" s="207"/>
      <c r="K505" s="207"/>
      <c r="L505" s="16"/>
      <c r="M505" s="16"/>
      <c r="N505" s="16"/>
    </row>
    <row r="506" spans="2:14" ht="14.25" customHeight="1">
      <c r="B506" s="207"/>
      <c r="C506" s="207"/>
      <c r="D506" s="207"/>
      <c r="E506" s="207"/>
      <c r="F506" s="207"/>
      <c r="G506" s="207"/>
      <c r="H506" s="207"/>
      <c r="I506" s="392"/>
      <c r="J506" s="207"/>
      <c r="K506" s="207"/>
      <c r="L506" s="16"/>
      <c r="M506" s="16"/>
      <c r="N506" s="16"/>
    </row>
    <row r="507" spans="2:14" ht="14.25" customHeight="1">
      <c r="B507" s="207"/>
      <c r="C507" s="207"/>
      <c r="D507" s="207"/>
      <c r="E507" s="207"/>
      <c r="F507" s="207"/>
      <c r="G507" s="207"/>
      <c r="H507" s="207"/>
      <c r="I507" s="392"/>
      <c r="J507" s="207"/>
      <c r="K507" s="207"/>
      <c r="L507" s="16"/>
      <c r="M507" s="16"/>
      <c r="N507" s="16"/>
    </row>
    <row r="508" spans="2:14" ht="14.25" customHeight="1">
      <c r="B508" s="207"/>
      <c r="C508" s="207"/>
      <c r="D508" s="207"/>
      <c r="E508" s="207"/>
      <c r="F508" s="207"/>
      <c r="G508" s="207"/>
      <c r="H508" s="207"/>
      <c r="I508" s="392"/>
      <c r="J508" s="207"/>
      <c r="K508" s="207"/>
      <c r="L508" s="16"/>
      <c r="M508" s="16"/>
      <c r="N508" s="16"/>
    </row>
    <row r="509" spans="2:14" ht="14.25" customHeight="1">
      <c r="B509" s="207"/>
      <c r="C509" s="207"/>
      <c r="D509" s="207"/>
      <c r="E509" s="207"/>
      <c r="F509" s="207"/>
      <c r="G509" s="207"/>
      <c r="H509" s="207"/>
      <c r="I509" s="392"/>
      <c r="J509" s="207"/>
      <c r="K509" s="207"/>
      <c r="L509" s="16"/>
      <c r="M509" s="16"/>
      <c r="N509" s="16"/>
    </row>
    <row r="510" spans="2:14" ht="14.25" customHeight="1">
      <c r="B510" s="207"/>
      <c r="C510" s="207"/>
      <c r="D510" s="207"/>
      <c r="E510" s="207"/>
      <c r="F510" s="207"/>
      <c r="G510" s="207"/>
      <c r="H510" s="207"/>
      <c r="I510" s="392"/>
      <c r="J510" s="207"/>
      <c r="K510" s="207"/>
      <c r="L510" s="16"/>
      <c r="M510" s="16"/>
      <c r="N510" s="16"/>
    </row>
    <row r="511" spans="2:14" ht="14.25" customHeight="1">
      <c r="B511" s="207"/>
      <c r="C511" s="207"/>
      <c r="D511" s="207"/>
      <c r="E511" s="207"/>
      <c r="F511" s="207"/>
      <c r="G511" s="207"/>
      <c r="H511" s="207"/>
      <c r="I511" s="392"/>
      <c r="J511" s="207"/>
      <c r="K511" s="207"/>
      <c r="L511" s="16"/>
      <c r="M511" s="16"/>
      <c r="N511" s="16"/>
    </row>
    <row r="512" spans="2:14" ht="14.25" customHeight="1">
      <c r="B512" s="207"/>
      <c r="C512" s="207"/>
      <c r="D512" s="207"/>
      <c r="E512" s="207"/>
      <c r="F512" s="207"/>
      <c r="G512" s="207"/>
      <c r="H512" s="207"/>
      <c r="I512" s="392"/>
      <c r="J512" s="207"/>
      <c r="K512" s="207"/>
      <c r="L512" s="16"/>
      <c r="M512" s="16"/>
      <c r="N512" s="16"/>
    </row>
    <row r="513" spans="2:14" ht="14.25" customHeight="1">
      <c r="B513" s="207"/>
      <c r="C513" s="207"/>
      <c r="D513" s="207"/>
      <c r="E513" s="207"/>
      <c r="F513" s="207"/>
      <c r="G513" s="207"/>
      <c r="H513" s="207"/>
      <c r="I513" s="392"/>
      <c r="J513" s="207"/>
      <c r="K513" s="207"/>
      <c r="L513" s="16"/>
      <c r="M513" s="16"/>
      <c r="N513" s="16"/>
    </row>
    <row r="514" spans="2:14" ht="14.25" customHeight="1">
      <c r="B514" s="207"/>
      <c r="C514" s="207"/>
      <c r="D514" s="207"/>
      <c r="E514" s="207"/>
      <c r="F514" s="207"/>
      <c r="G514" s="207"/>
      <c r="H514" s="207"/>
      <c r="I514" s="392"/>
      <c r="J514" s="207"/>
      <c r="K514" s="207"/>
      <c r="L514" s="16"/>
      <c r="M514" s="16"/>
      <c r="N514" s="16"/>
    </row>
    <row r="515" spans="2:14" ht="14.25" customHeight="1">
      <c r="B515" s="207"/>
      <c r="C515" s="207"/>
      <c r="D515" s="207"/>
      <c r="E515" s="207"/>
      <c r="F515" s="207"/>
      <c r="G515" s="207"/>
      <c r="H515" s="207"/>
      <c r="I515" s="392"/>
      <c r="J515" s="207"/>
      <c r="K515" s="207"/>
      <c r="L515" s="16"/>
      <c r="M515" s="16"/>
      <c r="N515" s="16"/>
    </row>
    <row r="516" spans="2:14" ht="14.25" customHeight="1">
      <c r="B516" s="207"/>
      <c r="C516" s="207"/>
      <c r="D516" s="207"/>
      <c r="E516" s="207"/>
      <c r="F516" s="207"/>
      <c r="G516" s="207"/>
      <c r="H516" s="207"/>
      <c r="I516" s="392"/>
      <c r="J516" s="207"/>
      <c r="K516" s="207"/>
      <c r="L516" s="16"/>
      <c r="M516" s="16"/>
      <c r="N516" s="16"/>
    </row>
    <row r="517" spans="2:14" ht="14.25" customHeight="1">
      <c r="B517" s="207"/>
      <c r="C517" s="207"/>
      <c r="D517" s="207"/>
      <c r="E517" s="207"/>
      <c r="F517" s="207"/>
      <c r="G517" s="207"/>
      <c r="H517" s="207"/>
      <c r="I517" s="392"/>
      <c r="J517" s="207"/>
      <c r="K517" s="207"/>
      <c r="L517" s="16"/>
      <c r="M517" s="16"/>
      <c r="N517" s="16"/>
    </row>
    <row r="518" spans="2:14" ht="14.25" customHeight="1">
      <c r="B518" s="207"/>
      <c r="C518" s="207"/>
      <c r="D518" s="207"/>
      <c r="E518" s="207"/>
      <c r="F518" s="207"/>
      <c r="G518" s="207"/>
      <c r="H518" s="207"/>
      <c r="I518" s="392"/>
      <c r="J518" s="207"/>
      <c r="K518" s="207"/>
      <c r="L518" s="16"/>
      <c r="M518" s="16"/>
      <c r="N518" s="16"/>
    </row>
    <row r="519" spans="2:14" ht="14.25" customHeight="1">
      <c r="B519" s="207"/>
      <c r="C519" s="207"/>
      <c r="D519" s="207"/>
      <c r="E519" s="207"/>
      <c r="F519" s="207"/>
      <c r="G519" s="207"/>
      <c r="H519" s="207"/>
      <c r="I519" s="392"/>
      <c r="J519" s="207"/>
      <c r="K519" s="207"/>
      <c r="L519" s="16"/>
      <c r="M519" s="16"/>
      <c r="N519" s="16"/>
    </row>
    <row r="520" spans="2:14" ht="14.25" customHeight="1">
      <c r="B520" s="207"/>
      <c r="C520" s="207"/>
      <c r="D520" s="207"/>
      <c r="E520" s="207"/>
      <c r="F520" s="207"/>
      <c r="G520" s="207"/>
      <c r="H520" s="207"/>
      <c r="I520" s="392"/>
      <c r="J520" s="207"/>
      <c r="K520" s="207"/>
      <c r="L520" s="16"/>
      <c r="M520" s="16"/>
      <c r="N520" s="16"/>
    </row>
    <row r="521" spans="2:14" ht="14.25" customHeight="1">
      <c r="B521" s="207"/>
      <c r="C521" s="207"/>
      <c r="D521" s="207"/>
      <c r="E521" s="207"/>
      <c r="F521" s="207"/>
      <c r="G521" s="207"/>
      <c r="H521" s="207"/>
      <c r="I521" s="392"/>
      <c r="J521" s="207"/>
      <c r="K521" s="207"/>
      <c r="L521" s="16"/>
      <c r="M521" s="16"/>
      <c r="N521" s="16"/>
    </row>
    <row r="522" spans="2:14" ht="14.25" customHeight="1">
      <c r="B522" s="207"/>
      <c r="C522" s="207"/>
      <c r="D522" s="207"/>
      <c r="E522" s="207"/>
      <c r="F522" s="207"/>
      <c r="G522" s="207"/>
      <c r="H522" s="207"/>
      <c r="I522" s="392"/>
      <c r="J522" s="207"/>
      <c r="K522" s="207"/>
      <c r="L522" s="16"/>
      <c r="M522" s="16"/>
      <c r="N522" s="16"/>
    </row>
    <row r="523" spans="2:14" ht="14.25" customHeight="1">
      <c r="B523" s="207"/>
      <c r="C523" s="207"/>
      <c r="D523" s="207"/>
      <c r="E523" s="207"/>
      <c r="F523" s="207"/>
      <c r="G523" s="207"/>
      <c r="H523" s="207"/>
      <c r="I523" s="392"/>
      <c r="J523" s="207"/>
      <c r="K523" s="207"/>
      <c r="L523" s="16"/>
      <c r="M523" s="16"/>
      <c r="N523" s="16"/>
    </row>
    <row r="524" spans="2:14" ht="14.25" customHeight="1">
      <c r="B524" s="207"/>
      <c r="C524" s="207"/>
      <c r="D524" s="207"/>
      <c r="E524" s="207"/>
      <c r="F524" s="207"/>
      <c r="G524" s="207"/>
      <c r="H524" s="207"/>
      <c r="I524" s="392"/>
      <c r="J524" s="207"/>
      <c r="K524" s="207"/>
      <c r="L524" s="16"/>
      <c r="M524" s="16"/>
      <c r="N524" s="16"/>
    </row>
    <row r="525" spans="2:14" ht="14.25" customHeight="1">
      <c r="B525" s="207"/>
      <c r="C525" s="207"/>
      <c r="D525" s="207"/>
      <c r="E525" s="207"/>
      <c r="F525" s="207"/>
      <c r="G525" s="207"/>
      <c r="H525" s="207"/>
      <c r="I525" s="392"/>
      <c r="J525" s="207"/>
      <c r="K525" s="207"/>
      <c r="L525" s="16"/>
      <c r="M525" s="16"/>
      <c r="N525" s="16"/>
    </row>
    <row r="526" spans="2:14" ht="14.25" customHeight="1">
      <c r="B526" s="207"/>
      <c r="C526" s="207"/>
      <c r="D526" s="207"/>
      <c r="E526" s="207"/>
      <c r="F526" s="207"/>
      <c r="G526" s="207"/>
      <c r="H526" s="207"/>
      <c r="I526" s="392"/>
      <c r="J526" s="207"/>
      <c r="K526" s="207"/>
      <c r="L526" s="16"/>
      <c r="M526" s="16"/>
      <c r="N526" s="16"/>
    </row>
    <row r="527" spans="2:14" ht="14.25" customHeight="1">
      <c r="B527" s="207"/>
      <c r="C527" s="207"/>
      <c r="D527" s="207"/>
      <c r="E527" s="207"/>
      <c r="F527" s="207"/>
      <c r="G527" s="207"/>
      <c r="H527" s="207"/>
      <c r="I527" s="392"/>
      <c r="J527" s="207"/>
      <c r="K527" s="207"/>
      <c r="L527" s="16"/>
      <c r="M527" s="16"/>
      <c r="N527" s="16"/>
    </row>
    <row r="528" spans="2:14" ht="14.25" customHeight="1">
      <c r="B528" s="207"/>
      <c r="C528" s="207"/>
      <c r="D528" s="207"/>
      <c r="E528" s="207"/>
      <c r="F528" s="207"/>
      <c r="G528" s="207"/>
      <c r="H528" s="207"/>
      <c r="I528" s="392"/>
      <c r="J528" s="207"/>
      <c r="K528" s="207"/>
      <c r="L528" s="16"/>
      <c r="M528" s="16"/>
      <c r="N528" s="16"/>
    </row>
    <row r="529" spans="2:14" ht="14.25" customHeight="1">
      <c r="B529" s="207"/>
      <c r="C529" s="207"/>
      <c r="D529" s="207"/>
      <c r="E529" s="207"/>
      <c r="F529" s="207"/>
      <c r="G529" s="207"/>
      <c r="H529" s="207"/>
      <c r="I529" s="392"/>
      <c r="J529" s="207"/>
      <c r="K529" s="207"/>
      <c r="L529" s="16"/>
      <c r="M529" s="16"/>
      <c r="N529" s="16"/>
    </row>
    <row r="530" spans="2:14" ht="14.25" customHeight="1">
      <c r="B530" s="207"/>
      <c r="C530" s="207"/>
      <c r="D530" s="207"/>
      <c r="E530" s="207"/>
      <c r="F530" s="207"/>
      <c r="G530" s="207"/>
      <c r="H530" s="207"/>
      <c r="I530" s="392"/>
      <c r="J530" s="207"/>
      <c r="K530" s="207"/>
      <c r="L530" s="16"/>
      <c r="M530" s="16"/>
      <c r="N530" s="16"/>
    </row>
    <row r="531" spans="2:14" ht="14.25" customHeight="1">
      <c r="B531" s="207"/>
      <c r="C531" s="207"/>
      <c r="D531" s="207"/>
      <c r="E531" s="207"/>
      <c r="F531" s="207"/>
      <c r="G531" s="207"/>
      <c r="H531" s="207"/>
      <c r="I531" s="392"/>
      <c r="J531" s="207"/>
      <c r="K531" s="207"/>
      <c r="L531" s="16"/>
      <c r="M531" s="16"/>
      <c r="N531" s="16"/>
    </row>
    <row r="532" spans="2:14" ht="14.25" customHeight="1">
      <c r="B532" s="207"/>
      <c r="C532" s="207"/>
      <c r="D532" s="207"/>
      <c r="E532" s="207"/>
      <c r="F532" s="207"/>
      <c r="G532" s="207"/>
      <c r="H532" s="207"/>
      <c r="I532" s="392"/>
      <c r="J532" s="207"/>
      <c r="K532" s="207"/>
      <c r="L532" s="16"/>
      <c r="M532" s="16"/>
      <c r="N532" s="16"/>
    </row>
    <row r="533" spans="2:14" ht="14.25" customHeight="1">
      <c r="B533" s="207"/>
      <c r="C533" s="207"/>
      <c r="D533" s="207"/>
      <c r="E533" s="207"/>
      <c r="F533" s="207"/>
      <c r="G533" s="207"/>
      <c r="H533" s="207"/>
      <c r="I533" s="392"/>
      <c r="J533" s="207"/>
      <c r="K533" s="207"/>
      <c r="L533" s="16"/>
      <c r="M533" s="16"/>
      <c r="N533" s="16"/>
    </row>
    <row r="534" spans="2:14" ht="14.25" customHeight="1">
      <c r="B534" s="207"/>
      <c r="C534" s="207"/>
      <c r="D534" s="207"/>
      <c r="E534" s="207"/>
      <c r="F534" s="207"/>
      <c r="G534" s="207"/>
      <c r="H534" s="207"/>
      <c r="I534" s="392"/>
      <c r="J534" s="207"/>
      <c r="K534" s="207"/>
      <c r="L534" s="16"/>
      <c r="M534" s="16"/>
      <c r="N534" s="16"/>
    </row>
    <row r="535" spans="2:14" ht="14.25" customHeight="1">
      <c r="B535" s="207"/>
      <c r="C535" s="207"/>
      <c r="D535" s="207"/>
      <c r="E535" s="207"/>
      <c r="F535" s="207"/>
      <c r="G535" s="207"/>
      <c r="H535" s="207"/>
      <c r="I535" s="392"/>
      <c r="J535" s="207"/>
      <c r="K535" s="207"/>
      <c r="L535" s="16"/>
      <c r="M535" s="16"/>
      <c r="N535" s="16"/>
    </row>
    <row r="536" spans="2:14" ht="14.25" customHeight="1">
      <c r="B536" s="207"/>
      <c r="C536" s="207"/>
      <c r="D536" s="207"/>
      <c r="E536" s="207"/>
      <c r="F536" s="207"/>
      <c r="G536" s="207"/>
      <c r="H536" s="207"/>
      <c r="I536" s="392"/>
      <c r="J536" s="207"/>
      <c r="K536" s="207"/>
      <c r="L536" s="16"/>
      <c r="M536" s="16"/>
      <c r="N536" s="16"/>
    </row>
    <row r="537" spans="2:14" ht="14.25" customHeight="1">
      <c r="B537" s="207"/>
      <c r="C537" s="207"/>
      <c r="D537" s="207"/>
      <c r="E537" s="207"/>
      <c r="F537" s="207"/>
      <c r="G537" s="207"/>
      <c r="H537" s="207"/>
      <c r="I537" s="392"/>
      <c r="J537" s="207"/>
      <c r="K537" s="207"/>
      <c r="L537" s="16"/>
      <c r="M537" s="16"/>
      <c r="N537" s="16"/>
    </row>
    <row r="538" spans="2:14" ht="14.25" customHeight="1">
      <c r="B538" s="207"/>
      <c r="C538" s="207"/>
      <c r="D538" s="207"/>
      <c r="E538" s="207"/>
      <c r="F538" s="207"/>
      <c r="G538" s="207"/>
      <c r="H538" s="207"/>
      <c r="I538" s="392"/>
      <c r="J538" s="207"/>
      <c r="K538" s="207"/>
      <c r="L538" s="16"/>
      <c r="M538" s="16"/>
      <c r="N538" s="16"/>
    </row>
    <row r="539" spans="2:14" ht="14.25" customHeight="1">
      <c r="B539" s="207"/>
      <c r="C539" s="207"/>
      <c r="D539" s="207"/>
      <c r="E539" s="207"/>
      <c r="F539" s="207"/>
      <c r="G539" s="207"/>
      <c r="H539" s="207"/>
      <c r="I539" s="392"/>
      <c r="J539" s="207"/>
      <c r="K539" s="207"/>
      <c r="L539" s="16"/>
      <c r="M539" s="16"/>
      <c r="N539" s="16"/>
    </row>
    <row r="540" spans="2:14" ht="14.25" customHeight="1">
      <c r="B540" s="207"/>
      <c r="C540" s="207"/>
      <c r="D540" s="207"/>
      <c r="E540" s="207"/>
      <c r="F540" s="207"/>
      <c r="G540" s="207"/>
      <c r="H540" s="207"/>
      <c r="I540" s="392"/>
      <c r="J540" s="207"/>
      <c r="K540" s="207"/>
      <c r="L540" s="16"/>
      <c r="M540" s="16"/>
      <c r="N540" s="16"/>
    </row>
    <row r="541" spans="2:14" ht="14.25" customHeight="1">
      <c r="B541" s="207"/>
      <c r="C541" s="207"/>
      <c r="D541" s="207"/>
      <c r="E541" s="207"/>
      <c r="F541" s="207"/>
      <c r="G541" s="207"/>
      <c r="H541" s="207"/>
      <c r="I541" s="392"/>
      <c r="J541" s="207"/>
      <c r="K541" s="207"/>
      <c r="L541" s="16"/>
      <c r="M541" s="16"/>
      <c r="N541" s="16"/>
    </row>
    <row r="542" spans="2:14" ht="14.25" customHeight="1">
      <c r="G542" s="16"/>
      <c r="I542" s="393"/>
      <c r="J542" s="16"/>
      <c r="K542" s="16"/>
      <c r="L542" s="16"/>
      <c r="M542" s="16"/>
      <c r="N542" s="16"/>
    </row>
    <row r="543" spans="2:14" ht="14.25" customHeight="1">
      <c r="G543" s="16"/>
      <c r="I543" s="393"/>
      <c r="J543" s="16"/>
      <c r="K543" s="16"/>
      <c r="L543" s="16"/>
      <c r="M543" s="16"/>
      <c r="N543" s="16"/>
    </row>
    <row r="544" spans="2:14" ht="14.25" customHeight="1">
      <c r="G544" s="16"/>
      <c r="I544" s="393"/>
      <c r="J544" s="16"/>
      <c r="K544" s="16"/>
      <c r="L544" s="16"/>
      <c r="M544" s="16"/>
      <c r="N544" s="16"/>
    </row>
    <row r="545" spans="7:14" ht="14.25" customHeight="1">
      <c r="G545" s="16"/>
      <c r="I545" s="393"/>
      <c r="J545" s="16"/>
      <c r="K545" s="16"/>
      <c r="L545" s="16"/>
      <c r="M545" s="16"/>
      <c r="N545" s="16"/>
    </row>
    <row r="546" spans="7:14" ht="14.25" customHeight="1">
      <c r="G546" s="16"/>
      <c r="I546" s="393"/>
      <c r="J546" s="16"/>
      <c r="K546" s="16"/>
      <c r="L546" s="16"/>
      <c r="M546" s="16"/>
      <c r="N546" s="16"/>
    </row>
    <row r="547" spans="7:14" ht="14.25" customHeight="1">
      <c r="G547" s="16"/>
      <c r="I547" s="393"/>
      <c r="J547" s="16"/>
      <c r="K547" s="16"/>
      <c r="L547" s="16"/>
      <c r="M547" s="16"/>
      <c r="N547" s="16"/>
    </row>
    <row r="548" spans="7:14" ht="14.25" customHeight="1">
      <c r="G548" s="16"/>
      <c r="I548" s="393"/>
      <c r="J548" s="16"/>
      <c r="K548" s="16"/>
      <c r="L548" s="16"/>
      <c r="M548" s="16"/>
      <c r="N548" s="16"/>
    </row>
    <row r="549" spans="7:14" ht="14.25" customHeight="1">
      <c r="G549" s="16"/>
      <c r="I549" s="393"/>
      <c r="J549" s="16"/>
      <c r="K549" s="16"/>
      <c r="L549" s="16"/>
      <c r="M549" s="16"/>
      <c r="N549" s="16"/>
    </row>
    <row r="550" spans="7:14" ht="14.25" customHeight="1">
      <c r="G550" s="16"/>
      <c r="I550" s="393"/>
      <c r="J550" s="16"/>
      <c r="K550" s="16"/>
      <c r="L550" s="16"/>
      <c r="M550" s="16"/>
      <c r="N550" s="16"/>
    </row>
    <row r="551" spans="7:14" ht="14.25" customHeight="1">
      <c r="G551" s="16"/>
      <c r="I551" s="393"/>
      <c r="J551" s="16"/>
      <c r="K551" s="16"/>
      <c r="L551" s="16"/>
      <c r="M551" s="16"/>
      <c r="N551" s="16"/>
    </row>
    <row r="552" spans="7:14" ht="14.25" customHeight="1">
      <c r="G552" s="16"/>
      <c r="I552" s="393"/>
      <c r="J552" s="16"/>
      <c r="K552" s="16"/>
      <c r="L552" s="16"/>
      <c r="M552" s="16"/>
      <c r="N552" s="16"/>
    </row>
    <row r="553" spans="7:14" ht="14.25" customHeight="1">
      <c r="G553" s="16"/>
      <c r="I553" s="393"/>
      <c r="J553" s="16"/>
      <c r="K553" s="16"/>
      <c r="L553" s="16"/>
      <c r="M553" s="16"/>
      <c r="N553" s="16"/>
    </row>
    <row r="554" spans="7:14" ht="14.25" customHeight="1">
      <c r="G554" s="16"/>
      <c r="I554" s="393"/>
      <c r="J554" s="16"/>
      <c r="K554" s="16"/>
      <c r="L554" s="16"/>
      <c r="M554" s="16"/>
      <c r="N554" s="16"/>
    </row>
    <row r="555" spans="7:14" ht="14.25" customHeight="1">
      <c r="G555" s="16"/>
      <c r="I555" s="393"/>
      <c r="J555" s="16"/>
      <c r="K555" s="16"/>
      <c r="L555" s="16"/>
      <c r="M555" s="16"/>
      <c r="N555" s="16"/>
    </row>
    <row r="556" spans="7:14" ht="14.25" customHeight="1">
      <c r="G556" s="16"/>
      <c r="I556" s="393"/>
      <c r="J556" s="16"/>
      <c r="K556" s="16"/>
      <c r="L556" s="16"/>
      <c r="M556" s="16"/>
      <c r="N556" s="16"/>
    </row>
    <row r="557" spans="7:14" ht="14.25" customHeight="1">
      <c r="G557" s="16"/>
      <c r="I557" s="393"/>
      <c r="J557" s="16"/>
      <c r="K557" s="16"/>
      <c r="L557" s="16"/>
      <c r="M557" s="16"/>
      <c r="N557" s="16"/>
    </row>
    <row r="558" spans="7:14" ht="14.25" customHeight="1">
      <c r="G558" s="16"/>
      <c r="I558" s="393"/>
      <c r="J558" s="16"/>
      <c r="K558" s="16"/>
      <c r="L558" s="16"/>
      <c r="M558" s="16"/>
      <c r="N558" s="16"/>
    </row>
    <row r="559" spans="7:14" ht="14.25" customHeight="1">
      <c r="G559" s="16"/>
      <c r="I559" s="393"/>
      <c r="J559" s="16"/>
      <c r="K559" s="16"/>
      <c r="L559" s="16"/>
      <c r="M559" s="16"/>
      <c r="N559" s="16"/>
    </row>
    <row r="560" spans="7:14" ht="14.25" customHeight="1">
      <c r="G560" s="16"/>
      <c r="I560" s="393"/>
      <c r="J560" s="16"/>
      <c r="K560" s="16"/>
      <c r="L560" s="16"/>
      <c r="M560" s="16"/>
      <c r="N560" s="16"/>
    </row>
    <row r="561" spans="7:14" ht="14.25" customHeight="1">
      <c r="G561" s="16"/>
      <c r="I561" s="393"/>
      <c r="J561" s="16"/>
      <c r="K561" s="16"/>
      <c r="L561" s="16"/>
      <c r="M561" s="16"/>
      <c r="N561" s="16"/>
    </row>
    <row r="562" spans="7:14" ht="14.25" customHeight="1">
      <c r="G562" s="16"/>
      <c r="I562" s="393"/>
      <c r="J562" s="16"/>
      <c r="K562" s="16"/>
      <c r="L562" s="16"/>
      <c r="M562" s="16"/>
      <c r="N562" s="16"/>
    </row>
    <row r="563" spans="7:14" ht="14.25" customHeight="1">
      <c r="G563" s="16"/>
      <c r="I563" s="393"/>
      <c r="J563" s="16"/>
      <c r="K563" s="16"/>
      <c r="L563" s="16"/>
      <c r="M563" s="16"/>
      <c r="N563" s="16"/>
    </row>
    <row r="564" spans="7:14" ht="14.25" customHeight="1">
      <c r="G564" s="16"/>
      <c r="I564" s="393"/>
      <c r="J564" s="16"/>
      <c r="K564" s="16"/>
      <c r="L564" s="16"/>
      <c r="M564" s="16"/>
      <c r="N564" s="16"/>
    </row>
    <row r="565" spans="7:14" ht="14.25" customHeight="1">
      <c r="G565" s="16"/>
      <c r="I565" s="393"/>
      <c r="J565" s="16"/>
      <c r="K565" s="16"/>
      <c r="L565" s="16"/>
      <c r="M565" s="16"/>
      <c r="N565" s="16"/>
    </row>
    <row r="566" spans="7:14" ht="14.25" customHeight="1">
      <c r="G566" s="16"/>
      <c r="I566" s="393"/>
      <c r="J566" s="16"/>
      <c r="K566" s="16"/>
      <c r="L566" s="16"/>
      <c r="M566" s="16"/>
      <c r="N566" s="16"/>
    </row>
    <row r="567" spans="7:14" ht="14.25" customHeight="1">
      <c r="G567" s="16"/>
      <c r="I567" s="393"/>
      <c r="J567" s="16"/>
      <c r="K567" s="16"/>
      <c r="L567" s="16"/>
      <c r="M567" s="16"/>
      <c r="N567" s="16"/>
    </row>
    <row r="568" spans="7:14" ht="14.25" customHeight="1">
      <c r="G568" s="16"/>
      <c r="I568" s="393"/>
      <c r="J568" s="16"/>
      <c r="K568" s="16"/>
      <c r="L568" s="16"/>
      <c r="M568" s="16"/>
      <c r="N568" s="16"/>
    </row>
    <row r="569" spans="7:14" ht="14.25" customHeight="1">
      <c r="G569" s="16"/>
      <c r="I569" s="393"/>
      <c r="J569" s="16"/>
      <c r="K569" s="16"/>
      <c r="L569" s="16"/>
      <c r="M569" s="16"/>
      <c r="N569" s="16"/>
    </row>
    <row r="570" spans="7:14" ht="14.25" customHeight="1">
      <c r="G570" s="16"/>
      <c r="I570" s="393"/>
      <c r="J570" s="16"/>
      <c r="K570" s="16"/>
      <c r="L570" s="16"/>
      <c r="M570" s="16"/>
      <c r="N570" s="16"/>
    </row>
    <row r="571" spans="7:14" ht="14.25" customHeight="1">
      <c r="G571" s="16"/>
      <c r="I571" s="393"/>
      <c r="J571" s="16"/>
      <c r="K571" s="16"/>
      <c r="L571" s="16"/>
      <c r="M571" s="16"/>
      <c r="N571" s="16"/>
    </row>
    <row r="572" spans="7:14" ht="14.25" customHeight="1">
      <c r="G572" s="16"/>
      <c r="I572" s="393"/>
      <c r="J572" s="16"/>
      <c r="K572" s="16"/>
      <c r="L572" s="16"/>
      <c r="M572" s="16"/>
      <c r="N572" s="16"/>
    </row>
    <row r="573" spans="7:14" ht="14.25" customHeight="1">
      <c r="G573" s="16"/>
      <c r="I573" s="393"/>
      <c r="J573" s="16"/>
      <c r="K573" s="16"/>
      <c r="L573" s="16"/>
      <c r="M573" s="16"/>
      <c r="N573" s="16"/>
    </row>
    <row r="574" spans="7:14" ht="14.25" customHeight="1">
      <c r="G574" s="16"/>
      <c r="I574" s="393"/>
      <c r="J574" s="16"/>
      <c r="K574" s="16"/>
      <c r="L574" s="16"/>
      <c r="M574" s="16"/>
      <c r="N574" s="16"/>
    </row>
    <row r="575" spans="7:14" ht="14.25" customHeight="1">
      <c r="G575" s="16"/>
      <c r="I575" s="393"/>
      <c r="J575" s="16"/>
      <c r="K575" s="16"/>
      <c r="L575" s="16"/>
      <c r="M575" s="16"/>
      <c r="N575" s="16"/>
    </row>
    <row r="576" spans="7:14" ht="14.25" customHeight="1">
      <c r="G576" s="16"/>
      <c r="I576" s="393"/>
      <c r="J576" s="16"/>
      <c r="K576" s="16"/>
      <c r="L576" s="16"/>
      <c r="M576" s="16"/>
      <c r="N576" s="16"/>
    </row>
    <row r="577" spans="7:14" ht="14.25" customHeight="1">
      <c r="G577" s="16"/>
      <c r="I577" s="393"/>
      <c r="J577" s="16"/>
      <c r="K577" s="16"/>
      <c r="L577" s="16"/>
      <c r="M577" s="16"/>
      <c r="N577" s="16"/>
    </row>
    <row r="578" spans="7:14" ht="14.25" customHeight="1">
      <c r="G578" s="16"/>
      <c r="I578" s="393"/>
      <c r="J578" s="16"/>
      <c r="K578" s="16"/>
      <c r="L578" s="16"/>
      <c r="M578" s="16"/>
      <c r="N578" s="16"/>
    </row>
    <row r="579" spans="7:14" ht="14.25" customHeight="1">
      <c r="G579" s="16"/>
      <c r="I579" s="393"/>
      <c r="J579" s="16"/>
      <c r="K579" s="16"/>
      <c r="L579" s="16"/>
      <c r="M579" s="16"/>
      <c r="N579" s="16"/>
    </row>
    <row r="580" spans="7:14" ht="14.25" customHeight="1">
      <c r="G580" s="16"/>
      <c r="I580" s="393"/>
      <c r="J580" s="16"/>
      <c r="K580" s="16"/>
      <c r="L580" s="16"/>
      <c r="M580" s="16"/>
      <c r="N580" s="16"/>
    </row>
    <row r="581" spans="7:14" ht="14.25" customHeight="1">
      <c r="G581" s="16"/>
      <c r="I581" s="393"/>
      <c r="J581" s="16"/>
      <c r="K581" s="16"/>
      <c r="L581" s="16"/>
      <c r="M581" s="16"/>
      <c r="N581" s="16"/>
    </row>
    <row r="582" spans="7:14" ht="14.25" customHeight="1">
      <c r="G582" s="16"/>
      <c r="I582" s="393"/>
      <c r="J582" s="16"/>
      <c r="K582" s="16"/>
      <c r="L582" s="16"/>
      <c r="M582" s="16"/>
      <c r="N582" s="16"/>
    </row>
    <row r="583" spans="7:14" ht="14.25" customHeight="1">
      <c r="G583" s="16"/>
      <c r="I583" s="393"/>
      <c r="J583" s="16"/>
      <c r="K583" s="16"/>
      <c r="L583" s="16"/>
      <c r="M583" s="16"/>
      <c r="N583" s="16"/>
    </row>
    <row r="584" spans="7:14" ht="14.25" customHeight="1">
      <c r="G584" s="16"/>
      <c r="I584" s="393"/>
      <c r="J584" s="16"/>
      <c r="K584" s="16"/>
      <c r="L584" s="16"/>
      <c r="M584" s="16"/>
      <c r="N584" s="16"/>
    </row>
    <row r="585" spans="7:14" ht="14.25" customHeight="1">
      <c r="G585" s="16"/>
      <c r="I585" s="393"/>
      <c r="J585" s="16"/>
      <c r="K585" s="16"/>
      <c r="L585" s="16"/>
      <c r="M585" s="16"/>
      <c r="N585" s="16"/>
    </row>
    <row r="586" spans="7:14" ht="14.25" customHeight="1">
      <c r="G586" s="16"/>
      <c r="I586" s="393"/>
      <c r="J586" s="16"/>
      <c r="K586" s="16"/>
      <c r="L586" s="16"/>
      <c r="M586" s="16"/>
      <c r="N586" s="16"/>
    </row>
    <row r="587" spans="7:14" ht="14.25" customHeight="1">
      <c r="G587" s="16"/>
      <c r="I587" s="393"/>
      <c r="J587" s="16"/>
      <c r="K587" s="16"/>
      <c r="L587" s="16"/>
      <c r="M587" s="16"/>
      <c r="N587" s="16"/>
    </row>
    <row r="588" spans="7:14" ht="14.25" customHeight="1">
      <c r="G588" s="16"/>
      <c r="I588" s="393"/>
      <c r="J588" s="16"/>
      <c r="K588" s="16"/>
      <c r="L588" s="16"/>
      <c r="M588" s="16"/>
      <c r="N588" s="16"/>
    </row>
    <row r="589" spans="7:14" ht="14.25" customHeight="1">
      <c r="G589" s="16"/>
      <c r="I589" s="393"/>
      <c r="J589" s="16"/>
      <c r="K589" s="16"/>
      <c r="L589" s="16"/>
      <c r="M589" s="16"/>
      <c r="N589" s="16"/>
    </row>
    <row r="590" spans="7:14" ht="14.25" customHeight="1">
      <c r="G590" s="16"/>
      <c r="I590" s="393"/>
      <c r="J590" s="16"/>
      <c r="K590" s="16"/>
      <c r="L590" s="16"/>
      <c r="M590" s="16"/>
      <c r="N590" s="16"/>
    </row>
    <row r="591" spans="7:14" ht="14.25" customHeight="1">
      <c r="G591" s="16"/>
      <c r="I591" s="393"/>
      <c r="J591" s="16"/>
      <c r="K591" s="16"/>
      <c r="L591" s="16"/>
      <c r="M591" s="16"/>
      <c r="N591" s="16"/>
    </row>
    <row r="592" spans="7:14" ht="14.25" customHeight="1">
      <c r="G592" s="16"/>
      <c r="I592" s="393"/>
      <c r="J592" s="16"/>
      <c r="K592" s="16"/>
      <c r="L592" s="16"/>
      <c r="M592" s="16"/>
      <c r="N592" s="16"/>
    </row>
    <row r="593" spans="7:14" ht="14.25" customHeight="1">
      <c r="G593" s="16"/>
      <c r="I593" s="393"/>
      <c r="J593" s="16"/>
      <c r="K593" s="16"/>
      <c r="L593" s="16"/>
      <c r="M593" s="16"/>
      <c r="N593" s="16"/>
    </row>
    <row r="594" spans="7:14" ht="14.25" customHeight="1">
      <c r="G594" s="16"/>
      <c r="I594" s="393"/>
      <c r="J594" s="16"/>
      <c r="K594" s="16"/>
      <c r="L594" s="16"/>
      <c r="M594" s="16"/>
      <c r="N594" s="16"/>
    </row>
    <row r="595" spans="7:14" ht="14.25" customHeight="1">
      <c r="G595" s="16"/>
      <c r="I595" s="393"/>
      <c r="J595" s="16"/>
      <c r="K595" s="16"/>
      <c r="L595" s="16"/>
      <c r="M595" s="16"/>
      <c r="N595" s="16"/>
    </row>
    <row r="596" spans="7:14" ht="14.25" customHeight="1">
      <c r="G596" s="16"/>
      <c r="I596" s="393"/>
      <c r="J596" s="16"/>
      <c r="K596" s="16"/>
      <c r="L596" s="16"/>
      <c r="M596" s="16"/>
      <c r="N596" s="16"/>
    </row>
    <row r="597" spans="7:14" ht="14.25" customHeight="1">
      <c r="G597" s="16"/>
      <c r="I597" s="393"/>
      <c r="J597" s="16"/>
      <c r="K597" s="16"/>
      <c r="L597" s="16"/>
      <c r="M597" s="16"/>
      <c r="N597" s="16"/>
    </row>
    <row r="598" spans="7:14" ht="14.25" customHeight="1">
      <c r="G598" s="16"/>
      <c r="I598" s="393"/>
      <c r="J598" s="16"/>
      <c r="K598" s="16"/>
      <c r="L598" s="16"/>
      <c r="M598" s="16"/>
      <c r="N598" s="16"/>
    </row>
    <row r="599" spans="7:14" ht="14.25" customHeight="1">
      <c r="G599" s="16"/>
      <c r="I599" s="393"/>
      <c r="J599" s="16"/>
      <c r="K599" s="16"/>
      <c r="L599" s="16"/>
      <c r="M599" s="16"/>
      <c r="N599" s="16"/>
    </row>
    <row r="600" spans="7:14" ht="14.25" customHeight="1">
      <c r="G600" s="16"/>
      <c r="I600" s="393"/>
      <c r="J600" s="16"/>
      <c r="K600" s="16"/>
      <c r="L600" s="16"/>
      <c r="M600" s="16"/>
      <c r="N600" s="16"/>
    </row>
    <row r="601" spans="7:14" ht="14.25" customHeight="1">
      <c r="G601" s="16"/>
      <c r="I601" s="393"/>
      <c r="J601" s="16"/>
      <c r="K601" s="16"/>
      <c r="L601" s="16"/>
      <c r="M601" s="16"/>
      <c r="N601" s="16"/>
    </row>
    <row r="602" spans="7:14" ht="14.25" customHeight="1">
      <c r="G602" s="16"/>
      <c r="I602" s="393"/>
      <c r="J602" s="16"/>
      <c r="K602" s="16"/>
      <c r="L602" s="16"/>
      <c r="M602" s="16"/>
      <c r="N602" s="16"/>
    </row>
    <row r="603" spans="7:14" ht="14.25" customHeight="1">
      <c r="G603" s="16"/>
      <c r="I603" s="393"/>
      <c r="J603" s="16"/>
      <c r="K603" s="16"/>
      <c r="L603" s="16"/>
      <c r="M603" s="16"/>
      <c r="N603" s="16"/>
    </row>
    <row r="604" spans="7:14" ht="14.25" customHeight="1">
      <c r="G604" s="16"/>
      <c r="I604" s="393"/>
      <c r="J604" s="16"/>
      <c r="K604" s="16"/>
      <c r="L604" s="16"/>
      <c r="M604" s="16"/>
      <c r="N604" s="16"/>
    </row>
    <row r="605" spans="7:14" ht="14.25" customHeight="1">
      <c r="G605" s="16"/>
      <c r="I605" s="393"/>
      <c r="J605" s="16"/>
      <c r="K605" s="16"/>
      <c r="L605" s="16"/>
      <c r="M605" s="16"/>
      <c r="N605" s="16"/>
    </row>
    <row r="606" spans="7:14" ht="14.25" customHeight="1">
      <c r="G606" s="16"/>
      <c r="I606" s="393"/>
      <c r="J606" s="16"/>
      <c r="K606" s="16"/>
      <c r="L606" s="16"/>
      <c r="M606" s="16"/>
      <c r="N606" s="16"/>
    </row>
    <row r="607" spans="7:14" ht="14.25" customHeight="1">
      <c r="G607" s="16"/>
      <c r="I607" s="393"/>
      <c r="J607" s="16"/>
      <c r="K607" s="16"/>
      <c r="L607" s="16"/>
      <c r="M607" s="16"/>
      <c r="N607" s="16"/>
    </row>
    <row r="608" spans="7:14" ht="14.25" customHeight="1">
      <c r="G608" s="16"/>
      <c r="I608" s="393"/>
      <c r="J608" s="16"/>
      <c r="K608" s="16"/>
      <c r="L608" s="16"/>
      <c r="M608" s="16"/>
      <c r="N608" s="16"/>
    </row>
    <row r="609" spans="7:14" ht="14.25" customHeight="1">
      <c r="G609" s="16"/>
      <c r="I609" s="393"/>
      <c r="J609" s="16"/>
      <c r="K609" s="16"/>
      <c r="L609" s="16"/>
      <c r="M609" s="16"/>
      <c r="N609" s="16"/>
    </row>
    <row r="610" spans="7:14" ht="14.25" customHeight="1">
      <c r="G610" s="16"/>
      <c r="I610" s="393"/>
      <c r="J610" s="16"/>
      <c r="K610" s="16"/>
      <c r="L610" s="16"/>
      <c r="M610" s="16"/>
      <c r="N610" s="16"/>
    </row>
    <row r="611" spans="7:14" ht="14.25" customHeight="1">
      <c r="G611" s="16"/>
      <c r="I611" s="393"/>
      <c r="J611" s="16"/>
      <c r="K611" s="16"/>
      <c r="L611" s="16"/>
      <c r="M611" s="16"/>
      <c r="N611" s="16"/>
    </row>
    <row r="612" spans="7:14" ht="14.25" customHeight="1">
      <c r="G612" s="16"/>
      <c r="I612" s="393"/>
      <c r="J612" s="16"/>
      <c r="K612" s="16"/>
      <c r="L612" s="16"/>
      <c r="M612" s="16"/>
      <c r="N612" s="16"/>
    </row>
    <row r="613" spans="7:14" ht="14.25" customHeight="1">
      <c r="G613" s="16"/>
      <c r="I613" s="393"/>
      <c r="J613" s="16"/>
      <c r="K613" s="16"/>
      <c r="L613" s="16"/>
      <c r="M613" s="16"/>
      <c r="N613" s="16"/>
    </row>
    <row r="614" spans="7:14" ht="14.25" customHeight="1">
      <c r="G614" s="16"/>
      <c r="I614" s="393"/>
      <c r="J614" s="16"/>
      <c r="K614" s="16"/>
      <c r="L614" s="16"/>
      <c r="M614" s="16"/>
      <c r="N614" s="16"/>
    </row>
    <row r="615" spans="7:14" ht="14.25" customHeight="1">
      <c r="G615" s="16"/>
      <c r="I615" s="393"/>
      <c r="J615" s="16"/>
      <c r="K615" s="16"/>
      <c r="L615" s="16"/>
      <c r="M615" s="16"/>
      <c r="N615" s="16"/>
    </row>
    <row r="616" spans="7:14" ht="14.25" customHeight="1">
      <c r="G616" s="16"/>
      <c r="I616" s="393"/>
      <c r="J616" s="16"/>
      <c r="K616" s="16"/>
      <c r="L616" s="16"/>
      <c r="M616" s="16"/>
      <c r="N616" s="16"/>
    </row>
    <row r="617" spans="7:14" ht="14.25" customHeight="1">
      <c r="G617" s="16"/>
      <c r="I617" s="393"/>
      <c r="J617" s="16"/>
      <c r="K617" s="16"/>
      <c r="L617" s="16"/>
      <c r="M617" s="16"/>
      <c r="N617" s="16"/>
    </row>
    <row r="618" spans="7:14" ht="14.25" customHeight="1">
      <c r="G618" s="16"/>
      <c r="I618" s="393"/>
      <c r="J618" s="16"/>
      <c r="K618" s="16"/>
      <c r="L618" s="16"/>
      <c r="M618" s="16"/>
      <c r="N618" s="16"/>
    </row>
    <row r="619" spans="7:14" ht="14.25" customHeight="1">
      <c r="G619" s="16"/>
      <c r="I619" s="393"/>
      <c r="J619" s="16"/>
      <c r="K619" s="16"/>
      <c r="L619" s="16"/>
      <c r="M619" s="16"/>
      <c r="N619" s="16"/>
    </row>
    <row r="620" spans="7:14" ht="14.25" customHeight="1">
      <c r="G620" s="16"/>
      <c r="I620" s="393"/>
      <c r="J620" s="16"/>
      <c r="K620" s="16"/>
      <c r="L620" s="16"/>
      <c r="M620" s="16"/>
      <c r="N620" s="16"/>
    </row>
    <row r="621" spans="7:14" ht="14.25" customHeight="1">
      <c r="G621" s="16"/>
      <c r="I621" s="393"/>
      <c r="J621" s="16"/>
      <c r="K621" s="16"/>
      <c r="L621" s="16"/>
      <c r="M621" s="16"/>
      <c r="N621" s="16"/>
    </row>
    <row r="622" spans="7:14" ht="14.25" customHeight="1">
      <c r="G622" s="16"/>
      <c r="I622" s="393"/>
      <c r="J622" s="16"/>
      <c r="K622" s="16"/>
      <c r="L622" s="16"/>
      <c r="M622" s="16"/>
      <c r="N622" s="16"/>
    </row>
    <row r="623" spans="7:14" ht="14.25" customHeight="1">
      <c r="G623" s="16"/>
      <c r="I623" s="393"/>
      <c r="J623" s="16"/>
      <c r="K623" s="16"/>
      <c r="L623" s="16"/>
      <c r="M623" s="16"/>
      <c r="N623" s="16"/>
    </row>
    <row r="624" spans="7:14" ht="14.25" customHeight="1">
      <c r="G624" s="16"/>
      <c r="I624" s="393"/>
      <c r="J624" s="16"/>
      <c r="K624" s="16"/>
      <c r="L624" s="16"/>
      <c r="M624" s="16"/>
      <c r="N624" s="16"/>
    </row>
    <row r="625" spans="7:14" ht="14.25" customHeight="1">
      <c r="G625" s="16"/>
      <c r="I625" s="393"/>
      <c r="J625" s="16"/>
      <c r="K625" s="16"/>
      <c r="L625" s="16"/>
      <c r="M625" s="16"/>
      <c r="N625" s="16"/>
    </row>
    <row r="626" spans="7:14" ht="14.25" customHeight="1">
      <c r="G626" s="16"/>
      <c r="I626" s="393"/>
      <c r="J626" s="16"/>
      <c r="K626" s="16"/>
      <c r="L626" s="16"/>
      <c r="M626" s="16"/>
      <c r="N626" s="16"/>
    </row>
    <row r="627" spans="7:14" ht="14.25" customHeight="1">
      <c r="G627" s="16"/>
      <c r="I627" s="393"/>
      <c r="J627" s="16"/>
      <c r="K627" s="16"/>
      <c r="L627" s="16"/>
      <c r="M627" s="16"/>
      <c r="N627" s="16"/>
    </row>
    <row r="628" spans="7:14" ht="14.25" customHeight="1">
      <c r="G628" s="16"/>
      <c r="I628" s="393"/>
      <c r="J628" s="16"/>
      <c r="K628" s="16"/>
      <c r="L628" s="16"/>
      <c r="M628" s="16"/>
      <c r="N628" s="16"/>
    </row>
    <row r="629" spans="7:14" ht="14.25" customHeight="1">
      <c r="G629" s="16"/>
      <c r="I629" s="393"/>
      <c r="J629" s="16"/>
      <c r="K629" s="16"/>
      <c r="L629" s="16"/>
      <c r="M629" s="16"/>
      <c r="N629" s="16"/>
    </row>
    <row r="630" spans="7:14" ht="14.25" customHeight="1">
      <c r="G630" s="16"/>
      <c r="I630" s="393"/>
      <c r="J630" s="16"/>
      <c r="K630" s="16"/>
      <c r="L630" s="16"/>
      <c r="M630" s="16"/>
      <c r="N630" s="16"/>
    </row>
    <row r="631" spans="7:14" ht="14.25" customHeight="1">
      <c r="G631" s="16"/>
      <c r="I631" s="393"/>
      <c r="J631" s="16"/>
      <c r="K631" s="16"/>
      <c r="L631" s="16"/>
      <c r="M631" s="16"/>
      <c r="N631" s="16"/>
    </row>
    <row r="632" spans="7:14" ht="14.25" customHeight="1">
      <c r="G632" s="16"/>
      <c r="I632" s="393"/>
      <c r="J632" s="16"/>
      <c r="K632" s="16"/>
      <c r="L632" s="16"/>
      <c r="M632" s="16"/>
      <c r="N632" s="16"/>
    </row>
    <row r="633" spans="7:14" ht="14.25" customHeight="1">
      <c r="G633" s="16"/>
      <c r="I633" s="393"/>
      <c r="J633" s="16"/>
      <c r="K633" s="16"/>
      <c r="L633" s="16"/>
      <c r="M633" s="16"/>
      <c r="N633" s="16"/>
    </row>
    <row r="634" spans="7:14" ht="14.25" customHeight="1">
      <c r="G634" s="16"/>
      <c r="I634" s="393"/>
      <c r="J634" s="16"/>
      <c r="K634" s="16"/>
      <c r="L634" s="16"/>
      <c r="M634" s="16"/>
      <c r="N634" s="16"/>
    </row>
    <row r="635" spans="7:14" ht="14.25" customHeight="1">
      <c r="G635" s="16"/>
      <c r="I635" s="393"/>
      <c r="J635" s="16"/>
      <c r="K635" s="16"/>
      <c r="L635" s="16"/>
      <c r="M635" s="16"/>
      <c r="N635" s="16"/>
    </row>
    <row r="636" spans="7:14" ht="14.25" customHeight="1">
      <c r="G636" s="16"/>
      <c r="I636" s="393"/>
      <c r="J636" s="16"/>
      <c r="K636" s="16"/>
      <c r="L636" s="16"/>
      <c r="M636" s="16"/>
      <c r="N636" s="16"/>
    </row>
    <row r="637" spans="7:14" ht="14.25" customHeight="1">
      <c r="G637" s="16"/>
      <c r="I637" s="393"/>
      <c r="J637" s="16"/>
      <c r="K637" s="16"/>
      <c r="L637" s="16"/>
      <c r="M637" s="16"/>
      <c r="N637" s="16"/>
    </row>
    <row r="638" spans="7:14" ht="14.25" customHeight="1">
      <c r="G638" s="16"/>
      <c r="I638" s="393"/>
      <c r="J638" s="16"/>
      <c r="K638" s="16"/>
      <c r="L638" s="16"/>
      <c r="M638" s="16"/>
      <c r="N638" s="16"/>
    </row>
    <row r="639" spans="7:14" ht="14.25" customHeight="1">
      <c r="G639" s="16"/>
      <c r="I639" s="393"/>
      <c r="J639" s="16"/>
      <c r="K639" s="16"/>
      <c r="L639" s="16"/>
      <c r="M639" s="16"/>
      <c r="N639" s="16"/>
    </row>
    <row r="640" spans="7:14" ht="14.25" customHeight="1">
      <c r="G640" s="16"/>
      <c r="I640" s="393"/>
      <c r="J640" s="16"/>
      <c r="K640" s="16"/>
      <c r="L640" s="16"/>
      <c r="M640" s="16"/>
      <c r="N640" s="16"/>
    </row>
    <row r="641" spans="7:14" ht="14.25" customHeight="1">
      <c r="G641" s="16"/>
      <c r="I641" s="393"/>
      <c r="J641" s="16"/>
      <c r="K641" s="16"/>
      <c r="L641" s="16"/>
      <c r="M641" s="16"/>
      <c r="N641" s="16"/>
    </row>
    <row r="642" spans="7:14" ht="14.25" customHeight="1">
      <c r="G642" s="16"/>
      <c r="I642" s="393"/>
      <c r="J642" s="16"/>
      <c r="K642" s="16"/>
      <c r="L642" s="16"/>
      <c r="M642" s="16"/>
      <c r="N642" s="16"/>
    </row>
    <row r="643" spans="7:14" ht="14.25" customHeight="1">
      <c r="G643" s="16"/>
      <c r="I643" s="393"/>
      <c r="J643" s="16"/>
      <c r="K643" s="16"/>
      <c r="L643" s="16"/>
      <c r="M643" s="16"/>
      <c r="N643" s="16"/>
    </row>
    <row r="644" spans="7:14" ht="14.25" customHeight="1">
      <c r="G644" s="16"/>
      <c r="I644" s="393"/>
      <c r="J644" s="16"/>
      <c r="K644" s="16"/>
      <c r="L644" s="16"/>
      <c r="M644" s="16"/>
      <c r="N644" s="16"/>
    </row>
    <row r="645" spans="7:14" ht="14.25" customHeight="1">
      <c r="G645" s="16"/>
      <c r="I645" s="393"/>
      <c r="J645" s="16"/>
      <c r="K645" s="16"/>
      <c r="L645" s="16"/>
      <c r="M645" s="16"/>
      <c r="N645" s="16"/>
    </row>
    <row r="646" spans="7:14" ht="14.25" customHeight="1">
      <c r="G646" s="16"/>
      <c r="I646" s="393"/>
      <c r="J646" s="16"/>
      <c r="K646" s="16"/>
      <c r="L646" s="16"/>
      <c r="M646" s="16"/>
      <c r="N646" s="16"/>
    </row>
    <row r="647" spans="7:14" ht="14.25" customHeight="1">
      <c r="G647" s="16"/>
      <c r="I647" s="393"/>
      <c r="J647" s="16"/>
      <c r="K647" s="16"/>
      <c r="L647" s="16"/>
      <c r="M647" s="16"/>
      <c r="N647" s="16"/>
    </row>
    <row r="648" spans="7:14" ht="14.25" customHeight="1">
      <c r="G648" s="16"/>
      <c r="I648" s="393"/>
      <c r="J648" s="16"/>
      <c r="K648" s="16"/>
      <c r="L648" s="16"/>
      <c r="M648" s="16"/>
      <c r="N648" s="16"/>
    </row>
    <row r="649" spans="7:14" ht="14.25" customHeight="1">
      <c r="G649" s="16"/>
      <c r="I649" s="393"/>
      <c r="J649" s="16"/>
      <c r="K649" s="16"/>
      <c r="L649" s="16"/>
      <c r="M649" s="16"/>
      <c r="N649" s="16"/>
    </row>
    <row r="650" spans="7:14" ht="14.25" customHeight="1">
      <c r="G650" s="16"/>
      <c r="I650" s="393"/>
      <c r="J650" s="16"/>
      <c r="K650" s="16"/>
      <c r="L650" s="16"/>
      <c r="M650" s="16"/>
      <c r="N650" s="16"/>
    </row>
    <row r="651" spans="7:14" ht="14.25" customHeight="1">
      <c r="G651" s="16"/>
      <c r="I651" s="393"/>
      <c r="J651" s="16"/>
      <c r="K651" s="16"/>
      <c r="L651" s="16"/>
      <c r="M651" s="16"/>
      <c r="N651" s="16"/>
    </row>
    <row r="652" spans="7:14" ht="14.25" customHeight="1">
      <c r="G652" s="16"/>
      <c r="I652" s="393"/>
      <c r="J652" s="16"/>
      <c r="K652" s="16"/>
      <c r="L652" s="16"/>
      <c r="M652" s="16"/>
      <c r="N652" s="16"/>
    </row>
    <row r="653" spans="7:14" ht="14.25" customHeight="1">
      <c r="G653" s="16"/>
      <c r="I653" s="393"/>
      <c r="J653" s="16"/>
      <c r="K653" s="16"/>
      <c r="L653" s="16"/>
      <c r="M653" s="16"/>
      <c r="N653" s="16"/>
    </row>
    <row r="654" spans="7:14" ht="14.25" customHeight="1">
      <c r="G654" s="16"/>
      <c r="I654" s="393"/>
      <c r="J654" s="16"/>
      <c r="K654" s="16"/>
      <c r="L654" s="16"/>
      <c r="M654" s="16"/>
      <c r="N654" s="16"/>
    </row>
    <row r="655" spans="7:14" ht="14.25" customHeight="1">
      <c r="G655" s="16"/>
      <c r="I655" s="393"/>
      <c r="J655" s="16"/>
      <c r="K655" s="16"/>
      <c r="L655" s="16"/>
      <c r="M655" s="16"/>
      <c r="N655" s="16"/>
    </row>
    <row r="656" spans="7:14" ht="14.25" customHeight="1">
      <c r="G656" s="16"/>
      <c r="I656" s="393"/>
      <c r="J656" s="16"/>
      <c r="K656" s="16"/>
      <c r="L656" s="16"/>
      <c r="M656" s="16"/>
      <c r="N656" s="16"/>
    </row>
    <row r="657" spans="7:14" ht="14.25" customHeight="1">
      <c r="G657" s="16"/>
      <c r="I657" s="393"/>
      <c r="J657" s="16"/>
      <c r="K657" s="16"/>
      <c r="L657" s="16"/>
      <c r="M657" s="16"/>
      <c r="N657" s="16"/>
    </row>
    <row r="658" spans="7:14" ht="14.25" customHeight="1">
      <c r="G658" s="16"/>
      <c r="I658" s="393"/>
      <c r="J658" s="16"/>
      <c r="K658" s="16"/>
      <c r="L658" s="16"/>
      <c r="M658" s="16"/>
      <c r="N658" s="16"/>
    </row>
    <row r="659" spans="7:14" ht="14.25" customHeight="1">
      <c r="G659" s="16"/>
      <c r="I659" s="393"/>
      <c r="J659" s="16"/>
      <c r="K659" s="16"/>
      <c r="L659" s="16"/>
      <c r="M659" s="16"/>
      <c r="N659" s="16"/>
    </row>
    <row r="660" spans="7:14" ht="14.25" customHeight="1">
      <c r="G660" s="16"/>
      <c r="I660" s="393"/>
      <c r="J660" s="16"/>
      <c r="K660" s="16"/>
      <c r="L660" s="16"/>
      <c r="M660" s="16"/>
      <c r="N660" s="16"/>
    </row>
    <row r="661" spans="7:14" ht="14.25" customHeight="1">
      <c r="G661" s="16"/>
      <c r="I661" s="393"/>
      <c r="J661" s="16"/>
      <c r="K661" s="16"/>
      <c r="L661" s="16"/>
      <c r="M661" s="16"/>
      <c r="N661" s="16"/>
    </row>
    <row r="662" spans="7:14" ht="14.25" customHeight="1">
      <c r="G662" s="16"/>
      <c r="I662" s="393"/>
      <c r="J662" s="16"/>
      <c r="K662" s="16"/>
      <c r="L662" s="16"/>
      <c r="M662" s="16"/>
      <c r="N662" s="16"/>
    </row>
    <row r="663" spans="7:14" ht="14.25" customHeight="1">
      <c r="G663" s="16"/>
      <c r="I663" s="393"/>
      <c r="J663" s="16"/>
      <c r="K663" s="16"/>
      <c r="L663" s="16"/>
      <c r="M663" s="16"/>
      <c r="N663" s="16"/>
    </row>
    <row r="664" spans="7:14" ht="14.25" customHeight="1">
      <c r="G664" s="16"/>
      <c r="I664" s="393"/>
      <c r="J664" s="16"/>
      <c r="K664" s="16"/>
      <c r="L664" s="16"/>
      <c r="M664" s="16"/>
      <c r="N664" s="16"/>
    </row>
    <row r="665" spans="7:14" ht="14.25" customHeight="1">
      <c r="G665" s="16"/>
      <c r="I665" s="393"/>
      <c r="J665" s="16"/>
      <c r="K665" s="16"/>
      <c r="L665" s="16"/>
      <c r="M665" s="16"/>
      <c r="N665" s="16"/>
    </row>
    <row r="666" spans="7:14" ht="14.25" customHeight="1">
      <c r="G666" s="16"/>
      <c r="I666" s="393"/>
      <c r="J666" s="16"/>
      <c r="K666" s="16"/>
      <c r="L666" s="16"/>
      <c r="M666" s="16"/>
      <c r="N666" s="16"/>
    </row>
    <row r="667" spans="7:14" ht="14.25" customHeight="1">
      <c r="G667" s="16"/>
      <c r="I667" s="393"/>
      <c r="J667" s="16"/>
      <c r="K667" s="16"/>
      <c r="L667" s="16"/>
      <c r="M667" s="16"/>
      <c r="N667" s="16"/>
    </row>
    <row r="668" spans="7:14" ht="14.25" customHeight="1">
      <c r="G668" s="16"/>
      <c r="I668" s="393"/>
      <c r="J668" s="16"/>
      <c r="K668" s="16"/>
      <c r="L668" s="16"/>
      <c r="M668" s="16"/>
      <c r="N668" s="16"/>
    </row>
    <row r="669" spans="7:14" ht="14.25" customHeight="1">
      <c r="G669" s="16"/>
      <c r="I669" s="393"/>
      <c r="J669" s="16"/>
      <c r="K669" s="16"/>
      <c r="L669" s="16"/>
      <c r="M669" s="16"/>
      <c r="N669" s="16"/>
    </row>
    <row r="670" spans="7:14" ht="14.25" customHeight="1">
      <c r="G670" s="16"/>
      <c r="I670" s="393"/>
      <c r="J670" s="16"/>
      <c r="K670" s="16"/>
      <c r="L670" s="16"/>
      <c r="M670" s="16"/>
      <c r="N670" s="16"/>
    </row>
    <row r="671" spans="7:14" ht="14.25" customHeight="1">
      <c r="G671" s="16"/>
      <c r="I671" s="393"/>
      <c r="J671" s="16"/>
      <c r="K671" s="16"/>
      <c r="L671" s="16"/>
      <c r="M671" s="16"/>
      <c r="N671" s="16"/>
    </row>
    <row r="672" spans="7:14" ht="14.25" customHeight="1">
      <c r="G672" s="16"/>
      <c r="I672" s="393"/>
      <c r="J672" s="16"/>
      <c r="K672" s="16"/>
      <c r="L672" s="16"/>
      <c r="M672" s="16"/>
      <c r="N672" s="16"/>
    </row>
    <row r="673" spans="7:14" ht="14.25" customHeight="1">
      <c r="G673" s="16"/>
      <c r="I673" s="393"/>
      <c r="J673" s="16"/>
      <c r="K673" s="16"/>
      <c r="L673" s="16"/>
      <c r="M673" s="16"/>
      <c r="N673" s="16"/>
    </row>
    <row r="674" spans="7:14" ht="14.25" customHeight="1">
      <c r="G674" s="16"/>
      <c r="I674" s="393"/>
      <c r="J674" s="16"/>
      <c r="K674" s="16"/>
      <c r="L674" s="16"/>
      <c r="M674" s="16"/>
      <c r="N674" s="16"/>
    </row>
    <row r="675" spans="7:14" ht="14.25" customHeight="1">
      <c r="G675" s="16"/>
      <c r="I675" s="393"/>
      <c r="J675" s="16"/>
      <c r="K675" s="16"/>
      <c r="L675" s="16"/>
      <c r="M675" s="16"/>
      <c r="N675" s="16"/>
    </row>
    <row r="676" spans="7:14" ht="14.25" customHeight="1">
      <c r="G676" s="16"/>
      <c r="I676" s="393"/>
      <c r="J676" s="16"/>
      <c r="K676" s="16"/>
      <c r="L676" s="16"/>
      <c r="M676" s="16"/>
      <c r="N676" s="16"/>
    </row>
    <row r="677" spans="7:14" ht="14.25" customHeight="1">
      <c r="G677" s="16"/>
      <c r="I677" s="393"/>
      <c r="J677" s="16"/>
      <c r="K677" s="16"/>
      <c r="L677" s="16"/>
      <c r="M677" s="16"/>
      <c r="N677" s="16"/>
    </row>
    <row r="678" spans="7:14" ht="14.25" customHeight="1">
      <c r="G678" s="16"/>
      <c r="I678" s="393"/>
      <c r="J678" s="16"/>
      <c r="K678" s="16"/>
      <c r="L678" s="16"/>
      <c r="M678" s="16"/>
      <c r="N678" s="16"/>
    </row>
    <row r="679" spans="7:14" ht="14.25" customHeight="1">
      <c r="G679" s="16"/>
      <c r="I679" s="393"/>
      <c r="J679" s="16"/>
      <c r="K679" s="16"/>
      <c r="L679" s="16"/>
      <c r="M679" s="16"/>
      <c r="N679" s="16"/>
    </row>
    <row r="680" spans="7:14" ht="14.25" customHeight="1">
      <c r="G680" s="16"/>
      <c r="I680" s="393"/>
      <c r="J680" s="16"/>
      <c r="K680" s="16"/>
      <c r="L680" s="16"/>
      <c r="M680" s="16"/>
      <c r="N680" s="16"/>
    </row>
    <row r="681" spans="7:14" ht="14.25" customHeight="1">
      <c r="G681" s="16"/>
      <c r="I681" s="393"/>
      <c r="J681" s="16"/>
      <c r="K681" s="16"/>
      <c r="L681" s="16"/>
      <c r="M681" s="16"/>
      <c r="N681" s="16"/>
    </row>
    <row r="682" spans="7:14" ht="14.25" customHeight="1">
      <c r="G682" s="16"/>
      <c r="I682" s="393"/>
      <c r="J682" s="16"/>
      <c r="K682" s="16"/>
      <c r="L682" s="16"/>
      <c r="M682" s="16"/>
      <c r="N682" s="16"/>
    </row>
    <row r="683" spans="7:14" ht="14.25" customHeight="1">
      <c r="G683" s="16"/>
      <c r="I683" s="393"/>
      <c r="J683" s="16"/>
      <c r="K683" s="16"/>
      <c r="L683" s="16"/>
      <c r="M683" s="16"/>
      <c r="N683" s="16"/>
    </row>
    <row r="684" spans="7:14" ht="14.25" customHeight="1">
      <c r="G684" s="16"/>
      <c r="I684" s="393"/>
      <c r="J684" s="16"/>
      <c r="K684" s="16"/>
      <c r="L684" s="16"/>
      <c r="M684" s="16"/>
      <c r="N684" s="16"/>
    </row>
    <row r="685" spans="7:14" ht="14.25" customHeight="1">
      <c r="G685" s="16"/>
      <c r="I685" s="393"/>
      <c r="J685" s="16"/>
      <c r="K685" s="16"/>
      <c r="L685" s="16"/>
      <c r="M685" s="16"/>
      <c r="N685" s="16"/>
    </row>
    <row r="686" spans="7:14" ht="14.25" customHeight="1">
      <c r="G686" s="16"/>
      <c r="I686" s="393"/>
      <c r="J686" s="16"/>
      <c r="K686" s="16"/>
      <c r="L686" s="16"/>
      <c r="M686" s="16"/>
      <c r="N686" s="16"/>
    </row>
    <row r="687" spans="7:14" ht="14.25" customHeight="1">
      <c r="G687" s="16"/>
      <c r="I687" s="393"/>
      <c r="J687" s="16"/>
      <c r="K687" s="16"/>
      <c r="L687" s="16"/>
      <c r="M687" s="16"/>
      <c r="N687" s="16"/>
    </row>
    <row r="688" spans="7:14" ht="14.25" customHeight="1">
      <c r="G688" s="16"/>
      <c r="I688" s="393"/>
      <c r="J688" s="16"/>
      <c r="K688" s="16"/>
      <c r="L688" s="16"/>
      <c r="M688" s="16"/>
      <c r="N688" s="16"/>
    </row>
    <row r="689" spans="7:14" ht="14.25" customHeight="1">
      <c r="G689" s="16"/>
      <c r="I689" s="393"/>
      <c r="J689" s="16"/>
      <c r="K689" s="16"/>
      <c r="L689" s="16"/>
      <c r="M689" s="16"/>
      <c r="N689" s="16"/>
    </row>
    <row r="690" spans="7:14" ht="14.25" customHeight="1">
      <c r="G690" s="16"/>
      <c r="I690" s="393"/>
      <c r="J690" s="16"/>
      <c r="K690" s="16"/>
      <c r="L690" s="16"/>
      <c r="M690" s="16"/>
      <c r="N690" s="16"/>
    </row>
    <row r="691" spans="7:14" ht="14.25" customHeight="1">
      <c r="G691" s="16"/>
      <c r="I691" s="393"/>
      <c r="J691" s="16"/>
      <c r="K691" s="16"/>
      <c r="L691" s="16"/>
      <c r="M691" s="16"/>
      <c r="N691" s="16"/>
    </row>
    <row r="692" spans="7:14" ht="14.25" customHeight="1">
      <c r="G692" s="16"/>
      <c r="I692" s="393"/>
      <c r="J692" s="16"/>
      <c r="K692" s="16"/>
      <c r="L692" s="16"/>
      <c r="M692" s="16"/>
      <c r="N692" s="16"/>
    </row>
    <row r="693" spans="7:14" ht="14.25" customHeight="1">
      <c r="G693" s="16"/>
      <c r="I693" s="393"/>
      <c r="J693" s="16"/>
      <c r="K693" s="16"/>
      <c r="L693" s="16"/>
      <c r="M693" s="16"/>
      <c r="N693" s="16"/>
    </row>
    <row r="694" spans="7:14" ht="14.25" customHeight="1">
      <c r="G694" s="16"/>
      <c r="I694" s="393"/>
      <c r="J694" s="16"/>
      <c r="K694" s="16"/>
      <c r="L694" s="16"/>
      <c r="M694" s="16"/>
      <c r="N694" s="16"/>
    </row>
    <row r="695" spans="7:14" ht="14.25" customHeight="1">
      <c r="G695" s="16"/>
      <c r="I695" s="393"/>
      <c r="J695" s="16"/>
      <c r="K695" s="16"/>
      <c r="L695" s="16"/>
      <c r="M695" s="16"/>
      <c r="N695" s="16"/>
    </row>
    <row r="696" spans="7:14" ht="14.25" customHeight="1">
      <c r="G696" s="16"/>
      <c r="I696" s="393"/>
      <c r="J696" s="16"/>
      <c r="K696" s="16"/>
      <c r="L696" s="16"/>
      <c r="M696" s="16"/>
      <c r="N696" s="16"/>
    </row>
    <row r="697" spans="7:14" ht="14.25" customHeight="1">
      <c r="G697" s="16"/>
      <c r="I697" s="393"/>
      <c r="J697" s="16"/>
      <c r="K697" s="16"/>
      <c r="L697" s="16"/>
      <c r="M697" s="16"/>
      <c r="N697" s="16"/>
    </row>
    <row r="698" spans="7:14" ht="14.25" customHeight="1">
      <c r="G698" s="16"/>
      <c r="I698" s="393"/>
      <c r="J698" s="16"/>
      <c r="K698" s="16"/>
      <c r="L698" s="16"/>
      <c r="M698" s="16"/>
      <c r="N698" s="16"/>
    </row>
    <row r="699" spans="7:14" ht="14.25" customHeight="1">
      <c r="G699" s="16"/>
      <c r="I699" s="393"/>
      <c r="J699" s="16"/>
      <c r="K699" s="16"/>
      <c r="L699" s="16"/>
      <c r="M699" s="16"/>
      <c r="N699" s="16"/>
    </row>
    <row r="700" spans="7:14" ht="14.25" customHeight="1">
      <c r="G700" s="16"/>
      <c r="I700" s="393"/>
      <c r="J700" s="16"/>
      <c r="K700" s="16"/>
      <c r="L700" s="16"/>
      <c r="M700" s="16"/>
      <c r="N700" s="16"/>
    </row>
    <row r="701" spans="7:14" ht="14.25" customHeight="1">
      <c r="G701" s="16"/>
      <c r="I701" s="393"/>
      <c r="J701" s="16"/>
      <c r="K701" s="16"/>
      <c r="L701" s="16"/>
      <c r="M701" s="16"/>
      <c r="N701" s="16"/>
    </row>
    <row r="702" spans="7:14" ht="14.25" customHeight="1">
      <c r="G702" s="16"/>
      <c r="I702" s="393"/>
      <c r="J702" s="16"/>
      <c r="K702" s="16"/>
      <c r="L702" s="16"/>
      <c r="M702" s="16"/>
      <c r="N702" s="16"/>
    </row>
    <row r="703" spans="7:14" ht="14.25" customHeight="1">
      <c r="G703" s="16"/>
      <c r="I703" s="393"/>
      <c r="J703" s="16"/>
      <c r="K703" s="16"/>
      <c r="L703" s="16"/>
      <c r="M703" s="16"/>
      <c r="N703" s="16"/>
    </row>
    <row r="704" spans="7:14" ht="14.25" customHeight="1">
      <c r="G704" s="16"/>
      <c r="I704" s="393"/>
      <c r="J704" s="16"/>
      <c r="K704" s="16"/>
      <c r="L704" s="16"/>
      <c r="M704" s="16"/>
      <c r="N704" s="16"/>
    </row>
    <row r="705" spans="7:14" ht="14.25" customHeight="1">
      <c r="G705" s="16"/>
      <c r="I705" s="393"/>
      <c r="J705" s="16"/>
      <c r="K705" s="16"/>
      <c r="L705" s="16"/>
      <c r="M705" s="16"/>
      <c r="N705" s="16"/>
    </row>
    <row r="706" spans="7:14" ht="14.25" customHeight="1">
      <c r="G706" s="16"/>
      <c r="I706" s="393"/>
      <c r="J706" s="16"/>
      <c r="K706" s="16"/>
      <c r="L706" s="16"/>
      <c r="M706" s="16"/>
      <c r="N706" s="16"/>
    </row>
    <row r="707" spans="7:14" ht="14.25" customHeight="1">
      <c r="G707" s="16"/>
      <c r="I707" s="393"/>
      <c r="J707" s="16"/>
      <c r="K707" s="16"/>
      <c r="L707" s="16"/>
      <c r="M707" s="16"/>
      <c r="N707" s="16"/>
    </row>
    <row r="708" spans="7:14" ht="14.25" customHeight="1">
      <c r="G708" s="16"/>
      <c r="I708" s="393"/>
      <c r="J708" s="16"/>
      <c r="K708" s="16"/>
      <c r="L708" s="16"/>
      <c r="M708" s="16"/>
      <c r="N708" s="16"/>
    </row>
    <row r="709" spans="7:14" ht="14.25" customHeight="1">
      <c r="G709" s="16"/>
      <c r="I709" s="393"/>
      <c r="J709" s="16"/>
      <c r="K709" s="16"/>
      <c r="L709" s="16"/>
      <c r="M709" s="16"/>
      <c r="N709" s="16"/>
    </row>
    <row r="710" spans="7:14" ht="14.25" customHeight="1">
      <c r="G710" s="16"/>
      <c r="I710" s="393"/>
      <c r="J710" s="16"/>
      <c r="K710" s="16"/>
      <c r="L710" s="16"/>
      <c r="M710" s="16"/>
      <c r="N710" s="16"/>
    </row>
    <row r="711" spans="7:14" ht="14.25" customHeight="1">
      <c r="G711" s="16"/>
      <c r="I711" s="393"/>
      <c r="J711" s="16"/>
      <c r="K711" s="16"/>
      <c r="L711" s="16"/>
      <c r="M711" s="16"/>
      <c r="N711" s="16"/>
    </row>
    <row r="712" spans="7:14" ht="14.25" customHeight="1">
      <c r="G712" s="16"/>
      <c r="I712" s="393"/>
      <c r="J712" s="16"/>
      <c r="K712" s="16"/>
      <c r="L712" s="16"/>
      <c r="M712" s="16"/>
      <c r="N712" s="16"/>
    </row>
    <row r="713" spans="7:14" ht="14.25" customHeight="1">
      <c r="G713" s="16"/>
      <c r="I713" s="393"/>
      <c r="J713" s="16"/>
      <c r="K713" s="16"/>
      <c r="L713" s="16"/>
      <c r="M713" s="16"/>
      <c r="N713" s="16"/>
    </row>
    <row r="714" spans="7:14" ht="14.25" customHeight="1">
      <c r="G714" s="16"/>
      <c r="I714" s="393"/>
      <c r="J714" s="16"/>
      <c r="K714" s="16"/>
      <c r="L714" s="16"/>
      <c r="M714" s="16"/>
      <c r="N714" s="16"/>
    </row>
    <row r="715" spans="7:14" ht="14.25" customHeight="1">
      <c r="G715" s="16"/>
      <c r="I715" s="393"/>
      <c r="J715" s="16"/>
      <c r="K715" s="16"/>
      <c r="L715" s="16"/>
      <c r="M715" s="16"/>
      <c r="N715" s="16"/>
    </row>
    <row r="716" spans="7:14" ht="14.25" customHeight="1">
      <c r="G716" s="16"/>
      <c r="I716" s="393"/>
      <c r="J716" s="16"/>
      <c r="K716" s="16"/>
      <c r="L716" s="16"/>
      <c r="M716" s="16"/>
      <c r="N716" s="16"/>
    </row>
    <row r="717" spans="7:14" ht="14.25" customHeight="1">
      <c r="G717" s="16"/>
      <c r="I717" s="393"/>
      <c r="J717" s="16"/>
      <c r="K717" s="16"/>
      <c r="L717" s="16"/>
      <c r="M717" s="16"/>
      <c r="N717" s="16"/>
    </row>
    <row r="718" spans="7:14" ht="14.25" customHeight="1">
      <c r="G718" s="16"/>
      <c r="I718" s="393"/>
      <c r="J718" s="16"/>
      <c r="K718" s="16"/>
      <c r="L718" s="16"/>
      <c r="M718" s="16"/>
      <c r="N718" s="16"/>
    </row>
    <row r="719" spans="7:14" ht="14.25" customHeight="1">
      <c r="G719" s="16"/>
      <c r="I719" s="393"/>
      <c r="J719" s="16"/>
      <c r="K719" s="16"/>
      <c r="L719" s="16"/>
      <c r="M719" s="16"/>
      <c r="N719" s="16"/>
    </row>
    <row r="720" spans="7:14" ht="14.25" customHeight="1">
      <c r="G720" s="16"/>
      <c r="I720" s="393"/>
      <c r="J720" s="16"/>
      <c r="K720" s="16"/>
      <c r="L720" s="16"/>
      <c r="M720" s="16"/>
      <c r="N720" s="16"/>
    </row>
    <row r="721" spans="7:14" ht="14.25" customHeight="1">
      <c r="G721" s="16"/>
      <c r="I721" s="393"/>
      <c r="J721" s="16"/>
      <c r="K721" s="16"/>
      <c r="L721" s="16"/>
      <c r="M721" s="16"/>
      <c r="N721" s="16"/>
    </row>
    <row r="722" spans="7:14" ht="14.25" customHeight="1">
      <c r="G722" s="16"/>
      <c r="I722" s="393"/>
      <c r="J722" s="16"/>
      <c r="K722" s="16"/>
      <c r="L722" s="16"/>
      <c r="M722" s="16"/>
      <c r="N722" s="16"/>
    </row>
    <row r="723" spans="7:14" ht="14.25" customHeight="1">
      <c r="G723" s="16"/>
      <c r="I723" s="393"/>
      <c r="J723" s="16"/>
      <c r="K723" s="16"/>
      <c r="L723" s="16"/>
      <c r="M723" s="16"/>
      <c r="N723" s="16"/>
    </row>
    <row r="724" spans="7:14" ht="14.25" customHeight="1">
      <c r="G724" s="16"/>
      <c r="I724" s="393"/>
      <c r="J724" s="16"/>
      <c r="K724" s="16"/>
      <c r="L724" s="16"/>
      <c r="M724" s="16"/>
      <c r="N724" s="16"/>
    </row>
    <row r="725" spans="7:14" ht="14.25" customHeight="1">
      <c r="G725" s="16"/>
      <c r="I725" s="393"/>
      <c r="J725" s="16"/>
      <c r="K725" s="16"/>
      <c r="L725" s="16"/>
      <c r="M725" s="16"/>
      <c r="N725" s="16"/>
    </row>
    <row r="726" spans="7:14" ht="14.25" customHeight="1">
      <c r="G726" s="16"/>
      <c r="I726" s="393"/>
      <c r="J726" s="16"/>
      <c r="K726" s="16"/>
      <c r="L726" s="16"/>
      <c r="M726" s="16"/>
      <c r="N726" s="16"/>
    </row>
    <row r="727" spans="7:14" ht="14.25" customHeight="1">
      <c r="G727" s="16"/>
      <c r="I727" s="393"/>
      <c r="J727" s="16"/>
      <c r="K727" s="16"/>
      <c r="L727" s="16"/>
      <c r="M727" s="16"/>
      <c r="N727" s="16"/>
    </row>
    <row r="728" spans="7:14" ht="14.25" customHeight="1">
      <c r="G728" s="16"/>
      <c r="I728" s="393"/>
      <c r="J728" s="16"/>
      <c r="K728" s="16"/>
      <c r="L728" s="16"/>
      <c r="M728" s="16"/>
      <c r="N728" s="16"/>
    </row>
    <row r="729" spans="7:14" ht="14.25" customHeight="1">
      <c r="G729" s="16"/>
      <c r="I729" s="393"/>
      <c r="J729" s="16"/>
      <c r="K729" s="16"/>
      <c r="L729" s="16"/>
      <c r="M729" s="16"/>
      <c r="N729" s="16"/>
    </row>
    <row r="730" spans="7:14" ht="14.25" customHeight="1">
      <c r="G730" s="16"/>
      <c r="I730" s="393"/>
      <c r="J730" s="16"/>
      <c r="K730" s="16"/>
      <c r="L730" s="16"/>
      <c r="M730" s="16"/>
      <c r="N730" s="16"/>
    </row>
    <row r="731" spans="7:14" ht="14.25" customHeight="1">
      <c r="G731" s="16"/>
      <c r="I731" s="393"/>
      <c r="J731" s="16"/>
      <c r="K731" s="16"/>
      <c r="L731" s="16"/>
      <c r="M731" s="16"/>
      <c r="N731" s="16"/>
    </row>
    <row r="732" spans="7:14" ht="14.25" customHeight="1">
      <c r="G732" s="16"/>
      <c r="I732" s="393"/>
      <c r="J732" s="16"/>
      <c r="K732" s="16"/>
      <c r="L732" s="16"/>
      <c r="M732" s="16"/>
      <c r="N732" s="16"/>
    </row>
    <row r="733" spans="7:14" ht="14.25" customHeight="1">
      <c r="G733" s="16"/>
      <c r="I733" s="393"/>
      <c r="J733" s="16"/>
      <c r="K733" s="16"/>
      <c r="L733" s="16"/>
      <c r="M733" s="16"/>
      <c r="N733" s="16"/>
    </row>
    <row r="734" spans="7:14" ht="14.25" customHeight="1">
      <c r="G734" s="16"/>
      <c r="I734" s="393"/>
      <c r="J734" s="16"/>
      <c r="K734" s="16"/>
      <c r="L734" s="16"/>
      <c r="M734" s="16"/>
      <c r="N734" s="16"/>
    </row>
    <row r="735" spans="7:14" ht="14.25" customHeight="1">
      <c r="G735" s="16"/>
      <c r="I735" s="393"/>
      <c r="J735" s="16"/>
      <c r="K735" s="16"/>
      <c r="L735" s="16"/>
      <c r="M735" s="16"/>
      <c r="N735" s="16"/>
    </row>
    <row r="736" spans="7:14" ht="14.25" customHeight="1">
      <c r="G736" s="16"/>
      <c r="I736" s="393"/>
      <c r="J736" s="16"/>
      <c r="K736" s="16"/>
      <c r="L736" s="16"/>
      <c r="M736" s="16"/>
      <c r="N736" s="16"/>
    </row>
    <row r="737" spans="7:14" ht="14.25" customHeight="1">
      <c r="G737" s="16"/>
      <c r="I737" s="393"/>
      <c r="J737" s="16"/>
      <c r="K737" s="16"/>
      <c r="L737" s="16"/>
      <c r="M737" s="16"/>
      <c r="N737" s="16"/>
    </row>
    <row r="738" spans="7:14" ht="14.25" customHeight="1">
      <c r="G738" s="16"/>
      <c r="I738" s="393"/>
      <c r="J738" s="16"/>
      <c r="K738" s="16"/>
      <c r="L738" s="16"/>
      <c r="M738" s="16"/>
      <c r="N738" s="16"/>
    </row>
    <row r="739" spans="7:14" ht="14.25" customHeight="1">
      <c r="G739" s="16"/>
      <c r="I739" s="393"/>
      <c r="J739" s="16"/>
      <c r="K739" s="16"/>
      <c r="L739" s="16"/>
      <c r="M739" s="16"/>
      <c r="N739" s="16"/>
    </row>
    <row r="740" spans="7:14" ht="14.25" customHeight="1">
      <c r="G740" s="16"/>
      <c r="I740" s="393"/>
      <c r="J740" s="16"/>
      <c r="K740" s="16"/>
      <c r="L740" s="16"/>
      <c r="M740" s="16"/>
      <c r="N740" s="16"/>
    </row>
    <row r="741" spans="7:14" ht="14.25" customHeight="1">
      <c r="G741" s="16"/>
      <c r="I741" s="393"/>
      <c r="J741" s="16"/>
      <c r="K741" s="16"/>
      <c r="L741" s="16"/>
      <c r="M741" s="16"/>
      <c r="N741" s="16"/>
    </row>
    <row r="742" spans="7:14" ht="14.25" customHeight="1">
      <c r="G742" s="16"/>
      <c r="I742" s="393"/>
      <c r="J742" s="16"/>
      <c r="K742" s="16"/>
      <c r="L742" s="16"/>
      <c r="M742" s="16"/>
      <c r="N742" s="16"/>
    </row>
    <row r="743" spans="7:14" ht="14.25" customHeight="1">
      <c r="G743" s="16"/>
      <c r="I743" s="393"/>
      <c r="J743" s="16"/>
      <c r="K743" s="16"/>
      <c r="L743" s="16"/>
      <c r="M743" s="16"/>
      <c r="N743" s="16"/>
    </row>
    <row r="744" spans="7:14" ht="14.25" customHeight="1">
      <c r="G744" s="16"/>
      <c r="I744" s="393"/>
      <c r="J744" s="16"/>
      <c r="K744" s="16"/>
      <c r="L744" s="16"/>
      <c r="M744" s="16"/>
      <c r="N744" s="16"/>
    </row>
    <row r="745" spans="7:14" ht="14.25" customHeight="1">
      <c r="G745" s="16"/>
      <c r="I745" s="393"/>
      <c r="J745" s="16"/>
      <c r="K745" s="16"/>
      <c r="L745" s="16"/>
      <c r="M745" s="16"/>
      <c r="N745" s="16"/>
    </row>
    <row r="746" spans="7:14" ht="14.25" customHeight="1">
      <c r="G746" s="16"/>
      <c r="I746" s="393"/>
      <c r="J746" s="16"/>
      <c r="K746" s="16"/>
      <c r="L746" s="16"/>
      <c r="M746" s="16"/>
      <c r="N746" s="16"/>
    </row>
    <row r="747" spans="7:14" ht="14.25" customHeight="1">
      <c r="G747" s="16"/>
      <c r="I747" s="393"/>
      <c r="J747" s="16"/>
      <c r="K747" s="16"/>
      <c r="L747" s="16"/>
      <c r="M747" s="16"/>
      <c r="N747" s="16"/>
    </row>
    <row r="748" spans="7:14" ht="14.25" customHeight="1">
      <c r="G748" s="16"/>
      <c r="I748" s="393"/>
      <c r="J748" s="16"/>
      <c r="K748" s="16"/>
      <c r="L748" s="16"/>
      <c r="M748" s="16"/>
      <c r="N748" s="16"/>
    </row>
    <row r="749" spans="7:14" ht="14.25" customHeight="1">
      <c r="G749" s="16"/>
      <c r="I749" s="393"/>
      <c r="J749" s="16"/>
      <c r="K749" s="16"/>
      <c r="L749" s="16"/>
      <c r="M749" s="16"/>
      <c r="N749" s="16"/>
    </row>
    <row r="750" spans="7:14" ht="14.25" customHeight="1">
      <c r="G750" s="16"/>
      <c r="I750" s="393"/>
      <c r="J750" s="16"/>
      <c r="K750" s="16"/>
      <c r="L750" s="16"/>
      <c r="M750" s="16"/>
      <c r="N750" s="16"/>
    </row>
    <row r="751" spans="7:14" ht="14.25" customHeight="1">
      <c r="G751" s="16"/>
      <c r="I751" s="393"/>
      <c r="J751" s="16"/>
      <c r="K751" s="16"/>
      <c r="L751" s="16"/>
      <c r="M751" s="16"/>
      <c r="N751" s="16"/>
    </row>
    <row r="752" spans="7:14" ht="14.25" customHeight="1">
      <c r="G752" s="16"/>
      <c r="I752" s="393"/>
      <c r="J752" s="16"/>
      <c r="K752" s="16"/>
      <c r="L752" s="16"/>
      <c r="M752" s="16"/>
      <c r="N752" s="16"/>
    </row>
    <row r="753" spans="7:14" ht="14.25" customHeight="1">
      <c r="G753" s="16"/>
      <c r="I753" s="393"/>
      <c r="J753" s="16"/>
      <c r="K753" s="16"/>
      <c r="L753" s="16"/>
      <c r="M753" s="16"/>
      <c r="N753" s="16"/>
    </row>
    <row r="754" spans="7:14" ht="14.25" customHeight="1">
      <c r="G754" s="16"/>
      <c r="I754" s="393"/>
      <c r="J754" s="16"/>
      <c r="K754" s="16"/>
      <c r="L754" s="16"/>
      <c r="M754" s="16"/>
      <c r="N754" s="16"/>
    </row>
    <row r="755" spans="7:14" ht="14.25" customHeight="1">
      <c r="G755" s="16"/>
      <c r="I755" s="393"/>
      <c r="J755" s="16"/>
      <c r="K755" s="16"/>
      <c r="L755" s="16"/>
      <c r="M755" s="16"/>
      <c r="N755" s="16"/>
    </row>
    <row r="756" spans="7:14" ht="14.25" customHeight="1">
      <c r="G756" s="16"/>
      <c r="I756" s="393"/>
      <c r="J756" s="16"/>
      <c r="K756" s="16"/>
      <c r="L756" s="16"/>
      <c r="M756" s="16"/>
      <c r="N756" s="16"/>
    </row>
    <row r="757" spans="7:14" ht="14.25" customHeight="1">
      <c r="G757" s="16"/>
      <c r="I757" s="393"/>
      <c r="J757" s="16"/>
      <c r="K757" s="16"/>
      <c r="L757" s="16"/>
      <c r="M757" s="16"/>
      <c r="N757" s="16"/>
    </row>
    <row r="758" spans="7:14" ht="14.25" customHeight="1">
      <c r="G758" s="16"/>
      <c r="I758" s="393"/>
      <c r="J758" s="16"/>
      <c r="K758" s="16"/>
      <c r="L758" s="16"/>
      <c r="M758" s="16"/>
      <c r="N758" s="16"/>
    </row>
    <row r="759" spans="7:14" ht="14.25" customHeight="1">
      <c r="G759" s="16"/>
      <c r="I759" s="393"/>
      <c r="J759" s="16"/>
      <c r="K759" s="16"/>
      <c r="L759" s="16"/>
      <c r="M759" s="16"/>
      <c r="N759" s="16"/>
    </row>
    <row r="760" spans="7:14" ht="14.25" customHeight="1">
      <c r="G760" s="16"/>
      <c r="I760" s="393"/>
      <c r="J760" s="16"/>
      <c r="K760" s="16"/>
      <c r="L760" s="16"/>
      <c r="M760" s="16"/>
      <c r="N760" s="16"/>
    </row>
    <row r="761" spans="7:14" ht="14.25" customHeight="1">
      <c r="G761" s="16"/>
      <c r="I761" s="393"/>
      <c r="J761" s="16"/>
      <c r="K761" s="16"/>
      <c r="L761" s="16"/>
      <c r="M761" s="16"/>
      <c r="N761" s="16"/>
    </row>
    <row r="762" spans="7:14" ht="14.25" customHeight="1">
      <c r="G762" s="16"/>
      <c r="I762" s="393"/>
      <c r="J762" s="16"/>
      <c r="K762" s="16"/>
      <c r="L762" s="16"/>
      <c r="M762" s="16"/>
      <c r="N762" s="16"/>
    </row>
    <row r="763" spans="7:14" ht="14.25" customHeight="1">
      <c r="G763" s="16"/>
      <c r="I763" s="393"/>
      <c r="J763" s="16"/>
      <c r="K763" s="16"/>
      <c r="L763" s="16"/>
      <c r="M763" s="16"/>
      <c r="N763" s="16"/>
    </row>
    <row r="764" spans="7:14" ht="14.25" customHeight="1">
      <c r="G764" s="16"/>
      <c r="I764" s="393"/>
      <c r="J764" s="16"/>
      <c r="K764" s="16"/>
      <c r="L764" s="16"/>
      <c r="M764" s="16"/>
      <c r="N764" s="16"/>
    </row>
    <row r="765" spans="7:14" ht="14.25" customHeight="1">
      <c r="G765" s="16"/>
      <c r="I765" s="393"/>
      <c r="J765" s="16"/>
      <c r="K765" s="16"/>
      <c r="L765" s="16"/>
      <c r="M765" s="16"/>
      <c r="N765" s="16"/>
    </row>
    <row r="766" spans="7:14" ht="14.25" customHeight="1">
      <c r="G766" s="16"/>
      <c r="I766" s="393"/>
      <c r="J766" s="16"/>
      <c r="K766" s="16"/>
      <c r="L766" s="16"/>
      <c r="M766" s="16"/>
      <c r="N766" s="16"/>
    </row>
    <row r="767" spans="7:14" ht="14.25" customHeight="1">
      <c r="G767" s="16"/>
      <c r="I767" s="393"/>
      <c r="J767" s="16"/>
      <c r="K767" s="16"/>
      <c r="L767" s="16"/>
      <c r="M767" s="16"/>
      <c r="N767" s="16"/>
    </row>
    <row r="768" spans="7:14" ht="14.25" customHeight="1">
      <c r="G768" s="16"/>
      <c r="I768" s="393"/>
      <c r="J768" s="16"/>
      <c r="K768" s="16"/>
      <c r="L768" s="16"/>
      <c r="M768" s="16"/>
      <c r="N768" s="16"/>
    </row>
    <row r="769" spans="7:14" ht="14.25" customHeight="1">
      <c r="G769" s="16"/>
      <c r="I769" s="393"/>
      <c r="J769" s="16"/>
      <c r="K769" s="16"/>
      <c r="L769" s="16"/>
      <c r="M769" s="16"/>
      <c r="N769" s="16"/>
    </row>
    <row r="770" spans="7:14" ht="14.25" customHeight="1">
      <c r="G770" s="16"/>
      <c r="I770" s="393"/>
      <c r="J770" s="16"/>
      <c r="K770" s="16"/>
      <c r="L770" s="16"/>
      <c r="M770" s="16"/>
      <c r="N770" s="16"/>
    </row>
    <row r="771" spans="7:14" ht="14.25" customHeight="1">
      <c r="G771" s="16"/>
      <c r="I771" s="393"/>
      <c r="J771" s="16"/>
      <c r="K771" s="16"/>
      <c r="L771" s="16"/>
      <c r="M771" s="16"/>
      <c r="N771" s="16"/>
    </row>
    <row r="772" spans="7:14" ht="14.25" customHeight="1">
      <c r="G772" s="16"/>
      <c r="I772" s="393"/>
      <c r="J772" s="16"/>
      <c r="K772" s="16"/>
      <c r="L772" s="16"/>
      <c r="M772" s="16"/>
      <c r="N772" s="16"/>
    </row>
    <row r="773" spans="7:14" ht="14.25" customHeight="1">
      <c r="G773" s="16"/>
      <c r="I773" s="393"/>
      <c r="J773" s="16"/>
      <c r="K773" s="16"/>
      <c r="L773" s="16"/>
      <c r="M773" s="16"/>
      <c r="N773" s="16"/>
    </row>
    <row r="774" spans="7:14" ht="14.25" customHeight="1">
      <c r="G774" s="16"/>
      <c r="I774" s="393"/>
      <c r="J774" s="16"/>
      <c r="K774" s="16"/>
      <c r="L774" s="16"/>
      <c r="M774" s="16"/>
      <c r="N774" s="16"/>
    </row>
    <row r="775" spans="7:14" ht="14.25" customHeight="1">
      <c r="G775" s="16"/>
      <c r="I775" s="393"/>
      <c r="J775" s="16"/>
      <c r="K775" s="16"/>
      <c r="L775" s="16"/>
      <c r="M775" s="16"/>
      <c r="N775" s="16"/>
    </row>
    <row r="776" spans="7:14" ht="14.25" customHeight="1">
      <c r="G776" s="16"/>
      <c r="I776" s="393"/>
      <c r="J776" s="16"/>
      <c r="K776" s="16"/>
      <c r="L776" s="16"/>
      <c r="M776" s="16"/>
      <c r="N776" s="16"/>
    </row>
    <row r="777" spans="7:14" ht="14.25" customHeight="1">
      <c r="G777" s="16"/>
      <c r="I777" s="393"/>
      <c r="J777" s="16"/>
      <c r="K777" s="16"/>
      <c r="L777" s="16"/>
      <c r="M777" s="16"/>
      <c r="N777" s="16"/>
    </row>
    <row r="778" spans="7:14" ht="14.25" customHeight="1">
      <c r="G778" s="16"/>
      <c r="I778" s="393"/>
      <c r="J778" s="16"/>
      <c r="K778" s="16"/>
      <c r="L778" s="16"/>
      <c r="M778" s="16"/>
      <c r="N778" s="16"/>
    </row>
    <row r="779" spans="7:14" ht="14.25" customHeight="1">
      <c r="G779" s="16"/>
      <c r="I779" s="393"/>
      <c r="J779" s="16"/>
      <c r="K779" s="16"/>
      <c r="L779" s="16"/>
      <c r="M779" s="16"/>
      <c r="N779" s="16"/>
    </row>
    <row r="780" spans="7:14" ht="14.25" customHeight="1">
      <c r="G780" s="16"/>
      <c r="I780" s="393"/>
      <c r="J780" s="16"/>
      <c r="K780" s="16"/>
      <c r="L780" s="16"/>
      <c r="M780" s="16"/>
      <c r="N780" s="16"/>
    </row>
    <row r="781" spans="7:14" ht="14.25" customHeight="1">
      <c r="G781" s="16"/>
      <c r="I781" s="393"/>
      <c r="J781" s="16"/>
      <c r="K781" s="16"/>
      <c r="L781" s="16"/>
      <c r="M781" s="16"/>
      <c r="N781" s="16"/>
    </row>
    <row r="782" spans="7:14" ht="14.25" customHeight="1">
      <c r="G782" s="16"/>
      <c r="I782" s="393"/>
      <c r="J782" s="16"/>
      <c r="K782" s="16"/>
      <c r="L782" s="16"/>
      <c r="M782" s="16"/>
      <c r="N782" s="16"/>
    </row>
    <row r="783" spans="7:14" ht="14.25" customHeight="1">
      <c r="G783" s="16"/>
      <c r="I783" s="393"/>
      <c r="J783" s="16"/>
      <c r="K783" s="16"/>
      <c r="L783" s="16"/>
      <c r="M783" s="16"/>
      <c r="N783" s="16"/>
    </row>
    <row r="784" spans="7:14" ht="14.25" customHeight="1">
      <c r="G784" s="16"/>
      <c r="I784" s="393"/>
      <c r="J784" s="16"/>
      <c r="K784" s="16"/>
      <c r="L784" s="16"/>
      <c r="M784" s="16"/>
      <c r="N784" s="16"/>
    </row>
    <row r="785" spans="7:14" ht="14.25" customHeight="1">
      <c r="G785" s="16"/>
      <c r="I785" s="393"/>
      <c r="J785" s="16"/>
      <c r="K785" s="16"/>
      <c r="L785" s="16"/>
      <c r="M785" s="16"/>
      <c r="N785" s="16"/>
    </row>
    <row r="786" spans="7:14" ht="14.25" customHeight="1">
      <c r="G786" s="16"/>
      <c r="I786" s="393"/>
      <c r="J786" s="16"/>
      <c r="K786" s="16"/>
      <c r="L786" s="16"/>
      <c r="M786" s="16"/>
      <c r="N786" s="16"/>
    </row>
    <row r="787" spans="7:14" ht="14.25" customHeight="1">
      <c r="G787" s="16"/>
      <c r="I787" s="393"/>
      <c r="J787" s="16"/>
      <c r="K787" s="16"/>
      <c r="L787" s="16"/>
      <c r="M787" s="16"/>
      <c r="N787" s="16"/>
    </row>
    <row r="788" spans="7:14" ht="14.25" customHeight="1">
      <c r="G788" s="16"/>
      <c r="I788" s="393"/>
      <c r="J788" s="16"/>
      <c r="K788" s="16"/>
      <c r="L788" s="16"/>
      <c r="M788" s="16"/>
      <c r="N788" s="16"/>
    </row>
    <row r="789" spans="7:14" ht="14.25" customHeight="1">
      <c r="G789" s="16"/>
      <c r="I789" s="393"/>
      <c r="J789" s="16"/>
      <c r="K789" s="16"/>
      <c r="L789" s="16"/>
      <c r="M789" s="16"/>
      <c r="N789" s="16"/>
    </row>
    <row r="790" spans="7:14" ht="14.25" customHeight="1">
      <c r="G790" s="16"/>
      <c r="I790" s="393"/>
      <c r="J790" s="16"/>
      <c r="K790" s="16"/>
      <c r="L790" s="16"/>
      <c r="M790" s="16"/>
      <c r="N790" s="16"/>
    </row>
    <row r="791" spans="7:14" ht="14.25" customHeight="1">
      <c r="G791" s="16"/>
      <c r="I791" s="393"/>
      <c r="J791" s="16"/>
      <c r="K791" s="16"/>
      <c r="L791" s="16"/>
      <c r="M791" s="16"/>
      <c r="N791" s="16"/>
    </row>
    <row r="792" spans="7:14" ht="14.25" customHeight="1">
      <c r="G792" s="16"/>
      <c r="I792" s="393"/>
      <c r="J792" s="16"/>
      <c r="K792" s="16"/>
      <c r="L792" s="16"/>
      <c r="M792" s="16"/>
      <c r="N792" s="16"/>
    </row>
    <row r="793" spans="7:14" ht="14.25" customHeight="1">
      <c r="G793" s="16"/>
      <c r="I793" s="393"/>
      <c r="J793" s="16"/>
      <c r="K793" s="16"/>
      <c r="L793" s="16"/>
      <c r="M793" s="16"/>
      <c r="N793" s="16"/>
    </row>
    <row r="794" spans="7:14" ht="14.25" customHeight="1">
      <c r="G794" s="16"/>
      <c r="I794" s="393"/>
      <c r="J794" s="16"/>
      <c r="K794" s="16"/>
      <c r="L794" s="16"/>
      <c r="M794" s="16"/>
      <c r="N794" s="16"/>
    </row>
    <row r="795" spans="7:14" ht="14.25" customHeight="1">
      <c r="G795" s="16"/>
      <c r="I795" s="393"/>
      <c r="J795" s="16"/>
      <c r="K795" s="16"/>
      <c r="L795" s="16"/>
      <c r="M795" s="16"/>
      <c r="N795" s="16"/>
    </row>
    <row r="796" spans="7:14" ht="14.25" customHeight="1">
      <c r="G796" s="16"/>
      <c r="I796" s="393"/>
      <c r="J796" s="16"/>
      <c r="K796" s="16"/>
      <c r="L796" s="16"/>
      <c r="M796" s="16"/>
      <c r="N796" s="16"/>
    </row>
    <row r="797" spans="7:14" ht="14.25" customHeight="1">
      <c r="G797" s="16"/>
      <c r="I797" s="393"/>
      <c r="J797" s="16"/>
      <c r="K797" s="16"/>
      <c r="L797" s="16"/>
      <c r="M797" s="16"/>
      <c r="N797" s="16"/>
    </row>
    <row r="798" spans="7:14" ht="14.25" customHeight="1">
      <c r="G798" s="16"/>
      <c r="I798" s="393"/>
      <c r="J798" s="16"/>
      <c r="K798" s="16"/>
      <c r="L798" s="16"/>
      <c r="M798" s="16"/>
      <c r="N798" s="16"/>
    </row>
    <row r="799" spans="7:14" ht="14.25" customHeight="1">
      <c r="G799" s="16"/>
      <c r="I799" s="393"/>
      <c r="J799" s="16"/>
      <c r="K799" s="16"/>
      <c r="L799" s="16"/>
      <c r="M799" s="16"/>
      <c r="N799" s="16"/>
    </row>
    <row r="800" spans="7:14" ht="14.25" customHeight="1">
      <c r="G800" s="16"/>
      <c r="I800" s="393"/>
      <c r="J800" s="16"/>
      <c r="K800" s="16"/>
      <c r="L800" s="16"/>
      <c r="M800" s="16"/>
      <c r="N800" s="16"/>
    </row>
    <row r="801" spans="7:14" ht="14.25" customHeight="1">
      <c r="G801" s="16"/>
      <c r="I801" s="393"/>
      <c r="J801" s="16"/>
      <c r="K801" s="16"/>
      <c r="L801" s="16"/>
      <c r="M801" s="16"/>
      <c r="N801" s="16"/>
    </row>
    <row r="802" spans="7:14" ht="14.25" customHeight="1">
      <c r="G802" s="16"/>
      <c r="I802" s="393"/>
      <c r="J802" s="16"/>
      <c r="K802" s="16"/>
      <c r="L802" s="16"/>
      <c r="M802" s="16"/>
      <c r="N802" s="16"/>
    </row>
    <row r="803" spans="7:14" ht="14.25" customHeight="1">
      <c r="G803" s="16"/>
      <c r="I803" s="393"/>
      <c r="J803" s="16"/>
      <c r="K803" s="16"/>
      <c r="L803" s="16"/>
      <c r="M803" s="16"/>
      <c r="N803" s="16"/>
    </row>
    <row r="804" spans="7:14" ht="14.25" customHeight="1">
      <c r="G804" s="16"/>
      <c r="I804" s="393"/>
      <c r="J804" s="16"/>
      <c r="K804" s="16"/>
      <c r="L804" s="16"/>
      <c r="M804" s="16"/>
      <c r="N804" s="16"/>
    </row>
    <row r="805" spans="7:14" ht="14.25" customHeight="1">
      <c r="G805" s="16"/>
      <c r="I805" s="393"/>
      <c r="J805" s="16"/>
      <c r="K805" s="16"/>
      <c r="L805" s="16"/>
      <c r="M805" s="16"/>
      <c r="N805" s="16"/>
    </row>
    <row r="806" spans="7:14" ht="14.25" customHeight="1">
      <c r="G806" s="16"/>
      <c r="I806" s="393"/>
      <c r="J806" s="16"/>
      <c r="K806" s="16"/>
      <c r="L806" s="16"/>
      <c r="M806" s="16"/>
      <c r="N806" s="16"/>
    </row>
    <row r="807" spans="7:14" ht="14.25" customHeight="1">
      <c r="G807" s="16"/>
      <c r="I807" s="393"/>
      <c r="J807" s="16"/>
      <c r="K807" s="16"/>
      <c r="L807" s="16"/>
      <c r="M807" s="16"/>
      <c r="N807" s="16"/>
    </row>
    <row r="808" spans="7:14" ht="14.25" customHeight="1">
      <c r="G808" s="16"/>
      <c r="I808" s="393"/>
      <c r="J808" s="16"/>
      <c r="K808" s="16"/>
      <c r="L808" s="16"/>
      <c r="M808" s="16"/>
      <c r="N808" s="16"/>
    </row>
    <row r="809" spans="7:14" ht="14.25" customHeight="1">
      <c r="G809" s="16"/>
      <c r="I809" s="393"/>
      <c r="J809" s="16"/>
      <c r="K809" s="16"/>
      <c r="L809" s="16"/>
      <c r="M809" s="16"/>
      <c r="N809" s="16"/>
    </row>
    <row r="810" spans="7:14" ht="14.25" customHeight="1">
      <c r="G810" s="16"/>
      <c r="I810" s="393"/>
      <c r="J810" s="16"/>
      <c r="K810" s="16"/>
      <c r="L810" s="16"/>
      <c r="M810" s="16"/>
      <c r="N810" s="16"/>
    </row>
    <row r="811" spans="7:14" ht="14.25" customHeight="1">
      <c r="G811" s="16"/>
      <c r="I811" s="393"/>
      <c r="J811" s="16"/>
      <c r="K811" s="16"/>
      <c r="L811" s="16"/>
      <c r="M811" s="16"/>
      <c r="N811" s="16"/>
    </row>
    <row r="812" spans="7:14" ht="14.25" customHeight="1">
      <c r="G812" s="16"/>
      <c r="I812" s="393"/>
      <c r="J812" s="16"/>
      <c r="K812" s="16"/>
      <c r="L812" s="16"/>
      <c r="M812" s="16"/>
      <c r="N812" s="16"/>
    </row>
    <row r="813" spans="7:14" ht="14.25" customHeight="1">
      <c r="G813" s="16"/>
      <c r="I813" s="393"/>
      <c r="J813" s="16"/>
      <c r="K813" s="16"/>
      <c r="L813" s="16"/>
      <c r="M813" s="16"/>
      <c r="N813" s="16"/>
    </row>
    <row r="814" spans="7:14" ht="14.25" customHeight="1">
      <c r="G814" s="16"/>
      <c r="I814" s="393"/>
      <c r="J814" s="16"/>
      <c r="K814" s="16"/>
      <c r="L814" s="16"/>
      <c r="M814" s="16"/>
      <c r="N814" s="16"/>
    </row>
  </sheetData>
  <sortState ref="A12:F251">
    <sortCondition ref="B12:B251"/>
  </sortState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03"/>
  <sheetViews>
    <sheetView topLeftCell="A145" workbookViewId="0">
      <selection activeCell="F26" sqref="F26"/>
    </sheetView>
  </sheetViews>
  <sheetFormatPr baseColWidth="10" defaultRowHeight="14"/>
  <cols>
    <col min="3" max="3" width="12.33203125" bestFit="1" customWidth="1"/>
  </cols>
  <sheetData>
    <row r="2" spans="1:8">
      <c r="A2" s="207" t="s">
        <v>347</v>
      </c>
      <c r="B2" s="250" t="s">
        <v>483</v>
      </c>
    </row>
    <row r="3" spans="1:8" s="207" customFormat="1">
      <c r="A3" s="207" t="s">
        <v>486</v>
      </c>
      <c r="B3" s="207" t="s">
        <v>490</v>
      </c>
    </row>
    <row r="4" spans="1:8" s="207" customFormat="1"/>
    <row r="5" spans="1:8">
      <c r="C5" t="s">
        <v>431</v>
      </c>
      <c r="D5" t="s">
        <v>349</v>
      </c>
      <c r="F5" s="207"/>
      <c r="G5" s="207"/>
      <c r="H5" s="207"/>
    </row>
    <row r="6" spans="1:8">
      <c r="B6" t="s">
        <v>41</v>
      </c>
      <c r="C6" s="917">
        <v>29677.000012</v>
      </c>
      <c r="D6" s="207" t="s">
        <v>592</v>
      </c>
    </row>
    <row r="7" spans="1:8">
      <c r="B7" s="207" t="s">
        <v>123</v>
      </c>
      <c r="C7" s="917">
        <v>17448.000012</v>
      </c>
      <c r="D7" s="207" t="s">
        <v>592</v>
      </c>
    </row>
    <row r="8" spans="1:8">
      <c r="B8" s="207" t="s">
        <v>36</v>
      </c>
      <c r="C8" s="917">
        <v>25729.000012</v>
      </c>
      <c r="D8" s="207" t="s">
        <v>592</v>
      </c>
    </row>
    <row r="9" spans="1:8">
      <c r="B9" s="207" t="s">
        <v>69</v>
      </c>
      <c r="C9" s="917">
        <v>13972.000011</v>
      </c>
      <c r="D9" s="207" t="s">
        <v>599</v>
      </c>
    </row>
    <row r="10" spans="1:8">
      <c r="B10" s="207" t="s">
        <v>33</v>
      </c>
      <c r="C10" s="917">
        <v>9021.0000120000004</v>
      </c>
      <c r="D10" s="207" t="s">
        <v>592</v>
      </c>
    </row>
    <row r="11" spans="1:8">
      <c r="B11" s="207" t="s">
        <v>124</v>
      </c>
      <c r="C11" s="917">
        <v>5890.0000120000004</v>
      </c>
      <c r="D11" s="207" t="s">
        <v>592</v>
      </c>
    </row>
    <row r="12" spans="1:8">
      <c r="B12" s="207" t="s">
        <v>55</v>
      </c>
      <c r="C12" s="917">
        <v>13495.000012</v>
      </c>
      <c r="D12" s="207" t="s">
        <v>592</v>
      </c>
    </row>
    <row r="13" spans="1:8">
      <c r="B13" s="207" t="s">
        <v>88</v>
      </c>
      <c r="C13" s="917">
        <v>19170.000012</v>
      </c>
      <c r="D13" s="207" t="s">
        <v>592</v>
      </c>
    </row>
    <row r="14" spans="1:8">
      <c r="B14" s="207" t="s">
        <v>87</v>
      </c>
      <c r="C14" s="917">
        <v>42771.000011999997</v>
      </c>
      <c r="D14" s="207" t="s">
        <v>592</v>
      </c>
    </row>
    <row r="15" spans="1:8">
      <c r="B15" s="207" t="s">
        <v>136</v>
      </c>
      <c r="C15" s="917">
        <v>5831.0000120000004</v>
      </c>
      <c r="D15" s="207" t="s">
        <v>592</v>
      </c>
    </row>
    <row r="16" spans="1:8">
      <c r="B16" s="207" t="s">
        <v>11</v>
      </c>
      <c r="C16" s="917">
        <v>57675.000011999997</v>
      </c>
      <c r="D16" s="207" t="s">
        <v>592</v>
      </c>
    </row>
    <row r="17" spans="2:4">
      <c r="B17" s="207" t="s">
        <v>84</v>
      </c>
      <c r="C17" s="917">
        <v>22412.000012</v>
      </c>
      <c r="D17" s="207" t="s">
        <v>592</v>
      </c>
    </row>
    <row r="18" spans="2:4">
      <c r="B18" s="207" t="s">
        <v>78</v>
      </c>
      <c r="C18" s="917">
        <v>14992.000012</v>
      </c>
      <c r="D18" s="207" t="s">
        <v>592</v>
      </c>
    </row>
    <row r="19" spans="2:4">
      <c r="B19" s="207" t="s">
        <v>85</v>
      </c>
      <c r="C19" s="917">
        <v>7297.0000120000004</v>
      </c>
      <c r="D19" s="207" t="s">
        <v>592</v>
      </c>
    </row>
    <row r="20" spans="2:4">
      <c r="B20" s="207" t="s">
        <v>81</v>
      </c>
      <c r="C20" s="917">
        <v>20233.000012</v>
      </c>
      <c r="D20" s="207" t="s">
        <v>592</v>
      </c>
    </row>
    <row r="21" spans="2:4">
      <c r="B21" s="207" t="s">
        <v>111</v>
      </c>
      <c r="C21" s="917">
        <v>13089.000012</v>
      </c>
      <c r="D21" s="207" t="s">
        <v>592</v>
      </c>
    </row>
    <row r="22" spans="2:4">
      <c r="B22" s="207" t="s">
        <v>128</v>
      </c>
      <c r="C22" s="917">
        <v>2619.000012</v>
      </c>
      <c r="D22" s="207" t="s">
        <v>592</v>
      </c>
    </row>
    <row r="23" spans="2:4">
      <c r="B23" s="207" t="s">
        <v>9</v>
      </c>
      <c r="C23" s="917">
        <v>58841.000011999997</v>
      </c>
      <c r="D23" s="207" t="s">
        <v>592</v>
      </c>
    </row>
    <row r="24" spans="2:4">
      <c r="B24" s="207" t="s">
        <v>323</v>
      </c>
      <c r="C24" s="917">
        <v>3315.000012</v>
      </c>
      <c r="D24" s="207" t="s">
        <v>592</v>
      </c>
    </row>
    <row r="25" spans="2:4">
      <c r="B25" s="207" t="s">
        <v>94</v>
      </c>
      <c r="C25" s="917">
        <v>25094.000012</v>
      </c>
      <c r="D25" s="207" t="s">
        <v>592</v>
      </c>
    </row>
    <row r="26" spans="2:4">
      <c r="B26" s="207" t="s">
        <v>60</v>
      </c>
      <c r="C26" s="917">
        <v>6036.0000120000004</v>
      </c>
      <c r="D26" s="207" t="s">
        <v>592</v>
      </c>
    </row>
    <row r="27" spans="2:4">
      <c r="B27" s="207" t="s">
        <v>79</v>
      </c>
      <c r="C27" s="917">
        <v>3061.000012</v>
      </c>
      <c r="D27" s="207" t="s">
        <v>592</v>
      </c>
    </row>
    <row r="28" spans="2:4">
      <c r="B28" s="207" t="s">
        <v>65</v>
      </c>
      <c r="C28" s="917">
        <v>5928.0000120000004</v>
      </c>
      <c r="D28" s="207" t="s">
        <v>592</v>
      </c>
    </row>
    <row r="29" spans="2:4">
      <c r="B29" s="207" t="s">
        <v>57</v>
      </c>
      <c r="C29" s="917">
        <v>26227.000012</v>
      </c>
      <c r="D29" s="207" t="s">
        <v>592</v>
      </c>
    </row>
    <row r="30" spans="2:4">
      <c r="B30" s="207" t="s">
        <v>38</v>
      </c>
      <c r="C30" s="917">
        <v>49386.000011999997</v>
      </c>
      <c r="D30" s="207" t="s">
        <v>592</v>
      </c>
    </row>
    <row r="31" spans="2:4">
      <c r="B31" s="207" t="s">
        <v>58</v>
      </c>
      <c r="C31" s="917">
        <v>15982.000012</v>
      </c>
      <c r="D31" s="207" t="s">
        <v>592</v>
      </c>
    </row>
    <row r="32" spans="2:4">
      <c r="B32" s="207" t="s">
        <v>1</v>
      </c>
      <c r="C32" s="917">
        <v>928090.00001199997</v>
      </c>
      <c r="D32" s="207" t="s">
        <v>592</v>
      </c>
    </row>
    <row r="33" spans="2:4">
      <c r="B33" s="207" t="s">
        <v>31</v>
      </c>
      <c r="C33" s="917">
        <v>44423.000011999997</v>
      </c>
      <c r="D33" s="207" t="s">
        <v>592</v>
      </c>
    </row>
    <row r="34" spans="2:4">
      <c r="B34" s="207" t="s">
        <v>113</v>
      </c>
      <c r="C34" s="917">
        <v>3098.000012</v>
      </c>
      <c r="D34" s="207" t="s">
        <v>592</v>
      </c>
    </row>
    <row r="35" spans="2:4">
      <c r="B35" s="207" t="s">
        <v>324</v>
      </c>
      <c r="C35" s="917">
        <v>13674.000012</v>
      </c>
      <c r="D35" s="207" t="s">
        <v>592</v>
      </c>
    </row>
    <row r="36" spans="2:4">
      <c r="B36" s="207" t="s">
        <v>114</v>
      </c>
      <c r="C36" s="917">
        <v>9675.0000120000004</v>
      </c>
      <c r="D36" s="207" t="s">
        <v>592</v>
      </c>
    </row>
    <row r="37" spans="2:4">
      <c r="B37" s="207" t="s">
        <v>73</v>
      </c>
      <c r="C37" s="917">
        <v>2495.000012</v>
      </c>
      <c r="D37" s="207" t="s">
        <v>592</v>
      </c>
    </row>
    <row r="38" spans="2:4">
      <c r="B38" s="207" t="s">
        <v>138</v>
      </c>
      <c r="C38" s="917">
        <v>24487.000012</v>
      </c>
      <c r="D38" s="207" t="s">
        <v>592</v>
      </c>
    </row>
    <row r="39" spans="2:4">
      <c r="B39" s="207" t="s">
        <v>80</v>
      </c>
      <c r="C39" s="917">
        <v>13159.000012</v>
      </c>
      <c r="D39" s="207" t="s">
        <v>592</v>
      </c>
    </row>
    <row r="40" spans="2:4">
      <c r="B40" s="207" t="s">
        <v>103</v>
      </c>
      <c r="C40" s="917">
        <v>5313.0000120000004</v>
      </c>
      <c r="D40" s="207" t="s">
        <v>592</v>
      </c>
    </row>
    <row r="41" spans="2:4">
      <c r="B41" s="207" t="s">
        <v>64</v>
      </c>
      <c r="C41" s="917">
        <v>22309.000012</v>
      </c>
      <c r="D41" s="207" t="s">
        <v>592</v>
      </c>
    </row>
    <row r="42" spans="2:4">
      <c r="B42" s="207" t="s">
        <v>19</v>
      </c>
      <c r="C42" s="917">
        <v>34922.000011999997</v>
      </c>
      <c r="D42" s="207" t="s">
        <v>592</v>
      </c>
    </row>
    <row r="43" spans="2:4">
      <c r="B43" s="207" t="s">
        <v>100</v>
      </c>
      <c r="C43" s="917">
        <v>4538.0000120000004</v>
      </c>
      <c r="D43" s="207" t="s">
        <v>592</v>
      </c>
    </row>
    <row r="44" spans="2:4">
      <c r="B44" s="207" t="s">
        <v>134</v>
      </c>
      <c r="C44" s="917">
        <v>3891.000012</v>
      </c>
      <c r="D44" s="207" t="s">
        <v>592</v>
      </c>
    </row>
    <row r="45" spans="2:4">
      <c r="B45" s="207" t="s">
        <v>17</v>
      </c>
      <c r="C45" s="917">
        <v>7036.0000120000004</v>
      </c>
      <c r="D45" s="207" t="s">
        <v>592</v>
      </c>
    </row>
    <row r="46" spans="2:4">
      <c r="B46" s="207" t="s">
        <v>105</v>
      </c>
      <c r="C46" s="917">
        <v>10899.000012</v>
      </c>
      <c r="D46" s="207" t="s">
        <v>592</v>
      </c>
    </row>
    <row r="47" spans="2:4">
      <c r="B47" s="207" t="s">
        <v>24</v>
      </c>
      <c r="C47" s="917">
        <v>89379.000012000004</v>
      </c>
      <c r="D47" s="207" t="s">
        <v>592</v>
      </c>
    </row>
    <row r="48" spans="2:4">
      <c r="B48" s="207" t="s">
        <v>131</v>
      </c>
      <c r="C48" s="917">
        <v>7193.0000120000004</v>
      </c>
      <c r="D48" s="207" t="s">
        <v>592</v>
      </c>
    </row>
    <row r="49" spans="2:4">
      <c r="B49" s="207" t="s">
        <v>222</v>
      </c>
      <c r="C49" s="917">
        <v>1803.000012</v>
      </c>
      <c r="D49" s="207" t="s">
        <v>592</v>
      </c>
    </row>
    <row r="50" spans="2:4">
      <c r="B50" s="207" t="s">
        <v>112</v>
      </c>
      <c r="C50" s="917">
        <v>11340.000012</v>
      </c>
      <c r="D50" s="207" t="s">
        <v>592</v>
      </c>
    </row>
    <row r="51" spans="2:4">
      <c r="B51" s="207" t="s">
        <v>20</v>
      </c>
      <c r="C51" s="917">
        <v>122195.000012</v>
      </c>
      <c r="D51" s="207" t="s">
        <v>592</v>
      </c>
    </row>
    <row r="52" spans="2:4">
      <c r="B52" s="207" t="s">
        <v>48</v>
      </c>
      <c r="C52" s="917">
        <v>14622.000012</v>
      </c>
      <c r="D52" s="207" t="s">
        <v>592</v>
      </c>
    </row>
    <row r="53" spans="2:4">
      <c r="B53" s="207" t="s">
        <v>75</v>
      </c>
      <c r="C53" s="917">
        <v>36995.000011999997</v>
      </c>
      <c r="D53" s="207" t="s">
        <v>592</v>
      </c>
    </row>
    <row r="54" spans="2:4">
      <c r="B54" s="207" t="s">
        <v>68</v>
      </c>
      <c r="C54" s="917">
        <v>3489.000012</v>
      </c>
      <c r="D54" s="207" t="s">
        <v>592</v>
      </c>
    </row>
    <row r="55" spans="2:4">
      <c r="B55" s="207" t="s">
        <v>77</v>
      </c>
      <c r="C55" s="917">
        <v>9047.0000120000004</v>
      </c>
      <c r="D55" s="207" t="s">
        <v>592</v>
      </c>
    </row>
    <row r="56" spans="2:4">
      <c r="B56" s="207" t="s">
        <v>89</v>
      </c>
      <c r="C56" s="917">
        <v>4801.0000120000004</v>
      </c>
      <c r="D56" s="207" t="s">
        <v>592</v>
      </c>
    </row>
    <row r="57" spans="2:4">
      <c r="B57" s="207" t="s">
        <v>93</v>
      </c>
      <c r="C57" s="917">
        <v>36442.000011999997</v>
      </c>
      <c r="D57" s="207" t="s">
        <v>592</v>
      </c>
    </row>
    <row r="58" spans="2:4">
      <c r="B58" s="207" t="s">
        <v>82</v>
      </c>
      <c r="C58" s="917">
        <v>12275.000012</v>
      </c>
      <c r="D58" s="207" t="s">
        <v>592</v>
      </c>
    </row>
    <row r="59" spans="2:4">
      <c r="B59" s="207" t="s">
        <v>145</v>
      </c>
      <c r="C59" s="917">
        <v>2638.000012</v>
      </c>
      <c r="D59" s="207" t="s">
        <v>592</v>
      </c>
    </row>
    <row r="60" spans="2:4">
      <c r="B60" s="207" t="s">
        <v>6</v>
      </c>
      <c r="C60" s="917">
        <v>332033.00001199997</v>
      </c>
      <c r="D60" s="207" t="s">
        <v>592</v>
      </c>
    </row>
    <row r="61" spans="2:4">
      <c r="B61" s="207" t="s">
        <v>8</v>
      </c>
      <c r="C61" s="917">
        <v>47574.000011999997</v>
      </c>
      <c r="D61" s="207" t="s">
        <v>592</v>
      </c>
    </row>
    <row r="62" spans="2:4">
      <c r="B62" s="207" t="s">
        <v>22</v>
      </c>
      <c r="C62" s="917">
        <v>52521.000011999997</v>
      </c>
      <c r="D62" s="207" t="s">
        <v>592</v>
      </c>
    </row>
    <row r="63" spans="2:4">
      <c r="B63" s="207" t="s">
        <v>40</v>
      </c>
      <c r="C63" s="917">
        <v>30332.000012</v>
      </c>
      <c r="D63" s="207" t="s">
        <v>592</v>
      </c>
    </row>
    <row r="64" spans="2:4">
      <c r="B64" s="207" t="s">
        <v>110</v>
      </c>
      <c r="C64" s="917">
        <v>14943.000012</v>
      </c>
      <c r="D64" s="207" t="s">
        <v>592</v>
      </c>
    </row>
    <row r="65" spans="2:4">
      <c r="B65" s="207" t="s">
        <v>91</v>
      </c>
      <c r="C65" s="917">
        <v>14654.000012</v>
      </c>
      <c r="D65" s="207" t="s">
        <v>592</v>
      </c>
    </row>
    <row r="66" spans="2:4">
      <c r="B66" s="207" t="s">
        <v>26</v>
      </c>
      <c r="C66" s="917">
        <v>74268.000012000004</v>
      </c>
      <c r="D66" s="207" t="s">
        <v>592</v>
      </c>
    </row>
    <row r="67" spans="2:4">
      <c r="B67" s="207" t="s">
        <v>14</v>
      </c>
      <c r="C67" s="917">
        <v>31732.000012</v>
      </c>
      <c r="D67" s="207" t="s">
        <v>592</v>
      </c>
    </row>
    <row r="68" spans="2:4">
      <c r="B68" s="207" t="s">
        <v>97</v>
      </c>
      <c r="C68" s="917">
        <v>24815.000012</v>
      </c>
      <c r="D68" s="207" t="s">
        <v>592</v>
      </c>
    </row>
    <row r="69" spans="2:4">
      <c r="B69" s="207" t="s">
        <v>63</v>
      </c>
      <c r="C69" s="917">
        <v>84681.000012000004</v>
      </c>
      <c r="D69" s="207" t="s">
        <v>592</v>
      </c>
    </row>
    <row r="70" spans="2:4">
      <c r="B70" s="207" t="s">
        <v>34</v>
      </c>
      <c r="C70" s="917">
        <v>14983.000012</v>
      </c>
      <c r="D70" s="207" t="s">
        <v>592</v>
      </c>
    </row>
    <row r="71" spans="2:4">
      <c r="B71" s="207" t="s">
        <v>125</v>
      </c>
      <c r="C71" s="917">
        <v>22891.000012</v>
      </c>
      <c r="D71" s="207" t="s">
        <v>592</v>
      </c>
    </row>
    <row r="72" spans="2:4">
      <c r="B72" s="207" t="s">
        <v>102</v>
      </c>
      <c r="C72" s="917">
        <v>11399.000012</v>
      </c>
      <c r="D72" s="207" t="s">
        <v>592</v>
      </c>
    </row>
    <row r="73" spans="2:4">
      <c r="B73" s="207" t="s">
        <v>98</v>
      </c>
      <c r="C73" s="917">
        <v>5064.0000120000004</v>
      </c>
      <c r="D73" s="207" t="s">
        <v>592</v>
      </c>
    </row>
    <row r="74" spans="2:4">
      <c r="B74" s="207" t="s">
        <v>126</v>
      </c>
      <c r="C74" s="917">
        <v>5297.0000120000004</v>
      </c>
      <c r="D74" s="207" t="s">
        <v>592</v>
      </c>
    </row>
    <row r="75" spans="2:4">
      <c r="B75" s="207" t="s">
        <v>117</v>
      </c>
      <c r="C75" s="917">
        <v>16929.000012</v>
      </c>
      <c r="D75" s="207" t="s">
        <v>592</v>
      </c>
    </row>
    <row r="76" spans="2:4">
      <c r="B76" s="207" t="s">
        <v>130</v>
      </c>
      <c r="C76" s="917">
        <v>3044.000012</v>
      </c>
      <c r="D76" s="207" t="s">
        <v>592</v>
      </c>
    </row>
    <row r="77" spans="2:4">
      <c r="B77" s="207" t="s">
        <v>96</v>
      </c>
      <c r="C77" s="917">
        <v>11574.000012</v>
      </c>
      <c r="D77" s="207" t="s">
        <v>592</v>
      </c>
    </row>
    <row r="78" spans="2:4">
      <c r="B78" s="207" t="s">
        <v>118</v>
      </c>
      <c r="C78" s="917">
        <v>10395.000012</v>
      </c>
      <c r="D78" s="207" t="s">
        <v>592</v>
      </c>
    </row>
    <row r="79" spans="2:4">
      <c r="B79" s="207" t="s">
        <v>142</v>
      </c>
      <c r="C79" s="917">
        <v>11015.000012</v>
      </c>
      <c r="D79" s="207" t="s">
        <v>592</v>
      </c>
    </row>
    <row r="80" spans="2:4">
      <c r="B80" s="207" t="s">
        <v>53</v>
      </c>
      <c r="C80" s="917">
        <v>4798.0000120000004</v>
      </c>
      <c r="D80" s="207" t="s">
        <v>592</v>
      </c>
    </row>
    <row r="81" spans="2:4">
      <c r="B81" s="207" t="s">
        <v>62</v>
      </c>
      <c r="C81" s="917">
        <v>3461.000012</v>
      </c>
      <c r="D81" s="207" t="s">
        <v>592</v>
      </c>
    </row>
    <row r="82" spans="2:4">
      <c r="B82" s="207" t="s">
        <v>44</v>
      </c>
      <c r="C82" s="917">
        <v>63253.000011999997</v>
      </c>
      <c r="D82" s="207" t="s">
        <v>592</v>
      </c>
    </row>
    <row r="83" spans="2:4">
      <c r="B83" s="207" t="s">
        <v>66</v>
      </c>
      <c r="C83" s="917">
        <v>9164.0000120000004</v>
      </c>
      <c r="D83" s="207" t="s">
        <v>592</v>
      </c>
    </row>
    <row r="84" spans="2:4">
      <c r="B84" s="207" t="s">
        <v>144</v>
      </c>
      <c r="C84" s="917">
        <v>1064.000012</v>
      </c>
      <c r="D84" s="207" t="s">
        <v>592</v>
      </c>
    </row>
    <row r="85" spans="2:4">
      <c r="B85" s="207" t="s">
        <v>133</v>
      </c>
      <c r="C85" s="917">
        <v>8663.0000120000004</v>
      </c>
      <c r="D85" s="207" t="s">
        <v>592</v>
      </c>
    </row>
    <row r="86" spans="2:4">
      <c r="B86" s="207" t="s">
        <v>15</v>
      </c>
      <c r="C86" s="917">
        <v>34900.000011999997</v>
      </c>
      <c r="D86" s="207" t="s">
        <v>592</v>
      </c>
    </row>
    <row r="87" spans="2:4">
      <c r="B87" s="207" t="s">
        <v>115</v>
      </c>
      <c r="C87" s="917">
        <v>18170.000012</v>
      </c>
      <c r="D87" s="207" t="s">
        <v>592</v>
      </c>
    </row>
    <row r="88" spans="2:4">
      <c r="B88" s="207" t="s">
        <v>121</v>
      </c>
      <c r="C88" s="917">
        <v>10598.000012</v>
      </c>
      <c r="D88" s="207" t="s">
        <v>592</v>
      </c>
    </row>
    <row r="89" spans="2:4">
      <c r="B89" s="207" t="s">
        <v>140</v>
      </c>
      <c r="C89" s="917">
        <v>5025.0000120000004</v>
      </c>
      <c r="D89" s="207" t="s">
        <v>592</v>
      </c>
    </row>
    <row r="90" spans="2:4">
      <c r="B90" s="207" t="s">
        <v>39</v>
      </c>
      <c r="C90" s="917">
        <v>51164.000011999997</v>
      </c>
      <c r="D90" s="207" t="s">
        <v>592</v>
      </c>
    </row>
    <row r="91" spans="2:4">
      <c r="B91" s="207" t="s">
        <v>51</v>
      </c>
      <c r="C91" s="917">
        <v>2967.000012</v>
      </c>
      <c r="D91" s="207" t="s">
        <v>592</v>
      </c>
    </row>
    <row r="92" spans="2:4">
      <c r="B92" s="207" t="s">
        <v>127</v>
      </c>
      <c r="C92" s="917">
        <v>5141.0000120000004</v>
      </c>
      <c r="D92" s="207" t="s">
        <v>592</v>
      </c>
    </row>
    <row r="93" spans="2:4">
      <c r="B93" s="207" t="s">
        <v>42</v>
      </c>
      <c r="C93" s="917">
        <v>64054.000011999997</v>
      </c>
      <c r="D93" s="207" t="s">
        <v>592</v>
      </c>
    </row>
    <row r="94" spans="2:4">
      <c r="B94" s="207" t="s">
        <v>59</v>
      </c>
      <c r="C94" s="917">
        <v>18438.000012</v>
      </c>
      <c r="D94" s="207" t="s">
        <v>592</v>
      </c>
    </row>
    <row r="95" spans="2:4">
      <c r="B95" s="207" t="s">
        <v>116</v>
      </c>
      <c r="C95" s="917">
        <v>4767.0000120000004</v>
      </c>
      <c r="D95" s="207" t="s">
        <v>592</v>
      </c>
    </row>
    <row r="96" spans="2:4">
      <c r="B96" s="207" t="s">
        <v>101</v>
      </c>
      <c r="C96" s="917">
        <v>2596.000012</v>
      </c>
      <c r="D96" s="207" t="s">
        <v>592</v>
      </c>
    </row>
    <row r="97" spans="2:4">
      <c r="B97" s="207" t="s">
        <v>61</v>
      </c>
      <c r="C97" s="917">
        <v>4820.0000120000004</v>
      </c>
      <c r="D97" s="207" t="s">
        <v>592</v>
      </c>
    </row>
    <row r="98" spans="2:4">
      <c r="B98" s="207" t="s">
        <v>12</v>
      </c>
      <c r="C98" s="917">
        <v>85251.000012000004</v>
      </c>
      <c r="D98" s="207" t="s">
        <v>592</v>
      </c>
    </row>
    <row r="99" spans="2:4">
      <c r="B99" s="207" t="s">
        <v>531</v>
      </c>
      <c r="C99" s="917">
        <v>5356.0000120000004</v>
      </c>
      <c r="D99" s="207" t="s">
        <v>592</v>
      </c>
    </row>
    <row r="100" spans="2:4">
      <c r="B100" s="207" t="s">
        <v>109</v>
      </c>
      <c r="C100" s="917">
        <v>17701.000012</v>
      </c>
      <c r="D100" s="207" t="s">
        <v>592</v>
      </c>
    </row>
    <row r="101" spans="2:4">
      <c r="B101" s="207" t="s">
        <v>122</v>
      </c>
      <c r="C101" s="917">
        <v>14338.000012</v>
      </c>
      <c r="D101" s="207" t="s">
        <v>592</v>
      </c>
    </row>
    <row r="102" spans="2:4">
      <c r="B102" s="207" t="s">
        <v>10</v>
      </c>
      <c r="C102" s="917">
        <v>53023.000011999997</v>
      </c>
      <c r="D102" s="207" t="s">
        <v>592</v>
      </c>
    </row>
    <row r="103" spans="2:4">
      <c r="B103" s="207" t="s">
        <v>119</v>
      </c>
      <c r="C103" s="917">
        <v>3647.000012</v>
      </c>
      <c r="D103" s="207" t="s">
        <v>592</v>
      </c>
    </row>
    <row r="104" spans="2:4">
      <c r="B104" s="207" t="s">
        <v>99</v>
      </c>
      <c r="C104" s="917">
        <v>13913.000012</v>
      </c>
      <c r="D104" s="207" t="s">
        <v>592</v>
      </c>
    </row>
    <row r="105" spans="2:4">
      <c r="B105" s="207" t="s">
        <v>43</v>
      </c>
      <c r="C105" s="917">
        <v>32508.000012</v>
      </c>
      <c r="D105" s="207" t="s">
        <v>592</v>
      </c>
    </row>
    <row r="106" spans="2:4">
      <c r="B106" s="207" t="s">
        <v>16</v>
      </c>
      <c r="C106" s="917">
        <v>17197.000012</v>
      </c>
      <c r="D106" s="207" t="s">
        <v>592</v>
      </c>
    </row>
    <row r="107" spans="2:4">
      <c r="B107" s="207" t="s">
        <v>35</v>
      </c>
      <c r="C107" s="917">
        <v>24918.000012</v>
      </c>
      <c r="D107" s="207" t="s">
        <v>592</v>
      </c>
    </row>
    <row r="108" spans="2:4">
      <c r="B108" s="207" t="s">
        <v>74</v>
      </c>
      <c r="C108" s="917">
        <v>14039.000012</v>
      </c>
      <c r="D108" s="207" t="s">
        <v>592</v>
      </c>
    </row>
    <row r="109" spans="2:4">
      <c r="B109" s="207" t="s">
        <v>139</v>
      </c>
      <c r="C109" s="917">
        <v>6523.0000120000004</v>
      </c>
      <c r="D109" s="207" t="s">
        <v>592</v>
      </c>
    </row>
    <row r="110" spans="2:4">
      <c r="B110" s="207" t="s">
        <v>54</v>
      </c>
      <c r="C110" s="917">
        <v>35973.000011999997</v>
      </c>
      <c r="D110" s="207" t="s">
        <v>592</v>
      </c>
    </row>
    <row r="111" spans="2:4">
      <c r="B111" s="207" t="s">
        <v>13</v>
      </c>
      <c r="C111" s="917">
        <v>56659.000011999997</v>
      </c>
      <c r="D111" s="207" t="s">
        <v>592</v>
      </c>
    </row>
    <row r="112" spans="2:4">
      <c r="B112" s="207" t="s">
        <v>72</v>
      </c>
      <c r="C112" s="917">
        <v>4839.0000120000004</v>
      </c>
      <c r="D112" s="207" t="s">
        <v>592</v>
      </c>
    </row>
    <row r="113" spans="2:4">
      <c r="B113" s="207" t="s">
        <v>47</v>
      </c>
      <c r="C113" s="917">
        <v>84310.000012000004</v>
      </c>
      <c r="D113" s="207" t="s">
        <v>592</v>
      </c>
    </row>
    <row r="114" spans="2:4">
      <c r="B114" s="207" t="s">
        <v>70</v>
      </c>
      <c r="C114" s="917">
        <v>12815.000012</v>
      </c>
      <c r="D114" s="207" t="s">
        <v>592</v>
      </c>
    </row>
    <row r="115" spans="2:4">
      <c r="B115" s="207" t="s">
        <v>92</v>
      </c>
      <c r="C115" s="917">
        <v>15393.000012</v>
      </c>
      <c r="D115" s="207" t="s">
        <v>592</v>
      </c>
    </row>
    <row r="116" spans="2:4">
      <c r="B116" s="207" t="s">
        <v>108</v>
      </c>
      <c r="C116" s="917">
        <v>23715.000012</v>
      </c>
      <c r="D116" s="207" t="s">
        <v>592</v>
      </c>
    </row>
    <row r="117" spans="2:4">
      <c r="B117" s="207" t="s">
        <v>156</v>
      </c>
      <c r="C117" s="917">
        <v>32404.000012</v>
      </c>
      <c r="D117" s="207" t="s">
        <v>592</v>
      </c>
    </row>
    <row r="118" spans="2:4">
      <c r="B118" s="207" t="s">
        <v>129</v>
      </c>
      <c r="C118" s="917">
        <v>3157.000012</v>
      </c>
      <c r="D118" s="207" t="s">
        <v>592</v>
      </c>
    </row>
    <row r="119" spans="2:4">
      <c r="B119" s="207" t="s">
        <v>27</v>
      </c>
      <c r="C119" s="917">
        <v>8068.0000120000004</v>
      </c>
      <c r="D119" s="207" t="s">
        <v>592</v>
      </c>
    </row>
    <row r="120" spans="2:4">
      <c r="B120" s="207" t="s">
        <v>219</v>
      </c>
      <c r="C120" s="917">
        <v>105399.000012</v>
      </c>
      <c r="D120" s="207" t="s">
        <v>592</v>
      </c>
    </row>
    <row r="121" spans="2:4">
      <c r="B121" s="207" t="s">
        <v>28</v>
      </c>
      <c r="C121" s="917">
        <v>41361.000011999997</v>
      </c>
      <c r="D121" s="207" t="s">
        <v>592</v>
      </c>
    </row>
    <row r="122" spans="2:4">
      <c r="B122" s="207" t="s">
        <v>56</v>
      </c>
      <c r="C122" s="917">
        <v>20735.000012</v>
      </c>
      <c r="D122" s="207" t="s">
        <v>592</v>
      </c>
    </row>
    <row r="123" spans="2:4">
      <c r="B123" s="207" t="s">
        <v>86</v>
      </c>
      <c r="C123" s="917">
        <v>16577.000012</v>
      </c>
      <c r="D123" s="207" t="s">
        <v>592</v>
      </c>
    </row>
    <row r="124" spans="2:4">
      <c r="B124" s="207" t="s">
        <v>0</v>
      </c>
      <c r="C124" s="917">
        <v>14334.000012</v>
      </c>
      <c r="D124" s="207" t="s">
        <v>592</v>
      </c>
    </row>
    <row r="125" spans="2:4">
      <c r="B125" s="207" t="s">
        <v>52</v>
      </c>
      <c r="C125" s="917">
        <v>53612.000011999997</v>
      </c>
      <c r="D125" s="207" t="s">
        <v>592</v>
      </c>
    </row>
    <row r="126" spans="2:4">
      <c r="B126" s="207" t="s">
        <v>50</v>
      </c>
      <c r="C126" s="917" t="s">
        <v>339</v>
      </c>
      <c r="D126" s="207" t="s">
        <v>338</v>
      </c>
    </row>
    <row r="127" spans="2:4">
      <c r="B127" s="207" t="s">
        <v>90</v>
      </c>
      <c r="C127" s="917">
        <v>19762.000012</v>
      </c>
      <c r="D127" s="207" t="s">
        <v>592</v>
      </c>
    </row>
    <row r="128" spans="2:4">
      <c r="B128" s="207" t="s">
        <v>23</v>
      </c>
      <c r="C128" s="917">
        <v>32119.000012</v>
      </c>
      <c r="D128" s="207" t="s">
        <v>592</v>
      </c>
    </row>
    <row r="129" spans="2:4">
      <c r="B129" s="207" t="s">
        <v>95</v>
      </c>
      <c r="C129" s="917">
        <v>6114.0000120000004</v>
      </c>
      <c r="D129" s="207" t="s">
        <v>592</v>
      </c>
    </row>
    <row r="130" spans="2:4">
      <c r="B130" s="207" t="s">
        <v>76</v>
      </c>
      <c r="C130" s="917">
        <v>22352.000012</v>
      </c>
      <c r="D130" s="207" t="s">
        <v>592</v>
      </c>
    </row>
    <row r="131" spans="2:4">
      <c r="B131" s="207" t="s">
        <v>21</v>
      </c>
      <c r="C131" s="917">
        <v>46217.000011999997</v>
      </c>
      <c r="D131" s="207" t="s">
        <v>592</v>
      </c>
    </row>
    <row r="132" spans="2:4">
      <c r="B132" s="207" t="s">
        <v>37</v>
      </c>
      <c r="C132" s="917">
        <v>5834.0000120000004</v>
      </c>
      <c r="D132" s="207" t="s">
        <v>592</v>
      </c>
    </row>
    <row r="133" spans="2:4">
      <c r="B133" s="207" t="s">
        <v>29</v>
      </c>
      <c r="C133" s="917">
        <v>77639.000012000004</v>
      </c>
      <c r="D133" s="207" t="s">
        <v>592</v>
      </c>
    </row>
    <row r="134" spans="2:4">
      <c r="B134" s="207" t="s">
        <v>106</v>
      </c>
      <c r="C134" s="917">
        <v>11240.000012</v>
      </c>
      <c r="D134" s="207" t="s">
        <v>592</v>
      </c>
    </row>
    <row r="135" spans="2:4">
      <c r="B135" s="207" t="s">
        <v>25</v>
      </c>
      <c r="C135" s="917">
        <v>35252.000011999997</v>
      </c>
      <c r="D135" s="207" t="s">
        <v>592</v>
      </c>
    </row>
    <row r="136" spans="2:4">
      <c r="B136" s="207" t="s">
        <v>7</v>
      </c>
      <c r="C136" s="917">
        <v>86566.000012000004</v>
      </c>
      <c r="D136" s="207" t="s">
        <v>592</v>
      </c>
    </row>
    <row r="137" spans="2:4">
      <c r="B137" s="207" t="s">
        <v>120</v>
      </c>
      <c r="C137" s="917">
        <v>5142.0000120000004</v>
      </c>
      <c r="D137" s="207" t="s">
        <v>592</v>
      </c>
    </row>
    <row r="138" spans="2:4">
      <c r="B138" s="207" t="s">
        <v>46</v>
      </c>
      <c r="C138" s="917">
        <v>20724.000012</v>
      </c>
      <c r="D138" s="207" t="s">
        <v>592</v>
      </c>
    </row>
    <row r="139" spans="2:4">
      <c r="B139" s="207" t="s">
        <v>18</v>
      </c>
      <c r="C139" s="917">
        <v>94662.000012000004</v>
      </c>
      <c r="D139" s="207" t="s">
        <v>592</v>
      </c>
    </row>
    <row r="140" spans="2:4">
      <c r="B140" s="207" t="s">
        <v>49</v>
      </c>
      <c r="C140" s="917">
        <v>24881.000012</v>
      </c>
      <c r="D140" s="207" t="s">
        <v>592</v>
      </c>
    </row>
    <row r="141" spans="2:4">
      <c r="B141" s="207" t="s">
        <v>67</v>
      </c>
      <c r="C141" s="917">
        <v>5321.0000120000004</v>
      </c>
      <c r="D141" s="207" t="s">
        <v>592</v>
      </c>
    </row>
    <row r="142" spans="2:4">
      <c r="B142" s="207" t="s">
        <v>71</v>
      </c>
      <c r="C142" s="917">
        <v>19104.000012</v>
      </c>
      <c r="D142" s="207" t="s">
        <v>592</v>
      </c>
    </row>
    <row r="143" spans="2:4">
      <c r="B143" s="207" t="e">
        <v>#N/A</v>
      </c>
      <c r="C143" s="917" t="s">
        <v>339</v>
      </c>
      <c r="D143" s="207" t="s">
        <v>338</v>
      </c>
    </row>
    <row r="144" spans="2:4">
      <c r="B144" s="207" t="s">
        <v>340</v>
      </c>
      <c r="C144" s="917">
        <v>524836.00017999986</v>
      </c>
      <c r="D144" s="207" t="s">
        <v>592</v>
      </c>
    </row>
    <row r="145" spans="2:4">
      <c r="B145" s="207" t="s">
        <v>480</v>
      </c>
      <c r="C145" s="917">
        <v>619937.00026399968</v>
      </c>
      <c r="D145" s="207" t="s">
        <v>592</v>
      </c>
    </row>
    <row r="146" spans="2:4">
      <c r="B146" s="207" t="s">
        <v>415</v>
      </c>
      <c r="C146" s="917">
        <v>726625.00033599965</v>
      </c>
      <c r="D146" s="207" t="s">
        <v>592</v>
      </c>
    </row>
    <row r="147" spans="2:4">
      <c r="B147" s="207" t="s">
        <v>157</v>
      </c>
      <c r="C147" s="917">
        <v>1044549.0004079994</v>
      </c>
      <c r="D147" s="207" t="s">
        <v>592</v>
      </c>
    </row>
    <row r="148" spans="2:4">
      <c r="B148" s="207" t="e">
        <v>#N/A</v>
      </c>
      <c r="C148" s="917" t="s">
        <v>339</v>
      </c>
      <c r="D148" s="207" t="s">
        <v>338</v>
      </c>
    </row>
    <row r="149" spans="2:4">
      <c r="B149" s="207" t="e">
        <v>#N/A</v>
      </c>
      <c r="C149" s="917" t="s">
        <v>339</v>
      </c>
      <c r="D149" s="207" t="s">
        <v>338</v>
      </c>
    </row>
    <row r="150" spans="2:4">
      <c r="B150" s="207" t="e">
        <v>#N/A</v>
      </c>
      <c r="C150" s="917" t="s">
        <v>339</v>
      </c>
      <c r="D150" s="207" t="s">
        <v>338</v>
      </c>
    </row>
    <row r="151" spans="2:4">
      <c r="B151" s="207" t="e">
        <v>#N/A</v>
      </c>
      <c r="C151" s="917" t="s">
        <v>339</v>
      </c>
      <c r="D151" s="207" t="s">
        <v>338</v>
      </c>
    </row>
    <row r="152" spans="2:4">
      <c r="B152" s="207" t="e">
        <v>#N/A</v>
      </c>
      <c r="C152" s="917" t="s">
        <v>339</v>
      </c>
      <c r="D152" s="207" t="s">
        <v>338</v>
      </c>
    </row>
    <row r="153" spans="2:4">
      <c r="B153" s="207" t="e">
        <v>#N/A</v>
      </c>
      <c r="C153" s="917" t="s">
        <v>339</v>
      </c>
      <c r="D153" s="207" t="s">
        <v>338</v>
      </c>
    </row>
    <row r="154" spans="2:4">
      <c r="B154" s="207" t="e">
        <v>#N/A</v>
      </c>
      <c r="C154" s="917" t="s">
        <v>339</v>
      </c>
      <c r="D154" s="207" t="s">
        <v>338</v>
      </c>
    </row>
    <row r="155" spans="2:4">
      <c r="B155" s="207" t="e">
        <v>#N/A</v>
      </c>
      <c r="C155" s="917" t="s">
        <v>339</v>
      </c>
      <c r="D155" s="207" t="s">
        <v>338</v>
      </c>
    </row>
    <row r="156" spans="2:4">
      <c r="B156" s="207" t="e">
        <v>#N/A</v>
      </c>
      <c r="C156" s="917" t="s">
        <v>339</v>
      </c>
      <c r="D156" s="207" t="s">
        <v>338</v>
      </c>
    </row>
    <row r="157" spans="2:4">
      <c r="B157" s="207" t="e">
        <v>#N/A</v>
      </c>
      <c r="C157" s="917" t="s">
        <v>339</v>
      </c>
      <c r="D157" s="207" t="s">
        <v>338</v>
      </c>
    </row>
    <row r="158" spans="2:4">
      <c r="B158" s="207" t="e">
        <v>#N/A</v>
      </c>
      <c r="C158" s="917" t="s">
        <v>339</v>
      </c>
      <c r="D158" s="207" t="s">
        <v>338</v>
      </c>
    </row>
    <row r="159" spans="2:4">
      <c r="B159" s="207" t="e">
        <v>#N/A</v>
      </c>
      <c r="C159" s="917" t="s">
        <v>339</v>
      </c>
      <c r="D159" s="207" t="s">
        <v>338</v>
      </c>
    </row>
    <row r="160" spans="2:4">
      <c r="B160" s="207" t="e">
        <v>#N/A</v>
      </c>
      <c r="C160" s="917" t="s">
        <v>339</v>
      </c>
      <c r="D160" s="207" t="s">
        <v>338</v>
      </c>
    </row>
    <row r="161" spans="2:4">
      <c r="B161" s="207" t="e">
        <v>#N/A</v>
      </c>
      <c r="C161" s="917" t="s">
        <v>339</v>
      </c>
      <c r="D161" s="207" t="s">
        <v>338</v>
      </c>
    </row>
    <row r="162" spans="2:4">
      <c r="B162" s="207" t="e">
        <v>#N/A</v>
      </c>
      <c r="C162" s="917" t="s">
        <v>339</v>
      </c>
      <c r="D162" s="207" t="s">
        <v>338</v>
      </c>
    </row>
    <row r="163" spans="2:4">
      <c r="B163" s="207" t="e">
        <v>#N/A</v>
      </c>
      <c r="C163" s="917" t="s">
        <v>339</v>
      </c>
      <c r="D163" s="207" t="s">
        <v>338</v>
      </c>
    </row>
    <row r="164" spans="2:4">
      <c r="B164" s="207" t="e">
        <v>#N/A</v>
      </c>
      <c r="C164" s="917" t="s">
        <v>339</v>
      </c>
      <c r="D164" s="207" t="s">
        <v>338</v>
      </c>
    </row>
    <row r="165" spans="2:4">
      <c r="B165" s="207" t="e">
        <v>#N/A</v>
      </c>
      <c r="C165" s="917" t="s">
        <v>339</v>
      </c>
      <c r="D165" s="207" t="s">
        <v>338</v>
      </c>
    </row>
    <row r="166" spans="2:4">
      <c r="B166" s="207" t="e">
        <v>#N/A</v>
      </c>
      <c r="C166" s="917" t="s">
        <v>339</v>
      </c>
      <c r="D166" s="207" t="s">
        <v>338</v>
      </c>
    </row>
    <row r="167" spans="2:4">
      <c r="B167" s="207" t="e">
        <v>#N/A</v>
      </c>
      <c r="C167" s="917" t="s">
        <v>339</v>
      </c>
      <c r="D167" s="207" t="s">
        <v>338</v>
      </c>
    </row>
    <row r="168" spans="2:4">
      <c r="B168" s="207" t="e">
        <v>#N/A</v>
      </c>
      <c r="C168" s="917" t="s">
        <v>339</v>
      </c>
      <c r="D168" s="207" t="s">
        <v>338</v>
      </c>
    </row>
    <row r="169" spans="2:4">
      <c r="B169" s="207" t="e">
        <v>#N/A</v>
      </c>
      <c r="C169" s="917" t="s">
        <v>339</v>
      </c>
      <c r="D169" s="207" t="s">
        <v>338</v>
      </c>
    </row>
    <row r="170" spans="2:4">
      <c r="B170" s="207" t="e">
        <v>#N/A</v>
      </c>
      <c r="C170" s="917" t="s">
        <v>339</v>
      </c>
      <c r="D170" s="207" t="s">
        <v>338</v>
      </c>
    </row>
    <row r="171" spans="2:4">
      <c r="B171" s="207" t="e">
        <v>#N/A</v>
      </c>
      <c r="C171" s="917" t="s">
        <v>339</v>
      </c>
      <c r="D171" s="207" t="s">
        <v>338</v>
      </c>
    </row>
    <row r="172" spans="2:4">
      <c r="B172" s="207" t="e">
        <v>#N/A</v>
      </c>
      <c r="C172" s="917" t="s">
        <v>339</v>
      </c>
      <c r="D172" s="207" t="s">
        <v>338</v>
      </c>
    </row>
    <row r="173" spans="2:4">
      <c r="B173" s="207" t="e">
        <v>#N/A</v>
      </c>
      <c r="C173" s="917" t="s">
        <v>339</v>
      </c>
      <c r="D173" s="207" t="s">
        <v>338</v>
      </c>
    </row>
    <row r="174" spans="2:4">
      <c r="B174" s="207" t="e">
        <v>#N/A</v>
      </c>
      <c r="C174" s="917" t="s">
        <v>339</v>
      </c>
      <c r="D174" s="207" t="s">
        <v>338</v>
      </c>
    </row>
    <row r="175" spans="2:4">
      <c r="B175" s="207" t="e">
        <v>#N/A</v>
      </c>
      <c r="C175" s="917" t="s">
        <v>339</v>
      </c>
      <c r="D175" s="207" t="s">
        <v>338</v>
      </c>
    </row>
    <row r="176" spans="2:4">
      <c r="B176" s="207" t="e">
        <v>#N/A</v>
      </c>
      <c r="C176" s="917" t="s">
        <v>339</v>
      </c>
      <c r="D176" s="207" t="s">
        <v>338</v>
      </c>
    </row>
    <row r="177" spans="2:4">
      <c r="B177" s="207" t="e">
        <v>#N/A</v>
      </c>
      <c r="C177" s="917" t="s">
        <v>339</v>
      </c>
      <c r="D177" s="207" t="s">
        <v>338</v>
      </c>
    </row>
    <row r="178" spans="2:4">
      <c r="B178" s="207" t="e">
        <v>#N/A</v>
      </c>
      <c r="C178" s="917" t="s">
        <v>339</v>
      </c>
      <c r="D178" s="207" t="s">
        <v>338</v>
      </c>
    </row>
    <row r="179" spans="2:4">
      <c r="B179" s="207" t="e">
        <v>#N/A</v>
      </c>
      <c r="C179" s="917" t="s">
        <v>339</v>
      </c>
      <c r="D179" s="207" t="s">
        <v>338</v>
      </c>
    </row>
    <row r="180" spans="2:4">
      <c r="B180" s="207" t="e">
        <v>#N/A</v>
      </c>
      <c r="C180" s="917" t="s">
        <v>339</v>
      </c>
      <c r="D180" s="207" t="s">
        <v>338</v>
      </c>
    </row>
    <row r="181" spans="2:4">
      <c r="B181" s="207" t="e">
        <v>#N/A</v>
      </c>
      <c r="C181" s="917" t="s">
        <v>339</v>
      </c>
      <c r="D181" s="207" t="s">
        <v>338</v>
      </c>
    </row>
    <row r="182" spans="2:4">
      <c r="B182" s="207" t="e">
        <v>#N/A</v>
      </c>
      <c r="C182" s="917" t="s">
        <v>339</v>
      </c>
      <c r="D182" s="207" t="s">
        <v>338</v>
      </c>
    </row>
    <row r="183" spans="2:4">
      <c r="B183" s="207" t="e">
        <v>#N/A</v>
      </c>
      <c r="C183" s="917" t="s">
        <v>339</v>
      </c>
      <c r="D183" s="207" t="s">
        <v>338</v>
      </c>
    </row>
    <row r="184" spans="2:4">
      <c r="B184" s="207" t="e">
        <v>#N/A</v>
      </c>
      <c r="C184" s="917" t="s">
        <v>339</v>
      </c>
      <c r="D184" s="207" t="s">
        <v>338</v>
      </c>
    </row>
    <row r="185" spans="2:4">
      <c r="B185" s="207" t="e">
        <v>#N/A</v>
      </c>
      <c r="C185" s="917" t="s">
        <v>339</v>
      </c>
      <c r="D185" s="207" t="s">
        <v>338</v>
      </c>
    </row>
    <row r="186" spans="2:4">
      <c r="B186" s="207" t="e">
        <v>#N/A</v>
      </c>
      <c r="C186" s="917" t="s">
        <v>339</v>
      </c>
      <c r="D186" s="207" t="s">
        <v>338</v>
      </c>
    </row>
    <row r="187" spans="2:4">
      <c r="B187" s="207" t="e">
        <v>#N/A</v>
      </c>
      <c r="C187" s="917" t="s">
        <v>339</v>
      </c>
      <c r="D187" s="207" t="s">
        <v>338</v>
      </c>
    </row>
    <row r="188" spans="2:4">
      <c r="B188" s="207" t="e">
        <v>#N/A</v>
      </c>
      <c r="C188" s="917" t="s">
        <v>339</v>
      </c>
      <c r="D188" s="207" t="s">
        <v>338</v>
      </c>
    </row>
    <row r="189" spans="2:4">
      <c r="B189" s="207" t="e">
        <v>#N/A</v>
      </c>
      <c r="C189" s="917" t="s">
        <v>339</v>
      </c>
      <c r="D189" s="207" t="s">
        <v>338</v>
      </c>
    </row>
    <row r="190" spans="2:4">
      <c r="B190" s="207" t="e">
        <v>#N/A</v>
      </c>
      <c r="C190" s="917" t="s">
        <v>339</v>
      </c>
      <c r="D190" s="207" t="s">
        <v>338</v>
      </c>
    </row>
    <row r="191" spans="2:4">
      <c r="B191" s="207" t="e">
        <v>#N/A</v>
      </c>
      <c r="C191" s="917" t="s">
        <v>339</v>
      </c>
      <c r="D191" s="207" t="s">
        <v>338</v>
      </c>
    </row>
    <row r="192" spans="2:4">
      <c r="B192" s="207" t="e">
        <v>#N/A</v>
      </c>
      <c r="C192" s="917" t="s">
        <v>339</v>
      </c>
      <c r="D192" s="207" t="s">
        <v>338</v>
      </c>
    </row>
    <row r="193" spans="2:4">
      <c r="B193" s="207" t="e">
        <v>#N/A</v>
      </c>
      <c r="C193" s="917" t="s">
        <v>339</v>
      </c>
      <c r="D193" s="207" t="s">
        <v>338</v>
      </c>
    </row>
    <row r="194" spans="2:4">
      <c r="B194" s="207" t="e">
        <v>#N/A</v>
      </c>
      <c r="C194" s="917" t="s">
        <v>339</v>
      </c>
      <c r="D194" s="207" t="s">
        <v>338</v>
      </c>
    </row>
    <row r="195" spans="2:4">
      <c r="B195" s="207" t="e">
        <v>#N/A</v>
      </c>
      <c r="C195" s="917" t="s">
        <v>339</v>
      </c>
      <c r="D195" s="207" t="s">
        <v>338</v>
      </c>
    </row>
    <row r="196" spans="2:4">
      <c r="B196" s="207" t="e">
        <v>#N/A</v>
      </c>
      <c r="C196" s="917" t="s">
        <v>339</v>
      </c>
      <c r="D196" s="207" t="s">
        <v>338</v>
      </c>
    </row>
    <row r="197" spans="2:4">
      <c r="B197" s="207" t="e">
        <v>#N/A</v>
      </c>
      <c r="C197" s="207" t="s">
        <v>339</v>
      </c>
      <c r="D197" s="207" t="s">
        <v>338</v>
      </c>
    </row>
    <row r="198" spans="2:4">
      <c r="B198" s="207" t="e">
        <v>#N/A</v>
      </c>
      <c r="C198" s="207" t="s">
        <v>339</v>
      </c>
      <c r="D198" s="207" t="s">
        <v>338</v>
      </c>
    </row>
    <row r="199" spans="2:4">
      <c r="B199" s="207" t="e">
        <v>#N/A</v>
      </c>
      <c r="C199" s="207" t="s">
        <v>339</v>
      </c>
      <c r="D199" s="207" t="s">
        <v>338</v>
      </c>
    </row>
    <row r="200" spans="2:4">
      <c r="B200" s="207" t="e">
        <v>#N/A</v>
      </c>
      <c r="C200" s="207" t="s">
        <v>339</v>
      </c>
      <c r="D200" s="207" t="s">
        <v>338</v>
      </c>
    </row>
    <row r="201" spans="2:4">
      <c r="B201" s="207" t="e">
        <v>#N/A</v>
      </c>
      <c r="C201" s="207" t="s">
        <v>339</v>
      </c>
      <c r="D201" s="207" t="s">
        <v>338</v>
      </c>
    </row>
    <row r="202" spans="2:4">
      <c r="B202" s="207" t="e">
        <v>#N/A</v>
      </c>
      <c r="C202" s="207" t="s">
        <v>339</v>
      </c>
      <c r="D202" s="207" t="s">
        <v>338</v>
      </c>
    </row>
    <row r="203" spans="2:4">
      <c r="B203" s="207" t="e">
        <v>#N/A</v>
      </c>
      <c r="C203" s="207" t="s">
        <v>339</v>
      </c>
      <c r="D203" s="207" t="s">
        <v>338</v>
      </c>
    </row>
    <row r="204" spans="2:4">
      <c r="B204" s="207" t="e">
        <v>#N/A</v>
      </c>
      <c r="C204" s="207" t="s">
        <v>339</v>
      </c>
      <c r="D204" s="207" t="s">
        <v>338</v>
      </c>
    </row>
    <row r="205" spans="2:4">
      <c r="B205" s="207" t="e">
        <v>#N/A</v>
      </c>
      <c r="C205" s="207" t="s">
        <v>339</v>
      </c>
      <c r="D205" s="207" t="s">
        <v>338</v>
      </c>
    </row>
    <row r="206" spans="2:4">
      <c r="B206" s="207" t="e">
        <v>#N/A</v>
      </c>
      <c r="C206" s="207" t="s">
        <v>339</v>
      </c>
      <c r="D206" s="207" t="s">
        <v>338</v>
      </c>
    </row>
    <row r="207" spans="2:4">
      <c r="B207" s="207" t="e">
        <v>#N/A</v>
      </c>
      <c r="C207" s="207" t="s">
        <v>339</v>
      </c>
      <c r="D207" s="207" t="s">
        <v>338</v>
      </c>
    </row>
    <row r="208" spans="2:4">
      <c r="B208" s="207" t="e">
        <v>#N/A</v>
      </c>
      <c r="C208" s="207" t="s">
        <v>339</v>
      </c>
      <c r="D208" s="207" t="s">
        <v>338</v>
      </c>
    </row>
    <row r="209" spans="2:4">
      <c r="B209" s="207" t="e">
        <v>#N/A</v>
      </c>
      <c r="C209" s="207" t="s">
        <v>339</v>
      </c>
      <c r="D209" s="207" t="s">
        <v>338</v>
      </c>
    </row>
    <row r="210" spans="2:4">
      <c r="B210" s="207" t="e">
        <v>#N/A</v>
      </c>
      <c r="C210" s="207" t="s">
        <v>339</v>
      </c>
      <c r="D210" s="207" t="s">
        <v>338</v>
      </c>
    </row>
    <row r="211" spans="2:4">
      <c r="B211" s="207" t="e">
        <v>#N/A</v>
      </c>
      <c r="C211" s="207" t="s">
        <v>339</v>
      </c>
      <c r="D211" s="207" t="s">
        <v>338</v>
      </c>
    </row>
    <row r="212" spans="2:4">
      <c r="B212" s="207" t="e">
        <v>#N/A</v>
      </c>
      <c r="C212" s="207" t="s">
        <v>339</v>
      </c>
      <c r="D212" s="207" t="s">
        <v>338</v>
      </c>
    </row>
    <row r="213" spans="2:4">
      <c r="B213" s="207" t="e">
        <v>#N/A</v>
      </c>
      <c r="C213" s="207" t="s">
        <v>339</v>
      </c>
      <c r="D213" s="207" t="s">
        <v>338</v>
      </c>
    </row>
    <row r="214" spans="2:4">
      <c r="B214" s="207" t="e">
        <v>#N/A</v>
      </c>
      <c r="C214" s="207" t="s">
        <v>339</v>
      </c>
      <c r="D214" s="207" t="s">
        <v>338</v>
      </c>
    </row>
    <row r="215" spans="2:4">
      <c r="B215" s="207" t="e">
        <v>#N/A</v>
      </c>
      <c r="C215" s="207" t="s">
        <v>339</v>
      </c>
      <c r="D215" s="207" t="s">
        <v>338</v>
      </c>
    </row>
    <row r="216" spans="2:4">
      <c r="B216" s="207" t="e">
        <v>#N/A</v>
      </c>
      <c r="C216" s="207" t="s">
        <v>339</v>
      </c>
      <c r="D216" s="207" t="s">
        <v>338</v>
      </c>
    </row>
    <row r="217" spans="2:4">
      <c r="B217" s="207" t="e">
        <v>#N/A</v>
      </c>
      <c r="C217" s="207" t="s">
        <v>339</v>
      </c>
      <c r="D217" s="207" t="s">
        <v>338</v>
      </c>
    </row>
    <row r="218" spans="2:4">
      <c r="B218" s="207" t="e">
        <v>#N/A</v>
      </c>
      <c r="C218" s="207" t="s">
        <v>339</v>
      </c>
      <c r="D218" s="207" t="s">
        <v>338</v>
      </c>
    </row>
    <row r="219" spans="2:4">
      <c r="B219" s="207" t="e">
        <v>#N/A</v>
      </c>
      <c r="C219" s="207" t="s">
        <v>339</v>
      </c>
      <c r="D219" s="207" t="s">
        <v>338</v>
      </c>
    </row>
    <row r="220" spans="2:4">
      <c r="B220" s="207" t="e">
        <v>#N/A</v>
      </c>
      <c r="C220" s="207" t="s">
        <v>339</v>
      </c>
      <c r="D220" s="207" t="s">
        <v>338</v>
      </c>
    </row>
    <row r="221" spans="2:4">
      <c r="B221" s="207" t="e">
        <v>#N/A</v>
      </c>
      <c r="C221" s="207" t="s">
        <v>339</v>
      </c>
      <c r="D221" s="207" t="s">
        <v>338</v>
      </c>
    </row>
    <row r="222" spans="2:4">
      <c r="B222" s="207" t="e">
        <v>#N/A</v>
      </c>
      <c r="C222" s="207" t="s">
        <v>339</v>
      </c>
      <c r="D222" s="207" t="s">
        <v>338</v>
      </c>
    </row>
    <row r="223" spans="2:4">
      <c r="B223" s="207" t="e">
        <v>#N/A</v>
      </c>
      <c r="C223" s="207" t="s">
        <v>339</v>
      </c>
      <c r="D223" s="207" t="s">
        <v>338</v>
      </c>
    </row>
    <row r="224" spans="2:4">
      <c r="B224" s="207" t="e">
        <v>#N/A</v>
      </c>
      <c r="C224" s="207" t="s">
        <v>339</v>
      </c>
      <c r="D224" s="207" t="s">
        <v>338</v>
      </c>
    </row>
    <row r="225" spans="2:4">
      <c r="B225" s="207" t="e">
        <v>#N/A</v>
      </c>
      <c r="C225" s="207" t="s">
        <v>339</v>
      </c>
      <c r="D225" s="207" t="s">
        <v>338</v>
      </c>
    </row>
    <row r="226" spans="2:4">
      <c r="B226" s="207" t="e">
        <v>#N/A</v>
      </c>
      <c r="C226" s="207" t="s">
        <v>339</v>
      </c>
      <c r="D226" s="207" t="s">
        <v>338</v>
      </c>
    </row>
    <row r="227" spans="2:4">
      <c r="B227" s="207" t="e">
        <v>#N/A</v>
      </c>
      <c r="C227" s="207" t="s">
        <v>339</v>
      </c>
      <c r="D227" s="207" t="s">
        <v>338</v>
      </c>
    </row>
    <row r="228" spans="2:4">
      <c r="B228" s="207" t="e">
        <v>#N/A</v>
      </c>
      <c r="C228" s="207" t="s">
        <v>339</v>
      </c>
      <c r="D228" s="207" t="s">
        <v>338</v>
      </c>
    </row>
    <row r="229" spans="2:4">
      <c r="B229" s="207" t="e">
        <v>#N/A</v>
      </c>
      <c r="C229" s="207" t="s">
        <v>339</v>
      </c>
      <c r="D229" s="207" t="s">
        <v>338</v>
      </c>
    </row>
    <row r="230" spans="2:4">
      <c r="B230" s="207" t="e">
        <v>#N/A</v>
      </c>
      <c r="C230" s="207" t="s">
        <v>339</v>
      </c>
      <c r="D230" s="207" t="s">
        <v>338</v>
      </c>
    </row>
    <row r="231" spans="2:4">
      <c r="B231" s="207" t="e">
        <v>#N/A</v>
      </c>
      <c r="C231" s="207" t="s">
        <v>339</v>
      </c>
      <c r="D231" s="207" t="s">
        <v>338</v>
      </c>
    </row>
    <row r="232" spans="2:4">
      <c r="B232" s="207" t="e">
        <v>#N/A</v>
      </c>
      <c r="C232" s="207" t="s">
        <v>339</v>
      </c>
      <c r="D232" s="207" t="s">
        <v>338</v>
      </c>
    </row>
    <row r="233" spans="2:4">
      <c r="B233" s="207" t="e">
        <v>#N/A</v>
      </c>
      <c r="C233" s="207" t="s">
        <v>339</v>
      </c>
      <c r="D233" s="207" t="s">
        <v>338</v>
      </c>
    </row>
    <row r="234" spans="2:4">
      <c r="B234" s="207" t="e">
        <v>#N/A</v>
      </c>
      <c r="C234" s="207" t="s">
        <v>339</v>
      </c>
      <c r="D234" s="207" t="s">
        <v>338</v>
      </c>
    </row>
    <row r="235" spans="2:4">
      <c r="B235" s="207" t="e">
        <v>#N/A</v>
      </c>
      <c r="C235" s="207" t="s">
        <v>339</v>
      </c>
      <c r="D235" s="207" t="s">
        <v>338</v>
      </c>
    </row>
    <row r="236" spans="2:4">
      <c r="B236" s="207" t="e">
        <v>#N/A</v>
      </c>
      <c r="C236" s="207" t="s">
        <v>339</v>
      </c>
      <c r="D236" s="207" t="s">
        <v>338</v>
      </c>
    </row>
    <row r="237" spans="2:4">
      <c r="B237" s="207" t="e">
        <v>#N/A</v>
      </c>
      <c r="C237" s="207" t="s">
        <v>339</v>
      </c>
      <c r="D237" s="207" t="s">
        <v>338</v>
      </c>
    </row>
    <row r="238" spans="2:4">
      <c r="B238" s="207" t="e">
        <v>#N/A</v>
      </c>
      <c r="C238" s="207" t="s">
        <v>339</v>
      </c>
      <c r="D238" s="207" t="s">
        <v>338</v>
      </c>
    </row>
    <row r="239" spans="2:4">
      <c r="B239" s="207" t="e">
        <v>#N/A</v>
      </c>
      <c r="C239" s="207" t="s">
        <v>339</v>
      </c>
      <c r="D239" s="207" t="s">
        <v>338</v>
      </c>
    </row>
    <row r="240" spans="2:4">
      <c r="B240" s="207" t="e">
        <v>#N/A</v>
      </c>
      <c r="C240" s="207" t="s">
        <v>339</v>
      </c>
      <c r="D240" s="207" t="s">
        <v>338</v>
      </c>
    </row>
    <row r="241" spans="2:8">
      <c r="B241" s="207" t="e">
        <v>#N/A</v>
      </c>
      <c r="C241" s="207" t="s">
        <v>339</v>
      </c>
      <c r="D241" s="207" t="s">
        <v>338</v>
      </c>
    </row>
    <row r="242" spans="2:8">
      <c r="B242" s="207" t="e">
        <v>#N/A</v>
      </c>
      <c r="C242" s="207" t="s">
        <v>339</v>
      </c>
      <c r="D242" s="207" t="s">
        <v>338</v>
      </c>
    </row>
    <row r="243" spans="2:8">
      <c r="B243" s="207" t="e">
        <v>#N/A</v>
      </c>
      <c r="C243" s="207" t="s">
        <v>339</v>
      </c>
      <c r="D243" s="207" t="s">
        <v>338</v>
      </c>
    </row>
    <row r="244" spans="2:8">
      <c r="B244" s="207" t="e">
        <v>#N/A</v>
      </c>
      <c r="C244" s="207" t="s">
        <v>339</v>
      </c>
      <c r="D244" s="207" t="s">
        <v>338</v>
      </c>
    </row>
    <row r="245" spans="2:8">
      <c r="B245" s="207" t="e">
        <v>#N/A</v>
      </c>
      <c r="C245" s="207" t="s">
        <v>339</v>
      </c>
      <c r="D245" s="207" t="s">
        <v>338</v>
      </c>
    </row>
    <row r="246" spans="2:8">
      <c r="B246" s="207" t="e">
        <v>#N/A</v>
      </c>
      <c r="C246" s="207" t="s">
        <v>339</v>
      </c>
      <c r="D246" s="207" t="s">
        <v>338</v>
      </c>
    </row>
    <row r="247" spans="2:8">
      <c r="B247" s="207" t="e">
        <v>#N/A</v>
      </c>
      <c r="C247" s="207" t="s">
        <v>339</v>
      </c>
      <c r="D247" s="207" t="s">
        <v>338</v>
      </c>
    </row>
    <row r="248" spans="2:8">
      <c r="B248" s="207" t="e">
        <v>#N/A</v>
      </c>
      <c r="C248" s="207" t="s">
        <v>339</v>
      </c>
      <c r="D248" s="207" t="s">
        <v>338</v>
      </c>
    </row>
    <row r="249" spans="2:8">
      <c r="B249" s="207" t="e">
        <v>#N/A</v>
      </c>
      <c r="C249" s="207" t="s">
        <v>339</v>
      </c>
      <c r="D249" s="207" t="s">
        <v>338</v>
      </c>
    </row>
    <row r="250" spans="2:8">
      <c r="B250" s="207" t="e">
        <v>#N/A</v>
      </c>
      <c r="C250" s="207" t="s">
        <v>339</v>
      </c>
      <c r="D250" s="207" t="s">
        <v>338</v>
      </c>
    </row>
    <row r="251" spans="2:8">
      <c r="B251" s="207" t="e">
        <v>#N/A</v>
      </c>
      <c r="C251" s="207" t="s">
        <v>339</v>
      </c>
      <c r="D251" s="207" t="s">
        <v>338</v>
      </c>
      <c r="G251" s="390"/>
      <c r="H251" s="207"/>
    </row>
    <row r="252" spans="2:8">
      <c r="B252" s="207" t="e">
        <v>#N/A</v>
      </c>
      <c r="C252" s="207" t="s">
        <v>339</v>
      </c>
      <c r="D252" s="207" t="s">
        <v>338</v>
      </c>
      <c r="G252" s="390"/>
      <c r="H252" s="207"/>
    </row>
    <row r="253" spans="2:8">
      <c r="B253" s="207" t="e">
        <v>#N/A</v>
      </c>
      <c r="C253" s="207" t="s">
        <v>339</v>
      </c>
      <c r="D253" s="207" t="s">
        <v>338</v>
      </c>
      <c r="G253" s="390"/>
      <c r="H253" s="207"/>
    </row>
    <row r="254" spans="2:8">
      <c r="B254" s="207" t="e">
        <v>#N/A</v>
      </c>
      <c r="C254" s="207" t="s">
        <v>339</v>
      </c>
      <c r="D254" s="207" t="s">
        <v>338</v>
      </c>
      <c r="G254" s="390"/>
      <c r="H254" s="207"/>
    </row>
    <row r="255" spans="2:8">
      <c r="C255" s="390"/>
      <c r="D255" s="207"/>
      <c r="G255" s="390"/>
      <c r="H255" s="207"/>
    </row>
    <row r="256" spans="2:8">
      <c r="C256" s="390"/>
      <c r="D256" s="207"/>
      <c r="G256" s="390"/>
      <c r="H256" s="207"/>
    </row>
    <row r="257" spans="3:8">
      <c r="C257" s="390"/>
      <c r="D257" s="207"/>
      <c r="G257" s="390"/>
      <c r="H257" s="207"/>
    </row>
    <row r="258" spans="3:8">
      <c r="C258" s="390"/>
      <c r="D258" s="207"/>
      <c r="G258" s="390"/>
      <c r="H258" s="207"/>
    </row>
    <row r="259" spans="3:8">
      <c r="C259" s="390"/>
      <c r="D259" s="207"/>
      <c r="G259" s="390"/>
      <c r="H259" s="207"/>
    </row>
    <row r="260" spans="3:8">
      <c r="C260" s="390"/>
      <c r="D260" s="207"/>
      <c r="G260" s="390"/>
      <c r="H260" s="207"/>
    </row>
    <row r="298" spans="2:8">
      <c r="B298" s="207"/>
      <c r="C298" s="207"/>
      <c r="D298" s="207"/>
      <c r="E298" s="207"/>
      <c r="F298" s="207"/>
      <c r="G298" s="207"/>
      <c r="H298" s="207"/>
    </row>
    <row r="299" spans="2:8">
      <c r="B299" s="207"/>
      <c r="C299" s="207"/>
      <c r="D299" s="207"/>
      <c r="E299" s="207"/>
      <c r="F299" s="207"/>
      <c r="G299" s="207"/>
      <c r="H299" s="207"/>
    </row>
    <row r="300" spans="2:8">
      <c r="B300" s="207"/>
      <c r="C300" s="207"/>
      <c r="D300" s="207"/>
      <c r="E300" s="207"/>
      <c r="F300" s="207"/>
      <c r="G300" s="207"/>
      <c r="H300" s="207"/>
    </row>
    <row r="301" spans="2:8">
      <c r="B301" s="207"/>
      <c r="C301" s="207"/>
      <c r="D301" s="207"/>
      <c r="E301" s="207"/>
      <c r="F301" s="207"/>
      <c r="G301" s="207"/>
      <c r="H301" s="207"/>
    </row>
    <row r="302" spans="2:8">
      <c r="B302" s="207"/>
      <c r="C302" s="207"/>
      <c r="D302" s="207"/>
      <c r="E302" s="207"/>
      <c r="F302" s="207"/>
      <c r="G302" s="207"/>
      <c r="H302" s="207"/>
    </row>
    <row r="303" spans="2:8">
      <c r="B303" s="207"/>
      <c r="C303" s="207"/>
      <c r="D303" s="207"/>
      <c r="E303" s="207"/>
      <c r="F303" s="207"/>
      <c r="G303" s="207"/>
      <c r="H303" s="207"/>
    </row>
  </sheetData>
  <hyperlinks>
    <hyperlink ref="B2" r:id="rId1"/>
  </hyperlinks>
  <pageMargins left="0.7" right="0.7" top="0.75" bottom="0.75" header="0.3" footer="0.3"/>
  <pageSetup paperSize="9" orientation="portrait" horizontalDpi="90" verticalDpi="90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03"/>
  <sheetViews>
    <sheetView topLeftCell="A125" workbookViewId="0">
      <selection activeCell="F143" sqref="F143"/>
    </sheetView>
  </sheetViews>
  <sheetFormatPr baseColWidth="10" defaultRowHeight="14"/>
  <sheetData>
    <row r="2" spans="1:4">
      <c r="A2" s="207" t="s">
        <v>347</v>
      </c>
      <c r="B2" s="250" t="s">
        <v>483</v>
      </c>
    </row>
    <row r="3" spans="1:4">
      <c r="A3" s="207" t="s">
        <v>486</v>
      </c>
      <c r="B3" s="207" t="s">
        <v>491</v>
      </c>
    </row>
    <row r="6" spans="1:4">
      <c r="B6" t="s">
        <v>41</v>
      </c>
      <c r="C6" s="207">
        <v>7.4292090000000002</v>
      </c>
      <c r="D6" s="207" t="s">
        <v>591</v>
      </c>
    </row>
    <row r="7" spans="1:4">
      <c r="B7" s="207" t="s">
        <v>123</v>
      </c>
      <c r="C7" s="207">
        <v>12.300272</v>
      </c>
      <c r="D7" s="207" t="s">
        <v>592</v>
      </c>
    </row>
    <row r="8" spans="1:4">
      <c r="B8" s="207" t="s">
        <v>36</v>
      </c>
      <c r="C8" s="207">
        <v>1.6647719999999999</v>
      </c>
      <c r="D8" s="207" t="s">
        <v>592</v>
      </c>
    </row>
    <row r="9" spans="1:4">
      <c r="B9" s="207" t="s">
        <v>69</v>
      </c>
      <c r="C9" s="207">
        <v>5.5162110000000002</v>
      </c>
      <c r="D9" s="207" t="s">
        <v>599</v>
      </c>
    </row>
    <row r="10" spans="1:4">
      <c r="B10" s="207" t="s">
        <v>33</v>
      </c>
      <c r="C10" s="207">
        <v>0.28721200000000002</v>
      </c>
      <c r="D10" s="207" t="s">
        <v>592</v>
      </c>
    </row>
    <row r="11" spans="1:4">
      <c r="B11" s="207" t="s">
        <v>124</v>
      </c>
      <c r="C11" s="207">
        <v>5.6180319999999995</v>
      </c>
      <c r="D11" s="207" t="s">
        <v>592</v>
      </c>
    </row>
    <row r="12" spans="1:4">
      <c r="B12" s="207" t="s">
        <v>55</v>
      </c>
      <c r="C12" s="207">
        <v>0.760382</v>
      </c>
      <c r="D12" s="207" t="s">
        <v>592</v>
      </c>
    </row>
    <row r="13" spans="1:4">
      <c r="B13" s="207" t="s">
        <v>88</v>
      </c>
      <c r="C13" s="207">
        <v>4.4544220000000001</v>
      </c>
      <c r="D13" s="207" t="s">
        <v>592</v>
      </c>
    </row>
    <row r="14" spans="1:4">
      <c r="B14" s="207" t="s">
        <v>87</v>
      </c>
      <c r="C14" s="207">
        <v>20.743032000000003</v>
      </c>
      <c r="D14" s="207" t="s">
        <v>592</v>
      </c>
    </row>
    <row r="15" spans="1:4">
      <c r="B15" s="207" t="s">
        <v>136</v>
      </c>
      <c r="C15" s="207">
        <v>13.649962</v>
      </c>
      <c r="D15" s="207" t="s">
        <v>592</v>
      </c>
    </row>
    <row r="16" spans="1:4">
      <c r="B16" s="207" t="s">
        <v>11</v>
      </c>
      <c r="C16" s="207">
        <v>2.0872419999999998</v>
      </c>
      <c r="D16" s="207" t="s">
        <v>592</v>
      </c>
    </row>
    <row r="17" spans="2:4">
      <c r="B17" s="207" t="s">
        <v>84</v>
      </c>
      <c r="C17" s="207">
        <v>5.3522319999999999</v>
      </c>
      <c r="D17" s="207" t="s">
        <v>592</v>
      </c>
    </row>
    <row r="18" spans="2:4">
      <c r="B18" s="207" t="s">
        <v>78</v>
      </c>
      <c r="C18" s="207">
        <v>2.8460619999999999</v>
      </c>
      <c r="D18" s="207" t="s">
        <v>592</v>
      </c>
    </row>
    <row r="19" spans="2:4">
      <c r="B19" s="207" t="s">
        <v>85</v>
      </c>
      <c r="C19" s="207">
        <v>5.7832119999999998</v>
      </c>
      <c r="D19" s="207" t="s">
        <v>592</v>
      </c>
    </row>
    <row r="20" spans="2:4">
      <c r="B20" s="207" t="s">
        <v>81</v>
      </c>
      <c r="C20" s="207" t="s">
        <v>339</v>
      </c>
      <c r="D20" s="207" t="s">
        <v>338</v>
      </c>
    </row>
    <row r="21" spans="2:4">
      <c r="B21" s="207" t="s">
        <v>111</v>
      </c>
      <c r="C21" s="207">
        <v>12.803252000000001</v>
      </c>
      <c r="D21" s="207" t="s">
        <v>592</v>
      </c>
    </row>
    <row r="22" spans="2:4">
      <c r="B22" s="207" t="s">
        <v>128</v>
      </c>
      <c r="C22" s="207">
        <v>5.2965919999999995</v>
      </c>
      <c r="D22" s="207" t="s">
        <v>592</v>
      </c>
    </row>
    <row r="23" spans="2:4">
      <c r="B23" s="207" t="s">
        <v>9</v>
      </c>
      <c r="C23" s="207">
        <v>0.68649199999999999</v>
      </c>
      <c r="D23" s="207" t="s">
        <v>592</v>
      </c>
    </row>
    <row r="24" spans="2:4">
      <c r="B24" s="207" t="s">
        <v>323</v>
      </c>
      <c r="C24" s="207">
        <v>28.593252000000003</v>
      </c>
      <c r="D24" s="207" t="s">
        <v>592</v>
      </c>
    </row>
    <row r="25" spans="2:4">
      <c r="B25" s="207" t="s">
        <v>94</v>
      </c>
      <c r="C25" s="207">
        <v>9.0487610000000007</v>
      </c>
      <c r="D25" s="207" t="s">
        <v>599</v>
      </c>
    </row>
    <row r="26" spans="2:4">
      <c r="B26" s="207" t="s">
        <v>60</v>
      </c>
      <c r="C26" s="207">
        <v>5.7264919999999995</v>
      </c>
      <c r="D26" s="207" t="s">
        <v>592</v>
      </c>
    </row>
    <row r="27" spans="2:4">
      <c r="B27" s="207" t="s">
        <v>79</v>
      </c>
      <c r="C27" s="207">
        <v>4.9594119999999995</v>
      </c>
      <c r="D27" s="207" t="s">
        <v>592</v>
      </c>
    </row>
    <row r="28" spans="2:4">
      <c r="B28" s="207" t="s">
        <v>65</v>
      </c>
      <c r="C28" s="207">
        <v>2.855432</v>
      </c>
      <c r="D28" s="207" t="s">
        <v>592</v>
      </c>
    </row>
    <row r="29" spans="2:4">
      <c r="B29" s="207" t="s">
        <v>57</v>
      </c>
      <c r="C29" s="207">
        <v>9.0356620000000003</v>
      </c>
      <c r="D29" s="207" t="s">
        <v>592</v>
      </c>
    </row>
    <row r="30" spans="2:4">
      <c r="B30" s="207" t="s">
        <v>38</v>
      </c>
      <c r="C30" s="207">
        <v>3.0380419999999999</v>
      </c>
      <c r="D30" s="207" t="s">
        <v>592</v>
      </c>
    </row>
    <row r="31" spans="2:4">
      <c r="B31" s="207" t="s">
        <v>58</v>
      </c>
      <c r="C31" s="207">
        <v>1.2899619999999998</v>
      </c>
      <c r="D31" s="207" t="s">
        <v>592</v>
      </c>
    </row>
    <row r="32" spans="2:4">
      <c r="B32" s="207" t="s">
        <v>1</v>
      </c>
      <c r="C32" s="207">
        <v>2.1032120000000001</v>
      </c>
      <c r="D32" s="207" t="s">
        <v>592</v>
      </c>
    </row>
    <row r="33" spans="2:4">
      <c r="B33" s="207" t="s">
        <v>31</v>
      </c>
      <c r="C33" s="207">
        <v>1.815912</v>
      </c>
      <c r="D33" s="207" t="s">
        <v>592</v>
      </c>
    </row>
    <row r="34" spans="2:4">
      <c r="B34" s="207" t="s">
        <v>113</v>
      </c>
      <c r="C34" s="207">
        <v>1.391292</v>
      </c>
      <c r="D34" s="207" t="s">
        <v>592</v>
      </c>
    </row>
    <row r="35" spans="2:4">
      <c r="B35" s="207" t="s">
        <v>324</v>
      </c>
      <c r="C35" s="207">
        <v>6.2750919999999999</v>
      </c>
      <c r="D35" s="207" t="s">
        <v>592</v>
      </c>
    </row>
    <row r="36" spans="2:4">
      <c r="B36" s="207" t="s">
        <v>114</v>
      </c>
      <c r="C36" s="207">
        <v>5.688841</v>
      </c>
      <c r="D36" s="207" t="s">
        <v>599</v>
      </c>
    </row>
    <row r="37" spans="2:4">
      <c r="B37" s="207" t="s">
        <v>73</v>
      </c>
      <c r="C37" s="207">
        <v>0.87077199999999999</v>
      </c>
      <c r="D37" s="207" t="s">
        <v>592</v>
      </c>
    </row>
    <row r="38" spans="2:4">
      <c r="B38" s="207" t="s">
        <v>138</v>
      </c>
      <c r="C38" s="207">
        <v>68.705430000000007</v>
      </c>
      <c r="D38" s="207" t="s">
        <v>598</v>
      </c>
    </row>
    <row r="39" spans="2:4">
      <c r="B39" s="207" t="s">
        <v>80</v>
      </c>
      <c r="C39" s="207">
        <v>3.7291119999999998</v>
      </c>
      <c r="D39" s="207" t="s">
        <v>592</v>
      </c>
    </row>
    <row r="40" spans="2:4">
      <c r="B40" s="207" t="s">
        <v>103</v>
      </c>
      <c r="C40" s="207">
        <v>1.7007819999999998</v>
      </c>
      <c r="D40" s="207" t="s">
        <v>592</v>
      </c>
    </row>
    <row r="41" spans="2:4">
      <c r="B41" s="207" t="s">
        <v>64</v>
      </c>
      <c r="C41" s="207">
        <v>2.5852400000000002</v>
      </c>
      <c r="D41" s="207" t="s">
        <v>598</v>
      </c>
    </row>
    <row r="42" spans="2:4">
      <c r="B42" s="207" t="s">
        <v>19</v>
      </c>
      <c r="C42" s="207">
        <v>1.198232</v>
      </c>
      <c r="D42" s="207" t="s">
        <v>592</v>
      </c>
    </row>
    <row r="43" spans="2:4">
      <c r="B43" s="207" t="s">
        <v>100</v>
      </c>
      <c r="C43" s="207">
        <v>2.438752</v>
      </c>
      <c r="D43" s="207" t="s">
        <v>592</v>
      </c>
    </row>
    <row r="44" spans="2:4">
      <c r="B44" s="207" t="s">
        <v>134</v>
      </c>
      <c r="C44" s="207">
        <v>8.1411920000000002</v>
      </c>
      <c r="D44" s="207" t="s">
        <v>592</v>
      </c>
    </row>
    <row r="45" spans="2:4">
      <c r="B45" s="207" t="s">
        <v>17</v>
      </c>
      <c r="C45" s="207">
        <v>0.81155900000000003</v>
      </c>
      <c r="D45" s="207" t="s">
        <v>591</v>
      </c>
    </row>
    <row r="46" spans="2:4">
      <c r="B46" s="207" t="s">
        <v>105</v>
      </c>
      <c r="C46" s="207">
        <v>3.687932</v>
      </c>
      <c r="D46" s="207" t="s">
        <v>592</v>
      </c>
    </row>
    <row r="47" spans="2:4">
      <c r="B47" s="207" t="s">
        <v>24</v>
      </c>
      <c r="C47" s="207">
        <v>3.528842</v>
      </c>
      <c r="D47" s="207" t="s">
        <v>592</v>
      </c>
    </row>
    <row r="48" spans="2:4">
      <c r="B48" s="207" t="s">
        <v>131</v>
      </c>
      <c r="C48" s="207" t="s">
        <v>339</v>
      </c>
      <c r="D48" s="207" t="s">
        <v>338</v>
      </c>
    </row>
    <row r="49" spans="2:4">
      <c r="B49" s="207" t="s">
        <v>222</v>
      </c>
      <c r="C49" s="207" t="s">
        <v>339</v>
      </c>
      <c r="D49" s="207" t="s">
        <v>338</v>
      </c>
    </row>
    <row r="50" spans="2:4">
      <c r="B50" s="207" t="s">
        <v>112</v>
      </c>
      <c r="C50" s="207">
        <v>7.8565119999999995</v>
      </c>
      <c r="D50" s="207" t="s">
        <v>592</v>
      </c>
    </row>
    <row r="51" spans="2:4">
      <c r="B51" s="207" t="s">
        <v>20</v>
      </c>
      <c r="C51" s="207">
        <v>3.9523820000000001</v>
      </c>
      <c r="D51" s="207" t="s">
        <v>592</v>
      </c>
    </row>
    <row r="52" spans="2:4">
      <c r="B52" s="207" t="s">
        <v>48</v>
      </c>
      <c r="C52" s="207">
        <v>3.2933919999999999</v>
      </c>
      <c r="D52" s="207" t="s">
        <v>592</v>
      </c>
    </row>
    <row r="53" spans="2:4">
      <c r="B53" s="207" t="s">
        <v>75</v>
      </c>
      <c r="C53" s="207">
        <v>5.0332020000000002</v>
      </c>
      <c r="D53" s="207" t="s">
        <v>592</v>
      </c>
    </row>
    <row r="54" spans="2:4">
      <c r="B54" s="207" t="s">
        <v>68</v>
      </c>
      <c r="C54" s="207">
        <v>0.90992999999999991</v>
      </c>
      <c r="D54" s="207" t="s">
        <v>598</v>
      </c>
    </row>
    <row r="55" spans="2:4">
      <c r="B55" s="207" t="s">
        <v>77</v>
      </c>
      <c r="C55" s="207">
        <v>6.446129</v>
      </c>
      <c r="D55" s="207" t="s">
        <v>591</v>
      </c>
    </row>
    <row r="56" spans="2:4">
      <c r="B56" s="207" t="s">
        <v>89</v>
      </c>
      <c r="C56" s="207">
        <v>2.1891000000000003</v>
      </c>
      <c r="D56" s="207" t="s">
        <v>598</v>
      </c>
    </row>
    <row r="57" spans="2:4">
      <c r="B57" s="207" t="s">
        <v>93</v>
      </c>
      <c r="C57" s="207">
        <v>12.138422</v>
      </c>
      <c r="D57" s="207" t="s">
        <v>592</v>
      </c>
    </row>
    <row r="58" spans="2:4">
      <c r="B58" s="207" t="s">
        <v>82</v>
      </c>
      <c r="C58" s="207">
        <v>4.276872</v>
      </c>
      <c r="D58" s="207" t="s">
        <v>592</v>
      </c>
    </row>
    <row r="59" spans="2:4">
      <c r="B59" s="207" t="s">
        <v>145</v>
      </c>
      <c r="C59" s="207">
        <v>14.679802</v>
      </c>
      <c r="D59" s="207" t="s">
        <v>592</v>
      </c>
    </row>
    <row r="60" spans="2:4">
      <c r="B60" s="207" t="s">
        <v>6</v>
      </c>
      <c r="C60" s="207">
        <v>0.994892</v>
      </c>
      <c r="D60" s="207" t="s">
        <v>592</v>
      </c>
    </row>
    <row r="61" spans="2:4">
      <c r="B61" s="207" t="s">
        <v>8</v>
      </c>
      <c r="C61" s="207">
        <v>0.59887199999999996</v>
      </c>
      <c r="D61" s="207" t="s">
        <v>592</v>
      </c>
    </row>
    <row r="62" spans="2:4">
      <c r="B62" s="207" t="s">
        <v>22</v>
      </c>
      <c r="C62" s="207">
        <v>1.2135910000000001</v>
      </c>
      <c r="D62" s="207" t="s">
        <v>599</v>
      </c>
    </row>
    <row r="63" spans="2:4">
      <c r="B63" s="207" t="s">
        <v>40</v>
      </c>
      <c r="C63" s="207" t="s">
        <v>339</v>
      </c>
      <c r="D63" s="207" t="s">
        <v>338</v>
      </c>
    </row>
    <row r="64" spans="2:4">
      <c r="B64" s="207" t="s">
        <v>110</v>
      </c>
      <c r="C64" s="207">
        <v>6.6402520000000003</v>
      </c>
      <c r="D64" s="207" t="s">
        <v>592</v>
      </c>
    </row>
    <row r="65" spans="2:4">
      <c r="B65" s="207" t="s">
        <v>91</v>
      </c>
      <c r="C65" s="207">
        <v>3.8847719999999999</v>
      </c>
      <c r="D65" s="207" t="s">
        <v>592</v>
      </c>
    </row>
    <row r="66" spans="2:4">
      <c r="B66" s="207" t="s">
        <v>26</v>
      </c>
      <c r="C66" s="207">
        <v>4.042802</v>
      </c>
      <c r="D66" s="207" t="s">
        <v>592</v>
      </c>
    </row>
    <row r="67" spans="2:4">
      <c r="B67" s="207" t="s">
        <v>14</v>
      </c>
      <c r="C67" s="207">
        <v>0.82357199999999997</v>
      </c>
      <c r="D67" s="207" t="s">
        <v>592</v>
      </c>
    </row>
    <row r="68" spans="2:4">
      <c r="B68" s="207" t="s">
        <v>97</v>
      </c>
      <c r="C68" s="207">
        <v>8.740672</v>
      </c>
      <c r="D68" s="207" t="s">
        <v>592</v>
      </c>
    </row>
    <row r="69" spans="2:4">
      <c r="B69" s="207" t="s">
        <v>63</v>
      </c>
      <c r="C69" s="207">
        <v>13.514962000000001</v>
      </c>
      <c r="D69" s="207" t="s">
        <v>592</v>
      </c>
    </row>
    <row r="70" spans="2:4">
      <c r="B70" s="207" t="s">
        <v>34</v>
      </c>
      <c r="C70" s="207">
        <v>2.6635420000000001</v>
      </c>
      <c r="D70" s="207" t="s">
        <v>592</v>
      </c>
    </row>
    <row r="71" spans="2:4">
      <c r="B71" s="207" t="s">
        <v>125</v>
      </c>
      <c r="C71" s="207">
        <v>19.607962000000001</v>
      </c>
      <c r="D71" s="207" t="s">
        <v>592</v>
      </c>
    </row>
    <row r="72" spans="2:4">
      <c r="B72" s="207" t="s">
        <v>102</v>
      </c>
      <c r="C72" s="207">
        <v>4.9306019999999995</v>
      </c>
      <c r="D72" s="207" t="s">
        <v>592</v>
      </c>
    </row>
    <row r="73" spans="2:4">
      <c r="B73" s="207" t="s">
        <v>98</v>
      </c>
      <c r="C73" s="207">
        <v>4.5452019999999997</v>
      </c>
      <c r="D73" s="207" t="s">
        <v>592</v>
      </c>
    </row>
    <row r="74" spans="2:4">
      <c r="B74" s="207" t="s">
        <v>126</v>
      </c>
      <c r="C74" s="207">
        <v>6.3887119999999999</v>
      </c>
      <c r="D74" s="207" t="s">
        <v>592</v>
      </c>
    </row>
    <row r="75" spans="2:4">
      <c r="B75" s="207" t="s">
        <v>117</v>
      </c>
      <c r="C75" s="207">
        <v>7.6547320000000001</v>
      </c>
      <c r="D75" s="207" t="s">
        <v>592</v>
      </c>
    </row>
    <row r="76" spans="2:4">
      <c r="B76" s="207" t="s">
        <v>130</v>
      </c>
      <c r="C76" s="207">
        <v>13.485262000000001</v>
      </c>
      <c r="D76" s="207" t="s">
        <v>592</v>
      </c>
    </row>
    <row r="77" spans="2:4">
      <c r="B77" s="207" t="s">
        <v>96</v>
      </c>
      <c r="C77" s="207" t="s">
        <v>339</v>
      </c>
      <c r="D77" s="207" t="s">
        <v>338</v>
      </c>
    </row>
    <row r="78" spans="2:4">
      <c r="B78" s="207" t="s">
        <v>118</v>
      </c>
      <c r="C78" s="207">
        <v>8.2586720000000007</v>
      </c>
      <c r="D78" s="207" t="s">
        <v>592</v>
      </c>
    </row>
    <row r="79" spans="2:4">
      <c r="B79" s="207" t="s">
        <v>142</v>
      </c>
      <c r="C79" s="207">
        <v>156.066732</v>
      </c>
      <c r="D79" s="207" t="s">
        <v>592</v>
      </c>
    </row>
    <row r="80" spans="2:4">
      <c r="B80" s="207" t="s">
        <v>53</v>
      </c>
      <c r="C80" s="207">
        <v>3.4802719999999998</v>
      </c>
      <c r="D80" s="207" t="s">
        <v>592</v>
      </c>
    </row>
    <row r="81" spans="2:4">
      <c r="B81" s="207" t="s">
        <v>62</v>
      </c>
      <c r="C81" s="207" t="s">
        <v>339</v>
      </c>
      <c r="D81" s="207" t="s">
        <v>338</v>
      </c>
    </row>
    <row r="82" spans="2:4">
      <c r="B82" s="207" t="s">
        <v>44</v>
      </c>
      <c r="C82" s="207">
        <v>5.0646019999999998</v>
      </c>
      <c r="D82" s="207" t="s">
        <v>592</v>
      </c>
    </row>
    <row r="83" spans="2:4">
      <c r="B83" s="207" t="s">
        <v>66</v>
      </c>
      <c r="C83" s="207">
        <v>10.10928</v>
      </c>
      <c r="D83" s="207" t="s">
        <v>598</v>
      </c>
    </row>
    <row r="84" spans="2:4">
      <c r="B84" s="207" t="s">
        <v>144</v>
      </c>
      <c r="C84" s="207">
        <v>7.683681</v>
      </c>
      <c r="D84" s="207" t="s">
        <v>599</v>
      </c>
    </row>
    <row r="85" spans="2:4">
      <c r="B85" s="207" t="s">
        <v>133</v>
      </c>
      <c r="C85" s="207">
        <v>22.298362000000001</v>
      </c>
      <c r="D85" s="207" t="s">
        <v>592</v>
      </c>
    </row>
    <row r="86" spans="2:4">
      <c r="B86" s="207" t="s">
        <v>15</v>
      </c>
      <c r="C86" s="207">
        <v>0.78777200000000003</v>
      </c>
      <c r="D86" s="207" t="s">
        <v>592</v>
      </c>
    </row>
    <row r="87" spans="2:4">
      <c r="B87" s="207" t="s">
        <v>115</v>
      </c>
      <c r="C87" s="207">
        <v>18.933082000000002</v>
      </c>
      <c r="D87" s="207" t="s">
        <v>592</v>
      </c>
    </row>
    <row r="88" spans="2:4">
      <c r="B88" s="207" t="s">
        <v>121</v>
      </c>
      <c r="C88" s="207">
        <v>6.7445919999999999</v>
      </c>
      <c r="D88" s="207" t="s">
        <v>592</v>
      </c>
    </row>
    <row r="89" spans="2:4">
      <c r="B89" s="207" t="s">
        <v>140</v>
      </c>
      <c r="C89" s="207">
        <v>20.089702000000003</v>
      </c>
      <c r="D89" s="207" t="s">
        <v>592</v>
      </c>
    </row>
    <row r="90" spans="2:4">
      <c r="B90" s="207" t="s">
        <v>39</v>
      </c>
      <c r="C90" s="207">
        <v>5.0668319999999998</v>
      </c>
      <c r="D90" s="207" t="s">
        <v>592</v>
      </c>
    </row>
    <row r="91" spans="2:4">
      <c r="B91" s="207" t="s">
        <v>51</v>
      </c>
      <c r="C91" s="207">
        <v>1.4787819999999998</v>
      </c>
      <c r="D91" s="207" t="s">
        <v>592</v>
      </c>
    </row>
    <row r="92" spans="2:4">
      <c r="B92" s="207" t="s">
        <v>127</v>
      </c>
      <c r="C92" s="207">
        <v>9.1729719999999997</v>
      </c>
      <c r="D92" s="207" t="s">
        <v>592</v>
      </c>
    </row>
    <row r="93" spans="2:4">
      <c r="B93" s="207" t="s">
        <v>42</v>
      </c>
      <c r="C93" s="207">
        <v>17.256792000000001</v>
      </c>
      <c r="D93" s="207" t="s">
        <v>592</v>
      </c>
    </row>
    <row r="94" spans="2:4">
      <c r="B94" s="207" t="s">
        <v>59</v>
      </c>
      <c r="C94" s="207">
        <v>2.1061619999999999</v>
      </c>
      <c r="D94" s="207" t="s">
        <v>592</v>
      </c>
    </row>
    <row r="95" spans="2:4">
      <c r="B95" s="207" t="s">
        <v>116</v>
      </c>
      <c r="C95" s="207">
        <v>1.7746019999999998</v>
      </c>
      <c r="D95" s="207" t="s">
        <v>592</v>
      </c>
    </row>
    <row r="96" spans="2:4">
      <c r="B96" s="207" t="s">
        <v>101</v>
      </c>
      <c r="C96" s="207" t="s">
        <v>339</v>
      </c>
      <c r="D96" s="207" t="s">
        <v>338</v>
      </c>
    </row>
    <row r="97" spans="2:4">
      <c r="B97" s="207" t="s">
        <v>61</v>
      </c>
      <c r="C97" s="207">
        <v>7.4541019999999998</v>
      </c>
      <c r="D97" s="207" t="s">
        <v>592</v>
      </c>
    </row>
    <row r="98" spans="2:4">
      <c r="B98" s="207" t="s">
        <v>12</v>
      </c>
      <c r="C98" s="207" t="s">
        <v>339</v>
      </c>
      <c r="D98" s="207" t="s">
        <v>338</v>
      </c>
    </row>
    <row r="99" spans="2:4">
      <c r="B99" s="207" t="s">
        <v>531</v>
      </c>
      <c r="C99" s="207">
        <v>7.4478199999999992</v>
      </c>
      <c r="D99" s="207" t="s">
        <v>598</v>
      </c>
    </row>
    <row r="100" spans="2:4">
      <c r="B100" s="207" t="s">
        <v>109</v>
      </c>
      <c r="C100" s="207">
        <v>6.2318319999999998</v>
      </c>
      <c r="D100" s="207" t="s">
        <v>592</v>
      </c>
    </row>
    <row r="101" spans="2:4">
      <c r="B101" s="207" t="s">
        <v>122</v>
      </c>
      <c r="C101" s="207">
        <v>11.821182</v>
      </c>
      <c r="D101" s="207" t="s">
        <v>592</v>
      </c>
    </row>
    <row r="102" spans="2:4">
      <c r="B102" s="207" t="s">
        <v>10</v>
      </c>
      <c r="C102" s="207">
        <v>2.7310620000000001</v>
      </c>
      <c r="D102" s="207" t="s">
        <v>592</v>
      </c>
    </row>
    <row r="103" spans="2:4">
      <c r="B103" s="207" t="s">
        <v>119</v>
      </c>
      <c r="C103" s="207">
        <v>2.1077110000000001</v>
      </c>
      <c r="D103" s="207" t="s">
        <v>599</v>
      </c>
    </row>
    <row r="104" spans="2:4">
      <c r="B104" s="207" t="s">
        <v>99</v>
      </c>
      <c r="C104" s="207" t="s">
        <v>339</v>
      </c>
      <c r="D104" s="207" t="s">
        <v>338</v>
      </c>
    </row>
    <row r="105" spans="2:4">
      <c r="B105" s="207" t="s">
        <v>43</v>
      </c>
      <c r="C105" s="207">
        <v>1.7146319999999999</v>
      </c>
      <c r="D105" s="207" t="s">
        <v>592</v>
      </c>
    </row>
    <row r="106" spans="2:4">
      <c r="B106" s="207" t="s">
        <v>16</v>
      </c>
      <c r="C106" s="207">
        <v>0.47911200000000004</v>
      </c>
      <c r="D106" s="207" t="s">
        <v>592</v>
      </c>
    </row>
    <row r="107" spans="2:4">
      <c r="B107" s="207" t="s">
        <v>35</v>
      </c>
      <c r="C107" s="207">
        <v>1.6074219999999999</v>
      </c>
      <c r="D107" s="207" t="s">
        <v>592</v>
      </c>
    </row>
    <row r="108" spans="2:4">
      <c r="B108" s="207" t="s">
        <v>74</v>
      </c>
      <c r="C108" s="207">
        <v>4.0462819999999997</v>
      </c>
      <c r="D108" s="207" t="s">
        <v>592</v>
      </c>
    </row>
    <row r="109" spans="2:4">
      <c r="B109" s="207" t="s">
        <v>139</v>
      </c>
      <c r="C109" s="207">
        <v>20.855912</v>
      </c>
      <c r="D109" s="207" t="s">
        <v>592</v>
      </c>
    </row>
    <row r="110" spans="2:4">
      <c r="B110" s="207" t="s">
        <v>54</v>
      </c>
      <c r="C110" s="207">
        <v>6.3425409999999998</v>
      </c>
      <c r="D110" s="207" t="s">
        <v>599</v>
      </c>
    </row>
    <row r="111" spans="2:4">
      <c r="B111" s="207" t="s">
        <v>13</v>
      </c>
      <c r="C111" s="207">
        <v>0.96250199999999997</v>
      </c>
      <c r="D111" s="207" t="s">
        <v>592</v>
      </c>
    </row>
    <row r="112" spans="2:4">
      <c r="B112" s="207" t="s">
        <v>72</v>
      </c>
      <c r="C112" s="207">
        <v>5.9903719999999998</v>
      </c>
      <c r="D112" s="207" t="s">
        <v>592</v>
      </c>
    </row>
    <row r="113" spans="2:4">
      <c r="B113" s="207" t="s">
        <v>47</v>
      </c>
      <c r="C113" s="207">
        <v>5.0157220000000002</v>
      </c>
      <c r="D113" s="207" t="s">
        <v>592</v>
      </c>
    </row>
    <row r="114" spans="2:4">
      <c r="B114" s="207" t="s">
        <v>70</v>
      </c>
      <c r="C114" s="207">
        <v>7.879372</v>
      </c>
      <c r="D114" s="207" t="s">
        <v>592</v>
      </c>
    </row>
    <row r="115" spans="2:4">
      <c r="B115" s="207" t="s">
        <v>92</v>
      </c>
      <c r="C115" s="207">
        <v>5.8728020000000001</v>
      </c>
      <c r="D115" s="207" t="s">
        <v>592</v>
      </c>
    </row>
    <row r="116" spans="2:4">
      <c r="B116" s="207" t="s">
        <v>108</v>
      </c>
      <c r="C116" s="207">
        <v>12.185597210152212</v>
      </c>
      <c r="D116" s="207" t="s">
        <v>592</v>
      </c>
    </row>
    <row r="117" spans="2:4">
      <c r="B117" s="207" t="s">
        <v>156</v>
      </c>
      <c r="C117" s="207">
        <v>20.765512000000001</v>
      </c>
      <c r="D117" s="207" t="s">
        <v>592</v>
      </c>
    </row>
    <row r="118" spans="2:4">
      <c r="B118" s="207" t="s">
        <v>129</v>
      </c>
      <c r="C118" s="207">
        <v>3.9686520000000001</v>
      </c>
      <c r="D118" s="207" t="s">
        <v>592</v>
      </c>
    </row>
    <row r="119" spans="2:4">
      <c r="B119" s="207" t="s">
        <v>27</v>
      </c>
      <c r="C119" s="207">
        <v>0.72296199999999999</v>
      </c>
      <c r="D119" s="207" t="s">
        <v>592</v>
      </c>
    </row>
    <row r="120" spans="2:4">
      <c r="B120" s="207" t="s">
        <v>219</v>
      </c>
      <c r="C120" s="207">
        <v>3.360522</v>
      </c>
      <c r="D120" s="207" t="s">
        <v>592</v>
      </c>
    </row>
    <row r="121" spans="2:4">
      <c r="B121" s="207" t="s">
        <v>28</v>
      </c>
      <c r="C121" s="207">
        <v>2.0576019999999997</v>
      </c>
      <c r="D121" s="207" t="s">
        <v>592</v>
      </c>
    </row>
    <row r="122" spans="2:4">
      <c r="B122" s="207" t="s">
        <v>56</v>
      </c>
      <c r="C122" s="207">
        <v>7.1378019999999998</v>
      </c>
      <c r="D122" s="207" t="s">
        <v>592</v>
      </c>
    </row>
    <row r="123" spans="2:4">
      <c r="B123" s="207" t="s">
        <v>86</v>
      </c>
      <c r="C123" s="207">
        <v>3.888172</v>
      </c>
      <c r="D123" s="207" t="s">
        <v>592</v>
      </c>
    </row>
    <row r="124" spans="2:4">
      <c r="B124" s="207" t="s">
        <v>0</v>
      </c>
      <c r="C124" s="207">
        <v>4.7682419999999999</v>
      </c>
      <c r="D124" s="207" t="s">
        <v>592</v>
      </c>
    </row>
    <row r="125" spans="2:4">
      <c r="B125" s="207" t="s">
        <v>52</v>
      </c>
      <c r="C125" s="207">
        <v>7.6872450422136609</v>
      </c>
      <c r="D125" s="207" t="s">
        <v>592</v>
      </c>
    </row>
    <row r="126" spans="2:4">
      <c r="B126" s="207" t="s">
        <v>50</v>
      </c>
      <c r="C126" s="207" t="s">
        <v>339</v>
      </c>
      <c r="D126" s="207" t="s">
        <v>338</v>
      </c>
    </row>
    <row r="127" spans="2:4">
      <c r="B127" s="207" t="s">
        <v>90</v>
      </c>
      <c r="C127" s="207">
        <v>7.4453620000000003</v>
      </c>
      <c r="D127" s="207" t="s">
        <v>592</v>
      </c>
    </row>
    <row r="128" spans="2:4">
      <c r="B128" s="207" t="s">
        <v>23</v>
      </c>
      <c r="C128" s="207">
        <v>1.2766109999999999</v>
      </c>
      <c r="D128" s="207" t="s">
        <v>599</v>
      </c>
    </row>
    <row r="129" spans="2:4">
      <c r="B129" s="207" t="s">
        <v>95</v>
      </c>
      <c r="C129" s="207">
        <v>6.8623219999999998</v>
      </c>
      <c r="D129" s="207" t="s">
        <v>592</v>
      </c>
    </row>
    <row r="130" spans="2:4">
      <c r="B130" s="207" t="s">
        <v>76</v>
      </c>
      <c r="C130" s="207">
        <v>7.9206820000000002</v>
      </c>
      <c r="D130" s="207" t="s">
        <v>592</v>
      </c>
    </row>
    <row r="131" spans="2:4">
      <c r="B131" s="207" t="s">
        <v>21</v>
      </c>
      <c r="C131" s="207">
        <v>0.64200199999999996</v>
      </c>
      <c r="D131" s="207" t="s">
        <v>592</v>
      </c>
    </row>
    <row r="132" spans="2:4">
      <c r="B132" s="207" t="s">
        <v>37</v>
      </c>
      <c r="C132" s="207">
        <v>3.240799</v>
      </c>
      <c r="D132" s="207" t="s">
        <v>591</v>
      </c>
    </row>
    <row r="133" spans="2:4">
      <c r="B133" s="207" t="s">
        <v>29</v>
      </c>
      <c r="C133" s="207">
        <v>4.6566419999999997</v>
      </c>
      <c r="D133" s="207" t="s">
        <v>592</v>
      </c>
    </row>
    <row r="134" spans="2:4">
      <c r="B134" s="207" t="s">
        <v>106</v>
      </c>
      <c r="C134" s="207">
        <v>5.8602819999999998</v>
      </c>
      <c r="D134" s="207" t="s">
        <v>592</v>
      </c>
    </row>
    <row r="135" spans="2:4">
      <c r="B135" s="207" t="s">
        <v>25</v>
      </c>
      <c r="C135" s="207">
        <v>1.4495719999999999</v>
      </c>
      <c r="D135" s="207" t="s">
        <v>592</v>
      </c>
    </row>
    <row r="136" spans="2:4">
      <c r="B136" s="207" t="s">
        <v>7</v>
      </c>
      <c r="C136" s="207">
        <v>0.45527200000000001</v>
      </c>
      <c r="D136" s="207" t="s">
        <v>592</v>
      </c>
    </row>
    <row r="137" spans="2:4">
      <c r="B137" s="207" t="s">
        <v>120</v>
      </c>
      <c r="C137" s="207">
        <v>3.1650019999999999</v>
      </c>
      <c r="D137" s="207" t="s">
        <v>592</v>
      </c>
    </row>
    <row r="138" spans="2:4">
      <c r="B138" s="207" t="s">
        <v>46</v>
      </c>
      <c r="C138" s="207" t="s">
        <v>339</v>
      </c>
      <c r="D138" s="207" t="s">
        <v>338</v>
      </c>
    </row>
    <row r="139" spans="2:4">
      <c r="B139" s="207" t="s">
        <v>18</v>
      </c>
      <c r="C139" s="207">
        <v>3.582821</v>
      </c>
      <c r="D139" s="207" t="s">
        <v>599</v>
      </c>
    </row>
    <row r="140" spans="2:4">
      <c r="B140" s="207" t="s">
        <v>49</v>
      </c>
      <c r="C140" s="207" t="s">
        <v>339</v>
      </c>
      <c r="D140" s="207" t="s">
        <v>338</v>
      </c>
    </row>
    <row r="141" spans="2:4">
      <c r="B141" s="207" t="s">
        <v>67</v>
      </c>
      <c r="C141" s="207" t="s">
        <v>339</v>
      </c>
      <c r="D141" s="207" t="s">
        <v>338</v>
      </c>
    </row>
    <row r="142" spans="2:4">
      <c r="B142" s="207" t="s">
        <v>71</v>
      </c>
      <c r="C142" s="207">
        <v>12.59952</v>
      </c>
      <c r="D142" s="207" t="s">
        <v>598</v>
      </c>
    </row>
    <row r="143" spans="2:4">
      <c r="B143" s="207" t="e">
        <v>#N/A</v>
      </c>
      <c r="C143" s="207" t="s">
        <v>339</v>
      </c>
      <c r="D143" s="207" t="s">
        <v>338</v>
      </c>
    </row>
    <row r="144" spans="2:4">
      <c r="B144" s="207" t="e">
        <v>#N/A</v>
      </c>
      <c r="C144" s="207" t="s">
        <v>339</v>
      </c>
      <c r="D144" s="207" t="s">
        <v>338</v>
      </c>
    </row>
    <row r="145" spans="2:4">
      <c r="B145" s="207" t="e">
        <v>#N/A</v>
      </c>
      <c r="C145" s="207" t="s">
        <v>339</v>
      </c>
      <c r="D145" s="207" t="s">
        <v>338</v>
      </c>
    </row>
    <row r="146" spans="2:4">
      <c r="B146" s="207" t="e">
        <v>#N/A</v>
      </c>
      <c r="C146" s="207" t="s">
        <v>339</v>
      </c>
      <c r="D146" s="207" t="s">
        <v>338</v>
      </c>
    </row>
    <row r="147" spans="2:4">
      <c r="B147" s="207" t="s">
        <v>157</v>
      </c>
      <c r="C147" s="207" t="s">
        <v>339</v>
      </c>
      <c r="D147" s="207" t="s">
        <v>338</v>
      </c>
    </row>
    <row r="148" spans="2:4">
      <c r="B148" s="207" t="e">
        <v>#N/A</v>
      </c>
      <c r="C148" s="207" t="s">
        <v>339</v>
      </c>
      <c r="D148" s="207" t="s">
        <v>338</v>
      </c>
    </row>
    <row r="149" spans="2:4">
      <c r="B149" s="207" t="e">
        <v>#N/A</v>
      </c>
      <c r="C149" s="207" t="s">
        <v>339</v>
      </c>
      <c r="D149" s="207" t="s">
        <v>338</v>
      </c>
    </row>
    <row r="150" spans="2:4">
      <c r="B150" s="207" t="e">
        <v>#N/A</v>
      </c>
      <c r="C150" s="207" t="s">
        <v>339</v>
      </c>
      <c r="D150" s="207" t="s">
        <v>338</v>
      </c>
    </row>
    <row r="151" spans="2:4">
      <c r="B151" s="207" t="e">
        <v>#N/A</v>
      </c>
      <c r="C151" s="207" t="s">
        <v>339</v>
      </c>
      <c r="D151" s="207" t="s">
        <v>338</v>
      </c>
    </row>
    <row r="152" spans="2:4">
      <c r="B152" s="207" t="e">
        <v>#N/A</v>
      </c>
      <c r="C152" s="207" t="s">
        <v>339</v>
      </c>
      <c r="D152" s="207" t="s">
        <v>338</v>
      </c>
    </row>
    <row r="153" spans="2:4">
      <c r="B153" s="207" t="e">
        <v>#N/A</v>
      </c>
      <c r="C153" s="207" t="s">
        <v>339</v>
      </c>
      <c r="D153" s="207" t="s">
        <v>338</v>
      </c>
    </row>
    <row r="154" spans="2:4">
      <c r="B154" s="207" t="e">
        <v>#N/A</v>
      </c>
      <c r="C154" s="207" t="s">
        <v>339</v>
      </c>
      <c r="D154" s="207" t="s">
        <v>338</v>
      </c>
    </row>
    <row r="155" spans="2:4">
      <c r="B155" s="207" t="e">
        <v>#N/A</v>
      </c>
      <c r="C155" s="207" t="s">
        <v>339</v>
      </c>
      <c r="D155" s="207" t="s">
        <v>338</v>
      </c>
    </row>
    <row r="156" spans="2:4">
      <c r="B156" s="207" t="e">
        <v>#N/A</v>
      </c>
      <c r="C156" s="207" t="s">
        <v>339</v>
      </c>
      <c r="D156" s="207" t="s">
        <v>338</v>
      </c>
    </row>
    <row r="157" spans="2:4">
      <c r="B157" s="207" t="e">
        <v>#N/A</v>
      </c>
      <c r="C157" s="207" t="s">
        <v>339</v>
      </c>
      <c r="D157" s="207" t="s">
        <v>338</v>
      </c>
    </row>
    <row r="158" spans="2:4">
      <c r="B158" s="207" t="e">
        <v>#N/A</v>
      </c>
      <c r="C158" s="207" t="s">
        <v>339</v>
      </c>
      <c r="D158" s="207" t="s">
        <v>338</v>
      </c>
    </row>
    <row r="159" spans="2:4">
      <c r="B159" s="207" t="e">
        <v>#N/A</v>
      </c>
      <c r="C159" s="207" t="s">
        <v>339</v>
      </c>
      <c r="D159" s="207" t="s">
        <v>338</v>
      </c>
    </row>
    <row r="160" spans="2:4">
      <c r="B160" s="207" t="e">
        <v>#N/A</v>
      </c>
      <c r="C160" s="207" t="s">
        <v>339</v>
      </c>
      <c r="D160" s="207" t="s">
        <v>338</v>
      </c>
    </row>
    <row r="161" spans="2:4">
      <c r="B161" s="207" t="e">
        <v>#N/A</v>
      </c>
      <c r="C161" s="207" t="s">
        <v>339</v>
      </c>
      <c r="D161" s="207" t="s">
        <v>338</v>
      </c>
    </row>
    <row r="162" spans="2:4">
      <c r="B162" s="207" t="e">
        <v>#N/A</v>
      </c>
      <c r="C162" s="207" t="s">
        <v>339</v>
      </c>
      <c r="D162" s="207" t="s">
        <v>338</v>
      </c>
    </row>
    <row r="163" spans="2:4">
      <c r="B163" s="207" t="e">
        <v>#N/A</v>
      </c>
      <c r="C163" s="207" t="s">
        <v>339</v>
      </c>
      <c r="D163" s="207" t="s">
        <v>338</v>
      </c>
    </row>
    <row r="164" spans="2:4">
      <c r="B164" s="207" t="e">
        <v>#N/A</v>
      </c>
      <c r="C164" s="207" t="s">
        <v>339</v>
      </c>
      <c r="D164" s="207" t="s">
        <v>338</v>
      </c>
    </row>
    <row r="165" spans="2:4">
      <c r="B165" s="207" t="e">
        <v>#N/A</v>
      </c>
      <c r="C165" s="207" t="s">
        <v>339</v>
      </c>
      <c r="D165" s="207" t="s">
        <v>338</v>
      </c>
    </row>
    <row r="166" spans="2:4">
      <c r="B166" s="207" t="e">
        <v>#N/A</v>
      </c>
      <c r="C166" s="207" t="s">
        <v>339</v>
      </c>
      <c r="D166" s="207" t="s">
        <v>338</v>
      </c>
    </row>
    <row r="167" spans="2:4">
      <c r="B167" s="207" t="e">
        <v>#N/A</v>
      </c>
      <c r="C167" s="207" t="s">
        <v>339</v>
      </c>
      <c r="D167" s="207" t="s">
        <v>338</v>
      </c>
    </row>
    <row r="168" spans="2:4">
      <c r="B168" s="207" t="e">
        <v>#N/A</v>
      </c>
      <c r="C168" s="207" t="s">
        <v>339</v>
      </c>
      <c r="D168" s="207" t="s">
        <v>338</v>
      </c>
    </row>
    <row r="169" spans="2:4">
      <c r="B169" s="207" t="e">
        <v>#N/A</v>
      </c>
      <c r="C169" s="207" t="s">
        <v>339</v>
      </c>
      <c r="D169" s="207" t="s">
        <v>338</v>
      </c>
    </row>
    <row r="170" spans="2:4">
      <c r="B170" s="207" t="e">
        <v>#N/A</v>
      </c>
      <c r="C170" s="207" t="s">
        <v>339</v>
      </c>
      <c r="D170" s="207" t="s">
        <v>338</v>
      </c>
    </row>
    <row r="171" spans="2:4">
      <c r="B171" s="207" t="e">
        <v>#N/A</v>
      </c>
      <c r="C171" s="207" t="s">
        <v>339</v>
      </c>
      <c r="D171" s="207" t="s">
        <v>338</v>
      </c>
    </row>
    <row r="172" spans="2:4">
      <c r="B172" s="207" t="e">
        <v>#N/A</v>
      </c>
      <c r="C172" s="207" t="s">
        <v>339</v>
      </c>
      <c r="D172" s="207" t="s">
        <v>338</v>
      </c>
    </row>
    <row r="173" spans="2:4">
      <c r="B173" s="207" t="e">
        <v>#N/A</v>
      </c>
      <c r="C173" s="207" t="s">
        <v>339</v>
      </c>
      <c r="D173" s="207" t="s">
        <v>338</v>
      </c>
    </row>
    <row r="174" spans="2:4">
      <c r="B174" s="207" t="e">
        <v>#N/A</v>
      </c>
      <c r="C174" s="207" t="s">
        <v>339</v>
      </c>
      <c r="D174" s="207" t="s">
        <v>338</v>
      </c>
    </row>
    <row r="175" spans="2:4">
      <c r="B175" s="207" t="e">
        <v>#N/A</v>
      </c>
      <c r="C175" s="207" t="s">
        <v>339</v>
      </c>
      <c r="D175" s="207" t="s">
        <v>338</v>
      </c>
    </row>
    <row r="176" spans="2:4">
      <c r="B176" s="207" t="e">
        <v>#N/A</v>
      </c>
      <c r="C176" s="207" t="s">
        <v>339</v>
      </c>
      <c r="D176" s="207" t="s">
        <v>338</v>
      </c>
    </row>
    <row r="177" spans="2:4">
      <c r="B177" s="207" t="e">
        <v>#N/A</v>
      </c>
      <c r="C177" s="207" t="s">
        <v>339</v>
      </c>
      <c r="D177" s="207" t="s">
        <v>338</v>
      </c>
    </row>
    <row r="178" spans="2:4">
      <c r="B178" s="207" t="e">
        <v>#N/A</v>
      </c>
      <c r="C178" s="207" t="s">
        <v>339</v>
      </c>
      <c r="D178" s="207" t="s">
        <v>338</v>
      </c>
    </row>
    <row r="179" spans="2:4">
      <c r="B179" s="207" t="e">
        <v>#N/A</v>
      </c>
      <c r="C179" s="207" t="s">
        <v>339</v>
      </c>
      <c r="D179" s="207" t="s">
        <v>338</v>
      </c>
    </row>
    <row r="180" spans="2:4">
      <c r="B180" s="207" t="e">
        <v>#N/A</v>
      </c>
      <c r="C180" s="207" t="s">
        <v>339</v>
      </c>
      <c r="D180" s="207" t="s">
        <v>338</v>
      </c>
    </row>
    <row r="181" spans="2:4">
      <c r="B181" s="207" t="e">
        <v>#N/A</v>
      </c>
      <c r="C181" s="207" t="s">
        <v>339</v>
      </c>
      <c r="D181" s="207" t="s">
        <v>338</v>
      </c>
    </row>
    <row r="182" spans="2:4">
      <c r="B182" s="207" t="e">
        <v>#N/A</v>
      </c>
      <c r="C182" s="207" t="s">
        <v>339</v>
      </c>
      <c r="D182" s="207" t="s">
        <v>338</v>
      </c>
    </row>
    <row r="183" spans="2:4">
      <c r="B183" s="207" t="e">
        <v>#N/A</v>
      </c>
      <c r="C183" s="207" t="s">
        <v>339</v>
      </c>
      <c r="D183" s="207" t="s">
        <v>338</v>
      </c>
    </row>
    <row r="184" spans="2:4">
      <c r="B184" s="207" t="e">
        <v>#N/A</v>
      </c>
      <c r="C184" s="207" t="s">
        <v>339</v>
      </c>
      <c r="D184" s="207" t="s">
        <v>338</v>
      </c>
    </row>
    <row r="185" spans="2:4">
      <c r="B185" s="207" t="e">
        <v>#N/A</v>
      </c>
      <c r="C185" s="207" t="s">
        <v>339</v>
      </c>
      <c r="D185" s="207" t="s">
        <v>338</v>
      </c>
    </row>
    <row r="186" spans="2:4">
      <c r="B186" s="207" t="e">
        <v>#N/A</v>
      </c>
      <c r="C186" s="207" t="s">
        <v>339</v>
      </c>
      <c r="D186" s="207" t="s">
        <v>338</v>
      </c>
    </row>
    <row r="187" spans="2:4">
      <c r="B187" s="207" t="e">
        <v>#N/A</v>
      </c>
      <c r="C187" s="207" t="s">
        <v>339</v>
      </c>
      <c r="D187" s="207" t="s">
        <v>338</v>
      </c>
    </row>
    <row r="188" spans="2:4">
      <c r="B188" s="207" t="e">
        <v>#N/A</v>
      </c>
      <c r="C188" s="207" t="s">
        <v>339</v>
      </c>
      <c r="D188" s="207" t="s">
        <v>338</v>
      </c>
    </row>
    <row r="189" spans="2:4">
      <c r="B189" s="207" t="e">
        <v>#N/A</v>
      </c>
      <c r="C189" s="207" t="s">
        <v>339</v>
      </c>
      <c r="D189" s="207" t="s">
        <v>338</v>
      </c>
    </row>
    <row r="190" spans="2:4">
      <c r="B190" s="207" t="e">
        <v>#N/A</v>
      </c>
      <c r="C190" s="207" t="s">
        <v>339</v>
      </c>
      <c r="D190" s="207" t="s">
        <v>338</v>
      </c>
    </row>
    <row r="191" spans="2:4">
      <c r="B191" s="207" t="e">
        <v>#N/A</v>
      </c>
      <c r="C191" s="207" t="s">
        <v>339</v>
      </c>
      <c r="D191" s="207" t="s">
        <v>338</v>
      </c>
    </row>
    <row r="192" spans="2:4">
      <c r="B192" s="207" t="e">
        <v>#N/A</v>
      </c>
      <c r="C192" s="207" t="s">
        <v>339</v>
      </c>
      <c r="D192" s="207" t="s">
        <v>338</v>
      </c>
    </row>
    <row r="193" spans="2:4">
      <c r="B193" s="207" t="e">
        <v>#N/A</v>
      </c>
      <c r="C193" s="207" t="s">
        <v>339</v>
      </c>
      <c r="D193" s="207" t="s">
        <v>338</v>
      </c>
    </row>
    <row r="194" spans="2:4">
      <c r="B194" s="207" t="e">
        <v>#N/A</v>
      </c>
      <c r="C194" s="207" t="s">
        <v>339</v>
      </c>
      <c r="D194" s="207" t="s">
        <v>338</v>
      </c>
    </row>
    <row r="195" spans="2:4">
      <c r="B195" s="207" t="e">
        <v>#N/A</v>
      </c>
      <c r="C195" s="207" t="s">
        <v>339</v>
      </c>
      <c r="D195" s="207" t="s">
        <v>338</v>
      </c>
    </row>
    <row r="196" spans="2:4">
      <c r="B196" s="207" t="e">
        <v>#N/A</v>
      </c>
      <c r="C196" s="207" t="s">
        <v>339</v>
      </c>
      <c r="D196" s="207" t="s">
        <v>338</v>
      </c>
    </row>
    <row r="197" spans="2:4">
      <c r="B197" s="207" t="e">
        <v>#N/A</v>
      </c>
      <c r="C197" s="207" t="s">
        <v>339</v>
      </c>
      <c r="D197" s="207" t="s">
        <v>338</v>
      </c>
    </row>
    <row r="198" spans="2:4">
      <c r="B198" s="207" t="e">
        <v>#N/A</v>
      </c>
      <c r="C198" s="207" t="s">
        <v>339</v>
      </c>
      <c r="D198" s="207" t="s">
        <v>338</v>
      </c>
    </row>
    <row r="199" spans="2:4">
      <c r="B199" s="207" t="e">
        <v>#N/A</v>
      </c>
      <c r="C199" s="207" t="s">
        <v>339</v>
      </c>
      <c r="D199" s="207" t="s">
        <v>338</v>
      </c>
    </row>
    <row r="200" spans="2:4">
      <c r="B200" s="207" t="e">
        <v>#N/A</v>
      </c>
      <c r="C200" s="207" t="s">
        <v>339</v>
      </c>
      <c r="D200" s="207" t="s">
        <v>338</v>
      </c>
    </row>
    <row r="201" spans="2:4">
      <c r="B201" s="207" t="e">
        <v>#N/A</v>
      </c>
      <c r="C201" s="207" t="s">
        <v>339</v>
      </c>
      <c r="D201" s="207" t="s">
        <v>338</v>
      </c>
    </row>
    <row r="202" spans="2:4">
      <c r="B202" s="207" t="e">
        <v>#N/A</v>
      </c>
      <c r="C202" s="207" t="s">
        <v>339</v>
      </c>
      <c r="D202" s="207" t="s">
        <v>338</v>
      </c>
    </row>
    <row r="203" spans="2:4">
      <c r="B203" s="207" t="e">
        <v>#N/A</v>
      </c>
      <c r="C203" s="207" t="s">
        <v>339</v>
      </c>
      <c r="D203" s="207" t="s">
        <v>338</v>
      </c>
    </row>
    <row r="204" spans="2:4">
      <c r="B204" s="207" t="e">
        <v>#N/A</v>
      </c>
      <c r="C204" s="207" t="s">
        <v>339</v>
      </c>
      <c r="D204" s="207" t="s">
        <v>338</v>
      </c>
    </row>
    <row r="205" spans="2:4">
      <c r="B205" s="207" t="e">
        <v>#N/A</v>
      </c>
      <c r="C205" s="207" t="s">
        <v>339</v>
      </c>
      <c r="D205" s="207" t="s">
        <v>338</v>
      </c>
    </row>
    <row r="206" spans="2:4">
      <c r="B206" s="207" t="e">
        <v>#N/A</v>
      </c>
      <c r="C206" s="207" t="s">
        <v>339</v>
      </c>
      <c r="D206" s="207" t="s">
        <v>338</v>
      </c>
    </row>
    <row r="207" spans="2:4">
      <c r="B207" s="207" t="e">
        <v>#N/A</v>
      </c>
      <c r="C207" s="207" t="s">
        <v>339</v>
      </c>
      <c r="D207" s="207" t="s">
        <v>338</v>
      </c>
    </row>
    <row r="208" spans="2:4">
      <c r="B208" s="207" t="e">
        <v>#N/A</v>
      </c>
      <c r="C208" s="207" t="s">
        <v>339</v>
      </c>
      <c r="D208" s="207" t="s">
        <v>338</v>
      </c>
    </row>
    <row r="209" spans="2:4">
      <c r="B209" s="207" t="e">
        <v>#N/A</v>
      </c>
      <c r="C209" s="207" t="s">
        <v>339</v>
      </c>
      <c r="D209" s="207" t="s">
        <v>338</v>
      </c>
    </row>
    <row r="210" spans="2:4">
      <c r="B210" s="207" t="e">
        <v>#N/A</v>
      </c>
      <c r="C210" s="207" t="s">
        <v>339</v>
      </c>
      <c r="D210" s="207" t="s">
        <v>338</v>
      </c>
    </row>
    <row r="211" spans="2:4">
      <c r="B211" s="207" t="e">
        <v>#N/A</v>
      </c>
      <c r="C211" s="207" t="s">
        <v>339</v>
      </c>
      <c r="D211" s="207" t="s">
        <v>338</v>
      </c>
    </row>
    <row r="212" spans="2:4">
      <c r="B212" s="207" t="e">
        <v>#N/A</v>
      </c>
      <c r="C212" s="207" t="s">
        <v>339</v>
      </c>
      <c r="D212" s="207" t="s">
        <v>338</v>
      </c>
    </row>
    <row r="213" spans="2:4">
      <c r="B213" s="207" t="e">
        <v>#N/A</v>
      </c>
      <c r="C213" s="207" t="s">
        <v>339</v>
      </c>
      <c r="D213" s="207" t="s">
        <v>338</v>
      </c>
    </row>
    <row r="214" spans="2:4">
      <c r="B214" s="207" t="e">
        <v>#N/A</v>
      </c>
      <c r="C214" s="207" t="s">
        <v>339</v>
      </c>
      <c r="D214" s="207" t="s">
        <v>338</v>
      </c>
    </row>
    <row r="215" spans="2:4">
      <c r="B215" s="207" t="e">
        <v>#N/A</v>
      </c>
      <c r="C215" s="207" t="s">
        <v>339</v>
      </c>
      <c r="D215" s="207" t="s">
        <v>338</v>
      </c>
    </row>
    <row r="216" spans="2:4">
      <c r="B216" s="207" t="e">
        <v>#N/A</v>
      </c>
      <c r="C216" s="207" t="s">
        <v>339</v>
      </c>
      <c r="D216" s="207" t="s">
        <v>338</v>
      </c>
    </row>
    <row r="217" spans="2:4">
      <c r="B217" s="207" t="e">
        <v>#N/A</v>
      </c>
      <c r="C217" s="207" t="s">
        <v>339</v>
      </c>
      <c r="D217" s="207" t="s">
        <v>338</v>
      </c>
    </row>
    <row r="218" spans="2:4">
      <c r="B218" s="207" t="e">
        <v>#N/A</v>
      </c>
      <c r="C218" s="207" t="s">
        <v>339</v>
      </c>
      <c r="D218" s="207" t="s">
        <v>338</v>
      </c>
    </row>
    <row r="219" spans="2:4">
      <c r="B219" s="207" t="e">
        <v>#N/A</v>
      </c>
      <c r="C219" s="207" t="s">
        <v>339</v>
      </c>
      <c r="D219" s="207" t="s">
        <v>338</v>
      </c>
    </row>
    <row r="220" spans="2:4">
      <c r="B220" s="207" t="e">
        <v>#N/A</v>
      </c>
      <c r="C220" s="207" t="s">
        <v>339</v>
      </c>
      <c r="D220" s="207" t="s">
        <v>338</v>
      </c>
    </row>
    <row r="221" spans="2:4">
      <c r="B221" s="207" t="e">
        <v>#N/A</v>
      </c>
      <c r="C221" s="207" t="s">
        <v>339</v>
      </c>
      <c r="D221" s="207" t="s">
        <v>338</v>
      </c>
    </row>
    <row r="222" spans="2:4">
      <c r="B222" s="207" t="e">
        <v>#N/A</v>
      </c>
      <c r="C222" s="207" t="s">
        <v>339</v>
      </c>
      <c r="D222" s="207" t="s">
        <v>338</v>
      </c>
    </row>
    <row r="223" spans="2:4">
      <c r="B223" s="207" t="e">
        <v>#N/A</v>
      </c>
      <c r="C223" s="207" t="s">
        <v>339</v>
      </c>
      <c r="D223" s="207" t="s">
        <v>338</v>
      </c>
    </row>
    <row r="224" spans="2:4">
      <c r="B224" s="207" t="e">
        <v>#N/A</v>
      </c>
      <c r="C224" s="207" t="s">
        <v>339</v>
      </c>
      <c r="D224" s="207" t="s">
        <v>338</v>
      </c>
    </row>
    <row r="225" spans="2:4">
      <c r="B225" s="207" t="e">
        <v>#N/A</v>
      </c>
      <c r="C225" s="207" t="s">
        <v>339</v>
      </c>
      <c r="D225" s="207" t="s">
        <v>338</v>
      </c>
    </row>
    <row r="226" spans="2:4">
      <c r="B226" s="207" t="e">
        <v>#N/A</v>
      </c>
      <c r="C226" s="207" t="s">
        <v>339</v>
      </c>
      <c r="D226" s="207" t="s">
        <v>338</v>
      </c>
    </row>
    <row r="227" spans="2:4">
      <c r="B227" s="207" t="e">
        <v>#N/A</v>
      </c>
      <c r="C227" s="207" t="s">
        <v>339</v>
      </c>
      <c r="D227" s="207" t="s">
        <v>338</v>
      </c>
    </row>
    <row r="228" spans="2:4">
      <c r="B228" s="207" t="e">
        <v>#N/A</v>
      </c>
      <c r="C228" s="207" t="s">
        <v>339</v>
      </c>
      <c r="D228" s="207" t="s">
        <v>338</v>
      </c>
    </row>
    <row r="229" spans="2:4">
      <c r="B229" s="207" t="e">
        <v>#N/A</v>
      </c>
      <c r="C229" s="207" t="s">
        <v>339</v>
      </c>
      <c r="D229" s="207" t="s">
        <v>338</v>
      </c>
    </row>
    <row r="230" spans="2:4">
      <c r="B230" s="207" t="e">
        <v>#N/A</v>
      </c>
      <c r="C230" s="207" t="s">
        <v>339</v>
      </c>
      <c r="D230" s="207" t="s">
        <v>338</v>
      </c>
    </row>
    <row r="231" spans="2:4">
      <c r="B231" s="207" t="e">
        <v>#N/A</v>
      </c>
      <c r="C231" s="207" t="s">
        <v>339</v>
      </c>
      <c r="D231" s="207" t="s">
        <v>338</v>
      </c>
    </row>
    <row r="232" spans="2:4">
      <c r="B232" s="207" t="e">
        <v>#N/A</v>
      </c>
      <c r="C232" s="207" t="s">
        <v>339</v>
      </c>
      <c r="D232" s="207" t="s">
        <v>338</v>
      </c>
    </row>
    <row r="233" spans="2:4">
      <c r="B233" s="207" t="e">
        <v>#N/A</v>
      </c>
      <c r="C233" s="207" t="s">
        <v>339</v>
      </c>
      <c r="D233" s="207" t="s">
        <v>338</v>
      </c>
    </row>
    <row r="234" spans="2:4">
      <c r="B234" s="207" t="e">
        <v>#N/A</v>
      </c>
      <c r="C234" s="207" t="s">
        <v>339</v>
      </c>
      <c r="D234" s="207" t="s">
        <v>338</v>
      </c>
    </row>
    <row r="235" spans="2:4">
      <c r="B235" s="207" t="e">
        <v>#N/A</v>
      </c>
      <c r="C235" s="207" t="s">
        <v>339</v>
      </c>
      <c r="D235" s="207" t="s">
        <v>338</v>
      </c>
    </row>
    <row r="236" spans="2:4">
      <c r="B236" s="207" t="e">
        <v>#N/A</v>
      </c>
      <c r="C236" s="207" t="s">
        <v>339</v>
      </c>
      <c r="D236" s="207" t="s">
        <v>338</v>
      </c>
    </row>
    <row r="237" spans="2:4">
      <c r="B237" s="207" t="e">
        <v>#N/A</v>
      </c>
      <c r="C237" s="207" t="s">
        <v>339</v>
      </c>
      <c r="D237" s="207" t="s">
        <v>338</v>
      </c>
    </row>
    <row r="238" spans="2:4">
      <c r="B238" s="207" t="e">
        <v>#N/A</v>
      </c>
      <c r="C238" s="207" t="s">
        <v>339</v>
      </c>
      <c r="D238" s="207" t="s">
        <v>338</v>
      </c>
    </row>
    <row r="239" spans="2:4">
      <c r="B239" s="207" t="e">
        <v>#N/A</v>
      </c>
      <c r="C239" s="207" t="s">
        <v>339</v>
      </c>
      <c r="D239" s="207" t="s">
        <v>338</v>
      </c>
    </row>
    <row r="240" spans="2:4">
      <c r="B240" s="207" t="e">
        <v>#N/A</v>
      </c>
      <c r="C240" s="207" t="s">
        <v>339</v>
      </c>
      <c r="D240" s="207" t="s">
        <v>338</v>
      </c>
    </row>
    <row r="241" spans="2:8">
      <c r="B241" s="207" t="e">
        <v>#N/A</v>
      </c>
      <c r="C241" s="207" t="s">
        <v>339</v>
      </c>
      <c r="D241" s="207" t="s">
        <v>338</v>
      </c>
    </row>
    <row r="242" spans="2:8">
      <c r="B242" s="207" t="e">
        <v>#N/A</v>
      </c>
      <c r="C242" s="207" t="s">
        <v>339</v>
      </c>
      <c r="D242" s="207" t="s">
        <v>338</v>
      </c>
    </row>
    <row r="243" spans="2:8">
      <c r="B243" s="207" t="e">
        <v>#N/A</v>
      </c>
      <c r="C243" s="207" t="s">
        <v>339</v>
      </c>
      <c r="D243" s="207" t="s">
        <v>338</v>
      </c>
    </row>
    <row r="244" spans="2:8">
      <c r="B244" s="207" t="e">
        <v>#N/A</v>
      </c>
      <c r="C244" s="207" t="s">
        <v>339</v>
      </c>
      <c r="D244" s="207" t="s">
        <v>338</v>
      </c>
    </row>
    <row r="245" spans="2:8">
      <c r="B245" s="207" t="e">
        <v>#N/A</v>
      </c>
      <c r="C245" s="207" t="s">
        <v>339</v>
      </c>
      <c r="D245" s="207" t="s">
        <v>338</v>
      </c>
    </row>
    <row r="246" spans="2:8">
      <c r="B246" s="207" t="e">
        <v>#N/A</v>
      </c>
      <c r="C246" s="207" t="s">
        <v>339</v>
      </c>
      <c r="D246" s="207" t="s">
        <v>338</v>
      </c>
    </row>
    <row r="247" spans="2:8">
      <c r="B247" s="207" t="e">
        <v>#N/A</v>
      </c>
      <c r="C247" s="207" t="s">
        <v>339</v>
      </c>
      <c r="D247" s="207" t="s">
        <v>338</v>
      </c>
      <c r="H247" s="207"/>
    </row>
    <row r="248" spans="2:8">
      <c r="B248" s="207" t="e">
        <v>#N/A</v>
      </c>
      <c r="C248" s="207" t="s">
        <v>339</v>
      </c>
      <c r="D248" s="207" t="s">
        <v>338</v>
      </c>
      <c r="G248" s="207"/>
      <c r="H248" s="207"/>
    </row>
    <row r="249" spans="2:8">
      <c r="B249" s="207" t="e">
        <v>#N/A</v>
      </c>
      <c r="C249" s="207" t="s">
        <v>339</v>
      </c>
      <c r="D249" s="207" t="s">
        <v>338</v>
      </c>
      <c r="G249" s="207"/>
      <c r="H249" s="207"/>
    </row>
    <row r="250" spans="2:8">
      <c r="B250" s="207" t="e">
        <v>#N/A</v>
      </c>
      <c r="C250" s="207" t="s">
        <v>339</v>
      </c>
      <c r="D250" s="207" t="s">
        <v>338</v>
      </c>
      <c r="G250" s="207"/>
      <c r="H250" s="207"/>
    </row>
    <row r="251" spans="2:8">
      <c r="B251" s="207" t="e">
        <v>#N/A</v>
      </c>
      <c r="C251" s="207" t="s">
        <v>339</v>
      </c>
      <c r="D251" s="207" t="s">
        <v>338</v>
      </c>
      <c r="G251" s="207"/>
      <c r="H251" s="207"/>
    </row>
    <row r="252" spans="2:8">
      <c r="B252" s="207" t="e">
        <v>#N/A</v>
      </c>
      <c r="C252" s="207" t="s">
        <v>339</v>
      </c>
      <c r="D252" s="207" t="s">
        <v>338</v>
      </c>
      <c r="G252" s="207"/>
      <c r="H252" s="207"/>
    </row>
    <row r="253" spans="2:8">
      <c r="B253" s="207" t="e">
        <v>#N/A</v>
      </c>
      <c r="C253" s="207" t="s">
        <v>339</v>
      </c>
      <c r="D253" s="207" t="s">
        <v>338</v>
      </c>
      <c r="G253" s="207"/>
      <c r="H253" s="207"/>
    </row>
    <row r="254" spans="2:8">
      <c r="B254" s="207" t="e">
        <v>#N/A</v>
      </c>
      <c r="C254" s="207" t="s">
        <v>339</v>
      </c>
      <c r="D254" s="207" t="s">
        <v>338</v>
      </c>
      <c r="G254" s="207"/>
      <c r="H254" s="207"/>
    </row>
    <row r="255" spans="2:8">
      <c r="B255" s="207" t="e">
        <v>#N/A</v>
      </c>
      <c r="C255" s="207" t="s">
        <v>339</v>
      </c>
      <c r="D255" s="207" t="s">
        <v>338</v>
      </c>
      <c r="G255" s="207"/>
      <c r="H255" s="207"/>
    </row>
    <row r="256" spans="2:8">
      <c r="B256" s="207" t="e">
        <v>#N/A</v>
      </c>
      <c r="C256" s="207" t="s">
        <v>339</v>
      </c>
      <c r="D256" s="207" t="s">
        <v>338</v>
      </c>
      <c r="G256" s="207"/>
      <c r="H256" s="207"/>
    </row>
    <row r="257" spans="3:8">
      <c r="C257" s="207"/>
      <c r="D257" s="207"/>
      <c r="G257" s="207"/>
      <c r="H257" s="207"/>
    </row>
    <row r="258" spans="3:8">
      <c r="C258" s="207"/>
      <c r="D258" s="207"/>
      <c r="G258" s="207"/>
      <c r="H258" s="207"/>
    </row>
    <row r="259" spans="3:8">
      <c r="C259" s="207"/>
      <c r="D259" s="207"/>
      <c r="G259" s="207"/>
      <c r="H259" s="207"/>
    </row>
    <row r="260" spans="3:8">
      <c r="C260" s="207"/>
      <c r="D260" s="207"/>
      <c r="G260" s="207"/>
      <c r="H260" s="207"/>
    </row>
    <row r="298" spans="2:8">
      <c r="C298" s="207"/>
      <c r="D298" s="207"/>
      <c r="F298" s="207"/>
      <c r="G298" s="207"/>
      <c r="H298" s="207"/>
    </row>
    <row r="299" spans="2:8">
      <c r="B299" s="207"/>
      <c r="C299" s="207"/>
      <c r="D299" s="207"/>
      <c r="E299" s="207"/>
      <c r="F299" s="207"/>
      <c r="G299" s="207"/>
      <c r="H299" s="207"/>
    </row>
    <row r="300" spans="2:8">
      <c r="B300" s="207"/>
      <c r="C300" s="207"/>
      <c r="D300" s="207"/>
      <c r="E300" s="207"/>
      <c r="F300" s="207"/>
      <c r="G300" s="207"/>
      <c r="H300" s="207"/>
    </row>
    <row r="301" spans="2:8">
      <c r="B301" s="207"/>
      <c r="C301" s="207"/>
      <c r="D301" s="207"/>
      <c r="E301" s="207"/>
      <c r="F301" s="207"/>
      <c r="G301" s="207"/>
      <c r="H301" s="207"/>
    </row>
    <row r="302" spans="2:8">
      <c r="B302" s="207"/>
      <c r="C302" s="207"/>
      <c r="D302" s="207"/>
      <c r="E302" s="207"/>
      <c r="F302" s="207"/>
      <c r="G302" s="207"/>
      <c r="H302" s="207"/>
    </row>
    <row r="303" spans="2:8">
      <c r="B303" s="207"/>
      <c r="C303" s="207"/>
      <c r="D303" s="207"/>
      <c r="E303" s="207"/>
      <c r="F303" s="207"/>
      <c r="G303" s="207"/>
      <c r="H303" s="207"/>
    </row>
  </sheetData>
  <hyperlinks>
    <hyperlink ref="B2" r:id="rId1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02"/>
  <sheetViews>
    <sheetView topLeftCell="A117" zoomScale="80" zoomScaleNormal="80" workbookViewId="0">
      <selection activeCell="C144" sqref="C144"/>
    </sheetView>
  </sheetViews>
  <sheetFormatPr baseColWidth="10" defaultRowHeight="14"/>
  <cols>
    <col min="2" max="2" width="13.33203125" customWidth="1"/>
    <col min="5" max="5" width="3.58203125" style="207" customWidth="1"/>
    <col min="6" max="6" width="7.08203125" style="207" customWidth="1"/>
    <col min="7" max="7" width="13.33203125" style="207" customWidth="1"/>
    <col min="8" max="8" width="9" style="390" customWidth="1"/>
  </cols>
  <sheetData>
    <row r="2" spans="1:9">
      <c r="A2" s="207" t="s">
        <v>347</v>
      </c>
      <c r="B2" s="250" t="s">
        <v>483</v>
      </c>
      <c r="I2" s="207"/>
    </row>
    <row r="3" spans="1:9">
      <c r="A3" s="207" t="s">
        <v>486</v>
      </c>
      <c r="B3" s="207"/>
      <c r="I3" s="207"/>
    </row>
    <row r="5" spans="1:9">
      <c r="B5" t="s">
        <v>41</v>
      </c>
      <c r="C5" s="207">
        <v>9</v>
      </c>
      <c r="D5" s="207" t="s">
        <v>497</v>
      </c>
      <c r="F5"/>
      <c r="G5"/>
      <c r="H5" s="454"/>
      <c r="I5" s="207"/>
    </row>
    <row r="6" spans="1:9">
      <c r="B6" s="207" t="s">
        <v>123</v>
      </c>
      <c r="C6" s="207">
        <v>123</v>
      </c>
      <c r="D6" s="207" t="s">
        <v>497</v>
      </c>
      <c r="F6"/>
      <c r="G6"/>
      <c r="H6" s="454"/>
      <c r="I6" s="207"/>
    </row>
    <row r="7" spans="1:9">
      <c r="B7" s="207" t="s">
        <v>36</v>
      </c>
      <c r="C7" s="207">
        <v>107</v>
      </c>
      <c r="D7" s="207" t="s">
        <v>497</v>
      </c>
      <c r="G7" s="179"/>
      <c r="H7" s="454"/>
      <c r="I7" s="207"/>
    </row>
    <row r="8" spans="1:9">
      <c r="B8" s="207" t="s">
        <v>69</v>
      </c>
      <c r="C8" s="207">
        <v>6</v>
      </c>
      <c r="D8" s="207" t="s">
        <v>599</v>
      </c>
      <c r="G8" s="179"/>
      <c r="H8" s="454"/>
      <c r="I8" s="207"/>
    </row>
    <row r="9" spans="1:9">
      <c r="B9" s="207" t="s">
        <v>33</v>
      </c>
      <c r="C9" s="207">
        <v>156</v>
      </c>
      <c r="D9" s="207" t="s">
        <v>592</v>
      </c>
      <c r="G9" s="179"/>
      <c r="H9" s="454"/>
      <c r="I9" s="179"/>
    </row>
    <row r="10" spans="1:9">
      <c r="B10" s="207" t="s">
        <v>124</v>
      </c>
      <c r="C10" s="207">
        <v>63</v>
      </c>
      <c r="D10" s="207" t="s">
        <v>497</v>
      </c>
      <c r="G10" s="179"/>
      <c r="H10" s="454"/>
      <c r="I10" s="179"/>
    </row>
    <row r="11" spans="1:9">
      <c r="B11" s="207" t="s">
        <v>55</v>
      </c>
      <c r="C11" s="207">
        <v>178</v>
      </c>
      <c r="D11" s="207" t="s">
        <v>592</v>
      </c>
      <c r="G11" s="179"/>
      <c r="H11" s="454"/>
      <c r="I11" s="179"/>
    </row>
    <row r="12" spans="1:9">
      <c r="B12" s="207" t="s">
        <v>88</v>
      </c>
      <c r="C12" s="207">
        <v>1447</v>
      </c>
      <c r="D12" s="207" t="s">
        <v>592</v>
      </c>
      <c r="G12" s="179"/>
      <c r="H12" s="454"/>
      <c r="I12" s="179"/>
    </row>
    <row r="13" spans="1:9">
      <c r="B13" s="207" t="s">
        <v>87</v>
      </c>
      <c r="C13" s="207">
        <v>33</v>
      </c>
      <c r="D13" s="207" t="s">
        <v>497</v>
      </c>
      <c r="G13" s="179"/>
      <c r="H13" s="454"/>
      <c r="I13" s="179"/>
    </row>
    <row r="14" spans="1:9">
      <c r="B14" s="207" t="s">
        <v>136</v>
      </c>
      <c r="C14" s="207">
        <v>5</v>
      </c>
      <c r="D14" s="207" t="s">
        <v>497</v>
      </c>
      <c r="G14" s="179"/>
      <c r="H14" s="454"/>
      <c r="I14" s="207"/>
    </row>
    <row r="15" spans="1:9">
      <c r="B15" s="207" t="s">
        <v>11</v>
      </c>
      <c r="C15" s="207">
        <v>17</v>
      </c>
      <c r="D15" s="207" t="s">
        <v>497</v>
      </c>
      <c r="G15" s="179"/>
      <c r="H15" s="454"/>
      <c r="I15" s="207"/>
    </row>
    <row r="16" spans="1:9">
      <c r="B16" s="207" t="s">
        <v>84</v>
      </c>
      <c r="C16" s="207">
        <v>72</v>
      </c>
      <c r="D16" s="207" t="s">
        <v>497</v>
      </c>
      <c r="G16" s="179"/>
      <c r="H16" s="454"/>
      <c r="I16" s="207"/>
    </row>
    <row r="17" spans="2:9">
      <c r="B17" s="207" t="s">
        <v>78</v>
      </c>
      <c r="C17" s="207">
        <v>422</v>
      </c>
      <c r="D17" s="207" t="s">
        <v>592</v>
      </c>
      <c r="G17" s="179"/>
      <c r="H17" s="454"/>
      <c r="I17" s="207"/>
    </row>
    <row r="18" spans="2:9">
      <c r="B18" s="207" t="s">
        <v>85</v>
      </c>
      <c r="C18" s="207">
        <v>34</v>
      </c>
      <c r="D18" s="207" t="s">
        <v>592</v>
      </c>
      <c r="G18" s="179"/>
      <c r="H18" s="454"/>
      <c r="I18" s="207"/>
    </row>
    <row r="19" spans="2:9">
      <c r="B19" s="207" t="s">
        <v>81</v>
      </c>
      <c r="C19" s="207">
        <v>90</v>
      </c>
      <c r="D19" s="207" t="s">
        <v>592</v>
      </c>
      <c r="G19" s="179"/>
      <c r="H19" s="454"/>
      <c r="I19" s="207"/>
    </row>
    <row r="20" spans="2:9">
      <c r="B20" s="207" t="s">
        <v>111</v>
      </c>
      <c r="C20" s="207">
        <v>82</v>
      </c>
      <c r="D20" s="207" t="s">
        <v>497</v>
      </c>
      <c r="G20" s="179"/>
      <c r="H20" s="454"/>
      <c r="I20" s="207"/>
    </row>
    <row r="21" spans="2:9">
      <c r="B21" s="207" t="s">
        <v>128</v>
      </c>
      <c r="C21" s="207" t="s">
        <v>339</v>
      </c>
      <c r="D21" s="207" t="s">
        <v>338</v>
      </c>
      <c r="G21" s="179"/>
      <c r="H21" s="454"/>
      <c r="I21" s="207"/>
    </row>
    <row r="22" spans="2:9">
      <c r="B22" s="207" t="s">
        <v>9</v>
      </c>
      <c r="C22" s="207">
        <v>531</v>
      </c>
      <c r="D22" s="207" t="s">
        <v>592</v>
      </c>
      <c r="G22" s="179"/>
      <c r="H22" s="454"/>
      <c r="I22" s="207"/>
    </row>
    <row r="23" spans="2:9">
      <c r="B23" s="207" t="s">
        <v>323</v>
      </c>
      <c r="C23" s="207" t="s">
        <v>339</v>
      </c>
      <c r="D23" s="207" t="s">
        <v>338</v>
      </c>
      <c r="G23" s="179"/>
      <c r="H23" s="454"/>
      <c r="I23" s="207"/>
    </row>
    <row r="24" spans="2:9">
      <c r="B24" s="207" t="s">
        <v>94</v>
      </c>
      <c r="C24" s="207">
        <v>215</v>
      </c>
      <c r="D24" s="207" t="s">
        <v>592</v>
      </c>
      <c r="G24" s="179"/>
      <c r="H24" s="454"/>
      <c r="I24" s="207"/>
    </row>
    <row r="25" spans="2:9">
      <c r="B25" s="207" t="s">
        <v>60</v>
      </c>
      <c r="C25" s="207">
        <v>50</v>
      </c>
      <c r="D25" s="207" t="s">
        <v>497</v>
      </c>
      <c r="G25" s="179"/>
      <c r="H25" s="454"/>
      <c r="I25" s="207"/>
    </row>
    <row r="26" spans="2:9">
      <c r="B26" s="207" t="s">
        <v>79</v>
      </c>
      <c r="C26" s="207">
        <v>8</v>
      </c>
      <c r="D26" s="207" t="s">
        <v>592</v>
      </c>
      <c r="G26" s="179"/>
      <c r="H26" s="454"/>
      <c r="I26" s="707"/>
    </row>
    <row r="27" spans="2:9">
      <c r="B27" s="207" t="s">
        <v>65</v>
      </c>
      <c r="C27" s="207">
        <v>7</v>
      </c>
      <c r="D27" s="207" t="s">
        <v>497</v>
      </c>
      <c r="G27" s="179"/>
      <c r="H27" s="454"/>
      <c r="I27" s="707"/>
    </row>
    <row r="28" spans="2:9">
      <c r="B28" s="207" t="s">
        <v>57</v>
      </c>
      <c r="C28" s="207">
        <v>162</v>
      </c>
      <c r="D28" s="207" t="s">
        <v>592</v>
      </c>
      <c r="G28" s="179"/>
      <c r="H28" s="454"/>
      <c r="I28" s="707"/>
    </row>
    <row r="29" spans="2:9">
      <c r="B29" s="207" t="s">
        <v>38</v>
      </c>
      <c r="C29" s="207">
        <v>495</v>
      </c>
      <c r="D29" s="207" t="s">
        <v>592</v>
      </c>
      <c r="G29" s="179"/>
      <c r="H29" s="454"/>
      <c r="I29" s="707"/>
    </row>
    <row r="30" spans="2:9">
      <c r="B30" s="207" t="s">
        <v>58</v>
      </c>
      <c r="C30" s="207">
        <v>132</v>
      </c>
      <c r="D30" s="207" t="s">
        <v>592</v>
      </c>
      <c r="G30" s="179"/>
      <c r="H30" s="454"/>
      <c r="I30" s="207"/>
    </row>
    <row r="31" spans="2:9">
      <c r="B31" s="207" t="s">
        <v>1</v>
      </c>
      <c r="C31" s="207">
        <v>1678</v>
      </c>
      <c r="D31" s="207" t="s">
        <v>497</v>
      </c>
      <c r="G31" s="179"/>
      <c r="H31" s="454"/>
      <c r="I31" s="179"/>
    </row>
    <row r="32" spans="2:9">
      <c r="B32" s="207" t="s">
        <v>31</v>
      </c>
      <c r="C32" s="207">
        <v>325</v>
      </c>
      <c r="D32" s="207" t="s">
        <v>497</v>
      </c>
      <c r="G32" s="179"/>
      <c r="H32" s="454"/>
      <c r="I32" s="179"/>
    </row>
    <row r="33" spans="2:9">
      <c r="B33" s="207" t="s">
        <v>113</v>
      </c>
      <c r="C33" s="207">
        <v>41</v>
      </c>
      <c r="D33" s="207" t="s">
        <v>497</v>
      </c>
      <c r="G33" s="179"/>
      <c r="H33" s="454"/>
      <c r="I33" s="207"/>
    </row>
    <row r="34" spans="2:9">
      <c r="B34" s="207" t="s">
        <v>324</v>
      </c>
      <c r="C34" s="207">
        <v>70</v>
      </c>
      <c r="D34" s="207" t="s">
        <v>592</v>
      </c>
      <c r="G34" s="179"/>
      <c r="H34" s="454"/>
      <c r="I34" s="179"/>
    </row>
    <row r="35" spans="2:9">
      <c r="B35" s="207" t="s">
        <v>114</v>
      </c>
      <c r="C35" s="207">
        <v>151</v>
      </c>
      <c r="D35" s="207" t="s">
        <v>592</v>
      </c>
      <c r="G35" s="179"/>
      <c r="H35" s="454"/>
      <c r="I35" s="179"/>
    </row>
    <row r="36" spans="2:9">
      <c r="B36" s="207" t="s">
        <v>73</v>
      </c>
      <c r="C36" s="207">
        <v>40</v>
      </c>
      <c r="D36" s="207" t="s">
        <v>497</v>
      </c>
      <c r="G36" s="179"/>
      <c r="H36" s="454"/>
      <c r="I36" s="207"/>
    </row>
    <row r="37" spans="2:9">
      <c r="B37" s="207" t="s">
        <v>138</v>
      </c>
      <c r="C37" s="207">
        <v>39</v>
      </c>
      <c r="D37" s="207" t="s">
        <v>592</v>
      </c>
      <c r="G37" s="179"/>
      <c r="H37" s="454"/>
      <c r="I37" s="707"/>
    </row>
    <row r="38" spans="2:9">
      <c r="B38" s="207" t="s">
        <v>80</v>
      </c>
      <c r="C38" s="207">
        <v>183</v>
      </c>
      <c r="D38" s="207" t="s">
        <v>592</v>
      </c>
      <c r="G38" s="179"/>
      <c r="H38" s="454"/>
      <c r="I38" s="707"/>
    </row>
    <row r="39" spans="2:9">
      <c r="B39" s="207" t="s">
        <v>103</v>
      </c>
      <c r="C39" s="207">
        <v>87</v>
      </c>
      <c r="D39" s="207" t="s">
        <v>592</v>
      </c>
      <c r="G39" s="179"/>
      <c r="H39" s="454"/>
      <c r="I39" s="707"/>
    </row>
    <row r="40" spans="2:9">
      <c r="B40" s="207" t="s">
        <v>64</v>
      </c>
      <c r="C40" s="207">
        <v>91</v>
      </c>
      <c r="D40" s="207" t="s">
        <v>598</v>
      </c>
      <c r="G40" s="179"/>
      <c r="H40" s="454"/>
      <c r="I40" s="207"/>
    </row>
    <row r="41" spans="2:9">
      <c r="B41" s="207" t="s">
        <v>19</v>
      </c>
      <c r="C41" s="207">
        <v>195</v>
      </c>
      <c r="D41" s="207" t="s">
        <v>592</v>
      </c>
      <c r="G41" s="179"/>
      <c r="H41" s="454"/>
      <c r="I41" s="207"/>
    </row>
    <row r="42" spans="2:9">
      <c r="B42" s="207" t="s">
        <v>100</v>
      </c>
      <c r="C42" s="207">
        <v>16</v>
      </c>
      <c r="D42" s="207" t="s">
        <v>497</v>
      </c>
      <c r="G42" s="179"/>
      <c r="H42" s="454"/>
      <c r="I42" s="707"/>
    </row>
    <row r="43" spans="2:9">
      <c r="B43" s="207" t="s">
        <v>134</v>
      </c>
      <c r="C43" s="207">
        <v>45</v>
      </c>
      <c r="D43" s="207" t="s">
        <v>592</v>
      </c>
      <c r="G43" s="179"/>
      <c r="H43" s="454"/>
      <c r="I43" s="707"/>
    </row>
    <row r="44" spans="2:9">
      <c r="B44" s="207" t="s">
        <v>17</v>
      </c>
      <c r="C44" s="207">
        <v>47</v>
      </c>
      <c r="D44" s="207" t="s">
        <v>591</v>
      </c>
      <c r="G44" s="179"/>
      <c r="H44" s="454"/>
      <c r="I44" s="707"/>
    </row>
    <row r="45" spans="2:9">
      <c r="B45" s="207" t="s">
        <v>105</v>
      </c>
      <c r="C45" s="207">
        <v>116</v>
      </c>
      <c r="D45" s="207" t="s">
        <v>592</v>
      </c>
      <c r="G45" s="179"/>
      <c r="H45" s="454"/>
      <c r="I45" s="707"/>
    </row>
    <row r="46" spans="2:9">
      <c r="B46" s="207" t="s">
        <v>24</v>
      </c>
      <c r="C46" s="207">
        <v>10162</v>
      </c>
      <c r="D46" s="207" t="s">
        <v>592</v>
      </c>
      <c r="G46" s="179"/>
      <c r="H46" s="454"/>
      <c r="I46" s="707"/>
    </row>
    <row r="47" spans="2:9">
      <c r="B47" s="207" t="s">
        <v>131</v>
      </c>
      <c r="C47" s="207">
        <v>7</v>
      </c>
      <c r="D47" s="207" t="s">
        <v>592</v>
      </c>
      <c r="G47" s="179"/>
      <c r="H47" s="454"/>
      <c r="I47" s="207"/>
    </row>
    <row r="48" spans="2:9">
      <c r="B48" s="207" t="s">
        <v>222</v>
      </c>
      <c r="C48" s="207">
        <v>5</v>
      </c>
      <c r="D48" s="207" t="s">
        <v>592</v>
      </c>
      <c r="G48" s="179"/>
      <c r="H48" s="454"/>
      <c r="I48" s="207"/>
    </row>
    <row r="49" spans="2:9">
      <c r="B49" s="207" t="s">
        <v>112</v>
      </c>
      <c r="C49" s="207">
        <v>59</v>
      </c>
      <c r="D49" s="207" t="s">
        <v>592</v>
      </c>
      <c r="G49" s="179"/>
      <c r="H49" s="454"/>
      <c r="I49" s="179"/>
    </row>
    <row r="50" spans="2:9">
      <c r="B50" s="207" t="s">
        <v>20</v>
      </c>
      <c r="C50" s="207">
        <v>11266</v>
      </c>
      <c r="D50" s="207" t="s">
        <v>592</v>
      </c>
      <c r="G50" s="179"/>
      <c r="H50" s="454"/>
      <c r="I50" s="179"/>
    </row>
    <row r="51" spans="2:9">
      <c r="B51" s="207" t="s">
        <v>48</v>
      </c>
      <c r="C51" s="207">
        <v>45</v>
      </c>
      <c r="D51" s="207" t="s">
        <v>497</v>
      </c>
      <c r="G51" s="179"/>
      <c r="H51" s="454"/>
      <c r="I51" s="207"/>
    </row>
    <row r="52" spans="2:9">
      <c r="B52" s="207" t="s">
        <v>75</v>
      </c>
      <c r="C52" s="207">
        <v>767</v>
      </c>
      <c r="D52" s="207" t="s">
        <v>592</v>
      </c>
      <c r="G52" s="179"/>
      <c r="H52" s="454"/>
      <c r="I52" s="179"/>
    </row>
    <row r="53" spans="2:9">
      <c r="B53" s="207" t="s">
        <v>68</v>
      </c>
      <c r="C53" s="207">
        <v>19</v>
      </c>
      <c r="D53" s="207" t="s">
        <v>598</v>
      </c>
      <c r="G53" s="179"/>
      <c r="H53" s="454"/>
      <c r="I53" s="179"/>
    </row>
    <row r="54" spans="2:9">
      <c r="B54" s="207" t="s">
        <v>77</v>
      </c>
      <c r="C54" s="207">
        <v>16</v>
      </c>
      <c r="D54" s="207" t="s">
        <v>591</v>
      </c>
      <c r="G54" s="179"/>
      <c r="H54" s="454"/>
      <c r="I54" s="179"/>
    </row>
    <row r="55" spans="2:9">
      <c r="B55" s="207" t="s">
        <v>89</v>
      </c>
      <c r="C55" s="207">
        <v>12</v>
      </c>
      <c r="D55" s="207" t="s">
        <v>497</v>
      </c>
      <c r="G55" s="179"/>
      <c r="H55" s="454"/>
      <c r="I55" s="179"/>
    </row>
    <row r="56" spans="2:9">
      <c r="B56" s="207" t="s">
        <v>93</v>
      </c>
      <c r="C56" s="207">
        <v>57</v>
      </c>
      <c r="D56" s="207" t="s">
        <v>497</v>
      </c>
      <c r="G56" s="179"/>
      <c r="H56" s="454"/>
      <c r="I56" s="179"/>
    </row>
    <row r="57" spans="2:9">
      <c r="B57" s="207" t="s">
        <v>82</v>
      </c>
      <c r="C57" s="207">
        <v>280</v>
      </c>
      <c r="D57" s="207" t="s">
        <v>592</v>
      </c>
      <c r="G57" s="179"/>
      <c r="H57" s="454"/>
      <c r="I57" s="207"/>
    </row>
    <row r="58" spans="2:9">
      <c r="B58" s="207" t="s">
        <v>145</v>
      </c>
      <c r="C58" s="207">
        <v>51</v>
      </c>
      <c r="D58" s="207" t="s">
        <v>592</v>
      </c>
      <c r="G58" s="179"/>
      <c r="H58" s="454"/>
      <c r="I58" s="207"/>
    </row>
    <row r="59" spans="2:9">
      <c r="B59" s="207" t="s">
        <v>6</v>
      </c>
      <c r="C59" s="207">
        <v>737</v>
      </c>
      <c r="D59" s="207" t="s">
        <v>497</v>
      </c>
      <c r="G59" s="179"/>
      <c r="H59" s="454"/>
      <c r="I59" s="207"/>
    </row>
    <row r="60" spans="2:9">
      <c r="B60" s="207" t="s">
        <v>8</v>
      </c>
      <c r="C60" s="207">
        <v>72</v>
      </c>
      <c r="D60" s="207" t="s">
        <v>497</v>
      </c>
      <c r="G60" s="179"/>
      <c r="H60" s="454"/>
      <c r="I60" s="207"/>
    </row>
    <row r="61" spans="2:9">
      <c r="B61" s="207" t="s">
        <v>22</v>
      </c>
      <c r="C61" s="207">
        <v>588</v>
      </c>
      <c r="D61" s="207" t="s">
        <v>592</v>
      </c>
      <c r="G61" s="179"/>
      <c r="H61" s="454"/>
      <c r="I61" s="207"/>
    </row>
    <row r="62" spans="2:9">
      <c r="B62" s="207" t="s">
        <v>40</v>
      </c>
      <c r="C62" s="207">
        <v>22</v>
      </c>
      <c r="D62" s="207" t="s">
        <v>592</v>
      </c>
      <c r="G62" s="179"/>
      <c r="H62" s="454"/>
      <c r="I62" s="207"/>
    </row>
    <row r="63" spans="2:9">
      <c r="B63" s="207" t="s">
        <v>110</v>
      </c>
      <c r="C63" s="207">
        <v>66</v>
      </c>
      <c r="D63" s="207" t="s">
        <v>592</v>
      </c>
      <c r="G63" s="179"/>
      <c r="H63" s="454"/>
      <c r="I63" s="207"/>
    </row>
    <row r="64" spans="2:9">
      <c r="B64" s="207" t="s">
        <v>91</v>
      </c>
      <c r="C64" s="207">
        <v>109</v>
      </c>
      <c r="D64" s="207" t="s">
        <v>592</v>
      </c>
      <c r="G64" s="179"/>
      <c r="H64" s="454"/>
      <c r="I64" s="207"/>
    </row>
    <row r="65" spans="2:9">
      <c r="B65" s="207" t="s">
        <v>26</v>
      </c>
      <c r="C65" s="207">
        <v>5312</v>
      </c>
      <c r="D65" s="207" t="s">
        <v>592</v>
      </c>
      <c r="G65" s="179"/>
      <c r="H65" s="454"/>
      <c r="I65" s="179"/>
    </row>
    <row r="66" spans="2:9">
      <c r="B66" s="207" t="s">
        <v>14</v>
      </c>
      <c r="C66" s="207">
        <v>265</v>
      </c>
      <c r="D66" s="207" t="s">
        <v>592</v>
      </c>
      <c r="G66" s="179"/>
      <c r="H66" s="454"/>
      <c r="I66" s="179"/>
    </row>
    <row r="67" spans="2:9">
      <c r="B67" s="207" t="s">
        <v>97</v>
      </c>
      <c r="C67" s="207">
        <v>19</v>
      </c>
      <c r="D67" s="207" t="s">
        <v>497</v>
      </c>
      <c r="G67" s="179"/>
      <c r="H67" s="454"/>
      <c r="I67" s="179"/>
    </row>
    <row r="68" spans="2:9">
      <c r="B68" s="207" t="s">
        <v>63</v>
      </c>
      <c r="C68" s="207">
        <v>51</v>
      </c>
      <c r="D68" s="207" t="s">
        <v>512</v>
      </c>
      <c r="G68" s="179"/>
      <c r="H68" s="454"/>
      <c r="I68" s="179"/>
    </row>
    <row r="69" spans="2:9">
      <c r="B69" s="207" t="s">
        <v>34</v>
      </c>
      <c r="C69" s="207">
        <v>41</v>
      </c>
      <c r="D69" s="207" t="s">
        <v>592</v>
      </c>
      <c r="G69" s="179"/>
      <c r="H69" s="454"/>
      <c r="I69" s="207"/>
    </row>
    <row r="70" spans="2:9">
      <c r="B70" s="207" t="s">
        <v>125</v>
      </c>
      <c r="C70" s="207">
        <v>11</v>
      </c>
      <c r="D70" s="207" t="s">
        <v>497</v>
      </c>
      <c r="G70" s="179"/>
      <c r="H70" s="454"/>
      <c r="I70" s="179"/>
    </row>
    <row r="71" spans="2:9">
      <c r="B71" s="207" t="s">
        <v>102</v>
      </c>
      <c r="C71" s="207">
        <v>24</v>
      </c>
      <c r="D71" s="207" t="s">
        <v>497</v>
      </c>
      <c r="G71" s="179"/>
      <c r="H71" s="454"/>
      <c r="I71" s="179"/>
    </row>
    <row r="72" spans="2:9">
      <c r="B72" s="207" t="s">
        <v>98</v>
      </c>
      <c r="C72" s="207">
        <v>12</v>
      </c>
      <c r="D72" s="207" t="s">
        <v>497</v>
      </c>
      <c r="G72" s="179"/>
      <c r="H72" s="454"/>
      <c r="I72" s="179"/>
    </row>
    <row r="73" spans="2:9">
      <c r="B73" s="207" t="s">
        <v>126</v>
      </c>
      <c r="C73" s="207">
        <v>72</v>
      </c>
      <c r="D73" s="207" t="s">
        <v>592</v>
      </c>
      <c r="G73" s="179"/>
      <c r="H73" s="454"/>
      <c r="I73" s="207"/>
    </row>
    <row r="74" spans="2:9">
      <c r="B74" s="207" t="s">
        <v>117</v>
      </c>
      <c r="C74" s="207">
        <v>249</v>
      </c>
      <c r="D74" s="207" t="s">
        <v>497</v>
      </c>
      <c r="G74" s="179"/>
      <c r="H74" s="454"/>
      <c r="I74" s="207"/>
    </row>
    <row r="75" spans="2:9">
      <c r="B75" s="207" t="s">
        <v>130</v>
      </c>
      <c r="C75" s="207" t="s">
        <v>339</v>
      </c>
      <c r="D75" s="207" t="s">
        <v>338</v>
      </c>
      <c r="G75" s="179"/>
      <c r="H75" s="454"/>
      <c r="I75" s="207"/>
    </row>
    <row r="76" spans="2:9">
      <c r="B76" s="207" t="s">
        <v>96</v>
      </c>
      <c r="C76" s="207">
        <v>7</v>
      </c>
      <c r="D76" s="207" t="s">
        <v>592</v>
      </c>
      <c r="G76" s="179"/>
      <c r="H76" s="454"/>
      <c r="I76" s="207"/>
    </row>
    <row r="77" spans="2:9">
      <c r="B77" s="207" t="s">
        <v>118</v>
      </c>
      <c r="C77" s="207">
        <v>82</v>
      </c>
      <c r="D77" s="207" t="s">
        <v>592</v>
      </c>
      <c r="G77" s="179"/>
      <c r="H77" s="454"/>
      <c r="I77" s="207"/>
    </row>
    <row r="78" spans="2:9">
      <c r="B78" s="207" t="s">
        <v>142</v>
      </c>
      <c r="C78" s="207">
        <v>507</v>
      </c>
      <c r="D78" s="207" t="s">
        <v>592</v>
      </c>
      <c r="G78" s="179"/>
      <c r="H78" s="454"/>
      <c r="I78" s="207"/>
    </row>
    <row r="79" spans="2:9">
      <c r="B79" s="207" t="s">
        <v>53</v>
      </c>
      <c r="C79" s="207">
        <v>67</v>
      </c>
      <c r="D79" s="207" t="s">
        <v>497</v>
      </c>
      <c r="G79" s="179"/>
      <c r="H79" s="454"/>
      <c r="I79" s="207"/>
    </row>
    <row r="80" spans="2:9">
      <c r="B80" s="207" t="s">
        <v>62</v>
      </c>
      <c r="C80" s="207">
        <v>7</v>
      </c>
      <c r="D80" s="207" t="s">
        <v>592</v>
      </c>
      <c r="G80" s="179"/>
      <c r="H80" s="454"/>
      <c r="I80" s="179"/>
    </row>
    <row r="81" spans="2:9">
      <c r="B81" s="207" t="s">
        <v>44</v>
      </c>
      <c r="C81" s="207">
        <v>46</v>
      </c>
      <c r="D81" s="207" t="s">
        <v>497</v>
      </c>
      <c r="G81" s="179"/>
      <c r="H81" s="454"/>
      <c r="I81" s="179"/>
    </row>
    <row r="82" spans="2:9">
      <c r="B82" s="207" t="s">
        <v>66</v>
      </c>
      <c r="C82" s="207">
        <v>17</v>
      </c>
      <c r="D82" s="207" t="s">
        <v>592</v>
      </c>
      <c r="G82" s="179"/>
      <c r="H82" s="454"/>
      <c r="I82" s="179"/>
    </row>
    <row r="83" spans="2:9">
      <c r="B83" s="207" t="s">
        <v>144</v>
      </c>
      <c r="C83" s="207" t="s">
        <v>339</v>
      </c>
      <c r="D83" s="207" t="s">
        <v>338</v>
      </c>
      <c r="G83" s="179"/>
      <c r="H83" s="454"/>
      <c r="I83" s="179"/>
    </row>
    <row r="84" spans="2:9">
      <c r="B84" s="207" t="s">
        <v>133</v>
      </c>
      <c r="C84" s="207">
        <v>32</v>
      </c>
      <c r="D84" s="207" t="s">
        <v>592</v>
      </c>
      <c r="G84" s="179"/>
      <c r="H84" s="454"/>
      <c r="I84" s="179"/>
    </row>
    <row r="85" spans="2:9">
      <c r="B85" s="207" t="s">
        <v>15</v>
      </c>
      <c r="C85" s="207">
        <v>297</v>
      </c>
      <c r="D85" s="207" t="s">
        <v>592</v>
      </c>
      <c r="G85" s="179"/>
      <c r="H85" s="454"/>
      <c r="I85" s="207"/>
    </row>
    <row r="86" spans="2:9">
      <c r="B86" s="207" t="s">
        <v>115</v>
      </c>
      <c r="C86" s="207">
        <v>73</v>
      </c>
      <c r="D86" s="207" t="s">
        <v>497</v>
      </c>
      <c r="G86" s="179"/>
      <c r="H86" s="454"/>
      <c r="I86" s="207"/>
    </row>
    <row r="87" spans="2:9">
      <c r="B87" s="207" t="s">
        <v>121</v>
      </c>
      <c r="C87" s="207">
        <v>38</v>
      </c>
      <c r="D87" s="207" t="s">
        <v>497</v>
      </c>
      <c r="G87" s="179"/>
      <c r="H87" s="454"/>
      <c r="I87" s="207"/>
    </row>
    <row r="88" spans="2:9">
      <c r="B88" s="207" t="s">
        <v>140</v>
      </c>
      <c r="C88" s="207">
        <v>16</v>
      </c>
      <c r="D88" s="207" t="s">
        <v>497</v>
      </c>
      <c r="G88" s="179"/>
      <c r="H88" s="454"/>
      <c r="I88" s="207"/>
    </row>
    <row r="89" spans="2:9">
      <c r="B89" s="207" t="s">
        <v>39</v>
      </c>
      <c r="C89" s="207">
        <v>460</v>
      </c>
      <c r="D89" s="207" t="s">
        <v>497</v>
      </c>
      <c r="G89" s="179"/>
      <c r="H89" s="454"/>
      <c r="I89" s="179"/>
    </row>
    <row r="90" spans="2:9">
      <c r="B90" s="207" t="s">
        <v>51</v>
      </c>
      <c r="C90" s="207">
        <v>5</v>
      </c>
      <c r="D90" s="207" t="s">
        <v>497</v>
      </c>
      <c r="G90" s="179"/>
      <c r="H90" s="454"/>
      <c r="I90" s="179"/>
    </row>
    <row r="91" spans="2:9">
      <c r="B91" s="207" t="s">
        <v>127</v>
      </c>
      <c r="C91" s="207" t="s">
        <v>339</v>
      </c>
      <c r="D91" s="207" t="s">
        <v>338</v>
      </c>
      <c r="G91" s="179"/>
      <c r="H91" s="454"/>
      <c r="I91" s="179"/>
    </row>
    <row r="92" spans="2:9">
      <c r="B92" s="207" t="s">
        <v>42</v>
      </c>
      <c r="C92" s="207">
        <v>25</v>
      </c>
      <c r="D92" s="207" t="s">
        <v>497</v>
      </c>
      <c r="G92" s="179"/>
      <c r="H92" s="454"/>
      <c r="I92" s="179"/>
    </row>
    <row r="93" spans="2:9">
      <c r="B93" s="207" t="s">
        <v>59</v>
      </c>
      <c r="C93" s="207">
        <v>414</v>
      </c>
      <c r="D93" s="207" t="s">
        <v>592</v>
      </c>
      <c r="G93" s="179"/>
      <c r="H93" s="454"/>
      <c r="I93" s="179"/>
    </row>
    <row r="94" spans="2:9">
      <c r="B94" s="207" t="s">
        <v>116</v>
      </c>
      <c r="C94" s="207">
        <v>51</v>
      </c>
      <c r="D94" s="207" t="s">
        <v>592</v>
      </c>
      <c r="G94" s="179"/>
      <c r="H94" s="454"/>
      <c r="I94" s="179"/>
    </row>
    <row r="95" spans="2:9">
      <c r="B95" s="207" t="s">
        <v>101</v>
      </c>
      <c r="C95" s="207">
        <v>5</v>
      </c>
      <c r="D95" s="207" t="s">
        <v>592</v>
      </c>
      <c r="G95" s="179"/>
      <c r="H95" s="454"/>
      <c r="I95" s="179"/>
    </row>
    <row r="96" spans="2:9">
      <c r="B96" s="207" t="s">
        <v>61</v>
      </c>
      <c r="C96" s="207">
        <v>7</v>
      </c>
      <c r="D96" s="207" t="s">
        <v>592</v>
      </c>
      <c r="G96" s="179"/>
      <c r="H96" s="454"/>
      <c r="I96" s="179"/>
    </row>
    <row r="97" spans="2:9">
      <c r="B97" s="207" t="s">
        <v>12</v>
      </c>
      <c r="C97" s="207">
        <v>70</v>
      </c>
      <c r="D97" s="207" t="s">
        <v>592</v>
      </c>
      <c r="G97" s="179"/>
      <c r="H97" s="454"/>
      <c r="I97" s="179"/>
    </row>
    <row r="98" spans="2:9">
      <c r="B98" s="207" t="s">
        <v>531</v>
      </c>
      <c r="C98" s="207">
        <v>138</v>
      </c>
      <c r="D98" s="207" t="s">
        <v>592</v>
      </c>
      <c r="G98" s="179"/>
      <c r="H98" s="454"/>
      <c r="I98" s="179"/>
    </row>
    <row r="99" spans="2:9">
      <c r="B99" s="207" t="s">
        <v>109</v>
      </c>
      <c r="C99" s="207">
        <v>87</v>
      </c>
      <c r="D99" s="207" t="s">
        <v>592</v>
      </c>
      <c r="G99" s="179"/>
      <c r="H99" s="454"/>
      <c r="I99" s="179"/>
    </row>
    <row r="100" spans="2:9">
      <c r="B100" s="207" t="s">
        <v>122</v>
      </c>
      <c r="C100" s="207">
        <v>7</v>
      </c>
      <c r="D100" s="207" t="s">
        <v>497</v>
      </c>
      <c r="G100" s="179"/>
      <c r="H100" s="454"/>
      <c r="I100" s="179"/>
    </row>
    <row r="101" spans="2:9">
      <c r="B101" s="207" t="s">
        <v>10</v>
      </c>
      <c r="C101" s="207">
        <v>53</v>
      </c>
      <c r="D101" s="207" t="s">
        <v>497</v>
      </c>
      <c r="G101" s="179"/>
      <c r="H101" s="454"/>
      <c r="I101" s="207"/>
    </row>
    <row r="102" spans="2:9">
      <c r="B102" s="207" t="s">
        <v>119</v>
      </c>
      <c r="C102" s="207">
        <v>10</v>
      </c>
      <c r="D102" s="207" t="s">
        <v>599</v>
      </c>
      <c r="G102" s="179"/>
      <c r="H102" s="454"/>
      <c r="I102" s="207"/>
    </row>
    <row r="103" spans="2:9">
      <c r="B103" s="207" t="s">
        <v>99</v>
      </c>
      <c r="C103" s="207">
        <v>13</v>
      </c>
      <c r="D103" s="207" t="s">
        <v>592</v>
      </c>
      <c r="G103" s="179"/>
      <c r="H103" s="454"/>
      <c r="I103" s="207"/>
    </row>
    <row r="104" spans="2:9">
      <c r="B104" s="207" t="s">
        <v>43</v>
      </c>
      <c r="C104" s="207">
        <v>161</v>
      </c>
      <c r="D104" s="207" t="s">
        <v>592</v>
      </c>
      <c r="G104" s="179"/>
      <c r="H104" s="454"/>
      <c r="I104" s="207"/>
    </row>
    <row r="105" spans="2:9">
      <c r="B105" s="207" t="s">
        <v>16</v>
      </c>
      <c r="C105" s="207">
        <v>56</v>
      </c>
      <c r="D105" s="207" t="s">
        <v>592</v>
      </c>
      <c r="G105" s="179"/>
      <c r="H105" s="454"/>
      <c r="I105" s="207"/>
    </row>
    <row r="106" spans="2:9">
      <c r="B106" s="207" t="s">
        <v>35</v>
      </c>
      <c r="C106" s="207">
        <v>556</v>
      </c>
      <c r="D106" s="207" t="s">
        <v>592</v>
      </c>
      <c r="G106" s="179"/>
      <c r="H106" s="454"/>
      <c r="I106" s="207"/>
    </row>
    <row r="107" spans="2:9">
      <c r="B107" s="207" t="s">
        <v>74</v>
      </c>
      <c r="C107" s="207">
        <v>350</v>
      </c>
      <c r="D107" s="207" t="s">
        <v>592</v>
      </c>
      <c r="G107" s="179"/>
      <c r="H107" s="454"/>
      <c r="I107" s="207"/>
    </row>
    <row r="108" spans="2:9">
      <c r="B108" s="207" t="s">
        <v>139</v>
      </c>
      <c r="C108" s="207">
        <v>11</v>
      </c>
      <c r="D108" s="207" t="s">
        <v>497</v>
      </c>
      <c r="G108" s="179"/>
      <c r="H108" s="454"/>
      <c r="I108" s="207"/>
    </row>
    <row r="109" spans="2:9">
      <c r="B109" s="207" t="s">
        <v>54</v>
      </c>
      <c r="C109" s="207">
        <v>459</v>
      </c>
      <c r="D109" s="207" t="s">
        <v>592</v>
      </c>
      <c r="G109" s="179"/>
      <c r="H109" s="454"/>
      <c r="I109" s="207"/>
    </row>
    <row r="110" spans="2:9">
      <c r="B110" s="207" t="s">
        <v>13</v>
      </c>
      <c r="C110" s="207">
        <v>969</v>
      </c>
      <c r="D110" s="207" t="s">
        <v>592</v>
      </c>
      <c r="G110" s="179"/>
      <c r="H110" s="454"/>
      <c r="I110" s="207"/>
    </row>
    <row r="111" spans="2:9">
      <c r="B111" s="207" t="s">
        <v>72</v>
      </c>
      <c r="C111" s="207">
        <v>18</v>
      </c>
      <c r="D111" s="207" t="s">
        <v>497</v>
      </c>
      <c r="G111" s="179"/>
      <c r="H111" s="454"/>
      <c r="I111" s="207"/>
    </row>
    <row r="112" spans="2:9">
      <c r="B112" s="207" t="s">
        <v>47</v>
      </c>
      <c r="C112" s="207">
        <v>41</v>
      </c>
      <c r="D112" s="207" t="s">
        <v>497</v>
      </c>
      <c r="G112" s="179"/>
      <c r="H112" s="454"/>
      <c r="I112" s="207"/>
    </row>
    <row r="113" spans="2:9">
      <c r="B113" s="207" t="s">
        <v>70</v>
      </c>
      <c r="C113" s="207">
        <v>91</v>
      </c>
      <c r="D113" s="207" t="s">
        <v>497</v>
      </c>
      <c r="G113" s="179"/>
      <c r="H113" s="454"/>
      <c r="I113" s="179"/>
    </row>
    <row r="114" spans="2:9">
      <c r="B114" s="207" t="s">
        <v>92</v>
      </c>
      <c r="C114" s="207" t="s">
        <v>339</v>
      </c>
      <c r="D114" s="207" t="s">
        <v>338</v>
      </c>
      <c r="G114" s="179"/>
      <c r="H114" s="454"/>
      <c r="I114" s="179"/>
    </row>
    <row r="115" spans="2:9">
      <c r="B115" s="207" t="s">
        <v>108</v>
      </c>
      <c r="C115" s="207">
        <v>162</v>
      </c>
      <c r="D115" s="207" t="s">
        <v>592</v>
      </c>
      <c r="G115" s="179"/>
      <c r="H115" s="454"/>
      <c r="I115" s="179"/>
    </row>
    <row r="116" spans="2:9">
      <c r="B116" s="207" t="s">
        <v>156</v>
      </c>
      <c r="C116" s="207">
        <v>146</v>
      </c>
      <c r="D116" s="207" t="s">
        <v>592</v>
      </c>
      <c r="G116" s="179"/>
      <c r="H116" s="454"/>
      <c r="I116" s="179"/>
    </row>
    <row r="117" spans="2:9">
      <c r="B117" s="207" t="s">
        <v>129</v>
      </c>
      <c r="C117" s="207">
        <v>89</v>
      </c>
      <c r="D117" s="207" t="s">
        <v>592</v>
      </c>
      <c r="G117" s="179"/>
      <c r="H117" s="454"/>
      <c r="I117" s="179"/>
    </row>
    <row r="118" spans="2:9">
      <c r="B118" s="207" t="s">
        <v>27</v>
      </c>
      <c r="C118" s="207">
        <v>103</v>
      </c>
      <c r="D118" s="207" t="s">
        <v>592</v>
      </c>
      <c r="G118" s="179"/>
      <c r="H118" s="454"/>
      <c r="I118" s="179"/>
    </row>
    <row r="119" spans="2:9">
      <c r="B119" s="207" t="s">
        <v>219</v>
      </c>
      <c r="C119" s="207">
        <v>244</v>
      </c>
      <c r="D119" s="207" t="s">
        <v>592</v>
      </c>
      <c r="G119" s="179"/>
      <c r="H119" s="454"/>
      <c r="I119" s="179"/>
    </row>
    <row r="120" spans="2:9">
      <c r="B120" s="207" t="s">
        <v>28</v>
      </c>
      <c r="C120" s="207">
        <v>1070</v>
      </c>
      <c r="D120" s="207" t="s">
        <v>592</v>
      </c>
      <c r="G120" s="179"/>
      <c r="H120" s="454"/>
      <c r="I120" s="179"/>
    </row>
    <row r="121" spans="2:9">
      <c r="B121" s="207" t="s">
        <v>56</v>
      </c>
      <c r="C121" s="207">
        <v>26</v>
      </c>
      <c r="D121" s="207" t="s">
        <v>497</v>
      </c>
      <c r="G121" s="179"/>
      <c r="H121" s="454"/>
      <c r="I121" s="207"/>
    </row>
    <row r="122" spans="2:9">
      <c r="B122" s="207" t="s">
        <v>86</v>
      </c>
      <c r="C122" s="207">
        <v>188</v>
      </c>
      <c r="D122" s="207" t="s">
        <v>592</v>
      </c>
      <c r="G122" s="179"/>
      <c r="H122" s="454"/>
      <c r="I122" s="207"/>
    </row>
    <row r="123" spans="2:9">
      <c r="B123" s="207" t="s">
        <v>0</v>
      </c>
      <c r="C123" s="207" t="s">
        <v>339</v>
      </c>
      <c r="D123" s="207" t="s">
        <v>338</v>
      </c>
      <c r="G123" s="179"/>
      <c r="H123" s="454"/>
      <c r="I123" s="179"/>
    </row>
    <row r="124" spans="2:9">
      <c r="B124" s="207" t="s">
        <v>52</v>
      </c>
      <c r="C124" s="207">
        <v>92</v>
      </c>
      <c r="D124" s="207" t="s">
        <v>592</v>
      </c>
      <c r="G124" s="179"/>
      <c r="H124" s="454"/>
      <c r="I124" s="179"/>
    </row>
    <row r="125" spans="2:9">
      <c r="B125" s="207" t="s">
        <v>50</v>
      </c>
      <c r="C125" s="207" t="s">
        <v>339</v>
      </c>
      <c r="D125" s="207" t="s">
        <v>338</v>
      </c>
      <c r="G125" s="179"/>
      <c r="H125" s="454"/>
      <c r="I125" s="179"/>
    </row>
    <row r="126" spans="2:9">
      <c r="B126" s="207" t="s">
        <v>90</v>
      </c>
      <c r="C126" s="207">
        <v>6</v>
      </c>
      <c r="D126" s="207" t="s">
        <v>592</v>
      </c>
      <c r="G126" s="179"/>
      <c r="H126" s="454"/>
      <c r="I126" s="207"/>
    </row>
    <row r="127" spans="2:9">
      <c r="B127" s="207" t="s">
        <v>23</v>
      </c>
      <c r="C127" s="207">
        <v>89</v>
      </c>
      <c r="D127" s="207" t="s">
        <v>599</v>
      </c>
      <c r="G127" s="179"/>
      <c r="H127" s="454"/>
      <c r="I127" s="207"/>
    </row>
    <row r="128" spans="2:9">
      <c r="B128" s="207" t="s">
        <v>95</v>
      </c>
      <c r="C128" s="207">
        <v>24</v>
      </c>
      <c r="D128" s="207" t="s">
        <v>497</v>
      </c>
      <c r="G128" s="179"/>
      <c r="H128" s="454"/>
      <c r="I128" s="207"/>
    </row>
    <row r="129" spans="2:9">
      <c r="B129" s="207" t="s">
        <v>76</v>
      </c>
      <c r="C129" s="207">
        <v>497</v>
      </c>
      <c r="D129" s="207" t="s">
        <v>497</v>
      </c>
      <c r="G129" s="179"/>
      <c r="H129" s="454"/>
      <c r="I129" s="179"/>
    </row>
    <row r="130" spans="2:9">
      <c r="B130" s="207" t="s">
        <v>21</v>
      </c>
      <c r="C130" s="207">
        <v>644</v>
      </c>
      <c r="D130" s="207" t="s">
        <v>592</v>
      </c>
      <c r="G130" s="179"/>
      <c r="H130" s="454"/>
      <c r="I130" s="179"/>
    </row>
    <row r="131" spans="2:9">
      <c r="B131" s="207" t="s">
        <v>37</v>
      </c>
      <c r="C131" s="207">
        <v>19</v>
      </c>
      <c r="D131" s="207" t="s">
        <v>591</v>
      </c>
      <c r="G131" s="179"/>
      <c r="H131" s="454"/>
      <c r="I131" s="179"/>
    </row>
    <row r="132" spans="2:9">
      <c r="B132" s="207" t="s">
        <v>29</v>
      </c>
      <c r="C132" s="207">
        <v>358</v>
      </c>
      <c r="D132" s="207" t="s">
        <v>497</v>
      </c>
      <c r="G132" s="179"/>
      <c r="H132" s="454"/>
      <c r="I132" s="179"/>
    </row>
    <row r="133" spans="2:9">
      <c r="B133" s="207" t="s">
        <v>106</v>
      </c>
      <c r="C133" s="207">
        <v>62</v>
      </c>
      <c r="D133" s="207" t="s">
        <v>592</v>
      </c>
      <c r="G133" s="179"/>
      <c r="H133" s="454"/>
      <c r="I133" s="179"/>
    </row>
    <row r="134" spans="2:9">
      <c r="B134" s="207" t="s">
        <v>25</v>
      </c>
      <c r="C134" s="207">
        <v>622</v>
      </c>
      <c r="D134" s="207" t="s">
        <v>592</v>
      </c>
      <c r="G134" s="179"/>
      <c r="H134" s="454"/>
      <c r="I134" s="179"/>
    </row>
    <row r="135" spans="2:9">
      <c r="B135" s="207" t="s">
        <v>7</v>
      </c>
      <c r="C135" s="207">
        <v>1118</v>
      </c>
      <c r="D135" s="207" t="s">
        <v>592</v>
      </c>
      <c r="G135" s="179"/>
      <c r="H135" s="454"/>
      <c r="I135" s="179"/>
    </row>
    <row r="136" spans="2:9">
      <c r="B136" s="207" t="s">
        <v>120</v>
      </c>
      <c r="C136" s="207">
        <v>23</v>
      </c>
      <c r="D136" s="207" t="s">
        <v>592</v>
      </c>
      <c r="G136" s="179"/>
      <c r="H136" s="454"/>
      <c r="I136" s="179"/>
    </row>
    <row r="137" spans="2:9">
      <c r="B137" s="207" t="s">
        <v>46</v>
      </c>
      <c r="C137" s="207">
        <v>89</v>
      </c>
      <c r="D137" s="207" t="s">
        <v>592</v>
      </c>
      <c r="G137" s="179"/>
      <c r="H137" s="454"/>
      <c r="I137" s="179"/>
    </row>
    <row r="138" spans="2:9">
      <c r="B138" s="207" t="s">
        <v>18</v>
      </c>
      <c r="C138" s="207">
        <v>129</v>
      </c>
      <c r="D138" s="207" t="s">
        <v>599</v>
      </c>
      <c r="G138" s="179"/>
      <c r="H138" s="454"/>
      <c r="I138" s="179"/>
    </row>
    <row r="139" spans="2:9">
      <c r="B139" s="207" t="s">
        <v>49</v>
      </c>
      <c r="C139" s="207" t="s">
        <v>339</v>
      </c>
      <c r="D139" s="207" t="s">
        <v>338</v>
      </c>
      <c r="G139" s="179"/>
      <c r="H139" s="454"/>
      <c r="I139" s="179"/>
    </row>
    <row r="140" spans="2:9">
      <c r="B140" s="207" t="s">
        <v>67</v>
      </c>
      <c r="C140" s="207">
        <v>7</v>
      </c>
      <c r="D140" s="207" t="s">
        <v>592</v>
      </c>
      <c r="G140" s="179"/>
      <c r="H140" s="454"/>
      <c r="I140" s="207"/>
    </row>
    <row r="141" spans="2:9">
      <c r="B141" s="207" t="s">
        <v>71</v>
      </c>
      <c r="C141" s="207">
        <v>15</v>
      </c>
      <c r="D141" s="207" t="s">
        <v>598</v>
      </c>
      <c r="G141" s="179"/>
      <c r="H141" s="454"/>
      <c r="I141" s="179"/>
    </row>
    <row r="142" spans="2:9">
      <c r="B142" s="207">
        <v>0</v>
      </c>
      <c r="C142" s="207">
        <v>0</v>
      </c>
      <c r="D142" s="207" t="s">
        <v>338</v>
      </c>
      <c r="G142" s="179"/>
      <c r="H142" s="454"/>
      <c r="I142" s="179"/>
    </row>
    <row r="143" spans="2:9">
      <c r="B143" s="207">
        <v>0</v>
      </c>
      <c r="C143" s="207">
        <v>0</v>
      </c>
      <c r="D143" s="207" t="s">
        <v>338</v>
      </c>
      <c r="G143" s="179"/>
      <c r="H143" s="454"/>
      <c r="I143" s="179"/>
    </row>
    <row r="144" spans="2:9">
      <c r="B144" s="207" t="s">
        <v>340</v>
      </c>
      <c r="C144" s="207">
        <v>32796</v>
      </c>
      <c r="D144" s="207" t="s">
        <v>592</v>
      </c>
      <c r="G144" s="179"/>
      <c r="H144" s="454"/>
      <c r="I144" s="179"/>
    </row>
    <row r="145" spans="2:9">
      <c r="B145" s="207" t="s">
        <v>480</v>
      </c>
      <c r="C145" s="207">
        <v>34167</v>
      </c>
      <c r="D145" s="207" t="s">
        <v>592</v>
      </c>
      <c r="G145" s="179"/>
      <c r="H145" s="454"/>
      <c r="I145" s="179"/>
    </row>
    <row r="146" spans="2:9">
      <c r="B146" s="207" t="s">
        <v>415</v>
      </c>
      <c r="C146" s="207">
        <v>35113</v>
      </c>
      <c r="D146" s="207" t="s">
        <v>592</v>
      </c>
      <c r="G146" s="179"/>
      <c r="H146" s="454"/>
      <c r="I146" s="207"/>
    </row>
    <row r="147" spans="2:9">
      <c r="B147" s="207" t="s">
        <v>157</v>
      </c>
      <c r="C147" s="207">
        <v>37655</v>
      </c>
      <c r="D147" s="207" t="s">
        <v>592</v>
      </c>
      <c r="G147" s="179"/>
      <c r="H147" s="454"/>
      <c r="I147" s="179"/>
    </row>
    <row r="148" spans="2:9">
      <c r="B148" s="207">
        <v>0</v>
      </c>
      <c r="C148" s="207">
        <v>0</v>
      </c>
      <c r="D148" s="207" t="s">
        <v>338</v>
      </c>
      <c r="G148" s="179"/>
      <c r="H148" s="454"/>
      <c r="I148" s="179"/>
    </row>
    <row r="149" spans="2:9">
      <c r="B149" s="207">
        <v>0</v>
      </c>
      <c r="C149" s="207">
        <v>0</v>
      </c>
      <c r="D149" s="207" t="s">
        <v>338</v>
      </c>
      <c r="G149" s="179"/>
      <c r="H149" s="454"/>
      <c r="I149" s="179"/>
    </row>
    <row r="150" spans="2:9">
      <c r="B150" s="207">
        <v>0</v>
      </c>
      <c r="C150" s="207">
        <v>0</v>
      </c>
      <c r="D150" s="207" t="s">
        <v>338</v>
      </c>
      <c r="G150" s="179"/>
      <c r="H150" s="454"/>
      <c r="I150" s="179"/>
    </row>
    <row r="151" spans="2:9">
      <c r="B151" s="207">
        <v>0</v>
      </c>
      <c r="C151" s="207">
        <v>0</v>
      </c>
      <c r="D151" s="207" t="s">
        <v>338</v>
      </c>
      <c r="G151" s="179"/>
      <c r="H151" s="454"/>
      <c r="I151" s="179"/>
    </row>
    <row r="152" spans="2:9">
      <c r="B152" s="207">
        <v>0</v>
      </c>
      <c r="C152" s="207">
        <v>0</v>
      </c>
      <c r="D152" s="207" t="s">
        <v>338</v>
      </c>
      <c r="G152" s="179"/>
      <c r="H152" s="454"/>
      <c r="I152" s="207"/>
    </row>
    <row r="153" spans="2:9">
      <c r="B153" s="207">
        <v>0</v>
      </c>
      <c r="C153" s="207">
        <v>0</v>
      </c>
      <c r="D153" s="207" t="s">
        <v>338</v>
      </c>
      <c r="G153" s="179"/>
      <c r="H153" s="454"/>
      <c r="I153" s="179"/>
    </row>
    <row r="154" spans="2:9">
      <c r="B154" s="207">
        <v>0</v>
      </c>
      <c r="C154" s="207">
        <v>0</v>
      </c>
      <c r="D154" s="207" t="s">
        <v>338</v>
      </c>
      <c r="G154" s="179"/>
      <c r="H154" s="454"/>
      <c r="I154" s="179"/>
    </row>
    <row r="155" spans="2:9">
      <c r="B155" s="207">
        <v>0</v>
      </c>
      <c r="C155" s="207">
        <v>0</v>
      </c>
      <c r="D155" s="207" t="s">
        <v>338</v>
      </c>
      <c r="G155" s="179"/>
      <c r="H155" s="454"/>
      <c r="I155" s="207"/>
    </row>
    <row r="156" spans="2:9">
      <c r="B156" s="207">
        <v>0</v>
      </c>
      <c r="C156" s="207">
        <v>0</v>
      </c>
      <c r="D156" s="207" t="s">
        <v>338</v>
      </c>
      <c r="G156" s="179"/>
      <c r="H156" s="454"/>
      <c r="I156" s="179"/>
    </row>
    <row r="157" spans="2:9">
      <c r="B157" s="207">
        <v>0</v>
      </c>
      <c r="C157" s="207">
        <v>0</v>
      </c>
      <c r="D157" s="207" t="s">
        <v>338</v>
      </c>
      <c r="G157" s="179"/>
      <c r="H157" s="454"/>
      <c r="I157" s="179"/>
    </row>
    <row r="158" spans="2:9">
      <c r="B158" s="207">
        <v>0</v>
      </c>
      <c r="C158" s="207">
        <v>0</v>
      </c>
      <c r="D158" s="207" t="s">
        <v>338</v>
      </c>
      <c r="G158" s="179"/>
      <c r="H158" s="454"/>
      <c r="I158" s="179"/>
    </row>
    <row r="159" spans="2:9">
      <c r="B159" s="207">
        <v>0</v>
      </c>
      <c r="C159" s="207">
        <v>0</v>
      </c>
      <c r="D159" s="207" t="s">
        <v>338</v>
      </c>
      <c r="G159" s="179"/>
      <c r="H159" s="454"/>
      <c r="I159" s="179"/>
    </row>
    <row r="160" spans="2:9">
      <c r="B160" s="207">
        <v>0</v>
      </c>
      <c r="C160" s="207">
        <v>0</v>
      </c>
      <c r="D160" s="207" t="s">
        <v>338</v>
      </c>
      <c r="G160" s="179"/>
      <c r="H160" s="454"/>
      <c r="I160" s="179"/>
    </row>
    <row r="161" spans="2:9">
      <c r="B161" s="207">
        <v>0</v>
      </c>
      <c r="C161" s="207">
        <v>0</v>
      </c>
      <c r="D161" s="207" t="s">
        <v>338</v>
      </c>
      <c r="G161" s="179"/>
      <c r="H161" s="454"/>
      <c r="I161" s="179"/>
    </row>
    <row r="162" spans="2:9">
      <c r="B162" s="207">
        <v>0</v>
      </c>
      <c r="C162" s="207">
        <v>0</v>
      </c>
      <c r="D162" s="207" t="s">
        <v>338</v>
      </c>
      <c r="G162" s="179"/>
      <c r="H162" s="454"/>
      <c r="I162" s="207"/>
    </row>
    <row r="163" spans="2:9">
      <c r="B163" s="207">
        <v>0</v>
      </c>
      <c r="C163" s="207">
        <v>0</v>
      </c>
      <c r="D163" s="207" t="s">
        <v>338</v>
      </c>
      <c r="G163" s="179"/>
      <c r="H163" s="454"/>
      <c r="I163" s="179"/>
    </row>
    <row r="164" spans="2:9">
      <c r="B164" s="207">
        <v>0</v>
      </c>
      <c r="C164" s="207">
        <v>0</v>
      </c>
      <c r="D164" s="207" t="s">
        <v>338</v>
      </c>
      <c r="G164" s="179"/>
      <c r="H164" s="454"/>
      <c r="I164" s="179"/>
    </row>
    <row r="165" spans="2:9">
      <c r="B165" s="207">
        <v>0</v>
      </c>
      <c r="C165" s="207">
        <v>0</v>
      </c>
      <c r="D165" s="207" t="s">
        <v>338</v>
      </c>
      <c r="G165" s="179"/>
      <c r="H165" s="454"/>
      <c r="I165" s="179"/>
    </row>
    <row r="166" spans="2:9">
      <c r="B166" s="207">
        <v>0</v>
      </c>
      <c r="C166" s="207">
        <v>0</v>
      </c>
      <c r="D166" s="207" t="s">
        <v>338</v>
      </c>
      <c r="G166" s="179"/>
      <c r="H166" s="454"/>
      <c r="I166" s="179"/>
    </row>
    <row r="167" spans="2:9">
      <c r="B167" s="207">
        <v>0</v>
      </c>
      <c r="C167" s="207">
        <v>0</v>
      </c>
      <c r="D167" s="207" t="s">
        <v>338</v>
      </c>
      <c r="G167" s="179"/>
      <c r="H167" s="454"/>
      <c r="I167" s="179"/>
    </row>
    <row r="168" spans="2:9">
      <c r="B168" s="207">
        <v>0</v>
      </c>
      <c r="C168" s="207">
        <v>0</v>
      </c>
      <c r="D168" s="207" t="s">
        <v>338</v>
      </c>
      <c r="G168" s="179"/>
      <c r="H168" s="454"/>
      <c r="I168" s="179"/>
    </row>
    <row r="169" spans="2:9">
      <c r="B169" s="207">
        <v>0</v>
      </c>
      <c r="C169" s="207">
        <v>0</v>
      </c>
      <c r="D169" s="207" t="s">
        <v>338</v>
      </c>
      <c r="G169" s="179"/>
      <c r="H169" s="454"/>
      <c r="I169" s="179"/>
    </row>
    <row r="170" spans="2:9">
      <c r="B170" s="207">
        <v>0</v>
      </c>
      <c r="C170" s="207">
        <v>0</v>
      </c>
      <c r="D170" s="207" t="s">
        <v>338</v>
      </c>
      <c r="G170" s="179"/>
      <c r="H170" s="454"/>
      <c r="I170" s="207"/>
    </row>
    <row r="171" spans="2:9">
      <c r="B171" s="207">
        <v>0</v>
      </c>
      <c r="C171" s="207">
        <v>0</v>
      </c>
      <c r="D171" s="207" t="s">
        <v>338</v>
      </c>
      <c r="G171" s="179"/>
      <c r="H171" s="454"/>
      <c r="I171" s="179"/>
    </row>
    <row r="172" spans="2:9">
      <c r="B172" s="207">
        <v>0</v>
      </c>
      <c r="C172" s="207">
        <v>0</v>
      </c>
      <c r="D172" s="207" t="s">
        <v>338</v>
      </c>
      <c r="G172" s="179"/>
      <c r="H172" s="454"/>
      <c r="I172" s="179"/>
    </row>
    <row r="173" spans="2:9">
      <c r="B173" s="207">
        <v>0</v>
      </c>
      <c r="C173" s="207">
        <v>0</v>
      </c>
      <c r="D173" s="207" t="s">
        <v>338</v>
      </c>
      <c r="G173" s="179"/>
      <c r="H173" s="454"/>
      <c r="I173" s="207"/>
    </row>
    <row r="174" spans="2:9">
      <c r="B174" s="207">
        <v>0</v>
      </c>
      <c r="C174" s="207">
        <v>0</v>
      </c>
      <c r="D174" s="207">
        <v>0</v>
      </c>
      <c r="G174" s="179"/>
      <c r="H174" s="454"/>
      <c r="I174" s="207"/>
    </row>
    <row r="175" spans="2:9">
      <c r="B175" s="207">
        <v>0</v>
      </c>
      <c r="C175" s="207">
        <v>0</v>
      </c>
      <c r="D175" s="207">
        <v>0</v>
      </c>
      <c r="G175" s="179"/>
      <c r="H175" s="454"/>
      <c r="I175" s="179"/>
    </row>
    <row r="176" spans="2:9">
      <c r="B176" s="207">
        <v>0</v>
      </c>
      <c r="C176" s="207">
        <v>0</v>
      </c>
      <c r="D176" s="207">
        <v>0</v>
      </c>
      <c r="G176" s="179"/>
      <c r="H176" s="454"/>
      <c r="I176" s="179"/>
    </row>
    <row r="177" spans="2:9">
      <c r="B177" s="207">
        <v>0</v>
      </c>
      <c r="C177" s="207">
        <v>0</v>
      </c>
      <c r="D177" s="207">
        <v>0</v>
      </c>
      <c r="G177" s="179"/>
      <c r="H177" s="454"/>
      <c r="I177" s="207"/>
    </row>
    <row r="178" spans="2:9">
      <c r="B178" s="207">
        <v>0</v>
      </c>
      <c r="C178" s="207">
        <v>0</v>
      </c>
      <c r="D178" s="207">
        <v>0</v>
      </c>
      <c r="G178" s="179"/>
      <c r="H178" s="454"/>
      <c r="I178" s="207"/>
    </row>
    <row r="179" spans="2:9">
      <c r="B179" s="207">
        <v>0</v>
      </c>
      <c r="C179" s="207">
        <v>0</v>
      </c>
      <c r="D179" s="207">
        <v>0</v>
      </c>
      <c r="G179" s="179"/>
      <c r="H179" s="454"/>
      <c r="I179" s="207"/>
    </row>
    <row r="180" spans="2:9">
      <c r="B180" s="207">
        <v>0</v>
      </c>
      <c r="C180" s="207">
        <v>0</v>
      </c>
      <c r="D180" s="207">
        <v>0</v>
      </c>
      <c r="G180" s="179"/>
      <c r="H180" s="454"/>
      <c r="I180" s="207"/>
    </row>
    <row r="181" spans="2:9">
      <c r="B181" s="207">
        <v>0</v>
      </c>
      <c r="C181" s="207">
        <v>0</v>
      </c>
      <c r="D181" s="207">
        <v>0</v>
      </c>
      <c r="G181" s="179"/>
      <c r="H181" s="454"/>
      <c r="I181" s="207"/>
    </row>
    <row r="182" spans="2:9">
      <c r="B182" s="207">
        <v>0</v>
      </c>
      <c r="C182" s="207">
        <v>0</v>
      </c>
      <c r="D182" s="207">
        <v>0</v>
      </c>
      <c r="G182" s="179"/>
      <c r="H182" s="454"/>
      <c r="I182" s="179"/>
    </row>
    <row r="183" spans="2:9">
      <c r="B183" s="207">
        <v>0</v>
      </c>
      <c r="C183" s="207">
        <v>0</v>
      </c>
      <c r="D183" s="207">
        <v>0</v>
      </c>
      <c r="G183" s="179"/>
      <c r="H183" s="454"/>
      <c r="I183" s="179"/>
    </row>
    <row r="184" spans="2:9">
      <c r="B184" s="207">
        <v>0</v>
      </c>
      <c r="C184" s="207">
        <v>0</v>
      </c>
      <c r="D184" s="207">
        <v>0</v>
      </c>
      <c r="G184" s="179"/>
      <c r="H184" s="454"/>
      <c r="I184" s="179"/>
    </row>
    <row r="185" spans="2:9">
      <c r="B185" s="207">
        <v>0</v>
      </c>
      <c r="C185" s="207">
        <v>0</v>
      </c>
      <c r="D185" s="207">
        <v>0</v>
      </c>
      <c r="G185" s="179"/>
      <c r="H185" s="454"/>
      <c r="I185" s="179"/>
    </row>
    <row r="186" spans="2:9">
      <c r="B186" s="207">
        <v>0</v>
      </c>
      <c r="C186" s="207">
        <v>0</v>
      </c>
      <c r="D186" s="207">
        <v>0</v>
      </c>
      <c r="G186" s="179"/>
      <c r="H186" s="454"/>
      <c r="I186" s="179"/>
    </row>
    <row r="187" spans="2:9">
      <c r="B187" s="207">
        <v>0</v>
      </c>
      <c r="C187" s="207">
        <v>0</v>
      </c>
      <c r="D187" s="207">
        <v>0</v>
      </c>
      <c r="G187" s="179"/>
      <c r="H187" s="454"/>
      <c r="I187" s="179"/>
    </row>
    <row r="188" spans="2:9">
      <c r="B188" s="207">
        <v>0</v>
      </c>
      <c r="C188" s="207">
        <v>0</v>
      </c>
      <c r="D188" s="207">
        <v>0</v>
      </c>
      <c r="G188" s="179"/>
      <c r="H188" s="454"/>
      <c r="I188" s="179"/>
    </row>
    <row r="189" spans="2:9">
      <c r="B189" s="207">
        <v>0</v>
      </c>
      <c r="C189" s="207">
        <v>0</v>
      </c>
      <c r="D189" s="207">
        <v>0</v>
      </c>
      <c r="G189" s="179"/>
      <c r="H189" s="454"/>
      <c r="I189" s="179"/>
    </row>
    <row r="190" spans="2:9">
      <c r="B190" s="207">
        <v>0</v>
      </c>
      <c r="C190" s="207">
        <v>0</v>
      </c>
      <c r="D190" s="207">
        <v>0</v>
      </c>
      <c r="G190" s="179"/>
      <c r="H190" s="454"/>
      <c r="I190" s="179"/>
    </row>
    <row r="191" spans="2:9">
      <c r="B191" s="207">
        <v>0</v>
      </c>
      <c r="C191" s="207">
        <v>0</v>
      </c>
      <c r="D191" s="207">
        <v>0</v>
      </c>
      <c r="G191" s="179"/>
      <c r="H191" s="454"/>
      <c r="I191" s="179"/>
    </row>
    <row r="192" spans="2:9">
      <c r="B192" s="207">
        <v>0</v>
      </c>
      <c r="C192" s="207">
        <v>0</v>
      </c>
      <c r="D192" s="207">
        <v>0</v>
      </c>
      <c r="G192" s="179"/>
      <c r="H192" s="454"/>
      <c r="I192" s="179"/>
    </row>
    <row r="193" spans="2:9">
      <c r="B193" s="207">
        <v>0</v>
      </c>
      <c r="C193" s="207">
        <v>0</v>
      </c>
      <c r="D193" s="207">
        <v>0</v>
      </c>
      <c r="G193" s="179"/>
      <c r="H193" s="454"/>
      <c r="I193" s="179"/>
    </row>
    <row r="194" spans="2:9">
      <c r="B194" s="207">
        <v>0</v>
      </c>
      <c r="C194" s="207">
        <v>0</v>
      </c>
      <c r="D194" s="207">
        <v>0</v>
      </c>
      <c r="G194" s="179"/>
      <c r="H194" s="454"/>
      <c r="I194" s="179"/>
    </row>
    <row r="195" spans="2:9">
      <c r="B195" s="207">
        <v>0</v>
      </c>
      <c r="C195" s="207">
        <v>0</v>
      </c>
      <c r="D195" s="207">
        <v>0</v>
      </c>
      <c r="G195" s="179"/>
      <c r="H195" s="454"/>
      <c r="I195" s="207"/>
    </row>
    <row r="196" spans="2:9">
      <c r="B196" s="207">
        <v>0</v>
      </c>
      <c r="C196" s="207">
        <v>0</v>
      </c>
      <c r="D196" s="207">
        <v>0</v>
      </c>
      <c r="G196" s="179"/>
      <c r="H196" s="454"/>
      <c r="I196" s="207"/>
    </row>
    <row r="197" spans="2:9">
      <c r="B197" s="207">
        <v>0</v>
      </c>
      <c r="C197" s="207">
        <v>0</v>
      </c>
      <c r="D197" s="207">
        <v>0</v>
      </c>
      <c r="G197" s="179"/>
      <c r="H197" s="454"/>
      <c r="I197" s="207"/>
    </row>
    <row r="198" spans="2:9">
      <c r="B198" s="207">
        <v>0</v>
      </c>
      <c r="C198" s="207">
        <v>0</v>
      </c>
      <c r="D198" s="207">
        <v>0</v>
      </c>
      <c r="G198" s="179"/>
      <c r="H198" s="454"/>
      <c r="I198" s="207"/>
    </row>
    <row r="199" spans="2:9">
      <c r="B199" s="207">
        <v>0</v>
      </c>
      <c r="C199" s="207">
        <v>0</v>
      </c>
      <c r="D199" s="207">
        <v>0</v>
      </c>
      <c r="G199" s="179"/>
      <c r="H199" s="454"/>
      <c r="I199" s="207"/>
    </row>
    <row r="200" spans="2:9">
      <c r="B200" s="207">
        <v>0</v>
      </c>
      <c r="C200" s="207">
        <v>0</v>
      </c>
      <c r="D200" s="207">
        <v>0</v>
      </c>
      <c r="G200" s="179"/>
      <c r="H200" s="454"/>
      <c r="I200" s="207"/>
    </row>
    <row r="201" spans="2:9">
      <c r="B201" s="207">
        <v>0</v>
      </c>
      <c r="C201" s="207">
        <v>0</v>
      </c>
      <c r="D201" s="207">
        <v>0</v>
      </c>
      <c r="G201" s="179"/>
      <c r="H201" s="454"/>
      <c r="I201" s="207"/>
    </row>
    <row r="202" spans="2:9">
      <c r="B202" s="207">
        <v>0</v>
      </c>
      <c r="C202" s="207">
        <v>0</v>
      </c>
      <c r="D202" s="207">
        <v>0</v>
      </c>
      <c r="G202" s="179"/>
      <c r="H202" s="454"/>
      <c r="I202" s="207"/>
    </row>
    <row r="203" spans="2:9">
      <c r="B203" s="207">
        <v>0</v>
      </c>
      <c r="C203" s="207">
        <v>0</v>
      </c>
      <c r="D203" s="207">
        <v>0</v>
      </c>
      <c r="G203" s="179"/>
      <c r="H203" s="454"/>
      <c r="I203" s="207"/>
    </row>
    <row r="204" spans="2:9">
      <c r="B204" s="207">
        <v>0</v>
      </c>
      <c r="C204" s="207">
        <v>0</v>
      </c>
      <c r="D204" s="207">
        <v>0</v>
      </c>
      <c r="G204" s="179"/>
      <c r="H204" s="454"/>
      <c r="I204" s="207"/>
    </row>
    <row r="205" spans="2:9">
      <c r="B205" s="207">
        <v>0</v>
      </c>
      <c r="C205" s="207">
        <v>0</v>
      </c>
      <c r="D205" s="207">
        <v>0</v>
      </c>
      <c r="G205" s="179"/>
      <c r="H205" s="454"/>
      <c r="I205" s="207"/>
    </row>
    <row r="206" spans="2:9">
      <c r="B206" s="207">
        <v>0</v>
      </c>
      <c r="C206" s="207">
        <v>0</v>
      </c>
      <c r="D206" s="207">
        <v>0</v>
      </c>
      <c r="G206" s="179"/>
      <c r="H206" s="454"/>
      <c r="I206" s="207"/>
    </row>
    <row r="207" spans="2:9">
      <c r="B207" s="207">
        <v>0</v>
      </c>
      <c r="C207" s="207">
        <v>0</v>
      </c>
      <c r="D207" s="207">
        <v>0</v>
      </c>
      <c r="G207" s="179"/>
      <c r="H207" s="454"/>
      <c r="I207" s="179"/>
    </row>
    <row r="208" spans="2:9">
      <c r="B208" s="207">
        <v>0</v>
      </c>
      <c r="C208" s="207">
        <v>0</v>
      </c>
      <c r="D208" s="207">
        <v>0</v>
      </c>
      <c r="G208" s="179"/>
      <c r="H208" s="454"/>
      <c r="I208" s="179"/>
    </row>
    <row r="209" spans="2:9">
      <c r="B209" s="207">
        <v>0</v>
      </c>
      <c r="C209" s="207">
        <v>0</v>
      </c>
      <c r="D209" s="207">
        <v>0</v>
      </c>
      <c r="G209" s="179"/>
      <c r="H209" s="454"/>
      <c r="I209" s="179"/>
    </row>
    <row r="210" spans="2:9">
      <c r="B210" s="207">
        <v>0</v>
      </c>
      <c r="C210" s="207">
        <v>0</v>
      </c>
      <c r="D210" s="207">
        <v>0</v>
      </c>
      <c r="G210" s="179"/>
      <c r="H210" s="454"/>
      <c r="I210" s="179"/>
    </row>
    <row r="211" spans="2:9">
      <c r="B211" s="207">
        <v>0</v>
      </c>
      <c r="C211" s="207">
        <v>0</v>
      </c>
      <c r="D211" s="207">
        <v>0</v>
      </c>
      <c r="G211" s="179"/>
      <c r="H211" s="454"/>
      <c r="I211" s="179"/>
    </row>
    <row r="212" spans="2:9">
      <c r="B212" s="207">
        <v>0</v>
      </c>
      <c r="C212" s="207">
        <v>0</v>
      </c>
      <c r="D212" s="207">
        <v>0</v>
      </c>
      <c r="G212" s="179"/>
      <c r="H212" s="454"/>
      <c r="I212" s="179"/>
    </row>
    <row r="213" spans="2:9">
      <c r="B213" s="207">
        <v>0</v>
      </c>
      <c r="C213" s="207">
        <v>0</v>
      </c>
      <c r="D213" s="207">
        <v>0</v>
      </c>
      <c r="G213" s="179"/>
      <c r="H213" s="454"/>
      <c r="I213" s="207"/>
    </row>
    <row r="214" spans="2:9">
      <c r="B214" s="207">
        <v>0</v>
      </c>
      <c r="C214" s="207">
        <v>0</v>
      </c>
      <c r="D214" s="207">
        <v>0</v>
      </c>
      <c r="G214" s="179"/>
      <c r="H214" s="454"/>
      <c r="I214" s="207"/>
    </row>
    <row r="215" spans="2:9">
      <c r="B215" s="207">
        <v>0</v>
      </c>
      <c r="C215" s="207">
        <v>0</v>
      </c>
      <c r="D215" s="207">
        <v>0</v>
      </c>
      <c r="G215" s="179"/>
      <c r="H215" s="454"/>
      <c r="I215" s="207"/>
    </row>
    <row r="216" spans="2:9">
      <c r="B216" s="207">
        <v>0</v>
      </c>
      <c r="C216" s="207">
        <v>0</v>
      </c>
      <c r="D216" s="207">
        <v>0</v>
      </c>
      <c r="G216" s="179"/>
      <c r="H216" s="454"/>
      <c r="I216" s="207"/>
    </row>
    <row r="217" spans="2:9">
      <c r="B217" s="207">
        <v>0</v>
      </c>
      <c r="C217" s="207">
        <v>0</v>
      </c>
      <c r="D217" s="207">
        <v>0</v>
      </c>
      <c r="G217" s="179"/>
      <c r="H217" s="454"/>
      <c r="I217" s="207"/>
    </row>
    <row r="218" spans="2:9">
      <c r="B218" s="207">
        <v>0</v>
      </c>
      <c r="C218" s="207">
        <v>0</v>
      </c>
      <c r="D218" s="207">
        <v>0</v>
      </c>
      <c r="G218" s="179"/>
      <c r="H218" s="454"/>
      <c r="I218" s="207"/>
    </row>
    <row r="219" spans="2:9">
      <c r="B219" s="207">
        <v>0</v>
      </c>
      <c r="C219" s="207">
        <v>0</v>
      </c>
      <c r="D219" s="207">
        <v>0</v>
      </c>
      <c r="G219" s="179"/>
      <c r="H219" s="454"/>
      <c r="I219" s="179"/>
    </row>
    <row r="220" spans="2:9">
      <c r="B220" s="207">
        <v>0</v>
      </c>
      <c r="C220" s="207">
        <v>0</v>
      </c>
      <c r="D220" s="207">
        <v>0</v>
      </c>
      <c r="G220" s="179"/>
      <c r="H220" s="454"/>
      <c r="I220" s="179"/>
    </row>
    <row r="221" spans="2:9">
      <c r="B221" s="207">
        <v>0</v>
      </c>
      <c r="C221" s="207">
        <v>0</v>
      </c>
      <c r="D221" s="207">
        <v>0</v>
      </c>
      <c r="G221" s="179"/>
      <c r="H221" s="454"/>
      <c r="I221" s="179"/>
    </row>
    <row r="222" spans="2:9">
      <c r="B222" s="207">
        <v>0</v>
      </c>
      <c r="C222" s="207">
        <v>0</v>
      </c>
      <c r="D222" s="207">
        <v>0</v>
      </c>
      <c r="G222" s="179"/>
      <c r="H222" s="454"/>
      <c r="I222" s="179"/>
    </row>
    <row r="223" spans="2:9">
      <c r="B223" s="207">
        <v>0</v>
      </c>
      <c r="C223" s="207">
        <v>0</v>
      </c>
      <c r="D223" s="207">
        <v>0</v>
      </c>
      <c r="G223" s="179"/>
      <c r="H223" s="454"/>
      <c r="I223" s="179"/>
    </row>
    <row r="224" spans="2:9">
      <c r="B224" s="207">
        <v>0</v>
      </c>
      <c r="C224" s="207">
        <v>0</v>
      </c>
      <c r="D224" s="207">
        <v>0</v>
      </c>
      <c r="G224" s="179"/>
      <c r="H224" s="454"/>
      <c r="I224" s="207"/>
    </row>
    <row r="225" spans="2:9">
      <c r="B225" s="207">
        <v>0</v>
      </c>
      <c r="C225" s="207">
        <v>0</v>
      </c>
      <c r="D225" s="207">
        <v>0</v>
      </c>
      <c r="G225" s="179"/>
      <c r="H225" s="454"/>
      <c r="I225" s="207"/>
    </row>
    <row r="226" spans="2:9">
      <c r="B226" s="207">
        <v>0</v>
      </c>
      <c r="C226" s="207">
        <v>0</v>
      </c>
      <c r="D226" s="207">
        <v>0</v>
      </c>
      <c r="G226" s="179"/>
      <c r="H226" s="454"/>
      <c r="I226" s="179"/>
    </row>
    <row r="227" spans="2:9">
      <c r="B227" s="207">
        <v>0</v>
      </c>
      <c r="C227" s="207">
        <v>0</v>
      </c>
      <c r="D227" s="207">
        <v>0</v>
      </c>
      <c r="G227" s="179"/>
      <c r="H227" s="454"/>
      <c r="I227" s="179"/>
    </row>
    <row r="228" spans="2:9">
      <c r="B228" s="207">
        <v>0</v>
      </c>
      <c r="C228" s="207">
        <v>0</v>
      </c>
      <c r="D228" s="207">
        <v>0</v>
      </c>
      <c r="G228" s="179"/>
      <c r="H228" s="454"/>
      <c r="I228" s="179"/>
    </row>
    <row r="229" spans="2:9">
      <c r="B229" s="207">
        <v>0</v>
      </c>
      <c r="C229" s="207">
        <v>0</v>
      </c>
      <c r="D229" s="207">
        <v>0</v>
      </c>
      <c r="G229" s="179"/>
      <c r="H229" s="454"/>
      <c r="I229" s="179"/>
    </row>
    <row r="230" spans="2:9">
      <c r="B230" s="207">
        <v>0</v>
      </c>
      <c r="C230" s="207">
        <v>0</v>
      </c>
      <c r="D230" s="207">
        <v>0</v>
      </c>
      <c r="G230" s="179"/>
      <c r="H230" s="454"/>
      <c r="I230" s="207"/>
    </row>
    <row r="231" spans="2:9">
      <c r="B231" s="207">
        <v>0</v>
      </c>
      <c r="C231" s="207">
        <v>0</v>
      </c>
      <c r="D231" s="207">
        <v>0</v>
      </c>
      <c r="G231" s="179"/>
      <c r="H231" s="454"/>
      <c r="I231" s="207"/>
    </row>
    <row r="232" spans="2:9">
      <c r="B232" s="207">
        <v>0</v>
      </c>
      <c r="C232" s="207">
        <v>0</v>
      </c>
      <c r="D232" s="207">
        <v>0</v>
      </c>
      <c r="G232" s="179"/>
      <c r="H232" s="454"/>
      <c r="I232" s="207"/>
    </row>
    <row r="233" spans="2:9">
      <c r="B233" s="207">
        <v>0</v>
      </c>
      <c r="C233" s="207">
        <v>0</v>
      </c>
      <c r="D233" s="207">
        <v>0</v>
      </c>
      <c r="G233" s="179"/>
      <c r="H233" s="454"/>
      <c r="I233" s="207"/>
    </row>
    <row r="234" spans="2:9">
      <c r="B234" s="207">
        <v>0</v>
      </c>
      <c r="C234" s="207">
        <v>0</v>
      </c>
      <c r="D234" s="207">
        <v>0</v>
      </c>
      <c r="G234" s="179"/>
      <c r="H234" s="454"/>
      <c r="I234" s="207"/>
    </row>
    <row r="235" spans="2:9">
      <c r="B235" s="207">
        <v>0</v>
      </c>
      <c r="C235" s="207">
        <v>0</v>
      </c>
      <c r="D235" s="207">
        <v>0</v>
      </c>
      <c r="G235" s="179"/>
      <c r="H235" s="454"/>
      <c r="I235" s="179"/>
    </row>
    <row r="236" spans="2:9">
      <c r="B236" s="207">
        <v>0</v>
      </c>
      <c r="C236" s="207">
        <v>0</v>
      </c>
      <c r="D236" s="207">
        <v>0</v>
      </c>
      <c r="G236" s="179"/>
      <c r="H236" s="454"/>
      <c r="I236" s="179"/>
    </row>
    <row r="237" spans="2:9">
      <c r="B237" s="207">
        <v>0</v>
      </c>
      <c r="C237" s="207">
        <v>0</v>
      </c>
      <c r="D237" s="207">
        <v>0</v>
      </c>
      <c r="G237" s="179"/>
      <c r="H237" s="454"/>
      <c r="I237" s="179"/>
    </row>
    <row r="238" spans="2:9">
      <c r="B238" s="207">
        <v>0</v>
      </c>
      <c r="C238" s="207">
        <v>0</v>
      </c>
      <c r="D238" s="207">
        <v>0</v>
      </c>
      <c r="G238" s="179"/>
      <c r="H238" s="454"/>
      <c r="I238" s="179"/>
    </row>
    <row r="239" spans="2:9">
      <c r="B239" s="207">
        <v>0</v>
      </c>
      <c r="C239" s="207">
        <v>0</v>
      </c>
      <c r="D239" s="207">
        <v>0</v>
      </c>
      <c r="G239" s="179"/>
      <c r="H239" s="454"/>
      <c r="I239" s="207"/>
    </row>
    <row r="240" spans="2:9">
      <c r="B240" s="207">
        <v>0</v>
      </c>
      <c r="C240" s="207">
        <v>0</v>
      </c>
      <c r="D240" s="207">
        <v>0</v>
      </c>
      <c r="G240" s="179"/>
      <c r="H240" s="454"/>
      <c r="I240" s="207"/>
    </row>
    <row r="241" spans="2:9">
      <c r="B241" s="207">
        <v>0</v>
      </c>
      <c r="C241" s="207">
        <v>0</v>
      </c>
      <c r="D241" s="207">
        <v>0</v>
      </c>
      <c r="G241" s="179"/>
      <c r="H241" s="454"/>
      <c r="I241" s="179"/>
    </row>
    <row r="242" spans="2:9">
      <c r="B242" s="207">
        <v>0</v>
      </c>
      <c r="C242" s="207">
        <v>0</v>
      </c>
      <c r="D242" s="207">
        <v>0</v>
      </c>
      <c r="G242" s="179"/>
      <c r="H242" s="454"/>
      <c r="I242" s="179"/>
    </row>
    <row r="243" spans="2:9">
      <c r="B243" s="207">
        <v>0</v>
      </c>
      <c r="C243" s="207">
        <v>0</v>
      </c>
      <c r="D243" s="207">
        <v>0</v>
      </c>
      <c r="G243" s="179"/>
      <c r="H243" s="454"/>
      <c r="I243" s="179"/>
    </row>
    <row r="244" spans="2:9">
      <c r="B244" s="207">
        <v>0</v>
      </c>
      <c r="C244" s="207">
        <v>0</v>
      </c>
      <c r="D244" s="207">
        <v>0</v>
      </c>
      <c r="G244" s="179"/>
      <c r="H244" s="454"/>
      <c r="I244" s="179"/>
    </row>
    <row r="245" spans="2:9">
      <c r="B245" s="207">
        <v>0</v>
      </c>
      <c r="C245" s="207">
        <v>0</v>
      </c>
      <c r="D245" s="207">
        <v>0</v>
      </c>
      <c r="G245" s="179"/>
      <c r="H245" s="454"/>
      <c r="I245" s="179"/>
    </row>
    <row r="246" spans="2:9">
      <c r="B246" s="207">
        <v>0</v>
      </c>
      <c r="C246" s="207">
        <v>0</v>
      </c>
      <c r="D246" s="207">
        <v>0</v>
      </c>
      <c r="G246" s="179"/>
      <c r="H246" s="454"/>
      <c r="I246" s="179"/>
    </row>
    <row r="247" spans="2:9">
      <c r="B247" s="207">
        <v>0</v>
      </c>
      <c r="C247" s="207">
        <v>0</v>
      </c>
      <c r="D247" s="207">
        <v>0</v>
      </c>
      <c r="G247" s="179"/>
      <c r="H247" s="454"/>
      <c r="I247" s="179"/>
    </row>
    <row r="248" spans="2:9">
      <c r="B248" s="207">
        <v>0</v>
      </c>
      <c r="C248" s="207">
        <v>0</v>
      </c>
      <c r="D248" s="207">
        <v>0</v>
      </c>
      <c r="G248" s="179"/>
      <c r="H248" s="454"/>
      <c r="I248" s="179"/>
    </row>
    <row r="249" spans="2:9">
      <c r="B249" s="207">
        <v>0</v>
      </c>
      <c r="C249" s="207">
        <v>0</v>
      </c>
      <c r="D249" s="207">
        <v>0</v>
      </c>
      <c r="G249" s="179"/>
      <c r="H249" s="454"/>
      <c r="I249" s="179"/>
    </row>
    <row r="250" spans="2:9">
      <c r="B250" s="207">
        <v>0</v>
      </c>
      <c r="C250" s="207">
        <v>0</v>
      </c>
      <c r="D250" s="207">
        <v>0</v>
      </c>
      <c r="G250" s="179"/>
      <c r="H250" s="454"/>
      <c r="I250" s="207"/>
    </row>
    <row r="251" spans="2:9">
      <c r="B251" s="207">
        <v>0</v>
      </c>
      <c r="C251" s="207">
        <v>0</v>
      </c>
      <c r="D251" s="207">
        <v>0</v>
      </c>
      <c r="G251" s="179"/>
      <c r="H251" s="454"/>
      <c r="I251" s="207"/>
    </row>
    <row r="252" spans="2:9">
      <c r="B252" s="207">
        <v>0</v>
      </c>
      <c r="C252" s="207">
        <v>0</v>
      </c>
      <c r="D252" s="207">
        <v>0</v>
      </c>
      <c r="G252" s="179"/>
      <c r="H252" s="454"/>
      <c r="I252" s="207"/>
    </row>
    <row r="253" spans="2:9">
      <c r="B253" s="207">
        <v>0</v>
      </c>
      <c r="C253" s="207">
        <v>0</v>
      </c>
      <c r="D253" s="207">
        <v>0</v>
      </c>
      <c r="G253" s="179"/>
      <c r="H253" s="454"/>
      <c r="I253" s="454"/>
    </row>
    <row r="254" spans="2:9">
      <c r="C254" s="207"/>
      <c r="D254" s="207"/>
      <c r="G254" s="179"/>
      <c r="H254" s="454"/>
      <c r="I254" s="454"/>
    </row>
    <row r="255" spans="2:9">
      <c r="C255" s="207"/>
      <c r="D255" s="207"/>
      <c r="G255" s="179"/>
      <c r="H255" s="454"/>
      <c r="I255" s="454"/>
    </row>
    <row r="256" spans="2:9">
      <c r="C256" s="207"/>
      <c r="D256" s="207"/>
      <c r="G256" s="179"/>
      <c r="H256" s="454"/>
      <c r="I256" s="454"/>
    </row>
    <row r="257" spans="3:9">
      <c r="C257" s="207"/>
      <c r="D257" s="207"/>
      <c r="G257" s="179"/>
      <c r="H257" s="454"/>
      <c r="I257" s="454"/>
    </row>
    <row r="258" spans="3:9">
      <c r="C258" s="207"/>
      <c r="D258" s="207"/>
      <c r="G258" s="179"/>
      <c r="H258" s="454"/>
      <c r="I258" s="454"/>
    </row>
    <row r="259" spans="3:9">
      <c r="C259" s="207"/>
      <c r="D259" s="207"/>
      <c r="G259" s="179"/>
      <c r="H259" s="454"/>
      <c r="I259" s="454"/>
    </row>
    <row r="260" spans="3:9">
      <c r="G260" s="179"/>
      <c r="H260" s="454"/>
    </row>
    <row r="261" spans="3:9">
      <c r="G261" s="179"/>
      <c r="H261" s="454"/>
    </row>
    <row r="262" spans="3:9">
      <c r="G262" s="179"/>
      <c r="H262" s="454"/>
    </row>
    <row r="263" spans="3:9">
      <c r="G263" s="179"/>
      <c r="H263" s="454"/>
    </row>
    <row r="264" spans="3:9">
      <c r="G264" s="179"/>
      <c r="H264" s="454"/>
    </row>
    <row r="265" spans="3:9">
      <c r="G265" s="179"/>
      <c r="H265" s="454"/>
    </row>
    <row r="266" spans="3:9">
      <c r="G266" s="179"/>
      <c r="H266" s="454"/>
    </row>
    <row r="267" spans="3:9">
      <c r="G267" s="179"/>
      <c r="H267" s="454"/>
    </row>
    <row r="268" spans="3:9">
      <c r="G268" s="179"/>
      <c r="H268" s="454"/>
    </row>
    <row r="269" spans="3:9">
      <c r="G269" s="179"/>
      <c r="H269" s="454"/>
    </row>
    <row r="270" spans="3:9">
      <c r="G270" s="179"/>
      <c r="H270" s="454"/>
    </row>
    <row r="271" spans="3:9">
      <c r="G271" s="179"/>
      <c r="H271" s="454"/>
    </row>
    <row r="272" spans="3:9">
      <c r="G272" s="179"/>
      <c r="H272" s="454"/>
    </row>
    <row r="273" spans="7:8">
      <c r="G273" s="179"/>
      <c r="H273" s="454"/>
    </row>
    <row r="274" spans="7:8">
      <c r="G274" s="179"/>
      <c r="H274" s="454"/>
    </row>
    <row r="275" spans="7:8">
      <c r="G275" s="179"/>
      <c r="H275" s="454"/>
    </row>
    <row r="276" spans="7:8">
      <c r="G276" s="179"/>
      <c r="H276" s="454"/>
    </row>
    <row r="277" spans="7:8">
      <c r="G277" s="179"/>
      <c r="H277" s="454"/>
    </row>
    <row r="278" spans="7:8">
      <c r="G278" s="179"/>
      <c r="H278" s="454"/>
    </row>
    <row r="279" spans="7:8">
      <c r="G279" s="179"/>
      <c r="H279" s="454"/>
    </row>
    <row r="280" spans="7:8">
      <c r="G280" s="179"/>
      <c r="H280" s="454"/>
    </row>
    <row r="281" spans="7:8">
      <c r="G281" s="179"/>
      <c r="H281" s="454"/>
    </row>
    <row r="282" spans="7:8">
      <c r="G282" s="179"/>
      <c r="H282" s="454"/>
    </row>
    <row r="283" spans="7:8">
      <c r="G283" s="179"/>
      <c r="H283" s="454"/>
    </row>
    <row r="284" spans="7:8">
      <c r="G284" s="179"/>
      <c r="H284" s="454"/>
    </row>
    <row r="285" spans="7:8">
      <c r="G285" s="179"/>
      <c r="H285" s="454"/>
    </row>
    <row r="286" spans="7:8">
      <c r="G286" s="179"/>
      <c r="H286" s="454"/>
    </row>
    <row r="287" spans="7:8">
      <c r="G287" s="179"/>
      <c r="H287" s="454"/>
    </row>
    <row r="288" spans="7:8">
      <c r="G288" s="179"/>
      <c r="H288" s="454"/>
    </row>
    <row r="289" spans="7:8">
      <c r="G289" s="179"/>
      <c r="H289" s="454"/>
    </row>
    <row r="290" spans="7:8">
      <c r="G290" s="179"/>
      <c r="H290" s="454"/>
    </row>
    <row r="291" spans="7:8">
      <c r="G291" s="179"/>
      <c r="H291" s="454"/>
    </row>
    <row r="292" spans="7:8">
      <c r="G292" s="179"/>
      <c r="H292" s="454"/>
    </row>
    <row r="293" spans="7:8">
      <c r="G293" s="179"/>
      <c r="H293" s="454"/>
    </row>
    <row r="294" spans="7:8">
      <c r="G294" s="179"/>
      <c r="H294" s="454"/>
    </row>
    <row r="295" spans="7:8">
      <c r="G295" s="179"/>
      <c r="H295" s="454"/>
    </row>
    <row r="296" spans="7:8">
      <c r="G296" s="179"/>
      <c r="H296" s="454"/>
    </row>
    <row r="297" spans="7:8">
      <c r="G297" s="179"/>
      <c r="H297" s="454"/>
    </row>
    <row r="298" spans="7:8">
      <c r="G298" s="179"/>
      <c r="H298" s="454"/>
    </row>
    <row r="299" spans="7:8">
      <c r="G299" s="179"/>
      <c r="H299" s="454"/>
    </row>
    <row r="300" spans="7:8">
      <c r="G300" s="179"/>
      <c r="H300" s="454"/>
    </row>
    <row r="301" spans="7:8">
      <c r="G301" s="179"/>
      <c r="H301" s="454"/>
    </row>
    <row r="302" spans="7:8">
      <c r="G302" s="179"/>
      <c r="H302" s="454"/>
    </row>
  </sheetData>
  <hyperlinks>
    <hyperlink ref="B2" r:id="rId1"/>
  </hyperlinks>
  <pageMargins left="0.7" right="0.7" top="0.75" bottom="0.75" header="0.3" footer="0.3"/>
  <pageSetup paperSize="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2:S368"/>
  <sheetViews>
    <sheetView topLeftCell="A105" workbookViewId="0">
      <selection activeCell="J139" sqref="J139"/>
    </sheetView>
  </sheetViews>
  <sheetFormatPr baseColWidth="10" defaultColWidth="11" defaultRowHeight="13" customHeight="1"/>
  <cols>
    <col min="1" max="1" width="16.25" style="208" customWidth="1"/>
    <col min="2" max="3" width="11" style="208"/>
    <col min="4" max="4" width="6.08203125" style="208" customWidth="1"/>
    <col min="5" max="5" width="4.33203125" style="208" customWidth="1"/>
    <col min="6" max="6" width="12.75" style="208" customWidth="1"/>
    <col min="7" max="7" width="9.58203125" style="208" customWidth="1"/>
    <col min="8" max="8" width="10.75" style="176"/>
    <col min="9" max="9" width="4.75" style="208" customWidth="1"/>
    <col min="10" max="10" width="7.25" style="208" customWidth="1"/>
    <col min="11" max="13" width="11" style="208"/>
    <col min="14" max="14" width="7.08203125" style="208" customWidth="1"/>
    <col min="15" max="15" width="2.25" style="208" customWidth="1"/>
    <col min="16" max="16" width="11" style="208"/>
    <col min="17" max="17" width="5.58203125" style="208" customWidth="1"/>
    <col min="18" max="18" width="11" style="208"/>
    <col min="19" max="19" width="16.83203125" style="208" bestFit="1" customWidth="1"/>
    <col min="20" max="16384" width="11" style="208"/>
  </cols>
  <sheetData>
    <row r="2" spans="1:19" ht="13" customHeight="1">
      <c r="A2" s="208" t="s">
        <v>546</v>
      </c>
    </row>
    <row r="3" spans="1:19" ht="13" customHeight="1">
      <c r="A3" s="208" t="s">
        <v>547</v>
      </c>
    </row>
    <row r="4" spans="1:19" ht="13" customHeight="1">
      <c r="A4" s="250" t="s">
        <v>544</v>
      </c>
    </row>
    <row r="6" spans="1:19" ht="13" customHeight="1">
      <c r="A6" s="208" t="s">
        <v>550</v>
      </c>
    </row>
    <row r="8" spans="1:19" ht="13" customHeight="1">
      <c r="A8" s="208" t="s">
        <v>221</v>
      </c>
      <c r="B8" s="908" t="s">
        <v>220</v>
      </c>
      <c r="C8" s="908"/>
      <c r="D8" s="908"/>
      <c r="F8" s="907" t="s">
        <v>221</v>
      </c>
      <c r="G8" s="907" t="s">
        <v>168</v>
      </c>
      <c r="H8" s="909" t="s">
        <v>495</v>
      </c>
    </row>
    <row r="9" spans="1:19" ht="13" customHeight="1">
      <c r="A9" s="208" t="s">
        <v>41</v>
      </c>
      <c r="B9" s="196">
        <v>2.2337564252330074E-5</v>
      </c>
      <c r="C9" s="208" t="s">
        <v>224</v>
      </c>
      <c r="D9" s="208" t="s">
        <v>497</v>
      </c>
      <c r="F9" s="183" t="s">
        <v>41</v>
      </c>
      <c r="G9" s="773">
        <v>3.4760689720246702</v>
      </c>
      <c r="H9" s="176" t="s">
        <v>367</v>
      </c>
      <c r="I9" s="176"/>
      <c r="L9" s="317"/>
      <c r="P9" s="209"/>
      <c r="Q9" s="122"/>
      <c r="R9" s="318"/>
      <c r="S9" s="163"/>
    </row>
    <row r="10" spans="1:19" ht="13" customHeight="1">
      <c r="A10" s="208" t="s">
        <v>123</v>
      </c>
      <c r="B10" s="196">
        <v>8.5894119217836003E-5</v>
      </c>
      <c r="C10" s="208" t="s">
        <v>238</v>
      </c>
      <c r="D10" s="208" t="s">
        <v>497</v>
      </c>
      <c r="F10" s="209" t="s">
        <v>123</v>
      </c>
      <c r="G10" s="773">
        <v>164.12084716386872</v>
      </c>
      <c r="H10" s="176" t="s">
        <v>367</v>
      </c>
      <c r="I10" s="176"/>
      <c r="L10" s="317"/>
      <c r="P10" s="209"/>
      <c r="Q10" s="122"/>
      <c r="R10" s="318"/>
      <c r="S10" s="163"/>
    </row>
    <row r="11" spans="1:19" ht="13" customHeight="1">
      <c r="A11" s="208" t="s">
        <v>36</v>
      </c>
      <c r="B11" s="196">
        <v>1.2696031226023044E-3</v>
      </c>
      <c r="C11" s="208" t="s">
        <v>274</v>
      </c>
      <c r="D11" s="208" t="s">
        <v>497</v>
      </c>
      <c r="F11" s="183" t="s">
        <v>36</v>
      </c>
      <c r="G11" s="773">
        <v>172.06326869633841</v>
      </c>
      <c r="H11" s="176" t="s">
        <v>316</v>
      </c>
      <c r="I11" s="176"/>
      <c r="L11" s="317"/>
      <c r="P11" s="209"/>
      <c r="Q11" s="122"/>
      <c r="R11" s="209"/>
      <c r="S11" s="163"/>
    </row>
    <row r="12" spans="1:19" ht="13" customHeight="1">
      <c r="A12" s="208" t="s">
        <v>69</v>
      </c>
      <c r="B12" s="196">
        <v>2.393830175575438E-5</v>
      </c>
      <c r="C12" s="208" t="s">
        <v>309</v>
      </c>
      <c r="D12" s="208" t="s">
        <v>497</v>
      </c>
      <c r="F12" s="209" t="s">
        <v>69</v>
      </c>
      <c r="G12" s="773">
        <v>4.5600977008555672</v>
      </c>
      <c r="H12" s="176" t="s">
        <v>367</v>
      </c>
      <c r="I12" s="176"/>
      <c r="L12" s="317"/>
      <c r="P12" s="209"/>
      <c r="Q12" s="122"/>
      <c r="R12" s="318"/>
      <c r="S12" s="163"/>
    </row>
    <row r="13" spans="1:19" ht="13" customHeight="1">
      <c r="A13" s="208" t="s">
        <v>33</v>
      </c>
      <c r="B13" s="196">
        <v>5.1481900933993954E-3</v>
      </c>
      <c r="C13" s="208" t="s">
        <v>200</v>
      </c>
      <c r="D13" s="208" t="s">
        <v>497</v>
      </c>
      <c r="F13" s="185" t="s">
        <v>33</v>
      </c>
      <c r="G13" s="773">
        <v>649.33352551023825</v>
      </c>
      <c r="H13" s="176" t="s">
        <v>211</v>
      </c>
      <c r="I13" s="176"/>
      <c r="L13" s="317"/>
      <c r="P13" s="209"/>
      <c r="Q13" s="122"/>
      <c r="R13" s="209"/>
      <c r="S13" s="163"/>
    </row>
    <row r="14" spans="1:19" ht="13" customHeight="1">
      <c r="A14" s="208" t="s">
        <v>124</v>
      </c>
      <c r="B14" s="196">
        <v>2.1584490017764548E-4</v>
      </c>
      <c r="C14" s="208" t="s">
        <v>282</v>
      </c>
      <c r="D14" s="208" t="s">
        <v>497</v>
      </c>
      <c r="F14" s="185" t="s">
        <v>124</v>
      </c>
      <c r="G14" s="773">
        <v>404.41187246377757</v>
      </c>
      <c r="H14" s="176" t="s">
        <v>367</v>
      </c>
      <c r="I14" s="176"/>
      <c r="L14" s="317"/>
      <c r="P14" s="209"/>
      <c r="Q14" s="122"/>
      <c r="R14" s="318"/>
      <c r="S14" s="163"/>
    </row>
    <row r="15" spans="1:19" ht="13" customHeight="1">
      <c r="A15" s="208" t="s">
        <v>55</v>
      </c>
      <c r="B15" s="196">
        <v>2.8706680496068553E-2</v>
      </c>
      <c r="C15" s="208" t="s">
        <v>178</v>
      </c>
      <c r="D15" s="208" t="s">
        <v>497</v>
      </c>
      <c r="F15" s="185" t="s">
        <v>55</v>
      </c>
      <c r="G15" s="773">
        <v>6517.1022789606368</v>
      </c>
      <c r="H15" s="176" t="s">
        <v>171</v>
      </c>
      <c r="I15" s="176"/>
      <c r="L15" s="317"/>
      <c r="P15" s="209"/>
      <c r="Q15" s="122"/>
      <c r="R15" s="209"/>
      <c r="S15" s="163"/>
    </row>
    <row r="16" spans="1:19" ht="13" customHeight="1">
      <c r="A16" s="208" t="s">
        <v>88</v>
      </c>
      <c r="B16" s="196">
        <v>5.4336670749759982E-3</v>
      </c>
      <c r="C16" s="208" t="s">
        <v>197</v>
      </c>
      <c r="D16" s="208" t="s">
        <v>497</v>
      </c>
      <c r="F16" s="185" t="s">
        <v>88</v>
      </c>
      <c r="G16" s="773">
        <v>3427.9523178229142</v>
      </c>
      <c r="H16" s="176" t="s">
        <v>188</v>
      </c>
      <c r="I16" s="176"/>
      <c r="L16" s="317"/>
      <c r="P16" s="209"/>
      <c r="Q16" s="122"/>
      <c r="R16" s="209"/>
      <c r="S16" s="163"/>
    </row>
    <row r="17" spans="1:19" ht="13" customHeight="1">
      <c r="A17" s="208" t="s">
        <v>87</v>
      </c>
      <c r="B17" s="196">
        <v>2.0642237714612514E-4</v>
      </c>
      <c r="C17" s="208" t="s">
        <v>304</v>
      </c>
      <c r="D17" s="208" t="s">
        <v>497</v>
      </c>
      <c r="F17" s="209" t="s">
        <v>87</v>
      </c>
      <c r="G17" s="773">
        <v>116.41696963837634</v>
      </c>
      <c r="H17" s="176" t="s">
        <v>367</v>
      </c>
      <c r="I17" s="176"/>
      <c r="L17" s="317"/>
      <c r="P17" s="209"/>
      <c r="Q17" s="122"/>
      <c r="R17" s="318"/>
      <c r="S17" s="163"/>
    </row>
    <row r="18" spans="1:19" ht="13" customHeight="1">
      <c r="A18" s="208" t="s">
        <v>136</v>
      </c>
      <c r="B18" s="196">
        <v>8.7676758710285792E-5</v>
      </c>
      <c r="C18" s="208" t="s">
        <v>242</v>
      </c>
      <c r="D18" s="208" t="s">
        <v>497</v>
      </c>
      <c r="F18" s="185" t="s">
        <v>136</v>
      </c>
      <c r="G18" s="773">
        <v>334.85104686108406</v>
      </c>
      <c r="H18" s="176" t="s">
        <v>367</v>
      </c>
      <c r="I18" s="176"/>
      <c r="L18" s="317"/>
      <c r="P18" s="209"/>
      <c r="Q18" s="122"/>
      <c r="R18" s="318"/>
      <c r="S18" s="163"/>
    </row>
    <row r="19" spans="1:19" ht="13" customHeight="1">
      <c r="A19" s="208" t="s">
        <v>11</v>
      </c>
      <c r="B19" s="196">
        <v>7.5700331752847586E-4</v>
      </c>
      <c r="C19" s="208" t="s">
        <v>267</v>
      </c>
      <c r="D19" s="208" t="s">
        <v>497</v>
      </c>
      <c r="F19" s="209" t="s">
        <v>11</v>
      </c>
      <c r="G19" s="773">
        <v>26.346780521359712</v>
      </c>
      <c r="H19" s="176" t="s">
        <v>317</v>
      </c>
      <c r="I19" s="176"/>
      <c r="L19" s="317"/>
      <c r="P19" s="209"/>
      <c r="Q19" s="122"/>
      <c r="R19" s="318"/>
      <c r="S19" s="163"/>
    </row>
    <row r="20" spans="1:19" ht="13" customHeight="1">
      <c r="A20" s="208" t="s">
        <v>84</v>
      </c>
      <c r="B20" s="196">
        <v>3.7955669030058576E-4</v>
      </c>
      <c r="C20" s="208" t="s">
        <v>271</v>
      </c>
      <c r="D20" s="208" t="s">
        <v>497</v>
      </c>
      <c r="F20" s="185" t="s">
        <v>84</v>
      </c>
      <c r="G20" s="773">
        <v>219.87674383722873</v>
      </c>
      <c r="H20" s="176" t="s">
        <v>367</v>
      </c>
      <c r="I20" s="176"/>
      <c r="L20" s="317"/>
      <c r="P20" s="209"/>
      <c r="Q20" s="122"/>
      <c r="R20" s="318"/>
      <c r="S20" s="163"/>
    </row>
    <row r="21" spans="1:19" ht="13" customHeight="1">
      <c r="A21" s="208" t="s">
        <v>78</v>
      </c>
      <c r="B21" s="196">
        <v>8.3788421792876933E-3</v>
      </c>
      <c r="C21" s="208" t="s">
        <v>190</v>
      </c>
      <c r="D21" s="208" t="s">
        <v>497</v>
      </c>
      <c r="F21" s="185" t="s">
        <v>78</v>
      </c>
      <c r="G21" s="773">
        <v>4068.261194761858</v>
      </c>
      <c r="H21" s="176" t="s">
        <v>179</v>
      </c>
      <c r="I21" s="176"/>
      <c r="L21" s="317"/>
      <c r="P21" s="209"/>
      <c r="Q21" s="122"/>
      <c r="R21" s="318"/>
      <c r="S21" s="163"/>
    </row>
    <row r="22" spans="1:19" ht="13" customHeight="1">
      <c r="A22" s="208" t="s">
        <v>85</v>
      </c>
      <c r="B22" s="196">
        <v>1.2318402696806128E-4</v>
      </c>
      <c r="C22" s="208" t="s">
        <v>236</v>
      </c>
      <c r="D22" s="208" t="s">
        <v>497</v>
      </c>
      <c r="F22" s="209" t="s">
        <v>85</v>
      </c>
      <c r="G22" s="773">
        <v>62.248239101920788</v>
      </c>
      <c r="H22" s="176" t="s">
        <v>367</v>
      </c>
      <c r="I22" s="176"/>
      <c r="L22" s="317"/>
      <c r="P22" s="209"/>
      <c r="Q22" s="122"/>
      <c r="R22" s="318"/>
      <c r="S22" s="163"/>
    </row>
    <row r="23" spans="1:19" ht="13" customHeight="1">
      <c r="A23" s="208" t="s">
        <v>81</v>
      </c>
      <c r="B23" s="196">
        <v>7.8108714087545068E-5</v>
      </c>
      <c r="C23" s="208" t="s">
        <v>279</v>
      </c>
      <c r="D23" s="208" t="s">
        <v>497</v>
      </c>
      <c r="F23" s="183" t="s">
        <v>81</v>
      </c>
      <c r="G23" s="773">
        <v>38.927327484310489</v>
      </c>
      <c r="H23" s="176" t="s">
        <v>367</v>
      </c>
      <c r="I23" s="176"/>
      <c r="L23" s="317"/>
      <c r="P23" s="209"/>
      <c r="Q23" s="122"/>
      <c r="R23" s="209"/>
      <c r="S23" s="163"/>
    </row>
    <row r="24" spans="1:19" ht="13" customHeight="1">
      <c r="A24" s="208" t="s">
        <v>111</v>
      </c>
      <c r="B24" s="196">
        <v>2.0121998025999615E-4</v>
      </c>
      <c r="C24" s="208" t="s">
        <v>278</v>
      </c>
      <c r="D24" s="208" t="s">
        <v>497</v>
      </c>
      <c r="F24" s="183" t="s">
        <v>111</v>
      </c>
      <c r="G24" s="773">
        <v>325.86689076913547</v>
      </c>
      <c r="H24" s="176" t="s">
        <v>367</v>
      </c>
      <c r="I24" s="176"/>
      <c r="L24" s="317"/>
      <c r="P24" s="209"/>
      <c r="Q24" s="122"/>
      <c r="R24" s="318"/>
      <c r="S24" s="163"/>
    </row>
    <row r="25" spans="1:19" ht="13" customHeight="1">
      <c r="A25" s="208" t="s">
        <v>128</v>
      </c>
      <c r="B25" s="196">
        <v>1.1176094586123862E-4</v>
      </c>
      <c r="C25" s="208" t="s">
        <v>277</v>
      </c>
      <c r="D25" s="208" t="s">
        <v>497</v>
      </c>
      <c r="F25" s="209" t="s">
        <v>128</v>
      </c>
      <c r="G25" s="773">
        <v>283.69599265939013</v>
      </c>
      <c r="H25" s="176" t="s">
        <v>367</v>
      </c>
      <c r="I25" s="176"/>
      <c r="L25" s="317"/>
      <c r="P25" s="209"/>
      <c r="Q25" s="122"/>
      <c r="R25" s="318"/>
      <c r="S25" s="163"/>
    </row>
    <row r="26" spans="1:19" ht="13" customHeight="1">
      <c r="A26" s="208" t="s">
        <v>9</v>
      </c>
      <c r="B26" s="196">
        <v>2.5004574835023993E-2</v>
      </c>
      <c r="C26" s="208" t="s">
        <v>181</v>
      </c>
      <c r="D26" s="208" t="s">
        <v>497</v>
      </c>
      <c r="F26" s="185" t="s">
        <v>9</v>
      </c>
      <c r="G26" s="773">
        <v>666.83598432239364</v>
      </c>
      <c r="H26" s="176" t="s">
        <v>210</v>
      </c>
      <c r="I26" s="176"/>
      <c r="L26" s="317"/>
      <c r="P26" s="209"/>
      <c r="Q26" s="122"/>
      <c r="R26" s="318"/>
      <c r="S26" s="163"/>
    </row>
    <row r="27" spans="1:19" ht="13" customHeight="1">
      <c r="A27" s="208" t="s">
        <v>323</v>
      </c>
      <c r="B27" s="196">
        <v>5.7808452112300464E-5</v>
      </c>
      <c r="C27" s="208" t="s">
        <v>295</v>
      </c>
      <c r="D27" s="208" t="s">
        <v>497</v>
      </c>
      <c r="F27" s="209" t="s">
        <v>323</v>
      </c>
      <c r="G27" s="773">
        <v>757.42011934729351</v>
      </c>
      <c r="H27" s="176" t="s">
        <v>367</v>
      </c>
      <c r="I27" s="176"/>
      <c r="L27" s="317"/>
      <c r="P27" s="209"/>
      <c r="Q27" s="122"/>
      <c r="R27" s="318"/>
      <c r="S27" s="163"/>
    </row>
    <row r="28" spans="1:19" ht="13" customHeight="1">
      <c r="A28" s="208" t="s">
        <v>94</v>
      </c>
      <c r="B28" s="196">
        <v>9.0940080393403066E-4</v>
      </c>
      <c r="C28" s="208" t="s">
        <v>285</v>
      </c>
      <c r="D28" s="208" t="s">
        <v>497</v>
      </c>
      <c r="F28" s="364" t="s">
        <v>94</v>
      </c>
      <c r="G28" s="773">
        <v>701.57340261893421</v>
      </c>
      <c r="H28" s="176" t="s">
        <v>209</v>
      </c>
      <c r="I28" s="176"/>
      <c r="L28" s="317"/>
      <c r="P28" s="209"/>
      <c r="Q28" s="122"/>
      <c r="R28" s="318"/>
      <c r="S28" s="163"/>
    </row>
    <row r="29" spans="1:19" ht="13" customHeight="1">
      <c r="A29" s="208" t="s">
        <v>60</v>
      </c>
      <c r="B29" s="196">
        <v>1.4308410456744981E-4</v>
      </c>
      <c r="C29" s="208" t="s">
        <v>319</v>
      </c>
      <c r="D29" s="208" t="s">
        <v>497</v>
      </c>
      <c r="F29" s="364" t="s">
        <v>60</v>
      </c>
      <c r="G29" s="773">
        <v>42.159836526600607</v>
      </c>
      <c r="H29" s="176" t="s">
        <v>367</v>
      </c>
      <c r="I29" s="176"/>
      <c r="L29" s="317"/>
      <c r="P29" s="209"/>
      <c r="Q29" s="122"/>
      <c r="R29" s="318"/>
      <c r="S29" s="163"/>
    </row>
    <row r="30" spans="1:19" ht="13" customHeight="1">
      <c r="A30" s="208" t="s">
        <v>79</v>
      </c>
      <c r="B30" s="196">
        <v>1.0804978148114059E-5</v>
      </c>
      <c r="C30" s="208" t="s">
        <v>258</v>
      </c>
      <c r="D30" s="208" t="s">
        <v>497</v>
      </c>
      <c r="F30" s="209" t="s">
        <v>79</v>
      </c>
      <c r="G30" s="773">
        <v>5.6577111068698391</v>
      </c>
      <c r="H30" s="176" t="s">
        <v>367</v>
      </c>
      <c r="I30" s="176"/>
      <c r="L30" s="317"/>
      <c r="P30" s="209"/>
      <c r="Q30" s="122"/>
      <c r="R30" s="318"/>
      <c r="S30" s="163"/>
    </row>
    <row r="31" spans="1:19" ht="13" customHeight="1">
      <c r="A31" s="208" t="s">
        <v>65</v>
      </c>
      <c r="B31" s="196">
        <v>9.4552653895449288E-5</v>
      </c>
      <c r="C31" s="208" t="s">
        <v>235</v>
      </c>
      <c r="D31" s="208" t="s">
        <v>497</v>
      </c>
      <c r="F31" s="209" t="s">
        <v>65</v>
      </c>
      <c r="G31" s="773">
        <v>32.973260423901905</v>
      </c>
      <c r="H31" s="176" t="s">
        <v>367</v>
      </c>
      <c r="I31" s="176"/>
      <c r="L31" s="317"/>
      <c r="P31" s="209"/>
      <c r="Q31" s="122"/>
      <c r="R31" s="209"/>
      <c r="S31" s="163"/>
    </row>
    <row r="32" spans="1:19" ht="13" customHeight="1">
      <c r="A32" s="208" t="s">
        <v>57</v>
      </c>
      <c r="B32" s="196">
        <v>4.3849293474484426E-4</v>
      </c>
      <c r="C32" s="208" t="s">
        <v>239</v>
      </c>
      <c r="D32" s="208" t="s">
        <v>497</v>
      </c>
      <c r="F32" s="209" t="s">
        <v>57</v>
      </c>
      <c r="G32" s="773">
        <v>100.70261483492303</v>
      </c>
      <c r="H32" s="176" t="s">
        <v>367</v>
      </c>
      <c r="I32" s="176"/>
      <c r="L32" s="317"/>
      <c r="P32" s="209"/>
      <c r="Q32" s="122"/>
      <c r="R32" s="318"/>
      <c r="S32" s="163"/>
    </row>
    <row r="33" spans="1:19" ht="13" customHeight="1">
      <c r="A33" s="208" t="s">
        <v>38</v>
      </c>
      <c r="B33" s="196">
        <v>3.0223997747325766E-2</v>
      </c>
      <c r="C33" s="208" t="s">
        <v>176</v>
      </c>
      <c r="D33" s="208" t="s">
        <v>497</v>
      </c>
      <c r="F33" s="185" t="s">
        <v>38</v>
      </c>
      <c r="G33" s="773">
        <v>4593.7617090115982</v>
      </c>
      <c r="H33" s="176" t="s">
        <v>177</v>
      </c>
      <c r="I33" s="176"/>
      <c r="L33" s="317"/>
      <c r="P33" s="209"/>
      <c r="Q33" s="122"/>
      <c r="R33" s="209"/>
      <c r="S33" s="163"/>
    </row>
    <row r="34" spans="1:19" ht="13" customHeight="1">
      <c r="A34" s="208" t="s">
        <v>58</v>
      </c>
      <c r="B34" s="196">
        <v>3.6493540842271696E-3</v>
      </c>
      <c r="C34" s="208" t="s">
        <v>207</v>
      </c>
      <c r="D34" s="208" t="s">
        <v>497</v>
      </c>
      <c r="F34" s="364" t="s">
        <v>58</v>
      </c>
      <c r="G34" s="773">
        <v>1100.6618948824275</v>
      </c>
      <c r="H34" s="176" t="s">
        <v>203</v>
      </c>
      <c r="I34" s="176"/>
      <c r="L34" s="317"/>
      <c r="P34" s="209"/>
      <c r="Q34" s="122"/>
      <c r="R34" s="318"/>
      <c r="S34" s="163"/>
    </row>
    <row r="35" spans="1:19" ht="13" customHeight="1">
      <c r="A35" s="208" t="s">
        <v>1</v>
      </c>
      <c r="B35" s="196">
        <v>0.13335180244861905</v>
      </c>
      <c r="C35" s="208" t="s">
        <v>170</v>
      </c>
      <c r="D35" s="208" t="s">
        <v>497</v>
      </c>
      <c r="F35" s="364" t="s">
        <v>1</v>
      </c>
      <c r="G35" s="773">
        <v>531.74758605482441</v>
      </c>
      <c r="H35" s="176" t="s">
        <v>213</v>
      </c>
      <c r="I35" s="176"/>
      <c r="L35" s="317"/>
      <c r="P35" s="209"/>
      <c r="Q35" s="122"/>
      <c r="R35" s="318"/>
      <c r="S35" s="163"/>
    </row>
    <row r="36" spans="1:19" ht="13" customHeight="1">
      <c r="A36" s="208" t="s">
        <v>31</v>
      </c>
      <c r="B36" s="196">
        <v>2.3320562601023818E-3</v>
      </c>
      <c r="C36" s="208" t="s">
        <v>214</v>
      </c>
      <c r="D36" s="208" t="s">
        <v>497</v>
      </c>
      <c r="F36" s="364" t="s">
        <v>31</v>
      </c>
      <c r="G36" s="773">
        <v>265.75071182797001</v>
      </c>
      <c r="H36" s="176" t="s">
        <v>241</v>
      </c>
      <c r="I36" s="176"/>
      <c r="L36" s="317"/>
      <c r="P36" s="209"/>
      <c r="Q36" s="122"/>
      <c r="R36" s="318"/>
      <c r="S36" s="163"/>
    </row>
    <row r="37" spans="1:19" ht="13" customHeight="1">
      <c r="A37" s="208" t="s">
        <v>113</v>
      </c>
      <c r="B37" s="196">
        <v>2.9508140659714857E-4</v>
      </c>
      <c r="C37" s="208" t="s">
        <v>314</v>
      </c>
      <c r="D37" s="208" t="s">
        <v>497</v>
      </c>
      <c r="F37" s="187" t="s">
        <v>113</v>
      </c>
      <c r="G37" s="773">
        <v>331.17017271804519</v>
      </c>
      <c r="H37" s="176" t="s">
        <v>367</v>
      </c>
      <c r="I37" s="176"/>
      <c r="L37" s="317"/>
      <c r="P37" s="209"/>
      <c r="Q37" s="122"/>
      <c r="R37" s="318"/>
      <c r="S37" s="163"/>
    </row>
    <row r="38" spans="1:19" ht="13" customHeight="1">
      <c r="A38" s="208" t="s">
        <v>324</v>
      </c>
      <c r="B38" s="196">
        <v>1.2089206190634011E-4</v>
      </c>
      <c r="C38" s="208" t="s">
        <v>244</v>
      </c>
      <c r="D38" s="208" t="s">
        <v>497</v>
      </c>
      <c r="F38" s="209" t="s">
        <v>324</v>
      </c>
      <c r="G38" s="773">
        <v>27.876759522253916</v>
      </c>
      <c r="H38" s="176" t="s">
        <v>367</v>
      </c>
      <c r="I38" s="176"/>
      <c r="L38" s="317"/>
      <c r="P38" s="209"/>
      <c r="Q38" s="122"/>
      <c r="R38" s="209"/>
      <c r="S38" s="163"/>
    </row>
    <row r="39" spans="1:19" ht="13" customHeight="1">
      <c r="A39" s="208" t="s">
        <v>114</v>
      </c>
      <c r="B39" s="196">
        <v>1.6204920594324731E-3</v>
      </c>
      <c r="C39" s="208" t="s">
        <v>217</v>
      </c>
      <c r="D39" s="208" t="s">
        <v>497</v>
      </c>
      <c r="F39" s="187" t="s">
        <v>114</v>
      </c>
      <c r="G39" s="773">
        <v>2138.3781191921967</v>
      </c>
      <c r="H39" s="176" t="s">
        <v>195</v>
      </c>
      <c r="I39" s="176"/>
      <c r="L39" s="317"/>
      <c r="P39" s="209"/>
      <c r="Q39" s="122"/>
      <c r="R39" s="318"/>
      <c r="S39" s="163"/>
    </row>
    <row r="40" spans="1:19" ht="13" customHeight="1">
      <c r="A40" s="208" t="s">
        <v>73</v>
      </c>
      <c r="B40" s="196">
        <v>5.3824798552642257E-4</v>
      </c>
      <c r="C40" s="208" t="s">
        <v>298</v>
      </c>
      <c r="D40" s="208" t="s">
        <v>497</v>
      </c>
      <c r="F40" s="209" t="s">
        <v>73</v>
      </c>
      <c r="G40" s="773">
        <v>261.19184087885873</v>
      </c>
      <c r="H40" s="176" t="s">
        <v>367</v>
      </c>
      <c r="I40" s="176"/>
      <c r="L40" s="317"/>
      <c r="P40" s="209"/>
      <c r="Q40" s="122"/>
      <c r="R40" s="318"/>
      <c r="S40" s="163"/>
    </row>
    <row r="41" spans="1:19" ht="13" customHeight="1">
      <c r="A41" s="208" t="s">
        <v>138</v>
      </c>
      <c r="B41" s="196">
        <v>3.8112104740620499E-4</v>
      </c>
      <c r="C41" s="208" t="s">
        <v>305</v>
      </c>
      <c r="D41" s="208" t="s">
        <v>497</v>
      </c>
      <c r="F41" s="209" t="s">
        <v>138</v>
      </c>
      <c r="G41" s="773">
        <v>1790.0342457678062</v>
      </c>
      <c r="H41" s="176" t="s">
        <v>367</v>
      </c>
      <c r="I41" s="176"/>
      <c r="L41" s="317"/>
      <c r="P41" s="209"/>
      <c r="Q41" s="122"/>
      <c r="R41" s="209"/>
      <c r="S41" s="163"/>
    </row>
    <row r="42" spans="1:19" ht="13" customHeight="1">
      <c r="A42" s="208" t="s">
        <v>80</v>
      </c>
      <c r="B42" s="196">
        <v>4.989607939366974E-3</v>
      </c>
      <c r="C42" s="208" t="s">
        <v>201</v>
      </c>
      <c r="D42" s="208" t="s">
        <v>497</v>
      </c>
      <c r="F42" s="187" t="s">
        <v>80</v>
      </c>
      <c r="G42" s="773">
        <v>2594.712904725202</v>
      </c>
      <c r="H42" s="176" t="s">
        <v>193</v>
      </c>
      <c r="I42" s="176"/>
      <c r="K42" s="127"/>
      <c r="L42" s="317"/>
      <c r="P42" s="209"/>
      <c r="Q42" s="122"/>
      <c r="R42" s="209"/>
      <c r="S42" s="163"/>
    </row>
    <row r="43" spans="1:19" ht="13" customHeight="1">
      <c r="A43" s="208" t="s">
        <v>103</v>
      </c>
      <c r="B43" s="196">
        <v>7.3327238404021049E-3</v>
      </c>
      <c r="C43" s="208" t="s">
        <v>191</v>
      </c>
      <c r="D43" s="208" t="s">
        <v>497</v>
      </c>
      <c r="F43" s="187" t="s">
        <v>103</v>
      </c>
      <c r="G43" s="773">
        <v>7043.1640281431637</v>
      </c>
      <c r="H43" s="176" t="s">
        <v>170</v>
      </c>
      <c r="I43" s="176"/>
      <c r="L43" s="317"/>
      <c r="P43" s="209"/>
      <c r="Q43" s="122"/>
      <c r="R43" s="209"/>
      <c r="S43" s="163"/>
    </row>
    <row r="44" spans="1:19" ht="13" customHeight="1">
      <c r="A44" s="208" t="s">
        <v>64</v>
      </c>
      <c r="B44" s="196">
        <v>5.8215912567717565E-4</v>
      </c>
      <c r="C44" s="208" t="s">
        <v>265</v>
      </c>
      <c r="D44" s="208" t="s">
        <v>497</v>
      </c>
      <c r="F44" s="187" t="s">
        <v>64</v>
      </c>
      <c r="G44" s="773">
        <v>193.90560335451605</v>
      </c>
      <c r="H44" s="176" t="s">
        <v>367</v>
      </c>
      <c r="I44" s="176"/>
      <c r="L44" s="317"/>
      <c r="P44" s="209"/>
      <c r="Q44" s="122"/>
      <c r="R44" s="318"/>
      <c r="S44" s="163"/>
    </row>
    <row r="45" spans="1:19" ht="13" customHeight="1">
      <c r="A45" s="208" t="s">
        <v>19</v>
      </c>
      <c r="B45" s="196">
        <v>4.4861759945400296E-3</v>
      </c>
      <c r="C45" s="208" t="s">
        <v>204</v>
      </c>
      <c r="D45" s="208" t="s">
        <v>497</v>
      </c>
      <c r="F45" s="187" t="s">
        <v>19</v>
      </c>
      <c r="G45" s="773">
        <v>261.15650727868643</v>
      </c>
      <c r="H45" s="176" t="s">
        <v>303</v>
      </c>
      <c r="I45" s="176"/>
      <c r="L45" s="317"/>
      <c r="P45" s="209"/>
      <c r="Q45" s="122"/>
      <c r="R45" s="318"/>
      <c r="S45" s="163"/>
    </row>
    <row r="46" spans="1:19" ht="13" customHeight="1">
      <c r="A46" s="208" t="s">
        <v>100</v>
      </c>
      <c r="B46" s="196">
        <v>2.0845967942321064E-5</v>
      </c>
      <c r="C46" s="208" t="s">
        <v>249</v>
      </c>
      <c r="D46" s="208" t="s">
        <v>497</v>
      </c>
      <c r="F46" s="364" t="s">
        <v>100</v>
      </c>
      <c r="G46" s="773">
        <v>18.027223372493307</v>
      </c>
      <c r="H46" s="176" t="s">
        <v>367</v>
      </c>
      <c r="I46" s="176"/>
      <c r="L46" s="317"/>
      <c r="P46" s="209"/>
      <c r="Q46" s="122"/>
      <c r="R46" s="318"/>
      <c r="S46" s="163"/>
    </row>
    <row r="47" spans="1:19" ht="13" customHeight="1">
      <c r="A47" s="208" t="s">
        <v>134</v>
      </c>
      <c r="B47" s="196">
        <v>5.9365533138358659E-4</v>
      </c>
      <c r="C47" s="208" t="s">
        <v>245</v>
      </c>
      <c r="D47" s="208" t="s">
        <v>497</v>
      </c>
      <c r="F47" s="364" t="s">
        <v>134</v>
      </c>
      <c r="G47" s="773">
        <v>2478.4287994702318</v>
      </c>
      <c r="H47" s="176" t="s">
        <v>367</v>
      </c>
      <c r="I47" s="176"/>
      <c r="L47" s="317"/>
      <c r="P47" s="209"/>
      <c r="Q47" s="122"/>
      <c r="R47" s="209"/>
      <c r="S47" s="163"/>
    </row>
    <row r="48" spans="1:19" ht="13" customHeight="1">
      <c r="A48" s="208" t="s">
        <v>17</v>
      </c>
      <c r="B48" s="196">
        <v>6.8784418130098481E-4</v>
      </c>
      <c r="C48" s="208" t="s">
        <v>232</v>
      </c>
      <c r="D48" s="208" t="s">
        <v>497</v>
      </c>
      <c r="F48" s="364" t="s">
        <v>17</v>
      </c>
      <c r="G48" s="773">
        <v>36.488884626352089</v>
      </c>
      <c r="H48" s="176" t="s">
        <v>367</v>
      </c>
      <c r="I48" s="176"/>
      <c r="L48" s="317"/>
      <c r="P48" s="209"/>
      <c r="Q48" s="122"/>
      <c r="R48" s="318"/>
      <c r="S48" s="163"/>
    </row>
    <row r="49" spans="1:19" ht="13" customHeight="1">
      <c r="A49" s="208" t="s">
        <v>105</v>
      </c>
      <c r="B49" s="196">
        <v>5.8919145657290103E-3</v>
      </c>
      <c r="C49" s="208" t="s">
        <v>194</v>
      </c>
      <c r="D49" s="208" t="s">
        <v>497</v>
      </c>
      <c r="F49" s="364" t="s">
        <v>105</v>
      </c>
      <c r="G49" s="773">
        <v>5897.2180721351688</v>
      </c>
      <c r="H49" s="176" t="s">
        <v>173</v>
      </c>
      <c r="I49" s="176"/>
      <c r="L49" s="317"/>
      <c r="P49" s="209"/>
      <c r="Q49" s="122"/>
      <c r="R49" s="318"/>
      <c r="S49" s="163"/>
    </row>
    <row r="50" spans="1:19" ht="13" customHeight="1">
      <c r="A50" s="127" t="s">
        <v>24</v>
      </c>
      <c r="B50" s="196">
        <v>4.6688165056409624E-2</v>
      </c>
      <c r="C50" s="208" t="s">
        <v>172</v>
      </c>
      <c r="D50" s="208" t="s">
        <v>497</v>
      </c>
      <c r="F50" s="364" t="s">
        <v>24</v>
      </c>
      <c r="G50" s="773">
        <v>3846.6721440494644</v>
      </c>
      <c r="H50" s="176" t="s">
        <v>181</v>
      </c>
      <c r="I50" s="176"/>
      <c r="L50" s="317"/>
      <c r="P50" s="209"/>
      <c r="Q50" s="122"/>
      <c r="R50" s="209"/>
      <c r="S50" s="163"/>
    </row>
    <row r="51" spans="1:19" ht="13" customHeight="1">
      <c r="A51" s="208" t="s">
        <v>131</v>
      </c>
      <c r="B51" s="196">
        <v>4.6166724814669159E-5</v>
      </c>
      <c r="C51" s="208" t="s">
        <v>302</v>
      </c>
      <c r="D51" s="208" t="s">
        <v>497</v>
      </c>
      <c r="F51" s="209" t="s">
        <v>131</v>
      </c>
      <c r="G51" s="773">
        <v>126.60302727891185</v>
      </c>
      <c r="H51" s="176" t="s">
        <v>367</v>
      </c>
      <c r="I51" s="176"/>
      <c r="L51" s="317"/>
      <c r="P51" s="209"/>
      <c r="Q51" s="122"/>
      <c r="R51" s="209"/>
      <c r="S51" s="163"/>
    </row>
    <row r="52" spans="1:19" ht="13" customHeight="1">
      <c r="A52" s="208" t="s">
        <v>222</v>
      </c>
      <c r="B52" s="196">
        <v>3.5398127064360196E-5</v>
      </c>
      <c r="C52" s="208" t="s">
        <v>296</v>
      </c>
      <c r="D52" s="208" t="s">
        <v>497</v>
      </c>
      <c r="F52" s="209" t="s">
        <v>222</v>
      </c>
      <c r="G52" s="773">
        <v>90.486064541580205</v>
      </c>
      <c r="H52" s="176" t="s">
        <v>367</v>
      </c>
      <c r="I52" s="176"/>
      <c r="L52" s="317"/>
      <c r="P52" s="209"/>
      <c r="Q52" s="122"/>
      <c r="R52" s="318"/>
      <c r="S52" s="163"/>
    </row>
    <row r="53" spans="1:19" ht="13" customHeight="1">
      <c r="A53" s="208" t="s">
        <v>112</v>
      </c>
      <c r="B53" s="196">
        <v>2.5138854883322606E-4</v>
      </c>
      <c r="C53" s="208" t="s">
        <v>320</v>
      </c>
      <c r="D53" s="208" t="s">
        <v>497</v>
      </c>
      <c r="F53" s="209" t="s">
        <v>112</v>
      </c>
      <c r="G53" s="773">
        <v>370.88326950938585</v>
      </c>
      <c r="H53" s="176" t="s">
        <v>367</v>
      </c>
      <c r="I53" s="176"/>
      <c r="L53" s="317"/>
      <c r="P53" s="209"/>
      <c r="Q53" s="122"/>
      <c r="R53" s="318"/>
      <c r="S53" s="163"/>
    </row>
    <row r="54" spans="1:19" ht="13" customHeight="1">
      <c r="A54" s="208" t="s">
        <v>20</v>
      </c>
      <c r="B54" s="196">
        <v>4.4546414657225711E-2</v>
      </c>
      <c r="C54" s="208" t="s">
        <v>173</v>
      </c>
      <c r="D54" s="208" t="s">
        <v>497</v>
      </c>
      <c r="F54" s="364" t="s">
        <v>20</v>
      </c>
      <c r="G54" s="773">
        <v>2982.1089536711866</v>
      </c>
      <c r="H54" s="176" t="s">
        <v>191</v>
      </c>
      <c r="I54" s="176"/>
      <c r="L54" s="317"/>
      <c r="P54" s="209"/>
      <c r="Q54" s="122"/>
      <c r="R54" s="209"/>
      <c r="S54" s="163"/>
    </row>
    <row r="55" spans="1:19" ht="13" customHeight="1">
      <c r="A55" s="208" t="s">
        <v>48</v>
      </c>
      <c r="B55" s="196">
        <v>5.2827975652782572E-4</v>
      </c>
      <c r="C55" s="208" t="s">
        <v>312</v>
      </c>
      <c r="D55" s="208" t="s">
        <v>497</v>
      </c>
      <c r="F55" s="209" t="s">
        <v>48</v>
      </c>
      <c r="G55" s="773">
        <v>101.94167116749335</v>
      </c>
      <c r="H55" s="176" t="s">
        <v>367</v>
      </c>
      <c r="I55" s="176"/>
      <c r="L55" s="317"/>
      <c r="P55" s="209"/>
      <c r="Q55" s="122"/>
      <c r="R55" s="318"/>
      <c r="S55" s="163"/>
    </row>
    <row r="56" spans="1:19" ht="13" customHeight="1">
      <c r="A56" s="208" t="s">
        <v>75</v>
      </c>
      <c r="B56" s="196">
        <v>4.4149795560354532E-3</v>
      </c>
      <c r="C56" s="208" t="s">
        <v>206</v>
      </c>
      <c r="D56" s="208" t="s">
        <v>497</v>
      </c>
      <c r="F56" s="364" t="s">
        <v>75</v>
      </c>
      <c r="G56" s="773">
        <v>2248.5153028775458</v>
      </c>
      <c r="H56" s="176" t="s">
        <v>194</v>
      </c>
      <c r="I56" s="176"/>
      <c r="L56" s="317"/>
      <c r="P56" s="209"/>
      <c r="Q56" s="122"/>
      <c r="R56" s="318"/>
      <c r="S56" s="163"/>
    </row>
    <row r="57" spans="1:19" ht="13" customHeight="1">
      <c r="A57" s="208" t="s">
        <v>68</v>
      </c>
      <c r="B57" s="196">
        <v>5.0532372551280898E-5</v>
      </c>
      <c r="C57" s="208" t="s">
        <v>287</v>
      </c>
      <c r="D57" s="208" t="s">
        <v>497</v>
      </c>
      <c r="F57" s="364" t="s">
        <v>68</v>
      </c>
      <c r="G57" s="773">
        <v>16.750787416649306</v>
      </c>
      <c r="H57" s="176" t="s">
        <v>367</v>
      </c>
      <c r="I57" s="176"/>
      <c r="L57" s="317"/>
      <c r="P57" s="209"/>
      <c r="Q57" s="122"/>
      <c r="R57" s="209"/>
      <c r="S57" s="163"/>
    </row>
    <row r="58" spans="1:19" ht="13" customHeight="1">
      <c r="A58" s="208" t="s">
        <v>77</v>
      </c>
      <c r="B58" s="196">
        <v>3.2669597228977863E-5</v>
      </c>
      <c r="C58" s="208" t="s">
        <v>260</v>
      </c>
      <c r="D58" s="208" t="s">
        <v>497</v>
      </c>
      <c r="F58" s="209" t="s">
        <v>77</v>
      </c>
      <c r="G58" s="773">
        <v>15.271235422368616</v>
      </c>
      <c r="H58" s="176" t="s">
        <v>367</v>
      </c>
      <c r="I58" s="176"/>
      <c r="L58" s="317"/>
      <c r="P58" s="209"/>
      <c r="Q58" s="122"/>
      <c r="R58" s="318"/>
      <c r="S58" s="163"/>
    </row>
    <row r="59" spans="1:19" ht="13" customHeight="1">
      <c r="A59" s="208" t="s">
        <v>89</v>
      </c>
      <c r="B59" s="196">
        <v>2.3501736982093205E-5</v>
      </c>
      <c r="C59" s="208" t="s">
        <v>240</v>
      </c>
      <c r="D59" s="208" t="s">
        <v>497</v>
      </c>
      <c r="F59" s="209" t="s">
        <v>89</v>
      </c>
      <c r="G59" s="773">
        <v>13.935678216129642</v>
      </c>
      <c r="H59" s="176" t="s">
        <v>367</v>
      </c>
      <c r="I59" s="176"/>
      <c r="K59" s="127"/>
      <c r="L59" s="438"/>
      <c r="P59" s="209"/>
      <c r="Q59" s="122"/>
      <c r="R59" s="318"/>
      <c r="S59" s="163"/>
    </row>
    <row r="60" spans="1:19" ht="13" customHeight="1">
      <c r="A60" s="208" t="s">
        <v>93</v>
      </c>
      <c r="B60" s="152" t="s">
        <v>155</v>
      </c>
      <c r="C60" s="208" t="s">
        <v>338</v>
      </c>
      <c r="D60" s="208" t="s">
        <v>338</v>
      </c>
      <c r="F60" s="364" t="s">
        <v>93</v>
      </c>
      <c r="G60" s="152" t="s">
        <v>155</v>
      </c>
      <c r="H60" s="176" t="s">
        <v>338</v>
      </c>
      <c r="I60" s="176"/>
      <c r="K60" s="127"/>
      <c r="L60" s="438"/>
      <c r="P60" s="209"/>
      <c r="Q60" s="122"/>
      <c r="R60" s="209"/>
      <c r="S60" s="163"/>
    </row>
    <row r="61" spans="1:19" ht="13" customHeight="1">
      <c r="A61" s="208" t="s">
        <v>82</v>
      </c>
      <c r="B61" s="196">
        <v>2.8231188696755923E-3</v>
      </c>
      <c r="C61" s="208" t="s">
        <v>212</v>
      </c>
      <c r="D61" s="208" t="s">
        <v>497</v>
      </c>
      <c r="F61" s="364" t="s">
        <v>82</v>
      </c>
      <c r="G61" s="773">
        <v>1581.0833966479811</v>
      </c>
      <c r="H61" s="176" t="s">
        <v>199</v>
      </c>
      <c r="I61" s="176"/>
      <c r="L61" s="317"/>
      <c r="P61" s="209"/>
      <c r="Q61" s="122"/>
      <c r="R61" s="209"/>
      <c r="S61" s="163"/>
    </row>
    <row r="62" spans="1:19" ht="13" customHeight="1">
      <c r="A62" s="208" t="s">
        <v>145</v>
      </c>
      <c r="B62" s="196">
        <v>3.8945215850357239E-4</v>
      </c>
      <c r="C62" s="208" t="s">
        <v>246</v>
      </c>
      <c r="D62" s="208" t="s">
        <v>497</v>
      </c>
      <c r="F62" s="364" t="s">
        <v>145</v>
      </c>
      <c r="G62" s="773">
        <v>6332.0190179425936</v>
      </c>
      <c r="H62" s="176" t="s">
        <v>367</v>
      </c>
      <c r="I62" s="176"/>
      <c r="L62" s="317"/>
      <c r="P62" s="209"/>
      <c r="Q62" s="122"/>
      <c r="R62" s="318"/>
      <c r="S62" s="163"/>
    </row>
    <row r="63" spans="1:19" ht="13" customHeight="1">
      <c r="A63" s="208" t="s">
        <v>6</v>
      </c>
      <c r="B63" s="196">
        <v>2.928822115498304E-2</v>
      </c>
      <c r="C63" s="208" t="s">
        <v>177</v>
      </c>
      <c r="D63" s="208" t="s">
        <v>497</v>
      </c>
      <c r="F63" s="364" t="s">
        <v>6</v>
      </c>
      <c r="G63" s="773">
        <v>121.58119042120045</v>
      </c>
      <c r="H63" s="176" t="s">
        <v>292</v>
      </c>
      <c r="I63" s="176"/>
      <c r="L63" s="317"/>
      <c r="P63" s="209"/>
      <c r="Q63" s="122"/>
      <c r="R63" s="318"/>
      <c r="S63" s="163"/>
    </row>
    <row r="64" spans="1:19" ht="13" customHeight="1">
      <c r="A64" s="208" t="s">
        <v>8</v>
      </c>
      <c r="B64" s="196">
        <v>1.5673402982392252E-3</v>
      </c>
      <c r="C64" s="208" t="s">
        <v>218</v>
      </c>
      <c r="D64" s="208" t="s">
        <v>497</v>
      </c>
      <c r="F64" s="364" t="s">
        <v>8</v>
      </c>
      <c r="G64" s="773">
        <v>32.953034444517606</v>
      </c>
      <c r="H64" s="176" t="s">
        <v>267</v>
      </c>
      <c r="I64" s="176"/>
      <c r="L64" s="317"/>
      <c r="P64" s="319"/>
      <c r="Q64" s="122"/>
      <c r="R64" s="318"/>
      <c r="S64" s="163"/>
    </row>
    <row r="65" spans="1:19" ht="13" customHeight="1">
      <c r="A65" s="208" t="s">
        <v>22</v>
      </c>
      <c r="B65" s="196">
        <v>1.6994848171866819E-2</v>
      </c>
      <c r="C65" s="208" t="s">
        <v>183</v>
      </c>
      <c r="D65" s="208" t="s">
        <v>497</v>
      </c>
      <c r="F65" s="364" t="s">
        <v>22</v>
      </c>
      <c r="G65" s="773">
        <v>1173.7373253941889</v>
      </c>
      <c r="H65" s="176" t="s">
        <v>202</v>
      </c>
      <c r="I65" s="176"/>
      <c r="L65" s="317"/>
      <c r="P65" s="209"/>
      <c r="Q65" s="122"/>
      <c r="R65" s="209"/>
      <c r="S65" s="163"/>
    </row>
    <row r="66" spans="1:19" ht="13" customHeight="1">
      <c r="A66" s="208" t="s">
        <v>40</v>
      </c>
      <c r="B66" s="196">
        <v>5.5694750999824287E-4</v>
      </c>
      <c r="C66" s="208" t="s">
        <v>313</v>
      </c>
      <c r="D66" s="208" t="s">
        <v>497</v>
      </c>
      <c r="F66" s="364" t="s">
        <v>40</v>
      </c>
      <c r="G66" s="773">
        <v>83.847613575820844</v>
      </c>
      <c r="H66" s="176" t="s">
        <v>367</v>
      </c>
      <c r="I66" s="176"/>
      <c r="L66" s="317"/>
      <c r="P66" s="209"/>
      <c r="Q66" s="122"/>
      <c r="R66" s="318"/>
      <c r="S66" s="163"/>
    </row>
    <row r="67" spans="1:19" ht="13" customHeight="1">
      <c r="A67" s="208" t="s">
        <v>110</v>
      </c>
      <c r="B67" s="196">
        <v>3.1284595484537786E-3</v>
      </c>
      <c r="C67" s="208" t="s">
        <v>211</v>
      </c>
      <c r="D67" s="208" t="s">
        <v>497</v>
      </c>
      <c r="F67" s="364" t="s">
        <v>110</v>
      </c>
      <c r="G67" s="773">
        <v>3616.8097091150098</v>
      </c>
      <c r="H67" s="176" t="s">
        <v>183</v>
      </c>
      <c r="I67" s="176"/>
      <c r="L67" s="317"/>
      <c r="P67" s="209"/>
      <c r="Q67" s="122"/>
      <c r="R67" s="209"/>
      <c r="S67" s="163"/>
    </row>
    <row r="68" spans="1:19" ht="13" customHeight="1">
      <c r="A68" s="208" t="s">
        <v>91</v>
      </c>
      <c r="B68" s="196">
        <v>5.6041456190906863E-3</v>
      </c>
      <c r="C68" s="208" t="s">
        <v>196</v>
      </c>
      <c r="D68" s="208" t="s">
        <v>497</v>
      </c>
      <c r="F68" s="364" t="s">
        <v>91</v>
      </c>
      <c r="G68" s="773">
        <v>3604.2808776079873</v>
      </c>
      <c r="H68" s="176" t="s">
        <v>184</v>
      </c>
      <c r="I68" s="176"/>
      <c r="L68" s="317"/>
      <c r="P68" s="209"/>
      <c r="Q68" s="122"/>
      <c r="R68" s="318"/>
      <c r="S68" s="163"/>
    </row>
    <row r="69" spans="1:19" ht="13" customHeight="1">
      <c r="A69" s="208" t="s">
        <v>26</v>
      </c>
      <c r="B69" s="196">
        <v>3.546765000456574E-2</v>
      </c>
      <c r="C69" s="208" t="s">
        <v>175</v>
      </c>
      <c r="D69" s="208" t="s">
        <v>497</v>
      </c>
      <c r="F69" s="364" t="s">
        <v>26</v>
      </c>
      <c r="G69" s="773">
        <v>3216.3050925995758</v>
      </c>
      <c r="H69" s="176" t="s">
        <v>190</v>
      </c>
      <c r="I69" s="176"/>
      <c r="L69" s="317"/>
      <c r="P69" s="209"/>
      <c r="Q69" s="122"/>
      <c r="R69" s="318"/>
      <c r="S69" s="163"/>
    </row>
    <row r="70" spans="1:19" ht="13" customHeight="1">
      <c r="A70" s="208" t="s">
        <v>14</v>
      </c>
      <c r="B70" s="196">
        <v>3.9453049823318598E-2</v>
      </c>
      <c r="C70" s="208" t="s">
        <v>174</v>
      </c>
      <c r="D70" s="208" t="s">
        <v>497</v>
      </c>
      <c r="F70" s="364" t="s">
        <v>14</v>
      </c>
      <c r="G70" s="773">
        <v>1708.5455817366906</v>
      </c>
      <c r="H70" s="176" t="s">
        <v>197</v>
      </c>
      <c r="I70" s="176"/>
      <c r="L70" s="317"/>
      <c r="P70" s="209"/>
      <c r="Q70" s="122"/>
      <c r="R70" s="318"/>
      <c r="S70" s="163"/>
    </row>
    <row r="71" spans="1:19" ht="13" customHeight="1">
      <c r="A71" s="208" t="s">
        <v>97</v>
      </c>
      <c r="B71" s="196">
        <v>6.2043130416813855E-4</v>
      </c>
      <c r="C71" s="208" t="s">
        <v>272</v>
      </c>
      <c r="D71" s="208" t="s">
        <v>497</v>
      </c>
      <c r="F71" s="364" t="s">
        <v>97</v>
      </c>
      <c r="G71" s="773">
        <v>359.23369516849215</v>
      </c>
      <c r="H71" s="176" t="s">
        <v>367</v>
      </c>
      <c r="I71" s="176"/>
      <c r="L71" s="317"/>
      <c r="P71" s="209"/>
      <c r="Q71" s="122"/>
      <c r="R71" s="318"/>
      <c r="S71" s="163"/>
    </row>
    <row r="72" spans="1:19" ht="13" customHeight="1">
      <c r="A72" s="208" t="s">
        <v>63</v>
      </c>
      <c r="B72" s="196">
        <v>4.713444339628476E-4</v>
      </c>
      <c r="C72" s="208" t="s">
        <v>308</v>
      </c>
      <c r="D72" s="208" t="s">
        <v>497</v>
      </c>
      <c r="F72" s="209" t="s">
        <v>63</v>
      </c>
      <c r="G72" s="773">
        <v>145.67218736447586</v>
      </c>
      <c r="H72" s="176" t="s">
        <v>367</v>
      </c>
      <c r="I72" s="176"/>
      <c r="L72" s="317"/>
      <c r="P72" s="209"/>
      <c r="Q72" s="122"/>
      <c r="R72" s="318"/>
      <c r="S72" s="163"/>
    </row>
    <row r="73" spans="1:19" ht="13" customHeight="1">
      <c r="A73" s="208" t="s">
        <v>34</v>
      </c>
      <c r="B73" s="196">
        <v>6.7652987758359947E-4</v>
      </c>
      <c r="C73" s="208" t="s">
        <v>261</v>
      </c>
      <c r="D73" s="208" t="s">
        <v>497</v>
      </c>
      <c r="E73" s="208" t="s">
        <v>338</v>
      </c>
      <c r="F73" s="364" t="s">
        <v>34</v>
      </c>
      <c r="G73" s="773">
        <v>75.826373523439784</v>
      </c>
      <c r="H73" s="176" t="s">
        <v>367</v>
      </c>
      <c r="I73" s="176"/>
      <c r="L73" s="317"/>
      <c r="P73" s="209"/>
      <c r="Q73" s="122"/>
      <c r="R73" s="318"/>
      <c r="S73" s="163"/>
    </row>
    <row r="74" spans="1:19" ht="13" customHeight="1">
      <c r="A74" s="208" t="s">
        <v>125</v>
      </c>
      <c r="B74" s="196">
        <v>2.6081107186474642E-4</v>
      </c>
      <c r="C74" s="208" t="s">
        <v>248</v>
      </c>
      <c r="D74" s="208" t="s">
        <v>497</v>
      </c>
      <c r="F74" s="364" t="s">
        <v>125</v>
      </c>
      <c r="G74" s="773">
        <v>364.33747499340848</v>
      </c>
      <c r="H74" s="176" t="s">
        <v>367</v>
      </c>
      <c r="I74" s="176"/>
      <c r="L74" s="317"/>
      <c r="P74" s="209"/>
      <c r="Q74" s="122"/>
      <c r="R74" s="318"/>
      <c r="S74" s="163"/>
    </row>
    <row r="75" spans="1:19" ht="13" customHeight="1">
      <c r="A75" s="208" t="s">
        <v>102</v>
      </c>
      <c r="B75" s="196">
        <v>3.9945676789997429E-5</v>
      </c>
      <c r="C75" s="208" t="s">
        <v>269</v>
      </c>
      <c r="D75" s="208" t="s">
        <v>497</v>
      </c>
      <c r="F75" s="209" t="s">
        <v>102</v>
      </c>
      <c r="G75" s="773">
        <v>36.135181120190616</v>
      </c>
      <c r="H75" s="176" t="s">
        <v>367</v>
      </c>
      <c r="I75" s="176"/>
      <c r="L75" s="317"/>
      <c r="P75" s="319"/>
      <c r="Q75" s="320"/>
      <c r="R75" s="320"/>
      <c r="S75" s="163"/>
    </row>
    <row r="76" spans="1:19" ht="13" customHeight="1">
      <c r="A76" s="208" t="s">
        <v>98</v>
      </c>
      <c r="B76" s="196">
        <v>5.4570596707646762E-5</v>
      </c>
      <c r="C76" s="208" t="s">
        <v>290</v>
      </c>
      <c r="D76" s="208" t="s">
        <v>497</v>
      </c>
      <c r="F76" s="364" t="s">
        <v>98</v>
      </c>
      <c r="G76" s="773">
        <v>43.806737756630092</v>
      </c>
      <c r="H76" s="176" t="s">
        <v>367</v>
      </c>
      <c r="I76" s="176"/>
      <c r="L76" s="317"/>
      <c r="P76" s="209"/>
      <c r="Q76" s="122"/>
      <c r="R76" s="209"/>
      <c r="S76" s="163"/>
    </row>
    <row r="77" spans="1:19" ht="13" customHeight="1">
      <c r="A77" s="127" t="s">
        <v>126</v>
      </c>
      <c r="B77" s="324">
        <v>2.6095659345596678E-4</v>
      </c>
      <c r="C77" s="208" t="s">
        <v>293</v>
      </c>
      <c r="D77" s="208" t="s">
        <v>497</v>
      </c>
      <c r="F77" s="364" t="s">
        <v>126</v>
      </c>
      <c r="G77" s="773">
        <v>731.96596281739437</v>
      </c>
      <c r="H77" s="176" t="s">
        <v>367</v>
      </c>
      <c r="I77" s="176"/>
      <c r="K77" s="364"/>
      <c r="L77" s="320"/>
      <c r="M77" s="320"/>
      <c r="N77" s="320"/>
      <c r="P77" s="209"/>
      <c r="Q77" s="122"/>
      <c r="R77" s="318"/>
      <c r="S77" s="163"/>
    </row>
    <row r="78" spans="1:19" ht="13" customHeight="1">
      <c r="A78" s="208" t="s">
        <v>117</v>
      </c>
      <c r="B78" s="196">
        <v>5.6174972250851575E-4</v>
      </c>
      <c r="C78" s="208" t="s">
        <v>297</v>
      </c>
      <c r="D78" s="208" t="s">
        <v>497</v>
      </c>
      <c r="F78" s="364" t="s">
        <v>117</v>
      </c>
      <c r="G78" s="773">
        <v>465.55301176256273</v>
      </c>
      <c r="H78" s="176" t="s">
        <v>367</v>
      </c>
      <c r="I78" s="176"/>
      <c r="L78" s="317"/>
      <c r="P78" s="209"/>
      <c r="Q78" s="122"/>
      <c r="R78" s="209"/>
      <c r="S78" s="163"/>
    </row>
    <row r="79" spans="1:19" ht="13" customHeight="1">
      <c r="A79" s="208" t="s">
        <v>130</v>
      </c>
      <c r="B79" s="196">
        <v>1.1277923319580331E-5</v>
      </c>
      <c r="C79" s="208" t="s">
        <v>315</v>
      </c>
      <c r="D79" s="208" t="s">
        <v>497</v>
      </c>
      <c r="F79" s="209" t="s">
        <v>130</v>
      </c>
      <c r="G79" s="773">
        <v>29.873750638792337</v>
      </c>
      <c r="H79" s="176" t="s">
        <v>367</v>
      </c>
      <c r="I79" s="176"/>
      <c r="K79" s="127"/>
      <c r="L79" s="321"/>
      <c r="P79" s="209"/>
      <c r="Q79" s="122"/>
      <c r="R79" s="318"/>
      <c r="S79" s="163"/>
    </row>
    <row r="80" spans="1:19" ht="13" customHeight="1">
      <c r="A80" s="208" t="s">
        <v>96</v>
      </c>
      <c r="B80" s="196">
        <v>6.708545355260041E-5</v>
      </c>
      <c r="C80" s="208" t="s">
        <v>255</v>
      </c>
      <c r="D80" s="208" t="s">
        <v>497</v>
      </c>
      <c r="F80" s="364" t="s">
        <v>96</v>
      </c>
      <c r="G80" s="773">
        <v>56.682987206951033</v>
      </c>
      <c r="H80" s="176" t="s">
        <v>367</v>
      </c>
      <c r="I80" s="176"/>
      <c r="L80" s="317"/>
      <c r="P80" s="209"/>
      <c r="Q80" s="122"/>
      <c r="R80" s="209"/>
      <c r="S80" s="163"/>
    </row>
    <row r="81" spans="1:19" ht="13" customHeight="1">
      <c r="A81" s="208" t="s">
        <v>118</v>
      </c>
      <c r="B81" s="196">
        <v>7.8035953291934862E-4</v>
      </c>
      <c r="C81" s="208" t="s">
        <v>226</v>
      </c>
      <c r="D81" s="208" t="s">
        <v>497</v>
      </c>
      <c r="F81" s="364" t="s">
        <v>118</v>
      </c>
      <c r="G81" s="773">
        <v>1497.5448642100323</v>
      </c>
      <c r="H81" s="176" t="s">
        <v>200</v>
      </c>
      <c r="I81" s="176"/>
      <c r="L81" s="317"/>
      <c r="P81" s="209"/>
      <c r="Q81" s="122"/>
      <c r="R81" s="318"/>
      <c r="S81" s="163"/>
    </row>
    <row r="82" spans="1:19" ht="13" customHeight="1">
      <c r="A82" s="208" t="s">
        <v>142</v>
      </c>
      <c r="B82" s="196">
        <v>2.8955158613077372E-4</v>
      </c>
      <c r="C82" s="208" t="s">
        <v>275</v>
      </c>
      <c r="D82" s="208" t="s">
        <v>497</v>
      </c>
      <c r="F82" s="364" t="s">
        <v>142</v>
      </c>
      <c r="G82" s="773">
        <v>2733.1721383337435</v>
      </c>
      <c r="H82" s="176" t="s">
        <v>367</v>
      </c>
      <c r="I82" s="176"/>
      <c r="L82" s="317"/>
      <c r="P82" s="209"/>
      <c r="Q82" s="122"/>
      <c r="R82" s="209"/>
      <c r="S82" s="163"/>
    </row>
    <row r="83" spans="1:19" ht="13" customHeight="1">
      <c r="A83" s="208" t="s">
        <v>53</v>
      </c>
      <c r="B83" s="196">
        <v>7.7417486529248199E-5</v>
      </c>
      <c r="C83" s="208" t="s">
        <v>280</v>
      </c>
      <c r="D83" s="208" t="s">
        <v>497</v>
      </c>
      <c r="F83" s="209" t="s">
        <v>53</v>
      </c>
      <c r="G83" s="773">
        <v>17.085334574246748</v>
      </c>
      <c r="H83" s="176" t="s">
        <v>367</v>
      </c>
      <c r="I83" s="176"/>
      <c r="L83" s="317"/>
      <c r="P83" s="209"/>
      <c r="Q83" s="122"/>
      <c r="R83" s="209"/>
      <c r="S83" s="163"/>
    </row>
    <row r="84" spans="1:19" ht="13" customHeight="1">
      <c r="A84" s="208" t="s">
        <v>62</v>
      </c>
      <c r="B84" s="196">
        <v>1.7586284298984296E-4</v>
      </c>
      <c r="C84" s="208" t="s">
        <v>266</v>
      </c>
      <c r="D84" s="208" t="s">
        <v>497</v>
      </c>
      <c r="F84" s="209" t="s">
        <v>62</v>
      </c>
      <c r="G84" s="773">
        <v>56.174221524239506</v>
      </c>
      <c r="H84" s="176" t="s">
        <v>367</v>
      </c>
      <c r="I84" s="176"/>
      <c r="L84" s="317"/>
      <c r="P84" s="209"/>
      <c r="Q84" s="122"/>
      <c r="R84" s="209"/>
      <c r="S84" s="163"/>
    </row>
    <row r="85" spans="1:19" ht="13" customHeight="1">
      <c r="A85" s="208" t="s">
        <v>44</v>
      </c>
      <c r="B85" s="196">
        <v>5.3442804375688725E-3</v>
      </c>
      <c r="C85" s="208" t="s">
        <v>198</v>
      </c>
      <c r="D85" s="208" t="s">
        <v>497</v>
      </c>
      <c r="F85" s="364" t="s">
        <v>44</v>
      </c>
      <c r="G85" s="773">
        <v>957.27804289984533</v>
      </c>
      <c r="H85" s="176" t="s">
        <v>206</v>
      </c>
      <c r="I85" s="176"/>
      <c r="L85" s="317"/>
      <c r="P85" s="209"/>
      <c r="Q85" s="122"/>
      <c r="R85" s="318"/>
      <c r="S85" s="163"/>
    </row>
    <row r="86" spans="1:19" ht="13" customHeight="1">
      <c r="A86" s="208" t="s">
        <v>66</v>
      </c>
      <c r="B86" s="196">
        <v>5.6971702962783219E-5</v>
      </c>
      <c r="C86" s="208" t="s">
        <v>273</v>
      </c>
      <c r="D86" s="208" t="s">
        <v>497</v>
      </c>
      <c r="F86" s="364" t="s">
        <v>66</v>
      </c>
      <c r="G86" s="773">
        <v>17.413832193885654</v>
      </c>
      <c r="H86" s="176" t="s">
        <v>367</v>
      </c>
      <c r="I86" s="176"/>
      <c r="L86" s="317"/>
      <c r="P86" s="209"/>
      <c r="Q86" s="122"/>
      <c r="R86" s="209"/>
      <c r="S86" s="163"/>
    </row>
    <row r="87" spans="1:19" ht="13" customHeight="1">
      <c r="A87" s="208" t="s">
        <v>144</v>
      </c>
      <c r="B87" s="196">
        <v>1.1801801047973739E-4</v>
      </c>
      <c r="C87" s="208" t="s">
        <v>307</v>
      </c>
      <c r="D87" s="208" t="s">
        <v>497</v>
      </c>
      <c r="F87" s="209" t="s">
        <v>144</v>
      </c>
      <c r="G87" s="773">
        <v>1418.7647824444041</v>
      </c>
      <c r="H87" s="176" t="s">
        <v>367</v>
      </c>
      <c r="I87" s="176"/>
      <c r="L87" s="317"/>
      <c r="P87" s="209"/>
      <c r="Q87" s="122"/>
      <c r="R87" s="318"/>
      <c r="S87" s="163"/>
    </row>
    <row r="88" spans="1:19" ht="13" customHeight="1">
      <c r="A88" s="208" t="s">
        <v>133</v>
      </c>
      <c r="B88" s="196">
        <v>4.6894332770771119E-5</v>
      </c>
      <c r="C88" s="208" t="s">
        <v>225</v>
      </c>
      <c r="D88" s="208" t="s">
        <v>497</v>
      </c>
      <c r="F88" s="209" t="s">
        <v>133</v>
      </c>
      <c r="G88" s="773">
        <v>204.05488237320418</v>
      </c>
      <c r="H88" s="176" t="s">
        <v>367</v>
      </c>
      <c r="I88" s="176"/>
      <c r="L88" s="317"/>
      <c r="P88" s="209"/>
      <c r="Q88" s="122"/>
      <c r="R88" s="318"/>
      <c r="S88" s="163"/>
    </row>
    <row r="89" spans="1:19" ht="13" customHeight="1">
      <c r="A89" s="208" t="s">
        <v>15</v>
      </c>
      <c r="B89" s="196">
        <v>6.6257799502534437E-3</v>
      </c>
      <c r="C89" s="208" t="s">
        <v>193</v>
      </c>
      <c r="D89" s="208" t="s">
        <v>497</v>
      </c>
      <c r="F89" s="364" t="s">
        <v>15</v>
      </c>
      <c r="G89" s="773">
        <v>295.41055322535493</v>
      </c>
      <c r="H89" s="176" t="s">
        <v>216</v>
      </c>
      <c r="I89" s="176"/>
      <c r="L89" s="317"/>
      <c r="P89" s="209"/>
      <c r="Q89" s="122"/>
      <c r="R89" s="209"/>
      <c r="S89" s="163"/>
    </row>
    <row r="90" spans="1:19" ht="13" customHeight="1">
      <c r="A90" s="208" t="s">
        <v>115</v>
      </c>
      <c r="B90" s="196">
        <v>9.3534002756906549E-5</v>
      </c>
      <c r="C90" s="208" t="s">
        <v>233</v>
      </c>
      <c r="D90" s="208" t="s">
        <v>497</v>
      </c>
      <c r="F90" s="209" t="s">
        <v>115</v>
      </c>
      <c r="G90" s="773">
        <v>144.78358430093181</v>
      </c>
      <c r="H90" s="176" t="s">
        <v>367</v>
      </c>
      <c r="I90" s="176"/>
      <c r="L90" s="317"/>
      <c r="P90" s="209"/>
      <c r="Q90" s="122"/>
      <c r="R90" s="318"/>
      <c r="S90" s="163"/>
    </row>
    <row r="91" spans="1:19" ht="13" customHeight="1">
      <c r="A91" s="127" t="s">
        <v>121</v>
      </c>
      <c r="B91" s="324">
        <v>7.4652576296060761E-5</v>
      </c>
      <c r="C91" s="208" t="s">
        <v>257</v>
      </c>
      <c r="D91" s="208" t="s">
        <v>497</v>
      </c>
      <c r="F91" s="209" t="s">
        <v>121</v>
      </c>
      <c r="G91" s="773">
        <v>134.30292364767527</v>
      </c>
      <c r="H91" s="176" t="s">
        <v>367</v>
      </c>
      <c r="I91" s="176"/>
      <c r="L91" s="317"/>
      <c r="P91" s="209"/>
      <c r="Q91" s="122"/>
      <c r="R91" s="318"/>
      <c r="S91" s="163"/>
    </row>
    <row r="92" spans="1:19" ht="13" customHeight="1">
      <c r="A92" s="208" t="s">
        <v>140</v>
      </c>
      <c r="B92" s="196">
        <v>8.261988341537719E-5</v>
      </c>
      <c r="C92" s="208" t="s">
        <v>283</v>
      </c>
      <c r="D92" s="208" t="s">
        <v>497</v>
      </c>
      <c r="F92" s="209" t="s">
        <v>140</v>
      </c>
      <c r="G92" s="773">
        <v>729.99270328737794</v>
      </c>
      <c r="H92" s="176" t="s">
        <v>367</v>
      </c>
      <c r="I92" s="176"/>
      <c r="L92" s="317"/>
      <c r="P92" s="209"/>
      <c r="Q92" s="122"/>
      <c r="R92" s="318"/>
      <c r="S92" s="163"/>
    </row>
    <row r="93" spans="1:19" ht="13" customHeight="1">
      <c r="A93" s="208" t="s">
        <v>39</v>
      </c>
      <c r="B93" s="196">
        <v>1.0541220264027099E-3</v>
      </c>
      <c r="C93" s="208" t="s">
        <v>292</v>
      </c>
      <c r="D93" s="208" t="s">
        <v>497</v>
      </c>
      <c r="F93" s="364" t="s">
        <v>39</v>
      </c>
      <c r="G93" s="773">
        <v>165.0125752965622</v>
      </c>
      <c r="H93" s="176" t="s">
        <v>251</v>
      </c>
      <c r="I93" s="176"/>
      <c r="L93" s="317"/>
      <c r="P93" s="209"/>
      <c r="Q93" s="122"/>
      <c r="R93" s="318"/>
      <c r="S93" s="163"/>
    </row>
    <row r="94" spans="1:19" ht="13" customHeight="1">
      <c r="A94" s="208" t="s">
        <v>51</v>
      </c>
      <c r="B94" s="196">
        <v>9.2842775198609693E-5</v>
      </c>
      <c r="C94" s="208" t="s">
        <v>276</v>
      </c>
      <c r="D94" s="208" t="s">
        <v>497</v>
      </c>
      <c r="F94" s="209" t="s">
        <v>51</v>
      </c>
      <c r="G94" s="773">
        <v>18.319767755882147</v>
      </c>
      <c r="H94" s="176" t="s">
        <v>367</v>
      </c>
      <c r="I94" s="176"/>
      <c r="L94" s="317"/>
      <c r="P94" s="209"/>
      <c r="Q94" s="122"/>
      <c r="R94" s="318"/>
      <c r="S94" s="163"/>
    </row>
    <row r="95" spans="1:19" ht="13" customHeight="1">
      <c r="A95" s="208" t="s">
        <v>127</v>
      </c>
      <c r="B95" s="196">
        <v>5.5989432222045578E-5</v>
      </c>
      <c r="C95" s="208" t="s">
        <v>288</v>
      </c>
      <c r="D95" s="208" t="s">
        <v>497</v>
      </c>
      <c r="F95" s="209" t="s">
        <v>127</v>
      </c>
      <c r="G95" s="773">
        <v>130.4543192458774</v>
      </c>
      <c r="H95" s="176" t="s">
        <v>367</v>
      </c>
      <c r="I95" s="176"/>
      <c r="L95" s="317"/>
      <c r="P95" s="209"/>
      <c r="Q95" s="122"/>
      <c r="R95" s="318"/>
      <c r="S95" s="163"/>
    </row>
    <row r="96" spans="1:19" ht="13" customHeight="1">
      <c r="A96" s="208" t="s">
        <v>42</v>
      </c>
      <c r="B96" s="196">
        <v>2.9690042648740345E-4</v>
      </c>
      <c r="C96" s="208" t="s">
        <v>301</v>
      </c>
      <c r="D96" s="208" t="s">
        <v>497</v>
      </c>
      <c r="F96" s="209" t="s">
        <v>42</v>
      </c>
      <c r="G96" s="773">
        <v>59.613690865196411</v>
      </c>
      <c r="H96" s="176" t="s">
        <v>367</v>
      </c>
      <c r="I96" s="176"/>
      <c r="L96" s="317"/>
      <c r="P96" s="209"/>
      <c r="Q96" s="122"/>
      <c r="R96" s="318"/>
      <c r="S96" s="163"/>
    </row>
    <row r="97" spans="1:19" ht="13" customHeight="1">
      <c r="A97" s="208" t="s">
        <v>59</v>
      </c>
      <c r="B97" s="196">
        <v>1.7277123678436573E-2</v>
      </c>
      <c r="C97" s="208" t="s">
        <v>182</v>
      </c>
      <c r="D97" s="208" t="s">
        <v>497</v>
      </c>
      <c r="F97" s="364" t="s">
        <v>59</v>
      </c>
      <c r="G97" s="773">
        <v>5574.1269016184715</v>
      </c>
      <c r="H97" s="176" t="s">
        <v>175</v>
      </c>
      <c r="I97" s="176"/>
      <c r="L97" s="317"/>
      <c r="P97" s="209"/>
      <c r="Q97" s="122"/>
      <c r="R97" s="318"/>
      <c r="S97" s="163"/>
    </row>
    <row r="98" spans="1:19" ht="13" customHeight="1">
      <c r="A98" s="208" t="s">
        <v>116</v>
      </c>
      <c r="B98" s="196">
        <v>3.5139098631987902E-3</v>
      </c>
      <c r="C98" s="208" t="s">
        <v>210</v>
      </c>
      <c r="D98" s="208" t="s">
        <v>497</v>
      </c>
      <c r="F98" s="364" t="s">
        <v>116</v>
      </c>
      <c r="G98" s="773">
        <v>4113.9790442116027</v>
      </c>
      <c r="H98" s="176" t="s">
        <v>178</v>
      </c>
      <c r="I98" s="176"/>
      <c r="L98" s="317"/>
      <c r="P98" s="209"/>
      <c r="Q98" s="122"/>
      <c r="R98" s="318"/>
      <c r="S98" s="163"/>
    </row>
    <row r="99" spans="1:19" ht="13" customHeight="1">
      <c r="A99" s="208" t="s">
        <v>101</v>
      </c>
      <c r="B99" s="196">
        <v>3.0923338134333164E-5</v>
      </c>
      <c r="C99" s="208" t="s">
        <v>259</v>
      </c>
      <c r="D99" s="208" t="s">
        <v>497</v>
      </c>
      <c r="F99" s="209" t="s">
        <v>101</v>
      </c>
      <c r="G99" s="773">
        <v>26.966735579895062</v>
      </c>
      <c r="H99" s="176" t="s">
        <v>367</v>
      </c>
      <c r="I99" s="176"/>
      <c r="L99" s="317"/>
      <c r="P99" s="209"/>
      <c r="Q99" s="122"/>
      <c r="R99" s="209"/>
      <c r="S99" s="163"/>
    </row>
    <row r="100" spans="1:19" ht="13" customHeight="1">
      <c r="A100" s="208" t="s">
        <v>61</v>
      </c>
      <c r="B100" s="196">
        <v>4.1473653497811536E-5</v>
      </c>
      <c r="C100" s="208" t="s">
        <v>318</v>
      </c>
      <c r="D100" s="208" t="s">
        <v>497</v>
      </c>
      <c r="F100" s="209" t="s">
        <v>61</v>
      </c>
      <c r="G100" s="773">
        <v>10.953525746809943</v>
      </c>
      <c r="H100" s="176" t="s">
        <v>367</v>
      </c>
      <c r="I100" s="176"/>
      <c r="L100" s="317"/>
      <c r="P100" s="209"/>
      <c r="Q100" s="122"/>
      <c r="R100" s="318"/>
      <c r="S100" s="163"/>
    </row>
    <row r="101" spans="1:19" ht="13" customHeight="1">
      <c r="A101" s="208" t="s">
        <v>12</v>
      </c>
      <c r="B101" s="196">
        <v>1.650578648417289E-3</v>
      </c>
      <c r="C101" s="208" t="s">
        <v>216</v>
      </c>
      <c r="D101" s="208" t="s">
        <v>497</v>
      </c>
      <c r="F101" s="364" t="s">
        <v>12</v>
      </c>
      <c r="G101" s="773">
        <v>48.771799352279977</v>
      </c>
      <c r="H101" s="176" t="s">
        <v>226</v>
      </c>
      <c r="I101" s="176"/>
      <c r="L101" s="317"/>
      <c r="P101" s="209"/>
      <c r="Q101" s="122"/>
      <c r="R101" s="318"/>
      <c r="S101" s="163"/>
    </row>
    <row r="102" spans="1:19" ht="13" customHeight="1">
      <c r="A102" s="208" t="s">
        <v>531</v>
      </c>
      <c r="B102" s="196">
        <v>1.5570810260581876E-4</v>
      </c>
      <c r="C102" s="208" t="s">
        <v>237</v>
      </c>
      <c r="D102" s="208" t="s">
        <v>497</v>
      </c>
      <c r="F102" s="209" t="s">
        <v>531</v>
      </c>
      <c r="G102" s="773">
        <v>411.42761344491606</v>
      </c>
      <c r="H102" s="176" t="s">
        <v>367</v>
      </c>
      <c r="I102" s="176"/>
      <c r="L102" s="317"/>
      <c r="P102" s="209"/>
      <c r="Q102" s="122"/>
      <c r="R102" s="318"/>
      <c r="S102" s="163"/>
    </row>
    <row r="103" spans="1:19" ht="13" customHeight="1">
      <c r="A103" s="208" t="s">
        <v>109</v>
      </c>
      <c r="B103" s="196">
        <v>5.72620185372679E-3</v>
      </c>
      <c r="C103" s="208" t="s">
        <v>195</v>
      </c>
      <c r="D103" s="208" t="s">
        <v>497</v>
      </c>
      <c r="F103" s="364" t="s">
        <v>109</v>
      </c>
      <c r="G103" s="773">
        <v>6018.6614525684836</v>
      </c>
      <c r="H103" s="176" t="s">
        <v>172</v>
      </c>
      <c r="I103" s="176"/>
      <c r="L103" s="317"/>
      <c r="P103" s="209"/>
      <c r="Q103" s="122"/>
      <c r="R103" s="318"/>
      <c r="S103" s="163"/>
    </row>
    <row r="104" spans="1:19" ht="13" customHeight="1">
      <c r="A104" s="208" t="s">
        <v>122</v>
      </c>
      <c r="B104" s="196">
        <v>2.5226167838054839E-4</v>
      </c>
      <c r="C104" s="208" t="s">
        <v>289</v>
      </c>
      <c r="D104" s="208" t="s">
        <v>497</v>
      </c>
      <c r="F104" s="364" t="s">
        <v>122</v>
      </c>
      <c r="G104" s="773">
        <v>311.37113090273152</v>
      </c>
      <c r="H104" s="176" t="s">
        <v>367</v>
      </c>
      <c r="I104" s="176"/>
      <c r="L104" s="317"/>
      <c r="P104" s="209"/>
      <c r="Q104" s="122"/>
      <c r="R104" s="209"/>
      <c r="S104" s="163"/>
    </row>
    <row r="105" spans="1:19" ht="13" customHeight="1">
      <c r="A105" s="208" t="s">
        <v>10</v>
      </c>
      <c r="B105" s="196">
        <v>4.5626839711241504E-3</v>
      </c>
      <c r="C105" s="208" t="s">
        <v>203</v>
      </c>
      <c r="D105" s="208" t="s">
        <v>497</v>
      </c>
      <c r="F105" s="364" t="s">
        <v>10</v>
      </c>
      <c r="G105" s="773">
        <v>123.14123789516384</v>
      </c>
      <c r="H105" s="176" t="s">
        <v>274</v>
      </c>
      <c r="I105" s="176"/>
      <c r="L105" s="317"/>
      <c r="P105" s="209"/>
      <c r="Q105" s="122"/>
      <c r="R105" s="318"/>
      <c r="S105" s="163"/>
    </row>
    <row r="106" spans="1:19" ht="13" customHeight="1">
      <c r="A106" s="208" t="s">
        <v>119</v>
      </c>
      <c r="B106" s="196">
        <v>1.1583518661143153E-4</v>
      </c>
      <c r="C106" s="208" t="s">
        <v>306</v>
      </c>
      <c r="D106" s="208" t="s">
        <v>497</v>
      </c>
      <c r="F106" s="364" t="s">
        <v>119</v>
      </c>
      <c r="G106" s="773">
        <v>157.69773979120106</v>
      </c>
      <c r="H106" s="176" t="s">
        <v>367</v>
      </c>
      <c r="I106" s="176"/>
      <c r="L106" s="317"/>
      <c r="P106" s="209"/>
      <c r="Q106" s="122"/>
      <c r="R106" s="318"/>
      <c r="S106" s="163"/>
    </row>
    <row r="107" spans="1:19" ht="13" customHeight="1">
      <c r="A107" s="208" t="s">
        <v>99</v>
      </c>
      <c r="B107" s="196">
        <v>5.1187219711772664E-5</v>
      </c>
      <c r="C107" s="208" t="s">
        <v>231</v>
      </c>
      <c r="D107" s="208" t="s">
        <v>497</v>
      </c>
      <c r="F107" s="364" t="s">
        <v>99</v>
      </c>
      <c r="G107" s="773">
        <v>41.51755730876171</v>
      </c>
      <c r="H107" s="176" t="s">
        <v>367</v>
      </c>
      <c r="I107" s="176"/>
      <c r="L107" s="317"/>
      <c r="P107" s="209"/>
      <c r="Q107" s="122"/>
      <c r="R107" s="318"/>
      <c r="S107" s="163"/>
    </row>
    <row r="108" spans="1:19" ht="13" customHeight="1">
      <c r="A108" s="208" t="s">
        <v>43</v>
      </c>
      <c r="B108" s="196">
        <v>5.7688396799543645E-4</v>
      </c>
      <c r="C108" s="208" t="s">
        <v>262</v>
      </c>
      <c r="D108" s="208" t="s">
        <v>497</v>
      </c>
      <c r="F108" s="364" t="s">
        <v>43</v>
      </c>
      <c r="G108" s="773">
        <v>102.35560678349214</v>
      </c>
      <c r="H108" s="176" t="s">
        <v>367</v>
      </c>
      <c r="I108" s="176"/>
      <c r="L108" s="317"/>
      <c r="P108" s="209"/>
      <c r="Q108" s="122"/>
      <c r="R108" s="318"/>
      <c r="S108" s="163"/>
    </row>
    <row r="109" spans="1:19" ht="13" customHeight="1">
      <c r="A109" s="208" t="s">
        <v>16</v>
      </c>
      <c r="B109" s="196">
        <v>5.0164930533449408E-4</v>
      </c>
      <c r="C109" s="208" t="s">
        <v>311</v>
      </c>
      <c r="D109" s="208" t="s">
        <v>497</v>
      </c>
      <c r="F109" s="364" t="s">
        <v>16</v>
      </c>
      <c r="G109" s="773">
        <v>26.613758871736277</v>
      </c>
      <c r="H109" s="176" t="s">
        <v>367</v>
      </c>
      <c r="I109" s="176"/>
      <c r="L109" s="317"/>
      <c r="P109" s="209"/>
      <c r="Q109" s="122"/>
      <c r="R109" s="209"/>
      <c r="S109" s="163"/>
    </row>
    <row r="110" spans="1:19" ht="13" customHeight="1">
      <c r="A110" s="208" t="s">
        <v>35</v>
      </c>
      <c r="B110" s="196">
        <v>1.1077030762900579E-2</v>
      </c>
      <c r="C110" s="208" t="s">
        <v>187</v>
      </c>
      <c r="D110" s="208" t="s">
        <v>497</v>
      </c>
      <c r="F110" s="364" t="s">
        <v>35</v>
      </c>
      <c r="G110" s="773">
        <v>1603.1772435288142</v>
      </c>
      <c r="H110" s="176" t="s">
        <v>198</v>
      </c>
      <c r="I110" s="176"/>
      <c r="L110" s="317"/>
      <c r="P110" s="209"/>
      <c r="Q110" s="122"/>
      <c r="R110" s="318"/>
      <c r="S110" s="163"/>
    </row>
    <row r="111" spans="1:19" ht="13" customHeight="1">
      <c r="A111" s="208" t="s">
        <v>74</v>
      </c>
      <c r="B111" s="196">
        <v>6.6453889846703916E-3</v>
      </c>
      <c r="C111" s="208" t="s">
        <v>192</v>
      </c>
      <c r="D111" s="208" t="s">
        <v>497</v>
      </c>
      <c r="F111" s="364" t="s">
        <v>74</v>
      </c>
      <c r="G111" s="773">
        <v>3535.4332616713773</v>
      </c>
      <c r="H111" s="176" t="s">
        <v>186</v>
      </c>
      <c r="I111" s="176"/>
      <c r="L111" s="317"/>
      <c r="P111" s="209"/>
      <c r="Q111" s="122"/>
      <c r="R111" s="318"/>
      <c r="S111" s="163"/>
    </row>
    <row r="112" spans="1:19" ht="13" customHeight="1">
      <c r="A112" s="208" t="s">
        <v>139</v>
      </c>
      <c r="B112" s="196">
        <v>5.7524685009420701E-4</v>
      </c>
      <c r="C112" s="208" t="s">
        <v>230</v>
      </c>
      <c r="D112" s="208" t="s">
        <v>497</v>
      </c>
      <c r="F112" s="364" t="s">
        <v>139</v>
      </c>
      <c r="G112" s="773">
        <v>1199.1794433401744</v>
      </c>
      <c r="H112" s="176" t="s">
        <v>367</v>
      </c>
      <c r="I112" s="176"/>
      <c r="L112" s="317"/>
      <c r="P112" s="209"/>
      <c r="Q112" s="122"/>
      <c r="R112" s="318"/>
      <c r="S112" s="163"/>
    </row>
    <row r="113" spans="1:19" ht="13" customHeight="1">
      <c r="A113" s="208" t="s">
        <v>54</v>
      </c>
      <c r="B113" s="196">
        <v>3.6378942589185637E-3</v>
      </c>
      <c r="C113" s="208" t="s">
        <v>208</v>
      </c>
      <c r="D113" s="208" t="s">
        <v>497</v>
      </c>
      <c r="F113" s="364" t="s">
        <v>54</v>
      </c>
      <c r="G113" s="773">
        <v>1015.3092523685497</v>
      </c>
      <c r="H113" s="176" t="s">
        <v>205</v>
      </c>
      <c r="I113" s="176"/>
      <c r="L113" s="317"/>
      <c r="P113" s="209"/>
      <c r="Q113" s="122"/>
      <c r="R113" s="318"/>
      <c r="S113" s="163"/>
    </row>
    <row r="114" spans="1:19" ht="13" customHeight="1">
      <c r="A114" s="208" t="s">
        <v>13</v>
      </c>
      <c r="B114" s="196">
        <v>1.6495818255174294E-2</v>
      </c>
      <c r="C114" s="208" t="s">
        <v>184</v>
      </c>
      <c r="D114" s="208" t="s">
        <v>497</v>
      </c>
      <c r="F114" s="364" t="s">
        <v>13</v>
      </c>
      <c r="G114" s="773">
        <v>628.68108654520177</v>
      </c>
      <c r="H114" s="176" t="s">
        <v>212</v>
      </c>
      <c r="I114" s="176"/>
      <c r="L114" s="317"/>
      <c r="P114" s="209"/>
      <c r="Q114" s="122"/>
      <c r="R114" s="209"/>
      <c r="S114" s="163"/>
    </row>
    <row r="115" spans="1:19" ht="13" customHeight="1">
      <c r="A115" s="208" t="s">
        <v>72</v>
      </c>
      <c r="B115" s="196">
        <v>8.9313876611515192E-5</v>
      </c>
      <c r="C115" s="208" t="s">
        <v>264</v>
      </c>
      <c r="D115" s="208" t="s">
        <v>497</v>
      </c>
      <c r="F115" s="209" t="s">
        <v>72</v>
      </c>
      <c r="G115" s="773">
        <v>42.03450424967982</v>
      </c>
      <c r="H115" s="176" t="s">
        <v>367</v>
      </c>
      <c r="I115" s="176"/>
      <c r="L115" s="317"/>
      <c r="P115" s="209"/>
      <c r="Q115" s="122"/>
      <c r="R115" s="318"/>
      <c r="S115" s="163"/>
    </row>
    <row r="116" spans="1:19" ht="13" customHeight="1">
      <c r="A116" s="208" t="s">
        <v>47</v>
      </c>
      <c r="B116" s="196">
        <v>4.4745342672423988E-3</v>
      </c>
      <c r="C116" s="208" t="s">
        <v>205</v>
      </c>
      <c r="D116" s="208" t="s">
        <v>497</v>
      </c>
      <c r="F116" s="364" t="s">
        <v>47</v>
      </c>
      <c r="G116" s="773">
        <v>759.79608803454016</v>
      </c>
      <c r="H116" s="176" t="s">
        <v>207</v>
      </c>
      <c r="I116" s="176"/>
      <c r="L116" s="317"/>
      <c r="P116" s="209"/>
      <c r="Q116" s="122"/>
      <c r="R116" s="318"/>
      <c r="S116" s="163"/>
    </row>
    <row r="117" spans="1:19" ht="13" customHeight="1">
      <c r="A117" s="208" t="s">
        <v>70</v>
      </c>
      <c r="B117" s="196">
        <v>1.7357087792812178E-4</v>
      </c>
      <c r="C117" s="208" t="s">
        <v>294</v>
      </c>
      <c r="D117" s="208" t="s">
        <v>497</v>
      </c>
      <c r="F117" s="364" t="s">
        <v>70</v>
      </c>
      <c r="G117" s="773">
        <v>63.595985196518185</v>
      </c>
      <c r="H117" s="176" t="s">
        <v>367</v>
      </c>
      <c r="I117" s="176"/>
      <c r="L117" s="317"/>
      <c r="P117" s="209"/>
      <c r="Q117" s="122"/>
      <c r="R117" s="318"/>
      <c r="S117" s="163"/>
    </row>
    <row r="118" spans="1:19" ht="13" customHeight="1">
      <c r="A118" s="208" t="s">
        <v>92</v>
      </c>
      <c r="B118" s="196">
        <v>2.2934202776333677E-3</v>
      </c>
      <c r="C118" s="208" t="s">
        <v>215</v>
      </c>
      <c r="D118" s="208" t="s">
        <v>497</v>
      </c>
      <c r="F118" s="364" t="s">
        <v>92</v>
      </c>
      <c r="G118" s="773">
        <v>1786.4823196770117</v>
      </c>
      <c r="H118" s="176" t="s">
        <v>196</v>
      </c>
      <c r="I118" s="176"/>
      <c r="L118" s="317"/>
      <c r="P118" s="209"/>
      <c r="Q118" s="122"/>
      <c r="R118" s="318"/>
      <c r="S118" s="163"/>
    </row>
    <row r="119" spans="1:19" ht="13" customHeight="1">
      <c r="A119" s="208" t="s">
        <v>108</v>
      </c>
      <c r="B119" s="196">
        <v>4.8122171196693167E-3</v>
      </c>
      <c r="C119" s="208" t="s">
        <v>202</v>
      </c>
      <c r="D119" s="208" t="s">
        <v>497</v>
      </c>
      <c r="F119" s="364" t="s">
        <v>108</v>
      </c>
      <c r="G119" s="773">
        <v>4747.3457393473727</v>
      </c>
      <c r="H119" s="176" t="s">
        <v>176</v>
      </c>
      <c r="I119" s="176"/>
      <c r="L119" s="317"/>
      <c r="P119" s="209"/>
      <c r="Q119" s="122"/>
      <c r="R119" s="209"/>
      <c r="S119" s="163"/>
    </row>
    <row r="120" spans="1:19" ht="13" customHeight="1">
      <c r="A120" s="208" t="s">
        <v>156</v>
      </c>
      <c r="B120" s="196">
        <v>1.443828847690918E-3</v>
      </c>
      <c r="C120" s="208" t="s">
        <v>303</v>
      </c>
      <c r="D120" s="208" t="s">
        <v>497</v>
      </c>
      <c r="F120" s="364" t="s">
        <v>156</v>
      </c>
      <c r="G120" s="773">
        <v>1461.2571347526357</v>
      </c>
      <c r="H120" s="176" t="s">
        <v>201</v>
      </c>
      <c r="I120" s="176"/>
      <c r="L120" s="317"/>
      <c r="P120" s="209"/>
      <c r="Q120" s="122"/>
      <c r="R120" s="209"/>
      <c r="S120" s="163"/>
    </row>
    <row r="121" spans="1:19" ht="13" customHeight="1">
      <c r="A121" s="208" t="s">
        <v>129</v>
      </c>
      <c r="B121" s="196">
        <v>1.402937280557988E-3</v>
      </c>
      <c r="C121" s="208" t="s">
        <v>316</v>
      </c>
      <c r="D121" s="208" t="s">
        <v>497</v>
      </c>
      <c r="F121" s="364" t="s">
        <v>129</v>
      </c>
      <c r="G121" s="773">
        <v>3735.1637828105368</v>
      </c>
      <c r="H121" s="176" t="s">
        <v>182</v>
      </c>
      <c r="I121" s="176"/>
      <c r="L121" s="317"/>
      <c r="P121" s="209"/>
      <c r="Q121" s="122"/>
      <c r="R121" s="318"/>
      <c r="S121" s="163"/>
    </row>
    <row r="122" spans="1:19" ht="13" customHeight="1">
      <c r="A122" s="208" t="s">
        <v>27</v>
      </c>
      <c r="B122" s="196">
        <v>5.3039709568008242E-3</v>
      </c>
      <c r="C122" s="208" t="s">
        <v>199</v>
      </c>
      <c r="D122" s="208" t="s">
        <v>497</v>
      </c>
      <c r="F122" s="364" t="s">
        <v>27</v>
      </c>
      <c r="G122" s="773">
        <v>518.9877254625701</v>
      </c>
      <c r="H122" s="176" t="s">
        <v>214</v>
      </c>
      <c r="I122" s="176"/>
      <c r="L122" s="317"/>
      <c r="P122" s="209"/>
      <c r="Q122" s="122"/>
      <c r="R122" s="318"/>
      <c r="S122" s="163"/>
    </row>
    <row r="123" spans="1:19" ht="13" customHeight="1">
      <c r="A123" s="208" t="s">
        <v>219</v>
      </c>
      <c r="B123" s="196">
        <v>2.7459887882890045E-2</v>
      </c>
      <c r="C123" s="208" t="s">
        <v>180</v>
      </c>
      <c r="D123" s="208" t="s">
        <v>497</v>
      </c>
      <c r="F123" s="364" t="s">
        <v>219</v>
      </c>
      <c r="G123" s="773">
        <v>2947.1813870333294</v>
      </c>
      <c r="H123" s="176" t="s">
        <v>192</v>
      </c>
      <c r="I123" s="176"/>
      <c r="L123" s="317"/>
      <c r="P123" s="209"/>
      <c r="Q123" s="122"/>
      <c r="R123" s="209"/>
      <c r="S123" s="163"/>
    </row>
    <row r="124" spans="1:19" ht="13" customHeight="1">
      <c r="A124" s="208" t="s">
        <v>28</v>
      </c>
      <c r="B124" s="196">
        <v>2.858818954041735E-2</v>
      </c>
      <c r="C124" s="208" t="s">
        <v>179</v>
      </c>
      <c r="D124" s="208" t="s">
        <v>497</v>
      </c>
      <c r="F124" s="364" t="s">
        <v>28</v>
      </c>
      <c r="G124" s="773">
        <v>3376.5548115952261</v>
      </c>
      <c r="H124" s="176" t="s">
        <v>189</v>
      </c>
      <c r="I124" s="176"/>
      <c r="L124" s="317"/>
      <c r="P124" s="209"/>
      <c r="Q124" s="122"/>
      <c r="R124" s="318"/>
      <c r="S124" s="163"/>
    </row>
    <row r="125" spans="1:19" ht="13" customHeight="1">
      <c r="A125" s="208" t="s">
        <v>56</v>
      </c>
      <c r="B125" s="196">
        <v>3.6645974709075056E-4</v>
      </c>
      <c r="C125" s="208" t="s">
        <v>243</v>
      </c>
      <c r="D125" s="208" t="s">
        <v>497</v>
      </c>
      <c r="F125" s="364" t="s">
        <v>56</v>
      </c>
      <c r="G125" s="773">
        <v>94.970065525856782</v>
      </c>
      <c r="H125" s="176" t="s">
        <v>367</v>
      </c>
      <c r="I125" s="176"/>
      <c r="L125" s="317"/>
      <c r="P125" s="209"/>
      <c r="Q125" s="122"/>
      <c r="R125" s="209"/>
      <c r="S125" s="163"/>
    </row>
    <row r="126" spans="1:19" ht="13" customHeight="1">
      <c r="A126" s="208" t="s">
        <v>86</v>
      </c>
      <c r="B126" s="196">
        <v>1.0407231258910923E-2</v>
      </c>
      <c r="C126" s="208" t="s">
        <v>189</v>
      </c>
      <c r="D126" s="208" t="s">
        <v>497</v>
      </c>
      <c r="F126" s="364" t="s">
        <v>86</v>
      </c>
      <c r="G126" s="773">
        <v>5760.5980146218071</v>
      </c>
      <c r="H126" s="176" t="s">
        <v>174</v>
      </c>
      <c r="I126" s="176"/>
      <c r="L126" s="317"/>
      <c r="P126" s="319"/>
      <c r="Q126" s="437"/>
      <c r="R126" s="318"/>
      <c r="S126" s="163"/>
    </row>
    <row r="127" spans="1:19" ht="13" customHeight="1">
      <c r="A127" s="208" t="s">
        <v>0</v>
      </c>
      <c r="B127" s="196">
        <v>1.0732290113299472E-2</v>
      </c>
      <c r="C127" s="208" t="s">
        <v>188</v>
      </c>
      <c r="D127" s="208" t="s">
        <v>497</v>
      </c>
      <c r="F127" s="364" t="s">
        <v>0</v>
      </c>
      <c r="G127" s="773">
        <v>7055.5697449940699</v>
      </c>
      <c r="H127" s="176" t="s">
        <v>169</v>
      </c>
      <c r="I127" s="176"/>
      <c r="L127" s="317"/>
      <c r="P127" s="209"/>
      <c r="Q127" s="122"/>
      <c r="R127" s="318"/>
      <c r="S127" s="163"/>
    </row>
    <row r="128" spans="1:19" ht="13" customHeight="1">
      <c r="A128" s="208" t="s">
        <v>52</v>
      </c>
      <c r="B128" s="196">
        <v>7.9854973182189753E-5</v>
      </c>
      <c r="C128" s="208" t="s">
        <v>286</v>
      </c>
      <c r="D128" s="208" t="s">
        <v>497</v>
      </c>
      <c r="F128" s="364" t="s">
        <v>52</v>
      </c>
      <c r="G128" s="773">
        <v>24.903195775492211</v>
      </c>
      <c r="H128" s="176" t="s">
        <v>367</v>
      </c>
      <c r="I128" s="176"/>
      <c r="K128" s="127"/>
      <c r="L128" s="438"/>
      <c r="P128" s="209"/>
      <c r="Q128" s="122"/>
      <c r="R128" s="209"/>
      <c r="S128" s="163"/>
    </row>
    <row r="129" spans="1:19" ht="13" customHeight="1">
      <c r="A129" s="208" t="s">
        <v>50</v>
      </c>
      <c r="B129" s="196">
        <v>1.4909669291269832E-2</v>
      </c>
      <c r="C129" s="208" t="s">
        <v>186</v>
      </c>
      <c r="D129" s="208" t="s">
        <v>497</v>
      </c>
      <c r="F129" s="364" t="s">
        <v>50</v>
      </c>
      <c r="G129" s="773">
        <v>3494.0081282087258</v>
      </c>
      <c r="H129" s="176" t="s">
        <v>187</v>
      </c>
      <c r="I129" s="176"/>
      <c r="L129" s="317"/>
      <c r="P129" s="209"/>
      <c r="Q129" s="122"/>
      <c r="R129" s="318"/>
      <c r="S129" s="163"/>
    </row>
    <row r="130" spans="1:19" ht="13" customHeight="1">
      <c r="A130" s="208" t="s">
        <v>90</v>
      </c>
      <c r="B130" s="196">
        <v>2.1064250329151647E-5</v>
      </c>
      <c r="C130" s="208" t="s">
        <v>250</v>
      </c>
      <c r="D130" s="208" t="s">
        <v>497</v>
      </c>
      <c r="F130" s="209" t="s">
        <v>90</v>
      </c>
      <c r="G130" s="773">
        <v>13.355925377054035</v>
      </c>
      <c r="H130" s="176" t="s">
        <v>367</v>
      </c>
      <c r="I130" s="176"/>
      <c r="L130" s="317"/>
      <c r="P130" s="209"/>
      <c r="Q130" s="122"/>
      <c r="R130" s="318"/>
      <c r="S130" s="163"/>
    </row>
    <row r="131" spans="1:19" ht="13" customHeight="1">
      <c r="A131" s="208" t="s">
        <v>23</v>
      </c>
      <c r="B131" s="196">
        <v>3.630181614583883E-3</v>
      </c>
      <c r="C131" s="208" t="s">
        <v>209</v>
      </c>
      <c r="D131" s="208" t="s">
        <v>497</v>
      </c>
      <c r="F131" s="364" t="s">
        <v>23</v>
      </c>
      <c r="G131" s="773">
        <v>289.42784844568882</v>
      </c>
      <c r="H131" s="176" t="s">
        <v>218</v>
      </c>
      <c r="I131" s="176"/>
      <c r="L131" s="317"/>
      <c r="P131" s="209"/>
      <c r="Q131" s="122"/>
      <c r="R131" s="318"/>
      <c r="S131" s="163"/>
    </row>
    <row r="132" spans="1:19" ht="13" customHeight="1">
      <c r="A132" s="208" t="s">
        <v>95</v>
      </c>
      <c r="B132" s="196">
        <v>4.3838379355142896E-5</v>
      </c>
      <c r="C132" s="208" t="s">
        <v>281</v>
      </c>
      <c r="D132" s="208" t="s">
        <v>497</v>
      </c>
      <c r="F132" s="209" t="s">
        <v>95</v>
      </c>
      <c r="G132" s="773">
        <v>32.083133068907969</v>
      </c>
      <c r="H132" s="176" t="s">
        <v>367</v>
      </c>
      <c r="I132" s="176"/>
      <c r="L132" s="317"/>
      <c r="P132" s="209"/>
      <c r="Q132" s="122"/>
      <c r="R132" s="318"/>
      <c r="S132" s="163"/>
    </row>
    <row r="133" spans="1:19" ht="13" customHeight="1">
      <c r="A133" s="208" t="s">
        <v>76</v>
      </c>
      <c r="B133" s="196">
        <v>1.5321604535616954E-3</v>
      </c>
      <c r="C133" s="208" t="s">
        <v>241</v>
      </c>
      <c r="D133" s="208" t="s">
        <v>497</v>
      </c>
      <c r="F133" s="364" t="s">
        <v>76</v>
      </c>
      <c r="G133" s="773">
        <v>744.79523595613557</v>
      </c>
      <c r="H133" s="176" t="s">
        <v>208</v>
      </c>
      <c r="I133" s="176"/>
      <c r="L133" s="317"/>
      <c r="P133" s="209"/>
      <c r="Q133" s="122"/>
      <c r="R133" s="318"/>
      <c r="S133" s="163"/>
    </row>
    <row r="134" spans="1:19" ht="13" customHeight="1">
      <c r="A134" s="208" t="s">
        <v>21</v>
      </c>
      <c r="B134" s="196">
        <v>1.5256301721556804E-2</v>
      </c>
      <c r="C134" s="208" t="s">
        <v>185</v>
      </c>
      <c r="D134" s="208" t="s">
        <v>497</v>
      </c>
      <c r="F134" s="364" t="s">
        <v>21</v>
      </c>
      <c r="G134" s="773">
        <v>1051.0027732608714</v>
      </c>
      <c r="H134" s="176" t="s">
        <v>204</v>
      </c>
      <c r="I134" s="176"/>
      <c r="L134" s="317"/>
      <c r="P134" s="209"/>
      <c r="Q134" s="122"/>
      <c r="R134" s="209"/>
      <c r="S134" s="163"/>
    </row>
    <row r="135" spans="1:19" ht="13" customHeight="1">
      <c r="A135" s="208" t="s">
        <v>37</v>
      </c>
      <c r="B135" s="196">
        <v>4.3234464751578273E-4</v>
      </c>
      <c r="C135" s="208" t="s">
        <v>227</v>
      </c>
      <c r="D135" s="208" t="s">
        <v>497</v>
      </c>
      <c r="F135" s="364" t="s">
        <v>37</v>
      </c>
      <c r="G135" s="773">
        <v>59.817574217067154</v>
      </c>
      <c r="H135" s="176" t="s">
        <v>367</v>
      </c>
      <c r="I135" s="176"/>
      <c r="L135" s="317"/>
      <c r="P135" s="209"/>
      <c r="Q135" s="122"/>
      <c r="R135" s="209"/>
      <c r="S135" s="163"/>
    </row>
    <row r="136" spans="1:19" ht="13" customHeight="1">
      <c r="A136" s="208" t="s">
        <v>29</v>
      </c>
      <c r="B136" s="196">
        <v>2.3711651877428618E-3</v>
      </c>
      <c r="C136" s="208" t="s">
        <v>213</v>
      </c>
      <c r="D136" s="208" t="s">
        <v>497</v>
      </c>
      <c r="F136" s="364" t="s">
        <v>29</v>
      </c>
      <c r="G136" s="773">
        <v>289.82462588579784</v>
      </c>
      <c r="H136" s="176" t="s">
        <v>217</v>
      </c>
      <c r="I136" s="176"/>
      <c r="L136" s="317"/>
      <c r="P136" s="209"/>
      <c r="Q136" s="122"/>
      <c r="R136" s="318"/>
      <c r="S136" s="163"/>
    </row>
    <row r="137" spans="1:19" ht="13" customHeight="1">
      <c r="A137" s="208" t="s">
        <v>106</v>
      </c>
      <c r="B137" s="196">
        <v>7.480901200662269E-4</v>
      </c>
      <c r="C137" s="208" t="s">
        <v>317</v>
      </c>
      <c r="D137" s="208" t="s">
        <v>497</v>
      </c>
      <c r="F137" s="364" t="s">
        <v>106</v>
      </c>
      <c r="G137" s="773">
        <v>437.91858275124673</v>
      </c>
      <c r="H137" s="176" t="s">
        <v>215</v>
      </c>
      <c r="I137" s="176"/>
      <c r="L137" s="317"/>
      <c r="P137" s="209"/>
      <c r="Q137" s="122"/>
      <c r="R137" s="318"/>
      <c r="S137" s="163"/>
    </row>
    <row r="138" spans="1:19" ht="13" customHeight="1">
      <c r="A138" s="208" t="s">
        <v>25</v>
      </c>
      <c r="B138" s="196">
        <v>4.682186301834336E-2</v>
      </c>
      <c r="C138" s="208" t="s">
        <v>171</v>
      </c>
      <c r="D138" s="208" t="s">
        <v>497</v>
      </c>
      <c r="F138" s="364" t="s">
        <v>25</v>
      </c>
      <c r="G138" s="773">
        <v>3925.1758653897637</v>
      </c>
      <c r="H138" s="176" t="s">
        <v>180</v>
      </c>
      <c r="I138" s="176"/>
      <c r="L138" s="317"/>
      <c r="P138" s="209"/>
      <c r="Q138" s="122"/>
      <c r="R138" s="209"/>
      <c r="S138" s="163"/>
    </row>
    <row r="139" spans="1:19" ht="13" customHeight="1">
      <c r="A139" s="208" t="s">
        <v>7</v>
      </c>
      <c r="B139" s="196">
        <v>0.20940506044057389</v>
      </c>
      <c r="C139" s="208" t="s">
        <v>169</v>
      </c>
      <c r="D139" s="208" t="s">
        <v>497</v>
      </c>
      <c r="F139" s="364" t="s">
        <v>7</v>
      </c>
      <c r="G139" s="773">
        <v>3565.1486868108</v>
      </c>
      <c r="H139" s="176" t="s">
        <v>185</v>
      </c>
      <c r="I139" s="176"/>
      <c r="L139" s="317"/>
      <c r="P139" s="209"/>
      <c r="Q139" s="122"/>
      <c r="R139" s="209"/>
      <c r="S139" s="163"/>
    </row>
    <row r="140" spans="1:19" ht="13" customHeight="1">
      <c r="A140" s="208" t="s">
        <v>120</v>
      </c>
      <c r="B140" s="196">
        <v>4.1550052333202243E-4</v>
      </c>
      <c r="C140" s="208" t="s">
        <v>252</v>
      </c>
      <c r="D140" s="208" t="s">
        <v>497</v>
      </c>
      <c r="F140" s="364" t="s">
        <v>120</v>
      </c>
      <c r="G140" s="773">
        <v>667.01630367492635</v>
      </c>
      <c r="H140" s="176" t="s">
        <v>367</v>
      </c>
      <c r="I140" s="176"/>
      <c r="L140" s="317"/>
      <c r="P140" s="209"/>
      <c r="Q140" s="122"/>
      <c r="R140" s="318"/>
      <c r="S140" s="163"/>
    </row>
    <row r="141" spans="1:19" ht="13" customHeight="1">
      <c r="A141" s="208" t="s">
        <v>46</v>
      </c>
      <c r="B141" s="196">
        <v>4.76692352440197E-4</v>
      </c>
      <c r="C141" s="208" t="s">
        <v>268</v>
      </c>
      <c r="D141" s="208" t="s">
        <v>497</v>
      </c>
      <c r="F141" s="364" t="s">
        <v>46</v>
      </c>
      <c r="G141" s="773">
        <v>88.394177126172067</v>
      </c>
      <c r="H141" s="176" t="s">
        <v>367</v>
      </c>
      <c r="I141" s="176"/>
      <c r="L141" s="317"/>
      <c r="P141" s="209"/>
      <c r="Q141" s="122"/>
      <c r="R141" s="209"/>
      <c r="S141" s="163"/>
    </row>
    <row r="142" spans="1:19" ht="13" customHeight="1">
      <c r="A142" s="208" t="s">
        <v>18</v>
      </c>
      <c r="B142" s="196">
        <v>1.2854649760453271E-3</v>
      </c>
      <c r="C142" s="208" t="s">
        <v>251</v>
      </c>
      <c r="D142" s="208" t="s">
        <v>497</v>
      </c>
      <c r="F142" s="364" t="s">
        <v>18</v>
      </c>
      <c r="G142" s="773">
        <v>75.472998728369461</v>
      </c>
      <c r="H142" s="176" t="s">
        <v>285</v>
      </c>
      <c r="I142" s="176"/>
      <c r="L142" s="317"/>
      <c r="P142" s="209"/>
      <c r="Q142" s="122"/>
      <c r="R142" s="318"/>
      <c r="S142" s="163"/>
    </row>
    <row r="143" spans="1:19" ht="13" customHeight="1">
      <c r="A143" s="208" t="s">
        <v>49</v>
      </c>
      <c r="B143" s="196">
        <v>7.4943619478501554E-5</v>
      </c>
      <c r="C143" s="208" t="s">
        <v>229</v>
      </c>
      <c r="D143" s="208" t="s">
        <v>497</v>
      </c>
      <c r="F143" s="364" t="s">
        <v>49</v>
      </c>
      <c r="G143" s="773">
        <v>15.166787691742433</v>
      </c>
      <c r="H143" s="176" t="s">
        <v>367</v>
      </c>
      <c r="I143" s="176"/>
      <c r="L143" s="317"/>
      <c r="P143" s="209"/>
      <c r="Q143" s="122"/>
      <c r="R143" s="209"/>
      <c r="S143" s="163"/>
    </row>
    <row r="144" spans="1:19" ht="13" customHeight="1">
      <c r="A144" s="208" t="s">
        <v>67</v>
      </c>
      <c r="B144" s="196">
        <v>1.3420728750300592E-4</v>
      </c>
      <c r="C144" s="208" t="s">
        <v>234</v>
      </c>
      <c r="D144" s="208" t="s">
        <v>497</v>
      </c>
      <c r="F144" s="364" t="s">
        <v>67</v>
      </c>
      <c r="G144" s="773">
        <v>45.071279636183753</v>
      </c>
      <c r="H144" s="176" t="s">
        <v>367</v>
      </c>
      <c r="I144" s="176"/>
      <c r="L144" s="317"/>
      <c r="P144" s="209"/>
      <c r="Q144" s="122"/>
      <c r="R144" s="318"/>
      <c r="S144" s="163"/>
    </row>
    <row r="145" spans="1:19" ht="13" customHeight="1">
      <c r="A145" s="208" t="s">
        <v>71</v>
      </c>
      <c r="B145" s="196">
        <v>1.69932838147612E-4</v>
      </c>
      <c r="C145" s="208" t="s">
        <v>299</v>
      </c>
      <c r="D145" s="208" t="s">
        <v>497</v>
      </c>
      <c r="F145" s="209" t="s">
        <v>71</v>
      </c>
      <c r="G145" s="773">
        <v>66.626287703493134</v>
      </c>
      <c r="H145" s="176" t="s">
        <v>367</v>
      </c>
      <c r="I145" s="176"/>
      <c r="L145" s="317"/>
      <c r="P145" s="209"/>
      <c r="Q145" s="122"/>
      <c r="R145" s="318"/>
      <c r="S145" s="163"/>
    </row>
    <row r="146" spans="1:19" ht="13" customHeight="1">
      <c r="B146" s="196"/>
      <c r="F146" s="209"/>
      <c r="G146" s="905" t="s">
        <v>332</v>
      </c>
      <c r="I146" s="176"/>
      <c r="L146" s="317"/>
      <c r="P146" s="209"/>
      <c r="Q146" s="122"/>
      <c r="R146" s="209"/>
      <c r="S146" s="163"/>
    </row>
    <row r="147" spans="1:19" ht="13" customHeight="1">
      <c r="A147" s="127"/>
      <c r="B147" s="438"/>
      <c r="F147" s="209"/>
      <c r="G147" s="905" t="s">
        <v>332</v>
      </c>
      <c r="I147" s="176"/>
      <c r="L147" s="317"/>
      <c r="P147" s="209"/>
      <c r="Q147" s="122"/>
      <c r="R147" s="209"/>
      <c r="S147" s="163"/>
    </row>
    <row r="148" spans="1:19" ht="13" customHeight="1">
      <c r="A148" s="208" t="s">
        <v>340</v>
      </c>
      <c r="B148" s="906">
        <v>0.27131216454999446</v>
      </c>
      <c r="C148" s="208" t="s">
        <v>338</v>
      </c>
      <c r="D148" s="208" t="s">
        <v>497</v>
      </c>
      <c r="F148" s="209" t="s">
        <v>340</v>
      </c>
      <c r="G148" s="773">
        <v>3671.1922466964124</v>
      </c>
      <c r="I148" s="176"/>
      <c r="K148" s="127"/>
      <c r="L148" s="321"/>
      <c r="P148" s="209"/>
      <c r="Q148" s="122"/>
      <c r="R148" s="209"/>
      <c r="S148" s="163"/>
    </row>
    <row r="149" spans="1:19" ht="13" customHeight="1">
      <c r="A149" s="208" t="s">
        <v>415</v>
      </c>
      <c r="B149" s="196">
        <v>0.30135866233642916</v>
      </c>
      <c r="C149" s="208" t="s">
        <v>338</v>
      </c>
      <c r="D149" s="208" t="s">
        <v>497</v>
      </c>
      <c r="F149" s="209" t="s">
        <v>415</v>
      </c>
      <c r="G149" s="773">
        <v>3242.4414634822192</v>
      </c>
      <c r="H149" s="208"/>
      <c r="I149" s="176"/>
      <c r="L149" s="317"/>
      <c r="P149" s="209"/>
      <c r="Q149" s="122"/>
      <c r="R149" s="318"/>
      <c r="S149" s="163"/>
    </row>
    <row r="150" spans="1:19" ht="13" customHeight="1">
      <c r="A150" s="208" t="s">
        <v>157</v>
      </c>
      <c r="B150" s="196">
        <v>0.68142977146197903</v>
      </c>
      <c r="C150" s="208" t="s">
        <v>338</v>
      </c>
      <c r="D150" s="208" t="s">
        <v>497</v>
      </c>
      <c r="F150" s="209" t="s">
        <v>157</v>
      </c>
      <c r="G150" s="773">
        <v>2907.9270120295528</v>
      </c>
      <c r="H150" s="208"/>
      <c r="I150" s="176"/>
      <c r="L150" s="317"/>
      <c r="P150" s="209"/>
      <c r="Q150" s="122"/>
      <c r="R150" s="318"/>
      <c r="S150" s="163"/>
    </row>
    <row r="151" spans="1:19" ht="13" customHeight="1">
      <c r="A151" s="127" t="s">
        <v>480</v>
      </c>
      <c r="B151" s="196" t="s">
        <v>494</v>
      </c>
      <c r="C151" s="208" t="s">
        <v>338</v>
      </c>
      <c r="D151" s="208" t="s">
        <v>338</v>
      </c>
      <c r="E151" s="208" t="s">
        <v>338</v>
      </c>
      <c r="F151" s="208" t="s">
        <v>480</v>
      </c>
      <c r="G151" s="773" t="s">
        <v>494</v>
      </c>
      <c r="H151" s="176" t="s">
        <v>338</v>
      </c>
      <c r="I151" s="176"/>
      <c r="L151" s="317"/>
      <c r="P151" s="209"/>
      <c r="Q151" s="122"/>
      <c r="R151" s="209"/>
      <c r="S151" s="163"/>
    </row>
    <row r="152" spans="1:19" ht="13" customHeight="1">
      <c r="A152" s="127"/>
      <c r="B152" s="322"/>
      <c r="F152" s="209"/>
      <c r="G152" s="202"/>
      <c r="I152" s="176"/>
      <c r="L152" s="317"/>
      <c r="P152" s="209"/>
      <c r="Q152" s="122"/>
      <c r="R152" s="209"/>
      <c r="S152" s="163"/>
    </row>
    <row r="153" spans="1:19" ht="13" customHeight="1">
      <c r="B153" s="196"/>
      <c r="F153" s="209"/>
      <c r="G153" s="905"/>
      <c r="I153" s="176"/>
      <c r="L153" s="317"/>
      <c r="P153" s="209"/>
      <c r="Q153" s="122"/>
      <c r="R153" s="209"/>
      <c r="S153" s="163"/>
    </row>
    <row r="154" spans="1:19" ht="13" customHeight="1">
      <c r="B154" s="196"/>
      <c r="F154" s="209"/>
      <c r="G154" s="905"/>
      <c r="I154" s="176"/>
      <c r="L154" s="317"/>
      <c r="P154" s="209"/>
      <c r="Q154" s="122"/>
      <c r="R154" s="318"/>
      <c r="S154" s="163"/>
    </row>
    <row r="155" spans="1:19" ht="13" customHeight="1">
      <c r="B155" s="196"/>
      <c r="F155" s="209"/>
      <c r="G155" s="905"/>
      <c r="I155" s="176"/>
      <c r="L155" s="317"/>
      <c r="P155" s="209"/>
      <c r="Q155" s="122"/>
      <c r="R155" s="318"/>
      <c r="S155" s="163"/>
    </row>
    <row r="156" spans="1:19" ht="13" customHeight="1">
      <c r="B156" s="196"/>
      <c r="F156" s="209"/>
      <c r="G156" s="905"/>
      <c r="I156" s="176"/>
      <c r="L156" s="317"/>
      <c r="P156" s="209"/>
      <c r="Q156" s="122"/>
      <c r="R156" s="318"/>
      <c r="S156" s="163"/>
    </row>
    <row r="157" spans="1:19" ht="13" customHeight="1">
      <c r="B157" s="196"/>
      <c r="F157" s="209"/>
      <c r="G157" s="905"/>
      <c r="I157" s="176"/>
      <c r="L157" s="317"/>
      <c r="P157" s="209"/>
      <c r="Q157" s="122"/>
      <c r="R157" s="318"/>
      <c r="S157" s="163"/>
    </row>
    <row r="158" spans="1:19" ht="13" customHeight="1">
      <c r="B158" s="196"/>
      <c r="F158" s="209"/>
      <c r="G158" s="905"/>
      <c r="I158" s="176"/>
      <c r="L158" s="317"/>
      <c r="P158" s="209"/>
      <c r="Q158" s="122"/>
      <c r="R158" s="318"/>
      <c r="S158" s="163"/>
    </row>
    <row r="159" spans="1:19" ht="13" customHeight="1">
      <c r="B159" s="196"/>
      <c r="F159" s="209"/>
      <c r="G159" s="905"/>
      <c r="I159" s="176"/>
      <c r="L159" s="317"/>
      <c r="P159" s="209"/>
      <c r="Q159" s="122"/>
      <c r="R159" s="209"/>
      <c r="S159" s="163"/>
    </row>
    <row r="160" spans="1:19" ht="13" customHeight="1">
      <c r="B160" s="196"/>
      <c r="F160" s="209"/>
      <c r="G160" s="905"/>
      <c r="I160" s="176"/>
      <c r="L160" s="317"/>
      <c r="P160" s="209"/>
      <c r="Q160" s="122"/>
      <c r="R160" s="209"/>
      <c r="S160" s="163"/>
    </row>
    <row r="161" spans="1:19" ht="13" customHeight="1">
      <c r="B161" s="196"/>
      <c r="F161" s="209"/>
      <c r="G161" s="905"/>
      <c r="I161" s="176"/>
      <c r="L161" s="317"/>
      <c r="P161" s="209"/>
      <c r="Q161" s="122"/>
      <c r="R161" s="318"/>
      <c r="S161" s="163"/>
    </row>
    <row r="162" spans="1:19" ht="13" customHeight="1">
      <c r="B162" s="196"/>
      <c r="F162" s="209"/>
      <c r="G162" s="905"/>
      <c r="I162" s="176"/>
      <c r="L162" s="317"/>
      <c r="P162" s="209"/>
      <c r="Q162" s="122"/>
      <c r="R162" s="209"/>
      <c r="S162" s="163"/>
    </row>
    <row r="163" spans="1:19" ht="13" customHeight="1">
      <c r="B163" s="196"/>
      <c r="F163" s="209"/>
      <c r="G163" s="905"/>
      <c r="I163" s="176"/>
      <c r="L163" s="317"/>
      <c r="P163" s="209"/>
      <c r="Q163" s="122"/>
      <c r="R163" s="318"/>
      <c r="S163" s="163"/>
    </row>
    <row r="164" spans="1:19" ht="13" customHeight="1">
      <c r="B164" s="196"/>
      <c r="F164" s="209"/>
      <c r="G164" s="905"/>
      <c r="I164" s="176"/>
      <c r="L164" s="317"/>
      <c r="P164" s="209"/>
      <c r="Q164" s="122"/>
      <c r="R164" s="318"/>
      <c r="S164" s="163"/>
    </row>
    <row r="165" spans="1:19" ht="13" customHeight="1">
      <c r="B165" s="196"/>
      <c r="F165" s="209"/>
      <c r="G165" s="905"/>
      <c r="I165" s="176"/>
      <c r="L165" s="317"/>
      <c r="P165" s="209"/>
      <c r="Q165" s="122"/>
      <c r="R165" s="209"/>
      <c r="S165" s="163"/>
    </row>
    <row r="166" spans="1:19" ht="13" customHeight="1">
      <c r="B166" s="196"/>
      <c r="F166" s="209"/>
      <c r="G166" s="905"/>
      <c r="I166" s="176"/>
      <c r="L166" s="317"/>
      <c r="P166" s="209"/>
      <c r="Q166" s="122"/>
      <c r="R166" s="318"/>
      <c r="S166" s="163"/>
    </row>
    <row r="167" spans="1:19" ht="13" customHeight="1">
      <c r="B167" s="196"/>
      <c r="F167" s="209"/>
      <c r="G167" s="905"/>
      <c r="I167" s="176"/>
      <c r="L167" s="317"/>
      <c r="P167" s="209"/>
      <c r="Q167" s="122"/>
      <c r="R167" s="318"/>
      <c r="S167" s="163"/>
    </row>
    <row r="168" spans="1:19" ht="13" customHeight="1">
      <c r="B168" s="196"/>
      <c r="F168" s="209"/>
      <c r="G168" s="905"/>
      <c r="I168" s="176"/>
      <c r="L168" s="317"/>
      <c r="P168" s="209"/>
      <c r="Q168" s="122"/>
      <c r="R168" s="209"/>
      <c r="S168" s="163"/>
    </row>
    <row r="169" spans="1:19" ht="13" customHeight="1">
      <c r="B169" s="196"/>
      <c r="F169" s="209"/>
      <c r="G169" s="905"/>
      <c r="I169" s="176"/>
      <c r="L169" s="317"/>
      <c r="P169" s="209"/>
      <c r="Q169" s="122"/>
      <c r="R169" s="209"/>
      <c r="S169" s="163"/>
    </row>
    <row r="170" spans="1:19" ht="13" customHeight="1">
      <c r="B170" s="196"/>
      <c r="F170" s="209"/>
      <c r="G170" s="905"/>
      <c r="I170" s="176"/>
      <c r="L170" s="317"/>
      <c r="P170" s="209"/>
      <c r="Q170" s="122"/>
      <c r="R170" s="318"/>
      <c r="S170" s="163"/>
    </row>
    <row r="171" spans="1:19" ht="13" customHeight="1">
      <c r="A171" s="127"/>
      <c r="B171" s="438"/>
      <c r="F171" s="209"/>
      <c r="G171" s="905"/>
      <c r="I171" s="176"/>
      <c r="L171" s="317"/>
      <c r="P171" s="209"/>
      <c r="Q171" s="122"/>
      <c r="R171" s="318"/>
      <c r="S171" s="163"/>
    </row>
    <row r="172" spans="1:19" ht="13" customHeight="1">
      <c r="B172" s="196"/>
      <c r="F172" s="209"/>
      <c r="G172" s="905"/>
      <c r="I172" s="176"/>
      <c r="L172" s="317"/>
      <c r="P172" s="209"/>
      <c r="Q172" s="122"/>
      <c r="R172" s="209"/>
      <c r="S172" s="163"/>
    </row>
    <row r="173" spans="1:19" ht="13" customHeight="1">
      <c r="B173" s="196"/>
      <c r="F173" s="209"/>
      <c r="G173" s="905"/>
      <c r="I173" s="176"/>
      <c r="L173" s="317"/>
      <c r="P173" s="209"/>
      <c r="Q173" s="122"/>
      <c r="R173" s="318"/>
      <c r="S173" s="163"/>
    </row>
    <row r="174" spans="1:19" ht="13" customHeight="1">
      <c r="B174" s="196"/>
      <c r="F174" s="209"/>
      <c r="G174" s="905"/>
      <c r="I174" s="176"/>
      <c r="L174" s="317"/>
      <c r="P174" s="209"/>
      <c r="Q174" s="122"/>
      <c r="R174" s="209"/>
      <c r="S174" s="163"/>
    </row>
    <row r="175" spans="1:19" ht="13" customHeight="1">
      <c r="B175" s="196"/>
      <c r="F175" s="209"/>
      <c r="G175" s="905"/>
      <c r="I175" s="176"/>
      <c r="L175" s="317"/>
      <c r="P175" s="209"/>
      <c r="Q175" s="122"/>
      <c r="R175" s="209"/>
      <c r="S175" s="163"/>
    </row>
    <row r="176" spans="1:19" ht="13" customHeight="1">
      <c r="B176" s="196"/>
      <c r="F176" s="209"/>
      <c r="G176" s="905"/>
      <c r="I176" s="176"/>
      <c r="K176" s="127"/>
      <c r="L176" s="317"/>
      <c r="P176" s="209"/>
      <c r="Q176" s="122"/>
      <c r="R176" s="318"/>
      <c r="S176" s="163"/>
    </row>
    <row r="177" spans="1:19" ht="13" customHeight="1">
      <c r="A177" s="127"/>
      <c r="B177" s="196"/>
      <c r="F177" s="209"/>
      <c r="G177" s="905"/>
      <c r="I177" s="176"/>
      <c r="L177" s="317"/>
      <c r="P177" s="209"/>
      <c r="Q177" s="122"/>
      <c r="R177" s="318"/>
      <c r="S177" s="163"/>
    </row>
    <row r="178" spans="1:19" ht="13" customHeight="1">
      <c r="A178" s="364"/>
      <c r="B178" s="439"/>
      <c r="C178" s="320"/>
      <c r="F178" s="209"/>
      <c r="G178" s="119"/>
      <c r="L178" s="317"/>
      <c r="P178" s="209"/>
      <c r="Q178" s="122"/>
      <c r="R178" s="318"/>
      <c r="S178" s="163"/>
    </row>
    <row r="179" spans="1:19" ht="13" customHeight="1">
      <c r="B179" s="196"/>
      <c r="F179" s="209"/>
      <c r="G179" s="119"/>
      <c r="L179" s="317"/>
      <c r="P179" s="209"/>
      <c r="Q179" s="122"/>
      <c r="R179" s="209"/>
      <c r="S179" s="163"/>
    </row>
    <row r="180" spans="1:19" ht="13" customHeight="1">
      <c r="B180" s="196"/>
      <c r="F180" s="209"/>
      <c r="G180" s="119"/>
      <c r="L180" s="317"/>
      <c r="P180" s="209"/>
      <c r="Q180" s="122"/>
      <c r="R180" s="209"/>
      <c r="S180" s="163"/>
    </row>
    <row r="181" spans="1:19" ht="13" customHeight="1">
      <c r="A181" s="127"/>
      <c r="B181" s="438"/>
      <c r="F181" s="209"/>
      <c r="G181" s="119"/>
      <c r="L181" s="317"/>
      <c r="P181" s="209"/>
      <c r="Q181" s="122"/>
      <c r="R181" s="318"/>
      <c r="S181" s="163"/>
    </row>
    <row r="182" spans="1:19" ht="13" customHeight="1">
      <c r="B182" s="196"/>
      <c r="G182" s="202"/>
      <c r="L182" s="317"/>
      <c r="P182" s="209"/>
      <c r="Q182" s="122"/>
      <c r="R182" s="318"/>
      <c r="S182" s="163"/>
    </row>
    <row r="183" spans="1:19" ht="13" customHeight="1">
      <c r="B183" s="196"/>
      <c r="G183" s="202"/>
      <c r="L183" s="317"/>
      <c r="P183" s="209"/>
      <c r="Q183" s="122"/>
      <c r="R183" s="318"/>
      <c r="S183" s="163"/>
    </row>
    <row r="184" spans="1:19" ht="13" customHeight="1">
      <c r="B184" s="196"/>
      <c r="F184" s="209"/>
      <c r="G184" s="202"/>
      <c r="L184" s="317"/>
      <c r="P184" s="209"/>
      <c r="Q184" s="122"/>
      <c r="R184" s="318"/>
      <c r="S184" s="163"/>
    </row>
    <row r="185" spans="1:19" ht="13" customHeight="1">
      <c r="B185" s="196"/>
      <c r="F185" s="209"/>
      <c r="G185" s="119"/>
      <c r="H185" s="208"/>
      <c r="L185" s="317"/>
      <c r="Q185" s="163"/>
      <c r="R185" s="318"/>
    </row>
    <row r="186" spans="1:19" ht="13" customHeight="1">
      <c r="B186" s="196"/>
      <c r="F186" s="209"/>
      <c r="G186" s="119"/>
      <c r="H186" s="208"/>
      <c r="L186" s="317"/>
      <c r="Q186" s="210"/>
      <c r="R186" s="318"/>
    </row>
    <row r="187" spans="1:19" ht="13" customHeight="1">
      <c r="A187" s="127"/>
      <c r="B187" s="196"/>
      <c r="G187" s="196"/>
      <c r="K187" s="127"/>
      <c r="L187" s="322"/>
      <c r="Q187" s="128"/>
      <c r="R187" s="318"/>
    </row>
    <row r="188" spans="1:19" ht="13" customHeight="1">
      <c r="A188" s="127"/>
      <c r="B188" s="322"/>
      <c r="F188" s="209"/>
      <c r="G188" s="202"/>
      <c r="K188" s="127"/>
      <c r="L188" s="322"/>
      <c r="Q188" s="128"/>
      <c r="R188" s="318"/>
    </row>
    <row r="189" spans="1:19" ht="13" customHeight="1">
      <c r="A189" s="127"/>
      <c r="B189" s="323"/>
      <c r="F189" s="209"/>
      <c r="G189" s="119"/>
      <c r="K189" s="127"/>
      <c r="L189" s="323"/>
      <c r="Q189" s="128"/>
      <c r="R189" s="318"/>
    </row>
    <row r="190" spans="1:19" ht="13" customHeight="1">
      <c r="A190" s="127"/>
      <c r="B190" s="184"/>
      <c r="F190" s="209"/>
      <c r="G190" s="119"/>
      <c r="K190" s="127"/>
      <c r="L190" s="184"/>
      <c r="Q190" s="210"/>
      <c r="R190" s="318"/>
    </row>
    <row r="191" spans="1:19" ht="13" customHeight="1">
      <c r="B191" s="745"/>
      <c r="G191" s="202"/>
      <c r="L191" s="745"/>
      <c r="Q191" s="202"/>
      <c r="R191" s="318"/>
    </row>
    <row r="192" spans="1:19" ht="13" customHeight="1">
      <c r="B192" s="745"/>
      <c r="G192" s="202"/>
      <c r="L192" s="745"/>
      <c r="Q192" s="202"/>
      <c r="R192" s="320"/>
    </row>
    <row r="193" spans="1:18" ht="13" customHeight="1">
      <c r="A193" s="325"/>
      <c r="B193" s="745"/>
      <c r="F193" s="325"/>
      <c r="G193" s="363"/>
      <c r="K193" s="325"/>
      <c r="L193" s="745"/>
      <c r="P193" s="325"/>
      <c r="Q193" s="363"/>
      <c r="R193" s="320"/>
    </row>
    <row r="194" spans="1:18" ht="13" customHeight="1">
      <c r="A194" s="325"/>
      <c r="B194" s="745"/>
      <c r="F194" s="325"/>
      <c r="G194" s="363"/>
      <c r="K194" s="325"/>
      <c r="L194" s="745"/>
      <c r="P194" s="325"/>
      <c r="Q194" s="363"/>
      <c r="R194" s="320"/>
    </row>
    <row r="195" spans="1:18" ht="13" customHeight="1">
      <c r="B195" s="745"/>
      <c r="G195" s="202"/>
      <c r="L195" s="745"/>
      <c r="Q195" s="202"/>
      <c r="R195" s="320"/>
    </row>
    <row r="196" spans="1:18" ht="13" customHeight="1">
      <c r="A196" s="325"/>
      <c r="B196" s="745"/>
      <c r="F196" s="325"/>
      <c r="G196" s="363"/>
      <c r="K196" s="325"/>
      <c r="L196" s="745"/>
      <c r="P196" s="325"/>
      <c r="Q196" s="363"/>
      <c r="R196" s="320"/>
    </row>
    <row r="197" spans="1:18" ht="13" customHeight="1">
      <c r="B197" s="745"/>
      <c r="G197" s="202"/>
      <c r="L197" s="745"/>
      <c r="Q197" s="202"/>
      <c r="R197" s="320"/>
    </row>
    <row r="198" spans="1:18" ht="13" customHeight="1">
      <c r="A198" s="127"/>
      <c r="B198" s="184"/>
      <c r="F198" s="325"/>
      <c r="G198" s="363"/>
      <c r="K198" s="127"/>
      <c r="L198" s="184"/>
      <c r="P198" s="325"/>
      <c r="Q198" s="326"/>
      <c r="R198" s="327"/>
    </row>
    <row r="199" spans="1:18" ht="13" customHeight="1">
      <c r="A199" s="127"/>
      <c r="B199" s="322"/>
      <c r="F199" s="325"/>
      <c r="G199" s="363"/>
      <c r="K199" s="127"/>
      <c r="L199" s="322"/>
      <c r="P199" s="325"/>
      <c r="Q199" s="326"/>
      <c r="R199" s="327"/>
    </row>
    <row r="200" spans="1:18" ht="13" customHeight="1">
      <c r="A200" s="127"/>
      <c r="B200" s="323"/>
      <c r="F200" s="325"/>
      <c r="G200" s="363"/>
      <c r="K200" s="127"/>
      <c r="L200" s="323"/>
      <c r="P200" s="325"/>
      <c r="Q200" s="326"/>
      <c r="R200" s="327"/>
    </row>
    <row r="201" spans="1:18" ht="13" customHeight="1">
      <c r="A201" s="127"/>
      <c r="B201" s="322"/>
      <c r="F201" s="325"/>
      <c r="G201" s="363"/>
      <c r="K201" s="127"/>
      <c r="L201" s="322"/>
      <c r="P201" s="325"/>
      <c r="Q201" s="326"/>
      <c r="R201" s="327"/>
    </row>
    <row r="202" spans="1:18" ht="13" customHeight="1">
      <c r="A202" s="127"/>
      <c r="B202" s="323"/>
      <c r="F202" s="325"/>
      <c r="G202" s="363"/>
      <c r="K202" s="127"/>
      <c r="L202" s="323"/>
      <c r="P202" s="325"/>
      <c r="Q202" s="326"/>
      <c r="R202" s="327"/>
    </row>
    <row r="203" spans="1:18" ht="13" customHeight="1">
      <c r="A203" s="127"/>
      <c r="B203" s="324"/>
      <c r="F203" s="325"/>
      <c r="G203" s="363"/>
      <c r="K203" s="127"/>
      <c r="L203" s="324"/>
      <c r="P203" s="325"/>
      <c r="Q203" s="326"/>
      <c r="R203" s="327"/>
    </row>
    <row r="204" spans="1:18" ht="13" customHeight="1">
      <c r="A204" s="127"/>
      <c r="B204" s="184"/>
      <c r="F204" s="325"/>
      <c r="G204" s="363"/>
      <c r="K204" s="127"/>
      <c r="L204" s="184"/>
      <c r="P204" s="325"/>
      <c r="Q204" s="326"/>
      <c r="R204" s="327"/>
    </row>
    <row r="205" spans="1:18" ht="13" customHeight="1">
      <c r="A205" s="127"/>
      <c r="B205" s="323"/>
      <c r="F205" s="325"/>
      <c r="G205" s="363"/>
      <c r="K205" s="127"/>
      <c r="L205" s="323"/>
      <c r="P205" s="325"/>
      <c r="Q205" s="326"/>
      <c r="R205" s="327"/>
    </row>
    <row r="206" spans="1:18" ht="13" customHeight="1">
      <c r="A206" s="127"/>
      <c r="B206" s="322"/>
      <c r="F206" s="325"/>
      <c r="G206" s="363"/>
      <c r="K206" s="127"/>
      <c r="L206" s="322"/>
      <c r="P206" s="325"/>
      <c r="Q206" s="326"/>
      <c r="R206" s="327"/>
    </row>
    <row r="207" spans="1:18" ht="13" customHeight="1">
      <c r="A207" s="127"/>
      <c r="B207" s="322"/>
      <c r="F207" s="325"/>
      <c r="G207" s="363"/>
      <c r="K207" s="127"/>
      <c r="L207" s="322"/>
      <c r="P207" s="325"/>
      <c r="Q207" s="326"/>
      <c r="R207" s="327"/>
    </row>
    <row r="208" spans="1:18" ht="13" customHeight="1">
      <c r="A208" s="127"/>
      <c r="B208" s="323"/>
      <c r="F208" s="325"/>
      <c r="G208" s="363"/>
      <c r="K208" s="127"/>
      <c r="L208" s="323"/>
      <c r="P208" s="325"/>
      <c r="Q208" s="326"/>
      <c r="R208" s="327"/>
    </row>
    <row r="209" spans="1:18" ht="13" customHeight="1">
      <c r="A209" s="127"/>
      <c r="B209" s="323"/>
      <c r="F209" s="325"/>
      <c r="G209" s="363"/>
      <c r="K209" s="127"/>
      <c r="L209" s="323"/>
      <c r="P209" s="325"/>
      <c r="Q209" s="326"/>
      <c r="R209" s="327"/>
    </row>
    <row r="210" spans="1:18" ht="13" customHeight="1">
      <c r="A210" s="127"/>
      <c r="B210" s="323"/>
      <c r="F210" s="325"/>
      <c r="G210" s="363"/>
      <c r="K210" s="127"/>
      <c r="L210" s="323"/>
      <c r="P210" s="325"/>
      <c r="Q210" s="326"/>
      <c r="R210" s="327"/>
    </row>
    <row r="211" spans="1:18" ht="13" customHeight="1">
      <c r="A211" s="127"/>
      <c r="B211" s="324"/>
      <c r="F211" s="325"/>
      <c r="G211" s="363"/>
      <c r="K211" s="127"/>
      <c r="L211" s="324"/>
      <c r="P211" s="325"/>
      <c r="Q211" s="326"/>
      <c r="R211" s="327"/>
    </row>
    <row r="212" spans="1:18" ht="13" customHeight="1">
      <c r="A212" s="127"/>
      <c r="B212" s="322"/>
      <c r="F212" s="325"/>
      <c r="G212" s="363"/>
      <c r="K212" s="127"/>
      <c r="L212" s="322"/>
      <c r="P212" s="325"/>
      <c r="Q212" s="326"/>
      <c r="R212" s="327"/>
    </row>
    <row r="213" spans="1:18" ht="13" customHeight="1">
      <c r="A213" s="127"/>
      <c r="B213" s="324"/>
      <c r="F213" s="325"/>
      <c r="G213" s="363"/>
      <c r="K213" s="127"/>
      <c r="L213" s="324"/>
      <c r="P213" s="325"/>
      <c r="Q213" s="326"/>
      <c r="R213" s="327"/>
    </row>
    <row r="214" spans="1:18" ht="13" customHeight="1">
      <c r="A214" s="127"/>
      <c r="B214" s="323"/>
      <c r="F214" s="325"/>
      <c r="G214" s="363"/>
      <c r="K214" s="127"/>
      <c r="L214" s="323"/>
      <c r="P214" s="325"/>
      <c r="Q214" s="326"/>
      <c r="R214" s="327"/>
    </row>
    <row r="215" spans="1:18" ht="13" customHeight="1">
      <c r="A215" s="127"/>
      <c r="B215" s="321"/>
      <c r="F215" s="325"/>
      <c r="G215" s="363"/>
      <c r="K215" s="127"/>
      <c r="L215" s="321"/>
      <c r="P215" s="325"/>
      <c r="Q215" s="326"/>
      <c r="R215" s="327"/>
    </row>
    <row r="216" spans="1:18" ht="13" customHeight="1">
      <c r="A216" s="127"/>
      <c r="B216" s="322"/>
      <c r="F216" s="325"/>
      <c r="G216" s="363"/>
      <c r="K216" s="127"/>
      <c r="L216" s="322"/>
      <c r="P216" s="325"/>
      <c r="Q216" s="326"/>
      <c r="R216" s="327"/>
    </row>
    <row r="217" spans="1:18" ht="13" customHeight="1">
      <c r="A217" s="127"/>
      <c r="B217" s="323"/>
      <c r="F217" s="325"/>
      <c r="G217" s="363"/>
      <c r="K217" s="127"/>
      <c r="L217" s="323"/>
      <c r="P217" s="325"/>
      <c r="Q217" s="326"/>
      <c r="R217" s="327"/>
    </row>
    <row r="218" spans="1:18" ht="13" customHeight="1">
      <c r="A218" s="127"/>
      <c r="B218" s="324"/>
      <c r="F218" s="325"/>
      <c r="G218" s="363"/>
      <c r="K218" s="127"/>
      <c r="L218" s="324"/>
      <c r="P218" s="325"/>
      <c r="Q218" s="326"/>
      <c r="R218" s="327"/>
    </row>
    <row r="219" spans="1:18" ht="13" customHeight="1">
      <c r="A219" s="127"/>
      <c r="B219" s="322"/>
      <c r="F219" s="325"/>
      <c r="G219" s="363"/>
      <c r="K219" s="127"/>
      <c r="L219" s="322"/>
      <c r="P219" s="325"/>
      <c r="Q219" s="326"/>
      <c r="R219" s="327"/>
    </row>
    <row r="220" spans="1:18" ht="13" customHeight="1">
      <c r="A220" s="127"/>
      <c r="B220" s="322"/>
      <c r="F220" s="325"/>
      <c r="G220" s="363"/>
      <c r="K220" s="127"/>
      <c r="L220" s="322"/>
      <c r="P220" s="325"/>
      <c r="Q220" s="326"/>
      <c r="R220" s="327"/>
    </row>
    <row r="221" spans="1:18" ht="13" customHeight="1">
      <c r="A221" s="127"/>
      <c r="B221" s="324"/>
      <c r="F221" s="325"/>
      <c r="G221" s="363"/>
      <c r="K221" s="127"/>
      <c r="L221" s="324"/>
      <c r="P221" s="325"/>
      <c r="Q221" s="326"/>
      <c r="R221" s="327"/>
    </row>
    <row r="222" spans="1:18" ht="13" customHeight="1">
      <c r="A222" s="127"/>
      <c r="B222" s="324"/>
      <c r="F222" s="325"/>
      <c r="G222" s="363"/>
      <c r="K222" s="127"/>
      <c r="L222" s="324"/>
      <c r="P222" s="325"/>
      <c r="Q222" s="326"/>
      <c r="R222" s="327"/>
    </row>
    <row r="223" spans="1:18" ht="13" customHeight="1">
      <c r="A223" s="127"/>
      <c r="B223" s="324"/>
      <c r="F223" s="325"/>
      <c r="G223" s="363"/>
      <c r="K223" s="127"/>
      <c r="L223" s="324"/>
      <c r="P223" s="325"/>
      <c r="Q223" s="326"/>
      <c r="R223" s="327"/>
    </row>
    <row r="224" spans="1:18" ht="13" customHeight="1">
      <c r="A224" s="127"/>
      <c r="B224" s="184"/>
      <c r="F224" s="325"/>
      <c r="G224" s="363"/>
      <c r="K224" s="127"/>
      <c r="L224" s="184"/>
      <c r="P224" s="325"/>
      <c r="Q224" s="326"/>
      <c r="R224" s="327"/>
    </row>
    <row r="225" spans="1:18" ht="13" customHeight="1">
      <c r="A225" s="127"/>
      <c r="B225" s="323"/>
      <c r="F225" s="325"/>
      <c r="G225" s="363"/>
      <c r="K225" s="127"/>
      <c r="L225" s="323"/>
      <c r="P225" s="325"/>
      <c r="Q225" s="326"/>
      <c r="R225" s="327"/>
    </row>
    <row r="226" spans="1:18" ht="13" customHeight="1">
      <c r="A226" s="127"/>
      <c r="B226" s="323"/>
      <c r="F226" s="325"/>
      <c r="G226" s="363"/>
      <c r="K226" s="127"/>
      <c r="L226" s="323"/>
      <c r="P226" s="325"/>
      <c r="Q226" s="326"/>
      <c r="R226" s="327"/>
    </row>
    <row r="227" spans="1:18" ht="13" customHeight="1">
      <c r="A227" s="127"/>
      <c r="B227" s="323"/>
      <c r="F227" s="325"/>
      <c r="G227" s="326"/>
      <c r="K227" s="127"/>
      <c r="L227" s="323"/>
      <c r="P227" s="325"/>
      <c r="Q227" s="326"/>
      <c r="R227" s="327"/>
    </row>
    <row r="228" spans="1:18" ht="13" customHeight="1">
      <c r="A228" s="127"/>
      <c r="B228" s="324"/>
      <c r="F228" s="325"/>
      <c r="G228" s="326"/>
      <c r="K228" s="127"/>
      <c r="L228" s="324"/>
      <c r="P228" s="325"/>
      <c r="Q228" s="326"/>
      <c r="R228" s="327"/>
    </row>
    <row r="229" spans="1:18" ht="13" customHeight="1">
      <c r="A229" s="127"/>
      <c r="B229" s="323"/>
      <c r="F229" s="325"/>
      <c r="G229" s="326"/>
      <c r="K229" s="127"/>
      <c r="L229" s="323"/>
      <c r="P229" s="325"/>
      <c r="Q229" s="326"/>
      <c r="R229" s="327"/>
    </row>
    <row r="230" spans="1:18" ht="13" customHeight="1">
      <c r="A230" s="127"/>
      <c r="B230" s="323"/>
      <c r="F230" s="325"/>
      <c r="G230" s="326"/>
      <c r="K230" s="127"/>
      <c r="L230" s="323"/>
      <c r="P230" s="325"/>
      <c r="Q230" s="326"/>
      <c r="R230" s="327"/>
    </row>
    <row r="231" spans="1:18" ht="13" customHeight="1">
      <c r="A231" s="127"/>
      <c r="B231" s="324"/>
      <c r="F231" s="325"/>
      <c r="G231" s="326"/>
      <c r="K231" s="127"/>
      <c r="L231" s="324"/>
      <c r="P231" s="325"/>
      <c r="Q231" s="326"/>
      <c r="R231" s="327"/>
    </row>
    <row r="232" spans="1:18" ht="13" customHeight="1">
      <c r="A232" s="127"/>
      <c r="B232" s="184"/>
      <c r="F232" s="325"/>
      <c r="G232" s="326"/>
      <c r="K232" s="127"/>
      <c r="L232" s="184"/>
      <c r="P232" s="325"/>
      <c r="Q232" s="326"/>
      <c r="R232" s="327"/>
    </row>
    <row r="233" spans="1:18" ht="13" customHeight="1">
      <c r="A233" s="127"/>
      <c r="B233" s="324"/>
      <c r="F233" s="325"/>
      <c r="G233" s="326"/>
      <c r="K233" s="127"/>
      <c r="L233" s="324"/>
      <c r="P233" s="325"/>
      <c r="Q233" s="326"/>
      <c r="R233" s="327"/>
    </row>
    <row r="234" spans="1:18" ht="13" customHeight="1">
      <c r="A234" s="127"/>
      <c r="B234" s="184"/>
      <c r="F234" s="325"/>
      <c r="G234" s="326"/>
      <c r="K234" s="127"/>
      <c r="L234" s="184"/>
      <c r="P234" s="325"/>
      <c r="Q234" s="326"/>
      <c r="R234" s="327"/>
    </row>
    <row r="235" spans="1:18" ht="13" customHeight="1">
      <c r="A235" s="127"/>
      <c r="B235" s="184"/>
      <c r="F235" s="325"/>
      <c r="G235" s="326"/>
      <c r="K235" s="127"/>
      <c r="L235" s="184"/>
      <c r="P235" s="325"/>
      <c r="Q235" s="326"/>
      <c r="R235" s="327"/>
    </row>
    <row r="236" spans="1:18" ht="13" customHeight="1">
      <c r="A236" s="127"/>
      <c r="B236" s="322"/>
      <c r="F236" s="325"/>
      <c r="G236" s="326"/>
      <c r="K236" s="127"/>
      <c r="L236" s="322"/>
      <c r="P236" s="325"/>
      <c r="Q236" s="326"/>
      <c r="R236" s="327"/>
    </row>
    <row r="237" spans="1:18" ht="13" customHeight="1">
      <c r="A237" s="127"/>
      <c r="B237" s="323"/>
      <c r="F237" s="325"/>
      <c r="G237" s="326"/>
      <c r="K237" s="127"/>
      <c r="L237" s="323"/>
      <c r="P237" s="325"/>
      <c r="Q237" s="326"/>
      <c r="R237" s="327"/>
    </row>
    <row r="238" spans="1:18" ht="13" customHeight="1">
      <c r="A238" s="127"/>
      <c r="B238" s="324"/>
      <c r="F238" s="325"/>
      <c r="G238" s="326"/>
      <c r="K238" s="127"/>
      <c r="L238" s="324"/>
      <c r="P238" s="325"/>
      <c r="Q238" s="326"/>
      <c r="R238" s="327"/>
    </row>
    <row r="239" spans="1:18" ht="13" customHeight="1">
      <c r="A239" s="127"/>
      <c r="B239" s="322"/>
      <c r="F239" s="325"/>
      <c r="G239" s="326"/>
      <c r="K239" s="127"/>
      <c r="L239" s="322"/>
      <c r="P239" s="325"/>
      <c r="Q239" s="326"/>
      <c r="R239" s="327"/>
    </row>
    <row r="240" spans="1:18" ht="13" customHeight="1">
      <c r="A240" s="127"/>
      <c r="B240" s="184"/>
      <c r="F240" s="325"/>
      <c r="G240" s="326"/>
      <c r="K240" s="127"/>
      <c r="L240" s="184"/>
      <c r="P240" s="325"/>
      <c r="Q240" s="326"/>
      <c r="R240" s="327"/>
    </row>
    <row r="241" spans="1:18" ht="13" customHeight="1">
      <c r="A241" s="127"/>
      <c r="B241" s="322"/>
      <c r="F241" s="325"/>
      <c r="G241" s="326"/>
      <c r="K241" s="127"/>
      <c r="L241" s="322"/>
      <c r="P241" s="325"/>
      <c r="Q241" s="326"/>
      <c r="R241" s="327"/>
    </row>
    <row r="242" spans="1:18" ht="13" customHeight="1">
      <c r="A242" s="127"/>
      <c r="B242" s="324"/>
      <c r="F242" s="325"/>
      <c r="G242" s="326"/>
      <c r="K242" s="127"/>
      <c r="L242" s="324"/>
      <c r="P242" s="325"/>
      <c r="Q242" s="326"/>
      <c r="R242" s="327"/>
    </row>
    <row r="243" spans="1:18" ht="13" customHeight="1">
      <c r="A243" s="127"/>
      <c r="B243" s="323"/>
      <c r="F243" s="325"/>
      <c r="G243" s="326"/>
      <c r="K243" s="127"/>
      <c r="L243" s="323"/>
      <c r="P243" s="325"/>
      <c r="Q243" s="326"/>
      <c r="R243" s="327"/>
    </row>
    <row r="244" spans="1:18" ht="13" customHeight="1">
      <c r="A244" s="127"/>
      <c r="B244" s="322"/>
      <c r="F244" s="325"/>
      <c r="G244" s="326"/>
      <c r="K244" s="127"/>
      <c r="L244" s="322"/>
      <c r="P244" s="325"/>
      <c r="Q244" s="326"/>
      <c r="R244" s="327"/>
    </row>
    <row r="245" spans="1:18" ht="13" customHeight="1">
      <c r="A245" s="127"/>
      <c r="B245" s="324"/>
      <c r="F245" s="325"/>
      <c r="G245" s="326"/>
      <c r="K245" s="127"/>
      <c r="L245" s="324"/>
      <c r="P245" s="325"/>
      <c r="Q245" s="326"/>
      <c r="R245" s="327"/>
    </row>
    <row r="246" spans="1:18" ht="13" customHeight="1">
      <c r="A246" s="127"/>
      <c r="B246" s="324"/>
      <c r="F246" s="325"/>
      <c r="G246" s="326"/>
      <c r="K246" s="127"/>
      <c r="L246" s="324"/>
      <c r="P246" s="325"/>
      <c r="Q246" s="326"/>
      <c r="R246" s="327"/>
    </row>
    <row r="247" spans="1:18" ht="13" customHeight="1">
      <c r="A247" s="127"/>
      <c r="B247" s="322"/>
      <c r="F247" s="325"/>
      <c r="G247" s="326"/>
      <c r="K247" s="127"/>
      <c r="L247" s="322"/>
      <c r="P247" s="325"/>
      <c r="Q247" s="326"/>
      <c r="R247" s="327"/>
    </row>
    <row r="248" spans="1:18" ht="13" customHeight="1">
      <c r="A248" s="127"/>
      <c r="B248" s="322"/>
      <c r="F248" s="325"/>
      <c r="G248" s="326"/>
    </row>
    <row r="249" spans="1:18" ht="13" customHeight="1">
      <c r="A249" s="127"/>
      <c r="B249" s="203"/>
      <c r="F249" s="325"/>
      <c r="G249" s="326"/>
    </row>
    <row r="250" spans="1:18" ht="13" customHeight="1">
      <c r="A250" s="127"/>
      <c r="B250" s="324"/>
      <c r="F250" s="325"/>
      <c r="G250" s="326"/>
    </row>
    <row r="251" spans="1:18" ht="13" customHeight="1">
      <c r="A251" s="127"/>
      <c r="B251" s="323"/>
      <c r="F251" s="325"/>
      <c r="G251" s="326"/>
    </row>
    <row r="252" spans="1:18" ht="13" customHeight="1">
      <c r="A252" s="127"/>
      <c r="B252" s="324"/>
      <c r="F252" s="325"/>
      <c r="G252" s="326"/>
    </row>
    <row r="253" spans="1:18" ht="13" customHeight="1">
      <c r="A253" s="127"/>
      <c r="B253" s="322"/>
      <c r="F253" s="325"/>
      <c r="G253" s="326"/>
    </row>
    <row r="254" spans="1:18" ht="13" customHeight="1">
      <c r="A254" s="127"/>
      <c r="B254" s="322"/>
      <c r="F254" s="325"/>
      <c r="G254" s="326"/>
    </row>
    <row r="255" spans="1:18" ht="13" customHeight="1">
      <c r="A255" s="127"/>
      <c r="B255" s="322"/>
      <c r="G255" s="210"/>
    </row>
    <row r="256" spans="1:18" ht="13" customHeight="1">
      <c r="A256" s="127"/>
      <c r="B256" s="322"/>
      <c r="G256" s="210"/>
    </row>
    <row r="257" spans="1:7" ht="13" customHeight="1">
      <c r="A257" s="127"/>
      <c r="B257" s="322"/>
      <c r="G257" s="163"/>
    </row>
    <row r="258" spans="1:7" ht="13" customHeight="1">
      <c r="A258" s="127"/>
      <c r="B258" s="322"/>
    </row>
    <row r="259" spans="1:7" ht="13" customHeight="1">
      <c r="A259" s="127"/>
      <c r="B259" s="322"/>
    </row>
    <row r="260" spans="1:7" ht="13" customHeight="1">
      <c r="A260" s="127"/>
      <c r="B260" s="324"/>
    </row>
    <row r="261" spans="1:7" ht="13" customHeight="1">
      <c r="A261" s="127"/>
      <c r="B261" s="323"/>
    </row>
    <row r="262" spans="1:7" ht="13" customHeight="1">
      <c r="A262" s="127"/>
      <c r="B262" s="324"/>
    </row>
    <row r="263" spans="1:7" ht="13" customHeight="1">
      <c r="A263" s="127"/>
      <c r="B263" s="323"/>
    </row>
    <row r="264" spans="1:7" ht="13" customHeight="1">
      <c r="A264" s="127"/>
      <c r="B264" s="324"/>
    </row>
    <row r="265" spans="1:7" ht="13" customHeight="1">
      <c r="A265" s="127"/>
      <c r="B265" s="323"/>
    </row>
    <row r="266" spans="1:7" ht="13" customHeight="1">
      <c r="A266" s="127"/>
      <c r="B266" s="324"/>
    </row>
    <row r="267" spans="1:7" ht="13" customHeight="1">
      <c r="A267" s="127"/>
      <c r="B267" s="324"/>
    </row>
    <row r="268" spans="1:7" ht="13" customHeight="1">
      <c r="A268" s="127"/>
      <c r="B268" s="324"/>
    </row>
    <row r="269" spans="1:7" ht="13" customHeight="1">
      <c r="A269" s="127"/>
      <c r="B269" s="323"/>
    </row>
    <row r="270" spans="1:7" ht="13" customHeight="1">
      <c r="A270" s="127"/>
      <c r="B270" s="324"/>
    </row>
    <row r="271" spans="1:7" ht="13" customHeight="1">
      <c r="A271" s="127"/>
      <c r="B271" s="323"/>
    </row>
    <row r="272" spans="1:7" ht="13" customHeight="1">
      <c r="A272" s="127"/>
      <c r="B272" s="323"/>
    </row>
    <row r="273" spans="1:2" ht="13" customHeight="1">
      <c r="A273" s="127"/>
      <c r="B273" s="323"/>
    </row>
    <row r="274" spans="1:2" ht="13" customHeight="1">
      <c r="A274" s="127"/>
      <c r="B274" s="323"/>
    </row>
    <row r="275" spans="1:2" ht="13" customHeight="1">
      <c r="A275" s="127"/>
      <c r="B275" s="322"/>
    </row>
    <row r="276" spans="1:2" ht="13" customHeight="1">
      <c r="A276" s="127"/>
      <c r="B276" s="322"/>
    </row>
    <row r="277" spans="1:2" ht="13" customHeight="1">
      <c r="A277" s="127"/>
      <c r="B277" s="323"/>
    </row>
    <row r="278" spans="1:2" ht="13" customHeight="1">
      <c r="A278" s="127"/>
      <c r="B278" s="323"/>
    </row>
    <row r="279" spans="1:2" ht="13" customHeight="1">
      <c r="A279" s="127"/>
      <c r="B279" s="322"/>
    </row>
    <row r="280" spans="1:2" ht="13" customHeight="1">
      <c r="A280" s="127"/>
      <c r="B280" s="321"/>
    </row>
    <row r="281" spans="1:2" ht="13" customHeight="1">
      <c r="A281" s="127"/>
      <c r="B281" s="322"/>
    </row>
    <row r="282" spans="1:2" ht="13" customHeight="1">
      <c r="A282" s="127"/>
      <c r="B282" s="322"/>
    </row>
    <row r="283" spans="1:2" ht="13" customHeight="1">
      <c r="A283" s="127"/>
      <c r="B283" s="324"/>
    </row>
    <row r="284" spans="1:2" ht="13" customHeight="1">
      <c r="A284" s="127"/>
      <c r="B284" s="323"/>
    </row>
    <row r="285" spans="1:2" ht="13" customHeight="1">
      <c r="A285" s="127"/>
      <c r="B285" s="320"/>
    </row>
    <row r="286" spans="1:2" ht="13" customHeight="1">
      <c r="A286" s="127"/>
      <c r="B286" s="323"/>
    </row>
    <row r="287" spans="1:2" ht="13" customHeight="1">
      <c r="A287" s="127"/>
      <c r="B287" s="323"/>
    </row>
    <row r="288" spans="1:2" ht="13" customHeight="1">
      <c r="A288" s="127"/>
      <c r="B288" s="323"/>
    </row>
    <row r="289" spans="1:2" ht="13" customHeight="1">
      <c r="A289" s="127"/>
      <c r="B289" s="324"/>
    </row>
    <row r="290" spans="1:2" ht="13" customHeight="1">
      <c r="A290" s="127"/>
      <c r="B290" s="320"/>
    </row>
    <row r="291" spans="1:2" ht="13" customHeight="1">
      <c r="A291" s="127"/>
      <c r="B291" s="322"/>
    </row>
    <row r="292" spans="1:2" ht="13" customHeight="1">
      <c r="A292" s="127"/>
      <c r="B292" s="322"/>
    </row>
    <row r="293" spans="1:2" ht="13" customHeight="1">
      <c r="A293" s="127"/>
      <c r="B293" s="322"/>
    </row>
    <row r="294" spans="1:2" ht="13" customHeight="1">
      <c r="A294" s="127"/>
      <c r="B294" s="322"/>
    </row>
    <row r="295" spans="1:2" ht="13" customHeight="1">
      <c r="A295" s="127"/>
      <c r="B295" s="324"/>
    </row>
    <row r="296" spans="1:2" ht="13" customHeight="1">
      <c r="A296" s="127"/>
      <c r="B296" s="323"/>
    </row>
    <row r="297" spans="1:2" ht="13" customHeight="1">
      <c r="A297" s="127"/>
      <c r="B297" s="320"/>
    </row>
    <row r="298" spans="1:2" ht="13" customHeight="1">
      <c r="A298" s="127"/>
      <c r="B298" s="322"/>
    </row>
    <row r="299" spans="1:2" ht="13" customHeight="1">
      <c r="A299" s="127"/>
      <c r="B299" s="322"/>
    </row>
    <row r="300" spans="1:2" ht="13" customHeight="1">
      <c r="A300" s="127"/>
      <c r="B300" s="323"/>
    </row>
    <row r="301" spans="1:2" ht="13" customHeight="1">
      <c r="A301" s="127"/>
      <c r="B301" s="322"/>
    </row>
    <row r="302" spans="1:2" ht="13" customHeight="1">
      <c r="A302" s="127"/>
      <c r="B302" s="322"/>
    </row>
    <row r="303" spans="1:2" ht="13" customHeight="1">
      <c r="A303" s="127"/>
      <c r="B303" s="322"/>
    </row>
    <row r="304" spans="1:2" ht="13" customHeight="1">
      <c r="A304" s="127"/>
      <c r="B304" s="323"/>
    </row>
    <row r="305" spans="1:2" ht="13" customHeight="1">
      <c r="A305" s="127"/>
      <c r="B305" s="324"/>
    </row>
    <row r="306" spans="1:2" ht="13" customHeight="1">
      <c r="A306" s="127"/>
      <c r="B306" s="324"/>
    </row>
    <row r="307" spans="1:2" ht="13" customHeight="1">
      <c r="A307" s="127"/>
      <c r="B307" s="322"/>
    </row>
    <row r="308" spans="1:2" ht="13" customHeight="1">
      <c r="A308" s="127"/>
      <c r="B308" s="322"/>
    </row>
    <row r="309" spans="1:2" ht="13" customHeight="1">
      <c r="A309" s="127"/>
      <c r="B309" s="323"/>
    </row>
    <row r="310" spans="1:2" ht="13" customHeight="1">
      <c r="A310" s="127"/>
      <c r="B310" s="322"/>
    </row>
    <row r="311" spans="1:2" ht="13" customHeight="1">
      <c r="A311" s="127"/>
      <c r="B311" s="324"/>
    </row>
    <row r="312" spans="1:2" ht="13" customHeight="1">
      <c r="A312" s="127"/>
      <c r="B312" s="323"/>
    </row>
    <row r="313" spans="1:2" ht="13" customHeight="1">
      <c r="A313" s="127"/>
      <c r="B313" s="324"/>
    </row>
    <row r="314" spans="1:2" ht="13" customHeight="1">
      <c r="A314" s="127"/>
      <c r="B314" s="323"/>
    </row>
    <row r="315" spans="1:2" ht="13" customHeight="1">
      <c r="A315" s="127"/>
      <c r="B315" s="322"/>
    </row>
    <row r="316" spans="1:2" ht="13" customHeight="1">
      <c r="A316" s="127"/>
      <c r="B316" s="322"/>
    </row>
    <row r="317" spans="1:2" ht="13" customHeight="1">
      <c r="A317" s="127"/>
      <c r="B317" s="323"/>
    </row>
    <row r="318" spans="1:2" ht="13" customHeight="1">
      <c r="A318" s="127"/>
      <c r="B318" s="323"/>
    </row>
    <row r="319" spans="1:2" ht="13" customHeight="1">
      <c r="A319" s="127"/>
      <c r="B319" s="324"/>
    </row>
    <row r="320" spans="1:2" ht="13" customHeight="1">
      <c r="A320" s="127"/>
      <c r="B320" s="324"/>
    </row>
    <row r="321" spans="1:2" ht="13" customHeight="1">
      <c r="A321" s="127"/>
      <c r="B321" s="323"/>
    </row>
    <row r="322" spans="1:2" ht="13" customHeight="1">
      <c r="A322" s="127"/>
      <c r="B322" s="323"/>
    </row>
    <row r="323" spans="1:2" ht="13" customHeight="1">
      <c r="A323" s="127"/>
      <c r="B323" s="323"/>
    </row>
    <row r="324" spans="1:2" ht="13" customHeight="1">
      <c r="A324" s="127"/>
      <c r="B324" s="324"/>
    </row>
    <row r="325" spans="1:2" ht="13" customHeight="1">
      <c r="A325" s="127"/>
      <c r="B325" s="324"/>
    </row>
    <row r="326" spans="1:2" ht="13" customHeight="1">
      <c r="A326" s="127"/>
      <c r="B326" s="322"/>
    </row>
    <row r="327" spans="1:2" ht="13" customHeight="1">
      <c r="A327" s="127"/>
      <c r="B327" s="324"/>
    </row>
    <row r="328" spans="1:2" ht="13" customHeight="1">
      <c r="A328" s="127"/>
      <c r="B328" s="323"/>
    </row>
    <row r="329" spans="1:2" ht="13" customHeight="1">
      <c r="A329" s="127"/>
      <c r="B329" s="324"/>
    </row>
    <row r="330" spans="1:2" ht="13" customHeight="1">
      <c r="A330" s="127"/>
      <c r="B330" s="322"/>
    </row>
    <row r="331" spans="1:2" ht="13" customHeight="1">
      <c r="A331" s="127"/>
      <c r="B331" s="321"/>
    </row>
    <row r="332" spans="1:2" ht="13" customHeight="1">
      <c r="A332" s="127"/>
      <c r="B332" s="324"/>
    </row>
    <row r="333" spans="1:2" ht="13" customHeight="1">
      <c r="A333" s="127"/>
      <c r="B333" s="324"/>
    </row>
    <row r="334" spans="1:2" ht="13" customHeight="1">
      <c r="A334" s="127"/>
      <c r="B334" s="324"/>
    </row>
    <row r="335" spans="1:2" ht="13" customHeight="1">
      <c r="A335" s="127"/>
      <c r="B335" s="321"/>
    </row>
    <row r="336" spans="1:2" ht="13" customHeight="1">
      <c r="A336" s="127"/>
      <c r="B336" s="324"/>
    </row>
    <row r="337" spans="1:3" ht="13" customHeight="1">
      <c r="A337" s="127"/>
      <c r="B337" s="324"/>
    </row>
    <row r="338" spans="1:3" ht="13" customHeight="1">
      <c r="A338" s="127"/>
      <c r="B338" s="324"/>
    </row>
    <row r="339" spans="1:3" ht="13" customHeight="1">
      <c r="A339" s="127"/>
      <c r="B339" s="323"/>
    </row>
    <row r="340" spans="1:3" ht="13" customHeight="1">
      <c r="A340" s="127"/>
      <c r="B340" s="323"/>
    </row>
    <row r="341" spans="1:3" ht="13" customHeight="1">
      <c r="A341" s="127"/>
      <c r="B341" s="321"/>
    </row>
    <row r="342" spans="1:3" ht="13" customHeight="1">
      <c r="A342" s="127"/>
      <c r="B342" s="322"/>
    </row>
    <row r="343" spans="1:3" ht="13" customHeight="1">
      <c r="A343" s="127"/>
      <c r="B343" s="324"/>
    </row>
    <row r="344" spans="1:3" ht="13" customHeight="1">
      <c r="A344" s="328"/>
      <c r="B344" s="329"/>
      <c r="C344" s="5"/>
    </row>
    <row r="345" spans="1:3" ht="13" customHeight="1">
      <c r="A345" s="127"/>
      <c r="B345" s="323"/>
    </row>
    <row r="346" spans="1:3" ht="13" customHeight="1">
      <c r="A346" s="127"/>
      <c r="B346" s="324"/>
    </row>
    <row r="347" spans="1:3" ht="13" customHeight="1">
      <c r="A347" s="127"/>
      <c r="B347" s="322"/>
    </row>
    <row r="348" spans="1:3" ht="13" customHeight="1">
      <c r="A348" s="127"/>
      <c r="B348" s="323"/>
    </row>
    <row r="349" spans="1:3" ht="13" customHeight="1">
      <c r="A349" s="127"/>
      <c r="B349" s="324"/>
    </row>
    <row r="350" spans="1:3" ht="13" customHeight="1">
      <c r="A350" s="127"/>
      <c r="B350" s="322"/>
    </row>
    <row r="351" spans="1:3" ht="13" customHeight="1">
      <c r="A351" s="127"/>
      <c r="B351" s="323"/>
    </row>
    <row r="352" spans="1:3" ht="13" customHeight="1">
      <c r="A352" s="127"/>
      <c r="B352" s="324"/>
    </row>
    <row r="353" spans="1:2" ht="13" customHeight="1">
      <c r="A353" s="127"/>
      <c r="B353" s="324"/>
    </row>
    <row r="354" spans="1:2" ht="13" customHeight="1">
      <c r="A354" s="127"/>
      <c r="B354" s="321"/>
    </row>
    <row r="355" spans="1:2" ht="13" customHeight="1">
      <c r="A355" s="127"/>
      <c r="B355" s="323"/>
    </row>
    <row r="356" spans="1:2" ht="13" customHeight="1">
      <c r="A356" s="127"/>
      <c r="B356" s="324"/>
    </row>
    <row r="357" spans="1:2" ht="13" customHeight="1">
      <c r="A357" s="127"/>
      <c r="B357" s="323"/>
    </row>
    <row r="358" spans="1:2" ht="13" customHeight="1">
      <c r="A358" s="127"/>
      <c r="B358" s="324"/>
    </row>
    <row r="359" spans="1:2" ht="13" customHeight="1">
      <c r="A359" s="127"/>
      <c r="B359" s="324"/>
    </row>
    <row r="360" spans="1:2" ht="13" customHeight="1">
      <c r="A360" s="127"/>
      <c r="B360" s="323"/>
    </row>
    <row r="361" spans="1:2" ht="13" customHeight="1">
      <c r="A361" s="127"/>
      <c r="B361" s="323"/>
    </row>
    <row r="362" spans="1:2" ht="13" customHeight="1">
      <c r="A362" s="127"/>
      <c r="B362" s="322"/>
    </row>
    <row r="363" spans="1:2" ht="13" customHeight="1">
      <c r="A363" s="127"/>
      <c r="B363" s="324"/>
    </row>
    <row r="364" spans="1:2" ht="13" customHeight="1">
      <c r="A364" s="127"/>
      <c r="B364" s="323"/>
    </row>
    <row r="365" spans="1:2" ht="13" customHeight="1">
      <c r="A365" s="127"/>
      <c r="B365" s="321"/>
    </row>
    <row r="366" spans="1:2" ht="13" customHeight="1">
      <c r="A366" s="127"/>
      <c r="B366" s="322"/>
    </row>
    <row r="367" spans="1:2" ht="13" customHeight="1">
      <c r="A367" s="127"/>
      <c r="B367" s="323"/>
    </row>
    <row r="368" spans="1:2" ht="13" customHeight="1">
      <c r="A368" s="127"/>
      <c r="B368" s="323"/>
    </row>
  </sheetData>
  <sortState ref="A9:C183">
    <sortCondition ref="A9"/>
  </sortState>
  <hyperlinks>
    <hyperlink ref="A4" r:id="rId1"/>
  </hyperlinks>
  <pageMargins left="0.7" right="0.7" top="0.75" bottom="0.75" header="0.3" footer="0.3"/>
  <pageSetup paperSize="9" orientation="portrait" horizontalDpi="1200" verticalDpi="1200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67"/>
  <sheetViews>
    <sheetView topLeftCell="A138" zoomScaleNormal="100" workbookViewId="0">
      <selection activeCell="F138" sqref="F138"/>
    </sheetView>
  </sheetViews>
  <sheetFormatPr baseColWidth="10" defaultRowHeight="140.9" customHeight="1"/>
  <cols>
    <col min="2" max="2" width="15.83203125" style="171" customWidth="1"/>
    <col min="3" max="3" width="23.83203125" style="471" customWidth="1"/>
    <col min="4" max="4" width="37.83203125" customWidth="1"/>
    <col min="5" max="5" width="10.83203125" style="471"/>
  </cols>
  <sheetData>
    <row r="1" spans="2:5" s="207" customFormat="1" ht="140.9" customHeight="1">
      <c r="B1" s="174" t="s">
        <v>41</v>
      </c>
      <c r="C1" s="471" t="str">
        <f>"profil_Pub!" &amp; ADDRESS(ROW(C1),COLUMN(D1))</f>
        <v>profil_Pub!$D$1</v>
      </c>
      <c r="E1" s="471"/>
    </row>
    <row r="2" spans="2:5" s="207" customFormat="1" ht="140.9" customHeight="1">
      <c r="B2" s="170" t="s">
        <v>123</v>
      </c>
      <c r="C2" s="471" t="str">
        <f t="shared" ref="C2:C65" si="0">"profil_Pub!" &amp; ADDRESS(ROW(C2),COLUMN(D2))</f>
        <v>profil_Pub!$D$2</v>
      </c>
      <c r="E2" s="471"/>
    </row>
    <row r="3" spans="2:5" s="207" customFormat="1" ht="140.9" customHeight="1">
      <c r="B3" s="174" t="s">
        <v>36</v>
      </c>
      <c r="C3" s="471" t="str">
        <f t="shared" si="0"/>
        <v>profil_Pub!$D$3</v>
      </c>
      <c r="E3" s="471"/>
    </row>
    <row r="4" spans="2:5" ht="140.9" customHeight="1">
      <c r="B4" s="170" t="s">
        <v>69</v>
      </c>
      <c r="C4" s="471" t="str">
        <f t="shared" si="0"/>
        <v>profil_Pub!$D$4</v>
      </c>
    </row>
    <row r="5" spans="2:5" ht="140.9" customHeight="1">
      <c r="B5" s="172" t="s">
        <v>33</v>
      </c>
      <c r="C5" s="471" t="str">
        <f t="shared" si="0"/>
        <v>profil_Pub!$D$5</v>
      </c>
    </row>
    <row r="6" spans="2:5" ht="140.9" customHeight="1">
      <c r="B6" s="172" t="s">
        <v>124</v>
      </c>
      <c r="C6" s="471" t="str">
        <f t="shared" si="0"/>
        <v>profil_Pub!$D$6</v>
      </c>
    </row>
    <row r="7" spans="2:5" ht="140.9" customHeight="1">
      <c r="B7" s="172" t="s">
        <v>55</v>
      </c>
      <c r="C7" s="471" t="str">
        <f t="shared" si="0"/>
        <v>profil_Pub!$D$7</v>
      </c>
    </row>
    <row r="8" spans="2:5" ht="140.9" customHeight="1">
      <c r="B8" s="172" t="s">
        <v>88</v>
      </c>
      <c r="C8" s="471" t="str">
        <f t="shared" si="0"/>
        <v>profil_Pub!$D$8</v>
      </c>
    </row>
    <row r="9" spans="2:5" ht="140.9" customHeight="1">
      <c r="B9" s="170" t="s">
        <v>87</v>
      </c>
      <c r="C9" s="471" t="str">
        <f t="shared" si="0"/>
        <v>profil_Pub!$D$9</v>
      </c>
    </row>
    <row r="10" spans="2:5" ht="140.9" customHeight="1">
      <c r="B10" s="172" t="s">
        <v>136</v>
      </c>
      <c r="C10" s="471" t="str">
        <f t="shared" si="0"/>
        <v>profil_Pub!$D$10</v>
      </c>
    </row>
    <row r="11" spans="2:5" ht="140.9" customHeight="1">
      <c r="B11" s="170" t="s">
        <v>11</v>
      </c>
      <c r="C11" s="471" t="str">
        <f t="shared" si="0"/>
        <v>profil_Pub!$D$11</v>
      </c>
    </row>
    <row r="12" spans="2:5" ht="140.9" customHeight="1">
      <c r="B12" s="172" t="s">
        <v>84</v>
      </c>
      <c r="C12" s="471" t="str">
        <f t="shared" si="0"/>
        <v>profil_Pub!$D$12</v>
      </c>
    </row>
    <row r="13" spans="2:5" ht="140.9" customHeight="1">
      <c r="B13" s="172" t="s">
        <v>78</v>
      </c>
      <c r="C13" s="471" t="str">
        <f t="shared" si="0"/>
        <v>profil_Pub!$D$13</v>
      </c>
    </row>
    <row r="14" spans="2:5" ht="140.9" customHeight="1">
      <c r="B14" s="170" t="s">
        <v>85</v>
      </c>
      <c r="C14" s="471" t="str">
        <f t="shared" si="0"/>
        <v>profil_Pub!$D$14</v>
      </c>
    </row>
    <row r="15" spans="2:5" ht="140.9" customHeight="1">
      <c r="B15" s="174" t="s">
        <v>81</v>
      </c>
      <c r="C15" s="471" t="str">
        <f t="shared" si="0"/>
        <v>profil_Pub!$D$15</v>
      </c>
    </row>
    <row r="16" spans="2:5" ht="140.9" customHeight="1">
      <c r="B16" s="174" t="s">
        <v>111</v>
      </c>
      <c r="C16" s="471" t="str">
        <f t="shared" si="0"/>
        <v>profil_Pub!$D$16</v>
      </c>
    </row>
    <row r="17" spans="2:3" ht="140.9" customHeight="1">
      <c r="B17" s="170" t="s">
        <v>128</v>
      </c>
      <c r="C17" s="471" t="str">
        <f t="shared" si="0"/>
        <v>profil_Pub!$D$17</v>
      </c>
    </row>
    <row r="18" spans="2:3" ht="140.9" customHeight="1">
      <c r="B18" s="172" t="s">
        <v>9</v>
      </c>
      <c r="C18" s="471" t="str">
        <f t="shared" si="0"/>
        <v>profil_Pub!$D$18</v>
      </c>
    </row>
    <row r="19" spans="2:3" ht="140.9" customHeight="1">
      <c r="B19" s="170" t="s">
        <v>323</v>
      </c>
      <c r="C19" s="471" t="str">
        <f t="shared" si="0"/>
        <v>profil_Pub!$D$19</v>
      </c>
    </row>
    <row r="20" spans="2:3" ht="140.9" customHeight="1">
      <c r="B20" s="171" t="s">
        <v>94</v>
      </c>
      <c r="C20" s="471" t="str">
        <f t="shared" si="0"/>
        <v>profil_Pub!$D$20</v>
      </c>
    </row>
    <row r="21" spans="2:3" ht="140.9" customHeight="1">
      <c r="B21" s="171" t="s">
        <v>60</v>
      </c>
      <c r="C21" s="471" t="str">
        <f t="shared" si="0"/>
        <v>profil_Pub!$D$21</v>
      </c>
    </row>
    <row r="22" spans="2:3" ht="140.9" customHeight="1">
      <c r="B22" s="170" t="s">
        <v>79</v>
      </c>
      <c r="C22" s="471" t="str">
        <f t="shared" si="0"/>
        <v>profil_Pub!$D$22</v>
      </c>
    </row>
    <row r="23" spans="2:3" ht="140.9" customHeight="1">
      <c r="B23" s="170" t="s">
        <v>65</v>
      </c>
      <c r="C23" s="471" t="str">
        <f t="shared" si="0"/>
        <v>profil_Pub!$D$23</v>
      </c>
    </row>
    <row r="24" spans="2:3" ht="140.9" customHeight="1">
      <c r="B24" s="170" t="s">
        <v>57</v>
      </c>
      <c r="C24" s="471" t="str">
        <f t="shared" si="0"/>
        <v>profil_Pub!$D$24</v>
      </c>
    </row>
    <row r="25" spans="2:3" ht="140.9" customHeight="1">
      <c r="B25" s="172" t="s">
        <v>38</v>
      </c>
      <c r="C25" s="471" t="str">
        <f t="shared" si="0"/>
        <v>profil_Pub!$D$25</v>
      </c>
    </row>
    <row r="26" spans="2:3" ht="140.9" customHeight="1">
      <c r="B26" s="171" t="s">
        <v>58</v>
      </c>
      <c r="C26" s="471" t="str">
        <f t="shared" si="0"/>
        <v>profil_Pub!$D$26</v>
      </c>
    </row>
    <row r="27" spans="2:3" ht="140.9" customHeight="1">
      <c r="B27" s="171" t="s">
        <v>1</v>
      </c>
      <c r="C27" s="471" t="str">
        <f t="shared" si="0"/>
        <v>profil_Pub!$D$27</v>
      </c>
    </row>
    <row r="28" spans="2:3" ht="140.9" customHeight="1">
      <c r="B28" s="171" t="s">
        <v>31</v>
      </c>
      <c r="C28" s="471" t="str">
        <f t="shared" si="0"/>
        <v>profil_Pub!$D$28</v>
      </c>
    </row>
    <row r="29" spans="2:3" ht="140.9" customHeight="1">
      <c r="B29" s="173" t="s">
        <v>113</v>
      </c>
      <c r="C29" s="471" t="str">
        <f t="shared" si="0"/>
        <v>profil_Pub!$D$29</v>
      </c>
    </row>
    <row r="30" spans="2:3" ht="140.9" customHeight="1">
      <c r="B30" s="170" t="s">
        <v>324</v>
      </c>
      <c r="C30" s="471" t="str">
        <f t="shared" si="0"/>
        <v>profil_Pub!$D$30</v>
      </c>
    </row>
    <row r="31" spans="2:3" ht="140.9" customHeight="1">
      <c r="B31" s="173" t="s">
        <v>114</v>
      </c>
      <c r="C31" s="471" t="str">
        <f t="shared" si="0"/>
        <v>profil_Pub!$D$31</v>
      </c>
    </row>
    <row r="32" spans="2:3" ht="140.9" customHeight="1">
      <c r="B32" s="170" t="s">
        <v>73</v>
      </c>
      <c r="C32" s="471" t="str">
        <f t="shared" si="0"/>
        <v>profil_Pub!$D$32</v>
      </c>
    </row>
    <row r="33" spans="2:3" ht="140.9" customHeight="1">
      <c r="B33" s="170" t="s">
        <v>138</v>
      </c>
      <c r="C33" s="471" t="str">
        <f t="shared" si="0"/>
        <v>profil_Pub!$D$33</v>
      </c>
    </row>
    <row r="34" spans="2:3" ht="140.9" customHeight="1">
      <c r="B34" s="173" t="s">
        <v>80</v>
      </c>
      <c r="C34" s="471" t="str">
        <f t="shared" si="0"/>
        <v>profil_Pub!$D$34</v>
      </c>
    </row>
    <row r="35" spans="2:3" ht="140.9" customHeight="1">
      <c r="B35" s="173" t="s">
        <v>103</v>
      </c>
      <c r="C35" s="471" t="str">
        <f t="shared" si="0"/>
        <v>profil_Pub!$D$35</v>
      </c>
    </row>
    <row r="36" spans="2:3" ht="140.9" customHeight="1">
      <c r="B36" s="173" t="s">
        <v>64</v>
      </c>
      <c r="C36" s="471" t="str">
        <f t="shared" si="0"/>
        <v>profil_Pub!$D$36</v>
      </c>
    </row>
    <row r="37" spans="2:3" ht="140.9" customHeight="1">
      <c r="B37" s="173" t="s">
        <v>19</v>
      </c>
      <c r="C37" s="471" t="str">
        <f t="shared" si="0"/>
        <v>profil_Pub!$D$37</v>
      </c>
    </row>
    <row r="38" spans="2:3" ht="140.9" customHeight="1">
      <c r="B38" s="171" t="s">
        <v>100</v>
      </c>
      <c r="C38" s="471" t="str">
        <f t="shared" si="0"/>
        <v>profil_Pub!$D$38</v>
      </c>
    </row>
    <row r="39" spans="2:3" ht="140.9" customHeight="1">
      <c r="B39" s="171" t="s">
        <v>134</v>
      </c>
      <c r="C39" s="471" t="str">
        <f t="shared" si="0"/>
        <v>profil_Pub!$D$39</v>
      </c>
    </row>
    <row r="40" spans="2:3" ht="140.9" customHeight="1">
      <c r="B40" s="171" t="s">
        <v>17</v>
      </c>
      <c r="C40" s="471" t="str">
        <f t="shared" si="0"/>
        <v>profil_Pub!$D$40</v>
      </c>
    </row>
    <row r="41" spans="2:3" ht="140.9" customHeight="1">
      <c r="B41" s="171" t="s">
        <v>105</v>
      </c>
      <c r="C41" s="471" t="str">
        <f t="shared" si="0"/>
        <v>profil_Pub!$D$41</v>
      </c>
    </row>
    <row r="42" spans="2:3" ht="140.9" customHeight="1">
      <c r="B42" s="171" t="s">
        <v>24</v>
      </c>
      <c r="C42" s="471" t="str">
        <f t="shared" si="0"/>
        <v>profil_Pub!$D$42</v>
      </c>
    </row>
    <row r="43" spans="2:3" ht="140.9" customHeight="1">
      <c r="B43" s="170" t="s">
        <v>131</v>
      </c>
      <c r="C43" s="471" t="str">
        <f t="shared" si="0"/>
        <v>profil_Pub!$D$43</v>
      </c>
    </row>
    <row r="44" spans="2:3" ht="140.9" customHeight="1">
      <c r="B44" s="170" t="s">
        <v>222</v>
      </c>
      <c r="C44" s="471" t="str">
        <f t="shared" si="0"/>
        <v>profil_Pub!$D$44</v>
      </c>
    </row>
    <row r="45" spans="2:3" ht="140.9" customHeight="1">
      <c r="B45" s="170" t="s">
        <v>112</v>
      </c>
      <c r="C45" s="471" t="str">
        <f t="shared" si="0"/>
        <v>profil_Pub!$D$45</v>
      </c>
    </row>
    <row r="46" spans="2:3" ht="140.9" customHeight="1">
      <c r="B46" s="171" t="s">
        <v>20</v>
      </c>
      <c r="C46" s="471" t="str">
        <f t="shared" si="0"/>
        <v>profil_Pub!$D$46</v>
      </c>
    </row>
    <row r="47" spans="2:3" ht="140.9" customHeight="1">
      <c r="B47" s="170" t="s">
        <v>48</v>
      </c>
      <c r="C47" s="471" t="str">
        <f t="shared" si="0"/>
        <v>profil_Pub!$D$47</v>
      </c>
    </row>
    <row r="48" spans="2:3" ht="140.9" customHeight="1">
      <c r="B48" s="171" t="s">
        <v>75</v>
      </c>
      <c r="C48" s="471" t="str">
        <f t="shared" si="0"/>
        <v>profil_Pub!$D$48</v>
      </c>
    </row>
    <row r="49" spans="2:3" ht="140.9" customHeight="1">
      <c r="B49" s="171" t="s">
        <v>68</v>
      </c>
      <c r="C49" s="471" t="str">
        <f t="shared" si="0"/>
        <v>profil_Pub!$D$49</v>
      </c>
    </row>
    <row r="50" spans="2:3" ht="140.9" customHeight="1">
      <c r="B50" s="170" t="s">
        <v>77</v>
      </c>
      <c r="C50" s="471" t="str">
        <f t="shared" si="0"/>
        <v>profil_Pub!$D$50</v>
      </c>
    </row>
    <row r="51" spans="2:3" ht="140.9" customHeight="1">
      <c r="B51" s="170" t="s">
        <v>89</v>
      </c>
      <c r="C51" s="471" t="str">
        <f t="shared" si="0"/>
        <v>profil_Pub!$D$51</v>
      </c>
    </row>
    <row r="52" spans="2:3" ht="140.9" customHeight="1">
      <c r="B52" s="171" t="s">
        <v>93</v>
      </c>
      <c r="C52" s="471" t="str">
        <f t="shared" si="0"/>
        <v>profil_Pub!$D$52</v>
      </c>
    </row>
    <row r="53" spans="2:3" ht="140.9" customHeight="1">
      <c r="B53" s="171" t="s">
        <v>82</v>
      </c>
      <c r="C53" s="471" t="str">
        <f t="shared" si="0"/>
        <v>profil_Pub!$D$53</v>
      </c>
    </row>
    <row r="54" spans="2:3" ht="140.9" customHeight="1">
      <c r="B54" s="171" t="s">
        <v>145</v>
      </c>
      <c r="C54" s="471" t="str">
        <f t="shared" si="0"/>
        <v>profil_Pub!$D$54</v>
      </c>
    </row>
    <row r="55" spans="2:3" ht="140.9" customHeight="1">
      <c r="B55" s="171" t="s">
        <v>6</v>
      </c>
      <c r="C55" s="471" t="str">
        <f t="shared" si="0"/>
        <v>profil_Pub!$D$55</v>
      </c>
    </row>
    <row r="56" spans="2:3" ht="140.9" customHeight="1">
      <c r="B56" s="171" t="s">
        <v>8</v>
      </c>
      <c r="C56" s="471" t="str">
        <f t="shared" si="0"/>
        <v>profil_Pub!$D$56</v>
      </c>
    </row>
    <row r="57" spans="2:3" ht="140.9" customHeight="1">
      <c r="B57" s="171" t="s">
        <v>22</v>
      </c>
      <c r="C57" s="471" t="str">
        <f t="shared" si="0"/>
        <v>profil_Pub!$D$57</v>
      </c>
    </row>
    <row r="58" spans="2:3" ht="140.9" customHeight="1">
      <c r="B58" s="171" t="s">
        <v>40</v>
      </c>
      <c r="C58" s="471" t="str">
        <f t="shared" si="0"/>
        <v>profil_Pub!$D$58</v>
      </c>
    </row>
    <row r="59" spans="2:3" ht="140.9" customHeight="1">
      <c r="B59" s="171" t="s">
        <v>110</v>
      </c>
      <c r="C59" s="471" t="str">
        <f t="shared" si="0"/>
        <v>profil_Pub!$D$59</v>
      </c>
    </row>
    <row r="60" spans="2:3" ht="140.9" customHeight="1">
      <c r="B60" s="171" t="s">
        <v>91</v>
      </c>
      <c r="C60" s="471" t="str">
        <f t="shared" si="0"/>
        <v>profil_Pub!$D$60</v>
      </c>
    </row>
    <row r="61" spans="2:3" ht="140.9" customHeight="1">
      <c r="B61" s="171" t="s">
        <v>26</v>
      </c>
      <c r="C61" s="471" t="str">
        <f t="shared" si="0"/>
        <v>profil_Pub!$D$61</v>
      </c>
    </row>
    <row r="62" spans="2:3" ht="140.9" customHeight="1">
      <c r="B62" s="171" t="s">
        <v>14</v>
      </c>
      <c r="C62" s="471" t="str">
        <f t="shared" si="0"/>
        <v>profil_Pub!$D$62</v>
      </c>
    </row>
    <row r="63" spans="2:3" ht="140.9" customHeight="1">
      <c r="B63" s="171" t="s">
        <v>97</v>
      </c>
      <c r="C63" s="471" t="str">
        <f t="shared" si="0"/>
        <v>profil_Pub!$D$63</v>
      </c>
    </row>
    <row r="64" spans="2:3" ht="140.9" customHeight="1">
      <c r="B64" s="170" t="s">
        <v>63</v>
      </c>
      <c r="C64" s="471" t="str">
        <f t="shared" si="0"/>
        <v>profil_Pub!$D$64</v>
      </c>
    </row>
    <row r="65" spans="2:3" ht="140.9" customHeight="1">
      <c r="B65" s="171" t="s">
        <v>34</v>
      </c>
      <c r="C65" s="471" t="str">
        <f t="shared" si="0"/>
        <v>profil_Pub!$D$65</v>
      </c>
    </row>
    <row r="66" spans="2:3" ht="140.9" customHeight="1">
      <c r="B66" s="171" t="s">
        <v>125</v>
      </c>
      <c r="C66" s="471" t="str">
        <f t="shared" ref="C66:C129" si="1">"profil_Pub!" &amp; ADDRESS(ROW(C66),COLUMN(D66))</f>
        <v>profil_Pub!$D$66</v>
      </c>
    </row>
    <row r="67" spans="2:3" ht="140.9" customHeight="1">
      <c r="B67" s="170" t="s">
        <v>102</v>
      </c>
      <c r="C67" s="471" t="str">
        <f t="shared" si="1"/>
        <v>profil_Pub!$D$67</v>
      </c>
    </row>
    <row r="68" spans="2:3" ht="140.9" customHeight="1">
      <c r="B68" s="171" t="s">
        <v>98</v>
      </c>
      <c r="C68" s="471" t="str">
        <f t="shared" si="1"/>
        <v>profil_Pub!$D$68</v>
      </c>
    </row>
    <row r="69" spans="2:3" ht="140.9" customHeight="1">
      <c r="B69" s="171" t="s">
        <v>126</v>
      </c>
      <c r="C69" s="471" t="str">
        <f t="shared" si="1"/>
        <v>profil_Pub!$D$69</v>
      </c>
    </row>
    <row r="70" spans="2:3" ht="140.9" customHeight="1">
      <c r="B70" s="171" t="s">
        <v>117</v>
      </c>
      <c r="C70" s="471" t="str">
        <f t="shared" si="1"/>
        <v>profil_Pub!$D$70</v>
      </c>
    </row>
    <row r="71" spans="2:3" ht="140.9" customHeight="1">
      <c r="B71" s="170" t="s">
        <v>130</v>
      </c>
      <c r="C71" s="471" t="str">
        <f t="shared" si="1"/>
        <v>profil_Pub!$D$71</v>
      </c>
    </row>
    <row r="72" spans="2:3" ht="140.9" customHeight="1">
      <c r="B72" s="171" t="s">
        <v>96</v>
      </c>
      <c r="C72" s="471" t="str">
        <f t="shared" si="1"/>
        <v>profil_Pub!$D$72</v>
      </c>
    </row>
    <row r="73" spans="2:3" ht="140.9" customHeight="1">
      <c r="B73" s="171" t="s">
        <v>118</v>
      </c>
      <c r="C73" s="471" t="str">
        <f t="shared" si="1"/>
        <v>profil_Pub!$D$73</v>
      </c>
    </row>
    <row r="74" spans="2:3" ht="140.9" customHeight="1">
      <c r="B74" s="171" t="s">
        <v>142</v>
      </c>
      <c r="C74" s="471" t="str">
        <f t="shared" si="1"/>
        <v>profil_Pub!$D$74</v>
      </c>
    </row>
    <row r="75" spans="2:3" ht="140.9" customHeight="1">
      <c r="B75" s="170" t="s">
        <v>531</v>
      </c>
      <c r="C75" s="471" t="str">
        <f t="shared" si="1"/>
        <v>profil_Pub!$D$75</v>
      </c>
    </row>
    <row r="76" spans="2:3" ht="140.9" customHeight="1">
      <c r="B76" s="170" t="s">
        <v>53</v>
      </c>
      <c r="C76" s="471" t="str">
        <f t="shared" si="1"/>
        <v>profil_Pub!$D$76</v>
      </c>
    </row>
    <row r="77" spans="2:3" ht="140.9" customHeight="1">
      <c r="B77" s="170" t="s">
        <v>62</v>
      </c>
      <c r="C77" s="471" t="str">
        <f t="shared" si="1"/>
        <v>profil_Pub!$D$77</v>
      </c>
    </row>
    <row r="78" spans="2:3" ht="140.9" customHeight="1">
      <c r="B78" s="171" t="s">
        <v>44</v>
      </c>
      <c r="C78" s="471" t="str">
        <f t="shared" si="1"/>
        <v>profil_Pub!$D$78</v>
      </c>
    </row>
    <row r="79" spans="2:3" ht="140.9" customHeight="1">
      <c r="B79" s="171" t="s">
        <v>66</v>
      </c>
      <c r="C79" s="471" t="str">
        <f t="shared" si="1"/>
        <v>profil_Pub!$D$79</v>
      </c>
    </row>
    <row r="80" spans="2:3" ht="140.9" customHeight="1">
      <c r="B80" s="170" t="s">
        <v>144</v>
      </c>
      <c r="C80" s="471" t="str">
        <f t="shared" si="1"/>
        <v>profil_Pub!$D$80</v>
      </c>
    </row>
    <row r="81" spans="2:3" ht="140.9" customHeight="1">
      <c r="B81" s="170" t="s">
        <v>133</v>
      </c>
      <c r="C81" s="471" t="str">
        <f t="shared" si="1"/>
        <v>profil_Pub!$D$81</v>
      </c>
    </row>
    <row r="82" spans="2:3" ht="140.9" customHeight="1">
      <c r="B82" s="171" t="s">
        <v>15</v>
      </c>
      <c r="C82" s="471" t="str">
        <f t="shared" si="1"/>
        <v>profil_Pub!$D$82</v>
      </c>
    </row>
    <row r="83" spans="2:3" ht="140.9" customHeight="1">
      <c r="B83" s="170" t="s">
        <v>115</v>
      </c>
      <c r="C83" s="471" t="str">
        <f t="shared" si="1"/>
        <v>profil_Pub!$D$83</v>
      </c>
    </row>
    <row r="84" spans="2:3" ht="140.9" customHeight="1">
      <c r="B84" s="170" t="s">
        <v>121</v>
      </c>
      <c r="C84" s="471" t="str">
        <f t="shared" si="1"/>
        <v>profil_Pub!$D$84</v>
      </c>
    </row>
    <row r="85" spans="2:3" ht="140.9" customHeight="1">
      <c r="B85" s="170" t="s">
        <v>140</v>
      </c>
      <c r="C85" s="471" t="str">
        <f t="shared" si="1"/>
        <v>profil_Pub!$D$85</v>
      </c>
    </row>
    <row r="86" spans="2:3" ht="140.9" customHeight="1">
      <c r="B86" s="171" t="s">
        <v>39</v>
      </c>
      <c r="C86" s="471" t="str">
        <f t="shared" si="1"/>
        <v>profil_Pub!$D$86</v>
      </c>
    </row>
    <row r="87" spans="2:3" ht="140.9" customHeight="1">
      <c r="B87" s="170" t="s">
        <v>51</v>
      </c>
      <c r="C87" s="471" t="str">
        <f t="shared" si="1"/>
        <v>profil_Pub!$D$87</v>
      </c>
    </row>
    <row r="88" spans="2:3" ht="140.9" customHeight="1">
      <c r="B88" s="170" t="s">
        <v>127</v>
      </c>
      <c r="C88" s="471" t="str">
        <f t="shared" si="1"/>
        <v>profil_Pub!$D$88</v>
      </c>
    </row>
    <row r="89" spans="2:3" ht="140.9" customHeight="1">
      <c r="B89" s="170" t="s">
        <v>42</v>
      </c>
      <c r="C89" s="471" t="str">
        <f t="shared" si="1"/>
        <v>profil_Pub!$D$89</v>
      </c>
    </row>
    <row r="90" spans="2:3" ht="140.9" customHeight="1">
      <c r="B90" s="171" t="s">
        <v>59</v>
      </c>
      <c r="C90" s="471" t="str">
        <f t="shared" si="1"/>
        <v>profil_Pub!$D$90</v>
      </c>
    </row>
    <row r="91" spans="2:3" ht="140.9" customHeight="1">
      <c r="B91" s="171" t="s">
        <v>116</v>
      </c>
      <c r="C91" s="471" t="str">
        <f t="shared" si="1"/>
        <v>profil_Pub!$D$91</v>
      </c>
    </row>
    <row r="92" spans="2:3" ht="140.9" customHeight="1">
      <c r="B92" s="170" t="s">
        <v>101</v>
      </c>
      <c r="C92" s="471" t="str">
        <f t="shared" si="1"/>
        <v>profil_Pub!$D$92</v>
      </c>
    </row>
    <row r="93" spans="2:3" ht="140.9" customHeight="1">
      <c r="B93" s="170" t="s">
        <v>61</v>
      </c>
      <c r="C93" s="471" t="str">
        <f t="shared" si="1"/>
        <v>profil_Pub!$D$93</v>
      </c>
    </row>
    <row r="94" spans="2:3" ht="140.9" customHeight="1">
      <c r="B94" s="171" t="s">
        <v>12</v>
      </c>
      <c r="C94" s="471" t="str">
        <f t="shared" si="1"/>
        <v>profil_Pub!$D$94</v>
      </c>
    </row>
    <row r="95" spans="2:3" ht="140.9" customHeight="1">
      <c r="B95" s="171" t="s">
        <v>109</v>
      </c>
      <c r="C95" s="471" t="str">
        <f t="shared" si="1"/>
        <v>profil_Pub!$D$95</v>
      </c>
    </row>
    <row r="96" spans="2:3" ht="140.9" customHeight="1">
      <c r="B96" s="171" t="s">
        <v>122</v>
      </c>
      <c r="C96" s="471" t="str">
        <f t="shared" si="1"/>
        <v>profil_Pub!$D$96</v>
      </c>
    </row>
    <row r="97" spans="2:3" ht="140.9" customHeight="1">
      <c r="B97" s="171" t="s">
        <v>10</v>
      </c>
      <c r="C97" s="471" t="str">
        <f t="shared" si="1"/>
        <v>profil_Pub!$D$97</v>
      </c>
    </row>
    <row r="98" spans="2:3" ht="140.9" customHeight="1">
      <c r="B98" s="171" t="s">
        <v>119</v>
      </c>
      <c r="C98" s="471" t="str">
        <f t="shared" si="1"/>
        <v>profil_Pub!$D$98</v>
      </c>
    </row>
    <row r="99" spans="2:3" ht="140.9" customHeight="1">
      <c r="B99" s="171" t="s">
        <v>99</v>
      </c>
      <c r="C99" s="471" t="str">
        <f t="shared" si="1"/>
        <v>profil_Pub!$D$99</v>
      </c>
    </row>
    <row r="100" spans="2:3" ht="140.9" customHeight="1">
      <c r="B100" s="171" t="s">
        <v>43</v>
      </c>
      <c r="C100" s="471" t="str">
        <f t="shared" si="1"/>
        <v>profil_Pub!$D$100</v>
      </c>
    </row>
    <row r="101" spans="2:3" ht="140.9" customHeight="1">
      <c r="B101" s="171" t="s">
        <v>16</v>
      </c>
      <c r="C101" s="471" t="str">
        <f t="shared" si="1"/>
        <v>profil_Pub!$D$101</v>
      </c>
    </row>
    <row r="102" spans="2:3" ht="140.9" customHeight="1">
      <c r="B102" s="171" t="s">
        <v>35</v>
      </c>
      <c r="C102" s="471" t="str">
        <f t="shared" si="1"/>
        <v>profil_Pub!$D$102</v>
      </c>
    </row>
    <row r="103" spans="2:3" ht="140.9" customHeight="1">
      <c r="B103" s="171" t="s">
        <v>74</v>
      </c>
      <c r="C103" s="471" t="str">
        <f t="shared" si="1"/>
        <v>profil_Pub!$D$103</v>
      </c>
    </row>
    <row r="104" spans="2:3" ht="140.9" customHeight="1">
      <c r="B104" s="171" t="s">
        <v>139</v>
      </c>
      <c r="C104" s="471" t="str">
        <f t="shared" si="1"/>
        <v>profil_Pub!$D$104</v>
      </c>
    </row>
    <row r="105" spans="2:3" ht="140.9" customHeight="1">
      <c r="B105" s="171" t="s">
        <v>54</v>
      </c>
      <c r="C105" s="471" t="str">
        <f t="shared" si="1"/>
        <v>profil_Pub!$D$105</v>
      </c>
    </row>
    <row r="106" spans="2:3" ht="140.9" customHeight="1">
      <c r="B106" s="171" t="s">
        <v>13</v>
      </c>
      <c r="C106" s="471" t="str">
        <f t="shared" si="1"/>
        <v>profil_Pub!$D$106</v>
      </c>
    </row>
    <row r="107" spans="2:3" ht="140.9" customHeight="1">
      <c r="B107" s="170" t="s">
        <v>72</v>
      </c>
      <c r="C107" s="471" t="str">
        <f t="shared" si="1"/>
        <v>profil_Pub!$D$107</v>
      </c>
    </row>
    <row r="108" spans="2:3" ht="140.9" customHeight="1">
      <c r="B108" s="171" t="s">
        <v>47</v>
      </c>
      <c r="C108" s="471" t="str">
        <f t="shared" si="1"/>
        <v>profil_Pub!$D$108</v>
      </c>
    </row>
    <row r="109" spans="2:3" ht="140.9" customHeight="1">
      <c r="B109" s="171" t="s">
        <v>70</v>
      </c>
      <c r="C109" s="471" t="str">
        <f t="shared" si="1"/>
        <v>profil_Pub!$D$109</v>
      </c>
    </row>
    <row r="110" spans="2:3" ht="140.9" customHeight="1">
      <c r="B110" s="171" t="s">
        <v>92</v>
      </c>
      <c r="C110" s="471" t="str">
        <f t="shared" si="1"/>
        <v>profil_Pub!$D$110</v>
      </c>
    </row>
    <row r="111" spans="2:3" ht="140.9" customHeight="1">
      <c r="B111" s="171" t="s">
        <v>108</v>
      </c>
      <c r="C111" s="471" t="str">
        <f t="shared" si="1"/>
        <v>profil_Pub!$D$111</v>
      </c>
    </row>
    <row r="112" spans="2:3" ht="140.9" customHeight="1">
      <c r="B112" s="171" t="s">
        <v>156</v>
      </c>
      <c r="C112" s="471" t="str">
        <f t="shared" si="1"/>
        <v>profil_Pub!$D$112</v>
      </c>
    </row>
    <row r="113" spans="2:3" ht="140.9" customHeight="1">
      <c r="B113" s="171" t="s">
        <v>129</v>
      </c>
      <c r="C113" s="471" t="str">
        <f t="shared" si="1"/>
        <v>profil_Pub!$D$113</v>
      </c>
    </row>
    <row r="114" spans="2:3" ht="140.9" customHeight="1">
      <c r="B114" s="171" t="s">
        <v>27</v>
      </c>
      <c r="C114" s="471" t="str">
        <f t="shared" si="1"/>
        <v>profil_Pub!$D$114</v>
      </c>
    </row>
    <row r="115" spans="2:3" ht="140.9" customHeight="1">
      <c r="B115" s="171" t="s">
        <v>219</v>
      </c>
      <c r="C115" s="471" t="str">
        <f t="shared" si="1"/>
        <v>profil_Pub!$D$115</v>
      </c>
    </row>
    <row r="116" spans="2:3" ht="140.9" customHeight="1">
      <c r="B116" s="171" t="s">
        <v>28</v>
      </c>
      <c r="C116" s="471" t="str">
        <f t="shared" si="1"/>
        <v>profil_Pub!$D$116</v>
      </c>
    </row>
    <row r="117" spans="2:3" ht="140.9" customHeight="1">
      <c r="B117" s="171" t="s">
        <v>56</v>
      </c>
      <c r="C117" s="471" t="str">
        <f t="shared" si="1"/>
        <v>profil_Pub!$D$117</v>
      </c>
    </row>
    <row r="118" spans="2:3" ht="140.9" customHeight="1">
      <c r="B118" s="170" t="s">
        <v>132</v>
      </c>
      <c r="C118" s="471" t="str">
        <f t="shared" si="1"/>
        <v>profil_Pub!$D$118</v>
      </c>
    </row>
    <row r="119" spans="2:3" ht="140.9" customHeight="1">
      <c r="B119" s="171" t="s">
        <v>86</v>
      </c>
      <c r="C119" s="471" t="str">
        <f t="shared" si="1"/>
        <v>profil_Pub!$D$119</v>
      </c>
    </row>
    <row r="120" spans="2:3" ht="140.9" customHeight="1">
      <c r="B120" s="171" t="s">
        <v>0</v>
      </c>
      <c r="C120" s="471" t="str">
        <f t="shared" si="1"/>
        <v>profil_Pub!$D$120</v>
      </c>
    </row>
    <row r="121" spans="2:3" ht="140.9" customHeight="1">
      <c r="B121" s="171" t="s">
        <v>52</v>
      </c>
      <c r="C121" s="471" t="str">
        <f t="shared" si="1"/>
        <v>profil_Pub!$D$121</v>
      </c>
    </row>
    <row r="122" spans="2:3" ht="140.9" customHeight="1">
      <c r="B122" s="171" t="s">
        <v>50</v>
      </c>
      <c r="C122" s="471" t="str">
        <f t="shared" si="1"/>
        <v>profil_Pub!$D$122</v>
      </c>
    </row>
    <row r="123" spans="2:3" ht="140.9" customHeight="1">
      <c r="B123" s="170" t="s">
        <v>90</v>
      </c>
      <c r="C123" s="471" t="str">
        <f t="shared" si="1"/>
        <v>profil_Pub!$D$123</v>
      </c>
    </row>
    <row r="124" spans="2:3" ht="140.9" customHeight="1">
      <c r="B124" s="171" t="s">
        <v>23</v>
      </c>
      <c r="C124" s="471" t="str">
        <f t="shared" si="1"/>
        <v>profil_Pub!$D$124</v>
      </c>
    </row>
    <row r="125" spans="2:3" ht="140.9" customHeight="1">
      <c r="B125" s="170" t="s">
        <v>95</v>
      </c>
      <c r="C125" s="471" t="str">
        <f t="shared" si="1"/>
        <v>profil_Pub!$D$125</v>
      </c>
    </row>
    <row r="126" spans="2:3" ht="140.9" customHeight="1">
      <c r="B126" s="171" t="s">
        <v>76</v>
      </c>
      <c r="C126" s="471" t="str">
        <f t="shared" si="1"/>
        <v>profil_Pub!$D$126</v>
      </c>
    </row>
    <row r="127" spans="2:3" ht="140.9" customHeight="1">
      <c r="B127" s="171" t="s">
        <v>21</v>
      </c>
      <c r="C127" s="471" t="str">
        <f t="shared" si="1"/>
        <v>profil_Pub!$D$127</v>
      </c>
    </row>
    <row r="128" spans="2:3" ht="140.9" customHeight="1">
      <c r="B128" s="171" t="s">
        <v>37</v>
      </c>
      <c r="C128" s="471" t="str">
        <f t="shared" si="1"/>
        <v>profil_Pub!$D$128</v>
      </c>
    </row>
    <row r="129" spans="2:3" ht="140.9" customHeight="1">
      <c r="B129" s="171" t="s">
        <v>29</v>
      </c>
      <c r="C129" s="471" t="str">
        <f t="shared" si="1"/>
        <v>profil_Pub!$D$129</v>
      </c>
    </row>
    <row r="130" spans="2:3" ht="140.9" customHeight="1">
      <c r="B130" s="171" t="s">
        <v>106</v>
      </c>
      <c r="C130" s="471" t="str">
        <f t="shared" ref="C130:C145" si="2">"profil_Pub!" &amp; ADDRESS(ROW(C130),COLUMN(D130))</f>
        <v>profil_Pub!$D$130</v>
      </c>
    </row>
    <row r="131" spans="2:3" ht="140.9" customHeight="1">
      <c r="B131" s="171" t="s">
        <v>25</v>
      </c>
      <c r="C131" s="471" t="str">
        <f t="shared" si="2"/>
        <v>profil_Pub!$D$131</v>
      </c>
    </row>
    <row r="132" spans="2:3" ht="140.9" customHeight="1">
      <c r="B132" s="171" t="s">
        <v>7</v>
      </c>
      <c r="C132" s="471" t="str">
        <f t="shared" si="2"/>
        <v>profil_Pub!$D$132</v>
      </c>
    </row>
    <row r="133" spans="2:3" ht="140.9" customHeight="1">
      <c r="B133" s="171" t="s">
        <v>120</v>
      </c>
      <c r="C133" s="471" t="str">
        <f t="shared" si="2"/>
        <v>profil_Pub!$D$133</v>
      </c>
    </row>
    <row r="134" spans="2:3" ht="140.9" customHeight="1">
      <c r="B134" s="171" t="s">
        <v>46</v>
      </c>
      <c r="C134" s="471" t="str">
        <f t="shared" si="2"/>
        <v>profil_Pub!$D$134</v>
      </c>
    </row>
    <row r="135" spans="2:3" ht="140.9" customHeight="1">
      <c r="B135" s="171" t="s">
        <v>18</v>
      </c>
      <c r="C135" s="471" t="str">
        <f t="shared" si="2"/>
        <v>profil_Pub!$D$135</v>
      </c>
    </row>
    <row r="136" spans="2:3" ht="140.9" customHeight="1">
      <c r="B136" s="171" t="s">
        <v>49</v>
      </c>
      <c r="C136" s="471" t="str">
        <f t="shared" si="2"/>
        <v>profil_Pub!$D$136</v>
      </c>
    </row>
    <row r="137" spans="2:3" ht="140.9" customHeight="1">
      <c r="B137" s="171" t="s">
        <v>67</v>
      </c>
      <c r="C137" s="471" t="str">
        <f t="shared" si="2"/>
        <v>profil_Pub!$D$137</v>
      </c>
    </row>
    <row r="138" spans="2:3" ht="140.9" customHeight="1">
      <c r="B138" s="170" t="s">
        <v>71</v>
      </c>
      <c r="C138" s="471" t="str">
        <f t="shared" si="2"/>
        <v>profil_Pub!$D$138</v>
      </c>
    </row>
    <row r="139" spans="2:3" ht="140.9" customHeight="1">
      <c r="B139" s="169"/>
      <c r="C139" s="471" t="str">
        <f t="shared" si="2"/>
        <v>profil_Pub!$D$139</v>
      </c>
    </row>
    <row r="140" spans="2:3" ht="140.9" customHeight="1">
      <c r="B140" s="169"/>
      <c r="C140" s="471" t="str">
        <f t="shared" si="2"/>
        <v>profil_Pub!$D$140</v>
      </c>
    </row>
    <row r="141" spans="2:3" ht="140.9" customHeight="1">
      <c r="B141" s="170"/>
      <c r="C141" s="471" t="str">
        <f t="shared" si="2"/>
        <v>profil_Pub!$D$141</v>
      </c>
    </row>
    <row r="142" spans="2:3" ht="140.9" customHeight="1">
      <c r="B142" s="169"/>
      <c r="C142" s="471" t="str">
        <f t="shared" si="2"/>
        <v>profil_Pub!$D$142</v>
      </c>
    </row>
    <row r="143" spans="2:3" ht="140.9" customHeight="1">
      <c r="B143" s="169"/>
      <c r="C143" s="471" t="str">
        <f t="shared" si="2"/>
        <v>profil_Pub!$D$143</v>
      </c>
    </row>
    <row r="144" spans="2:3" ht="140.9" customHeight="1">
      <c r="B144" s="169"/>
      <c r="C144" s="471" t="str">
        <f t="shared" si="2"/>
        <v>profil_Pub!$D$144</v>
      </c>
    </row>
    <row r="145" spans="2:3" ht="140.9" customHeight="1">
      <c r="B145" s="169"/>
      <c r="C145" s="471" t="str">
        <f t="shared" si="2"/>
        <v>profil_Pub!$D$145</v>
      </c>
    </row>
    <row r="146" spans="2:3" ht="140.9" customHeight="1">
      <c r="B146" s="169"/>
    </row>
    <row r="147" spans="2:3" ht="140.9" customHeight="1">
      <c r="B147" s="169"/>
    </row>
    <row r="148" spans="2:3" ht="140.9" customHeight="1">
      <c r="B148" s="169"/>
    </row>
    <row r="149" spans="2:3" ht="140.9" customHeight="1">
      <c r="B149" s="169"/>
    </row>
    <row r="150" spans="2:3" ht="140.9" customHeight="1">
      <c r="B150" s="169"/>
    </row>
    <row r="151" spans="2:3" ht="140.9" customHeight="1">
      <c r="B151" s="169"/>
    </row>
    <row r="152" spans="2:3" ht="140.9" customHeight="1">
      <c r="B152" s="169"/>
    </row>
    <row r="153" spans="2:3" ht="140.9" customHeight="1">
      <c r="B153" s="169"/>
    </row>
    <row r="154" spans="2:3" ht="140.9" customHeight="1">
      <c r="B154" s="169"/>
    </row>
    <row r="155" spans="2:3" ht="140.9" customHeight="1">
      <c r="B155" s="169"/>
    </row>
    <row r="156" spans="2:3" ht="140.9" customHeight="1">
      <c r="B156" s="169"/>
    </row>
    <row r="157" spans="2:3" ht="140.9" customHeight="1">
      <c r="B157" s="169"/>
    </row>
    <row r="158" spans="2:3" ht="140.9" customHeight="1">
      <c r="B158" s="169"/>
    </row>
    <row r="159" spans="2:3" ht="140.9" customHeight="1">
      <c r="B159" s="169"/>
    </row>
    <row r="160" spans="2:3" ht="140.9" customHeight="1">
      <c r="B160" s="169"/>
    </row>
    <row r="161" spans="2:2" ht="140.9" customHeight="1">
      <c r="B161" s="169"/>
    </row>
    <row r="162" spans="2:2" ht="140.9" customHeight="1">
      <c r="B162" s="169"/>
    </row>
    <row r="163" spans="2:2" ht="140.9" customHeight="1">
      <c r="B163" s="169"/>
    </row>
    <row r="164" spans="2:2" ht="140.9" customHeight="1">
      <c r="B164" s="169"/>
    </row>
    <row r="165" spans="2:2" ht="140.9" customHeight="1">
      <c r="B165" s="169"/>
    </row>
    <row r="166" spans="2:2" ht="140.9" customHeight="1">
      <c r="B166" s="169"/>
    </row>
    <row r="167" spans="2:2" ht="140.9" customHeight="1">
      <c r="B167" s="169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J491"/>
  <sheetViews>
    <sheetView workbookViewId="0">
      <selection activeCell="A5" sqref="A5"/>
    </sheetView>
  </sheetViews>
  <sheetFormatPr baseColWidth="10" defaultColWidth="11" defaultRowHeight="11.5"/>
  <cols>
    <col min="1" max="1" width="15.75" style="208" customWidth="1"/>
    <col min="2" max="16384" width="11" style="208"/>
  </cols>
  <sheetData>
    <row r="1" spans="1:10">
      <c r="A1" s="208" t="s">
        <v>546</v>
      </c>
    </row>
    <row r="2" spans="1:10">
      <c r="A2" s="208" t="s">
        <v>547</v>
      </c>
    </row>
    <row r="3" spans="1:10" ht="12.5">
      <c r="A3" s="250" t="s">
        <v>544</v>
      </c>
    </row>
    <row r="4" spans="1:10">
      <c r="A4" s="208" t="s">
        <v>548</v>
      </c>
    </row>
    <row r="6" spans="1:10">
      <c r="A6" s="208" t="s">
        <v>223</v>
      </c>
      <c r="B6" s="330" t="s">
        <v>549</v>
      </c>
      <c r="C6" s="208" t="s">
        <v>321</v>
      </c>
    </row>
    <row r="7" spans="1:10">
      <c r="A7" s="208" t="s">
        <v>41</v>
      </c>
      <c r="B7" s="203" t="s">
        <v>155</v>
      </c>
      <c r="C7" s="202" t="s">
        <v>338</v>
      </c>
    </row>
    <row r="8" spans="1:10">
      <c r="A8" s="208" t="s">
        <v>123</v>
      </c>
      <c r="B8" s="203" t="s">
        <v>155</v>
      </c>
      <c r="C8" s="202" t="s">
        <v>338</v>
      </c>
      <c r="I8" s="331"/>
      <c r="J8" s="332"/>
    </row>
    <row r="9" spans="1:10">
      <c r="A9" s="208" t="s">
        <v>36</v>
      </c>
      <c r="B9" s="202">
        <v>53.345694596812201</v>
      </c>
      <c r="C9" s="208" t="s">
        <v>230</v>
      </c>
      <c r="I9" s="331"/>
      <c r="J9" s="332"/>
    </row>
    <row r="10" spans="1:10">
      <c r="A10" s="209" t="s">
        <v>69</v>
      </c>
      <c r="B10" s="203" t="s">
        <v>155</v>
      </c>
      <c r="C10" s="208" t="s">
        <v>338</v>
      </c>
      <c r="I10" s="331"/>
      <c r="J10" s="332"/>
    </row>
    <row r="11" spans="1:10">
      <c r="A11" s="208" t="s">
        <v>33</v>
      </c>
      <c r="B11" s="203">
        <v>71.221459283839494</v>
      </c>
      <c r="C11" s="202" t="s">
        <v>212</v>
      </c>
      <c r="I11" s="331"/>
      <c r="J11" s="332"/>
    </row>
    <row r="12" spans="1:10">
      <c r="A12" s="209" t="s">
        <v>124</v>
      </c>
      <c r="B12" s="203" t="s">
        <v>155</v>
      </c>
      <c r="C12" s="208" t="s">
        <v>338</v>
      </c>
      <c r="I12" s="331"/>
      <c r="J12" s="332"/>
    </row>
    <row r="13" spans="1:10">
      <c r="A13" s="209" t="s">
        <v>55</v>
      </c>
      <c r="B13" s="203">
        <v>120.14488691695</v>
      </c>
      <c r="C13" s="208" t="s">
        <v>175</v>
      </c>
      <c r="I13" s="331"/>
      <c r="J13" s="332"/>
    </row>
    <row r="14" spans="1:10">
      <c r="A14" s="208" t="s">
        <v>88</v>
      </c>
      <c r="B14" s="202">
        <v>109.10460051820399</v>
      </c>
      <c r="C14" s="208" t="s">
        <v>184</v>
      </c>
      <c r="I14" s="331"/>
      <c r="J14" s="332"/>
    </row>
    <row r="15" spans="1:10">
      <c r="A15" s="185" t="s">
        <v>87</v>
      </c>
      <c r="B15" s="203" t="s">
        <v>155</v>
      </c>
      <c r="C15" s="202" t="s">
        <v>338</v>
      </c>
      <c r="I15" s="331"/>
      <c r="J15" s="332"/>
    </row>
    <row r="16" spans="1:10">
      <c r="A16" s="209" t="s">
        <v>136</v>
      </c>
      <c r="B16" s="203" t="s">
        <v>155</v>
      </c>
      <c r="C16" s="208" t="s">
        <v>338</v>
      </c>
      <c r="I16" s="331"/>
      <c r="J16" s="332"/>
    </row>
    <row r="17" spans="1:10">
      <c r="A17" s="208" t="s">
        <v>11</v>
      </c>
      <c r="B17" s="202">
        <v>73.423778995112102</v>
      </c>
      <c r="C17" s="208" t="s">
        <v>209</v>
      </c>
      <c r="I17" s="331"/>
      <c r="J17" s="332"/>
    </row>
    <row r="18" spans="1:10">
      <c r="A18" s="208" t="s">
        <v>84</v>
      </c>
      <c r="B18" s="202">
        <v>46.218721052432599</v>
      </c>
      <c r="C18" s="208" t="s">
        <v>268</v>
      </c>
      <c r="I18" s="331"/>
      <c r="J18" s="332"/>
    </row>
    <row r="19" spans="1:10">
      <c r="A19" s="208" t="s">
        <v>78</v>
      </c>
      <c r="B19" s="203">
        <v>120.782578566601</v>
      </c>
      <c r="C19" s="202" t="s">
        <v>174</v>
      </c>
      <c r="I19" s="331"/>
      <c r="J19" s="332"/>
    </row>
    <row r="20" spans="1:10">
      <c r="A20" s="209" t="s">
        <v>85</v>
      </c>
      <c r="B20" s="203" t="s">
        <v>155</v>
      </c>
      <c r="C20" s="208" t="s">
        <v>338</v>
      </c>
      <c r="I20" s="331"/>
      <c r="J20" s="332"/>
    </row>
    <row r="21" spans="1:10">
      <c r="A21" s="208" t="s">
        <v>81</v>
      </c>
      <c r="B21" s="203" t="s">
        <v>155</v>
      </c>
      <c r="C21" s="202" t="s">
        <v>338</v>
      </c>
      <c r="I21" s="331"/>
      <c r="J21" s="332"/>
    </row>
    <row r="22" spans="1:10">
      <c r="A22" s="208" t="s">
        <v>111</v>
      </c>
      <c r="B22" s="203" t="s">
        <v>155</v>
      </c>
      <c r="C22" s="202" t="s">
        <v>338</v>
      </c>
      <c r="I22" s="331"/>
      <c r="J22" s="332"/>
    </row>
    <row r="23" spans="1:10">
      <c r="A23" s="209" t="s">
        <v>128</v>
      </c>
      <c r="B23" s="203" t="s">
        <v>155</v>
      </c>
      <c r="C23" s="208" t="s">
        <v>338</v>
      </c>
      <c r="I23" s="331"/>
      <c r="J23" s="332"/>
    </row>
    <row r="24" spans="1:10">
      <c r="A24" s="185" t="s">
        <v>9</v>
      </c>
      <c r="B24" s="203">
        <v>65.408861525950499</v>
      </c>
      <c r="C24" s="202" t="s">
        <v>241</v>
      </c>
      <c r="I24" s="331"/>
      <c r="J24" s="332"/>
    </row>
    <row r="25" spans="1:10">
      <c r="A25" s="208" t="s">
        <v>323</v>
      </c>
      <c r="B25" s="202" t="s">
        <v>155</v>
      </c>
      <c r="C25" s="208" t="s">
        <v>338</v>
      </c>
      <c r="I25" s="331"/>
      <c r="J25" s="332"/>
    </row>
    <row r="26" spans="1:10">
      <c r="A26" s="208" t="s">
        <v>94</v>
      </c>
      <c r="B26" s="203">
        <v>48.802176959648001</v>
      </c>
      <c r="C26" s="202" t="s">
        <v>312</v>
      </c>
      <c r="I26" s="331"/>
      <c r="J26" s="332"/>
    </row>
    <row r="27" spans="1:10">
      <c r="A27" s="208" t="s">
        <v>60</v>
      </c>
      <c r="B27" s="203" t="s">
        <v>155</v>
      </c>
      <c r="C27" s="202" t="s">
        <v>338</v>
      </c>
      <c r="I27" s="331"/>
      <c r="J27" s="332"/>
    </row>
    <row r="28" spans="1:10">
      <c r="A28" s="209" t="s">
        <v>79</v>
      </c>
      <c r="B28" s="203" t="s">
        <v>155</v>
      </c>
      <c r="C28" s="208" t="s">
        <v>338</v>
      </c>
      <c r="I28" s="331"/>
      <c r="J28" s="332"/>
    </row>
    <row r="29" spans="1:10">
      <c r="A29" s="209" t="s">
        <v>65</v>
      </c>
      <c r="B29" s="203" t="s">
        <v>155</v>
      </c>
      <c r="C29" s="208" t="s">
        <v>338</v>
      </c>
      <c r="I29" s="331"/>
      <c r="J29" s="332"/>
    </row>
    <row r="30" spans="1:10">
      <c r="A30" s="183" t="s">
        <v>57</v>
      </c>
      <c r="B30" s="203">
        <v>63.484767429139801</v>
      </c>
      <c r="C30" s="202" t="s">
        <v>274</v>
      </c>
      <c r="I30" s="331"/>
      <c r="J30" s="332"/>
    </row>
    <row r="31" spans="1:10">
      <c r="A31" s="183" t="s">
        <v>38</v>
      </c>
      <c r="B31" s="203">
        <v>115.882341000883</v>
      </c>
      <c r="C31" s="202" t="s">
        <v>178</v>
      </c>
      <c r="I31" s="331"/>
      <c r="J31" s="332"/>
    </row>
    <row r="32" spans="1:10">
      <c r="A32" s="209" t="s">
        <v>58</v>
      </c>
      <c r="B32" s="203">
        <v>73.085246668702496</v>
      </c>
      <c r="C32" s="208" t="s">
        <v>210</v>
      </c>
      <c r="I32" s="331"/>
      <c r="J32" s="332"/>
    </row>
    <row r="33" spans="1:10">
      <c r="A33" s="208" t="s">
        <v>1</v>
      </c>
      <c r="B33" s="202">
        <v>79.650199554972502</v>
      </c>
      <c r="C33" s="208" t="s">
        <v>205</v>
      </c>
      <c r="I33" s="331"/>
      <c r="J33" s="332"/>
    </row>
    <row r="34" spans="1:10">
      <c r="A34" s="209" t="s">
        <v>31</v>
      </c>
      <c r="B34" s="203">
        <v>40.112598395968398</v>
      </c>
      <c r="C34" s="208" t="s">
        <v>239</v>
      </c>
      <c r="I34" s="331"/>
      <c r="J34" s="332"/>
    </row>
    <row r="35" spans="1:10">
      <c r="A35" s="209" t="s">
        <v>113</v>
      </c>
      <c r="B35" s="203" t="s">
        <v>155</v>
      </c>
      <c r="C35" s="208" t="s">
        <v>338</v>
      </c>
      <c r="I35" s="331"/>
      <c r="J35" s="332"/>
    </row>
    <row r="36" spans="1:10">
      <c r="A36" s="208" t="s">
        <v>324</v>
      </c>
      <c r="B36" s="202" t="s">
        <v>155</v>
      </c>
      <c r="C36" s="208" t="s">
        <v>338</v>
      </c>
      <c r="I36" s="331"/>
      <c r="J36" s="332"/>
    </row>
    <row r="37" spans="1:10">
      <c r="A37" s="208" t="s">
        <v>114</v>
      </c>
      <c r="B37" s="203">
        <v>61.208947252882098</v>
      </c>
      <c r="C37" s="202" t="s">
        <v>267</v>
      </c>
      <c r="I37" s="331"/>
      <c r="J37" s="332"/>
    </row>
    <row r="38" spans="1:10">
      <c r="A38" s="209" t="s">
        <v>73</v>
      </c>
      <c r="B38" s="203">
        <v>25.590664328986399</v>
      </c>
      <c r="C38" s="208" t="s">
        <v>243</v>
      </c>
      <c r="I38" s="331"/>
      <c r="J38" s="332"/>
    </row>
    <row r="39" spans="1:10">
      <c r="A39" s="209" t="s">
        <v>138</v>
      </c>
      <c r="B39" s="203">
        <v>94.020717686374198</v>
      </c>
      <c r="C39" s="208" t="s">
        <v>194</v>
      </c>
      <c r="I39" s="331"/>
      <c r="J39" s="332"/>
    </row>
    <row r="40" spans="1:10">
      <c r="A40" s="209" t="s">
        <v>80</v>
      </c>
      <c r="B40" s="203">
        <v>82.917283853675798</v>
      </c>
      <c r="C40" s="208" t="s">
        <v>203</v>
      </c>
      <c r="I40" s="331"/>
      <c r="J40" s="332"/>
    </row>
    <row r="41" spans="1:10">
      <c r="A41" s="208" t="s">
        <v>103</v>
      </c>
      <c r="B41" s="202">
        <v>121.312840316738</v>
      </c>
      <c r="C41" s="208" t="s">
        <v>173</v>
      </c>
      <c r="I41" s="331"/>
      <c r="J41" s="332"/>
    </row>
    <row r="42" spans="1:10">
      <c r="A42" s="209" t="s">
        <v>64</v>
      </c>
      <c r="B42" s="203">
        <v>34.065796689617102</v>
      </c>
      <c r="C42" s="208" t="s">
        <v>246</v>
      </c>
      <c r="I42" s="331"/>
      <c r="J42" s="332"/>
    </row>
    <row r="43" spans="1:10">
      <c r="A43" s="209" t="s">
        <v>19</v>
      </c>
      <c r="B43" s="203">
        <v>65.866185358267501</v>
      </c>
      <c r="C43" s="208" t="s">
        <v>218</v>
      </c>
      <c r="I43" s="331"/>
      <c r="J43" s="332"/>
    </row>
    <row r="44" spans="1:10">
      <c r="A44" s="209" t="s">
        <v>100</v>
      </c>
      <c r="B44" s="203" t="s">
        <v>155</v>
      </c>
      <c r="C44" s="208" t="s">
        <v>338</v>
      </c>
      <c r="I44" s="331"/>
      <c r="J44" s="332"/>
    </row>
    <row r="45" spans="1:10">
      <c r="A45" s="208" t="s">
        <v>134</v>
      </c>
      <c r="B45" s="202">
        <v>95.472661465012095</v>
      </c>
      <c r="C45" s="208" t="s">
        <v>192</v>
      </c>
      <c r="I45" s="331"/>
      <c r="J45" s="332"/>
    </row>
    <row r="46" spans="1:10">
      <c r="A46" s="208" t="s">
        <v>17</v>
      </c>
      <c r="B46" s="202">
        <v>75.050540482426698</v>
      </c>
      <c r="C46" s="208" t="s">
        <v>208</v>
      </c>
      <c r="I46" s="331"/>
      <c r="J46" s="332"/>
    </row>
    <row r="47" spans="1:10">
      <c r="A47" s="208" t="s">
        <v>105</v>
      </c>
      <c r="B47" s="202">
        <v>114.363503839983</v>
      </c>
      <c r="C47" s="208" t="s">
        <v>179</v>
      </c>
      <c r="I47" s="331"/>
      <c r="J47" s="332"/>
    </row>
    <row r="48" spans="1:10">
      <c r="A48" s="209" t="s">
        <v>24</v>
      </c>
      <c r="B48" s="203">
        <v>111.37761432208301</v>
      </c>
      <c r="C48" s="208" t="s">
        <v>182</v>
      </c>
      <c r="I48" s="331"/>
      <c r="J48" s="332"/>
    </row>
    <row r="49" spans="1:10">
      <c r="A49" s="209" t="s">
        <v>131</v>
      </c>
      <c r="B49" s="203" t="s">
        <v>155</v>
      </c>
      <c r="C49" s="208" t="s">
        <v>338</v>
      </c>
      <c r="G49" s="333"/>
      <c r="H49" s="333"/>
      <c r="I49" s="331"/>
      <c r="J49" s="332"/>
    </row>
    <row r="50" spans="1:10">
      <c r="A50" s="209" t="s">
        <v>222</v>
      </c>
      <c r="B50" s="203" t="s">
        <v>155</v>
      </c>
      <c r="C50" s="208" t="s">
        <v>338</v>
      </c>
      <c r="G50" s="333"/>
      <c r="H50" s="333"/>
      <c r="I50" s="331"/>
      <c r="J50" s="332"/>
    </row>
    <row r="51" spans="1:10">
      <c r="A51" s="187" t="s">
        <v>112</v>
      </c>
      <c r="B51" s="203" t="s">
        <v>155</v>
      </c>
      <c r="C51" s="202" t="s">
        <v>338</v>
      </c>
      <c r="G51" s="333"/>
      <c r="H51" s="333"/>
      <c r="I51" s="331"/>
      <c r="J51" s="332"/>
    </row>
    <row r="52" spans="1:10">
      <c r="A52" s="209" t="s">
        <v>20</v>
      </c>
      <c r="B52" s="203">
        <v>111.354982479692</v>
      </c>
      <c r="C52" s="208" t="s">
        <v>183</v>
      </c>
      <c r="G52" s="333"/>
      <c r="H52" s="333"/>
      <c r="I52" s="331"/>
      <c r="J52" s="332"/>
    </row>
    <row r="53" spans="1:10">
      <c r="A53" s="208" t="s">
        <v>48</v>
      </c>
      <c r="B53" s="202">
        <v>66.345208426768707</v>
      </c>
      <c r="C53" s="208" t="s">
        <v>217</v>
      </c>
      <c r="G53" s="333"/>
      <c r="H53" s="333"/>
      <c r="I53" s="331"/>
      <c r="J53" s="332"/>
    </row>
    <row r="54" spans="1:10">
      <c r="A54" s="209" t="s">
        <v>75</v>
      </c>
      <c r="B54" s="203">
        <v>92.827219909455096</v>
      </c>
      <c r="C54" s="208" t="s">
        <v>195</v>
      </c>
      <c r="G54" s="333"/>
      <c r="H54" s="333"/>
      <c r="I54" s="331"/>
      <c r="J54" s="332"/>
    </row>
    <row r="55" spans="1:10">
      <c r="A55" s="208" t="s">
        <v>68</v>
      </c>
      <c r="B55" s="203" t="s">
        <v>155</v>
      </c>
      <c r="C55" s="202" t="s">
        <v>338</v>
      </c>
      <c r="G55" s="333"/>
      <c r="H55" s="333"/>
      <c r="I55" s="331"/>
      <c r="J55" s="332"/>
    </row>
    <row r="56" spans="1:10">
      <c r="A56" s="208" t="s">
        <v>77</v>
      </c>
      <c r="B56" s="202" t="s">
        <v>155</v>
      </c>
      <c r="C56" s="208" t="s">
        <v>338</v>
      </c>
      <c r="G56" s="333"/>
      <c r="H56" s="333"/>
      <c r="I56" s="331"/>
      <c r="J56" s="332"/>
    </row>
    <row r="57" spans="1:10">
      <c r="A57" s="209" t="s">
        <v>89</v>
      </c>
      <c r="B57" s="203" t="s">
        <v>155</v>
      </c>
      <c r="C57" s="208" t="s">
        <v>338</v>
      </c>
      <c r="G57" s="333"/>
      <c r="H57" s="333"/>
      <c r="I57" s="331"/>
      <c r="J57" s="332"/>
    </row>
    <row r="58" spans="1:10">
      <c r="A58" s="208" t="s">
        <v>93</v>
      </c>
      <c r="B58" s="202" t="s">
        <v>155</v>
      </c>
      <c r="C58" s="208" t="s">
        <v>338</v>
      </c>
      <c r="G58" s="333"/>
      <c r="H58" s="333"/>
      <c r="I58" s="331"/>
      <c r="J58" s="332"/>
    </row>
    <row r="59" spans="1:10">
      <c r="A59" s="209" t="s">
        <v>82</v>
      </c>
      <c r="B59" s="203">
        <v>79.238498172612296</v>
      </c>
      <c r="C59" s="208" t="s">
        <v>206</v>
      </c>
      <c r="G59" s="333"/>
      <c r="H59" s="333"/>
      <c r="I59" s="331"/>
      <c r="J59" s="332"/>
    </row>
    <row r="60" spans="1:10">
      <c r="A60" s="209" t="s">
        <v>145</v>
      </c>
      <c r="B60" s="203">
        <v>104.398468426734</v>
      </c>
      <c r="C60" s="208" t="s">
        <v>187</v>
      </c>
      <c r="G60" s="333"/>
      <c r="H60" s="333"/>
      <c r="I60" s="331"/>
      <c r="J60" s="332"/>
    </row>
    <row r="61" spans="1:10">
      <c r="A61" s="209" t="s">
        <v>6</v>
      </c>
      <c r="B61" s="203">
        <v>68.413113373759003</v>
      </c>
      <c r="C61" s="208" t="s">
        <v>214</v>
      </c>
      <c r="G61" s="333"/>
      <c r="H61" s="333"/>
      <c r="I61" s="331"/>
      <c r="J61" s="332"/>
    </row>
    <row r="62" spans="1:10">
      <c r="A62" s="187" t="s">
        <v>8</v>
      </c>
      <c r="B62" s="203">
        <v>30.678789198942098</v>
      </c>
      <c r="C62" s="202" t="s">
        <v>305</v>
      </c>
      <c r="G62" s="333"/>
      <c r="H62" s="333"/>
      <c r="I62" s="331"/>
      <c r="J62" s="332"/>
    </row>
    <row r="63" spans="1:10">
      <c r="A63" s="208" t="s">
        <v>22</v>
      </c>
      <c r="B63" s="202">
        <v>67.927274031016296</v>
      </c>
      <c r="C63" s="208" t="s">
        <v>215</v>
      </c>
      <c r="G63" s="333"/>
      <c r="H63" s="333"/>
      <c r="I63" s="331"/>
      <c r="J63" s="332"/>
    </row>
    <row r="64" spans="1:10">
      <c r="A64" s="362" t="s">
        <v>40</v>
      </c>
      <c r="B64" s="203">
        <v>36.694655667790798</v>
      </c>
      <c r="C64" s="202" t="s">
        <v>252</v>
      </c>
      <c r="G64" s="333"/>
      <c r="H64" s="333"/>
      <c r="I64" s="331"/>
      <c r="J64" s="332"/>
    </row>
    <row r="65" spans="1:10">
      <c r="A65" s="209" t="s">
        <v>110</v>
      </c>
      <c r="B65" s="203">
        <v>112.15400971574201</v>
      </c>
      <c r="C65" s="208" t="s">
        <v>180</v>
      </c>
      <c r="G65" s="333"/>
      <c r="H65" s="333"/>
      <c r="I65" s="331"/>
      <c r="J65" s="332"/>
    </row>
    <row r="66" spans="1:10">
      <c r="A66" s="209" t="s">
        <v>91</v>
      </c>
      <c r="B66" s="203">
        <v>101.650146051093</v>
      </c>
      <c r="C66" s="208" t="s">
        <v>188</v>
      </c>
      <c r="G66" s="333"/>
      <c r="H66" s="333"/>
      <c r="I66" s="331"/>
      <c r="J66" s="332"/>
    </row>
    <row r="67" spans="1:10">
      <c r="A67" s="208" t="s">
        <v>26</v>
      </c>
      <c r="B67" s="202">
        <v>105.50154485829999</v>
      </c>
      <c r="C67" s="208" t="s">
        <v>186</v>
      </c>
      <c r="G67" s="333"/>
      <c r="H67" s="333"/>
      <c r="I67" s="331"/>
      <c r="J67" s="332"/>
    </row>
    <row r="68" spans="1:10">
      <c r="A68" s="362" t="s">
        <v>14</v>
      </c>
      <c r="B68" s="203">
        <v>85.640643539781493</v>
      </c>
      <c r="C68" s="202" t="s">
        <v>199</v>
      </c>
      <c r="G68" s="333"/>
      <c r="H68" s="333"/>
    </row>
    <row r="69" spans="1:10">
      <c r="A69" s="208" t="s">
        <v>97</v>
      </c>
      <c r="B69" s="203">
        <v>61.383517746022299</v>
      </c>
      <c r="C69" s="202" t="s">
        <v>226</v>
      </c>
      <c r="G69" s="333"/>
      <c r="H69" s="333"/>
    </row>
    <row r="70" spans="1:10">
      <c r="A70" s="208" t="s">
        <v>63</v>
      </c>
      <c r="B70" s="203">
        <v>29.655159942778301</v>
      </c>
      <c r="C70" s="202" t="s">
        <v>271</v>
      </c>
      <c r="G70" s="333"/>
      <c r="H70" s="333"/>
    </row>
    <row r="71" spans="1:10">
      <c r="A71" s="208" t="s">
        <v>34</v>
      </c>
      <c r="B71" s="203">
        <v>96.429755464971095</v>
      </c>
      <c r="C71" s="202" t="s">
        <v>191</v>
      </c>
      <c r="G71" s="333"/>
      <c r="H71" s="333"/>
    </row>
    <row r="72" spans="1:10">
      <c r="A72" s="209" t="s">
        <v>125</v>
      </c>
      <c r="B72" s="203" t="s">
        <v>155</v>
      </c>
      <c r="C72" s="208" t="s">
        <v>338</v>
      </c>
      <c r="G72" s="333"/>
      <c r="H72" s="333"/>
    </row>
    <row r="73" spans="1:10">
      <c r="A73" s="208" t="s">
        <v>102</v>
      </c>
      <c r="B73" s="202" t="s">
        <v>155</v>
      </c>
      <c r="C73" s="208" t="s">
        <v>338</v>
      </c>
      <c r="G73" s="333"/>
      <c r="H73" s="333"/>
    </row>
    <row r="74" spans="1:10">
      <c r="A74" s="208" t="s">
        <v>98</v>
      </c>
      <c r="B74" s="202" t="s">
        <v>155</v>
      </c>
      <c r="C74" s="208" t="s">
        <v>338</v>
      </c>
      <c r="G74" s="333"/>
      <c r="H74" s="333"/>
    </row>
    <row r="75" spans="1:10">
      <c r="A75" s="209" t="s">
        <v>126</v>
      </c>
      <c r="B75" s="203" t="s">
        <v>155</v>
      </c>
      <c r="C75" s="208" t="s">
        <v>338</v>
      </c>
      <c r="G75" s="333"/>
      <c r="H75" s="333"/>
    </row>
    <row r="76" spans="1:10">
      <c r="A76" s="209" t="s">
        <v>117</v>
      </c>
      <c r="B76" s="203">
        <v>72.511177811219397</v>
      </c>
      <c r="C76" s="208" t="s">
        <v>211</v>
      </c>
      <c r="G76" s="333"/>
      <c r="H76" s="333"/>
    </row>
    <row r="77" spans="1:10">
      <c r="A77" s="208" t="s">
        <v>130</v>
      </c>
      <c r="B77" s="203" t="s">
        <v>155</v>
      </c>
      <c r="C77" s="202" t="s">
        <v>338</v>
      </c>
      <c r="G77" s="333"/>
      <c r="H77" s="333"/>
    </row>
    <row r="78" spans="1:10">
      <c r="A78" s="208" t="s">
        <v>96</v>
      </c>
      <c r="B78" s="202" t="s">
        <v>155</v>
      </c>
      <c r="C78" s="208" t="s">
        <v>338</v>
      </c>
      <c r="G78" s="333"/>
      <c r="H78" s="333"/>
    </row>
    <row r="79" spans="1:10">
      <c r="A79" s="208" t="s">
        <v>118</v>
      </c>
      <c r="B79" s="203">
        <v>58.221183264130701</v>
      </c>
      <c r="C79" s="202" t="s">
        <v>261</v>
      </c>
      <c r="G79" s="333"/>
      <c r="H79" s="333"/>
    </row>
    <row r="80" spans="1:10">
      <c r="A80" s="209" t="s">
        <v>142</v>
      </c>
      <c r="B80" s="203" t="s">
        <v>155</v>
      </c>
      <c r="C80" s="208" t="s">
        <v>338</v>
      </c>
      <c r="G80" s="333"/>
      <c r="H80" s="333"/>
    </row>
    <row r="81" spans="1:8">
      <c r="A81" s="208" t="s">
        <v>53</v>
      </c>
      <c r="B81" s="202" t="s">
        <v>155</v>
      </c>
      <c r="C81" s="208" t="s">
        <v>338</v>
      </c>
      <c r="G81" s="333"/>
      <c r="H81" s="333"/>
    </row>
    <row r="82" spans="1:8">
      <c r="A82" s="209" t="s">
        <v>62</v>
      </c>
      <c r="B82" s="203" t="s">
        <v>155</v>
      </c>
      <c r="C82" s="208" t="s">
        <v>338</v>
      </c>
      <c r="G82" s="333"/>
      <c r="H82" s="333"/>
    </row>
    <row r="83" spans="1:8">
      <c r="A83" s="362" t="s">
        <v>44</v>
      </c>
      <c r="B83" s="203">
        <v>77.836425874535806</v>
      </c>
      <c r="C83" s="202" t="s">
        <v>207</v>
      </c>
      <c r="G83" s="333"/>
      <c r="H83" s="333"/>
    </row>
    <row r="84" spans="1:8">
      <c r="A84" s="209" t="s">
        <v>66</v>
      </c>
      <c r="B84" s="203" t="s">
        <v>155</v>
      </c>
      <c r="C84" s="208" t="s">
        <v>338</v>
      </c>
      <c r="G84" s="333"/>
      <c r="H84" s="333"/>
    </row>
    <row r="85" spans="1:8">
      <c r="A85" s="209" t="s">
        <v>144</v>
      </c>
      <c r="B85" s="203" t="s">
        <v>155</v>
      </c>
      <c r="C85" s="208" t="s">
        <v>338</v>
      </c>
      <c r="G85" s="333"/>
      <c r="H85" s="333"/>
    </row>
    <row r="86" spans="1:8">
      <c r="A86" s="209" t="s">
        <v>133</v>
      </c>
      <c r="B86" s="203" t="s">
        <v>155</v>
      </c>
      <c r="C86" s="208" t="s">
        <v>338</v>
      </c>
      <c r="G86" s="333"/>
      <c r="H86" s="333"/>
    </row>
    <row r="87" spans="1:8">
      <c r="A87" s="209" t="s">
        <v>15</v>
      </c>
      <c r="B87" s="203">
        <v>56.563493979350199</v>
      </c>
      <c r="C87" s="208" t="s">
        <v>262</v>
      </c>
      <c r="G87" s="333"/>
      <c r="H87" s="333"/>
    </row>
    <row r="88" spans="1:8">
      <c r="A88" s="209" t="s">
        <v>115</v>
      </c>
      <c r="B88" s="203" t="s">
        <v>155</v>
      </c>
      <c r="C88" s="208" t="s">
        <v>338</v>
      </c>
      <c r="G88" s="333"/>
      <c r="H88" s="333"/>
    </row>
    <row r="89" spans="1:8">
      <c r="A89" s="209" t="s">
        <v>121</v>
      </c>
      <c r="B89" s="203" t="s">
        <v>155</v>
      </c>
      <c r="C89" s="208" t="s">
        <v>338</v>
      </c>
      <c r="G89" s="333"/>
      <c r="H89" s="333"/>
    </row>
    <row r="90" spans="1:8">
      <c r="A90" s="362" t="s">
        <v>140</v>
      </c>
      <c r="B90" s="203" t="s">
        <v>155</v>
      </c>
      <c r="C90" s="202" t="s">
        <v>338</v>
      </c>
      <c r="G90" s="333"/>
      <c r="H90" s="333"/>
    </row>
    <row r="91" spans="1:8">
      <c r="A91" s="208" t="s">
        <v>39</v>
      </c>
      <c r="B91" s="202">
        <v>51.318628856683397</v>
      </c>
      <c r="C91" s="208" t="s">
        <v>313</v>
      </c>
      <c r="G91" s="333"/>
      <c r="H91" s="333"/>
    </row>
    <row r="92" spans="1:8">
      <c r="A92" s="208" t="s">
        <v>51</v>
      </c>
      <c r="B92" s="202" t="s">
        <v>155</v>
      </c>
      <c r="C92" s="208" t="s">
        <v>338</v>
      </c>
      <c r="G92" s="333"/>
      <c r="H92" s="333"/>
    </row>
    <row r="93" spans="1:8">
      <c r="A93" s="208" t="s">
        <v>127</v>
      </c>
      <c r="B93" s="202" t="s">
        <v>155</v>
      </c>
      <c r="C93" s="208" t="s">
        <v>338</v>
      </c>
      <c r="G93" s="333"/>
      <c r="H93" s="333"/>
    </row>
    <row r="94" spans="1:8">
      <c r="A94" s="208" t="s">
        <v>42</v>
      </c>
      <c r="B94" s="203" t="s">
        <v>155</v>
      </c>
      <c r="C94" s="202" t="s">
        <v>338</v>
      </c>
      <c r="G94" s="333"/>
      <c r="H94" s="333"/>
    </row>
    <row r="95" spans="1:8">
      <c r="A95" s="208" t="s">
        <v>59</v>
      </c>
      <c r="B95" s="202">
        <v>127.71861329121199</v>
      </c>
      <c r="C95" s="208" t="s">
        <v>169</v>
      </c>
      <c r="G95" s="333"/>
      <c r="H95" s="333"/>
    </row>
    <row r="96" spans="1:8">
      <c r="A96" s="208" t="s">
        <v>116</v>
      </c>
      <c r="B96" s="203">
        <v>106.80618899604301</v>
      </c>
      <c r="C96" s="202" t="s">
        <v>185</v>
      </c>
      <c r="G96" s="333"/>
      <c r="H96" s="333"/>
    </row>
    <row r="97" spans="1:8">
      <c r="A97" s="208" t="s">
        <v>101</v>
      </c>
      <c r="B97" s="202" t="s">
        <v>155</v>
      </c>
      <c r="C97" s="208" t="s">
        <v>338</v>
      </c>
      <c r="G97" s="333"/>
      <c r="H97" s="333"/>
    </row>
    <row r="98" spans="1:8">
      <c r="A98" s="208" t="s">
        <v>61</v>
      </c>
      <c r="B98" s="202" t="s">
        <v>155</v>
      </c>
      <c r="C98" s="208" t="s">
        <v>338</v>
      </c>
      <c r="G98" s="333"/>
      <c r="H98" s="333"/>
    </row>
    <row r="99" spans="1:8">
      <c r="A99" s="208" t="s">
        <v>12</v>
      </c>
      <c r="B99" s="202">
        <v>48.262162291473999</v>
      </c>
      <c r="C99" s="208" t="s">
        <v>311</v>
      </c>
      <c r="G99" s="333"/>
      <c r="H99" s="333"/>
    </row>
    <row r="100" spans="1:8">
      <c r="A100" s="209" t="s">
        <v>531</v>
      </c>
      <c r="B100" s="203" t="s">
        <v>155</v>
      </c>
      <c r="C100" s="208" t="s">
        <v>338</v>
      </c>
      <c r="G100" s="333"/>
      <c r="H100" s="333"/>
    </row>
    <row r="101" spans="1:8">
      <c r="A101" s="208" t="s">
        <v>109</v>
      </c>
      <c r="B101" s="202">
        <v>111.453907082802</v>
      </c>
      <c r="C101" s="208" t="s">
        <v>181</v>
      </c>
      <c r="G101" s="333"/>
      <c r="H101" s="333"/>
    </row>
    <row r="102" spans="1:8">
      <c r="A102" s="208" t="s">
        <v>122</v>
      </c>
      <c r="B102" s="203" t="s">
        <v>155</v>
      </c>
      <c r="C102" s="202" t="s">
        <v>338</v>
      </c>
      <c r="G102" s="333"/>
      <c r="H102" s="333"/>
    </row>
    <row r="103" spans="1:8">
      <c r="A103" s="208" t="s">
        <v>10</v>
      </c>
      <c r="B103" s="203">
        <v>57.248225010086202</v>
      </c>
      <c r="C103" s="202" t="s">
        <v>272</v>
      </c>
      <c r="G103" s="333"/>
      <c r="H103" s="333"/>
    </row>
    <row r="104" spans="1:8">
      <c r="A104" s="208" t="s">
        <v>119</v>
      </c>
      <c r="B104" s="202" t="s">
        <v>155</v>
      </c>
      <c r="C104" s="208" t="s">
        <v>338</v>
      </c>
      <c r="G104" s="333"/>
      <c r="H104" s="333"/>
    </row>
    <row r="105" spans="1:8">
      <c r="A105" s="209" t="s">
        <v>99</v>
      </c>
      <c r="B105" s="203" t="s">
        <v>155</v>
      </c>
      <c r="C105" s="208" t="s">
        <v>338</v>
      </c>
      <c r="G105" s="333"/>
      <c r="H105" s="333"/>
    </row>
    <row r="106" spans="1:8">
      <c r="A106" s="362" t="s">
        <v>43</v>
      </c>
      <c r="B106" s="203">
        <v>50.2040189532201</v>
      </c>
      <c r="C106" s="202" t="s">
        <v>298</v>
      </c>
      <c r="G106" s="333"/>
      <c r="H106" s="333"/>
    </row>
    <row r="107" spans="1:8">
      <c r="A107" s="209" t="s">
        <v>16</v>
      </c>
      <c r="B107" s="203">
        <v>66.935906551702104</v>
      </c>
      <c r="C107" s="208" t="s">
        <v>216</v>
      </c>
      <c r="G107" s="333"/>
      <c r="H107" s="333"/>
    </row>
    <row r="108" spans="1:8">
      <c r="A108" s="362" t="s">
        <v>35</v>
      </c>
      <c r="B108" s="203">
        <v>68.8416402135868</v>
      </c>
      <c r="C108" s="202" t="s">
        <v>213</v>
      </c>
    </row>
    <row r="109" spans="1:8">
      <c r="A109" s="362" t="s">
        <v>74</v>
      </c>
      <c r="B109" s="203">
        <v>97.459881741537899</v>
      </c>
      <c r="C109" s="202" t="s">
        <v>189</v>
      </c>
    </row>
    <row r="110" spans="1:8">
      <c r="A110" s="208" t="s">
        <v>139</v>
      </c>
      <c r="B110" s="203">
        <v>89.951630533583199</v>
      </c>
      <c r="C110" s="202" t="s">
        <v>197</v>
      </c>
    </row>
    <row r="111" spans="1:8">
      <c r="A111" s="209" t="s">
        <v>54</v>
      </c>
      <c r="B111" s="203">
        <v>56.769337337025</v>
      </c>
      <c r="C111" s="208" t="s">
        <v>265</v>
      </c>
    </row>
    <row r="112" spans="1:8">
      <c r="A112" s="209" t="s">
        <v>13</v>
      </c>
      <c r="B112" s="203">
        <v>52.3243018226187</v>
      </c>
      <c r="C112" s="208" t="s">
        <v>297</v>
      </c>
    </row>
    <row r="113" spans="1:7">
      <c r="A113" s="208" t="s">
        <v>72</v>
      </c>
      <c r="B113" s="203" t="s">
        <v>155</v>
      </c>
      <c r="C113" s="202" t="s">
        <v>338</v>
      </c>
    </row>
    <row r="114" spans="1:7">
      <c r="A114" s="208" t="s">
        <v>47</v>
      </c>
      <c r="B114" s="202">
        <v>89.738241154464504</v>
      </c>
      <c r="C114" s="208" t="s">
        <v>198</v>
      </c>
    </row>
    <row r="115" spans="1:7">
      <c r="A115" s="208" t="s">
        <v>70</v>
      </c>
      <c r="B115" s="203" t="s">
        <v>155</v>
      </c>
      <c r="C115" s="202" t="s">
        <v>338</v>
      </c>
    </row>
    <row r="116" spans="1:7">
      <c r="A116" s="209" t="s">
        <v>92</v>
      </c>
      <c r="B116" s="203">
        <v>65.188882502068694</v>
      </c>
      <c r="C116" s="208" t="s">
        <v>303</v>
      </c>
    </row>
    <row r="117" spans="1:7">
      <c r="A117" s="209" t="s">
        <v>108</v>
      </c>
      <c r="B117" s="203">
        <v>119.639763783794</v>
      </c>
      <c r="C117" s="208" t="s">
        <v>176</v>
      </c>
    </row>
    <row r="118" spans="1:7">
      <c r="A118" s="209" t="s">
        <v>156</v>
      </c>
      <c r="B118" s="203">
        <v>62.169511940385803</v>
      </c>
      <c r="C118" s="208" t="s">
        <v>285</v>
      </c>
    </row>
    <row r="119" spans="1:7">
      <c r="A119" s="209" t="s">
        <v>129</v>
      </c>
      <c r="B119" s="203">
        <v>94.630240327144506</v>
      </c>
      <c r="C119" s="208" t="s">
        <v>193</v>
      </c>
    </row>
    <row r="120" spans="1:7">
      <c r="A120" s="208" t="s">
        <v>27</v>
      </c>
      <c r="B120" s="202">
        <v>84.6905248610109</v>
      </c>
      <c r="C120" s="208" t="s">
        <v>200</v>
      </c>
      <c r="G120" s="211"/>
    </row>
    <row r="121" spans="1:7">
      <c r="A121" s="209" t="s">
        <v>219</v>
      </c>
      <c r="B121" s="203">
        <v>83.058534606648394</v>
      </c>
      <c r="C121" s="208" t="s">
        <v>202</v>
      </c>
      <c r="G121" s="211"/>
    </row>
    <row r="122" spans="1:7">
      <c r="A122" s="362" t="s">
        <v>28</v>
      </c>
      <c r="B122" s="203">
        <v>97.142207287294099</v>
      </c>
      <c r="C122" s="202" t="s">
        <v>190</v>
      </c>
      <c r="G122" s="211"/>
    </row>
    <row r="123" spans="1:7">
      <c r="A123" s="209" t="s">
        <v>56</v>
      </c>
      <c r="B123" s="203">
        <v>58.412466831467597</v>
      </c>
      <c r="C123" s="208" t="s">
        <v>232</v>
      </c>
      <c r="G123" s="211"/>
    </row>
    <row r="124" spans="1:7">
      <c r="A124" s="209" t="s">
        <v>86</v>
      </c>
      <c r="B124" s="203">
        <v>118.65683094730799</v>
      </c>
      <c r="C124" s="208" t="s">
        <v>177</v>
      </c>
      <c r="G124" s="211"/>
    </row>
    <row r="125" spans="1:7">
      <c r="A125" s="209" t="s">
        <v>0</v>
      </c>
      <c r="B125" s="203">
        <v>125.174159333254</v>
      </c>
      <c r="C125" s="208" t="s">
        <v>171</v>
      </c>
      <c r="G125" s="211"/>
    </row>
    <row r="126" spans="1:7">
      <c r="A126" s="209" t="s">
        <v>52</v>
      </c>
      <c r="B126" s="203" t="s">
        <v>155</v>
      </c>
      <c r="C126" s="208" t="s">
        <v>338</v>
      </c>
      <c r="G126" s="211"/>
    </row>
    <row r="127" spans="1:7">
      <c r="A127" s="208" t="s">
        <v>50</v>
      </c>
      <c r="B127" s="202">
        <v>84.460921105612201</v>
      </c>
      <c r="C127" s="208" t="s">
        <v>201</v>
      </c>
      <c r="G127" s="211"/>
    </row>
    <row r="128" spans="1:7">
      <c r="A128" s="209" t="s">
        <v>90</v>
      </c>
      <c r="B128" s="203" t="s">
        <v>155</v>
      </c>
      <c r="C128" s="208" t="s">
        <v>338</v>
      </c>
      <c r="G128" s="211"/>
    </row>
    <row r="129" spans="1:7">
      <c r="A129" s="209" t="s">
        <v>23</v>
      </c>
      <c r="B129" s="203">
        <v>64.218606914291598</v>
      </c>
      <c r="C129" s="208" t="s">
        <v>251</v>
      </c>
      <c r="G129" s="211"/>
    </row>
    <row r="130" spans="1:7">
      <c r="A130" s="209" t="s">
        <v>95</v>
      </c>
      <c r="B130" s="203" t="s">
        <v>155</v>
      </c>
      <c r="C130" s="208" t="s">
        <v>338</v>
      </c>
      <c r="G130" s="211"/>
    </row>
    <row r="131" spans="1:7">
      <c r="A131" s="209" t="s">
        <v>76</v>
      </c>
      <c r="B131" s="203">
        <v>63.367524370042702</v>
      </c>
      <c r="C131" s="208" t="s">
        <v>292</v>
      </c>
      <c r="G131" s="211"/>
    </row>
    <row r="132" spans="1:7">
      <c r="A132" s="209" t="s">
        <v>21</v>
      </c>
      <c r="B132" s="203">
        <v>56.799668173139999</v>
      </c>
      <c r="C132" s="208" t="s">
        <v>245</v>
      </c>
      <c r="G132" s="211"/>
    </row>
    <row r="133" spans="1:7">
      <c r="A133" s="209" t="s">
        <v>37</v>
      </c>
      <c r="B133" s="203">
        <v>92.183745260549799</v>
      </c>
      <c r="C133" s="208" t="s">
        <v>196</v>
      </c>
      <c r="G133" s="211"/>
    </row>
    <row r="134" spans="1:7">
      <c r="A134" s="208" t="s">
        <v>29</v>
      </c>
      <c r="B134" s="202">
        <v>37.881766179444803</v>
      </c>
      <c r="C134" s="208" t="s">
        <v>227</v>
      </c>
      <c r="G134" s="211"/>
    </row>
    <row r="135" spans="1:7">
      <c r="A135" s="209" t="s">
        <v>106</v>
      </c>
      <c r="B135" s="203">
        <v>80.889294330393597</v>
      </c>
      <c r="C135" s="208" t="s">
        <v>204</v>
      </c>
      <c r="G135" s="211"/>
    </row>
    <row r="136" spans="1:7">
      <c r="A136" s="209" t="s">
        <v>25</v>
      </c>
      <c r="B136" s="203">
        <v>125.86219950711801</v>
      </c>
      <c r="C136" s="208" t="s">
        <v>170</v>
      </c>
      <c r="G136" s="211"/>
    </row>
    <row r="137" spans="1:7">
      <c r="A137" s="209" t="s">
        <v>7</v>
      </c>
      <c r="B137" s="203">
        <v>124.220356342889</v>
      </c>
      <c r="C137" s="208" t="s">
        <v>172</v>
      </c>
      <c r="G137" s="211"/>
    </row>
    <row r="138" spans="1:7">
      <c r="A138" s="209" t="s">
        <v>120</v>
      </c>
      <c r="B138" s="203">
        <v>61.1732006980356</v>
      </c>
      <c r="C138" s="208" t="s">
        <v>317</v>
      </c>
      <c r="G138" s="211"/>
    </row>
    <row r="139" spans="1:7">
      <c r="A139" s="209" t="s">
        <v>46</v>
      </c>
      <c r="B139" s="203">
        <v>41.493478875672999</v>
      </c>
      <c r="C139" s="208" t="s">
        <v>308</v>
      </c>
      <c r="G139" s="211"/>
    </row>
    <row r="140" spans="1:7">
      <c r="A140" s="208" t="s">
        <v>18</v>
      </c>
      <c r="B140" s="202">
        <v>65.067814456954906</v>
      </c>
      <c r="C140" s="208" t="s">
        <v>316</v>
      </c>
      <c r="G140" s="211"/>
    </row>
    <row r="141" spans="1:7">
      <c r="A141" s="209" t="s">
        <v>49</v>
      </c>
      <c r="B141" s="203" t="s">
        <v>155</v>
      </c>
      <c r="C141" s="208" t="s">
        <v>338</v>
      </c>
      <c r="G141" s="211"/>
    </row>
    <row r="142" spans="1:7">
      <c r="A142" s="208" t="s">
        <v>67</v>
      </c>
      <c r="B142" s="202" t="s">
        <v>155</v>
      </c>
      <c r="C142" s="208" t="s">
        <v>338</v>
      </c>
      <c r="G142" s="211"/>
    </row>
    <row r="143" spans="1:7">
      <c r="A143" s="209" t="s">
        <v>71</v>
      </c>
      <c r="B143" s="203" t="s">
        <v>155</v>
      </c>
      <c r="C143" s="208" t="s">
        <v>338</v>
      </c>
      <c r="G143" s="211"/>
    </row>
    <row r="144" spans="1:7">
      <c r="A144" s="209"/>
      <c r="B144" s="203"/>
      <c r="G144" s="211"/>
    </row>
    <row r="145" spans="1:7">
      <c r="A145" s="362"/>
      <c r="B145" s="203"/>
      <c r="G145" s="211"/>
    </row>
    <row r="146" spans="1:7">
      <c r="A146" s="209"/>
      <c r="B146" s="203"/>
      <c r="G146" s="211"/>
    </row>
    <row r="147" spans="1:7">
      <c r="A147" s="209"/>
      <c r="B147" s="203"/>
      <c r="G147" s="211"/>
    </row>
    <row r="148" spans="1:7">
      <c r="B148" s="202"/>
      <c r="G148" s="211"/>
    </row>
    <row r="149" spans="1:7">
      <c r="A149" s="209"/>
      <c r="B149" s="913"/>
      <c r="C149" s="202"/>
      <c r="G149" s="211"/>
    </row>
    <row r="150" spans="1:7">
      <c r="A150" s="209"/>
      <c r="B150" s="913"/>
      <c r="C150" s="202"/>
      <c r="G150" s="211"/>
    </row>
    <row r="151" spans="1:7">
      <c r="B151" s="913"/>
      <c r="G151" s="211"/>
    </row>
    <row r="152" spans="1:7">
      <c r="B152" s="913"/>
      <c r="G152" s="211"/>
    </row>
    <row r="153" spans="1:7">
      <c r="A153" s="209"/>
      <c r="B153" s="203"/>
      <c r="G153" s="211"/>
    </row>
    <row r="154" spans="1:7">
      <c r="A154" s="362"/>
      <c r="B154" s="203"/>
      <c r="C154" s="202"/>
      <c r="G154" s="211"/>
    </row>
    <row r="155" spans="1:7">
      <c r="A155" s="209"/>
      <c r="B155" s="203"/>
      <c r="G155" s="211"/>
    </row>
    <row r="156" spans="1:7">
      <c r="A156" s="362"/>
      <c r="B156" s="203"/>
      <c r="C156" s="202"/>
      <c r="G156" s="211"/>
    </row>
    <row r="157" spans="1:7">
      <c r="A157" s="362"/>
      <c r="B157" s="203"/>
      <c r="G157" s="211"/>
    </row>
    <row r="158" spans="1:7">
      <c r="A158" s="362"/>
      <c r="B158" s="203"/>
      <c r="G158" s="211"/>
    </row>
    <row r="159" spans="1:7">
      <c r="A159" s="362"/>
      <c r="B159" s="202"/>
      <c r="G159" s="211"/>
    </row>
    <row r="160" spans="1:7">
      <c r="B160" s="202"/>
      <c r="G160" s="211"/>
    </row>
    <row r="161" spans="1:7">
      <c r="A161" s="209"/>
      <c r="B161" s="203"/>
      <c r="G161" s="211"/>
    </row>
    <row r="162" spans="1:7">
      <c r="B162" s="203"/>
      <c r="G162" s="211"/>
    </row>
    <row r="163" spans="1:7">
      <c r="B163" s="202"/>
      <c r="G163" s="211"/>
    </row>
    <row r="164" spans="1:7">
      <c r="B164" s="202"/>
      <c r="G164" s="211"/>
    </row>
    <row r="165" spans="1:7">
      <c r="A165" s="209"/>
      <c r="B165" s="203"/>
      <c r="G165" s="211"/>
    </row>
    <row r="166" spans="1:7">
      <c r="A166" s="209"/>
      <c r="B166" s="203"/>
      <c r="G166" s="211"/>
    </row>
    <row r="167" spans="1:7">
      <c r="A167" s="209"/>
      <c r="B167" s="203"/>
      <c r="G167" s="211"/>
    </row>
    <row r="168" spans="1:7">
      <c r="A168" s="209"/>
      <c r="B168" s="203"/>
      <c r="G168" s="211"/>
    </row>
    <row r="169" spans="1:7">
      <c r="A169" s="209"/>
      <c r="B169" s="203"/>
      <c r="G169" s="211"/>
    </row>
    <row r="170" spans="1:7">
      <c r="A170" s="209"/>
      <c r="B170" s="203"/>
      <c r="G170" s="211"/>
    </row>
    <row r="171" spans="1:7">
      <c r="A171" s="209"/>
      <c r="B171" s="203"/>
      <c r="G171" s="211"/>
    </row>
    <row r="172" spans="1:7">
      <c r="B172" s="202"/>
      <c r="G172" s="211"/>
    </row>
    <row r="173" spans="1:7">
      <c r="A173" s="362"/>
      <c r="B173" s="203"/>
      <c r="G173" s="211"/>
    </row>
    <row r="174" spans="1:7">
      <c r="B174" s="202"/>
      <c r="G174" s="211"/>
    </row>
    <row r="175" spans="1:7">
      <c r="A175" s="209"/>
      <c r="B175" s="203"/>
      <c r="G175" s="211"/>
    </row>
    <row r="176" spans="1:7">
      <c r="A176" s="209"/>
      <c r="B176" s="203"/>
      <c r="G176" s="211"/>
    </row>
    <row r="177" spans="1:7">
      <c r="B177" s="202"/>
      <c r="G177" s="211"/>
    </row>
    <row r="178" spans="1:7">
      <c r="B178" s="202"/>
      <c r="G178" s="211"/>
    </row>
    <row r="179" spans="1:7">
      <c r="B179" s="202"/>
      <c r="G179" s="211"/>
    </row>
    <row r="180" spans="1:7">
      <c r="A180" s="209"/>
      <c r="B180" s="203"/>
      <c r="G180" s="211"/>
    </row>
    <row r="181" spans="1:7">
      <c r="A181" s="209"/>
      <c r="B181" s="203"/>
      <c r="G181" s="211"/>
    </row>
    <row r="182" spans="1:7">
      <c r="B182" s="202"/>
      <c r="G182" s="211"/>
    </row>
    <row r="183" spans="1:7">
      <c r="B183" s="202"/>
      <c r="G183" s="211"/>
    </row>
    <row r="184" spans="1:7">
      <c r="B184" s="202"/>
      <c r="G184" s="211"/>
    </row>
    <row r="185" spans="1:7">
      <c r="A185" s="362"/>
      <c r="B185" s="203"/>
      <c r="G185" s="211"/>
    </row>
    <row r="186" spans="1:7">
      <c r="A186" s="209"/>
      <c r="B186" s="203"/>
      <c r="G186" s="211"/>
    </row>
    <row r="187" spans="1:7">
      <c r="A187" s="209"/>
      <c r="B187" s="203"/>
      <c r="G187" s="211"/>
    </row>
    <row r="188" spans="1:7">
      <c r="A188" s="209"/>
      <c r="B188" s="203"/>
      <c r="G188" s="211"/>
    </row>
    <row r="189" spans="1:7">
      <c r="B189" s="202"/>
      <c r="G189" s="211"/>
    </row>
    <row r="190" spans="1:7">
      <c r="B190" s="202"/>
      <c r="G190" s="211"/>
    </row>
    <row r="191" spans="1:7">
      <c r="B191" s="203"/>
      <c r="G191" s="211"/>
    </row>
    <row r="192" spans="1:7">
      <c r="A192" s="362"/>
      <c r="B192" s="202"/>
      <c r="G192" s="211"/>
    </row>
    <row r="193" spans="1:7">
      <c r="B193" s="203"/>
      <c r="G193" s="211"/>
    </row>
    <row r="194" spans="1:7">
      <c r="A194" s="209"/>
      <c r="B194" s="203"/>
      <c r="G194" s="211"/>
    </row>
    <row r="195" spans="1:7">
      <c r="B195" s="202"/>
      <c r="G195" s="211"/>
    </row>
    <row r="196" spans="1:7">
      <c r="A196" s="209"/>
      <c r="B196" s="203"/>
      <c r="G196" s="211"/>
    </row>
    <row r="197" spans="1:7">
      <c r="A197" s="209"/>
      <c r="B197" s="203"/>
      <c r="G197" s="211"/>
    </row>
    <row r="198" spans="1:7">
      <c r="A198" s="209"/>
      <c r="B198" s="203"/>
      <c r="G198" s="211"/>
    </row>
    <row r="199" spans="1:7">
      <c r="A199" s="209"/>
      <c r="B199" s="203"/>
      <c r="G199" s="211"/>
    </row>
    <row r="200" spans="1:7">
      <c r="A200" s="209"/>
      <c r="B200" s="203"/>
      <c r="G200" s="211"/>
    </row>
    <row r="201" spans="1:7">
      <c r="B201" s="202"/>
      <c r="G201" s="211"/>
    </row>
    <row r="202" spans="1:7">
      <c r="B202" s="202"/>
      <c r="G202" s="211"/>
    </row>
    <row r="203" spans="1:7">
      <c r="A203" s="209"/>
      <c r="B203" s="203"/>
      <c r="G203" s="211"/>
    </row>
    <row r="204" spans="1:7">
      <c r="A204" s="209"/>
      <c r="B204" s="203"/>
      <c r="G204" s="211"/>
    </row>
    <row r="205" spans="1:7">
      <c r="A205" s="209"/>
      <c r="B205" s="203"/>
      <c r="G205" s="211"/>
    </row>
    <row r="206" spans="1:7">
      <c r="A206" s="362"/>
      <c r="B206" s="203"/>
      <c r="G206" s="211"/>
    </row>
    <row r="207" spans="1:7">
      <c r="B207" s="202"/>
      <c r="G207" s="211"/>
    </row>
    <row r="208" spans="1:7">
      <c r="A208" s="362"/>
      <c r="B208" s="203"/>
      <c r="G208" s="211"/>
    </row>
    <row r="209" spans="1:7">
      <c r="B209" s="202"/>
      <c r="G209" s="211"/>
    </row>
    <row r="210" spans="1:7">
      <c r="B210" s="202"/>
      <c r="G210" s="211"/>
    </row>
    <row r="211" spans="1:7">
      <c r="A211" s="362"/>
      <c r="B211" s="203"/>
      <c r="G211" s="211"/>
    </row>
    <row r="212" spans="1:7">
      <c r="A212" s="209"/>
      <c r="B212" s="203"/>
      <c r="G212" s="211"/>
    </row>
    <row r="213" spans="1:7">
      <c r="A213" s="209"/>
      <c r="B213" s="203"/>
      <c r="G213" s="211"/>
    </row>
    <row r="214" spans="1:7">
      <c r="A214" s="331"/>
      <c r="B214" s="203"/>
      <c r="G214" s="211"/>
    </row>
    <row r="215" spans="1:7">
      <c r="B215" s="202"/>
      <c r="G215" s="211"/>
    </row>
    <row r="216" spans="1:7">
      <c r="B216" s="203"/>
      <c r="G216" s="211"/>
    </row>
    <row r="217" spans="1:7">
      <c r="A217" s="183"/>
      <c r="B217" s="203"/>
      <c r="G217" s="211"/>
    </row>
    <row r="218" spans="1:7">
      <c r="A218" s="209"/>
      <c r="B218" s="203"/>
      <c r="G218" s="211"/>
    </row>
    <row r="219" spans="1:7">
      <c r="A219" s="331"/>
      <c r="B219" s="332"/>
      <c r="G219" s="211"/>
    </row>
    <row r="220" spans="1:7">
      <c r="A220" s="331"/>
      <c r="B220" s="332"/>
      <c r="G220" s="211"/>
    </row>
    <row r="221" spans="1:7">
      <c r="A221" s="331"/>
      <c r="B221" s="332"/>
      <c r="G221" s="211"/>
    </row>
    <row r="222" spans="1:7">
      <c r="A222" s="331"/>
      <c r="B222" s="332"/>
      <c r="G222" s="211"/>
    </row>
    <row r="223" spans="1:7">
      <c r="A223" s="331"/>
      <c r="B223" s="332"/>
      <c r="G223" s="211"/>
    </row>
    <row r="224" spans="1:7">
      <c r="A224" s="331"/>
      <c r="B224" s="332"/>
      <c r="G224" s="211"/>
    </row>
    <row r="225" spans="1:7">
      <c r="A225" s="331"/>
      <c r="B225" s="332"/>
      <c r="G225" s="211"/>
    </row>
    <row r="226" spans="1:7">
      <c r="A226" s="331"/>
      <c r="B226" s="332"/>
      <c r="G226" s="211"/>
    </row>
    <row r="227" spans="1:7">
      <c r="A227" s="331"/>
      <c r="B227" s="332"/>
    </row>
    <row r="228" spans="1:7">
      <c r="A228" s="331"/>
      <c r="B228" s="332"/>
    </row>
    <row r="229" spans="1:7">
      <c r="A229" s="331"/>
      <c r="B229" s="332"/>
    </row>
    <row r="230" spans="1:7">
      <c r="A230" s="331"/>
      <c r="B230" s="332"/>
    </row>
    <row r="231" spans="1:7">
      <c r="A231" s="331"/>
      <c r="B231" s="332"/>
    </row>
    <row r="232" spans="1:7">
      <c r="A232" s="331"/>
      <c r="B232" s="332"/>
    </row>
    <row r="233" spans="1:7">
      <c r="A233" s="331"/>
      <c r="B233" s="332"/>
    </row>
    <row r="234" spans="1:7">
      <c r="A234" s="331"/>
      <c r="B234" s="332"/>
    </row>
    <row r="235" spans="1:7">
      <c r="A235" s="331"/>
      <c r="B235" s="332"/>
    </row>
    <row r="236" spans="1:7">
      <c r="A236" s="331"/>
      <c r="B236" s="332"/>
    </row>
    <row r="237" spans="1:7">
      <c r="A237" s="331"/>
      <c r="B237" s="332"/>
    </row>
    <row r="238" spans="1:7">
      <c r="A238" s="331"/>
      <c r="B238" s="332"/>
    </row>
    <row r="239" spans="1:7">
      <c r="A239" s="331"/>
      <c r="B239" s="332"/>
    </row>
    <row r="240" spans="1:7">
      <c r="B240" s="203"/>
      <c r="C240" s="202"/>
    </row>
    <row r="241" spans="1:2">
      <c r="A241" s="331"/>
      <c r="B241" s="332"/>
    </row>
    <row r="242" spans="1:2">
      <c r="A242" s="331"/>
      <c r="B242" s="332"/>
    </row>
    <row r="243" spans="1:2">
      <c r="A243" s="331"/>
      <c r="B243" s="332"/>
    </row>
    <row r="244" spans="1:2">
      <c r="A244" s="331"/>
      <c r="B244" s="332"/>
    </row>
    <row r="245" spans="1:2">
      <c r="A245" s="331"/>
      <c r="B245" s="332"/>
    </row>
    <row r="246" spans="1:2">
      <c r="A246" s="331"/>
      <c r="B246" s="332"/>
    </row>
    <row r="247" spans="1:2">
      <c r="A247" s="331"/>
      <c r="B247" s="332"/>
    </row>
    <row r="248" spans="1:2">
      <c r="A248" s="331"/>
      <c r="B248" s="332"/>
    </row>
    <row r="249" spans="1:2">
      <c r="A249" s="331"/>
      <c r="B249" s="332"/>
    </row>
    <row r="250" spans="1:2">
      <c r="A250" s="331"/>
      <c r="B250" s="332"/>
    </row>
    <row r="251" spans="1:2">
      <c r="A251" s="331"/>
      <c r="B251" s="332"/>
    </row>
    <row r="252" spans="1:2">
      <c r="A252" s="331"/>
      <c r="B252" s="332"/>
    </row>
    <row r="253" spans="1:2">
      <c r="A253" s="331"/>
      <c r="B253" s="332"/>
    </row>
    <row r="254" spans="1:2">
      <c r="A254" s="331"/>
      <c r="B254" s="332"/>
    </row>
    <row r="255" spans="1:2">
      <c r="A255" s="331"/>
      <c r="B255" s="332"/>
    </row>
    <row r="256" spans="1:2">
      <c r="A256" s="331"/>
      <c r="B256" s="332"/>
    </row>
    <row r="257" spans="1:2">
      <c r="A257" s="331"/>
      <c r="B257" s="332"/>
    </row>
    <row r="258" spans="1:2">
      <c r="A258" s="331"/>
      <c r="B258" s="332"/>
    </row>
    <row r="259" spans="1:2">
      <c r="A259" s="331"/>
      <c r="B259" s="332"/>
    </row>
    <row r="260" spans="1:2">
      <c r="A260" s="331"/>
      <c r="B260" s="332"/>
    </row>
    <row r="261" spans="1:2">
      <c r="A261" s="331"/>
      <c r="B261" s="332"/>
    </row>
    <row r="262" spans="1:2">
      <c r="A262" s="331"/>
      <c r="B262" s="332"/>
    </row>
    <row r="263" spans="1:2">
      <c r="A263" s="331"/>
      <c r="B263" s="332"/>
    </row>
    <row r="264" spans="1:2">
      <c r="A264" s="331"/>
      <c r="B264" s="332"/>
    </row>
    <row r="265" spans="1:2">
      <c r="A265" s="331"/>
      <c r="B265" s="332"/>
    </row>
    <row r="266" spans="1:2">
      <c r="A266" s="331"/>
      <c r="B266" s="332"/>
    </row>
    <row r="267" spans="1:2">
      <c r="A267" s="331"/>
      <c r="B267" s="332"/>
    </row>
    <row r="268" spans="1:2">
      <c r="A268" s="331"/>
      <c r="B268" s="332"/>
    </row>
    <row r="269" spans="1:2">
      <c r="A269" s="331"/>
      <c r="B269" s="332"/>
    </row>
    <row r="270" spans="1:2">
      <c r="A270" s="331"/>
      <c r="B270" s="332"/>
    </row>
    <row r="271" spans="1:2">
      <c r="A271" s="331"/>
      <c r="B271" s="332"/>
    </row>
    <row r="272" spans="1:2">
      <c r="A272" s="331"/>
      <c r="B272" s="332"/>
    </row>
    <row r="273" spans="1:2">
      <c r="A273" s="331"/>
      <c r="B273" s="332"/>
    </row>
    <row r="274" spans="1:2">
      <c r="A274" s="331"/>
      <c r="B274" s="332"/>
    </row>
    <row r="275" spans="1:2">
      <c r="A275" s="331"/>
      <c r="B275" s="332"/>
    </row>
    <row r="276" spans="1:2">
      <c r="A276" s="331"/>
      <c r="B276" s="332"/>
    </row>
    <row r="277" spans="1:2">
      <c r="A277" s="331"/>
      <c r="B277" s="332"/>
    </row>
    <row r="278" spans="1:2">
      <c r="A278" s="331"/>
      <c r="B278" s="332"/>
    </row>
    <row r="279" spans="1:2">
      <c r="B279" s="202"/>
    </row>
    <row r="280" spans="1:2">
      <c r="A280" s="362"/>
      <c r="B280" s="203"/>
    </row>
    <row r="281" spans="1:2">
      <c r="A281" s="362"/>
      <c r="B281" s="203"/>
    </row>
    <row r="282" spans="1:2">
      <c r="A282" s="362"/>
      <c r="B282" s="203"/>
    </row>
    <row r="283" spans="1:2">
      <c r="A283" s="362"/>
      <c r="B283" s="203"/>
    </row>
    <row r="284" spans="1:2">
      <c r="A284" s="362"/>
      <c r="B284" s="203"/>
    </row>
    <row r="285" spans="1:2">
      <c r="A285" s="362"/>
      <c r="B285" s="203"/>
    </row>
    <row r="286" spans="1:2">
      <c r="A286" s="362"/>
      <c r="B286" s="203"/>
    </row>
    <row r="287" spans="1:2">
      <c r="A287" s="362"/>
      <c r="B287" s="203"/>
    </row>
    <row r="288" spans="1:2">
      <c r="A288" s="362"/>
      <c r="B288" s="203"/>
    </row>
    <row r="289" spans="1:2">
      <c r="A289" s="362"/>
      <c r="B289" s="203"/>
    </row>
    <row r="290" spans="1:2">
      <c r="A290" s="362"/>
      <c r="B290" s="203"/>
    </row>
    <row r="291" spans="1:2">
      <c r="A291" s="362"/>
      <c r="B291" s="203"/>
    </row>
    <row r="292" spans="1:2">
      <c r="A292" s="362"/>
      <c r="B292" s="203"/>
    </row>
    <row r="293" spans="1:2">
      <c r="A293" s="362"/>
      <c r="B293" s="203"/>
    </row>
    <row r="294" spans="1:2">
      <c r="A294" s="362"/>
      <c r="B294" s="203"/>
    </row>
    <row r="295" spans="1:2">
      <c r="A295" s="362"/>
      <c r="B295" s="203"/>
    </row>
    <row r="296" spans="1:2">
      <c r="A296" s="362"/>
      <c r="B296" s="203"/>
    </row>
    <row r="297" spans="1:2">
      <c r="A297" s="362"/>
      <c r="B297" s="203"/>
    </row>
    <row r="298" spans="1:2">
      <c r="A298" s="362"/>
      <c r="B298" s="203"/>
    </row>
    <row r="299" spans="1:2">
      <c r="A299" s="362"/>
      <c r="B299" s="203"/>
    </row>
    <row r="300" spans="1:2">
      <c r="A300" s="362"/>
      <c r="B300" s="203"/>
    </row>
    <row r="301" spans="1:2">
      <c r="A301" s="362"/>
      <c r="B301" s="203"/>
    </row>
    <row r="302" spans="1:2">
      <c r="A302" s="362"/>
      <c r="B302" s="203"/>
    </row>
    <row r="303" spans="1:2">
      <c r="A303" s="362"/>
      <c r="B303" s="203"/>
    </row>
    <row r="304" spans="1:2">
      <c r="A304" s="362"/>
      <c r="B304" s="203"/>
    </row>
    <row r="305" spans="1:2">
      <c r="A305" s="362"/>
      <c r="B305" s="203"/>
    </row>
    <row r="306" spans="1:2">
      <c r="A306" s="362"/>
      <c r="B306" s="203"/>
    </row>
    <row r="307" spans="1:2">
      <c r="A307" s="362"/>
      <c r="B307" s="203"/>
    </row>
    <row r="308" spans="1:2">
      <c r="A308" s="362"/>
      <c r="B308" s="203"/>
    </row>
    <row r="309" spans="1:2">
      <c r="A309" s="362"/>
      <c r="B309" s="203"/>
    </row>
    <row r="310" spans="1:2">
      <c r="A310" s="362"/>
      <c r="B310" s="203"/>
    </row>
    <row r="311" spans="1:2">
      <c r="A311" s="362"/>
      <c r="B311" s="203"/>
    </row>
    <row r="312" spans="1:2">
      <c r="A312" s="362"/>
      <c r="B312" s="203"/>
    </row>
    <row r="313" spans="1:2">
      <c r="A313" s="362"/>
      <c r="B313" s="203"/>
    </row>
    <row r="314" spans="1:2">
      <c r="A314" s="362"/>
      <c r="B314" s="203"/>
    </row>
    <row r="315" spans="1:2">
      <c r="A315" s="362"/>
      <c r="B315" s="203"/>
    </row>
    <row r="316" spans="1:2">
      <c r="A316" s="362"/>
      <c r="B316" s="203"/>
    </row>
    <row r="317" spans="1:2">
      <c r="A317" s="362"/>
      <c r="B317" s="203"/>
    </row>
    <row r="318" spans="1:2">
      <c r="A318" s="362"/>
      <c r="B318" s="203"/>
    </row>
    <row r="319" spans="1:2">
      <c r="A319" s="362"/>
      <c r="B319" s="203"/>
    </row>
    <row r="320" spans="1:2">
      <c r="A320" s="362"/>
      <c r="B320" s="203"/>
    </row>
    <row r="321" spans="1:2">
      <c r="A321" s="362"/>
      <c r="B321" s="203"/>
    </row>
    <row r="322" spans="1:2">
      <c r="A322" s="362"/>
      <c r="B322" s="203"/>
    </row>
    <row r="323" spans="1:2">
      <c r="A323" s="362"/>
      <c r="B323" s="203"/>
    </row>
    <row r="324" spans="1:2">
      <c r="A324" s="362"/>
      <c r="B324" s="203"/>
    </row>
    <row r="325" spans="1:2">
      <c r="A325" s="362"/>
      <c r="B325" s="203"/>
    </row>
    <row r="326" spans="1:2">
      <c r="A326" s="362"/>
      <c r="B326" s="203"/>
    </row>
    <row r="327" spans="1:2">
      <c r="A327" s="362"/>
      <c r="B327" s="203"/>
    </row>
    <row r="328" spans="1:2">
      <c r="A328" s="362"/>
      <c r="B328" s="203"/>
    </row>
    <row r="329" spans="1:2">
      <c r="A329" s="362"/>
      <c r="B329" s="203"/>
    </row>
    <row r="330" spans="1:2">
      <c r="A330" s="362"/>
      <c r="B330" s="203"/>
    </row>
    <row r="331" spans="1:2">
      <c r="A331" s="362"/>
      <c r="B331" s="203"/>
    </row>
    <row r="332" spans="1:2">
      <c r="A332" s="362"/>
      <c r="B332" s="203"/>
    </row>
    <row r="333" spans="1:2">
      <c r="B333" s="203"/>
    </row>
    <row r="334" spans="1:2">
      <c r="B334" s="203"/>
    </row>
    <row r="335" spans="1:2">
      <c r="B335" s="203"/>
    </row>
    <row r="336" spans="1:2">
      <c r="B336" s="203"/>
    </row>
    <row r="337" spans="2:2">
      <c r="B337" s="203"/>
    </row>
    <row r="338" spans="2:2">
      <c r="B338" s="203"/>
    </row>
    <row r="339" spans="2:2">
      <c r="B339" s="203"/>
    </row>
    <row r="340" spans="2:2">
      <c r="B340" s="203"/>
    </row>
    <row r="341" spans="2:2">
      <c r="B341" s="202"/>
    </row>
    <row r="342" spans="2:2">
      <c r="B342" s="202"/>
    </row>
    <row r="343" spans="2:2">
      <c r="B343" s="202"/>
    </row>
    <row r="344" spans="2:2">
      <c r="B344" s="202"/>
    </row>
    <row r="345" spans="2:2">
      <c r="B345" s="202"/>
    </row>
    <row r="346" spans="2:2">
      <c r="B346" s="202"/>
    </row>
    <row r="347" spans="2:2">
      <c r="B347" s="202"/>
    </row>
    <row r="348" spans="2:2">
      <c r="B348" s="202"/>
    </row>
    <row r="349" spans="2:2">
      <c r="B349" s="202"/>
    </row>
    <row r="350" spans="2:2">
      <c r="B350" s="202"/>
    </row>
    <row r="351" spans="2:2">
      <c r="B351" s="202"/>
    </row>
    <row r="352" spans="2:2">
      <c r="B352" s="202"/>
    </row>
    <row r="353" spans="2:2">
      <c r="B353" s="202"/>
    </row>
    <row r="354" spans="2:2">
      <c r="B354" s="202"/>
    </row>
    <row r="355" spans="2:2">
      <c r="B355" s="202"/>
    </row>
    <row r="356" spans="2:2">
      <c r="B356" s="202"/>
    </row>
    <row r="357" spans="2:2">
      <c r="B357" s="202"/>
    </row>
    <row r="358" spans="2:2">
      <c r="B358" s="202"/>
    </row>
    <row r="359" spans="2:2">
      <c r="B359" s="202"/>
    </row>
    <row r="360" spans="2:2">
      <c r="B360" s="202"/>
    </row>
    <row r="361" spans="2:2">
      <c r="B361" s="202"/>
    </row>
    <row r="362" spans="2:2">
      <c r="B362" s="202"/>
    </row>
    <row r="363" spans="2:2">
      <c r="B363" s="202"/>
    </row>
    <row r="364" spans="2:2">
      <c r="B364" s="202"/>
    </row>
    <row r="365" spans="2:2">
      <c r="B365" s="202"/>
    </row>
    <row r="366" spans="2:2">
      <c r="B366" s="202"/>
    </row>
    <row r="367" spans="2:2">
      <c r="B367" s="202"/>
    </row>
    <row r="368" spans="2:2">
      <c r="B368" s="202"/>
    </row>
    <row r="369" spans="2:2">
      <c r="B369" s="202"/>
    </row>
    <row r="370" spans="2:2">
      <c r="B370" s="202"/>
    </row>
    <row r="371" spans="2:2">
      <c r="B371" s="202"/>
    </row>
    <row r="372" spans="2:2">
      <c r="B372" s="202"/>
    </row>
    <row r="373" spans="2:2">
      <c r="B373" s="202"/>
    </row>
    <row r="374" spans="2:2">
      <c r="B374" s="202"/>
    </row>
    <row r="375" spans="2:2">
      <c r="B375" s="202"/>
    </row>
    <row r="376" spans="2:2">
      <c r="B376" s="202"/>
    </row>
    <row r="377" spans="2:2">
      <c r="B377" s="202"/>
    </row>
    <row r="378" spans="2:2">
      <c r="B378" s="202"/>
    </row>
    <row r="379" spans="2:2">
      <c r="B379" s="202"/>
    </row>
    <row r="380" spans="2:2">
      <c r="B380" s="202"/>
    </row>
    <row r="381" spans="2:2">
      <c r="B381" s="202"/>
    </row>
    <row r="382" spans="2:2">
      <c r="B382" s="202"/>
    </row>
    <row r="383" spans="2:2">
      <c r="B383" s="202"/>
    </row>
    <row r="384" spans="2:2">
      <c r="B384" s="202"/>
    </row>
    <row r="385" spans="2:2">
      <c r="B385" s="202"/>
    </row>
    <row r="386" spans="2:2">
      <c r="B386" s="202"/>
    </row>
    <row r="387" spans="2:2">
      <c r="B387" s="202"/>
    </row>
    <row r="388" spans="2:2">
      <c r="B388" s="202"/>
    </row>
    <row r="389" spans="2:2">
      <c r="B389" s="202"/>
    </row>
    <row r="390" spans="2:2">
      <c r="B390" s="202"/>
    </row>
    <row r="391" spans="2:2">
      <c r="B391" s="202"/>
    </row>
    <row r="392" spans="2:2">
      <c r="B392" s="202"/>
    </row>
    <row r="393" spans="2:2">
      <c r="B393" s="202"/>
    </row>
    <row r="394" spans="2:2">
      <c r="B394" s="202"/>
    </row>
    <row r="395" spans="2:2">
      <c r="B395" s="202"/>
    </row>
    <row r="396" spans="2:2">
      <c r="B396" s="202"/>
    </row>
    <row r="397" spans="2:2">
      <c r="B397" s="202"/>
    </row>
    <row r="398" spans="2:2">
      <c r="B398" s="202"/>
    </row>
    <row r="399" spans="2:2">
      <c r="B399" s="202"/>
    </row>
    <row r="400" spans="2:2">
      <c r="B400" s="202"/>
    </row>
    <row r="401" spans="2:2">
      <c r="B401" s="202"/>
    </row>
    <row r="402" spans="2:2">
      <c r="B402" s="202"/>
    </row>
    <row r="403" spans="2:2">
      <c r="B403" s="202"/>
    </row>
    <row r="404" spans="2:2">
      <c r="B404" s="202"/>
    </row>
    <row r="405" spans="2:2">
      <c r="B405" s="202"/>
    </row>
    <row r="406" spans="2:2">
      <c r="B406" s="202"/>
    </row>
    <row r="407" spans="2:2">
      <c r="B407" s="202"/>
    </row>
    <row r="408" spans="2:2">
      <c r="B408" s="202"/>
    </row>
    <row r="409" spans="2:2">
      <c r="B409" s="202"/>
    </row>
    <row r="410" spans="2:2">
      <c r="B410" s="202"/>
    </row>
    <row r="411" spans="2:2">
      <c r="B411" s="202"/>
    </row>
    <row r="412" spans="2:2">
      <c r="B412" s="202"/>
    </row>
    <row r="413" spans="2:2">
      <c r="B413" s="202"/>
    </row>
    <row r="414" spans="2:2">
      <c r="B414" s="202"/>
    </row>
    <row r="415" spans="2:2">
      <c r="B415" s="202"/>
    </row>
    <row r="416" spans="2:2">
      <c r="B416" s="202"/>
    </row>
    <row r="417" spans="2:2">
      <c r="B417" s="202"/>
    </row>
    <row r="418" spans="2:2">
      <c r="B418" s="202"/>
    </row>
    <row r="419" spans="2:2">
      <c r="B419" s="202"/>
    </row>
    <row r="420" spans="2:2">
      <c r="B420" s="202"/>
    </row>
    <row r="421" spans="2:2">
      <c r="B421" s="202"/>
    </row>
    <row r="422" spans="2:2">
      <c r="B422" s="202"/>
    </row>
    <row r="423" spans="2:2">
      <c r="B423" s="202"/>
    </row>
    <row r="424" spans="2:2">
      <c r="B424" s="202"/>
    </row>
    <row r="425" spans="2:2">
      <c r="B425" s="202"/>
    </row>
    <row r="426" spans="2:2">
      <c r="B426" s="202"/>
    </row>
    <row r="427" spans="2:2">
      <c r="B427" s="202"/>
    </row>
    <row r="428" spans="2:2">
      <c r="B428" s="202"/>
    </row>
    <row r="429" spans="2:2">
      <c r="B429" s="202"/>
    </row>
    <row r="430" spans="2:2">
      <c r="B430" s="202"/>
    </row>
    <row r="431" spans="2:2">
      <c r="B431" s="202"/>
    </row>
    <row r="432" spans="2:2">
      <c r="B432" s="202"/>
    </row>
    <row r="433" spans="2:2">
      <c r="B433" s="202"/>
    </row>
    <row r="434" spans="2:2">
      <c r="B434" s="202"/>
    </row>
    <row r="435" spans="2:2">
      <c r="B435" s="202"/>
    </row>
    <row r="436" spans="2:2">
      <c r="B436" s="202"/>
    </row>
    <row r="437" spans="2:2">
      <c r="B437" s="202"/>
    </row>
    <row r="438" spans="2:2">
      <c r="B438" s="202"/>
    </row>
    <row r="439" spans="2:2">
      <c r="B439" s="202"/>
    </row>
    <row r="440" spans="2:2">
      <c r="B440" s="202"/>
    </row>
    <row r="441" spans="2:2">
      <c r="B441" s="202"/>
    </row>
    <row r="442" spans="2:2">
      <c r="B442" s="202"/>
    </row>
    <row r="443" spans="2:2">
      <c r="B443" s="202"/>
    </row>
    <row r="444" spans="2:2">
      <c r="B444" s="202"/>
    </row>
    <row r="445" spans="2:2">
      <c r="B445" s="202"/>
    </row>
    <row r="446" spans="2:2">
      <c r="B446" s="202"/>
    </row>
    <row r="447" spans="2:2">
      <c r="B447" s="202"/>
    </row>
    <row r="448" spans="2:2">
      <c r="B448" s="202"/>
    </row>
    <row r="449" spans="2:2">
      <c r="B449" s="202"/>
    </row>
    <row r="450" spans="2:2">
      <c r="B450" s="202"/>
    </row>
    <row r="451" spans="2:2">
      <c r="B451" s="202"/>
    </row>
    <row r="452" spans="2:2">
      <c r="B452" s="202"/>
    </row>
    <row r="453" spans="2:2">
      <c r="B453" s="202"/>
    </row>
    <row r="454" spans="2:2">
      <c r="B454" s="202"/>
    </row>
    <row r="455" spans="2:2">
      <c r="B455" s="202"/>
    </row>
    <row r="456" spans="2:2">
      <c r="B456" s="202"/>
    </row>
    <row r="457" spans="2:2">
      <c r="B457" s="202"/>
    </row>
    <row r="458" spans="2:2">
      <c r="B458" s="202"/>
    </row>
    <row r="459" spans="2:2">
      <c r="B459" s="202"/>
    </row>
    <row r="460" spans="2:2">
      <c r="B460" s="202"/>
    </row>
    <row r="461" spans="2:2">
      <c r="B461" s="202"/>
    </row>
    <row r="462" spans="2:2">
      <c r="B462" s="202"/>
    </row>
    <row r="463" spans="2:2">
      <c r="B463" s="202"/>
    </row>
    <row r="464" spans="2:2">
      <c r="B464" s="202"/>
    </row>
    <row r="465" spans="2:2">
      <c r="B465" s="202"/>
    </row>
    <row r="466" spans="2:2">
      <c r="B466" s="202"/>
    </row>
    <row r="467" spans="2:2">
      <c r="B467" s="202"/>
    </row>
    <row r="468" spans="2:2">
      <c r="B468" s="202"/>
    </row>
    <row r="469" spans="2:2">
      <c r="B469" s="202"/>
    </row>
    <row r="470" spans="2:2">
      <c r="B470" s="202"/>
    </row>
    <row r="471" spans="2:2">
      <c r="B471" s="202"/>
    </row>
    <row r="472" spans="2:2">
      <c r="B472" s="202"/>
    </row>
    <row r="473" spans="2:2">
      <c r="B473" s="202"/>
    </row>
    <row r="474" spans="2:2">
      <c r="B474" s="202"/>
    </row>
    <row r="475" spans="2:2">
      <c r="B475" s="202"/>
    </row>
    <row r="476" spans="2:2">
      <c r="B476" s="202"/>
    </row>
    <row r="477" spans="2:2">
      <c r="B477" s="202"/>
    </row>
    <row r="478" spans="2:2">
      <c r="B478" s="202"/>
    </row>
    <row r="479" spans="2:2">
      <c r="B479" s="202"/>
    </row>
    <row r="480" spans="2:2">
      <c r="B480" s="202"/>
    </row>
    <row r="481" spans="2:2">
      <c r="B481" s="202"/>
    </row>
    <row r="482" spans="2:2">
      <c r="B482" s="202"/>
    </row>
    <row r="483" spans="2:2">
      <c r="B483" s="202"/>
    </row>
    <row r="484" spans="2:2">
      <c r="B484" s="202"/>
    </row>
    <row r="485" spans="2:2">
      <c r="B485" s="202"/>
    </row>
    <row r="486" spans="2:2">
      <c r="B486" s="202"/>
    </row>
    <row r="487" spans="2:2">
      <c r="B487" s="202"/>
    </row>
    <row r="488" spans="2:2">
      <c r="B488" s="202"/>
    </row>
    <row r="489" spans="2:2">
      <c r="B489" s="202"/>
    </row>
    <row r="490" spans="2:2">
      <c r="B490" s="202"/>
    </row>
    <row r="491" spans="2:2">
      <c r="B491" s="202"/>
    </row>
  </sheetData>
  <sortState ref="A7:C278">
    <sortCondition ref="A7:A278"/>
  </sortState>
  <hyperlinks>
    <hyperlink ref="A3" r:id="rId1"/>
  </hyperlinks>
  <pageMargins left="0.7" right="0.7" top="0.75" bottom="0.75" header="0.3" footer="0.3"/>
  <pageSetup paperSize="9" orientation="portrait" horizontalDpi="1200" verticalDpi="1200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9"/>
  <sheetViews>
    <sheetView workbookViewId="0">
      <selection activeCell="F14" sqref="F14"/>
    </sheetView>
  </sheetViews>
  <sheetFormatPr baseColWidth="10" defaultColWidth="11" defaultRowHeight="11.5"/>
  <cols>
    <col min="1" max="3" width="11" style="176"/>
    <col min="4" max="4" width="10.83203125" style="176"/>
    <col min="5" max="7" width="11" style="176"/>
    <col min="8" max="8" width="10.83203125" style="176"/>
    <col min="9" max="16384" width="11" style="176"/>
  </cols>
  <sheetData>
    <row r="1" spans="1:8">
      <c r="A1" s="208" t="s">
        <v>546</v>
      </c>
    </row>
    <row r="2" spans="1:8">
      <c r="A2" s="208" t="s">
        <v>547</v>
      </c>
    </row>
    <row r="3" spans="1:8" ht="12.5">
      <c r="A3" s="250" t="s">
        <v>544</v>
      </c>
    </row>
    <row r="5" spans="1:8">
      <c r="C5" s="745" t="s">
        <v>497</v>
      </c>
    </row>
    <row r="6" spans="1:8">
      <c r="B6" s="183" t="s">
        <v>41</v>
      </c>
      <c r="C6" s="913" t="s">
        <v>155</v>
      </c>
      <c r="D6" s="745" t="s">
        <v>497</v>
      </c>
      <c r="F6" s="183"/>
      <c r="G6" s="745"/>
      <c r="H6" s="745"/>
    </row>
    <row r="7" spans="1:8">
      <c r="B7" s="183" t="s">
        <v>123</v>
      </c>
      <c r="C7" s="913" t="s">
        <v>155</v>
      </c>
      <c r="D7" s="745" t="s">
        <v>497</v>
      </c>
      <c r="F7" s="183"/>
      <c r="G7" s="745"/>
      <c r="H7" s="745"/>
    </row>
    <row r="8" spans="1:8">
      <c r="B8" s="183" t="s">
        <v>36</v>
      </c>
      <c r="C8" s="913">
        <v>0.70220646065407333</v>
      </c>
      <c r="D8" s="745" t="s">
        <v>497</v>
      </c>
      <c r="F8" s="183"/>
      <c r="G8" s="745"/>
      <c r="H8" s="745"/>
    </row>
    <row r="9" spans="1:8">
      <c r="B9" s="209" t="s">
        <v>69</v>
      </c>
      <c r="C9" s="913" t="s">
        <v>155</v>
      </c>
      <c r="D9" s="745" t="s">
        <v>497</v>
      </c>
      <c r="F9" s="209"/>
      <c r="G9" s="745"/>
      <c r="H9" s="745"/>
    </row>
    <row r="10" spans="1:8">
      <c r="B10" s="183" t="s">
        <v>33</v>
      </c>
      <c r="C10" s="913">
        <v>0.72544193169099735</v>
      </c>
      <c r="D10" s="745" t="s">
        <v>497</v>
      </c>
      <c r="F10" s="183"/>
      <c r="G10" s="745"/>
      <c r="H10" s="745"/>
    </row>
    <row r="11" spans="1:8">
      <c r="B11" s="209" t="s">
        <v>124</v>
      </c>
      <c r="C11" s="913" t="s">
        <v>155</v>
      </c>
      <c r="D11" s="745" t="s">
        <v>497</v>
      </c>
      <c r="F11" s="209"/>
      <c r="G11" s="745"/>
      <c r="H11" s="745"/>
    </row>
    <row r="12" spans="1:8">
      <c r="B12" s="209" t="s">
        <v>55</v>
      </c>
      <c r="C12" s="913">
        <v>0.63365210795941385</v>
      </c>
      <c r="D12" s="745" t="s">
        <v>497</v>
      </c>
      <c r="F12" s="209"/>
      <c r="G12" s="745"/>
      <c r="H12" s="745"/>
    </row>
    <row r="13" spans="1:8">
      <c r="B13" s="185" t="s">
        <v>88</v>
      </c>
      <c r="C13" s="913">
        <v>0.82677239042104123</v>
      </c>
      <c r="D13" s="208" t="s">
        <v>497</v>
      </c>
      <c r="F13" s="185"/>
      <c r="G13" s="745"/>
    </row>
    <row r="14" spans="1:8">
      <c r="B14" s="185" t="s">
        <v>87</v>
      </c>
      <c r="C14" s="913" t="s">
        <v>155</v>
      </c>
      <c r="D14" s="745" t="s">
        <v>497</v>
      </c>
      <c r="F14" s="185"/>
      <c r="G14" s="745"/>
      <c r="H14" s="745"/>
    </row>
    <row r="15" spans="1:8">
      <c r="B15" s="209" t="s">
        <v>136</v>
      </c>
      <c r="C15" s="913" t="s">
        <v>155</v>
      </c>
      <c r="D15" s="745" t="s">
        <v>497</v>
      </c>
      <c r="F15" s="209"/>
      <c r="G15" s="745"/>
      <c r="H15" s="745"/>
    </row>
    <row r="16" spans="1:8">
      <c r="B16" s="185" t="s">
        <v>11</v>
      </c>
      <c r="C16" s="913">
        <v>0.8441232579946325</v>
      </c>
      <c r="D16" s="208" t="s">
        <v>497</v>
      </c>
      <c r="F16" s="185"/>
      <c r="G16" s="745"/>
    </row>
    <row r="17" spans="2:8">
      <c r="B17" s="208" t="s">
        <v>84</v>
      </c>
      <c r="C17" s="913">
        <v>0.98654003017409286</v>
      </c>
      <c r="D17" s="208" t="s">
        <v>497</v>
      </c>
      <c r="F17" s="208"/>
      <c r="G17" s="745"/>
    </row>
    <row r="18" spans="2:8">
      <c r="B18" s="185" t="s">
        <v>78</v>
      </c>
      <c r="C18" s="913">
        <v>0.80333482147203339</v>
      </c>
      <c r="D18" s="745" t="s">
        <v>497</v>
      </c>
      <c r="F18" s="185"/>
      <c r="G18" s="745"/>
      <c r="H18" s="745"/>
    </row>
    <row r="19" spans="2:8">
      <c r="B19" s="209" t="s">
        <v>85</v>
      </c>
      <c r="C19" s="913" t="s">
        <v>155</v>
      </c>
      <c r="D19" s="745" t="s">
        <v>497</v>
      </c>
      <c r="F19" s="209"/>
      <c r="G19" s="745"/>
      <c r="H19" s="745"/>
    </row>
    <row r="20" spans="2:8">
      <c r="B20" s="185" t="s">
        <v>81</v>
      </c>
      <c r="C20" s="913" t="s">
        <v>155</v>
      </c>
      <c r="D20" s="745" t="s">
        <v>497</v>
      </c>
      <c r="F20" s="185"/>
      <c r="G20" s="745"/>
      <c r="H20" s="745"/>
    </row>
    <row r="21" spans="2:8">
      <c r="B21" s="185" t="s">
        <v>111</v>
      </c>
      <c r="C21" s="913" t="s">
        <v>155</v>
      </c>
      <c r="D21" s="745" t="s">
        <v>497</v>
      </c>
      <c r="F21" s="185"/>
      <c r="G21" s="745"/>
      <c r="H21" s="745"/>
    </row>
    <row r="22" spans="2:8">
      <c r="B22" s="209" t="s">
        <v>128</v>
      </c>
      <c r="C22" s="913" t="s">
        <v>155</v>
      </c>
      <c r="D22" s="745" t="s">
        <v>497</v>
      </c>
      <c r="F22" s="209"/>
      <c r="G22" s="745"/>
      <c r="H22" s="745"/>
    </row>
    <row r="23" spans="2:8">
      <c r="B23" s="185" t="s">
        <v>9</v>
      </c>
      <c r="C23" s="913">
        <v>0.63185800602849418</v>
      </c>
      <c r="D23" s="745" t="s">
        <v>497</v>
      </c>
      <c r="F23" s="185"/>
      <c r="G23" s="745"/>
      <c r="H23" s="745"/>
    </row>
    <row r="24" spans="2:8">
      <c r="B24" s="180" t="s">
        <v>323</v>
      </c>
      <c r="C24" s="913" t="s">
        <v>155</v>
      </c>
      <c r="D24" s="208" t="s">
        <v>497</v>
      </c>
      <c r="F24" s="180"/>
      <c r="G24" s="745"/>
    </row>
    <row r="25" spans="2:8">
      <c r="B25" s="185" t="s">
        <v>94</v>
      </c>
      <c r="C25" s="913">
        <v>0.93772979565862968</v>
      </c>
      <c r="D25" s="745" t="s">
        <v>497</v>
      </c>
      <c r="F25" s="185"/>
      <c r="G25" s="745"/>
      <c r="H25" s="745"/>
    </row>
    <row r="26" spans="2:8">
      <c r="B26" s="185" t="s">
        <v>60</v>
      </c>
      <c r="C26" s="913" t="s">
        <v>155</v>
      </c>
      <c r="D26" s="745" t="s">
        <v>497</v>
      </c>
      <c r="F26" s="185"/>
      <c r="G26" s="745"/>
      <c r="H26" s="745"/>
    </row>
    <row r="27" spans="2:8">
      <c r="B27" s="209" t="s">
        <v>79</v>
      </c>
      <c r="C27" s="913" t="s">
        <v>155</v>
      </c>
      <c r="D27" s="745" t="s">
        <v>497</v>
      </c>
      <c r="F27" s="209"/>
      <c r="G27" s="745"/>
      <c r="H27" s="745"/>
    </row>
    <row r="28" spans="2:8">
      <c r="B28" s="209" t="s">
        <v>65</v>
      </c>
      <c r="C28" s="913" t="s">
        <v>155</v>
      </c>
      <c r="D28" s="745" t="s">
        <v>497</v>
      </c>
      <c r="F28" s="209"/>
      <c r="G28" s="745"/>
      <c r="H28" s="745"/>
    </row>
    <row r="29" spans="2:8">
      <c r="B29" s="183" t="s">
        <v>57</v>
      </c>
      <c r="C29" s="913">
        <v>0.78058051777904891</v>
      </c>
      <c r="D29" s="745" t="s">
        <v>497</v>
      </c>
      <c r="F29" s="183"/>
      <c r="G29" s="745"/>
      <c r="H29" s="745"/>
    </row>
    <row r="30" spans="2:8">
      <c r="B30" s="183" t="s">
        <v>38</v>
      </c>
      <c r="C30" s="913">
        <v>0.64884656002053565</v>
      </c>
      <c r="D30" s="745" t="s">
        <v>497</v>
      </c>
      <c r="F30" s="183"/>
      <c r="G30" s="745"/>
      <c r="H30" s="745"/>
    </row>
    <row r="31" spans="2:8">
      <c r="B31" s="209" t="s">
        <v>58</v>
      </c>
      <c r="C31" s="913">
        <v>0.78221667918320636</v>
      </c>
      <c r="D31" s="745" t="s">
        <v>497</v>
      </c>
      <c r="F31" s="209"/>
      <c r="G31" s="745"/>
      <c r="H31" s="745"/>
    </row>
    <row r="32" spans="2:8">
      <c r="B32" s="185" t="s">
        <v>1</v>
      </c>
      <c r="C32" s="913">
        <v>0.41995824192638964</v>
      </c>
      <c r="D32" s="208" t="s">
        <v>497</v>
      </c>
      <c r="F32" s="185"/>
      <c r="G32" s="745"/>
    </row>
    <row r="33" spans="2:8">
      <c r="B33" s="209" t="s">
        <v>31</v>
      </c>
      <c r="C33" s="913">
        <v>0.86603841226267275</v>
      </c>
      <c r="D33" s="745" t="s">
        <v>497</v>
      </c>
      <c r="F33" s="209"/>
      <c r="G33" s="745"/>
      <c r="H33" s="745"/>
    </row>
    <row r="34" spans="2:8">
      <c r="B34" s="209" t="s">
        <v>113</v>
      </c>
      <c r="C34" s="913" t="s">
        <v>155</v>
      </c>
      <c r="D34" s="745" t="s">
        <v>497</v>
      </c>
      <c r="F34" s="209"/>
      <c r="G34" s="745"/>
      <c r="H34" s="745"/>
    </row>
    <row r="35" spans="2:8">
      <c r="B35" s="208" t="s">
        <v>324</v>
      </c>
      <c r="C35" s="913" t="s">
        <v>155</v>
      </c>
      <c r="D35" s="745" t="s">
        <v>497</v>
      </c>
      <c r="F35" s="208"/>
      <c r="G35" s="745"/>
      <c r="H35" s="745"/>
    </row>
    <row r="36" spans="2:8">
      <c r="B36" s="180" t="s">
        <v>114</v>
      </c>
      <c r="C36" s="913">
        <v>0.89590431272648452</v>
      </c>
      <c r="D36" s="745" t="s">
        <v>497</v>
      </c>
      <c r="F36" s="180"/>
      <c r="G36" s="745"/>
      <c r="H36" s="745"/>
    </row>
    <row r="37" spans="2:8">
      <c r="B37" s="209" t="s">
        <v>73</v>
      </c>
      <c r="C37" s="913">
        <v>0.72248643673031054</v>
      </c>
      <c r="D37" s="745" t="s">
        <v>497</v>
      </c>
      <c r="F37" s="209"/>
      <c r="G37" s="745"/>
      <c r="H37" s="745"/>
    </row>
    <row r="38" spans="2:8">
      <c r="B38" s="209" t="s">
        <v>138</v>
      </c>
      <c r="C38" s="913">
        <v>0.95825951073499793</v>
      </c>
      <c r="D38" s="745" t="s">
        <v>497</v>
      </c>
      <c r="F38" s="209"/>
      <c r="G38" s="745"/>
      <c r="H38" s="745"/>
    </row>
    <row r="39" spans="2:8">
      <c r="B39" s="209" t="s">
        <v>80</v>
      </c>
      <c r="C39" s="913">
        <v>0.82587347352980145</v>
      </c>
      <c r="D39" s="745" t="s">
        <v>497</v>
      </c>
      <c r="F39" s="209"/>
      <c r="G39" s="745"/>
      <c r="H39" s="745"/>
    </row>
    <row r="40" spans="2:8">
      <c r="B40" s="185" t="s">
        <v>103</v>
      </c>
      <c r="C40" s="913">
        <v>0.73111192163401417</v>
      </c>
      <c r="D40" s="208" t="s">
        <v>497</v>
      </c>
      <c r="F40" s="185"/>
      <c r="G40" s="745"/>
    </row>
    <row r="41" spans="2:8">
      <c r="B41" s="209" t="s">
        <v>64</v>
      </c>
      <c r="C41" s="913">
        <v>0.89200509126021232</v>
      </c>
      <c r="D41" s="745" t="s">
        <v>497</v>
      </c>
      <c r="F41" s="209"/>
      <c r="G41" s="745"/>
      <c r="H41" s="745"/>
    </row>
    <row r="42" spans="2:8">
      <c r="B42" s="209" t="s">
        <v>19</v>
      </c>
      <c r="C42" s="913">
        <v>0.85077976573838698</v>
      </c>
      <c r="D42" s="745" t="s">
        <v>497</v>
      </c>
      <c r="F42" s="209"/>
      <c r="G42" s="745"/>
      <c r="H42" s="745"/>
    </row>
    <row r="43" spans="2:8">
      <c r="B43" s="209" t="s">
        <v>100</v>
      </c>
      <c r="C43" s="913" t="s">
        <v>155</v>
      </c>
      <c r="D43" s="745" t="s">
        <v>497</v>
      </c>
      <c r="F43" s="209"/>
      <c r="G43" s="745"/>
      <c r="H43" s="745"/>
    </row>
    <row r="44" spans="2:8">
      <c r="B44" s="364" t="s">
        <v>134</v>
      </c>
      <c r="C44" s="913">
        <v>0.93729620314812634</v>
      </c>
      <c r="D44" s="745" t="s">
        <v>497</v>
      </c>
      <c r="F44" s="364"/>
      <c r="G44" s="745"/>
      <c r="H44" s="745"/>
    </row>
    <row r="45" spans="2:8">
      <c r="B45" s="364" t="s">
        <v>17</v>
      </c>
      <c r="C45" s="913">
        <v>0.91748454733659235</v>
      </c>
      <c r="D45" s="208" t="s">
        <v>497</v>
      </c>
      <c r="F45" s="364"/>
      <c r="G45" s="745"/>
    </row>
    <row r="46" spans="2:8">
      <c r="B46" s="364" t="s">
        <v>105</v>
      </c>
      <c r="C46" s="913">
        <v>0.75463952342322349</v>
      </c>
      <c r="D46" s="745" t="s">
        <v>497</v>
      </c>
      <c r="F46" s="364"/>
      <c r="G46" s="745"/>
      <c r="H46" s="745"/>
    </row>
    <row r="47" spans="2:8">
      <c r="B47" s="209" t="s">
        <v>24</v>
      </c>
      <c r="C47" s="913">
        <v>0.59076219489968806</v>
      </c>
      <c r="D47" s="745" t="s">
        <v>497</v>
      </c>
      <c r="F47" s="209"/>
      <c r="G47" s="745"/>
      <c r="H47" s="745"/>
    </row>
    <row r="48" spans="2:8">
      <c r="B48" s="209" t="s">
        <v>131</v>
      </c>
      <c r="C48" s="913" t="s">
        <v>155</v>
      </c>
      <c r="D48" s="745" t="s">
        <v>497</v>
      </c>
      <c r="F48" s="209"/>
      <c r="G48" s="745"/>
      <c r="H48" s="745"/>
    </row>
    <row r="49" spans="2:8">
      <c r="B49" s="209" t="s">
        <v>222</v>
      </c>
      <c r="C49" s="913" t="s">
        <v>155</v>
      </c>
      <c r="D49" s="745" t="s">
        <v>497</v>
      </c>
      <c r="F49" s="209"/>
      <c r="G49" s="745"/>
      <c r="H49" s="745"/>
    </row>
    <row r="50" spans="2:8">
      <c r="B50" s="187" t="s">
        <v>112</v>
      </c>
      <c r="C50" s="913" t="s">
        <v>155</v>
      </c>
      <c r="D50" s="745" t="s">
        <v>497</v>
      </c>
      <c r="F50" s="187"/>
      <c r="G50" s="745"/>
      <c r="H50" s="745"/>
    </row>
    <row r="51" spans="2:8">
      <c r="B51" s="209" t="s">
        <v>20</v>
      </c>
      <c r="C51" s="913">
        <v>0.72322238349946133</v>
      </c>
      <c r="D51" s="745" t="s">
        <v>497</v>
      </c>
      <c r="F51" s="209"/>
      <c r="G51" s="745"/>
      <c r="H51" s="745"/>
    </row>
    <row r="52" spans="2:8">
      <c r="B52" s="208" t="s">
        <v>48</v>
      </c>
      <c r="C52" s="913">
        <v>0.84446401818852523</v>
      </c>
      <c r="D52" s="745" t="s">
        <v>497</v>
      </c>
      <c r="F52" s="208"/>
      <c r="G52" s="745"/>
      <c r="H52" s="745"/>
    </row>
    <row r="53" spans="2:8">
      <c r="B53" s="209" t="s">
        <v>75</v>
      </c>
      <c r="C53" s="913">
        <v>0.87447744158793317</v>
      </c>
      <c r="D53" s="745" t="s">
        <v>497</v>
      </c>
      <c r="F53" s="209"/>
      <c r="G53" s="745"/>
      <c r="H53" s="745"/>
    </row>
    <row r="54" spans="2:8">
      <c r="B54" s="208" t="s">
        <v>68</v>
      </c>
      <c r="C54" s="913" t="s">
        <v>155</v>
      </c>
      <c r="D54" s="745" t="s">
        <v>497</v>
      </c>
      <c r="F54" s="208"/>
      <c r="G54" s="745"/>
      <c r="H54" s="745"/>
    </row>
    <row r="55" spans="2:8">
      <c r="B55" s="208" t="s">
        <v>77</v>
      </c>
      <c r="C55" s="913" t="s">
        <v>155</v>
      </c>
      <c r="D55" s="208" t="s">
        <v>497</v>
      </c>
      <c r="F55" s="208"/>
      <c r="G55" s="745"/>
    </row>
    <row r="56" spans="2:8">
      <c r="B56" s="209" t="s">
        <v>89</v>
      </c>
      <c r="C56" s="913" t="s">
        <v>155</v>
      </c>
      <c r="D56" s="745" t="s">
        <v>497</v>
      </c>
      <c r="F56" s="209"/>
      <c r="G56" s="745"/>
      <c r="H56" s="745"/>
    </row>
    <row r="57" spans="2:8">
      <c r="B57" s="364" t="s">
        <v>93</v>
      </c>
      <c r="C57" s="913" t="s">
        <v>155</v>
      </c>
      <c r="D57" s="208" t="s">
        <v>338</v>
      </c>
      <c r="F57" s="364"/>
      <c r="G57" s="745"/>
    </row>
    <row r="58" spans="2:8">
      <c r="B58" s="209" t="s">
        <v>82</v>
      </c>
      <c r="C58" s="913">
        <v>0.87354099473044533</v>
      </c>
      <c r="D58" s="745" t="s">
        <v>497</v>
      </c>
      <c r="F58" s="209"/>
      <c r="G58" s="745"/>
      <c r="H58" s="745"/>
    </row>
    <row r="59" spans="2:8">
      <c r="B59" s="209" t="s">
        <v>145</v>
      </c>
      <c r="C59" s="913">
        <v>0.89429854758860361</v>
      </c>
      <c r="D59" s="745" t="s">
        <v>497</v>
      </c>
      <c r="F59" s="209"/>
      <c r="G59" s="745"/>
      <c r="H59" s="745"/>
    </row>
    <row r="60" spans="2:8">
      <c r="B60" s="209" t="s">
        <v>6</v>
      </c>
      <c r="C60" s="913">
        <v>0.71569922764214688</v>
      </c>
      <c r="D60" s="745" t="s">
        <v>497</v>
      </c>
      <c r="F60" s="209"/>
      <c r="G60" s="745"/>
      <c r="H60" s="745"/>
    </row>
    <row r="61" spans="2:8">
      <c r="B61" s="187" t="s">
        <v>8</v>
      </c>
      <c r="C61" s="913">
        <v>0.72964352978375335</v>
      </c>
      <c r="D61" s="745" t="s">
        <v>497</v>
      </c>
      <c r="F61" s="187"/>
      <c r="G61" s="745"/>
      <c r="H61" s="745"/>
    </row>
    <row r="62" spans="2:8">
      <c r="B62" s="187" t="s">
        <v>22</v>
      </c>
      <c r="C62" s="913">
        <v>0.62368767357853871</v>
      </c>
      <c r="D62" s="745" t="s">
        <v>497</v>
      </c>
      <c r="F62" s="187"/>
      <c r="G62" s="745"/>
      <c r="H62" s="745"/>
    </row>
    <row r="63" spans="2:8">
      <c r="B63" s="364" t="s">
        <v>40</v>
      </c>
      <c r="C63" s="913">
        <v>0.8998468579319624</v>
      </c>
      <c r="D63" s="745" t="s">
        <v>497</v>
      </c>
      <c r="F63" s="364"/>
      <c r="G63" s="745"/>
      <c r="H63" s="745"/>
    </row>
    <row r="64" spans="2:8">
      <c r="B64" s="209" t="s">
        <v>110</v>
      </c>
      <c r="C64" s="913">
        <v>0.80315242701056777</v>
      </c>
      <c r="D64" s="745" t="s">
        <v>497</v>
      </c>
      <c r="F64" s="209"/>
      <c r="G64" s="745"/>
      <c r="H64" s="745"/>
    </row>
    <row r="65" spans="2:8">
      <c r="B65" s="209" t="s">
        <v>91</v>
      </c>
      <c r="C65" s="913">
        <v>0.75755300901092848</v>
      </c>
      <c r="D65" s="745" t="s">
        <v>497</v>
      </c>
      <c r="F65" s="209"/>
      <c r="G65" s="745"/>
      <c r="H65" s="745"/>
    </row>
    <row r="66" spans="2:8">
      <c r="B66" s="208" t="s">
        <v>26</v>
      </c>
      <c r="C66" s="913">
        <v>0.73971522141502977</v>
      </c>
      <c r="D66" s="745" t="s">
        <v>497</v>
      </c>
      <c r="F66" s="208"/>
      <c r="G66" s="745"/>
      <c r="H66" s="745"/>
    </row>
    <row r="67" spans="2:8">
      <c r="B67" s="364" t="s">
        <v>14</v>
      </c>
      <c r="C67" s="913">
        <v>0.56179736833774363</v>
      </c>
      <c r="D67" s="745" t="s">
        <v>497</v>
      </c>
      <c r="F67" s="364"/>
      <c r="G67" s="745"/>
      <c r="H67" s="745"/>
    </row>
    <row r="68" spans="2:8" ht="12">
      <c r="B68" s="156" t="s">
        <v>97</v>
      </c>
      <c r="C68" s="913">
        <v>0.77667552969511977</v>
      </c>
      <c r="D68" s="745" t="s">
        <v>497</v>
      </c>
      <c r="F68" s="156"/>
      <c r="G68" s="745"/>
      <c r="H68" s="745"/>
    </row>
    <row r="69" spans="2:8">
      <c r="B69" s="209" t="s">
        <v>63</v>
      </c>
      <c r="C69" s="913">
        <v>0.75082669113290135</v>
      </c>
      <c r="D69" s="745" t="s">
        <v>497</v>
      </c>
      <c r="F69" s="209"/>
      <c r="G69" s="745"/>
      <c r="H69" s="745"/>
    </row>
    <row r="70" spans="2:8">
      <c r="B70" s="364" t="s">
        <v>34</v>
      </c>
      <c r="C70" s="913">
        <v>0.88046797395239318</v>
      </c>
      <c r="D70" s="208" t="s">
        <v>497</v>
      </c>
      <c r="F70" s="364"/>
      <c r="G70" s="745"/>
    </row>
    <row r="71" spans="2:8">
      <c r="B71" s="208" t="s">
        <v>125</v>
      </c>
      <c r="C71" s="913" t="s">
        <v>155</v>
      </c>
      <c r="D71" s="208" t="s">
        <v>497</v>
      </c>
      <c r="F71" s="208"/>
      <c r="G71" s="745"/>
    </row>
    <row r="72" spans="2:8">
      <c r="B72" s="209" t="s">
        <v>102</v>
      </c>
      <c r="C72" s="913" t="s">
        <v>155</v>
      </c>
      <c r="D72" s="745" t="s">
        <v>497</v>
      </c>
      <c r="F72" s="209"/>
      <c r="G72" s="745"/>
      <c r="H72" s="745"/>
    </row>
    <row r="73" spans="2:8">
      <c r="B73" s="209" t="s">
        <v>98</v>
      </c>
      <c r="C73" s="913" t="s">
        <v>155</v>
      </c>
      <c r="D73" s="745" t="s">
        <v>497</v>
      </c>
      <c r="F73" s="209"/>
      <c r="G73" s="745"/>
      <c r="H73" s="745"/>
    </row>
    <row r="74" spans="2:8">
      <c r="B74" s="209" t="s">
        <v>126</v>
      </c>
      <c r="C74" s="913" t="s">
        <v>155</v>
      </c>
      <c r="D74" s="745" t="s">
        <v>497</v>
      </c>
      <c r="F74" s="209"/>
      <c r="G74" s="745"/>
      <c r="H74" s="745"/>
    </row>
    <row r="75" spans="2:8">
      <c r="B75" s="364" t="s">
        <v>117</v>
      </c>
      <c r="C75" s="913">
        <v>0.84726220888582515</v>
      </c>
      <c r="D75" s="208" t="s">
        <v>497</v>
      </c>
      <c r="F75" s="364"/>
      <c r="G75" s="745"/>
    </row>
    <row r="76" spans="2:8">
      <c r="B76" s="209" t="s">
        <v>130</v>
      </c>
      <c r="C76" s="913" t="s">
        <v>155</v>
      </c>
      <c r="D76" s="745" t="s">
        <v>497</v>
      </c>
      <c r="F76" s="209"/>
      <c r="G76" s="745"/>
      <c r="H76" s="745"/>
    </row>
    <row r="77" spans="2:8">
      <c r="B77" s="209" t="s">
        <v>96</v>
      </c>
      <c r="C77" s="913" t="s">
        <v>155</v>
      </c>
      <c r="D77" s="745" t="s">
        <v>497</v>
      </c>
      <c r="F77" s="209"/>
      <c r="G77" s="745"/>
      <c r="H77" s="745"/>
    </row>
    <row r="78" spans="2:8">
      <c r="B78" s="208" t="s">
        <v>118</v>
      </c>
      <c r="C78" s="913">
        <v>0.89251234315544514</v>
      </c>
      <c r="D78" s="208" t="s">
        <v>497</v>
      </c>
      <c r="F78" s="208"/>
      <c r="G78" s="745"/>
    </row>
    <row r="79" spans="2:8">
      <c r="B79" s="209" t="s">
        <v>142</v>
      </c>
      <c r="C79" s="913" t="s">
        <v>155</v>
      </c>
      <c r="D79" s="745" t="s">
        <v>497</v>
      </c>
      <c r="F79" s="209"/>
      <c r="G79" s="745"/>
      <c r="H79" s="745"/>
    </row>
    <row r="80" spans="2:8">
      <c r="B80" s="364" t="s">
        <v>53</v>
      </c>
      <c r="C80" s="913" t="s">
        <v>155</v>
      </c>
      <c r="D80" s="745" t="s">
        <v>497</v>
      </c>
      <c r="F80" s="364"/>
      <c r="G80" s="745"/>
      <c r="H80" s="745"/>
    </row>
    <row r="81" spans="2:8">
      <c r="B81" s="209" t="s">
        <v>62</v>
      </c>
      <c r="C81" s="913" t="s">
        <v>155</v>
      </c>
      <c r="D81" s="745" t="s">
        <v>497</v>
      </c>
      <c r="F81" s="209"/>
      <c r="G81" s="745"/>
      <c r="H81" s="745"/>
    </row>
    <row r="82" spans="2:8">
      <c r="B82" s="209" t="s">
        <v>44</v>
      </c>
      <c r="C82" s="913">
        <v>0.77687464991110788</v>
      </c>
      <c r="D82" s="745" t="s">
        <v>497</v>
      </c>
      <c r="F82" s="209"/>
      <c r="G82" s="745"/>
      <c r="H82" s="745"/>
    </row>
    <row r="83" spans="2:8">
      <c r="B83" s="209" t="s">
        <v>66</v>
      </c>
      <c r="C83" s="913" t="s">
        <v>155</v>
      </c>
      <c r="D83" s="745" t="s">
        <v>497</v>
      </c>
      <c r="F83" s="209"/>
      <c r="G83" s="745"/>
      <c r="H83" s="745"/>
    </row>
    <row r="84" spans="2:8">
      <c r="B84" s="209" t="s">
        <v>144</v>
      </c>
      <c r="C84" s="913" t="s">
        <v>155</v>
      </c>
      <c r="D84" s="745" t="s">
        <v>497</v>
      </c>
      <c r="F84" s="209"/>
      <c r="G84" s="745"/>
      <c r="H84" s="745"/>
    </row>
    <row r="85" spans="2:8">
      <c r="B85" s="209" t="s">
        <v>133</v>
      </c>
      <c r="C85" s="913" t="s">
        <v>155</v>
      </c>
      <c r="D85" s="745" t="s">
        <v>497</v>
      </c>
      <c r="F85" s="209"/>
      <c r="G85" s="745"/>
      <c r="H85" s="745"/>
    </row>
    <row r="86" spans="2:8">
      <c r="B86" s="209" t="s">
        <v>15</v>
      </c>
      <c r="C86" s="913">
        <v>0.76699720360537205</v>
      </c>
      <c r="D86" s="745" t="s">
        <v>497</v>
      </c>
      <c r="F86" s="209"/>
      <c r="G86" s="745"/>
      <c r="H86" s="745"/>
    </row>
    <row r="87" spans="2:8">
      <c r="B87" s="364" t="s">
        <v>115</v>
      </c>
      <c r="C87" s="913" t="s">
        <v>155</v>
      </c>
      <c r="D87" s="745" t="s">
        <v>497</v>
      </c>
      <c r="F87" s="364"/>
      <c r="G87" s="745"/>
      <c r="H87" s="745"/>
    </row>
    <row r="88" spans="2:8">
      <c r="B88" s="208" t="s">
        <v>121</v>
      </c>
      <c r="C88" s="913" t="s">
        <v>155</v>
      </c>
      <c r="D88" s="745" t="s">
        <v>497</v>
      </c>
      <c r="F88" s="208"/>
      <c r="G88" s="745"/>
      <c r="H88" s="745"/>
    </row>
    <row r="89" spans="2:8">
      <c r="B89" s="208" t="s">
        <v>140</v>
      </c>
      <c r="C89" s="913" t="s">
        <v>155</v>
      </c>
      <c r="D89" s="745" t="s">
        <v>497</v>
      </c>
      <c r="F89" s="208"/>
      <c r="G89" s="745"/>
      <c r="H89" s="745"/>
    </row>
    <row r="90" spans="2:8">
      <c r="B90" s="208" t="s">
        <v>39</v>
      </c>
      <c r="C90" s="913">
        <v>0.94835998425634471</v>
      </c>
      <c r="D90" s="208" t="s">
        <v>497</v>
      </c>
      <c r="F90" s="208"/>
      <c r="G90" s="745"/>
    </row>
    <row r="91" spans="2:8">
      <c r="B91" s="364" t="s">
        <v>51</v>
      </c>
      <c r="C91" s="913" t="s">
        <v>155</v>
      </c>
      <c r="D91" s="745" t="s">
        <v>497</v>
      </c>
      <c r="F91" s="364"/>
      <c r="G91" s="745"/>
      <c r="H91" s="745"/>
    </row>
    <row r="92" spans="2:8">
      <c r="B92" s="364" t="s">
        <v>127</v>
      </c>
      <c r="C92" s="913" t="s">
        <v>155</v>
      </c>
      <c r="D92" s="208" t="s">
        <v>497</v>
      </c>
      <c r="F92" s="364"/>
      <c r="G92" s="745"/>
    </row>
    <row r="93" spans="2:8">
      <c r="B93" s="364" t="s">
        <v>42</v>
      </c>
      <c r="C93" s="913" t="s">
        <v>155</v>
      </c>
      <c r="D93" s="745" t="s">
        <v>497</v>
      </c>
      <c r="F93" s="364"/>
      <c r="G93" s="745"/>
      <c r="H93" s="745"/>
    </row>
    <row r="94" spans="2:8">
      <c r="B94" s="208" t="s">
        <v>59</v>
      </c>
      <c r="C94" s="913">
        <v>0.69689475575621684</v>
      </c>
      <c r="D94" s="208" t="s">
        <v>497</v>
      </c>
      <c r="F94" s="208"/>
      <c r="G94" s="745"/>
    </row>
    <row r="95" spans="2:8">
      <c r="B95" s="364" t="s">
        <v>116</v>
      </c>
      <c r="C95" s="913">
        <v>0.8268825080953478</v>
      </c>
      <c r="D95" s="208" t="s">
        <v>497</v>
      </c>
      <c r="F95" s="364"/>
      <c r="G95" s="745"/>
    </row>
    <row r="96" spans="2:8">
      <c r="B96" s="208" t="s">
        <v>101</v>
      </c>
      <c r="C96" s="913" t="s">
        <v>155</v>
      </c>
      <c r="D96" s="208" t="s">
        <v>497</v>
      </c>
      <c r="F96" s="208"/>
      <c r="G96" s="745"/>
    </row>
    <row r="97" spans="2:8">
      <c r="B97" s="209" t="s">
        <v>61</v>
      </c>
      <c r="C97" s="913" t="s">
        <v>155</v>
      </c>
      <c r="D97" s="745" t="s">
        <v>497</v>
      </c>
      <c r="F97" s="209"/>
      <c r="G97" s="745"/>
      <c r="H97" s="745"/>
    </row>
    <row r="98" spans="2:8">
      <c r="B98" s="364" t="s">
        <v>12</v>
      </c>
      <c r="C98" s="913">
        <v>0.79231566482768467</v>
      </c>
      <c r="D98" s="208" t="s">
        <v>497</v>
      </c>
      <c r="F98" s="364"/>
      <c r="G98" s="745"/>
    </row>
    <row r="99" spans="2:8">
      <c r="B99" s="364" t="s">
        <v>531</v>
      </c>
      <c r="C99" s="913" t="s">
        <v>155</v>
      </c>
      <c r="D99" s="745" t="s">
        <v>497</v>
      </c>
      <c r="F99" s="364"/>
      <c r="G99" s="745"/>
      <c r="H99" s="745"/>
    </row>
    <row r="100" spans="2:8">
      <c r="B100" s="364" t="s">
        <v>109</v>
      </c>
      <c r="C100" s="913">
        <v>0.76452881097866887</v>
      </c>
      <c r="D100" s="745" t="s">
        <v>497</v>
      </c>
      <c r="F100" s="364"/>
      <c r="G100" s="745"/>
      <c r="H100" s="745"/>
    </row>
    <row r="101" spans="2:8">
      <c r="B101" s="364" t="s">
        <v>122</v>
      </c>
      <c r="C101" s="913" t="s">
        <v>155</v>
      </c>
      <c r="D101" s="745" t="s">
        <v>497</v>
      </c>
      <c r="F101" s="364"/>
      <c r="G101" s="745"/>
      <c r="H101" s="745"/>
    </row>
    <row r="102" spans="2:8">
      <c r="B102" s="209" t="s">
        <v>10</v>
      </c>
      <c r="C102" s="913">
        <v>0.72312090229168791</v>
      </c>
      <c r="D102" s="745" t="s">
        <v>497</v>
      </c>
      <c r="F102" s="209"/>
      <c r="G102" s="745"/>
      <c r="H102" s="745"/>
    </row>
    <row r="103" spans="2:8">
      <c r="B103" s="364" t="s">
        <v>119</v>
      </c>
      <c r="C103" s="913" t="s">
        <v>155</v>
      </c>
      <c r="D103" s="745" t="s">
        <v>497</v>
      </c>
      <c r="F103" s="364"/>
      <c r="G103" s="745"/>
      <c r="H103" s="745"/>
    </row>
    <row r="104" spans="2:8">
      <c r="B104" s="209" t="s">
        <v>99</v>
      </c>
      <c r="C104" s="913" t="s">
        <v>155</v>
      </c>
      <c r="D104" s="745" t="s">
        <v>497</v>
      </c>
      <c r="F104" s="209"/>
      <c r="G104" s="745"/>
      <c r="H104" s="745"/>
    </row>
    <row r="105" spans="2:8">
      <c r="B105" s="364" t="s">
        <v>43</v>
      </c>
      <c r="C105" s="913">
        <v>0.87267502752638504</v>
      </c>
      <c r="D105" s="745" t="s">
        <v>497</v>
      </c>
      <c r="F105" s="364"/>
      <c r="G105" s="745"/>
      <c r="H105" s="745"/>
    </row>
    <row r="106" spans="2:8">
      <c r="B106" s="208" t="s">
        <v>16</v>
      </c>
      <c r="C106" s="913">
        <v>0.9116673827765347</v>
      </c>
      <c r="D106" s="745" t="s">
        <v>497</v>
      </c>
      <c r="F106" s="208"/>
      <c r="G106" s="745"/>
      <c r="H106" s="745"/>
    </row>
    <row r="107" spans="2:8">
      <c r="B107" s="208" t="s">
        <v>35</v>
      </c>
      <c r="C107" s="913">
        <v>0.7755558534966881</v>
      </c>
      <c r="D107" s="745" t="s">
        <v>497</v>
      </c>
      <c r="F107" s="208"/>
      <c r="G107" s="745"/>
      <c r="H107" s="745"/>
    </row>
    <row r="108" spans="2:8">
      <c r="B108" s="209" t="s">
        <v>74</v>
      </c>
      <c r="C108" s="913">
        <v>0.82124104500939921</v>
      </c>
      <c r="D108" s="745" t="s">
        <v>497</v>
      </c>
      <c r="F108" s="209"/>
      <c r="G108" s="745"/>
      <c r="H108" s="745"/>
    </row>
    <row r="109" spans="2:8">
      <c r="B109" s="209" t="s">
        <v>139</v>
      </c>
      <c r="C109" s="913">
        <v>0.9515691353456327</v>
      </c>
      <c r="D109" s="745" t="s">
        <v>497</v>
      </c>
      <c r="F109" s="209"/>
      <c r="G109" s="745"/>
      <c r="H109" s="745"/>
    </row>
    <row r="110" spans="2:8">
      <c r="B110" s="364" t="s">
        <v>54</v>
      </c>
      <c r="C110" s="913">
        <v>0.85258987590915147</v>
      </c>
      <c r="D110" s="745" t="s">
        <v>497</v>
      </c>
      <c r="F110" s="364"/>
      <c r="G110" s="745"/>
      <c r="H110" s="745"/>
    </row>
    <row r="111" spans="2:8">
      <c r="B111" s="125" t="s">
        <v>13</v>
      </c>
      <c r="C111" s="913">
        <v>0.84929282903302361</v>
      </c>
      <c r="D111" s="745" t="s">
        <v>497</v>
      </c>
      <c r="F111" s="125"/>
      <c r="G111" s="745"/>
      <c r="H111" s="745"/>
    </row>
    <row r="112" spans="2:8">
      <c r="B112" s="364" t="s">
        <v>72</v>
      </c>
      <c r="C112" s="913" t="s">
        <v>155</v>
      </c>
      <c r="D112" s="745" t="s">
        <v>497</v>
      </c>
      <c r="F112" s="364"/>
      <c r="G112" s="745"/>
      <c r="H112" s="745"/>
    </row>
    <row r="113" spans="2:8">
      <c r="B113" s="209" t="s">
        <v>47</v>
      </c>
      <c r="C113" s="913">
        <v>0.80855741808192727</v>
      </c>
      <c r="D113" s="745" t="s">
        <v>497</v>
      </c>
      <c r="F113" s="209"/>
      <c r="G113" s="745"/>
      <c r="H113" s="745"/>
    </row>
    <row r="114" spans="2:8">
      <c r="B114" s="208" t="s">
        <v>70</v>
      </c>
      <c r="C114" s="913" t="s">
        <v>155</v>
      </c>
      <c r="D114" s="745" t="s">
        <v>497</v>
      </c>
      <c r="F114" s="208"/>
      <c r="G114" s="745"/>
      <c r="H114" s="745"/>
    </row>
    <row r="115" spans="2:8">
      <c r="B115" s="209" t="s">
        <v>92</v>
      </c>
      <c r="C115" s="913">
        <v>0.84658632160273872</v>
      </c>
      <c r="D115" s="745" t="s">
        <v>497</v>
      </c>
      <c r="F115" s="209"/>
      <c r="G115" s="745"/>
      <c r="H115" s="745"/>
    </row>
    <row r="116" spans="2:8">
      <c r="B116" s="209" t="s">
        <v>108</v>
      </c>
      <c r="C116" s="913">
        <v>0.66914364063649456</v>
      </c>
      <c r="D116" s="745" t="s">
        <v>497</v>
      </c>
      <c r="F116" s="209"/>
      <c r="G116" s="745"/>
      <c r="H116" s="745"/>
    </row>
    <row r="117" spans="2:8">
      <c r="B117" s="364" t="s">
        <v>156</v>
      </c>
      <c r="C117" s="913">
        <v>0.9050670889974044</v>
      </c>
      <c r="D117" s="208" t="s">
        <v>497</v>
      </c>
      <c r="F117" s="364"/>
      <c r="G117" s="745"/>
      <c r="H117" s="745"/>
    </row>
    <row r="118" spans="2:8">
      <c r="B118" s="209" t="s">
        <v>129</v>
      </c>
      <c r="C118" s="913">
        <v>0.90284206193149885</v>
      </c>
      <c r="D118" s="745" t="s">
        <v>497</v>
      </c>
      <c r="F118" s="209"/>
      <c r="G118" s="745"/>
      <c r="H118" s="745"/>
    </row>
    <row r="119" spans="2:8">
      <c r="B119" s="364" t="s">
        <v>27</v>
      </c>
      <c r="C119" s="913">
        <v>0.86684084613067447</v>
      </c>
      <c r="D119" s="745" t="s">
        <v>497</v>
      </c>
      <c r="F119" s="364"/>
      <c r="G119" s="745"/>
      <c r="H119" s="745"/>
    </row>
    <row r="120" spans="2:8">
      <c r="B120" s="208" t="s">
        <v>219</v>
      </c>
      <c r="C120" s="913">
        <v>0.53441814348050387</v>
      </c>
      <c r="D120" s="745" t="s">
        <v>497</v>
      </c>
      <c r="F120" s="208"/>
      <c r="G120" s="745"/>
      <c r="H120" s="745"/>
    </row>
    <row r="121" spans="2:8">
      <c r="B121" s="209" t="s">
        <v>28</v>
      </c>
      <c r="C121" s="913">
        <v>0.68145387949255765</v>
      </c>
      <c r="D121" s="745" t="s">
        <v>497</v>
      </c>
      <c r="F121" s="209"/>
      <c r="G121" s="745"/>
      <c r="H121" s="745"/>
    </row>
    <row r="122" spans="2:8">
      <c r="B122" s="209" t="s">
        <v>56</v>
      </c>
      <c r="C122" s="913">
        <v>0.93185280990804298</v>
      </c>
      <c r="D122" s="745" t="s">
        <v>497</v>
      </c>
      <c r="F122" s="209"/>
      <c r="G122" s="745"/>
      <c r="H122" s="745"/>
    </row>
    <row r="123" spans="2:8">
      <c r="B123" s="209" t="s">
        <v>86</v>
      </c>
      <c r="C123" s="913">
        <v>0.80740739667979244</v>
      </c>
      <c r="D123" s="745" t="s">
        <v>497</v>
      </c>
      <c r="F123" s="209"/>
      <c r="G123" s="745"/>
      <c r="H123" s="745"/>
    </row>
    <row r="124" spans="2:8">
      <c r="B124" s="364" t="s">
        <v>0</v>
      </c>
      <c r="C124" s="913">
        <v>0.84426627462977155</v>
      </c>
      <c r="D124" s="208" t="s">
        <v>497</v>
      </c>
      <c r="F124" s="364"/>
      <c r="G124" s="745"/>
    </row>
    <row r="125" spans="2:8">
      <c r="B125" s="209" t="s">
        <v>52</v>
      </c>
      <c r="C125" s="913" t="s">
        <v>155</v>
      </c>
      <c r="D125" s="745" t="s">
        <v>497</v>
      </c>
      <c r="F125" s="209"/>
      <c r="G125" s="745"/>
      <c r="H125" s="745"/>
    </row>
    <row r="126" spans="2:8">
      <c r="B126" s="209" t="s">
        <v>50</v>
      </c>
      <c r="C126" s="913">
        <v>0.42960732719536254</v>
      </c>
      <c r="D126" s="745" t="s">
        <v>497</v>
      </c>
      <c r="F126" s="209"/>
      <c r="G126" s="745"/>
      <c r="H126" s="745"/>
    </row>
    <row r="127" spans="2:8">
      <c r="B127" s="209" t="s">
        <v>90</v>
      </c>
      <c r="C127" s="913" t="s">
        <v>155</v>
      </c>
      <c r="D127" s="745" t="s">
        <v>497</v>
      </c>
      <c r="F127" s="209"/>
      <c r="G127" s="745"/>
      <c r="H127" s="745"/>
    </row>
    <row r="128" spans="2:8">
      <c r="B128" s="209" t="s">
        <v>23</v>
      </c>
      <c r="C128" s="913">
        <v>0.62247313020237904</v>
      </c>
      <c r="D128" s="745" t="s">
        <v>497</v>
      </c>
      <c r="F128" s="209"/>
      <c r="G128" s="745"/>
      <c r="H128" s="745"/>
    </row>
    <row r="129" spans="2:8">
      <c r="B129" s="209" t="s">
        <v>95</v>
      </c>
      <c r="C129" s="913" t="s">
        <v>155</v>
      </c>
      <c r="D129" s="745" t="s">
        <v>497</v>
      </c>
      <c r="F129" s="209"/>
      <c r="G129" s="745"/>
      <c r="H129" s="745"/>
    </row>
    <row r="130" spans="2:8">
      <c r="B130" s="209" t="s">
        <v>76</v>
      </c>
      <c r="C130" s="913">
        <v>0.60892301582048058</v>
      </c>
      <c r="D130" s="745" t="s">
        <v>497</v>
      </c>
      <c r="F130" s="209"/>
      <c r="G130" s="745"/>
      <c r="H130" s="745"/>
    </row>
    <row r="131" spans="2:8">
      <c r="B131" s="364" t="s">
        <v>21</v>
      </c>
      <c r="C131" s="913">
        <v>0.76410433094997532</v>
      </c>
      <c r="D131" s="745" t="s">
        <v>497</v>
      </c>
      <c r="F131" s="364"/>
      <c r="G131" s="745"/>
      <c r="H131" s="745"/>
    </row>
    <row r="132" spans="2:8">
      <c r="B132" s="209" t="s">
        <v>37</v>
      </c>
      <c r="C132" s="913">
        <v>0.82791982757802185</v>
      </c>
      <c r="D132" s="745" t="s">
        <v>497</v>
      </c>
      <c r="F132" s="209"/>
      <c r="G132" s="745"/>
      <c r="H132" s="745"/>
    </row>
    <row r="133" spans="2:8">
      <c r="B133" s="209" t="s">
        <v>29</v>
      </c>
      <c r="C133" s="913">
        <v>0.87757576252367575</v>
      </c>
      <c r="D133" s="745" t="s">
        <v>497</v>
      </c>
      <c r="F133" s="209"/>
      <c r="G133" s="745"/>
      <c r="H133" s="745"/>
    </row>
    <row r="134" spans="2:8">
      <c r="B134" s="209" t="s">
        <v>106</v>
      </c>
      <c r="C134" s="913">
        <v>0.91400383258509899</v>
      </c>
      <c r="D134" s="745" t="s">
        <v>497</v>
      </c>
      <c r="F134" s="209"/>
      <c r="G134" s="745"/>
      <c r="H134" s="745"/>
    </row>
    <row r="135" spans="2:8">
      <c r="B135" s="209" t="s">
        <v>25</v>
      </c>
      <c r="C135" s="913">
        <v>0.74569988616316463</v>
      </c>
      <c r="D135" s="745" t="s">
        <v>497</v>
      </c>
      <c r="F135" s="209"/>
      <c r="G135" s="745"/>
      <c r="H135" s="745"/>
    </row>
    <row r="136" spans="2:8">
      <c r="B136" s="209" t="s">
        <v>7</v>
      </c>
      <c r="C136" s="913">
        <v>0.51244203185600989</v>
      </c>
      <c r="D136" s="745" t="s">
        <v>497</v>
      </c>
      <c r="F136" s="209"/>
      <c r="G136" s="745"/>
      <c r="H136" s="745"/>
    </row>
    <row r="137" spans="2:8">
      <c r="B137" s="364" t="s">
        <v>120</v>
      </c>
      <c r="C137" s="913">
        <v>0.77038425492033735</v>
      </c>
      <c r="D137" s="208" t="s">
        <v>497</v>
      </c>
      <c r="F137" s="364"/>
      <c r="G137" s="745"/>
    </row>
    <row r="138" spans="2:8">
      <c r="B138" s="209" t="s">
        <v>46</v>
      </c>
      <c r="C138" s="913">
        <v>0.72495062756043027</v>
      </c>
      <c r="D138" s="745" t="s">
        <v>497</v>
      </c>
      <c r="F138" s="209"/>
      <c r="G138" s="745"/>
      <c r="H138" s="745"/>
    </row>
    <row r="139" spans="2:8">
      <c r="B139" s="364" t="s">
        <v>18</v>
      </c>
      <c r="C139" s="913">
        <v>0.81170748792078262</v>
      </c>
      <c r="D139" s="208" t="s">
        <v>497</v>
      </c>
      <c r="F139" s="364"/>
      <c r="G139" s="745"/>
    </row>
    <row r="140" spans="2:8">
      <c r="B140" s="209" t="s">
        <v>49</v>
      </c>
      <c r="C140" s="913" t="s">
        <v>155</v>
      </c>
      <c r="D140" s="745" t="s">
        <v>497</v>
      </c>
      <c r="F140" s="209"/>
      <c r="G140" s="745"/>
      <c r="H140" s="745"/>
    </row>
    <row r="141" spans="2:8">
      <c r="B141" s="209" t="s">
        <v>67</v>
      </c>
      <c r="C141" s="913" t="s">
        <v>155</v>
      </c>
      <c r="D141" s="745" t="s">
        <v>497</v>
      </c>
      <c r="F141" s="209"/>
      <c r="G141" s="745"/>
      <c r="H141" s="745"/>
    </row>
    <row r="142" spans="2:8">
      <c r="B142" s="364" t="s">
        <v>71</v>
      </c>
      <c r="C142" s="913" t="s">
        <v>155</v>
      </c>
      <c r="D142" s="745" t="s">
        <v>497</v>
      </c>
      <c r="F142" s="364"/>
      <c r="G142" s="745"/>
      <c r="H142" s="745"/>
    </row>
    <row r="143" spans="2:8">
      <c r="B143" s="209"/>
      <c r="C143" s="913"/>
      <c r="D143" s="745"/>
      <c r="F143" s="209"/>
      <c r="G143" s="745"/>
      <c r="H143" s="745"/>
    </row>
    <row r="144" spans="2:8">
      <c r="B144" s="209"/>
      <c r="C144" s="913"/>
      <c r="D144" s="745"/>
      <c r="F144" s="209"/>
      <c r="G144" s="745"/>
      <c r="H144" s="745"/>
    </row>
    <row r="145" spans="2:8">
      <c r="B145" s="208"/>
      <c r="C145" s="913"/>
      <c r="D145" s="208"/>
      <c r="F145" s="208"/>
      <c r="G145" s="745"/>
    </row>
    <row r="146" spans="2:8">
      <c r="B146" s="364"/>
      <c r="C146" s="913"/>
      <c r="D146" s="745"/>
      <c r="F146" s="364"/>
      <c r="G146" s="745"/>
      <c r="H146" s="745"/>
    </row>
    <row r="147" spans="2:8">
      <c r="B147" s="364"/>
      <c r="C147" s="913"/>
      <c r="D147" s="745"/>
      <c r="F147" s="364"/>
      <c r="G147" s="745"/>
      <c r="H147" s="745"/>
    </row>
    <row r="148" spans="2:8">
      <c r="B148" s="209" t="s">
        <v>340</v>
      </c>
      <c r="C148" s="913" t="s">
        <v>155</v>
      </c>
      <c r="D148" s="745" t="s">
        <v>338</v>
      </c>
      <c r="F148" s="364"/>
      <c r="G148" s="745"/>
      <c r="H148" s="745"/>
    </row>
    <row r="149" spans="2:8">
      <c r="B149" s="209" t="s">
        <v>415</v>
      </c>
      <c r="C149" s="913" t="s">
        <v>155</v>
      </c>
      <c r="D149" s="745" t="s">
        <v>338</v>
      </c>
      <c r="F149" s="209"/>
      <c r="G149" s="745"/>
      <c r="H149" s="745"/>
    </row>
    <row r="150" spans="2:8">
      <c r="B150" s="208" t="s">
        <v>157</v>
      </c>
      <c r="C150" s="913" t="s">
        <v>155</v>
      </c>
      <c r="D150" s="745" t="s">
        <v>338</v>
      </c>
      <c r="F150" s="209"/>
      <c r="G150" s="745"/>
      <c r="H150" s="745"/>
    </row>
    <row r="151" spans="2:8">
      <c r="B151" s="208" t="s">
        <v>480</v>
      </c>
      <c r="C151" s="913" t="s">
        <v>155</v>
      </c>
      <c r="D151" s="745" t="s">
        <v>338</v>
      </c>
      <c r="F151" s="364"/>
      <c r="G151" s="745"/>
      <c r="H151" s="745"/>
    </row>
    <row r="152" spans="2:8">
      <c r="B152" s="209"/>
      <c r="C152" s="913"/>
      <c r="D152" s="745"/>
      <c r="F152" s="209"/>
      <c r="G152" s="745"/>
      <c r="H152" s="745"/>
    </row>
    <row r="153" spans="2:8">
      <c r="B153" s="364"/>
      <c r="C153" s="913"/>
      <c r="D153" s="745"/>
      <c r="F153" s="364"/>
      <c r="G153" s="745"/>
      <c r="H153" s="745"/>
    </row>
    <row r="154" spans="2:8">
      <c r="B154" s="364"/>
      <c r="C154" s="913"/>
      <c r="D154" s="745"/>
      <c r="F154" s="364"/>
      <c r="G154" s="745"/>
      <c r="H154" s="745"/>
    </row>
    <row r="155" spans="2:8">
      <c r="B155" s="364"/>
      <c r="C155" s="913"/>
      <c r="D155" s="745"/>
      <c r="F155" s="364"/>
      <c r="G155" s="745"/>
      <c r="H155" s="745"/>
    </row>
    <row r="156" spans="2:8">
      <c r="B156" s="208"/>
      <c r="C156" s="913"/>
      <c r="D156" s="208"/>
      <c r="F156" s="208"/>
      <c r="G156" s="745"/>
    </row>
    <row r="157" spans="2:8">
      <c r="B157" s="208"/>
      <c r="C157" s="913"/>
      <c r="D157" s="208"/>
      <c r="F157" s="208"/>
      <c r="G157" s="745"/>
    </row>
    <row r="158" spans="2:8">
      <c r="B158" s="209"/>
      <c r="C158" s="913"/>
      <c r="D158" s="745"/>
      <c r="F158" s="209"/>
      <c r="G158" s="745"/>
      <c r="H158" s="745"/>
    </row>
    <row r="159" spans="2:8">
      <c r="B159" s="364"/>
      <c r="C159" s="913"/>
      <c r="D159" s="745"/>
      <c r="F159" s="364"/>
      <c r="G159" s="745"/>
      <c r="H159" s="745"/>
    </row>
    <row r="160" spans="2:8">
      <c r="B160" s="208"/>
      <c r="C160" s="913"/>
      <c r="D160" s="208"/>
      <c r="F160" s="208"/>
      <c r="G160" s="745"/>
      <c r="H160" s="745"/>
    </row>
    <row r="161" spans="2:8">
      <c r="B161" s="364"/>
      <c r="C161" s="913"/>
      <c r="D161" s="208"/>
      <c r="F161" s="364"/>
      <c r="G161" s="745"/>
    </row>
    <row r="162" spans="2:8">
      <c r="B162" s="209"/>
      <c r="C162" s="913"/>
      <c r="D162" s="745"/>
      <c r="F162" s="209"/>
      <c r="G162" s="745"/>
      <c r="H162" s="745"/>
    </row>
    <row r="163" spans="2:8">
      <c r="B163" s="209"/>
      <c r="C163" s="913"/>
      <c r="D163" s="745"/>
      <c r="F163" s="209"/>
      <c r="G163" s="745"/>
      <c r="H163" s="745"/>
    </row>
    <row r="164" spans="2:8">
      <c r="B164" s="209"/>
      <c r="C164" s="913"/>
      <c r="D164" s="745"/>
      <c r="F164" s="209"/>
      <c r="G164" s="745"/>
      <c r="H164" s="745"/>
    </row>
    <row r="165" spans="2:8">
      <c r="B165" s="209"/>
      <c r="C165" s="913"/>
      <c r="D165" s="745"/>
      <c r="F165" s="209"/>
      <c r="G165" s="745"/>
      <c r="H165" s="745"/>
    </row>
    <row r="166" spans="2:8">
      <c r="B166" s="209"/>
      <c r="C166" s="913"/>
      <c r="D166" s="745"/>
      <c r="F166" s="209"/>
      <c r="G166" s="745"/>
      <c r="H166" s="745"/>
    </row>
    <row r="167" spans="2:8">
      <c r="B167" s="209"/>
      <c r="C167" s="913"/>
      <c r="D167" s="745"/>
      <c r="F167" s="209"/>
      <c r="G167" s="745"/>
      <c r="H167" s="745"/>
    </row>
    <row r="168" spans="2:8">
      <c r="B168" s="209"/>
      <c r="C168" s="913"/>
      <c r="D168" s="745"/>
      <c r="F168" s="209"/>
      <c r="G168" s="745"/>
      <c r="H168" s="745"/>
    </row>
    <row r="169" spans="2:8">
      <c r="B169" s="364"/>
      <c r="C169" s="913"/>
      <c r="D169" s="208"/>
      <c r="F169" s="364"/>
      <c r="G169" s="745"/>
      <c r="H169" s="745"/>
    </row>
    <row r="170" spans="2:8">
      <c r="B170" s="364"/>
      <c r="C170" s="913"/>
      <c r="D170" s="745"/>
      <c r="F170" s="364"/>
      <c r="G170" s="745"/>
      <c r="H170" s="745"/>
    </row>
    <row r="171" spans="2:8">
      <c r="B171" s="208"/>
      <c r="C171" s="913"/>
      <c r="D171" s="745"/>
      <c r="F171" s="208"/>
      <c r="G171" s="745"/>
      <c r="H171" s="745"/>
    </row>
    <row r="172" spans="2:8">
      <c r="B172" s="209"/>
      <c r="C172" s="913"/>
      <c r="D172" s="745"/>
      <c r="F172" s="209"/>
      <c r="G172" s="745"/>
      <c r="H172" s="745"/>
    </row>
    <row r="173" spans="2:8">
      <c r="B173" s="209"/>
      <c r="C173" s="913"/>
      <c r="D173" s="745"/>
      <c r="F173" s="209"/>
      <c r="G173" s="745"/>
      <c r="H173" s="745"/>
    </row>
    <row r="174" spans="2:8">
      <c r="B174" s="364"/>
      <c r="C174" s="913"/>
      <c r="D174" s="208"/>
      <c r="F174" s="364"/>
      <c r="G174" s="745"/>
    </row>
    <row r="175" spans="2:8">
      <c r="B175" s="208"/>
      <c r="C175" s="913"/>
      <c r="D175" s="745"/>
      <c r="F175" s="208"/>
      <c r="G175" s="745"/>
      <c r="H175" s="745"/>
    </row>
    <row r="176" spans="2:8">
      <c r="B176" s="208"/>
      <c r="C176" s="913"/>
      <c r="D176" s="745"/>
      <c r="F176" s="208"/>
      <c r="G176" s="745"/>
      <c r="H176" s="745"/>
    </row>
    <row r="177" spans="2:8">
      <c r="B177" s="209"/>
      <c r="C177" s="913"/>
      <c r="D177" s="745"/>
      <c r="F177" s="209"/>
      <c r="G177" s="745"/>
      <c r="H177" s="745"/>
    </row>
    <row r="178" spans="2:8">
      <c r="B178" s="209"/>
      <c r="C178" s="913"/>
      <c r="D178" s="745"/>
      <c r="F178" s="209"/>
      <c r="G178" s="745"/>
      <c r="H178" s="745"/>
    </row>
    <row r="179" spans="2:8">
      <c r="B179" s="364"/>
      <c r="C179" s="913"/>
      <c r="D179" s="208"/>
      <c r="F179" s="364"/>
      <c r="G179" s="745"/>
    </row>
    <row r="180" spans="2:8">
      <c r="B180" s="364"/>
      <c r="C180" s="913"/>
      <c r="D180" s="208"/>
      <c r="F180" s="364"/>
      <c r="G180" s="745"/>
    </row>
    <row r="181" spans="2:8">
      <c r="B181" s="208"/>
      <c r="C181" s="913"/>
      <c r="D181" s="208"/>
      <c r="F181" s="208"/>
      <c r="G181" s="745"/>
    </row>
    <row r="182" spans="2:8">
      <c r="B182" s="364"/>
      <c r="C182" s="913"/>
      <c r="D182" s="745"/>
      <c r="F182" s="364"/>
      <c r="G182" s="745"/>
      <c r="H182" s="745"/>
    </row>
    <row r="183" spans="2:8">
      <c r="B183" s="209"/>
      <c r="C183" s="913"/>
      <c r="D183" s="745"/>
      <c r="F183" s="209"/>
      <c r="G183" s="745"/>
      <c r="H183" s="745"/>
    </row>
    <row r="184" spans="2:8">
      <c r="B184" s="209"/>
      <c r="C184" s="913"/>
      <c r="D184" s="745"/>
      <c r="F184" s="209"/>
      <c r="G184" s="745"/>
      <c r="H184" s="745"/>
    </row>
    <row r="185" spans="2:8">
      <c r="B185" s="209"/>
      <c r="C185" s="913"/>
      <c r="D185" s="745"/>
      <c r="F185" s="209"/>
      <c r="G185" s="745"/>
      <c r="H185" s="745"/>
    </row>
    <row r="186" spans="2:8">
      <c r="B186" s="364"/>
      <c r="C186" s="913"/>
      <c r="D186" s="208"/>
      <c r="F186" s="364"/>
      <c r="G186" s="745"/>
    </row>
    <row r="187" spans="2:8">
      <c r="B187" s="209"/>
      <c r="C187" s="913"/>
      <c r="D187" s="208"/>
      <c r="F187" s="209"/>
      <c r="G187" s="745"/>
    </row>
    <row r="188" spans="2:8">
      <c r="B188" s="364"/>
      <c r="C188" s="913"/>
      <c r="D188" s="745"/>
      <c r="F188" s="364"/>
      <c r="G188" s="745"/>
      <c r="H188" s="745"/>
    </row>
    <row r="189" spans="2:8">
      <c r="B189" s="364"/>
      <c r="C189" s="913"/>
      <c r="D189" s="208"/>
      <c r="F189" s="364"/>
      <c r="G189" s="745"/>
    </row>
    <row r="190" spans="2:8">
      <c r="B190" s="364"/>
      <c r="C190" s="913"/>
      <c r="D190" s="745"/>
      <c r="F190" s="364"/>
      <c r="G190" s="745"/>
      <c r="H190" s="745"/>
    </row>
    <row r="191" spans="2:8">
      <c r="B191" s="209"/>
      <c r="C191" s="913"/>
      <c r="D191" s="745"/>
      <c r="F191" s="209"/>
      <c r="G191" s="745"/>
      <c r="H191" s="745"/>
    </row>
    <row r="192" spans="2:8">
      <c r="B192" s="364"/>
      <c r="C192" s="913"/>
      <c r="D192" s="208"/>
      <c r="F192" s="364"/>
      <c r="G192" s="745"/>
      <c r="H192" s="745"/>
    </row>
    <row r="193" spans="2:8">
      <c r="B193" s="209"/>
      <c r="C193" s="913"/>
      <c r="D193" s="745"/>
      <c r="F193" s="209"/>
      <c r="G193" s="745"/>
      <c r="H193" s="745"/>
    </row>
    <row r="194" spans="2:8">
      <c r="B194" s="209"/>
      <c r="C194" s="913"/>
      <c r="D194" s="745"/>
      <c r="F194" s="209"/>
      <c r="G194" s="745"/>
      <c r="H194" s="745"/>
    </row>
    <row r="195" spans="2:8">
      <c r="B195" s="209"/>
      <c r="C195" s="913"/>
      <c r="D195" s="745"/>
      <c r="F195" s="209"/>
      <c r="G195" s="745"/>
      <c r="H195" s="745"/>
    </row>
    <row r="196" spans="2:8">
      <c r="B196" s="209"/>
      <c r="C196" s="913"/>
      <c r="D196" s="745"/>
      <c r="F196" s="209"/>
      <c r="G196" s="745"/>
      <c r="H196" s="745"/>
    </row>
    <row r="197" spans="2:8">
      <c r="B197" s="209"/>
      <c r="C197" s="913"/>
      <c r="D197" s="745"/>
      <c r="F197" s="209"/>
      <c r="G197" s="745"/>
      <c r="H197" s="745"/>
    </row>
    <row r="198" spans="2:8">
      <c r="B198" s="364"/>
      <c r="C198" s="913"/>
      <c r="D198" s="745"/>
      <c r="F198" s="364"/>
      <c r="G198" s="745"/>
      <c r="H198" s="745"/>
    </row>
    <row r="199" spans="2:8">
      <c r="B199" s="208"/>
      <c r="C199" s="913"/>
      <c r="D199" s="208"/>
      <c r="F199" s="208"/>
      <c r="G199" s="745"/>
    </row>
    <row r="200" spans="2:8">
      <c r="B200" s="209"/>
      <c r="C200" s="913"/>
      <c r="D200" s="745"/>
      <c r="F200" s="209"/>
      <c r="G200" s="745"/>
      <c r="H200" s="745"/>
    </row>
    <row r="201" spans="2:8">
      <c r="B201" s="209"/>
      <c r="C201" s="913"/>
      <c r="D201" s="745"/>
      <c r="F201" s="209"/>
      <c r="G201" s="745"/>
      <c r="H201" s="745"/>
    </row>
    <row r="202" spans="2:8">
      <c r="B202" s="209"/>
      <c r="C202" s="913"/>
      <c r="D202" s="745"/>
      <c r="F202" s="209"/>
      <c r="G202" s="745"/>
      <c r="H202" s="745"/>
    </row>
    <row r="203" spans="2:8">
      <c r="B203" s="364"/>
      <c r="C203" s="913"/>
      <c r="D203" s="745"/>
      <c r="F203" s="364"/>
      <c r="G203" s="745"/>
      <c r="H203" s="745"/>
    </row>
    <row r="204" spans="2:8">
      <c r="B204" s="364"/>
      <c r="C204" s="913"/>
      <c r="D204" s="745"/>
      <c r="F204" s="364"/>
      <c r="G204" s="745"/>
      <c r="H204" s="745"/>
    </row>
    <row r="205" spans="2:8">
      <c r="B205" s="364"/>
      <c r="C205" s="913"/>
      <c r="D205" s="745"/>
      <c r="F205" s="364"/>
      <c r="G205" s="745"/>
      <c r="H205" s="745"/>
    </row>
    <row r="206" spans="2:8">
      <c r="B206" s="364"/>
      <c r="C206" s="913"/>
      <c r="D206" s="208"/>
      <c r="F206" s="364"/>
      <c r="G206" s="745"/>
    </row>
    <row r="207" spans="2:8">
      <c r="B207" s="364"/>
      <c r="C207" s="913"/>
      <c r="D207" s="208"/>
      <c r="F207" s="364"/>
      <c r="G207" s="745"/>
    </row>
    <row r="208" spans="2:8">
      <c r="B208" s="364"/>
      <c r="C208" s="913"/>
      <c r="D208" s="745"/>
      <c r="F208" s="364"/>
      <c r="G208" s="745"/>
      <c r="H208" s="745"/>
    </row>
    <row r="209" spans="2:8">
      <c r="B209" s="209"/>
      <c r="C209" s="913"/>
      <c r="D209" s="745"/>
      <c r="F209" s="209"/>
      <c r="G209" s="745"/>
      <c r="H209" s="745"/>
    </row>
    <row r="210" spans="2:8">
      <c r="B210" s="209"/>
      <c r="C210" s="913"/>
      <c r="D210" s="745"/>
      <c r="F210" s="209"/>
      <c r="G210" s="745"/>
      <c r="H210" s="745"/>
    </row>
    <row r="211" spans="2:8">
      <c r="B211" s="364"/>
      <c r="C211" s="913"/>
      <c r="D211" s="745"/>
      <c r="F211" s="364"/>
      <c r="G211" s="745"/>
      <c r="H211" s="745"/>
    </row>
    <row r="212" spans="2:8">
      <c r="B212" s="364"/>
      <c r="C212" s="913"/>
      <c r="D212" s="745"/>
      <c r="F212" s="364"/>
      <c r="G212" s="745"/>
      <c r="H212" s="745"/>
    </row>
    <row r="213" spans="2:8">
      <c r="B213" s="364"/>
      <c r="C213" s="913"/>
      <c r="D213" s="745"/>
      <c r="F213" s="364"/>
      <c r="G213" s="745"/>
      <c r="H213" s="745"/>
    </row>
    <row r="214" spans="2:8">
      <c r="B214" s="185"/>
      <c r="C214" s="913"/>
      <c r="D214" s="745"/>
      <c r="F214" s="185"/>
      <c r="G214" s="745"/>
      <c r="H214" s="745"/>
    </row>
    <row r="215" spans="2:8">
      <c r="B215" s="209"/>
      <c r="C215" s="913"/>
      <c r="D215" s="745"/>
      <c r="F215" s="209"/>
      <c r="G215" s="745"/>
      <c r="H215" s="745"/>
    </row>
    <row r="216" spans="2:8">
      <c r="B216" s="209"/>
      <c r="C216" s="913" t="s">
        <v>332</v>
      </c>
      <c r="D216" s="745" t="s">
        <v>338</v>
      </c>
      <c r="F216" s="209"/>
      <c r="G216" s="745"/>
      <c r="H216" s="745"/>
    </row>
    <row r="217" spans="2:8">
      <c r="B217" s="209"/>
      <c r="C217" s="913"/>
      <c r="D217" s="745"/>
      <c r="F217" s="209"/>
      <c r="G217" s="745"/>
      <c r="H217" s="745"/>
    </row>
    <row r="218" spans="2:8">
      <c r="B218" s="209"/>
      <c r="C218" s="913"/>
      <c r="D218" s="745"/>
      <c r="F218" s="209"/>
      <c r="G218" s="745"/>
      <c r="H218" s="745"/>
    </row>
    <row r="219" spans="2:8">
      <c r="B219" s="208"/>
      <c r="C219" s="913"/>
      <c r="D219" s="745"/>
      <c r="F219" s="208"/>
      <c r="G219" s="745"/>
      <c r="H219" s="745"/>
    </row>
    <row r="220" spans="2:8">
      <c r="B220" s="208"/>
      <c r="C220" s="913"/>
      <c r="D220" s="745"/>
      <c r="F220" s="208"/>
    </row>
    <row r="221" spans="2:8">
      <c r="B221" s="208"/>
      <c r="C221" s="914"/>
      <c r="F221" s="208"/>
    </row>
    <row r="222" spans="2:8">
      <c r="B222" s="208"/>
      <c r="C222" s="914"/>
      <c r="F222" s="208"/>
    </row>
    <row r="223" spans="2:8">
      <c r="B223" s="209"/>
      <c r="C223" s="914"/>
      <c r="F223" s="209"/>
    </row>
    <row r="224" spans="2:8">
      <c r="B224" s="209"/>
      <c r="C224" s="914"/>
      <c r="F224" s="209"/>
    </row>
    <row r="225" spans="2:6">
      <c r="B225" s="209"/>
      <c r="C225" s="914"/>
      <c r="F225" s="209"/>
    </row>
    <row r="226" spans="2:6">
      <c r="B226" s="125"/>
      <c r="C226" s="914"/>
      <c r="F226" s="125"/>
    </row>
    <row r="227" spans="2:6">
      <c r="B227" s="125"/>
      <c r="C227" s="914"/>
      <c r="F227" s="125"/>
    </row>
    <row r="228" spans="2:6">
      <c r="B228" s="125"/>
      <c r="C228" s="914"/>
      <c r="F228" s="125"/>
    </row>
    <row r="229" spans="2:6">
      <c r="B229" s="125"/>
      <c r="C229" s="914"/>
      <c r="F229" s="125"/>
    </row>
    <row r="230" spans="2:6">
      <c r="B230" s="125"/>
      <c r="C230" s="914"/>
      <c r="F230" s="125"/>
    </row>
    <row r="231" spans="2:6">
      <c r="B231" s="125"/>
      <c r="C231" s="914"/>
      <c r="F231" s="125"/>
    </row>
    <row r="232" spans="2:6">
      <c r="B232" s="125"/>
      <c r="C232" s="914"/>
      <c r="F232" s="125"/>
    </row>
    <row r="233" spans="2:6">
      <c r="B233" s="125"/>
      <c r="C233" s="914"/>
      <c r="F233" s="125"/>
    </row>
    <row r="234" spans="2:6">
      <c r="B234" s="125"/>
      <c r="C234" s="914"/>
    </row>
    <row r="235" spans="2:6">
      <c r="C235" s="914"/>
    </row>
    <row r="236" spans="2:6">
      <c r="C236" s="914"/>
    </row>
    <row r="237" spans="2:6">
      <c r="C237" s="914"/>
    </row>
    <row r="238" spans="2:6">
      <c r="C238" s="914"/>
    </row>
    <row r="239" spans="2:6">
      <c r="C239" s="914"/>
    </row>
    <row r="240" spans="2:6">
      <c r="C240" s="914"/>
    </row>
    <row r="241" spans="3:3">
      <c r="C241" s="914"/>
    </row>
    <row r="242" spans="3:3">
      <c r="C242" s="914"/>
    </row>
    <row r="243" spans="3:3">
      <c r="C243" s="914"/>
    </row>
    <row r="244" spans="3:3">
      <c r="C244" s="914"/>
    </row>
    <row r="245" spans="3:3">
      <c r="C245" s="914"/>
    </row>
    <row r="246" spans="3:3">
      <c r="C246" s="914"/>
    </row>
    <row r="247" spans="3:3">
      <c r="C247" s="914"/>
    </row>
    <row r="248" spans="3:3">
      <c r="C248" s="914"/>
    </row>
    <row r="249" spans="3:3">
      <c r="C249" s="914"/>
    </row>
    <row r="250" spans="3:3">
      <c r="C250" s="914"/>
    </row>
    <row r="251" spans="3:3">
      <c r="C251" s="914"/>
    </row>
    <row r="252" spans="3:3">
      <c r="C252" s="914"/>
    </row>
    <row r="253" spans="3:3">
      <c r="C253" s="914"/>
    </row>
    <row r="254" spans="3:3">
      <c r="C254" s="914"/>
    </row>
    <row r="255" spans="3:3">
      <c r="C255" s="914"/>
    </row>
    <row r="256" spans="3:3">
      <c r="C256" s="914"/>
    </row>
    <row r="257" spans="3:3">
      <c r="C257" s="914"/>
    </row>
    <row r="258" spans="3:3">
      <c r="C258" s="914"/>
    </row>
    <row r="259" spans="3:3">
      <c r="C259" s="914"/>
    </row>
    <row r="260" spans="3:3">
      <c r="C260" s="914"/>
    </row>
    <row r="261" spans="3:3">
      <c r="C261" s="914"/>
    </row>
    <row r="262" spans="3:3">
      <c r="C262" s="914"/>
    </row>
    <row r="263" spans="3:3">
      <c r="C263" s="914"/>
    </row>
    <row r="264" spans="3:3">
      <c r="C264" s="914"/>
    </row>
    <row r="265" spans="3:3">
      <c r="C265" s="914"/>
    </row>
    <row r="266" spans="3:3">
      <c r="C266" s="914"/>
    </row>
    <row r="267" spans="3:3">
      <c r="C267" s="914"/>
    </row>
    <row r="268" spans="3:3">
      <c r="C268" s="914"/>
    </row>
    <row r="269" spans="3:3">
      <c r="C269" s="914"/>
    </row>
    <row r="270" spans="3:3">
      <c r="C270" s="914"/>
    </row>
    <row r="271" spans="3:3">
      <c r="C271" s="914"/>
    </row>
    <row r="272" spans="3:3">
      <c r="C272" s="914"/>
    </row>
    <row r="273" spans="3:3">
      <c r="C273" s="914"/>
    </row>
    <row r="274" spans="3:3">
      <c r="C274" s="914"/>
    </row>
    <row r="275" spans="3:3">
      <c r="C275" s="914"/>
    </row>
    <row r="276" spans="3:3">
      <c r="C276" s="914"/>
    </row>
    <row r="277" spans="3:3">
      <c r="C277" s="914"/>
    </row>
    <row r="278" spans="3:3">
      <c r="C278" s="914"/>
    </row>
    <row r="279" spans="3:3">
      <c r="C279" s="914"/>
    </row>
    <row r="280" spans="3:3">
      <c r="C280" s="914"/>
    </row>
    <row r="281" spans="3:3">
      <c r="C281" s="914"/>
    </row>
    <row r="282" spans="3:3">
      <c r="C282" s="914"/>
    </row>
    <row r="283" spans="3:3">
      <c r="C283" s="914"/>
    </row>
    <row r="284" spans="3:3">
      <c r="C284" s="914"/>
    </row>
    <row r="285" spans="3:3">
      <c r="C285" s="914"/>
    </row>
    <row r="286" spans="3:3">
      <c r="C286" s="914"/>
    </row>
    <row r="287" spans="3:3">
      <c r="C287" s="914"/>
    </row>
    <row r="288" spans="3:3">
      <c r="C288" s="914"/>
    </row>
    <row r="289" spans="3:3">
      <c r="C289" s="914"/>
    </row>
    <row r="290" spans="3:3">
      <c r="C290" s="914"/>
    </row>
    <row r="291" spans="3:3">
      <c r="C291" s="914"/>
    </row>
    <row r="292" spans="3:3">
      <c r="C292" s="914"/>
    </row>
    <row r="293" spans="3:3">
      <c r="C293" s="914"/>
    </row>
    <row r="294" spans="3:3">
      <c r="C294" s="914"/>
    </row>
    <row r="295" spans="3:3">
      <c r="C295" s="914"/>
    </row>
    <row r="296" spans="3:3">
      <c r="C296" s="914"/>
    </row>
    <row r="297" spans="3:3">
      <c r="C297" s="914"/>
    </row>
    <row r="298" spans="3:3">
      <c r="C298" s="914"/>
    </row>
    <row r="299" spans="3:3">
      <c r="C299" s="914"/>
    </row>
    <row r="300" spans="3:3">
      <c r="C300" s="914"/>
    </row>
    <row r="301" spans="3:3">
      <c r="C301" s="914"/>
    </row>
    <row r="302" spans="3:3">
      <c r="C302" s="914"/>
    </row>
    <row r="303" spans="3:3">
      <c r="C303" s="914"/>
    </row>
    <row r="304" spans="3:3">
      <c r="C304" s="914"/>
    </row>
    <row r="305" spans="3:3">
      <c r="C305" s="914"/>
    </row>
    <row r="306" spans="3:3">
      <c r="C306" s="914"/>
    </row>
    <row r="307" spans="3:3">
      <c r="C307" s="914"/>
    </row>
    <row r="308" spans="3:3">
      <c r="C308" s="914"/>
    </row>
    <row r="309" spans="3:3">
      <c r="C309" s="914"/>
    </row>
  </sheetData>
  <hyperlinks>
    <hyperlink ref="A3" r:id="rId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B1:L260"/>
  <sheetViews>
    <sheetView workbookViewId="0">
      <selection activeCell="G11" sqref="G11"/>
    </sheetView>
  </sheetViews>
  <sheetFormatPr baseColWidth="10" defaultColWidth="11" defaultRowHeight="14.25" customHeight="1"/>
  <cols>
    <col min="1" max="1" width="3.83203125" style="208" customWidth="1"/>
    <col min="2" max="2" width="16.83203125" style="208" customWidth="1"/>
    <col min="3" max="3" width="7" style="208" customWidth="1"/>
    <col min="4" max="4" width="7.58203125" style="208" customWidth="1"/>
    <col min="5" max="5" width="7.25" style="208" customWidth="1"/>
    <col min="6" max="7" width="11" style="208"/>
    <col min="8" max="8" width="16.83203125" style="208" customWidth="1"/>
    <col min="9" max="9" width="7" style="208" customWidth="1"/>
    <col min="10" max="10" width="7.58203125" style="208" customWidth="1"/>
    <col min="11" max="11" width="7.25" style="208" customWidth="1"/>
    <col min="12" max="16384" width="11" style="208"/>
  </cols>
  <sheetData>
    <row r="1" spans="2:12" ht="14.25" customHeight="1">
      <c r="B1" s="208" t="s">
        <v>567</v>
      </c>
      <c r="D1" s="124"/>
      <c r="H1" s="209"/>
      <c r="L1" s="11"/>
    </row>
    <row r="2" spans="2:12" ht="14.25" customHeight="1">
      <c r="B2" s="11" t="s">
        <v>353</v>
      </c>
      <c r="D2" s="184"/>
      <c r="F2" s="11"/>
      <c r="J2" s="184"/>
      <c r="L2" s="11"/>
    </row>
    <row r="3" spans="2:12" ht="22.9" customHeight="1">
      <c r="F3" s="5"/>
      <c r="L3" s="5"/>
    </row>
    <row r="4" spans="2:12" ht="14.25" customHeight="1">
      <c r="G4" s="180"/>
    </row>
    <row r="5" spans="2:12" ht="14.25" customHeight="1">
      <c r="C5" s="208" t="s">
        <v>519</v>
      </c>
    </row>
    <row r="6" spans="2:12" ht="14.25" customHeight="1">
      <c r="B6" s="183" t="s">
        <v>41</v>
      </c>
      <c r="C6" s="128" t="s">
        <v>155</v>
      </c>
      <c r="D6" s="208" t="s">
        <v>155</v>
      </c>
      <c r="E6" s="208" t="s">
        <v>338</v>
      </c>
      <c r="H6" s="183"/>
      <c r="I6" s="128"/>
    </row>
    <row r="7" spans="2:12" ht="14.25" customHeight="1">
      <c r="B7" s="183" t="s">
        <v>123</v>
      </c>
      <c r="C7" s="128" t="s">
        <v>155</v>
      </c>
      <c r="D7" s="208" t="s">
        <v>155</v>
      </c>
      <c r="E7" s="208" t="s">
        <v>338</v>
      </c>
      <c r="H7" s="183"/>
      <c r="I7" s="128"/>
    </row>
    <row r="8" spans="2:12" ht="14.25" customHeight="1">
      <c r="B8" s="183" t="s">
        <v>36</v>
      </c>
      <c r="C8" s="128" t="s">
        <v>155</v>
      </c>
      <c r="D8" s="208" t="s">
        <v>155</v>
      </c>
      <c r="E8" s="208" t="s">
        <v>338</v>
      </c>
      <c r="G8" s="183"/>
    </row>
    <row r="9" spans="2:12" ht="14.25" customHeight="1">
      <c r="B9" s="183" t="s">
        <v>69</v>
      </c>
      <c r="C9" s="128" t="s">
        <v>155</v>
      </c>
      <c r="D9" s="208" t="s">
        <v>155</v>
      </c>
      <c r="E9" s="208" t="s">
        <v>338</v>
      </c>
      <c r="G9" s="183"/>
      <c r="I9" s="128"/>
      <c r="L9" s="180"/>
    </row>
    <row r="10" spans="2:12" ht="14.25" customHeight="1">
      <c r="B10" s="183" t="s">
        <v>33</v>
      </c>
      <c r="C10" s="128">
        <v>49.7179</v>
      </c>
      <c r="D10" s="208" t="s">
        <v>208</v>
      </c>
      <c r="E10" s="208" t="s">
        <v>592</v>
      </c>
      <c r="L10" s="180"/>
    </row>
    <row r="11" spans="2:12" ht="14.25" customHeight="1">
      <c r="B11" s="183" t="s">
        <v>124</v>
      </c>
      <c r="C11" s="128" t="s">
        <v>155</v>
      </c>
      <c r="D11" s="208" t="s">
        <v>155</v>
      </c>
      <c r="E11" s="208" t="s">
        <v>338</v>
      </c>
      <c r="G11" s="185"/>
      <c r="I11" s="128"/>
      <c r="L11" s="180"/>
    </row>
    <row r="12" spans="2:12" ht="14.25" customHeight="1">
      <c r="B12" s="183" t="s">
        <v>55</v>
      </c>
      <c r="C12" s="128">
        <v>1828.3308999999999</v>
      </c>
      <c r="D12" s="208" t="s">
        <v>182</v>
      </c>
      <c r="E12" s="208" t="s">
        <v>592</v>
      </c>
      <c r="I12" s="128"/>
      <c r="L12" s="180"/>
    </row>
    <row r="13" spans="2:12" ht="14.25" customHeight="1">
      <c r="B13" s="183" t="s">
        <v>88</v>
      </c>
      <c r="C13" s="128">
        <v>1563.8452</v>
      </c>
      <c r="D13" s="208" t="s">
        <v>184</v>
      </c>
      <c r="E13" s="208" t="s">
        <v>592</v>
      </c>
      <c r="I13" s="128"/>
      <c r="L13" s="180"/>
    </row>
    <row r="14" spans="2:12" ht="14.25" customHeight="1">
      <c r="B14" s="183" t="s">
        <v>87</v>
      </c>
      <c r="C14" s="128" t="s">
        <v>155</v>
      </c>
      <c r="D14" s="208" t="s">
        <v>155</v>
      </c>
      <c r="E14" s="208" t="s">
        <v>338</v>
      </c>
      <c r="I14" s="128"/>
      <c r="L14" s="180"/>
    </row>
    <row r="15" spans="2:12" ht="14.25" customHeight="1">
      <c r="B15" s="183" t="s">
        <v>136</v>
      </c>
      <c r="C15" s="128" t="s">
        <v>155</v>
      </c>
      <c r="D15" s="208" t="s">
        <v>155</v>
      </c>
      <c r="E15" s="208" t="s">
        <v>338</v>
      </c>
      <c r="I15" s="128"/>
      <c r="L15" s="180"/>
    </row>
    <row r="16" spans="2:12" ht="14.25" customHeight="1">
      <c r="B16" s="183" t="s">
        <v>11</v>
      </c>
      <c r="C16" s="128" t="s">
        <v>155</v>
      </c>
      <c r="D16" s="208" t="s">
        <v>155</v>
      </c>
      <c r="E16" s="208" t="s">
        <v>338</v>
      </c>
      <c r="H16" s="221"/>
      <c r="I16" s="222"/>
      <c r="J16" s="223"/>
      <c r="K16" s="223"/>
      <c r="L16" s="180"/>
    </row>
    <row r="17" spans="2:12" ht="14.25" customHeight="1">
      <c r="B17" s="183" t="s">
        <v>84</v>
      </c>
      <c r="C17" s="128" t="s">
        <v>155</v>
      </c>
      <c r="D17" s="208" t="s">
        <v>155</v>
      </c>
      <c r="E17" s="208" t="s">
        <v>338</v>
      </c>
      <c r="G17" s="132"/>
      <c r="H17" s="224"/>
      <c r="I17" s="225"/>
      <c r="J17" s="223"/>
      <c r="K17" s="223"/>
      <c r="L17" s="180"/>
    </row>
    <row r="18" spans="2:12" ht="14.25" customHeight="1">
      <c r="B18" s="183" t="s">
        <v>78</v>
      </c>
      <c r="C18" s="128">
        <v>1214.2688000000001</v>
      </c>
      <c r="D18" s="208" t="s">
        <v>187</v>
      </c>
      <c r="E18" s="208" t="s">
        <v>592</v>
      </c>
      <c r="I18" s="128"/>
      <c r="J18" s="128"/>
      <c r="L18" s="180"/>
    </row>
    <row r="19" spans="2:12" ht="14.25" customHeight="1">
      <c r="B19" s="183" t="s">
        <v>85</v>
      </c>
      <c r="C19" s="128" t="s">
        <v>155</v>
      </c>
      <c r="D19" s="208" t="s">
        <v>155</v>
      </c>
      <c r="E19" s="208" t="s">
        <v>338</v>
      </c>
      <c r="I19" s="128"/>
      <c r="L19" s="180"/>
    </row>
    <row r="20" spans="2:12" ht="14.25" customHeight="1">
      <c r="B20" s="183" t="s">
        <v>81</v>
      </c>
      <c r="C20" s="128" t="s">
        <v>155</v>
      </c>
      <c r="D20" s="208" t="s">
        <v>155</v>
      </c>
      <c r="E20" s="208" t="s">
        <v>338</v>
      </c>
      <c r="H20" s="185"/>
      <c r="I20" s="128"/>
      <c r="J20" s="128"/>
      <c r="L20" s="180"/>
    </row>
    <row r="21" spans="2:12" ht="14.25" customHeight="1">
      <c r="B21" s="183" t="s">
        <v>111</v>
      </c>
      <c r="C21" s="128" t="s">
        <v>155</v>
      </c>
      <c r="D21" s="208" t="s">
        <v>155</v>
      </c>
      <c r="E21" s="208" t="s">
        <v>338</v>
      </c>
      <c r="G21" s="183"/>
      <c r="H21" s="185"/>
      <c r="I21" s="128"/>
      <c r="J21" s="128"/>
      <c r="L21" s="180"/>
    </row>
    <row r="22" spans="2:12" ht="14.25" customHeight="1">
      <c r="B22" s="183" t="s">
        <v>128</v>
      </c>
      <c r="C22" s="128" t="s">
        <v>155</v>
      </c>
      <c r="D22" s="208" t="s">
        <v>155</v>
      </c>
      <c r="E22" s="208" t="s">
        <v>338</v>
      </c>
      <c r="G22" s="183"/>
      <c r="I22" s="128"/>
      <c r="L22" s="180"/>
    </row>
    <row r="23" spans="2:12" ht="14.25" customHeight="1">
      <c r="B23" s="183" t="s">
        <v>9</v>
      </c>
      <c r="C23" s="128" t="s">
        <v>155</v>
      </c>
      <c r="D23" s="208" t="s">
        <v>155</v>
      </c>
      <c r="E23" s="208" t="s">
        <v>338</v>
      </c>
      <c r="G23" s="185"/>
      <c r="I23" s="128"/>
      <c r="J23" s="128"/>
      <c r="L23" s="180"/>
    </row>
    <row r="24" spans="2:12" ht="14.25" customHeight="1">
      <c r="B24" s="183" t="s">
        <v>323</v>
      </c>
      <c r="C24" s="128" t="s">
        <v>155</v>
      </c>
      <c r="D24" s="208" t="s">
        <v>155</v>
      </c>
      <c r="E24" s="208" t="s">
        <v>338</v>
      </c>
      <c r="G24" s="186"/>
      <c r="H24" s="224"/>
      <c r="I24" s="225"/>
      <c r="J24" s="223"/>
      <c r="K24" s="223"/>
      <c r="L24" s="180"/>
    </row>
    <row r="25" spans="2:12" ht="14.25" customHeight="1">
      <c r="B25" s="183" t="s">
        <v>94</v>
      </c>
      <c r="C25" s="128" t="s">
        <v>155</v>
      </c>
      <c r="D25" s="208" t="s">
        <v>155</v>
      </c>
      <c r="E25" s="208" t="s">
        <v>338</v>
      </c>
      <c r="G25" s="186"/>
      <c r="I25" s="128"/>
      <c r="J25" s="128"/>
      <c r="L25" s="180"/>
    </row>
    <row r="26" spans="2:12" ht="14.25" customHeight="1">
      <c r="B26" s="183" t="s">
        <v>60</v>
      </c>
      <c r="C26" s="128" t="s">
        <v>155</v>
      </c>
      <c r="D26" s="208" t="s">
        <v>155</v>
      </c>
      <c r="E26" s="208" t="s">
        <v>338</v>
      </c>
      <c r="I26" s="128"/>
      <c r="J26" s="128"/>
      <c r="L26" s="180"/>
    </row>
    <row r="27" spans="2:12" ht="14.25" customHeight="1">
      <c r="B27" s="183" t="s">
        <v>79</v>
      </c>
      <c r="C27" s="128" t="s">
        <v>155</v>
      </c>
      <c r="D27" s="208" t="s">
        <v>155</v>
      </c>
      <c r="E27" s="208" t="s">
        <v>338</v>
      </c>
      <c r="I27" s="128"/>
      <c r="L27" s="180"/>
    </row>
    <row r="28" spans="2:12" ht="14.25" customHeight="1">
      <c r="B28" s="183" t="s">
        <v>65</v>
      </c>
      <c r="C28" s="128" t="s">
        <v>155</v>
      </c>
      <c r="D28" s="208" t="s">
        <v>155</v>
      </c>
      <c r="E28" s="208" t="s">
        <v>338</v>
      </c>
      <c r="I28" s="128"/>
      <c r="L28" s="180"/>
    </row>
    <row r="29" spans="2:12" ht="14.25" customHeight="1">
      <c r="B29" s="183" t="s">
        <v>57</v>
      </c>
      <c r="C29" s="128" t="s">
        <v>155</v>
      </c>
      <c r="D29" s="208" t="s">
        <v>155</v>
      </c>
      <c r="E29" s="208" t="s">
        <v>338</v>
      </c>
      <c r="G29" s="186"/>
      <c r="I29" s="128"/>
      <c r="J29" s="128"/>
      <c r="L29" s="180"/>
    </row>
    <row r="30" spans="2:12" ht="14.25" customHeight="1">
      <c r="B30" s="183" t="s">
        <v>38</v>
      </c>
      <c r="C30" s="128">
        <v>2943.1201000000001</v>
      </c>
      <c r="D30" s="208" t="s">
        <v>179</v>
      </c>
      <c r="E30" s="208" t="s">
        <v>592</v>
      </c>
      <c r="G30" s="187"/>
      <c r="I30" s="128"/>
      <c r="J30" s="128"/>
      <c r="L30" s="180"/>
    </row>
    <row r="31" spans="2:12" ht="14.25" customHeight="1">
      <c r="B31" s="183" t="s">
        <v>58</v>
      </c>
      <c r="C31" s="128">
        <v>167.1952</v>
      </c>
      <c r="D31" s="208" t="s">
        <v>201</v>
      </c>
      <c r="E31" s="208" t="s">
        <v>592</v>
      </c>
      <c r="G31" s="187"/>
      <c r="I31" s="128"/>
      <c r="L31" s="180"/>
    </row>
    <row r="32" spans="2:12" ht="14.25" customHeight="1">
      <c r="B32" s="183" t="s">
        <v>1</v>
      </c>
      <c r="C32" s="128">
        <v>48734.1198</v>
      </c>
      <c r="D32" s="208" t="s">
        <v>170</v>
      </c>
      <c r="E32" s="208" t="s">
        <v>592</v>
      </c>
      <c r="G32" s="187"/>
      <c r="H32" s="224"/>
      <c r="I32" s="225"/>
      <c r="J32" s="223"/>
      <c r="K32" s="223"/>
      <c r="L32" s="180"/>
    </row>
    <row r="33" spans="2:12" ht="14.25" customHeight="1">
      <c r="B33" s="183" t="s">
        <v>31</v>
      </c>
      <c r="C33" s="128">
        <v>138.72139999999999</v>
      </c>
      <c r="D33" s="208" t="s">
        <v>202</v>
      </c>
      <c r="E33" s="208" t="s">
        <v>592</v>
      </c>
      <c r="I33" s="128"/>
      <c r="L33" s="180"/>
    </row>
    <row r="34" spans="2:12" ht="14.25" customHeight="1">
      <c r="B34" s="183" t="s">
        <v>113</v>
      </c>
      <c r="C34" s="128" t="s">
        <v>155</v>
      </c>
      <c r="D34" s="208" t="s">
        <v>155</v>
      </c>
      <c r="E34" s="208" t="s">
        <v>338</v>
      </c>
      <c r="I34" s="128"/>
      <c r="L34" s="180"/>
    </row>
    <row r="35" spans="2:12" ht="14.25" customHeight="1">
      <c r="B35" s="183" t="s">
        <v>324</v>
      </c>
      <c r="C35" s="128" t="s">
        <v>155</v>
      </c>
      <c r="D35" s="208" t="s">
        <v>155</v>
      </c>
      <c r="E35" s="208" t="s">
        <v>338</v>
      </c>
      <c r="G35" s="187"/>
      <c r="I35" s="128"/>
      <c r="L35" s="180"/>
    </row>
    <row r="36" spans="2:12" ht="14.25" customHeight="1">
      <c r="B36" s="183" t="s">
        <v>114</v>
      </c>
      <c r="C36" s="128" t="s">
        <v>155</v>
      </c>
      <c r="D36" s="208" t="s">
        <v>155</v>
      </c>
      <c r="E36" s="208" t="s">
        <v>338</v>
      </c>
      <c r="G36" s="187"/>
      <c r="I36" s="128"/>
      <c r="L36" s="180"/>
    </row>
    <row r="37" spans="2:12" ht="14.25" customHeight="1">
      <c r="B37" s="183" t="s">
        <v>73</v>
      </c>
      <c r="C37" s="128" t="s">
        <v>155</v>
      </c>
      <c r="D37" s="208" t="s">
        <v>155</v>
      </c>
      <c r="E37" s="208" t="s">
        <v>338</v>
      </c>
      <c r="G37" s="186"/>
      <c r="I37" s="128"/>
      <c r="L37" s="180"/>
    </row>
    <row r="38" spans="2:12" ht="14.25" customHeight="1">
      <c r="B38" s="183" t="s">
        <v>138</v>
      </c>
      <c r="C38" s="128" t="s">
        <v>155</v>
      </c>
      <c r="D38" s="208" t="s">
        <v>155</v>
      </c>
      <c r="E38" s="208" t="s">
        <v>338</v>
      </c>
      <c r="G38" s="133"/>
      <c r="I38" s="128"/>
      <c r="L38" s="180"/>
    </row>
    <row r="39" spans="2:12" ht="14.25" customHeight="1">
      <c r="B39" s="183" t="s">
        <v>80</v>
      </c>
      <c r="C39" s="128">
        <v>204.61060000000001</v>
      </c>
      <c r="D39" s="208" t="s">
        <v>199</v>
      </c>
      <c r="E39" s="208" t="s">
        <v>592</v>
      </c>
      <c r="G39" s="186"/>
      <c r="I39" s="128"/>
      <c r="L39" s="180"/>
    </row>
    <row r="40" spans="2:12" ht="14.25" customHeight="1">
      <c r="B40" s="183" t="s">
        <v>103</v>
      </c>
      <c r="C40" s="128">
        <v>1303.8866</v>
      </c>
      <c r="D40" s="208" t="s">
        <v>186</v>
      </c>
      <c r="E40" s="208" t="s">
        <v>592</v>
      </c>
      <c r="H40" s="224"/>
      <c r="I40" s="225"/>
      <c r="J40" s="223"/>
      <c r="K40" s="223"/>
      <c r="L40" s="180"/>
    </row>
    <row r="41" spans="2:12" ht="14.25" customHeight="1">
      <c r="B41" s="183" t="s">
        <v>64</v>
      </c>
      <c r="C41" s="128" t="s">
        <v>155</v>
      </c>
      <c r="D41" s="208" t="s">
        <v>155</v>
      </c>
      <c r="E41" s="208" t="s">
        <v>338</v>
      </c>
      <c r="I41" s="128"/>
      <c r="L41" s="180"/>
    </row>
    <row r="42" spans="2:12" ht="14.25" customHeight="1">
      <c r="B42" s="183" t="s">
        <v>19</v>
      </c>
      <c r="C42" s="128" t="s">
        <v>155</v>
      </c>
      <c r="D42" s="208" t="s">
        <v>155</v>
      </c>
      <c r="E42" s="208" t="s">
        <v>338</v>
      </c>
      <c r="I42" s="128"/>
      <c r="L42" s="180"/>
    </row>
    <row r="43" spans="2:12" ht="14.25" customHeight="1">
      <c r="B43" s="183" t="s">
        <v>100</v>
      </c>
      <c r="C43" s="128" t="s">
        <v>155</v>
      </c>
      <c r="D43" s="208" t="s">
        <v>155</v>
      </c>
      <c r="E43" s="208" t="s">
        <v>338</v>
      </c>
      <c r="I43" s="128"/>
      <c r="L43" s="180"/>
    </row>
    <row r="44" spans="2:12" ht="14.25" customHeight="1">
      <c r="B44" s="183" t="s">
        <v>134</v>
      </c>
      <c r="C44" s="128">
        <v>48.556100000000001</v>
      </c>
      <c r="D44" s="208" t="s">
        <v>209</v>
      </c>
      <c r="E44" s="208" t="s">
        <v>592</v>
      </c>
      <c r="H44" s="224"/>
      <c r="I44" s="225"/>
      <c r="K44" s="223"/>
      <c r="L44" s="180"/>
    </row>
    <row r="45" spans="2:12" ht="14.25" customHeight="1">
      <c r="B45" s="183" t="s">
        <v>17</v>
      </c>
      <c r="C45" s="128" t="s">
        <v>155</v>
      </c>
      <c r="D45" s="208" t="s">
        <v>155</v>
      </c>
      <c r="E45" s="208" t="s">
        <v>338</v>
      </c>
      <c r="H45" s="224"/>
      <c r="I45" s="225"/>
      <c r="J45" s="223"/>
      <c r="K45" s="223"/>
      <c r="L45" s="180"/>
    </row>
    <row r="46" spans="2:12" ht="14.25" customHeight="1">
      <c r="B46" s="183" t="s">
        <v>105</v>
      </c>
      <c r="C46" s="128">
        <v>1383.9772</v>
      </c>
      <c r="D46" s="208" t="s">
        <v>185</v>
      </c>
      <c r="E46" s="208" t="s">
        <v>592</v>
      </c>
      <c r="I46" s="128"/>
      <c r="L46" s="180"/>
    </row>
    <row r="47" spans="2:12" ht="14.25" customHeight="1">
      <c r="B47" s="183" t="s">
        <v>24</v>
      </c>
      <c r="C47" s="128">
        <v>7393.8672999999999</v>
      </c>
      <c r="D47" s="208" t="s">
        <v>174</v>
      </c>
      <c r="E47" s="208" t="s">
        <v>592</v>
      </c>
      <c r="I47" s="128"/>
      <c r="L47" s="180"/>
    </row>
    <row r="48" spans="2:12" ht="14.25" customHeight="1">
      <c r="B48" s="183" t="s">
        <v>131</v>
      </c>
      <c r="C48" s="128" t="s">
        <v>155</v>
      </c>
      <c r="D48" s="208" t="s">
        <v>155</v>
      </c>
      <c r="E48" s="208" t="s">
        <v>338</v>
      </c>
      <c r="I48" s="128"/>
      <c r="L48" s="180"/>
    </row>
    <row r="49" spans="2:12" ht="14.25" customHeight="1">
      <c r="B49" s="183" t="s">
        <v>222</v>
      </c>
      <c r="C49" s="128" t="s">
        <v>155</v>
      </c>
      <c r="D49" s="208" t="s">
        <v>155</v>
      </c>
      <c r="E49" s="208" t="s">
        <v>338</v>
      </c>
      <c r="G49" s="186"/>
      <c r="I49" s="128"/>
      <c r="L49" s="180"/>
    </row>
    <row r="50" spans="2:12" ht="14.25" customHeight="1">
      <c r="B50" s="183" t="s">
        <v>112</v>
      </c>
      <c r="C50" s="128" t="s">
        <v>155</v>
      </c>
      <c r="D50" s="208" t="s">
        <v>155</v>
      </c>
      <c r="E50" s="208" t="s">
        <v>338</v>
      </c>
      <c r="G50" s="186"/>
      <c r="I50" s="128"/>
      <c r="L50" s="180"/>
    </row>
    <row r="51" spans="2:12" ht="14.25" customHeight="1">
      <c r="B51" s="183" t="s">
        <v>20</v>
      </c>
      <c r="C51" s="128">
        <v>18918.8145</v>
      </c>
      <c r="D51" s="208" t="s">
        <v>172</v>
      </c>
      <c r="E51" s="208" t="s">
        <v>592</v>
      </c>
      <c r="I51" s="128"/>
      <c r="L51" s="180"/>
    </row>
    <row r="52" spans="2:12" ht="14.25" customHeight="1">
      <c r="B52" s="183" t="s">
        <v>48</v>
      </c>
      <c r="C52" s="128" t="s">
        <v>155</v>
      </c>
      <c r="D52" s="208" t="s">
        <v>155</v>
      </c>
      <c r="E52" s="208" t="s">
        <v>338</v>
      </c>
      <c r="I52" s="128"/>
      <c r="L52" s="180"/>
    </row>
    <row r="53" spans="2:12" ht="14.25" customHeight="1">
      <c r="B53" s="183" t="s">
        <v>75</v>
      </c>
      <c r="C53" s="128">
        <v>121.298</v>
      </c>
      <c r="D53" s="208" t="s">
        <v>204</v>
      </c>
      <c r="E53" s="208" t="s">
        <v>592</v>
      </c>
      <c r="G53" s="186"/>
      <c r="I53" s="128"/>
      <c r="L53" s="180"/>
    </row>
    <row r="54" spans="2:12" ht="14.25" customHeight="1">
      <c r="B54" s="183" t="s">
        <v>68</v>
      </c>
      <c r="C54" s="128" t="s">
        <v>155</v>
      </c>
      <c r="D54" s="208" t="s">
        <v>155</v>
      </c>
      <c r="E54" s="208" t="s">
        <v>338</v>
      </c>
      <c r="G54" s="186"/>
      <c r="I54" s="128"/>
      <c r="L54" s="180"/>
    </row>
    <row r="55" spans="2:12" ht="14.25" customHeight="1">
      <c r="B55" s="183" t="s">
        <v>77</v>
      </c>
      <c r="C55" s="128" t="s">
        <v>155</v>
      </c>
      <c r="D55" s="208" t="s">
        <v>155</v>
      </c>
      <c r="E55" s="208" t="s">
        <v>338</v>
      </c>
      <c r="G55" s="186"/>
      <c r="H55" s="224"/>
      <c r="I55" s="225"/>
      <c r="K55" s="223"/>
      <c r="L55" s="180"/>
    </row>
    <row r="56" spans="2:12" ht="14.25" customHeight="1">
      <c r="B56" s="183" t="s">
        <v>89</v>
      </c>
      <c r="C56" s="128" t="s">
        <v>155</v>
      </c>
      <c r="D56" s="208" t="s">
        <v>155</v>
      </c>
      <c r="E56" s="208" t="s">
        <v>338</v>
      </c>
      <c r="G56" s="186"/>
      <c r="I56" s="128"/>
      <c r="L56" s="180"/>
    </row>
    <row r="57" spans="2:12" ht="14.25" customHeight="1">
      <c r="B57" s="183" t="s">
        <v>93</v>
      </c>
      <c r="C57" s="128" t="s">
        <v>155</v>
      </c>
      <c r="D57" s="208" t="s">
        <v>155</v>
      </c>
      <c r="E57" s="208" t="s">
        <v>338</v>
      </c>
      <c r="H57" s="224"/>
      <c r="I57" s="225"/>
      <c r="J57" s="223"/>
      <c r="K57" s="223"/>
      <c r="L57" s="180"/>
    </row>
    <row r="58" spans="2:12" ht="14.25" customHeight="1">
      <c r="B58" s="183" t="s">
        <v>82</v>
      </c>
      <c r="C58" s="128">
        <v>223.1721</v>
      </c>
      <c r="D58" s="208" t="s">
        <v>198</v>
      </c>
      <c r="E58" s="208" t="s">
        <v>592</v>
      </c>
      <c r="I58" s="128"/>
      <c r="L58" s="180"/>
    </row>
    <row r="59" spans="2:12" ht="14.25" customHeight="1">
      <c r="B59" s="183" t="s">
        <v>145</v>
      </c>
      <c r="C59" s="128">
        <v>43.833300000000001</v>
      </c>
      <c r="D59" s="208" t="s">
        <v>210</v>
      </c>
      <c r="E59" s="208" t="s">
        <v>592</v>
      </c>
      <c r="I59" s="128"/>
      <c r="L59" s="180"/>
    </row>
    <row r="60" spans="2:12" ht="14.25" customHeight="1">
      <c r="B60" s="183" t="s">
        <v>6</v>
      </c>
      <c r="C60" s="128" t="s">
        <v>155</v>
      </c>
      <c r="D60" s="208" t="s">
        <v>155</v>
      </c>
      <c r="E60" s="208" t="s">
        <v>338</v>
      </c>
      <c r="I60" s="128"/>
    </row>
    <row r="61" spans="2:12" ht="14.25" customHeight="1">
      <c r="B61" s="183" t="s">
        <v>8</v>
      </c>
      <c r="C61" s="128" t="s">
        <v>155</v>
      </c>
      <c r="D61" s="208" t="s">
        <v>155</v>
      </c>
      <c r="E61" s="208" t="s">
        <v>338</v>
      </c>
      <c r="I61" s="128"/>
    </row>
    <row r="62" spans="2:12" ht="14.25" customHeight="1">
      <c r="B62" s="183" t="s">
        <v>22</v>
      </c>
      <c r="C62" s="128" t="s">
        <v>155</v>
      </c>
      <c r="D62" s="208" t="s">
        <v>155</v>
      </c>
      <c r="E62" s="208" t="s">
        <v>338</v>
      </c>
      <c r="I62" s="128"/>
    </row>
    <row r="63" spans="2:12" ht="14.25" customHeight="1">
      <c r="B63" s="183" t="s">
        <v>40</v>
      </c>
      <c r="C63" s="128" t="s">
        <v>155</v>
      </c>
      <c r="D63" s="208" t="s">
        <v>155</v>
      </c>
      <c r="E63" s="208" t="s">
        <v>338</v>
      </c>
      <c r="G63" s="186"/>
      <c r="I63" s="128"/>
    </row>
    <row r="64" spans="2:12" ht="14.25" customHeight="1">
      <c r="B64" s="183" t="s">
        <v>110</v>
      </c>
      <c r="C64" s="128">
        <v>445.5711</v>
      </c>
      <c r="D64" s="208" t="s">
        <v>193</v>
      </c>
      <c r="E64" s="208" t="s">
        <v>592</v>
      </c>
      <c r="G64" s="186"/>
      <c r="I64" s="128"/>
    </row>
    <row r="65" spans="2:11" ht="14.25" customHeight="1">
      <c r="B65" s="183" t="s">
        <v>91</v>
      </c>
      <c r="C65" s="128">
        <v>2136.4766</v>
      </c>
      <c r="D65" s="208" t="s">
        <v>181</v>
      </c>
      <c r="E65" s="208" t="s">
        <v>592</v>
      </c>
      <c r="G65" s="186"/>
      <c r="I65" s="128"/>
    </row>
    <row r="66" spans="2:11" ht="14.25" customHeight="1">
      <c r="B66" s="183" t="s">
        <v>26</v>
      </c>
      <c r="C66" s="128">
        <v>3552.1403</v>
      </c>
      <c r="D66" s="208" t="s">
        <v>176</v>
      </c>
      <c r="E66" s="208" t="s">
        <v>592</v>
      </c>
      <c r="G66" s="186"/>
      <c r="H66" s="224"/>
      <c r="I66" s="225"/>
      <c r="K66" s="223"/>
    </row>
    <row r="67" spans="2:11" ht="14.25" customHeight="1">
      <c r="B67" s="183" t="s">
        <v>14</v>
      </c>
      <c r="C67" s="128">
        <v>45020.306299999997</v>
      </c>
      <c r="D67" s="208" t="s">
        <v>171</v>
      </c>
      <c r="E67" s="208" t="s">
        <v>592</v>
      </c>
      <c r="G67" s="186"/>
      <c r="I67" s="128"/>
    </row>
    <row r="68" spans="2:11" ht="14.25" customHeight="1">
      <c r="B68" s="183" t="s">
        <v>97</v>
      </c>
      <c r="C68" s="128" t="s">
        <v>155</v>
      </c>
      <c r="D68" s="208" t="s">
        <v>155</v>
      </c>
      <c r="E68" s="208" t="s">
        <v>338</v>
      </c>
      <c r="G68" s="186"/>
      <c r="I68" s="202"/>
    </row>
    <row r="69" spans="2:11" ht="14.25" customHeight="1">
      <c r="B69" s="183" t="s">
        <v>63</v>
      </c>
      <c r="C69" s="128" t="s">
        <v>155</v>
      </c>
      <c r="D69" s="208" t="s">
        <v>155</v>
      </c>
      <c r="E69" s="208" t="s">
        <v>338</v>
      </c>
      <c r="G69" s="186"/>
      <c r="I69" s="128"/>
    </row>
    <row r="70" spans="2:11" ht="14.25" customHeight="1">
      <c r="B70" s="183" t="s">
        <v>34</v>
      </c>
      <c r="C70" s="128" t="s">
        <v>155</v>
      </c>
      <c r="D70" s="208" t="s">
        <v>155</v>
      </c>
      <c r="E70" s="208" t="s">
        <v>338</v>
      </c>
      <c r="H70" s="224"/>
      <c r="I70" s="226"/>
      <c r="J70" s="223"/>
      <c r="K70" s="223"/>
    </row>
    <row r="71" spans="2:11" ht="14.25" customHeight="1">
      <c r="B71" s="183" t="s">
        <v>125</v>
      </c>
      <c r="C71" s="128" t="s">
        <v>155</v>
      </c>
      <c r="D71" s="208" t="s">
        <v>155</v>
      </c>
      <c r="E71" s="208" t="s">
        <v>338</v>
      </c>
      <c r="G71" s="186"/>
      <c r="H71" s="224"/>
      <c r="I71" s="225"/>
      <c r="J71" s="223"/>
      <c r="K71" s="223"/>
    </row>
    <row r="72" spans="2:11" ht="14.25" customHeight="1">
      <c r="B72" s="183" t="s">
        <v>102</v>
      </c>
      <c r="C72" s="128" t="s">
        <v>155</v>
      </c>
      <c r="D72" s="208" t="s">
        <v>155</v>
      </c>
      <c r="E72" s="208" t="s">
        <v>338</v>
      </c>
      <c r="G72" s="186"/>
      <c r="I72" s="128"/>
    </row>
    <row r="73" spans="2:11" ht="14.25" customHeight="1">
      <c r="B73" s="183" t="s">
        <v>98</v>
      </c>
      <c r="C73" s="128" t="s">
        <v>155</v>
      </c>
      <c r="D73" s="208" t="s">
        <v>155</v>
      </c>
      <c r="E73" s="208" t="s">
        <v>338</v>
      </c>
      <c r="I73" s="128"/>
    </row>
    <row r="74" spans="2:11" ht="14.25" customHeight="1">
      <c r="B74" s="183" t="s">
        <v>126</v>
      </c>
      <c r="C74" s="128">
        <v>29.95</v>
      </c>
      <c r="D74" s="208" t="s">
        <v>212</v>
      </c>
      <c r="E74" s="208" t="s">
        <v>592</v>
      </c>
      <c r="G74" s="186"/>
      <c r="I74" s="128"/>
    </row>
    <row r="75" spans="2:11" ht="14.25" customHeight="1">
      <c r="B75" s="183" t="s">
        <v>117</v>
      </c>
      <c r="C75" s="128" t="s">
        <v>155</v>
      </c>
      <c r="D75" s="208" t="s">
        <v>155</v>
      </c>
      <c r="E75" s="208" t="s">
        <v>338</v>
      </c>
      <c r="H75" s="224"/>
      <c r="I75" s="226"/>
      <c r="J75" s="223"/>
      <c r="K75" s="223"/>
    </row>
    <row r="76" spans="2:11" ht="14.25" customHeight="1">
      <c r="B76" s="183" t="s">
        <v>130</v>
      </c>
      <c r="C76" s="128" t="s">
        <v>155</v>
      </c>
      <c r="D76" s="208" t="s">
        <v>155</v>
      </c>
      <c r="E76" s="208" t="s">
        <v>338</v>
      </c>
      <c r="I76" s="128"/>
    </row>
    <row r="77" spans="2:11" ht="14.25" customHeight="1">
      <c r="B77" s="183" t="s">
        <v>96</v>
      </c>
      <c r="C77" s="128" t="s">
        <v>155</v>
      </c>
      <c r="D77" s="208" t="s">
        <v>155</v>
      </c>
      <c r="E77" s="208" t="s">
        <v>338</v>
      </c>
      <c r="G77" s="186"/>
      <c r="I77" s="128"/>
    </row>
    <row r="78" spans="2:11" ht="14.25" customHeight="1">
      <c r="B78" s="183" t="s">
        <v>118</v>
      </c>
      <c r="C78" s="128">
        <v>33.950000000000003</v>
      </c>
      <c r="D78" s="208" t="s">
        <v>211</v>
      </c>
      <c r="E78" s="208" t="s">
        <v>592</v>
      </c>
      <c r="H78" s="224"/>
      <c r="I78" s="226"/>
      <c r="K78" s="223"/>
    </row>
    <row r="79" spans="2:11" ht="14.25" customHeight="1">
      <c r="B79" s="183" t="s">
        <v>142</v>
      </c>
      <c r="C79" s="128">
        <v>77.540099999999995</v>
      </c>
      <c r="D79" s="208" t="s">
        <v>205</v>
      </c>
      <c r="E79" s="208" t="s">
        <v>592</v>
      </c>
      <c r="I79" s="128"/>
    </row>
    <row r="80" spans="2:11" ht="14.25" customHeight="1">
      <c r="B80" s="183" t="s">
        <v>531</v>
      </c>
      <c r="C80" s="128" t="s">
        <v>155</v>
      </c>
      <c r="D80" s="208" t="s">
        <v>155</v>
      </c>
      <c r="E80" s="208" t="s">
        <v>338</v>
      </c>
      <c r="I80" s="128"/>
    </row>
    <row r="81" spans="2:11" ht="14.25" customHeight="1">
      <c r="B81" s="183" t="s">
        <v>53</v>
      </c>
      <c r="C81" s="128" t="s">
        <v>155</v>
      </c>
      <c r="D81" s="208" t="s">
        <v>155</v>
      </c>
      <c r="E81" s="208" t="s">
        <v>338</v>
      </c>
      <c r="G81" s="186"/>
      <c r="I81" s="128"/>
    </row>
    <row r="82" spans="2:11" ht="14.25" customHeight="1">
      <c r="B82" s="183" t="s">
        <v>62</v>
      </c>
      <c r="C82" s="128" t="s">
        <v>155</v>
      </c>
      <c r="D82" s="208" t="s">
        <v>155</v>
      </c>
      <c r="E82" s="208" t="s">
        <v>338</v>
      </c>
      <c r="G82" s="186"/>
      <c r="I82" s="128"/>
    </row>
    <row r="83" spans="2:11" ht="14.25" customHeight="1">
      <c r="B83" s="183" t="s">
        <v>44</v>
      </c>
      <c r="C83" s="128" t="s">
        <v>155</v>
      </c>
      <c r="D83" s="208" t="s">
        <v>155</v>
      </c>
      <c r="E83" s="208" t="s">
        <v>338</v>
      </c>
      <c r="G83" s="186"/>
      <c r="I83" s="128"/>
    </row>
    <row r="84" spans="2:11" ht="14.25" customHeight="1">
      <c r="B84" s="183" t="s">
        <v>66</v>
      </c>
      <c r="C84" s="128" t="s">
        <v>155</v>
      </c>
      <c r="D84" s="208" t="s">
        <v>155</v>
      </c>
      <c r="E84" s="208" t="s">
        <v>338</v>
      </c>
      <c r="G84" s="186"/>
      <c r="I84" s="128"/>
    </row>
    <row r="85" spans="2:11" ht="14.25" customHeight="1">
      <c r="B85" s="183" t="s">
        <v>144</v>
      </c>
      <c r="C85" s="128" t="s">
        <v>155</v>
      </c>
      <c r="D85" s="208" t="s">
        <v>155</v>
      </c>
      <c r="E85" s="208" t="s">
        <v>338</v>
      </c>
      <c r="G85" s="186"/>
      <c r="I85" s="128"/>
    </row>
    <row r="86" spans="2:11" ht="14.25" customHeight="1">
      <c r="B86" s="183" t="s">
        <v>133</v>
      </c>
      <c r="C86" s="128" t="s">
        <v>155</v>
      </c>
      <c r="D86" s="208" t="s">
        <v>155</v>
      </c>
      <c r="E86" s="208" t="s">
        <v>338</v>
      </c>
      <c r="I86" s="128"/>
    </row>
    <row r="87" spans="2:11" ht="14.25" customHeight="1">
      <c r="B87" s="183" t="s">
        <v>15</v>
      </c>
      <c r="C87" s="128">
        <v>286.1318</v>
      </c>
      <c r="D87" s="208" t="s">
        <v>195</v>
      </c>
      <c r="E87" s="208" t="s">
        <v>592</v>
      </c>
      <c r="I87" s="128"/>
    </row>
    <row r="88" spans="2:11" ht="14.25" customHeight="1">
      <c r="B88" s="183" t="s">
        <v>115</v>
      </c>
      <c r="C88" s="128" t="s">
        <v>155</v>
      </c>
      <c r="D88" s="208" t="s">
        <v>155</v>
      </c>
      <c r="E88" s="208" t="s">
        <v>338</v>
      </c>
      <c r="H88" s="224"/>
      <c r="I88" s="225"/>
      <c r="J88" s="223"/>
      <c r="K88" s="223"/>
    </row>
    <row r="89" spans="2:11" ht="14.25" customHeight="1">
      <c r="B89" s="183" t="s">
        <v>121</v>
      </c>
      <c r="C89" s="128" t="s">
        <v>155</v>
      </c>
      <c r="D89" s="208" t="s">
        <v>155</v>
      </c>
      <c r="E89" s="208" t="s">
        <v>338</v>
      </c>
      <c r="H89" s="224"/>
      <c r="I89" s="225"/>
      <c r="K89" s="223"/>
    </row>
    <row r="90" spans="2:11" ht="14.25" customHeight="1">
      <c r="B90" s="183" t="s">
        <v>140</v>
      </c>
      <c r="C90" s="128" t="s">
        <v>155</v>
      </c>
      <c r="D90" s="208" t="s">
        <v>155</v>
      </c>
      <c r="E90" s="208" t="s">
        <v>338</v>
      </c>
      <c r="H90" s="224"/>
      <c r="I90" s="225"/>
      <c r="J90" s="223"/>
      <c r="K90" s="223"/>
    </row>
    <row r="91" spans="2:11" ht="14.25" customHeight="1">
      <c r="B91" s="183" t="s">
        <v>39</v>
      </c>
      <c r="C91" s="128" t="s">
        <v>155</v>
      </c>
      <c r="D91" s="208" t="s">
        <v>155</v>
      </c>
      <c r="E91" s="208" t="s">
        <v>338</v>
      </c>
      <c r="G91" s="186"/>
      <c r="H91" s="224"/>
      <c r="I91" s="225"/>
      <c r="K91" s="223"/>
    </row>
    <row r="92" spans="2:11" ht="14.25" customHeight="1">
      <c r="B92" s="183" t="s">
        <v>51</v>
      </c>
      <c r="C92" s="128" t="s">
        <v>155</v>
      </c>
      <c r="D92" s="208" t="s">
        <v>155</v>
      </c>
      <c r="E92" s="208" t="s">
        <v>338</v>
      </c>
      <c r="G92" s="186"/>
      <c r="I92" s="128"/>
    </row>
    <row r="93" spans="2:11" ht="14.25" customHeight="1">
      <c r="B93" s="183" t="s">
        <v>127</v>
      </c>
      <c r="C93" s="128" t="s">
        <v>155</v>
      </c>
      <c r="D93" s="208" t="s">
        <v>155</v>
      </c>
      <c r="E93" s="208" t="s">
        <v>338</v>
      </c>
      <c r="G93" s="186"/>
      <c r="I93" s="128"/>
    </row>
    <row r="94" spans="2:11" ht="14.25" customHeight="1">
      <c r="B94" s="183" t="s">
        <v>42</v>
      </c>
      <c r="C94" s="128" t="s">
        <v>155</v>
      </c>
      <c r="D94" s="208" t="s">
        <v>155</v>
      </c>
      <c r="E94" s="208" t="s">
        <v>338</v>
      </c>
      <c r="H94" s="224"/>
      <c r="I94" s="225"/>
      <c r="J94" s="223"/>
      <c r="K94" s="223"/>
    </row>
    <row r="95" spans="2:11" ht="14.25" customHeight="1">
      <c r="B95" s="183" t="s">
        <v>59</v>
      </c>
      <c r="C95" s="128">
        <v>3154.107</v>
      </c>
      <c r="D95" s="208" t="s">
        <v>178</v>
      </c>
      <c r="E95" s="208" t="s">
        <v>592</v>
      </c>
      <c r="H95" s="224"/>
      <c r="I95" s="225"/>
      <c r="J95" s="223"/>
      <c r="K95" s="223"/>
    </row>
    <row r="96" spans="2:11" ht="14.25" customHeight="1">
      <c r="B96" s="183" t="s">
        <v>116</v>
      </c>
      <c r="C96" s="128">
        <v>247.96940000000001</v>
      </c>
      <c r="D96" s="208" t="s">
        <v>197</v>
      </c>
      <c r="E96" s="208" t="s">
        <v>592</v>
      </c>
      <c r="H96" s="224"/>
      <c r="I96" s="225"/>
      <c r="J96" s="223"/>
      <c r="K96" s="223"/>
    </row>
    <row r="97" spans="2:11" ht="14.25" customHeight="1">
      <c r="B97" s="183" t="s">
        <v>101</v>
      </c>
      <c r="C97" s="128" t="s">
        <v>155</v>
      </c>
      <c r="D97" s="208" t="s">
        <v>155</v>
      </c>
      <c r="E97" s="208" t="s">
        <v>338</v>
      </c>
      <c r="I97" s="128"/>
    </row>
    <row r="98" spans="2:11" ht="14.25" customHeight="1">
      <c r="B98" s="183" t="s">
        <v>61</v>
      </c>
      <c r="C98" s="128" t="s">
        <v>155</v>
      </c>
      <c r="D98" s="208" t="s">
        <v>155</v>
      </c>
      <c r="E98" s="208" t="s">
        <v>338</v>
      </c>
      <c r="H98" s="224"/>
      <c r="I98" s="225"/>
      <c r="J98" s="223"/>
      <c r="K98" s="223"/>
    </row>
    <row r="99" spans="2:11" ht="14.25" customHeight="1">
      <c r="B99" s="183" t="s">
        <v>12</v>
      </c>
      <c r="C99" s="128" t="s">
        <v>155</v>
      </c>
      <c r="D99" s="208" t="s">
        <v>155</v>
      </c>
      <c r="E99" s="208" t="s">
        <v>338</v>
      </c>
      <c r="I99" s="128"/>
    </row>
    <row r="100" spans="2:11" ht="14.25" customHeight="1">
      <c r="B100" s="183" t="s">
        <v>109</v>
      </c>
      <c r="C100" s="128">
        <v>709.59829999999999</v>
      </c>
      <c r="D100" s="208" t="s">
        <v>192</v>
      </c>
      <c r="E100" s="208" t="s">
        <v>592</v>
      </c>
      <c r="G100" s="186"/>
      <c r="I100" s="128"/>
    </row>
    <row r="101" spans="2:11" ht="14.25" customHeight="1">
      <c r="B101" s="183" t="s">
        <v>122</v>
      </c>
      <c r="C101" s="128" t="s">
        <v>155</v>
      </c>
      <c r="D101" s="208" t="s">
        <v>155</v>
      </c>
      <c r="E101" s="208" t="s">
        <v>338</v>
      </c>
      <c r="I101" s="128"/>
    </row>
    <row r="102" spans="2:11" ht="14.25" customHeight="1">
      <c r="B102" s="183" t="s">
        <v>10</v>
      </c>
      <c r="C102" s="128" t="s">
        <v>155</v>
      </c>
      <c r="D102" s="208" t="s">
        <v>155</v>
      </c>
      <c r="E102" s="208" t="s">
        <v>338</v>
      </c>
      <c r="I102" s="128"/>
    </row>
    <row r="103" spans="2:11" ht="14.25" customHeight="1">
      <c r="B103" s="183" t="s">
        <v>119</v>
      </c>
      <c r="C103" s="128" t="s">
        <v>155</v>
      </c>
      <c r="D103" s="208" t="s">
        <v>155</v>
      </c>
      <c r="E103" s="208" t="s">
        <v>338</v>
      </c>
      <c r="I103" s="128"/>
    </row>
    <row r="104" spans="2:11" ht="14.25" customHeight="1">
      <c r="B104" s="183" t="s">
        <v>99</v>
      </c>
      <c r="C104" s="128" t="s">
        <v>155</v>
      </c>
      <c r="D104" s="208" t="s">
        <v>155</v>
      </c>
      <c r="E104" s="208" t="s">
        <v>338</v>
      </c>
      <c r="I104" s="128"/>
    </row>
    <row r="105" spans="2:11" ht="14.25" customHeight="1">
      <c r="B105" s="183" t="s">
        <v>43</v>
      </c>
      <c r="C105" s="128" t="s">
        <v>155</v>
      </c>
      <c r="D105" s="208" t="s">
        <v>155</v>
      </c>
      <c r="E105" s="208" t="s">
        <v>338</v>
      </c>
      <c r="G105" s="186"/>
      <c r="I105" s="128"/>
    </row>
    <row r="106" spans="2:11" ht="14.25" customHeight="1">
      <c r="B106" s="183" t="s">
        <v>16</v>
      </c>
      <c r="C106" s="128" t="s">
        <v>155</v>
      </c>
      <c r="D106" s="208" t="s">
        <v>155</v>
      </c>
      <c r="E106" s="208" t="s">
        <v>338</v>
      </c>
      <c r="G106" s="186"/>
      <c r="I106" s="128"/>
    </row>
    <row r="107" spans="2:11" ht="14.25" customHeight="1">
      <c r="B107" s="183" t="s">
        <v>35</v>
      </c>
      <c r="C107" s="128">
        <v>357.85270000000003</v>
      </c>
      <c r="D107" s="208" t="s">
        <v>194</v>
      </c>
      <c r="E107" s="208" t="s">
        <v>592</v>
      </c>
      <c r="I107" s="128"/>
    </row>
    <row r="108" spans="2:11" ht="14.25" customHeight="1">
      <c r="B108" s="183" t="s">
        <v>74</v>
      </c>
      <c r="C108" s="128">
        <v>202.72020000000001</v>
      </c>
      <c r="D108" s="208" t="s">
        <v>200</v>
      </c>
      <c r="E108" s="208" t="s">
        <v>592</v>
      </c>
      <c r="I108" s="128"/>
    </row>
    <row r="109" spans="2:11" ht="14.25" customHeight="1">
      <c r="B109" s="183" t="s">
        <v>139</v>
      </c>
      <c r="C109" s="128" t="s">
        <v>155</v>
      </c>
      <c r="D109" s="208" t="s">
        <v>155</v>
      </c>
      <c r="E109" s="208" t="s">
        <v>338</v>
      </c>
      <c r="I109" s="128"/>
    </row>
    <row r="110" spans="2:11" ht="14.25" customHeight="1">
      <c r="B110" s="183" t="s">
        <v>54</v>
      </c>
      <c r="C110" s="128">
        <v>69.426400000000001</v>
      </c>
      <c r="D110" s="208" t="s">
        <v>206</v>
      </c>
      <c r="E110" s="208" t="s">
        <v>592</v>
      </c>
      <c r="I110" s="128"/>
    </row>
    <row r="111" spans="2:11" ht="14.25" customHeight="1">
      <c r="B111" s="183" t="s">
        <v>13</v>
      </c>
      <c r="C111" s="128">
        <v>1125.1061999999999</v>
      </c>
      <c r="D111" s="208" t="s">
        <v>188</v>
      </c>
      <c r="E111" s="208" t="s">
        <v>592</v>
      </c>
      <c r="I111" s="128"/>
    </row>
    <row r="112" spans="2:11" ht="14.25" customHeight="1">
      <c r="B112" s="183" t="s">
        <v>72</v>
      </c>
      <c r="C112" s="128" t="s">
        <v>155</v>
      </c>
      <c r="D112" s="208" t="s">
        <v>155</v>
      </c>
      <c r="E112" s="208" t="s">
        <v>338</v>
      </c>
      <c r="H112" s="224"/>
      <c r="I112" s="226"/>
      <c r="K112" s="223"/>
    </row>
    <row r="113" spans="2:11" ht="14.25" customHeight="1">
      <c r="B113" s="183" t="s">
        <v>47</v>
      </c>
      <c r="C113" s="128" t="s">
        <v>155</v>
      </c>
      <c r="D113" s="208" t="s">
        <v>155</v>
      </c>
      <c r="E113" s="208" t="s">
        <v>338</v>
      </c>
      <c r="I113" s="128"/>
    </row>
    <row r="114" spans="2:11" ht="14.25" customHeight="1">
      <c r="B114" s="183" t="s">
        <v>70</v>
      </c>
      <c r="C114" s="128" t="s">
        <v>155</v>
      </c>
      <c r="D114" s="208" t="s">
        <v>155</v>
      </c>
      <c r="E114" s="208" t="s">
        <v>338</v>
      </c>
      <c r="I114" s="128"/>
    </row>
    <row r="115" spans="2:11" ht="14.25" customHeight="1">
      <c r="B115" s="183" t="s">
        <v>92</v>
      </c>
      <c r="C115" s="128" t="s">
        <v>155</v>
      </c>
      <c r="D115" s="208" t="s">
        <v>155</v>
      </c>
      <c r="E115" s="208" t="s">
        <v>338</v>
      </c>
      <c r="I115" s="128"/>
    </row>
    <row r="116" spans="2:11" ht="14.25" customHeight="1">
      <c r="B116" s="183" t="s">
        <v>108</v>
      </c>
      <c r="C116" s="128">
        <v>854.43979999999999</v>
      </c>
      <c r="D116" s="208" t="s">
        <v>191</v>
      </c>
      <c r="E116" s="208" t="s">
        <v>592</v>
      </c>
      <c r="I116" s="128"/>
    </row>
    <row r="117" spans="2:11" ht="14.25" customHeight="1">
      <c r="B117" s="183" t="s">
        <v>156</v>
      </c>
      <c r="C117" s="128">
        <v>61.153799999999997</v>
      </c>
      <c r="D117" s="208" t="s">
        <v>207</v>
      </c>
      <c r="E117" s="208" t="s">
        <v>592</v>
      </c>
      <c r="I117" s="128"/>
    </row>
    <row r="118" spans="2:11" ht="14.25" customHeight="1">
      <c r="B118" s="183" t="s">
        <v>129</v>
      </c>
      <c r="C118" s="128">
        <v>126.3329</v>
      </c>
      <c r="D118" s="208" t="s">
        <v>203</v>
      </c>
      <c r="E118" s="208" t="s">
        <v>592</v>
      </c>
      <c r="I118" s="128"/>
    </row>
    <row r="119" spans="2:11" ht="14.25" customHeight="1">
      <c r="B119" s="183" t="s">
        <v>27</v>
      </c>
      <c r="C119" s="128">
        <v>263.72620000000001</v>
      </c>
      <c r="D119" s="208" t="s">
        <v>196</v>
      </c>
      <c r="E119" s="208" t="s">
        <v>592</v>
      </c>
      <c r="I119" s="128"/>
    </row>
    <row r="120" spans="2:11" ht="14.25" customHeight="1">
      <c r="B120" s="183" t="s">
        <v>219</v>
      </c>
      <c r="C120" s="128">
        <v>15523.130300000001</v>
      </c>
      <c r="D120" s="208" t="s">
        <v>173</v>
      </c>
      <c r="E120" s="208" t="s">
        <v>592</v>
      </c>
      <c r="I120" s="128"/>
    </row>
    <row r="121" spans="2:11" ht="14.25" customHeight="1">
      <c r="B121" s="183" t="s">
        <v>28</v>
      </c>
      <c r="C121" s="128">
        <v>1651.3167000000001</v>
      </c>
      <c r="D121" s="208" t="s">
        <v>183</v>
      </c>
      <c r="E121" s="208" t="s">
        <v>592</v>
      </c>
      <c r="I121" s="128"/>
    </row>
    <row r="122" spans="2:11" ht="14.25" customHeight="1">
      <c r="B122" s="183" t="s">
        <v>56</v>
      </c>
      <c r="C122" s="128" t="s">
        <v>155</v>
      </c>
      <c r="D122" s="208" t="s">
        <v>155</v>
      </c>
      <c r="E122" s="208" t="s">
        <v>338</v>
      </c>
      <c r="I122" s="128"/>
    </row>
    <row r="123" spans="2:11" ht="14.25" customHeight="1">
      <c r="B123" s="183" t="s">
        <v>86</v>
      </c>
      <c r="C123" s="128">
        <v>3259.6907000000001</v>
      </c>
      <c r="D123" s="208" t="s">
        <v>177</v>
      </c>
      <c r="E123" s="208" t="s">
        <v>592</v>
      </c>
      <c r="I123" s="128"/>
    </row>
    <row r="124" spans="2:11" ht="14.25" customHeight="1">
      <c r="B124" s="183" t="s">
        <v>0</v>
      </c>
      <c r="C124" s="128">
        <v>2683.7154</v>
      </c>
      <c r="D124" s="208" t="s">
        <v>180</v>
      </c>
      <c r="E124" s="208" t="s">
        <v>592</v>
      </c>
      <c r="H124" s="224"/>
      <c r="I124" s="226"/>
      <c r="K124" s="223"/>
    </row>
    <row r="125" spans="2:11" ht="14.25" customHeight="1">
      <c r="B125" s="183" t="s">
        <v>52</v>
      </c>
      <c r="C125" s="128" t="s">
        <v>155</v>
      </c>
      <c r="D125" s="208" t="s">
        <v>155</v>
      </c>
      <c r="E125" s="208" t="s">
        <v>338</v>
      </c>
      <c r="I125" s="128"/>
    </row>
    <row r="126" spans="2:11" ht="14.25" customHeight="1">
      <c r="B126" s="183" t="s">
        <v>50</v>
      </c>
      <c r="C126" s="128">
        <v>974.90239999999994</v>
      </c>
      <c r="D126" s="208" t="s">
        <v>190</v>
      </c>
      <c r="E126" s="208" t="s">
        <v>592</v>
      </c>
      <c r="I126" s="128"/>
    </row>
    <row r="127" spans="2:11" ht="14.25" customHeight="1">
      <c r="B127" s="183" t="s">
        <v>90</v>
      </c>
      <c r="C127" s="128" t="s">
        <v>155</v>
      </c>
      <c r="D127" s="208" t="s">
        <v>155</v>
      </c>
      <c r="E127" s="208" t="s">
        <v>338</v>
      </c>
      <c r="I127" s="128"/>
    </row>
    <row r="128" spans="2:11" ht="14.25" customHeight="1">
      <c r="B128" s="183" t="s">
        <v>23</v>
      </c>
      <c r="C128" s="128" t="s">
        <v>155</v>
      </c>
      <c r="D128" s="208" t="s">
        <v>155</v>
      </c>
      <c r="E128" s="208" t="s">
        <v>338</v>
      </c>
      <c r="I128" s="128"/>
    </row>
    <row r="129" spans="2:11" ht="14.25" customHeight="1">
      <c r="B129" s="183" t="s">
        <v>95</v>
      </c>
      <c r="C129" s="128" t="s">
        <v>155</v>
      </c>
      <c r="D129" s="208" t="s">
        <v>155</v>
      </c>
      <c r="E129" s="208" t="s">
        <v>338</v>
      </c>
      <c r="I129" s="128"/>
    </row>
    <row r="130" spans="2:11" ht="14.25" customHeight="1">
      <c r="B130" s="183" t="s">
        <v>76</v>
      </c>
      <c r="C130" s="128" t="s">
        <v>155</v>
      </c>
      <c r="D130" s="208" t="s">
        <v>155</v>
      </c>
      <c r="E130" s="208" t="s">
        <v>338</v>
      </c>
      <c r="I130" s="128"/>
    </row>
    <row r="131" spans="2:11" ht="14.25" customHeight="1">
      <c r="B131" s="183" t="s">
        <v>21</v>
      </c>
      <c r="C131" s="128">
        <v>1076.2073</v>
      </c>
      <c r="D131" s="208" t="s">
        <v>189</v>
      </c>
      <c r="E131" s="208" t="s">
        <v>592</v>
      </c>
      <c r="I131" s="128"/>
    </row>
    <row r="132" spans="2:11" ht="14.25" customHeight="1">
      <c r="B132" s="183" t="s">
        <v>37</v>
      </c>
      <c r="C132" s="128" t="s">
        <v>155</v>
      </c>
      <c r="D132" s="208" t="s">
        <v>155</v>
      </c>
      <c r="E132" s="208" t="s">
        <v>338</v>
      </c>
      <c r="I132" s="128"/>
    </row>
    <row r="133" spans="2:11" ht="14.25" customHeight="1">
      <c r="B133" s="183" t="s">
        <v>29</v>
      </c>
      <c r="C133" s="128" t="s">
        <v>155</v>
      </c>
      <c r="D133" s="208" t="s">
        <v>155</v>
      </c>
      <c r="E133" s="208" t="s">
        <v>338</v>
      </c>
      <c r="I133" s="128"/>
    </row>
    <row r="134" spans="2:11" ht="14.25" customHeight="1">
      <c r="B134" s="183" t="s">
        <v>106</v>
      </c>
      <c r="C134" s="128" t="s">
        <v>155</v>
      </c>
      <c r="D134" s="208" t="s">
        <v>155</v>
      </c>
      <c r="E134" s="208" t="s">
        <v>338</v>
      </c>
      <c r="I134" s="128"/>
    </row>
    <row r="135" spans="2:11" ht="14.25" customHeight="1">
      <c r="B135" s="183" t="s">
        <v>25</v>
      </c>
      <c r="C135" s="128">
        <v>6070.5267999999996</v>
      </c>
      <c r="D135" s="208" t="s">
        <v>175</v>
      </c>
      <c r="E135" s="208" t="s">
        <v>592</v>
      </c>
      <c r="I135" s="128"/>
    </row>
    <row r="136" spans="2:11" ht="14.25" customHeight="1">
      <c r="B136" s="183" t="s">
        <v>7</v>
      </c>
      <c r="C136" s="128">
        <v>53621.371599999999</v>
      </c>
      <c r="D136" s="208" t="s">
        <v>169</v>
      </c>
      <c r="E136" s="208" t="s">
        <v>592</v>
      </c>
      <c r="I136" s="128"/>
    </row>
    <row r="137" spans="2:11" ht="14.25" customHeight="1">
      <c r="B137" s="183" t="s">
        <v>120</v>
      </c>
      <c r="C137" s="128" t="s">
        <v>155</v>
      </c>
      <c r="D137" s="208" t="s">
        <v>155</v>
      </c>
      <c r="E137" s="208" t="s">
        <v>338</v>
      </c>
      <c r="H137" s="224"/>
      <c r="I137" s="225"/>
      <c r="J137" s="223"/>
      <c r="K137" s="223"/>
    </row>
    <row r="138" spans="2:11" ht="14.25" customHeight="1">
      <c r="B138" s="183" t="s">
        <v>46</v>
      </c>
      <c r="C138" s="128" t="s">
        <v>155</v>
      </c>
      <c r="D138" s="208" t="s">
        <v>155</v>
      </c>
      <c r="E138" s="208" t="s">
        <v>338</v>
      </c>
      <c r="I138" s="128"/>
    </row>
    <row r="139" spans="2:11" ht="14.25" customHeight="1">
      <c r="B139" s="183" t="s">
        <v>18</v>
      </c>
      <c r="C139" s="128" t="s">
        <v>155</v>
      </c>
      <c r="D139" s="208" t="s">
        <v>155</v>
      </c>
      <c r="E139" s="208" t="s">
        <v>338</v>
      </c>
      <c r="H139" s="224"/>
      <c r="I139" s="225"/>
      <c r="J139" s="223"/>
      <c r="K139" s="223"/>
    </row>
    <row r="140" spans="2:11" ht="14.25" customHeight="1">
      <c r="B140" s="183" t="s">
        <v>49</v>
      </c>
      <c r="C140" s="128" t="s">
        <v>155</v>
      </c>
      <c r="D140" s="208" t="s">
        <v>155</v>
      </c>
      <c r="E140" s="208" t="s">
        <v>338</v>
      </c>
      <c r="I140" s="128"/>
    </row>
    <row r="141" spans="2:11" ht="14.25" customHeight="1">
      <c r="B141" s="183" t="s">
        <v>67</v>
      </c>
      <c r="C141" s="128" t="s">
        <v>155</v>
      </c>
      <c r="D141" s="208" t="s">
        <v>155</v>
      </c>
      <c r="E141" s="208" t="s">
        <v>338</v>
      </c>
      <c r="I141" s="128"/>
    </row>
    <row r="142" spans="2:11" ht="14.25" customHeight="1">
      <c r="B142" s="183" t="s">
        <v>71</v>
      </c>
      <c r="C142" s="128" t="s">
        <v>155</v>
      </c>
      <c r="D142" s="208" t="s">
        <v>155</v>
      </c>
      <c r="E142" s="208" t="s">
        <v>338</v>
      </c>
      <c r="I142" s="128"/>
    </row>
    <row r="143" spans="2:11" ht="14.25" customHeight="1">
      <c r="B143" s="183">
        <v>0</v>
      </c>
      <c r="C143" s="128" t="s">
        <v>332</v>
      </c>
      <c r="D143" s="208" t="s">
        <v>332</v>
      </c>
      <c r="E143" s="208" t="s">
        <v>332</v>
      </c>
      <c r="I143" s="128"/>
    </row>
    <row r="144" spans="2:11" ht="14.25" customHeight="1">
      <c r="B144" s="183" t="s">
        <v>340</v>
      </c>
      <c r="C144" s="128">
        <v>50313.570500000002</v>
      </c>
      <c r="D144" s="208" t="s">
        <v>338</v>
      </c>
      <c r="E144" s="208" t="s">
        <v>592</v>
      </c>
      <c r="I144" s="128"/>
    </row>
    <row r="145" spans="2:11" ht="14.25" customHeight="1">
      <c r="B145" s="183" t="s">
        <v>480</v>
      </c>
      <c r="C145" s="128" t="s">
        <v>155</v>
      </c>
      <c r="D145" s="208" t="s">
        <v>155</v>
      </c>
      <c r="E145" s="208" t="s">
        <v>338</v>
      </c>
      <c r="H145" s="224"/>
      <c r="I145" s="225"/>
      <c r="J145" s="223"/>
      <c r="K145" s="223"/>
    </row>
    <row r="146" spans="2:11" ht="14.25" customHeight="1">
      <c r="B146" s="183" t="s">
        <v>415</v>
      </c>
      <c r="C146" s="128">
        <v>51585.737000000001</v>
      </c>
      <c r="D146" s="208" t="s">
        <v>338</v>
      </c>
      <c r="E146" s="208" t="s">
        <v>592</v>
      </c>
      <c r="I146" s="202"/>
    </row>
    <row r="147" spans="2:11" ht="14.25" customHeight="1">
      <c r="B147" s="183" t="s">
        <v>157</v>
      </c>
      <c r="C147" s="128">
        <v>177825.25719999999</v>
      </c>
      <c r="D147" s="208" t="s">
        <v>338</v>
      </c>
      <c r="E147" s="208" t="s">
        <v>592</v>
      </c>
      <c r="H147" s="134"/>
      <c r="I147" s="128"/>
    </row>
    <row r="148" spans="2:11" ht="14.25" customHeight="1">
      <c r="B148" s="183" t="s">
        <v>342</v>
      </c>
      <c r="C148" s="128" t="s">
        <v>155</v>
      </c>
      <c r="D148" s="208" t="s">
        <v>155</v>
      </c>
      <c r="E148" s="208" t="s">
        <v>338</v>
      </c>
      <c r="I148" s="128"/>
    </row>
    <row r="149" spans="2:11" ht="14.25" customHeight="1">
      <c r="B149" s="183">
        <v>0</v>
      </c>
      <c r="C149" s="128">
        <v>0</v>
      </c>
      <c r="D149" s="208">
        <v>0</v>
      </c>
      <c r="E149" s="208" t="s">
        <v>338</v>
      </c>
      <c r="I149" s="128"/>
    </row>
    <row r="150" spans="2:11" ht="14.25" customHeight="1">
      <c r="C150" s="128"/>
      <c r="I150" s="128"/>
    </row>
    <row r="151" spans="2:11" ht="14.25" customHeight="1">
      <c r="C151" s="128"/>
      <c r="I151" s="128"/>
    </row>
    <row r="152" spans="2:11" ht="14.25" customHeight="1">
      <c r="C152" s="128"/>
      <c r="I152" s="128"/>
    </row>
    <row r="153" spans="2:11" ht="14.25" customHeight="1">
      <c r="C153" s="128"/>
      <c r="I153" s="128"/>
    </row>
    <row r="154" spans="2:11" ht="14.25" customHeight="1">
      <c r="C154" s="128"/>
      <c r="I154" s="128"/>
    </row>
    <row r="155" spans="2:11" ht="14.25" customHeight="1">
      <c r="C155" s="128"/>
      <c r="I155" s="128"/>
    </row>
    <row r="156" spans="2:11" ht="14.25" customHeight="1">
      <c r="B156" s="224"/>
      <c r="C156" s="225"/>
      <c r="E156" s="223"/>
      <c r="H156" s="224"/>
      <c r="I156" s="225"/>
      <c r="K156" s="223"/>
    </row>
    <row r="157" spans="2:11" ht="14.25" customHeight="1">
      <c r="B157" s="224"/>
      <c r="C157" s="225"/>
      <c r="E157" s="223"/>
      <c r="H157" s="224"/>
      <c r="I157" s="225"/>
      <c r="K157" s="223"/>
    </row>
    <row r="158" spans="2:11" ht="14.25" customHeight="1">
      <c r="C158" s="128"/>
      <c r="I158" s="128"/>
    </row>
    <row r="159" spans="2:11" ht="14.25" customHeight="1">
      <c r="C159" s="128"/>
      <c r="I159" s="128"/>
    </row>
    <row r="160" spans="2:11" ht="14.25" customHeight="1">
      <c r="C160" s="128"/>
      <c r="D160" s="128"/>
      <c r="I160" s="128"/>
      <c r="J160" s="128"/>
    </row>
    <row r="161" spans="2:11" ht="14.25" customHeight="1">
      <c r="B161" s="227"/>
      <c r="C161" s="228"/>
      <c r="D161" s="223"/>
      <c r="E161" s="223"/>
      <c r="H161" s="227"/>
      <c r="I161" s="228"/>
      <c r="J161" s="223"/>
      <c r="K161" s="223"/>
    </row>
    <row r="162" spans="2:11" ht="14.25" customHeight="1">
      <c r="C162" s="128"/>
      <c r="I162" s="128"/>
    </row>
    <row r="163" spans="2:11" ht="14.25" customHeight="1">
      <c r="C163" s="128"/>
      <c r="I163" s="128"/>
    </row>
    <row r="164" spans="2:11" ht="14.25" customHeight="1">
      <c r="C164" s="128"/>
      <c r="I164" s="128"/>
    </row>
    <row r="165" spans="2:11" ht="14.25" customHeight="1">
      <c r="C165" s="128"/>
      <c r="I165" s="128"/>
    </row>
    <row r="166" spans="2:11" ht="14.25" customHeight="1">
      <c r="C166" s="128"/>
      <c r="I166" s="128"/>
    </row>
    <row r="167" spans="2:11" ht="14.25" customHeight="1">
      <c r="C167" s="128"/>
      <c r="I167" s="128"/>
    </row>
    <row r="168" spans="2:11" ht="14.25" customHeight="1">
      <c r="C168" s="128"/>
      <c r="I168" s="128"/>
    </row>
    <row r="169" spans="2:11" ht="14.25" customHeight="1">
      <c r="C169" s="128"/>
      <c r="I169" s="128"/>
    </row>
    <row r="170" spans="2:11" ht="14.25" customHeight="1">
      <c r="C170" s="128"/>
      <c r="I170" s="128"/>
    </row>
    <row r="171" spans="2:11" ht="14.25" customHeight="1">
      <c r="C171" s="128"/>
      <c r="I171" s="128"/>
    </row>
    <row r="172" spans="2:11" ht="14.25" customHeight="1">
      <c r="C172" s="128"/>
      <c r="I172" s="128"/>
    </row>
    <row r="173" spans="2:11" ht="14.25" customHeight="1">
      <c r="C173" s="128"/>
      <c r="I173" s="128"/>
    </row>
    <row r="174" spans="2:11" ht="14.25" customHeight="1">
      <c r="B174" s="224"/>
      <c r="C174" s="225"/>
      <c r="D174" s="223"/>
      <c r="E174" s="223"/>
      <c r="H174" s="224"/>
      <c r="I174" s="225"/>
      <c r="J174" s="223"/>
      <c r="K174" s="223"/>
    </row>
    <row r="175" spans="2:11" ht="14.25" customHeight="1">
      <c r="B175" s="224"/>
      <c r="C175" s="225"/>
      <c r="E175" s="223"/>
      <c r="H175" s="224"/>
      <c r="I175" s="225"/>
      <c r="K175" s="223"/>
    </row>
    <row r="176" spans="2:11" ht="14.25" customHeight="1">
      <c r="B176" s="224"/>
      <c r="C176" s="225"/>
      <c r="E176" s="223"/>
      <c r="H176" s="224"/>
      <c r="I176" s="225"/>
      <c r="K176" s="223"/>
    </row>
    <row r="177" spans="2:11" ht="14.25" customHeight="1">
      <c r="C177" s="128"/>
      <c r="I177" s="128"/>
    </row>
    <row r="178" spans="2:11" ht="14.25" customHeight="1">
      <c r="C178" s="128"/>
      <c r="I178" s="128"/>
    </row>
    <row r="179" spans="2:11" ht="14.25" customHeight="1">
      <c r="B179" s="224"/>
      <c r="C179" s="225"/>
      <c r="D179" s="223"/>
      <c r="E179" s="223"/>
      <c r="H179" s="224"/>
      <c r="I179" s="225"/>
      <c r="J179" s="223"/>
      <c r="K179" s="223"/>
    </row>
    <row r="180" spans="2:11" ht="14.25" customHeight="1">
      <c r="B180" s="224"/>
      <c r="C180" s="225"/>
      <c r="D180" s="223"/>
      <c r="E180" s="223"/>
      <c r="H180" s="224"/>
      <c r="I180" s="225"/>
      <c r="J180" s="223"/>
      <c r="K180" s="223"/>
    </row>
    <row r="181" spans="2:11" ht="14.25" customHeight="1">
      <c r="B181" s="224"/>
      <c r="C181" s="225"/>
      <c r="D181" s="223"/>
      <c r="E181" s="223"/>
      <c r="H181" s="224"/>
      <c r="I181" s="225"/>
      <c r="J181" s="223"/>
      <c r="K181" s="223"/>
    </row>
    <row r="182" spans="2:11" ht="14.25" customHeight="1">
      <c r="C182" s="128"/>
      <c r="I182" s="128"/>
    </row>
    <row r="183" spans="2:11" ht="14.25" customHeight="1">
      <c r="C183" s="128"/>
      <c r="I183" s="128"/>
    </row>
    <row r="184" spans="2:11" ht="14.25" customHeight="1">
      <c r="C184" s="128"/>
      <c r="I184" s="128"/>
    </row>
    <row r="185" spans="2:11" ht="14.25" customHeight="1">
      <c r="C185" s="128"/>
      <c r="I185" s="128"/>
    </row>
    <row r="186" spans="2:11" ht="14.25" customHeight="1">
      <c r="B186" s="224"/>
      <c r="C186" s="225"/>
      <c r="D186" s="223"/>
      <c r="E186" s="223"/>
      <c r="H186" s="224"/>
      <c r="I186" s="225"/>
      <c r="J186" s="223"/>
      <c r="K186" s="223"/>
    </row>
    <row r="187" spans="2:11" ht="14.25" customHeight="1">
      <c r="B187" s="224"/>
      <c r="C187" s="225"/>
      <c r="D187" s="223"/>
      <c r="E187" s="223"/>
      <c r="H187" s="224"/>
      <c r="I187" s="225"/>
      <c r="J187" s="223"/>
      <c r="K187" s="223"/>
    </row>
    <row r="188" spans="2:11" ht="14.25" customHeight="1">
      <c r="B188" s="186"/>
      <c r="C188" s="128"/>
      <c r="H188" s="364"/>
      <c r="I188" s="128"/>
    </row>
    <row r="189" spans="2:11" ht="14.25" customHeight="1">
      <c r="B189" s="224"/>
      <c r="C189" s="225"/>
      <c r="D189" s="223"/>
      <c r="E189" s="223"/>
      <c r="H189" s="224"/>
      <c r="I189" s="225"/>
      <c r="J189" s="223"/>
      <c r="K189" s="223"/>
    </row>
    <row r="190" spans="2:11" ht="14.25" customHeight="1">
      <c r="C190" s="128"/>
      <c r="I190" s="128"/>
    </row>
    <row r="191" spans="2:11" ht="14.25" customHeight="1">
      <c r="C191" s="128"/>
      <c r="I191" s="128"/>
    </row>
    <row r="192" spans="2:11" ht="14.25" customHeight="1">
      <c r="C192" s="128"/>
      <c r="I192" s="128"/>
    </row>
    <row r="193" spans="2:11" ht="14.25" customHeight="1">
      <c r="C193" s="128"/>
      <c r="I193" s="128"/>
    </row>
    <row r="194" spans="2:11" ht="14.25" customHeight="1">
      <c r="C194" s="128"/>
      <c r="I194" s="128"/>
    </row>
    <row r="195" spans="2:11" ht="14.25" customHeight="1">
      <c r="C195" s="128"/>
      <c r="I195" s="128"/>
    </row>
    <row r="196" spans="2:11" ht="14.25" customHeight="1">
      <c r="C196" s="128"/>
      <c r="I196" s="128"/>
    </row>
    <row r="197" spans="2:11" ht="14.25" customHeight="1">
      <c r="C197" s="128"/>
      <c r="I197" s="128"/>
    </row>
    <row r="198" spans="2:11" ht="14.25" customHeight="1">
      <c r="C198" s="128"/>
      <c r="I198" s="128"/>
    </row>
    <row r="199" spans="2:11" ht="14.25" customHeight="1">
      <c r="B199" s="224"/>
      <c r="C199" s="225"/>
      <c r="D199" s="223"/>
      <c r="E199" s="223"/>
      <c r="H199" s="224"/>
      <c r="I199" s="225"/>
      <c r="J199" s="223"/>
      <c r="K199" s="223"/>
    </row>
    <row r="200" spans="2:11" ht="14.25" customHeight="1">
      <c r="C200" s="128"/>
      <c r="I200" s="128"/>
    </row>
    <row r="201" spans="2:11" ht="14.25" customHeight="1">
      <c r="C201" s="128"/>
      <c r="I201" s="128"/>
    </row>
    <row r="202" spans="2:11" ht="14.25" customHeight="1">
      <c r="C202" s="128"/>
      <c r="I202" s="128"/>
    </row>
    <row r="203" spans="2:11" ht="14.25" customHeight="1">
      <c r="C203" s="128"/>
      <c r="I203" s="128"/>
    </row>
    <row r="204" spans="2:11" ht="14.25" customHeight="1">
      <c r="C204" s="128"/>
      <c r="I204" s="128"/>
    </row>
    <row r="205" spans="2:11" ht="14.25" customHeight="1">
      <c r="C205" s="128"/>
      <c r="I205" s="128"/>
    </row>
    <row r="206" spans="2:11" ht="14.25" customHeight="1">
      <c r="B206" s="224"/>
      <c r="C206" s="226"/>
      <c r="D206" s="223"/>
      <c r="E206" s="223"/>
      <c r="H206" s="224"/>
      <c r="I206" s="226"/>
      <c r="J206" s="223"/>
      <c r="K206" s="223"/>
    </row>
    <row r="207" spans="2:11" ht="14.25" customHeight="1">
      <c r="B207" s="224"/>
      <c r="C207" s="226"/>
      <c r="D207" s="223"/>
      <c r="E207" s="223"/>
      <c r="H207" s="224"/>
      <c r="I207" s="226"/>
      <c r="J207" s="223"/>
      <c r="K207" s="223"/>
    </row>
    <row r="208" spans="2:11" ht="14.25" customHeight="1">
      <c r="C208" s="128"/>
      <c r="I208" s="128"/>
    </row>
    <row r="209" spans="2:9" ht="14.25" customHeight="1">
      <c r="C209" s="128"/>
      <c r="I209" s="128"/>
    </row>
    <row r="210" spans="2:9" ht="14.25" customHeight="1">
      <c r="C210" s="128"/>
      <c r="I210" s="128"/>
    </row>
    <row r="211" spans="2:9" ht="14.25" customHeight="1">
      <c r="C211" s="128"/>
      <c r="I211" s="128"/>
    </row>
    <row r="212" spans="2:9" ht="14.25" customHeight="1">
      <c r="C212" s="128"/>
      <c r="I212" s="128"/>
    </row>
    <row r="213" spans="2:9" ht="14.25" customHeight="1">
      <c r="C213" s="128"/>
      <c r="I213" s="128"/>
    </row>
    <row r="215" spans="2:9" ht="14.25" customHeight="1">
      <c r="C215" s="128"/>
      <c r="I215" s="128"/>
    </row>
    <row r="216" spans="2:9" ht="14.25" customHeight="1">
      <c r="C216" s="128"/>
      <c r="I216" s="128"/>
    </row>
    <row r="217" spans="2:9" ht="14.25" customHeight="1">
      <c r="C217" s="128"/>
      <c r="I217" s="128"/>
    </row>
    <row r="218" spans="2:9" ht="14.25" customHeight="1">
      <c r="B218" s="221"/>
      <c r="C218" s="128"/>
      <c r="H218" s="221"/>
      <c r="I218" s="128"/>
    </row>
    <row r="219" spans="2:9" ht="14.25" customHeight="1">
      <c r="B219" s="224"/>
      <c r="C219" s="128"/>
      <c r="H219" s="224"/>
      <c r="I219" s="128"/>
    </row>
    <row r="220" spans="2:9" ht="14.25" customHeight="1">
      <c r="B220" s="224"/>
      <c r="C220" s="128"/>
      <c r="H220" s="224"/>
      <c r="I220" s="128"/>
    </row>
    <row r="221" spans="2:9" ht="14.25" customHeight="1">
      <c r="B221" s="224"/>
      <c r="C221" s="128"/>
      <c r="H221" s="224"/>
      <c r="I221" s="128"/>
    </row>
    <row r="222" spans="2:9" ht="14.25" customHeight="1">
      <c r="B222" s="224"/>
      <c r="C222" s="128"/>
      <c r="H222" s="224"/>
      <c r="I222" s="128"/>
    </row>
    <row r="223" spans="2:9" ht="14.25" customHeight="1">
      <c r="B223" s="224"/>
      <c r="C223" s="128"/>
      <c r="H223" s="224"/>
      <c r="I223" s="128"/>
    </row>
    <row r="224" spans="2:9" ht="14.25" customHeight="1">
      <c r="B224" s="224"/>
      <c r="C224" s="128"/>
      <c r="H224" s="224"/>
      <c r="I224" s="128"/>
    </row>
    <row r="225" spans="2:10" ht="14.25" customHeight="1">
      <c r="B225" s="224"/>
      <c r="C225" s="128"/>
      <c r="H225" s="224"/>
      <c r="I225" s="128"/>
    </row>
    <row r="226" spans="2:10" ht="14.25" customHeight="1">
      <c r="B226" s="224"/>
      <c r="C226" s="225"/>
      <c r="H226" s="224"/>
      <c r="I226" s="225"/>
    </row>
    <row r="227" spans="2:10" ht="14.25" customHeight="1">
      <c r="B227" s="224"/>
      <c r="C227" s="225"/>
      <c r="D227" s="128"/>
      <c r="H227" s="224"/>
      <c r="I227" s="225"/>
      <c r="J227" s="128"/>
    </row>
    <row r="228" spans="2:10" ht="14.25" customHeight="1">
      <c r="C228" s="128"/>
      <c r="I228" s="128"/>
    </row>
    <row r="229" spans="2:10" ht="14.25" customHeight="1">
      <c r="C229" s="128"/>
      <c r="I229" s="128"/>
    </row>
    <row r="230" spans="2:10" ht="14.25" customHeight="1">
      <c r="B230" s="224"/>
      <c r="C230" s="226"/>
      <c r="H230" s="224"/>
      <c r="I230" s="226"/>
    </row>
    <row r="231" spans="2:10" ht="14.25" customHeight="1">
      <c r="B231" s="224"/>
      <c r="C231" s="225"/>
      <c r="H231" s="224"/>
      <c r="I231" s="225"/>
    </row>
    <row r="232" spans="2:10" ht="14.25" customHeight="1">
      <c r="C232" s="128"/>
      <c r="I232" s="128"/>
    </row>
    <row r="233" spans="2:10" ht="14.25" customHeight="1">
      <c r="C233" s="128"/>
      <c r="I233" s="128"/>
    </row>
    <row r="234" spans="2:10" ht="14.25" customHeight="1">
      <c r="C234" s="128"/>
      <c r="D234" s="128"/>
      <c r="I234" s="128"/>
      <c r="J234" s="128"/>
    </row>
    <row r="235" spans="2:10" ht="14.25" customHeight="1">
      <c r="C235" s="128"/>
      <c r="I235" s="128"/>
    </row>
    <row r="236" spans="2:10" ht="14.25" customHeight="1">
      <c r="C236" s="128"/>
      <c r="D236" s="128"/>
      <c r="I236" s="128"/>
      <c r="J236" s="128"/>
    </row>
    <row r="237" spans="2:10" ht="14.25" customHeight="1">
      <c r="C237" s="128"/>
      <c r="I237" s="128"/>
    </row>
    <row r="238" spans="2:10" ht="14.25" customHeight="1">
      <c r="C238" s="128"/>
      <c r="I238" s="128"/>
    </row>
    <row r="239" spans="2:10" ht="14.25" customHeight="1">
      <c r="C239" s="128"/>
      <c r="I239" s="128"/>
    </row>
    <row r="240" spans="2:10" ht="14.25" customHeight="1">
      <c r="C240" s="128"/>
      <c r="I240" s="128"/>
    </row>
    <row r="241" spans="3:10" ht="14.25" customHeight="1">
      <c r="C241" s="128"/>
      <c r="I241" s="128"/>
    </row>
    <row r="242" spans="3:10" ht="14.25" customHeight="1">
      <c r="C242" s="128"/>
      <c r="I242" s="128"/>
    </row>
    <row r="243" spans="3:10" ht="14.25" customHeight="1">
      <c r="C243" s="128"/>
      <c r="I243" s="128"/>
    </row>
    <row r="244" spans="3:10" ht="14.25" customHeight="1">
      <c r="C244" s="128"/>
      <c r="D244" s="128"/>
      <c r="I244" s="128"/>
      <c r="J244" s="128"/>
    </row>
    <row r="245" spans="3:10" ht="14.25" customHeight="1">
      <c r="C245" s="128"/>
      <c r="I245" s="128"/>
    </row>
    <row r="246" spans="3:10" ht="14.25" customHeight="1">
      <c r="C246" s="128"/>
      <c r="I246" s="128"/>
    </row>
    <row r="247" spans="3:10" ht="14.25" customHeight="1">
      <c r="C247" s="128"/>
      <c r="I247" s="128"/>
    </row>
    <row r="248" spans="3:10" ht="14.25" customHeight="1">
      <c r="C248" s="128"/>
      <c r="I248" s="128"/>
    </row>
    <row r="249" spans="3:10" ht="14.25" customHeight="1">
      <c r="C249" s="128"/>
      <c r="I249" s="128"/>
    </row>
    <row r="250" spans="3:10" ht="14.25" customHeight="1">
      <c r="C250" s="128"/>
      <c r="D250" s="128"/>
      <c r="I250" s="128"/>
      <c r="J250" s="128"/>
    </row>
    <row r="251" spans="3:10" ht="14.25" customHeight="1">
      <c r="C251" s="128"/>
      <c r="I251" s="128"/>
    </row>
    <row r="252" spans="3:10" ht="14.25" customHeight="1">
      <c r="C252" s="128"/>
      <c r="D252" s="128"/>
      <c r="I252" s="128"/>
      <c r="J252" s="128"/>
    </row>
    <row r="253" spans="3:10" ht="14.25" customHeight="1">
      <c r="C253" s="128"/>
      <c r="D253" s="128"/>
      <c r="I253" s="128"/>
      <c r="J253" s="128"/>
    </row>
    <row r="254" spans="3:10" ht="14.25" customHeight="1">
      <c r="C254" s="128"/>
      <c r="I254" s="128"/>
    </row>
    <row r="255" spans="3:10" ht="14.25" customHeight="1">
      <c r="C255" s="128"/>
      <c r="I255" s="128"/>
    </row>
    <row r="256" spans="3:10" ht="14.25" customHeight="1">
      <c r="C256" s="128"/>
      <c r="I256" s="128"/>
    </row>
    <row r="257" spans="3:9" ht="14.25" customHeight="1">
      <c r="C257" s="128"/>
      <c r="I257" s="128"/>
    </row>
    <row r="258" spans="3:9" ht="14.25" customHeight="1">
      <c r="C258" s="128"/>
      <c r="I258" s="128"/>
    </row>
    <row r="259" spans="3:9" ht="14.25" customHeight="1">
      <c r="C259" s="128"/>
      <c r="I259" s="128"/>
    </row>
    <row r="260" spans="3:9" ht="14.25" customHeight="1">
      <c r="C260" s="128"/>
      <c r="I260" s="128"/>
    </row>
  </sheetData>
  <sortState ref="B6:H219">
    <sortCondition ref="B219"/>
  </sortState>
  <hyperlinks>
    <hyperlink ref="B2" r:id="rId1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R245"/>
  <sheetViews>
    <sheetView workbookViewId="0">
      <selection activeCell="K13" sqref="K13"/>
    </sheetView>
  </sheetViews>
  <sheetFormatPr baseColWidth="10" defaultColWidth="9.58203125" defaultRowHeight="11.5" customHeight="1"/>
  <cols>
    <col min="1" max="1" width="4.08203125" style="135" customWidth="1"/>
    <col min="2" max="2" width="13.08203125" style="188" customWidth="1"/>
    <col min="3" max="6" width="9.58203125" style="135"/>
    <col min="7" max="7" width="9.58203125" style="12"/>
    <col min="8" max="8" width="13.08203125" style="188" customWidth="1"/>
    <col min="9" max="11" width="9.58203125" style="188"/>
    <col min="12" max="18" width="9.58203125" style="12"/>
    <col min="19" max="223" width="9.58203125" style="135"/>
    <col min="224" max="224" width="0.75" style="135" customWidth="1"/>
    <col min="225" max="225" width="13" style="135" customWidth="1"/>
    <col min="226" max="247" width="6.83203125" style="135" customWidth="1"/>
    <col min="248" max="479" width="9.58203125" style="135"/>
    <col min="480" max="480" width="0.75" style="135" customWidth="1"/>
    <col min="481" max="481" width="13" style="135" customWidth="1"/>
    <col min="482" max="503" width="6.83203125" style="135" customWidth="1"/>
    <col min="504" max="735" width="9.58203125" style="135"/>
    <col min="736" max="736" width="0.75" style="135" customWidth="1"/>
    <col min="737" max="737" width="13" style="135" customWidth="1"/>
    <col min="738" max="759" width="6.83203125" style="135" customWidth="1"/>
    <col min="760" max="991" width="9.58203125" style="135"/>
    <col min="992" max="992" width="0.75" style="135" customWidth="1"/>
    <col min="993" max="993" width="13" style="135" customWidth="1"/>
    <col min="994" max="1015" width="6.83203125" style="135" customWidth="1"/>
    <col min="1016" max="1247" width="9.58203125" style="135"/>
    <col min="1248" max="1248" width="0.75" style="135" customWidth="1"/>
    <col min="1249" max="1249" width="13" style="135" customWidth="1"/>
    <col min="1250" max="1271" width="6.83203125" style="135" customWidth="1"/>
    <col min="1272" max="1503" width="9.58203125" style="135"/>
    <col min="1504" max="1504" width="0.75" style="135" customWidth="1"/>
    <col min="1505" max="1505" width="13" style="135" customWidth="1"/>
    <col min="1506" max="1527" width="6.83203125" style="135" customWidth="1"/>
    <col min="1528" max="1759" width="9.58203125" style="135"/>
    <col min="1760" max="1760" width="0.75" style="135" customWidth="1"/>
    <col min="1761" max="1761" width="13" style="135" customWidth="1"/>
    <col min="1762" max="1783" width="6.83203125" style="135" customWidth="1"/>
    <col min="1784" max="2015" width="9.58203125" style="135"/>
    <col min="2016" max="2016" width="0.75" style="135" customWidth="1"/>
    <col min="2017" max="2017" width="13" style="135" customWidth="1"/>
    <col min="2018" max="2039" width="6.83203125" style="135" customWidth="1"/>
    <col min="2040" max="2271" width="9.58203125" style="135"/>
    <col min="2272" max="2272" width="0.75" style="135" customWidth="1"/>
    <col min="2273" max="2273" width="13" style="135" customWidth="1"/>
    <col min="2274" max="2295" width="6.83203125" style="135" customWidth="1"/>
    <col min="2296" max="2527" width="9.58203125" style="135"/>
    <col min="2528" max="2528" width="0.75" style="135" customWidth="1"/>
    <col min="2529" max="2529" width="13" style="135" customWidth="1"/>
    <col min="2530" max="2551" width="6.83203125" style="135" customWidth="1"/>
    <col min="2552" max="2783" width="9.58203125" style="135"/>
    <col min="2784" max="2784" width="0.75" style="135" customWidth="1"/>
    <col min="2785" max="2785" width="13" style="135" customWidth="1"/>
    <col min="2786" max="2807" width="6.83203125" style="135" customWidth="1"/>
    <col min="2808" max="3039" width="9.58203125" style="135"/>
    <col min="3040" max="3040" width="0.75" style="135" customWidth="1"/>
    <col min="3041" max="3041" width="13" style="135" customWidth="1"/>
    <col min="3042" max="3063" width="6.83203125" style="135" customWidth="1"/>
    <col min="3064" max="3295" width="9.58203125" style="135"/>
    <col min="3296" max="3296" width="0.75" style="135" customWidth="1"/>
    <col min="3297" max="3297" width="13" style="135" customWidth="1"/>
    <col min="3298" max="3319" width="6.83203125" style="135" customWidth="1"/>
    <col min="3320" max="3551" width="9.58203125" style="135"/>
    <col min="3552" max="3552" width="0.75" style="135" customWidth="1"/>
    <col min="3553" max="3553" width="13" style="135" customWidth="1"/>
    <col min="3554" max="3575" width="6.83203125" style="135" customWidth="1"/>
    <col min="3576" max="3807" width="9.58203125" style="135"/>
    <col min="3808" max="3808" width="0.75" style="135" customWidth="1"/>
    <col min="3809" max="3809" width="13" style="135" customWidth="1"/>
    <col min="3810" max="3831" width="6.83203125" style="135" customWidth="1"/>
    <col min="3832" max="4063" width="9.58203125" style="135"/>
    <col min="4064" max="4064" width="0.75" style="135" customWidth="1"/>
    <col min="4065" max="4065" width="13" style="135" customWidth="1"/>
    <col min="4066" max="4087" width="6.83203125" style="135" customWidth="1"/>
    <col min="4088" max="4319" width="9.58203125" style="135"/>
    <col min="4320" max="4320" width="0.75" style="135" customWidth="1"/>
    <col min="4321" max="4321" width="13" style="135" customWidth="1"/>
    <col min="4322" max="4343" width="6.83203125" style="135" customWidth="1"/>
    <col min="4344" max="4575" width="9.58203125" style="135"/>
    <col min="4576" max="4576" width="0.75" style="135" customWidth="1"/>
    <col min="4577" max="4577" width="13" style="135" customWidth="1"/>
    <col min="4578" max="4599" width="6.83203125" style="135" customWidth="1"/>
    <col min="4600" max="4831" width="9.58203125" style="135"/>
    <col min="4832" max="4832" width="0.75" style="135" customWidth="1"/>
    <col min="4833" max="4833" width="13" style="135" customWidth="1"/>
    <col min="4834" max="4855" width="6.83203125" style="135" customWidth="1"/>
    <col min="4856" max="5087" width="9.58203125" style="135"/>
    <col min="5088" max="5088" width="0.75" style="135" customWidth="1"/>
    <col min="5089" max="5089" width="13" style="135" customWidth="1"/>
    <col min="5090" max="5111" width="6.83203125" style="135" customWidth="1"/>
    <col min="5112" max="5343" width="9.58203125" style="135"/>
    <col min="5344" max="5344" width="0.75" style="135" customWidth="1"/>
    <col min="5345" max="5345" width="13" style="135" customWidth="1"/>
    <col min="5346" max="5367" width="6.83203125" style="135" customWidth="1"/>
    <col min="5368" max="5599" width="9.58203125" style="135"/>
    <col min="5600" max="5600" width="0.75" style="135" customWidth="1"/>
    <col min="5601" max="5601" width="13" style="135" customWidth="1"/>
    <col min="5602" max="5623" width="6.83203125" style="135" customWidth="1"/>
    <col min="5624" max="5855" width="9.58203125" style="135"/>
    <col min="5856" max="5856" width="0.75" style="135" customWidth="1"/>
    <col min="5857" max="5857" width="13" style="135" customWidth="1"/>
    <col min="5858" max="5879" width="6.83203125" style="135" customWidth="1"/>
    <col min="5880" max="6111" width="9.58203125" style="135"/>
    <col min="6112" max="6112" width="0.75" style="135" customWidth="1"/>
    <col min="6113" max="6113" width="13" style="135" customWidth="1"/>
    <col min="6114" max="6135" width="6.83203125" style="135" customWidth="1"/>
    <col min="6136" max="6367" width="9.58203125" style="135"/>
    <col min="6368" max="6368" width="0.75" style="135" customWidth="1"/>
    <col min="6369" max="6369" width="13" style="135" customWidth="1"/>
    <col min="6370" max="6391" width="6.83203125" style="135" customWidth="1"/>
    <col min="6392" max="6623" width="9.58203125" style="135"/>
    <col min="6624" max="6624" width="0.75" style="135" customWidth="1"/>
    <col min="6625" max="6625" width="13" style="135" customWidth="1"/>
    <col min="6626" max="6647" width="6.83203125" style="135" customWidth="1"/>
    <col min="6648" max="6879" width="9.58203125" style="135"/>
    <col min="6880" max="6880" width="0.75" style="135" customWidth="1"/>
    <col min="6881" max="6881" width="13" style="135" customWidth="1"/>
    <col min="6882" max="6903" width="6.83203125" style="135" customWidth="1"/>
    <col min="6904" max="7135" width="9.58203125" style="135"/>
    <col min="7136" max="7136" width="0.75" style="135" customWidth="1"/>
    <col min="7137" max="7137" width="13" style="135" customWidth="1"/>
    <col min="7138" max="7159" width="6.83203125" style="135" customWidth="1"/>
    <col min="7160" max="7391" width="9.58203125" style="135"/>
    <col min="7392" max="7392" width="0.75" style="135" customWidth="1"/>
    <col min="7393" max="7393" width="13" style="135" customWidth="1"/>
    <col min="7394" max="7415" width="6.83203125" style="135" customWidth="1"/>
    <col min="7416" max="7647" width="9.58203125" style="135"/>
    <col min="7648" max="7648" width="0.75" style="135" customWidth="1"/>
    <col min="7649" max="7649" width="13" style="135" customWidth="1"/>
    <col min="7650" max="7671" width="6.83203125" style="135" customWidth="1"/>
    <col min="7672" max="7903" width="9.58203125" style="135"/>
    <col min="7904" max="7904" width="0.75" style="135" customWidth="1"/>
    <col min="7905" max="7905" width="13" style="135" customWidth="1"/>
    <col min="7906" max="7927" width="6.83203125" style="135" customWidth="1"/>
    <col min="7928" max="8159" width="9.58203125" style="135"/>
    <col min="8160" max="8160" width="0.75" style="135" customWidth="1"/>
    <col min="8161" max="8161" width="13" style="135" customWidth="1"/>
    <col min="8162" max="8183" width="6.83203125" style="135" customWidth="1"/>
    <col min="8184" max="8415" width="9.58203125" style="135"/>
    <col min="8416" max="8416" width="0.75" style="135" customWidth="1"/>
    <col min="8417" max="8417" width="13" style="135" customWidth="1"/>
    <col min="8418" max="8439" width="6.83203125" style="135" customWidth="1"/>
    <col min="8440" max="8671" width="9.58203125" style="135"/>
    <col min="8672" max="8672" width="0.75" style="135" customWidth="1"/>
    <col min="8673" max="8673" width="13" style="135" customWidth="1"/>
    <col min="8674" max="8695" width="6.83203125" style="135" customWidth="1"/>
    <col min="8696" max="8927" width="9.58203125" style="135"/>
    <col min="8928" max="8928" width="0.75" style="135" customWidth="1"/>
    <col min="8929" max="8929" width="13" style="135" customWidth="1"/>
    <col min="8930" max="8951" width="6.83203125" style="135" customWidth="1"/>
    <col min="8952" max="9183" width="9.58203125" style="135"/>
    <col min="9184" max="9184" width="0.75" style="135" customWidth="1"/>
    <col min="9185" max="9185" width="13" style="135" customWidth="1"/>
    <col min="9186" max="9207" width="6.83203125" style="135" customWidth="1"/>
    <col min="9208" max="9439" width="9.58203125" style="135"/>
    <col min="9440" max="9440" width="0.75" style="135" customWidth="1"/>
    <col min="9441" max="9441" width="13" style="135" customWidth="1"/>
    <col min="9442" max="9463" width="6.83203125" style="135" customWidth="1"/>
    <col min="9464" max="9695" width="9.58203125" style="135"/>
    <col min="9696" max="9696" width="0.75" style="135" customWidth="1"/>
    <col min="9697" max="9697" width="13" style="135" customWidth="1"/>
    <col min="9698" max="9719" width="6.83203125" style="135" customWidth="1"/>
    <col min="9720" max="9951" width="9.58203125" style="135"/>
    <col min="9952" max="9952" width="0.75" style="135" customWidth="1"/>
    <col min="9953" max="9953" width="13" style="135" customWidth="1"/>
    <col min="9954" max="9975" width="6.83203125" style="135" customWidth="1"/>
    <col min="9976" max="10207" width="9.58203125" style="135"/>
    <col min="10208" max="10208" width="0.75" style="135" customWidth="1"/>
    <col min="10209" max="10209" width="13" style="135" customWidth="1"/>
    <col min="10210" max="10231" width="6.83203125" style="135" customWidth="1"/>
    <col min="10232" max="10463" width="9.58203125" style="135"/>
    <col min="10464" max="10464" width="0.75" style="135" customWidth="1"/>
    <col min="10465" max="10465" width="13" style="135" customWidth="1"/>
    <col min="10466" max="10487" width="6.83203125" style="135" customWidth="1"/>
    <col min="10488" max="10719" width="9.58203125" style="135"/>
    <col min="10720" max="10720" width="0.75" style="135" customWidth="1"/>
    <col min="10721" max="10721" width="13" style="135" customWidth="1"/>
    <col min="10722" max="10743" width="6.83203125" style="135" customWidth="1"/>
    <col min="10744" max="10975" width="9.58203125" style="135"/>
    <col min="10976" max="10976" width="0.75" style="135" customWidth="1"/>
    <col min="10977" max="10977" width="13" style="135" customWidth="1"/>
    <col min="10978" max="10999" width="6.83203125" style="135" customWidth="1"/>
    <col min="11000" max="11231" width="9.58203125" style="135"/>
    <col min="11232" max="11232" width="0.75" style="135" customWidth="1"/>
    <col min="11233" max="11233" width="13" style="135" customWidth="1"/>
    <col min="11234" max="11255" width="6.83203125" style="135" customWidth="1"/>
    <col min="11256" max="11487" width="9.58203125" style="135"/>
    <col min="11488" max="11488" width="0.75" style="135" customWidth="1"/>
    <col min="11489" max="11489" width="13" style="135" customWidth="1"/>
    <col min="11490" max="11511" width="6.83203125" style="135" customWidth="1"/>
    <col min="11512" max="11743" width="9.58203125" style="135"/>
    <col min="11744" max="11744" width="0.75" style="135" customWidth="1"/>
    <col min="11745" max="11745" width="13" style="135" customWidth="1"/>
    <col min="11746" max="11767" width="6.83203125" style="135" customWidth="1"/>
    <col min="11768" max="11999" width="9.58203125" style="135"/>
    <col min="12000" max="12000" width="0.75" style="135" customWidth="1"/>
    <col min="12001" max="12001" width="13" style="135" customWidth="1"/>
    <col min="12002" max="12023" width="6.83203125" style="135" customWidth="1"/>
    <col min="12024" max="12255" width="9.58203125" style="135"/>
    <col min="12256" max="12256" width="0.75" style="135" customWidth="1"/>
    <col min="12257" max="12257" width="13" style="135" customWidth="1"/>
    <col min="12258" max="12279" width="6.83203125" style="135" customWidth="1"/>
    <col min="12280" max="12511" width="9.58203125" style="135"/>
    <col min="12512" max="12512" width="0.75" style="135" customWidth="1"/>
    <col min="12513" max="12513" width="13" style="135" customWidth="1"/>
    <col min="12514" max="12535" width="6.83203125" style="135" customWidth="1"/>
    <col min="12536" max="12767" width="9.58203125" style="135"/>
    <col min="12768" max="12768" width="0.75" style="135" customWidth="1"/>
    <col min="12769" max="12769" width="13" style="135" customWidth="1"/>
    <col min="12770" max="12791" width="6.83203125" style="135" customWidth="1"/>
    <col min="12792" max="13023" width="9.58203125" style="135"/>
    <col min="13024" max="13024" width="0.75" style="135" customWidth="1"/>
    <col min="13025" max="13025" width="13" style="135" customWidth="1"/>
    <col min="13026" max="13047" width="6.83203125" style="135" customWidth="1"/>
    <col min="13048" max="13279" width="9.58203125" style="135"/>
    <col min="13280" max="13280" width="0.75" style="135" customWidth="1"/>
    <col min="13281" max="13281" width="13" style="135" customWidth="1"/>
    <col min="13282" max="13303" width="6.83203125" style="135" customWidth="1"/>
    <col min="13304" max="13535" width="9.58203125" style="135"/>
    <col min="13536" max="13536" width="0.75" style="135" customWidth="1"/>
    <col min="13537" max="13537" width="13" style="135" customWidth="1"/>
    <col min="13538" max="13559" width="6.83203125" style="135" customWidth="1"/>
    <col min="13560" max="13791" width="9.58203125" style="135"/>
    <col min="13792" max="13792" width="0.75" style="135" customWidth="1"/>
    <col min="13793" max="13793" width="13" style="135" customWidth="1"/>
    <col min="13794" max="13815" width="6.83203125" style="135" customWidth="1"/>
    <col min="13816" max="14047" width="9.58203125" style="135"/>
    <col min="14048" max="14048" width="0.75" style="135" customWidth="1"/>
    <col min="14049" max="14049" width="13" style="135" customWidth="1"/>
    <col min="14050" max="14071" width="6.83203125" style="135" customWidth="1"/>
    <col min="14072" max="14303" width="9.58203125" style="135"/>
    <col min="14304" max="14304" width="0.75" style="135" customWidth="1"/>
    <col min="14305" max="14305" width="13" style="135" customWidth="1"/>
    <col min="14306" max="14327" width="6.83203125" style="135" customWidth="1"/>
    <col min="14328" max="14559" width="9.58203125" style="135"/>
    <col min="14560" max="14560" width="0.75" style="135" customWidth="1"/>
    <col min="14561" max="14561" width="13" style="135" customWidth="1"/>
    <col min="14562" max="14583" width="6.83203125" style="135" customWidth="1"/>
    <col min="14584" max="14815" width="9.58203125" style="135"/>
    <col min="14816" max="14816" width="0.75" style="135" customWidth="1"/>
    <col min="14817" max="14817" width="13" style="135" customWidth="1"/>
    <col min="14818" max="14839" width="6.83203125" style="135" customWidth="1"/>
    <col min="14840" max="15071" width="9.58203125" style="135"/>
    <col min="15072" max="15072" width="0.75" style="135" customWidth="1"/>
    <col min="15073" max="15073" width="13" style="135" customWidth="1"/>
    <col min="15074" max="15095" width="6.83203125" style="135" customWidth="1"/>
    <col min="15096" max="15327" width="9.58203125" style="135"/>
    <col min="15328" max="15328" width="0.75" style="135" customWidth="1"/>
    <col min="15329" max="15329" width="13" style="135" customWidth="1"/>
    <col min="15330" max="15351" width="6.83203125" style="135" customWidth="1"/>
    <col min="15352" max="15583" width="9.58203125" style="135"/>
    <col min="15584" max="15584" width="0.75" style="135" customWidth="1"/>
    <col min="15585" max="15585" width="13" style="135" customWidth="1"/>
    <col min="15586" max="15607" width="6.83203125" style="135" customWidth="1"/>
    <col min="15608" max="15839" width="9.58203125" style="135"/>
    <col min="15840" max="15840" width="0.75" style="135" customWidth="1"/>
    <col min="15841" max="15841" width="13" style="135" customWidth="1"/>
    <col min="15842" max="15863" width="6.83203125" style="135" customWidth="1"/>
    <col min="15864" max="16095" width="9.58203125" style="135"/>
    <col min="16096" max="16096" width="0.75" style="135" customWidth="1"/>
    <col min="16097" max="16097" width="13" style="135" customWidth="1"/>
    <col min="16098" max="16119" width="6.83203125" style="135" customWidth="1"/>
    <col min="16120" max="16384" width="9.58203125" style="135"/>
  </cols>
  <sheetData>
    <row r="1" spans="1:18" ht="15.25" customHeight="1">
      <c r="A1" s="12"/>
      <c r="B1" s="208" t="s">
        <v>567</v>
      </c>
      <c r="C1" s="12"/>
      <c r="E1" s="12"/>
      <c r="F1" s="12"/>
      <c r="H1" s="209"/>
      <c r="I1" s="209"/>
      <c r="K1" s="209"/>
    </row>
    <row r="2" spans="1:18" ht="18" customHeight="1">
      <c r="A2" s="136"/>
      <c r="B2" s="11" t="s">
        <v>353</v>
      </c>
      <c r="C2" s="12"/>
      <c r="D2" s="12"/>
      <c r="E2" s="12"/>
      <c r="F2" s="12"/>
      <c r="H2" s="120"/>
      <c r="I2" s="209"/>
      <c r="J2" s="209"/>
      <c r="K2" s="209"/>
    </row>
    <row r="3" spans="1:18" ht="14.25" customHeight="1">
      <c r="A3" s="12"/>
      <c r="B3" s="125"/>
      <c r="C3" s="12"/>
      <c r="D3" s="12"/>
      <c r="E3" s="12"/>
      <c r="F3" s="12"/>
      <c r="H3" s="125"/>
      <c r="I3" s="209"/>
      <c r="J3" s="209"/>
      <c r="K3" s="209"/>
    </row>
    <row r="4" spans="1:18" ht="11.5" customHeight="1">
      <c r="A4" s="12"/>
      <c r="B4" s="137"/>
      <c r="C4" s="12"/>
      <c r="D4" s="12"/>
      <c r="E4" s="12"/>
      <c r="F4" s="138"/>
      <c r="H4" s="137"/>
      <c r="I4" s="209"/>
      <c r="J4" s="209"/>
      <c r="K4" s="209"/>
    </row>
    <row r="5" spans="1:18" ht="13" customHeight="1">
      <c r="A5" s="135" t="s">
        <v>326</v>
      </c>
      <c r="B5" s="139" t="s">
        <v>518</v>
      </c>
      <c r="F5" s="125"/>
      <c r="G5" s="135"/>
      <c r="H5" s="139"/>
      <c r="L5" s="135"/>
      <c r="M5" s="135"/>
      <c r="N5" s="135"/>
      <c r="O5" s="135"/>
      <c r="P5" s="135"/>
      <c r="Q5" s="135"/>
      <c r="R5" s="135"/>
    </row>
    <row r="6" spans="1:18" ht="13" customHeight="1">
      <c r="A6" s="12"/>
      <c r="B6" s="139" t="s">
        <v>517</v>
      </c>
      <c r="C6" s="12"/>
      <c r="D6" s="12"/>
      <c r="E6" s="12"/>
      <c r="F6" s="125"/>
      <c r="H6" s="139"/>
      <c r="I6" s="209"/>
      <c r="J6" s="209"/>
      <c r="K6" s="209"/>
    </row>
    <row r="7" spans="1:18" s="140" customFormat="1" ht="13" customHeight="1">
      <c r="F7" s="139"/>
    </row>
    <row r="8" spans="1:18" s="140" customFormat="1" ht="13" customHeight="1">
      <c r="F8" s="141"/>
    </row>
    <row r="9" spans="1:18" ht="15.75" customHeight="1">
      <c r="A9" s="12"/>
      <c r="B9" s="142" t="s">
        <v>325</v>
      </c>
      <c r="C9" s="143"/>
      <c r="E9" s="12"/>
      <c r="F9" s="12"/>
      <c r="H9" s="142"/>
      <c r="I9" s="143"/>
      <c r="K9" s="209"/>
    </row>
    <row r="10" spans="1:18" ht="16.75" customHeight="1">
      <c r="B10" s="128" t="s">
        <v>41</v>
      </c>
      <c r="C10" s="163" t="s">
        <v>155</v>
      </c>
      <c r="D10" s="188" t="s">
        <v>155</v>
      </c>
      <c r="E10" s="188" t="s">
        <v>338</v>
      </c>
      <c r="F10" s="188"/>
      <c r="G10" s="135"/>
      <c r="H10" s="208"/>
      <c r="I10" s="163"/>
      <c r="L10" s="135"/>
      <c r="M10" s="135"/>
      <c r="N10" s="135"/>
      <c r="O10" s="135"/>
      <c r="P10" s="135"/>
      <c r="Q10" s="135"/>
      <c r="R10" s="135"/>
    </row>
    <row r="11" spans="1:18" s="164" customFormat="1" ht="16.75" customHeight="1">
      <c r="B11" s="128" t="s">
        <v>123</v>
      </c>
      <c r="C11" s="163" t="s">
        <v>155</v>
      </c>
      <c r="D11" s="188" t="s">
        <v>155</v>
      </c>
      <c r="E11" s="188" t="s">
        <v>338</v>
      </c>
      <c r="F11" s="188"/>
      <c r="H11" s="208"/>
      <c r="I11" s="163"/>
      <c r="J11" s="188"/>
      <c r="K11" s="188"/>
    </row>
    <row r="12" spans="1:18" ht="13" customHeight="1">
      <c r="A12" s="12"/>
      <c r="B12" s="128" t="s">
        <v>36</v>
      </c>
      <c r="C12" s="163" t="s">
        <v>155</v>
      </c>
      <c r="D12" s="188" t="s">
        <v>155</v>
      </c>
      <c r="E12" s="188" t="s">
        <v>338</v>
      </c>
      <c r="F12" s="209"/>
      <c r="H12" s="183"/>
      <c r="I12" s="189"/>
      <c r="J12" s="190"/>
      <c r="K12" s="209"/>
    </row>
    <row r="13" spans="1:18" s="164" customFormat="1" ht="13" customHeight="1">
      <c r="A13" s="157"/>
      <c r="B13" s="128" t="s">
        <v>69</v>
      </c>
      <c r="C13" s="163" t="s">
        <v>155</v>
      </c>
      <c r="D13" s="188" t="s">
        <v>155</v>
      </c>
      <c r="E13" s="188" t="s">
        <v>338</v>
      </c>
      <c r="F13" s="188"/>
      <c r="G13" s="157"/>
      <c r="H13" s="209"/>
      <c r="I13" s="189"/>
      <c r="J13" s="190"/>
      <c r="K13" s="188"/>
      <c r="L13" s="157"/>
      <c r="M13" s="157"/>
      <c r="N13" s="157"/>
      <c r="O13" s="157"/>
      <c r="P13" s="157"/>
      <c r="Q13" s="157"/>
      <c r="R13" s="157"/>
    </row>
    <row r="14" spans="1:18" ht="13" customHeight="1">
      <c r="A14" s="12"/>
      <c r="B14" s="128" t="s">
        <v>33</v>
      </c>
      <c r="C14" s="163">
        <v>1.1288026641776259</v>
      </c>
      <c r="D14" s="188" t="s">
        <v>212</v>
      </c>
      <c r="E14" s="188" t="s">
        <v>592</v>
      </c>
      <c r="F14" s="209"/>
      <c r="H14" s="183"/>
      <c r="I14" s="189"/>
      <c r="J14" s="190"/>
      <c r="K14" s="209"/>
    </row>
    <row r="15" spans="1:18" ht="13" customHeight="1">
      <c r="A15" s="12"/>
      <c r="B15" s="128" t="s">
        <v>124</v>
      </c>
      <c r="C15" s="163" t="s">
        <v>155</v>
      </c>
      <c r="D15" s="188" t="s">
        <v>155</v>
      </c>
      <c r="E15" s="188" t="s">
        <v>338</v>
      </c>
      <c r="F15" s="188"/>
      <c r="H15" s="209"/>
      <c r="I15" s="189"/>
      <c r="J15" s="190"/>
    </row>
    <row r="16" spans="1:18" ht="13" customHeight="1">
      <c r="A16" s="12"/>
      <c r="B16" s="128" t="s">
        <v>55</v>
      </c>
      <c r="C16" s="163">
        <v>74.316654404741087</v>
      </c>
      <c r="D16" s="188" t="s">
        <v>189</v>
      </c>
      <c r="E16" s="188" t="s">
        <v>592</v>
      </c>
      <c r="F16" s="188"/>
      <c r="H16" s="209"/>
      <c r="I16" s="189"/>
      <c r="J16" s="190"/>
    </row>
    <row r="17" spans="2:18" ht="13" customHeight="1">
      <c r="B17" s="128" t="s">
        <v>88</v>
      </c>
      <c r="C17" s="163">
        <v>177.80923478406604</v>
      </c>
      <c r="D17" s="188" t="s">
        <v>178</v>
      </c>
      <c r="E17" s="188" t="s">
        <v>592</v>
      </c>
      <c r="F17" s="188"/>
      <c r="H17" s="191"/>
      <c r="I17" s="189"/>
      <c r="J17" s="189"/>
      <c r="K17" s="209"/>
    </row>
    <row r="18" spans="2:18" s="164" customFormat="1" ht="13" customHeight="1">
      <c r="B18" s="128" t="s">
        <v>87</v>
      </c>
      <c r="C18" s="163" t="s">
        <v>155</v>
      </c>
      <c r="D18" s="188" t="s">
        <v>155</v>
      </c>
      <c r="E18" s="188" t="s">
        <v>338</v>
      </c>
      <c r="F18" s="209"/>
      <c r="G18" s="157"/>
      <c r="H18" s="185"/>
      <c r="I18" s="189"/>
      <c r="J18" s="190"/>
      <c r="K18" s="209"/>
      <c r="L18" s="157"/>
      <c r="M18" s="157"/>
      <c r="N18" s="157"/>
      <c r="O18" s="157"/>
      <c r="P18" s="157"/>
      <c r="Q18" s="157"/>
      <c r="R18" s="157"/>
    </row>
    <row r="19" spans="2:18" ht="13" customHeight="1">
      <c r="B19" s="128" t="s">
        <v>136</v>
      </c>
      <c r="C19" s="163" t="s">
        <v>155</v>
      </c>
      <c r="D19" s="188" t="s">
        <v>155</v>
      </c>
      <c r="E19" s="188" t="s">
        <v>338</v>
      </c>
      <c r="F19" s="188"/>
      <c r="H19" s="209"/>
      <c r="I19" s="189"/>
      <c r="J19" s="190"/>
    </row>
    <row r="20" spans="2:18" s="164" customFormat="1" ht="13" customHeight="1">
      <c r="B20" s="128" t="s">
        <v>11</v>
      </c>
      <c r="C20" s="163" t="s">
        <v>155</v>
      </c>
      <c r="D20" s="188" t="s">
        <v>155</v>
      </c>
      <c r="E20" s="188" t="s">
        <v>338</v>
      </c>
      <c r="F20" s="188"/>
      <c r="G20" s="157"/>
      <c r="H20" s="209"/>
      <c r="I20" s="189"/>
      <c r="J20" s="190"/>
      <c r="K20" s="188"/>
      <c r="L20" s="157"/>
      <c r="M20" s="157"/>
      <c r="N20" s="157"/>
      <c r="O20" s="157"/>
      <c r="P20" s="157"/>
      <c r="Q20" s="157"/>
      <c r="R20" s="157"/>
    </row>
    <row r="21" spans="2:18" ht="13" customHeight="1">
      <c r="B21" s="128" t="s">
        <v>84</v>
      </c>
      <c r="C21" s="163" t="s">
        <v>155</v>
      </c>
      <c r="D21" s="188" t="s">
        <v>155</v>
      </c>
      <c r="E21" s="188" t="s">
        <v>338</v>
      </c>
      <c r="F21" s="188"/>
      <c r="H21" s="209"/>
      <c r="I21" s="189"/>
      <c r="J21" s="190"/>
    </row>
    <row r="22" spans="2:18" ht="13" customHeight="1">
      <c r="B22" s="128" t="s">
        <v>78</v>
      </c>
      <c r="C22" s="163">
        <v>106.74890549450549</v>
      </c>
      <c r="D22" s="188" t="s">
        <v>185</v>
      </c>
      <c r="E22" s="188" t="s">
        <v>592</v>
      </c>
      <c r="F22" s="188"/>
      <c r="H22" s="364"/>
      <c r="I22" s="189"/>
      <c r="J22" s="165"/>
      <c r="K22" s="209"/>
    </row>
    <row r="23" spans="2:18" s="164" customFormat="1" ht="13" customHeight="1">
      <c r="B23" s="128" t="s">
        <v>85</v>
      </c>
      <c r="C23" s="163" t="s">
        <v>155</v>
      </c>
      <c r="D23" s="188" t="s">
        <v>155</v>
      </c>
      <c r="E23" s="188" t="s">
        <v>338</v>
      </c>
      <c r="F23" s="188"/>
      <c r="G23" s="157"/>
      <c r="H23" s="209"/>
      <c r="I23" s="189"/>
      <c r="J23" s="190"/>
      <c r="K23" s="188"/>
      <c r="L23" s="157"/>
      <c r="M23" s="157"/>
      <c r="N23" s="157"/>
      <c r="O23" s="157"/>
      <c r="P23" s="157"/>
      <c r="Q23" s="157"/>
      <c r="R23" s="157"/>
    </row>
    <row r="24" spans="2:18" s="164" customFormat="1" ht="13" customHeight="1">
      <c r="B24" s="128" t="s">
        <v>81</v>
      </c>
      <c r="C24" s="163" t="s">
        <v>155</v>
      </c>
      <c r="D24" s="188" t="s">
        <v>155</v>
      </c>
      <c r="E24" s="188" t="s">
        <v>338</v>
      </c>
      <c r="F24" s="209"/>
      <c r="G24" s="157"/>
      <c r="H24" s="209"/>
      <c r="I24" s="189"/>
      <c r="J24" s="165"/>
      <c r="K24" s="209"/>
      <c r="L24" s="157"/>
      <c r="M24" s="157"/>
      <c r="N24" s="157"/>
      <c r="O24" s="157"/>
      <c r="P24" s="157"/>
      <c r="Q24" s="157"/>
      <c r="R24" s="157"/>
    </row>
    <row r="25" spans="2:18" ht="13" customHeight="1">
      <c r="B25" s="128" t="s">
        <v>111</v>
      </c>
      <c r="C25" s="163" t="s">
        <v>155</v>
      </c>
      <c r="D25" s="188" t="s">
        <v>155</v>
      </c>
      <c r="E25" s="188" t="s">
        <v>338</v>
      </c>
      <c r="F25" s="209"/>
      <c r="H25" s="209"/>
      <c r="I25" s="189"/>
      <c r="J25" s="165"/>
      <c r="K25" s="209"/>
    </row>
    <row r="26" spans="2:18" s="164" customFormat="1" ht="13" customHeight="1">
      <c r="B26" s="128" t="s">
        <v>128</v>
      </c>
      <c r="C26" s="163" t="s">
        <v>155</v>
      </c>
      <c r="D26" s="188" t="s">
        <v>155</v>
      </c>
      <c r="E26" s="188" t="s">
        <v>338</v>
      </c>
      <c r="F26" s="188"/>
      <c r="G26" s="157"/>
      <c r="H26" s="209"/>
      <c r="I26" s="189"/>
      <c r="J26" s="190"/>
      <c r="K26" s="188"/>
      <c r="L26" s="157"/>
      <c r="M26" s="157"/>
      <c r="N26" s="157"/>
      <c r="O26" s="157"/>
      <c r="P26" s="157"/>
      <c r="Q26" s="157"/>
      <c r="R26" s="157"/>
    </row>
    <row r="27" spans="2:18" ht="13" customHeight="1">
      <c r="B27" s="128" t="s">
        <v>9</v>
      </c>
      <c r="C27" s="163" t="s">
        <v>155</v>
      </c>
      <c r="D27" s="188" t="s">
        <v>155</v>
      </c>
      <c r="E27" s="188" t="s">
        <v>338</v>
      </c>
      <c r="F27" s="209"/>
      <c r="H27" s="185"/>
      <c r="I27" s="189"/>
      <c r="J27" s="190"/>
    </row>
    <row r="28" spans="2:18" ht="13" customHeight="1">
      <c r="B28" s="128" t="s">
        <v>323</v>
      </c>
      <c r="C28" s="163" t="s">
        <v>155</v>
      </c>
      <c r="D28" s="188" t="s">
        <v>155</v>
      </c>
      <c r="E28" s="188" t="s">
        <v>338</v>
      </c>
      <c r="F28" s="188"/>
      <c r="H28" s="209"/>
      <c r="I28" s="189"/>
      <c r="J28" s="190"/>
    </row>
    <row r="29" spans="2:18" ht="13" customHeight="1">
      <c r="B29" s="128" t="s">
        <v>94</v>
      </c>
      <c r="C29" s="163" t="s">
        <v>155</v>
      </c>
      <c r="D29" s="188" t="s">
        <v>155</v>
      </c>
      <c r="E29" s="188" t="s">
        <v>338</v>
      </c>
      <c r="F29" s="188"/>
      <c r="H29" s="364"/>
      <c r="I29" s="189"/>
      <c r="J29" s="190"/>
    </row>
    <row r="30" spans="2:18" ht="13" customHeight="1">
      <c r="B30" s="128" t="s">
        <v>60</v>
      </c>
      <c r="C30" s="163" t="s">
        <v>155</v>
      </c>
      <c r="D30" s="188" t="s">
        <v>155</v>
      </c>
      <c r="E30" s="188" t="s">
        <v>338</v>
      </c>
      <c r="F30" s="188"/>
      <c r="H30" s="364"/>
      <c r="I30" s="189"/>
      <c r="J30" s="190"/>
    </row>
    <row r="31" spans="2:18" ht="13" customHeight="1">
      <c r="B31" s="128" t="s">
        <v>79</v>
      </c>
      <c r="C31" s="163" t="s">
        <v>155</v>
      </c>
      <c r="D31" s="188" t="s">
        <v>155</v>
      </c>
      <c r="E31" s="188" t="s">
        <v>338</v>
      </c>
      <c r="F31" s="188"/>
      <c r="H31" s="209"/>
      <c r="I31" s="189"/>
      <c r="J31" s="190"/>
    </row>
    <row r="32" spans="2:18" ht="13" customHeight="1">
      <c r="B32" s="128" t="s">
        <v>65</v>
      </c>
      <c r="C32" s="163" t="s">
        <v>155</v>
      </c>
      <c r="D32" s="188" t="s">
        <v>155</v>
      </c>
      <c r="E32" s="188" t="s">
        <v>338</v>
      </c>
      <c r="F32" s="188"/>
      <c r="H32" s="209"/>
      <c r="I32" s="189"/>
      <c r="J32" s="190"/>
    </row>
    <row r="33" spans="1:18" ht="13" customHeight="1">
      <c r="B33" s="128" t="s">
        <v>57</v>
      </c>
      <c r="C33" s="163" t="s">
        <v>155</v>
      </c>
      <c r="D33" s="188" t="s">
        <v>155</v>
      </c>
      <c r="E33" s="188" t="s">
        <v>338</v>
      </c>
      <c r="F33" s="188"/>
      <c r="H33" s="183"/>
      <c r="I33" s="189"/>
      <c r="J33" s="190"/>
    </row>
    <row r="34" spans="1:18" ht="13" customHeight="1">
      <c r="A34" s="12"/>
      <c r="B34" s="128" t="s">
        <v>38</v>
      </c>
      <c r="C34" s="163">
        <v>80.53783891179458</v>
      </c>
      <c r="D34" s="188" t="s">
        <v>188</v>
      </c>
      <c r="E34" s="188" t="s">
        <v>592</v>
      </c>
      <c r="F34" s="188"/>
      <c r="H34" s="183"/>
      <c r="I34" s="189"/>
      <c r="J34" s="190"/>
    </row>
    <row r="35" spans="1:18" ht="13" customHeight="1">
      <c r="A35" s="12"/>
      <c r="B35" s="128" t="s">
        <v>58</v>
      </c>
      <c r="C35" s="163">
        <v>9.0266321231508773</v>
      </c>
      <c r="D35" s="188" t="s">
        <v>206</v>
      </c>
      <c r="E35" s="188" t="s">
        <v>592</v>
      </c>
      <c r="F35" s="188"/>
      <c r="H35" s="209"/>
      <c r="I35" s="189"/>
      <c r="J35" s="190"/>
    </row>
    <row r="36" spans="1:18" s="188" customFormat="1" ht="13" customHeight="1">
      <c r="A36" s="178"/>
      <c r="B36" s="128" t="s">
        <v>1</v>
      </c>
      <c r="C36" s="163">
        <v>35.058500086325964</v>
      </c>
      <c r="D36" s="188" t="s">
        <v>196</v>
      </c>
      <c r="E36" s="188" t="s">
        <v>592</v>
      </c>
      <c r="G36" s="178"/>
      <c r="H36" s="209"/>
      <c r="I36" s="189"/>
      <c r="J36" s="190"/>
      <c r="L36" s="178"/>
      <c r="M36" s="178"/>
      <c r="N36" s="178"/>
      <c r="O36" s="178"/>
      <c r="P36" s="178"/>
      <c r="Q36" s="178"/>
      <c r="R36" s="178"/>
    </row>
    <row r="37" spans="1:18" ht="13" customHeight="1">
      <c r="A37" s="12"/>
      <c r="B37" s="128" t="s">
        <v>31</v>
      </c>
      <c r="C37" s="163">
        <v>2.8980094999519612</v>
      </c>
      <c r="D37" s="188" t="s">
        <v>210</v>
      </c>
      <c r="E37" s="188" t="s">
        <v>592</v>
      </c>
      <c r="F37" s="188"/>
      <c r="H37" s="209"/>
      <c r="I37" s="189"/>
      <c r="J37" s="190"/>
    </row>
    <row r="38" spans="1:18" ht="13" customHeight="1">
      <c r="B38" s="128" t="s">
        <v>113</v>
      </c>
      <c r="C38" s="163" t="s">
        <v>155</v>
      </c>
      <c r="D38" s="188" t="s">
        <v>155</v>
      </c>
      <c r="E38" s="188" t="s">
        <v>338</v>
      </c>
      <c r="F38" s="188"/>
      <c r="H38" s="209"/>
      <c r="I38" s="189"/>
      <c r="J38" s="190"/>
    </row>
    <row r="39" spans="1:18" ht="13" customHeight="1">
      <c r="A39" s="12"/>
      <c r="B39" s="128" t="s">
        <v>324</v>
      </c>
      <c r="C39" s="163" t="s">
        <v>155</v>
      </c>
      <c r="D39" s="188" t="s">
        <v>155</v>
      </c>
      <c r="E39" s="188" t="s">
        <v>338</v>
      </c>
      <c r="F39" s="188"/>
      <c r="G39" s="135"/>
      <c r="H39" s="364"/>
      <c r="I39" s="189"/>
      <c r="J39" s="190"/>
      <c r="L39" s="135"/>
      <c r="M39" s="135"/>
      <c r="N39" s="135"/>
      <c r="O39" s="135"/>
      <c r="P39" s="135"/>
      <c r="Q39" s="135"/>
      <c r="R39" s="135"/>
    </row>
    <row r="40" spans="1:18" ht="13" customHeight="1">
      <c r="A40" s="12"/>
      <c r="B40" s="128" t="s">
        <v>114</v>
      </c>
      <c r="C40" s="163" t="s">
        <v>155</v>
      </c>
      <c r="D40" s="188" t="s">
        <v>155</v>
      </c>
      <c r="E40" s="188" t="s">
        <v>338</v>
      </c>
      <c r="F40" s="188"/>
      <c r="H40" s="364"/>
      <c r="I40" s="189"/>
      <c r="J40" s="190"/>
    </row>
    <row r="41" spans="1:18" ht="13" customHeight="1">
      <c r="A41" s="12"/>
      <c r="B41" s="128" t="s">
        <v>73</v>
      </c>
      <c r="C41" s="163" t="s">
        <v>155</v>
      </c>
      <c r="D41" s="188" t="s">
        <v>155</v>
      </c>
      <c r="E41" s="188" t="s">
        <v>338</v>
      </c>
      <c r="F41" s="188"/>
      <c r="H41" s="209"/>
      <c r="I41" s="189"/>
      <c r="J41" s="190"/>
    </row>
    <row r="42" spans="1:18" ht="13" customHeight="1">
      <c r="A42" s="12"/>
      <c r="B42" s="128" t="s">
        <v>138</v>
      </c>
      <c r="C42" s="163" t="s">
        <v>155</v>
      </c>
      <c r="D42" s="188" t="s">
        <v>155</v>
      </c>
      <c r="E42" s="188" t="s">
        <v>338</v>
      </c>
      <c r="F42" s="188"/>
      <c r="H42" s="209"/>
      <c r="I42" s="189"/>
      <c r="J42" s="190"/>
    </row>
    <row r="43" spans="1:18" ht="13" customHeight="1">
      <c r="A43" s="12"/>
      <c r="B43" s="128" t="s">
        <v>80</v>
      </c>
      <c r="C43" s="163">
        <v>19.321979095192741</v>
      </c>
      <c r="D43" s="188" t="s">
        <v>199</v>
      </c>
      <c r="E43" s="188" t="s">
        <v>592</v>
      </c>
      <c r="F43" s="188"/>
      <c r="H43" s="209"/>
      <c r="I43" s="189"/>
      <c r="J43" s="190"/>
    </row>
    <row r="44" spans="1:18" ht="13" customHeight="1">
      <c r="A44" s="12"/>
      <c r="B44" s="128" t="s">
        <v>103</v>
      </c>
      <c r="C44" s="163">
        <v>226.09443384775449</v>
      </c>
      <c r="D44" s="188" t="s">
        <v>176</v>
      </c>
      <c r="E44" s="188" t="s">
        <v>592</v>
      </c>
      <c r="F44" s="188"/>
      <c r="H44" s="209"/>
      <c r="I44" s="189"/>
      <c r="J44" s="190"/>
    </row>
    <row r="45" spans="1:18" ht="13" customHeight="1">
      <c r="A45" s="12"/>
      <c r="B45" s="128" t="s">
        <v>64</v>
      </c>
      <c r="C45" s="163" t="s">
        <v>155</v>
      </c>
      <c r="D45" s="188" t="s">
        <v>155</v>
      </c>
      <c r="E45" s="188" t="s">
        <v>338</v>
      </c>
      <c r="F45" s="188"/>
      <c r="H45" s="209"/>
      <c r="I45" s="189"/>
      <c r="J45" s="190"/>
    </row>
    <row r="46" spans="1:18" ht="13" customHeight="1">
      <c r="A46" s="12"/>
      <c r="B46" s="128" t="s">
        <v>19</v>
      </c>
      <c r="C46" s="163" t="s">
        <v>155</v>
      </c>
      <c r="D46" s="188" t="s">
        <v>155</v>
      </c>
      <c r="E46" s="188" t="s">
        <v>338</v>
      </c>
      <c r="F46" s="188"/>
      <c r="H46" s="209"/>
      <c r="I46" s="189"/>
      <c r="J46" s="190"/>
    </row>
    <row r="47" spans="1:18" ht="13" customHeight="1">
      <c r="A47" s="12"/>
      <c r="B47" s="128" t="s">
        <v>100</v>
      </c>
      <c r="C47" s="163" t="s">
        <v>155</v>
      </c>
      <c r="D47" s="188" t="s">
        <v>155</v>
      </c>
      <c r="E47" s="188" t="s">
        <v>338</v>
      </c>
      <c r="F47" s="188"/>
      <c r="H47" s="209"/>
      <c r="I47" s="189"/>
      <c r="J47" s="190"/>
    </row>
    <row r="48" spans="1:18" ht="11.5" customHeight="1">
      <c r="B48" s="128" t="s">
        <v>134</v>
      </c>
      <c r="C48" s="163">
        <v>36.907950744907268</v>
      </c>
      <c r="D48" s="188" t="s">
        <v>194</v>
      </c>
      <c r="E48" s="188" t="s">
        <v>592</v>
      </c>
      <c r="F48" s="188"/>
      <c r="H48" s="209"/>
      <c r="I48" s="189"/>
      <c r="J48" s="190"/>
    </row>
    <row r="49" spans="2:18" s="188" customFormat="1" ht="11.5" customHeight="1">
      <c r="B49" s="128" t="s">
        <v>17</v>
      </c>
      <c r="C49" s="163" t="s">
        <v>155</v>
      </c>
      <c r="D49" s="188" t="s">
        <v>155</v>
      </c>
      <c r="E49" s="188" t="s">
        <v>338</v>
      </c>
      <c r="F49" s="179"/>
      <c r="G49" s="178"/>
      <c r="H49" s="364"/>
      <c r="I49" s="144"/>
      <c r="L49" s="178"/>
      <c r="M49" s="178"/>
      <c r="N49" s="178"/>
      <c r="O49" s="178"/>
      <c r="P49" s="178"/>
      <c r="Q49" s="178"/>
      <c r="R49" s="178"/>
    </row>
    <row r="50" spans="2:18" ht="13" customHeight="1">
      <c r="B50" s="128" t="s">
        <v>105</v>
      </c>
      <c r="C50" s="163">
        <v>251.25761591808578</v>
      </c>
      <c r="D50" s="188" t="s">
        <v>173</v>
      </c>
      <c r="E50" s="188" t="s">
        <v>592</v>
      </c>
      <c r="F50" s="188"/>
      <c r="H50" s="364"/>
      <c r="I50" s="189"/>
      <c r="J50" s="190"/>
    </row>
    <row r="51" spans="2:18" s="188" customFormat="1" ht="13" customHeight="1">
      <c r="B51" s="128" t="s">
        <v>24</v>
      </c>
      <c r="C51" s="163">
        <v>110.2525580424377</v>
      </c>
      <c r="D51" s="188" t="s">
        <v>184</v>
      </c>
      <c r="E51" s="188" t="s">
        <v>592</v>
      </c>
      <c r="G51" s="178"/>
      <c r="H51" s="209"/>
      <c r="I51" s="189"/>
      <c r="J51" s="190"/>
      <c r="L51" s="178"/>
      <c r="M51" s="178"/>
      <c r="N51" s="178"/>
      <c r="O51" s="178"/>
      <c r="P51" s="178"/>
      <c r="Q51" s="178"/>
      <c r="R51" s="178"/>
    </row>
    <row r="52" spans="2:18" ht="13" customHeight="1">
      <c r="B52" s="128" t="s">
        <v>131</v>
      </c>
      <c r="C52" s="163" t="s">
        <v>155</v>
      </c>
      <c r="D52" s="188" t="s">
        <v>155</v>
      </c>
      <c r="E52" s="188" t="s">
        <v>338</v>
      </c>
      <c r="F52" s="188"/>
      <c r="H52" s="209"/>
      <c r="I52" s="189"/>
      <c r="J52" s="190"/>
    </row>
    <row r="53" spans="2:18" ht="11.5" customHeight="1">
      <c r="B53" s="128" t="s">
        <v>222</v>
      </c>
      <c r="C53" s="163" t="s">
        <v>155</v>
      </c>
      <c r="D53" s="188" t="s">
        <v>155</v>
      </c>
      <c r="E53" s="188" t="s">
        <v>338</v>
      </c>
      <c r="F53" s="188"/>
      <c r="H53" s="209"/>
      <c r="I53" s="189"/>
      <c r="J53" s="190"/>
    </row>
    <row r="54" spans="2:18" ht="11.5" customHeight="1">
      <c r="B54" s="128" t="s">
        <v>112</v>
      </c>
      <c r="C54" s="163" t="s">
        <v>155</v>
      </c>
      <c r="D54" s="188" t="s">
        <v>155</v>
      </c>
      <c r="E54" s="188" t="s">
        <v>338</v>
      </c>
      <c r="F54" s="188"/>
      <c r="H54" s="187"/>
      <c r="I54" s="189"/>
      <c r="J54" s="190"/>
    </row>
    <row r="55" spans="2:18" ht="11.5" customHeight="1">
      <c r="B55" s="128" t="s">
        <v>20</v>
      </c>
      <c r="C55" s="163">
        <v>228.88339160627655</v>
      </c>
      <c r="D55" s="188" t="s">
        <v>175</v>
      </c>
      <c r="E55" s="188" t="s">
        <v>592</v>
      </c>
      <c r="F55" s="188"/>
      <c r="H55" s="209"/>
      <c r="I55" s="189"/>
      <c r="J55" s="190"/>
    </row>
    <row r="56" spans="2:18" ht="11.5" customHeight="1">
      <c r="B56" s="128" t="s">
        <v>48</v>
      </c>
      <c r="C56" s="163" t="s">
        <v>155</v>
      </c>
      <c r="D56" s="188" t="s">
        <v>155</v>
      </c>
      <c r="E56" s="188" t="s">
        <v>338</v>
      </c>
      <c r="F56" s="188"/>
      <c r="H56" s="191"/>
      <c r="I56" s="189"/>
      <c r="J56" s="190"/>
    </row>
    <row r="57" spans="2:18" ht="11.5" customHeight="1">
      <c r="B57" s="128" t="s">
        <v>75</v>
      </c>
      <c r="C57" s="163">
        <v>11.278602724520189</v>
      </c>
      <c r="D57" s="188" t="s">
        <v>203</v>
      </c>
      <c r="E57" s="188" t="s">
        <v>592</v>
      </c>
      <c r="F57" s="188"/>
      <c r="H57" s="209"/>
      <c r="I57" s="189"/>
      <c r="J57" s="190"/>
    </row>
    <row r="58" spans="2:18" ht="11.5" customHeight="1">
      <c r="B58" s="128" t="s">
        <v>68</v>
      </c>
      <c r="C58" s="163" t="s">
        <v>155</v>
      </c>
      <c r="D58" s="188" t="s">
        <v>155</v>
      </c>
      <c r="E58" s="188" t="s">
        <v>338</v>
      </c>
      <c r="F58" s="188"/>
      <c r="H58" s="191"/>
      <c r="I58" s="189"/>
      <c r="J58" s="190"/>
    </row>
    <row r="59" spans="2:18" ht="11.5" customHeight="1">
      <c r="B59" s="128" t="s">
        <v>77</v>
      </c>
      <c r="C59" s="163" t="s">
        <v>155</v>
      </c>
      <c r="D59" s="188" t="s">
        <v>155</v>
      </c>
      <c r="E59" s="188" t="s">
        <v>338</v>
      </c>
      <c r="F59" s="179"/>
      <c r="H59" s="364"/>
      <c r="I59" s="144"/>
    </row>
    <row r="60" spans="2:18" ht="11.5" customHeight="1">
      <c r="B60" s="128" t="s">
        <v>89</v>
      </c>
      <c r="C60" s="163" t="s">
        <v>155</v>
      </c>
      <c r="D60" s="188" t="s">
        <v>155</v>
      </c>
      <c r="E60" s="188" t="s">
        <v>338</v>
      </c>
      <c r="F60" s="188"/>
      <c r="H60" s="209"/>
      <c r="I60" s="189"/>
      <c r="J60" s="190"/>
    </row>
    <row r="61" spans="2:18" ht="11.5" customHeight="1">
      <c r="B61" s="128" t="s">
        <v>93</v>
      </c>
      <c r="C61" s="163" t="s">
        <v>155</v>
      </c>
      <c r="D61" s="188" t="s">
        <v>155</v>
      </c>
      <c r="E61" s="188" t="s">
        <v>338</v>
      </c>
      <c r="F61" s="179"/>
      <c r="H61" s="364"/>
      <c r="I61" s="144"/>
    </row>
    <row r="62" spans="2:18" ht="11.5" customHeight="1">
      <c r="B62" s="128" t="s">
        <v>82</v>
      </c>
      <c r="C62" s="163">
        <v>22.800661547046648</v>
      </c>
      <c r="D62" s="188" t="s">
        <v>197</v>
      </c>
      <c r="E62" s="188" t="s">
        <v>592</v>
      </c>
      <c r="F62" s="188"/>
      <c r="H62" s="209"/>
      <c r="I62" s="189"/>
      <c r="J62" s="190"/>
    </row>
    <row r="63" spans="2:18" ht="11.5" customHeight="1">
      <c r="B63" s="128" t="s">
        <v>145</v>
      </c>
      <c r="C63" s="163">
        <v>127.6450203843914</v>
      </c>
      <c r="D63" s="188" t="s">
        <v>183</v>
      </c>
      <c r="E63" s="188" t="s">
        <v>592</v>
      </c>
      <c r="F63" s="188"/>
      <c r="H63" s="209"/>
      <c r="I63" s="189"/>
      <c r="J63" s="190"/>
    </row>
    <row r="64" spans="2:18" ht="11.5" customHeight="1">
      <c r="B64" s="128" t="s">
        <v>6</v>
      </c>
      <c r="C64" s="163" t="s">
        <v>155</v>
      </c>
      <c r="D64" s="188" t="s">
        <v>155</v>
      </c>
      <c r="E64" s="188" t="s">
        <v>338</v>
      </c>
      <c r="F64" s="188"/>
      <c r="H64" s="209"/>
      <c r="I64" s="189"/>
      <c r="J64" s="190"/>
    </row>
    <row r="65" spans="2:18" ht="11.5" customHeight="1">
      <c r="B65" s="128" t="s">
        <v>8</v>
      </c>
      <c r="C65" s="163" t="s">
        <v>155</v>
      </c>
      <c r="D65" s="188" t="s">
        <v>155</v>
      </c>
      <c r="E65" s="188" t="s">
        <v>338</v>
      </c>
      <c r="F65" s="188"/>
      <c r="H65" s="187"/>
      <c r="I65" s="189"/>
      <c r="J65" s="190"/>
    </row>
    <row r="66" spans="2:18" s="188" customFormat="1" ht="11.5" customHeight="1">
      <c r="B66" s="128" t="s">
        <v>22</v>
      </c>
      <c r="C66" s="163" t="s">
        <v>155</v>
      </c>
      <c r="D66" s="188" t="s">
        <v>155</v>
      </c>
      <c r="E66" s="188" t="s">
        <v>338</v>
      </c>
      <c r="G66" s="178"/>
      <c r="H66" s="191"/>
      <c r="I66" s="189"/>
      <c r="J66" s="190"/>
      <c r="L66" s="178"/>
      <c r="M66" s="178"/>
      <c r="N66" s="178"/>
      <c r="O66" s="178"/>
      <c r="P66" s="178"/>
      <c r="Q66" s="178"/>
      <c r="R66" s="178"/>
    </row>
    <row r="67" spans="2:18" ht="11.5" customHeight="1">
      <c r="B67" s="128" t="s">
        <v>40</v>
      </c>
      <c r="C67" s="163" t="s">
        <v>155</v>
      </c>
      <c r="D67" s="188" t="s">
        <v>155</v>
      </c>
      <c r="E67" s="188" t="s">
        <v>338</v>
      </c>
      <c r="F67" s="188"/>
      <c r="H67" s="364"/>
      <c r="I67" s="189"/>
      <c r="J67" s="190"/>
    </row>
    <row r="68" spans="2:18" ht="11.5" customHeight="1">
      <c r="B68" s="128" t="s">
        <v>110</v>
      </c>
      <c r="C68" s="163">
        <v>92.783356384912636</v>
      </c>
      <c r="D68" s="188" t="s">
        <v>186</v>
      </c>
      <c r="E68" s="188" t="s">
        <v>592</v>
      </c>
      <c r="F68" s="188"/>
      <c r="H68" s="209"/>
      <c r="I68" s="189"/>
      <c r="J68" s="190"/>
    </row>
    <row r="69" spans="2:18" ht="11.5" customHeight="1">
      <c r="B69" s="128" t="s">
        <v>91</v>
      </c>
      <c r="C69" s="163">
        <v>245.2978251322516</v>
      </c>
      <c r="D69" s="188" t="s">
        <v>174</v>
      </c>
      <c r="E69" s="188" t="s">
        <v>592</v>
      </c>
      <c r="F69" s="188"/>
      <c r="H69" s="209"/>
      <c r="I69" s="189"/>
      <c r="J69" s="190"/>
    </row>
    <row r="70" spans="2:18" ht="11.5" customHeight="1">
      <c r="B70" s="128" t="s">
        <v>26</v>
      </c>
      <c r="C70" s="163">
        <v>58.677468378685987</v>
      </c>
      <c r="D70" s="188" t="s">
        <v>191</v>
      </c>
      <c r="E70" s="188" t="s">
        <v>592</v>
      </c>
      <c r="F70" s="179"/>
      <c r="H70" s="364"/>
      <c r="I70" s="144"/>
    </row>
    <row r="71" spans="2:18" ht="11.5" customHeight="1">
      <c r="B71" s="128" t="s">
        <v>14</v>
      </c>
      <c r="C71" s="163">
        <v>355.31313671017944</v>
      </c>
      <c r="D71" s="188" t="s">
        <v>169</v>
      </c>
      <c r="E71" s="188" t="s">
        <v>592</v>
      </c>
      <c r="F71" s="188"/>
      <c r="H71" s="364"/>
      <c r="I71" s="189"/>
      <c r="J71" s="190"/>
    </row>
    <row r="72" spans="2:18" ht="11.5" customHeight="1">
      <c r="B72" s="128" t="s">
        <v>97</v>
      </c>
      <c r="C72" s="163" t="s">
        <v>155</v>
      </c>
      <c r="D72" s="188" t="s">
        <v>155</v>
      </c>
      <c r="E72" s="188" t="s">
        <v>338</v>
      </c>
      <c r="F72" s="188"/>
      <c r="H72" s="191"/>
      <c r="I72" s="189"/>
      <c r="J72" s="190"/>
    </row>
    <row r="73" spans="2:18" ht="11.5" customHeight="1">
      <c r="B73" s="128" t="s">
        <v>63</v>
      </c>
      <c r="C73" s="163" t="s">
        <v>155</v>
      </c>
      <c r="D73" s="188" t="s">
        <v>155</v>
      </c>
      <c r="E73" s="188" t="s">
        <v>338</v>
      </c>
      <c r="F73" s="188"/>
      <c r="H73" s="191"/>
      <c r="I73" s="189"/>
      <c r="J73" s="190"/>
    </row>
    <row r="74" spans="2:18" ht="11.5" customHeight="1">
      <c r="B74" s="128" t="s">
        <v>34</v>
      </c>
      <c r="C74" s="163" t="s">
        <v>155</v>
      </c>
      <c r="D74" s="188" t="s">
        <v>155</v>
      </c>
      <c r="E74" s="188" t="s">
        <v>338</v>
      </c>
      <c r="F74" s="188"/>
      <c r="H74" s="145"/>
      <c r="I74" s="189"/>
      <c r="J74" s="190"/>
    </row>
    <row r="75" spans="2:18" ht="11.5" customHeight="1">
      <c r="B75" s="128" t="s">
        <v>125</v>
      </c>
      <c r="C75" s="163" t="s">
        <v>155</v>
      </c>
      <c r="D75" s="188" t="s">
        <v>155</v>
      </c>
      <c r="E75" s="188" t="s">
        <v>338</v>
      </c>
      <c r="F75" s="188"/>
      <c r="H75" s="209"/>
      <c r="I75" s="189"/>
      <c r="J75" s="190"/>
    </row>
    <row r="76" spans="2:18" ht="11.5" customHeight="1">
      <c r="B76" s="128" t="s">
        <v>102</v>
      </c>
      <c r="C76" s="163" t="s">
        <v>155</v>
      </c>
      <c r="D76" s="188" t="s">
        <v>155</v>
      </c>
      <c r="E76" s="188" t="s">
        <v>338</v>
      </c>
      <c r="F76" s="179"/>
      <c r="H76" s="364"/>
      <c r="I76" s="144"/>
    </row>
    <row r="77" spans="2:18" ht="11.5" customHeight="1">
      <c r="B77" s="128" t="s">
        <v>98</v>
      </c>
      <c r="C77" s="163" t="s">
        <v>155</v>
      </c>
      <c r="D77" s="188" t="s">
        <v>155</v>
      </c>
      <c r="E77" s="188" t="s">
        <v>338</v>
      </c>
      <c r="F77" s="179"/>
      <c r="H77" s="364"/>
      <c r="I77" s="144"/>
    </row>
    <row r="78" spans="2:18" ht="11.5" customHeight="1">
      <c r="B78" s="128" t="s">
        <v>126</v>
      </c>
      <c r="C78" s="163">
        <v>15.428894945967958</v>
      </c>
      <c r="D78" s="188" t="s">
        <v>200</v>
      </c>
      <c r="E78" s="188" t="s">
        <v>592</v>
      </c>
      <c r="F78" s="188"/>
      <c r="H78" s="209"/>
      <c r="I78" s="189"/>
      <c r="J78" s="190"/>
    </row>
    <row r="79" spans="2:18" ht="11.5" customHeight="1">
      <c r="B79" s="128" t="s">
        <v>117</v>
      </c>
      <c r="C79" s="163" t="s">
        <v>155</v>
      </c>
      <c r="D79" s="188" t="s">
        <v>155</v>
      </c>
      <c r="E79" s="188" t="s">
        <v>338</v>
      </c>
      <c r="F79" s="188"/>
      <c r="H79" s="209"/>
      <c r="I79" s="189"/>
      <c r="J79" s="190"/>
    </row>
    <row r="80" spans="2:18" ht="11.5" customHeight="1">
      <c r="B80" s="128" t="s">
        <v>130</v>
      </c>
      <c r="C80" s="163" t="s">
        <v>155</v>
      </c>
      <c r="D80" s="188" t="s">
        <v>155</v>
      </c>
      <c r="E80" s="188" t="s">
        <v>338</v>
      </c>
      <c r="F80" s="188"/>
      <c r="H80" s="364"/>
      <c r="I80" s="189"/>
      <c r="J80" s="190"/>
    </row>
    <row r="81" spans="2:10" ht="11.5" customHeight="1">
      <c r="B81" s="128" t="s">
        <v>96</v>
      </c>
      <c r="C81" s="163" t="s">
        <v>155</v>
      </c>
      <c r="D81" s="188" t="s">
        <v>155</v>
      </c>
      <c r="E81" s="188" t="s">
        <v>338</v>
      </c>
      <c r="F81" s="179"/>
      <c r="H81" s="364"/>
      <c r="I81" s="144"/>
    </row>
    <row r="82" spans="2:10" ht="11.5" customHeight="1">
      <c r="B82" s="128" t="s">
        <v>118</v>
      </c>
      <c r="C82" s="163">
        <v>12.003239990906531</v>
      </c>
      <c r="D82" s="188" t="s">
        <v>202</v>
      </c>
      <c r="E82" s="188" t="s">
        <v>592</v>
      </c>
      <c r="F82" s="188"/>
      <c r="H82" s="364"/>
      <c r="I82" s="189"/>
      <c r="J82" s="190"/>
    </row>
    <row r="83" spans="2:10" ht="11.5" customHeight="1">
      <c r="B83" s="128" t="s">
        <v>142</v>
      </c>
      <c r="C83" s="163">
        <v>129.88813620648065</v>
      </c>
      <c r="D83" s="188" t="s">
        <v>182</v>
      </c>
      <c r="E83" s="188" t="s">
        <v>592</v>
      </c>
      <c r="F83" s="188"/>
      <c r="H83" s="209"/>
      <c r="I83" s="189"/>
      <c r="J83" s="190"/>
    </row>
    <row r="84" spans="2:10" ht="11.5" customHeight="1">
      <c r="B84" s="128" t="s">
        <v>531</v>
      </c>
      <c r="C84" s="163" t="s">
        <v>155</v>
      </c>
      <c r="D84" s="188" t="s">
        <v>155</v>
      </c>
      <c r="E84" s="188" t="s">
        <v>338</v>
      </c>
      <c r="F84" s="179"/>
      <c r="H84" s="364"/>
      <c r="I84" s="144"/>
    </row>
    <row r="85" spans="2:10" ht="11.5" customHeight="1">
      <c r="B85" s="128" t="s">
        <v>53</v>
      </c>
      <c r="C85" s="163" t="s">
        <v>155</v>
      </c>
      <c r="D85" s="188" t="s">
        <v>155</v>
      </c>
      <c r="E85" s="188" t="s">
        <v>338</v>
      </c>
      <c r="F85" s="188"/>
      <c r="H85" s="209"/>
      <c r="I85" s="189"/>
      <c r="J85" s="190"/>
    </row>
    <row r="86" spans="2:10" ht="11.5" customHeight="1">
      <c r="B86" s="128" t="s">
        <v>62</v>
      </c>
      <c r="C86" s="163" t="s">
        <v>155</v>
      </c>
      <c r="D86" s="188" t="s">
        <v>155</v>
      </c>
      <c r="E86" s="188" t="s">
        <v>338</v>
      </c>
      <c r="F86" s="188"/>
      <c r="H86" s="364"/>
      <c r="I86" s="189"/>
      <c r="J86" s="190"/>
    </row>
    <row r="87" spans="2:10" ht="11.5" customHeight="1">
      <c r="B87" s="128" t="s">
        <v>44</v>
      </c>
      <c r="C87" s="163" t="s">
        <v>155</v>
      </c>
      <c r="D87" s="188" t="s">
        <v>155</v>
      </c>
      <c r="E87" s="188" t="s">
        <v>338</v>
      </c>
      <c r="F87" s="188"/>
      <c r="H87" s="209"/>
      <c r="I87" s="189"/>
      <c r="J87" s="190"/>
    </row>
    <row r="88" spans="2:10" ht="11.5" customHeight="1">
      <c r="B88" s="128" t="s">
        <v>66</v>
      </c>
      <c r="C88" s="163" t="s">
        <v>155</v>
      </c>
      <c r="D88" s="188" t="s">
        <v>155</v>
      </c>
      <c r="E88" s="188" t="s">
        <v>338</v>
      </c>
      <c r="F88" s="188"/>
      <c r="H88" s="209"/>
      <c r="I88" s="189"/>
      <c r="J88" s="190"/>
    </row>
    <row r="89" spans="2:10" ht="11.5" customHeight="1">
      <c r="B89" s="128" t="s">
        <v>144</v>
      </c>
      <c r="C89" s="163" t="s">
        <v>155</v>
      </c>
      <c r="D89" s="188" t="s">
        <v>155</v>
      </c>
      <c r="E89" s="188" t="s">
        <v>338</v>
      </c>
      <c r="F89" s="188"/>
      <c r="H89" s="209"/>
      <c r="I89" s="189"/>
      <c r="J89" s="190"/>
    </row>
    <row r="90" spans="2:10" ht="11.5" customHeight="1">
      <c r="B90" s="128" t="s">
        <v>133</v>
      </c>
      <c r="C90" s="163" t="s">
        <v>155</v>
      </c>
      <c r="D90" s="188" t="s">
        <v>155</v>
      </c>
      <c r="E90" s="188" t="s">
        <v>338</v>
      </c>
      <c r="F90" s="188"/>
      <c r="H90" s="209"/>
      <c r="I90" s="189"/>
      <c r="J90" s="190"/>
    </row>
    <row r="91" spans="2:10" ht="11.5" customHeight="1">
      <c r="B91" s="128" t="s">
        <v>15</v>
      </c>
      <c r="C91" s="163">
        <v>2.3194108491942544</v>
      </c>
      <c r="D91" s="188" t="s">
        <v>211</v>
      </c>
      <c r="E91" s="188" t="s">
        <v>592</v>
      </c>
      <c r="F91" s="188"/>
      <c r="H91" s="209"/>
      <c r="I91" s="189"/>
      <c r="J91" s="190"/>
    </row>
    <row r="92" spans="2:10" ht="11.5" customHeight="1">
      <c r="B92" s="128" t="s">
        <v>115</v>
      </c>
      <c r="C92" s="163" t="s">
        <v>155</v>
      </c>
      <c r="D92" s="188" t="s">
        <v>155</v>
      </c>
      <c r="E92" s="188" t="s">
        <v>338</v>
      </c>
      <c r="F92" s="188"/>
      <c r="H92" s="209"/>
      <c r="I92" s="189"/>
      <c r="J92" s="190"/>
    </row>
    <row r="93" spans="2:10" ht="11.5" customHeight="1">
      <c r="B93" s="128" t="s">
        <v>121</v>
      </c>
      <c r="C93" s="163" t="s">
        <v>155</v>
      </c>
      <c r="D93" s="188" t="s">
        <v>155</v>
      </c>
      <c r="E93" s="188" t="s">
        <v>338</v>
      </c>
      <c r="F93" s="188"/>
      <c r="H93" s="364"/>
      <c r="I93" s="189"/>
      <c r="J93" s="190"/>
    </row>
    <row r="94" spans="2:10" ht="11.5" customHeight="1">
      <c r="B94" s="128" t="s">
        <v>140</v>
      </c>
      <c r="C94" s="163" t="s">
        <v>155</v>
      </c>
      <c r="D94" s="188" t="s">
        <v>155</v>
      </c>
      <c r="E94" s="188" t="s">
        <v>338</v>
      </c>
      <c r="F94" s="179"/>
      <c r="H94" s="364"/>
      <c r="I94" s="144"/>
    </row>
    <row r="95" spans="2:10" ht="11.5" customHeight="1">
      <c r="B95" s="128" t="s">
        <v>39</v>
      </c>
      <c r="C95" s="163" t="s">
        <v>155</v>
      </c>
      <c r="D95" s="188" t="s">
        <v>155</v>
      </c>
      <c r="E95" s="188" t="s">
        <v>338</v>
      </c>
      <c r="F95" s="179"/>
      <c r="H95" s="364"/>
      <c r="I95" s="144"/>
    </row>
    <row r="96" spans="2:10" ht="11.5" customHeight="1">
      <c r="B96" s="128" t="s">
        <v>51</v>
      </c>
      <c r="C96" s="163" t="s">
        <v>155</v>
      </c>
      <c r="D96" s="188" t="s">
        <v>155</v>
      </c>
      <c r="E96" s="188" t="s">
        <v>338</v>
      </c>
      <c r="F96" s="179"/>
      <c r="H96" s="364"/>
      <c r="I96" s="144"/>
    </row>
    <row r="97" spans="2:10" ht="11.5" customHeight="1">
      <c r="B97" s="128" t="s">
        <v>127</v>
      </c>
      <c r="C97" s="163" t="s">
        <v>155</v>
      </c>
      <c r="D97" s="188" t="s">
        <v>155</v>
      </c>
      <c r="E97" s="188" t="s">
        <v>338</v>
      </c>
      <c r="F97" s="188"/>
      <c r="H97" s="364"/>
      <c r="I97" s="229"/>
    </row>
    <row r="98" spans="2:10" ht="11.5" customHeight="1">
      <c r="B98" s="128" t="s">
        <v>42</v>
      </c>
      <c r="C98" s="163" t="s">
        <v>155</v>
      </c>
      <c r="D98" s="188" t="s">
        <v>155</v>
      </c>
      <c r="E98" s="188" t="s">
        <v>338</v>
      </c>
      <c r="F98" s="188"/>
      <c r="H98" s="364"/>
      <c r="I98" s="189"/>
      <c r="J98" s="190"/>
    </row>
    <row r="99" spans="2:10" ht="11.5" customHeight="1">
      <c r="B99" s="128" t="s">
        <v>59</v>
      </c>
      <c r="C99" s="163">
        <v>184.11692253808886</v>
      </c>
      <c r="D99" s="188" t="s">
        <v>177</v>
      </c>
      <c r="E99" s="188" t="s">
        <v>592</v>
      </c>
      <c r="F99" s="188"/>
      <c r="H99" s="364"/>
      <c r="I99" s="189"/>
      <c r="J99" s="190"/>
    </row>
    <row r="100" spans="2:10" ht="11.5" customHeight="1">
      <c r="B100" s="128" t="s">
        <v>116</v>
      </c>
      <c r="C100" s="163">
        <v>51.80491371746124</v>
      </c>
      <c r="D100" s="188" t="s">
        <v>192</v>
      </c>
      <c r="E100" s="188" t="s">
        <v>592</v>
      </c>
      <c r="F100" s="188"/>
      <c r="H100" s="364"/>
      <c r="I100" s="144"/>
    </row>
    <row r="101" spans="2:10" ht="11.5" customHeight="1">
      <c r="B101" s="128" t="s">
        <v>101</v>
      </c>
      <c r="C101" s="163" t="s">
        <v>155</v>
      </c>
      <c r="D101" s="188" t="s">
        <v>155</v>
      </c>
      <c r="E101" s="188" t="s">
        <v>338</v>
      </c>
      <c r="F101" s="188"/>
      <c r="H101" s="364"/>
      <c r="I101" s="144"/>
    </row>
    <row r="102" spans="2:10" ht="11.5" customHeight="1">
      <c r="B102" s="128" t="s">
        <v>61</v>
      </c>
      <c r="C102" s="163" t="s">
        <v>155</v>
      </c>
      <c r="D102" s="188" t="s">
        <v>155</v>
      </c>
      <c r="E102" s="188" t="s">
        <v>338</v>
      </c>
      <c r="F102" s="188"/>
      <c r="H102" s="364"/>
      <c r="I102" s="144"/>
    </row>
    <row r="103" spans="2:10" ht="11.5" customHeight="1">
      <c r="B103" s="128" t="s">
        <v>12</v>
      </c>
      <c r="C103" s="163" t="s">
        <v>155</v>
      </c>
      <c r="D103" s="188" t="s">
        <v>155</v>
      </c>
      <c r="E103" s="188" t="s">
        <v>338</v>
      </c>
      <c r="F103" s="188"/>
      <c r="H103" s="209"/>
      <c r="I103" s="189"/>
      <c r="J103" s="190"/>
    </row>
    <row r="104" spans="2:10" ht="11.5" customHeight="1">
      <c r="B104" s="128" t="s">
        <v>109</v>
      </c>
      <c r="C104" s="163">
        <v>134.4700208451772</v>
      </c>
      <c r="D104" s="188" t="s">
        <v>181</v>
      </c>
      <c r="E104" s="188" t="s">
        <v>592</v>
      </c>
      <c r="F104" s="188"/>
      <c r="I104" s="144"/>
    </row>
    <row r="105" spans="2:10" ht="11.5" customHeight="1">
      <c r="B105" s="128" t="s">
        <v>122</v>
      </c>
      <c r="C105" s="163" t="s">
        <v>155</v>
      </c>
      <c r="D105" s="188" t="s">
        <v>155</v>
      </c>
      <c r="E105" s="188" t="s">
        <v>338</v>
      </c>
      <c r="F105" s="188"/>
      <c r="H105" s="364"/>
      <c r="I105" s="189"/>
      <c r="J105" s="190"/>
    </row>
    <row r="106" spans="2:10" ht="11.5" customHeight="1">
      <c r="B106" s="128" t="s">
        <v>10</v>
      </c>
      <c r="C106" s="163" t="s">
        <v>155</v>
      </c>
      <c r="D106" s="188" t="s">
        <v>155</v>
      </c>
      <c r="E106" s="188" t="s">
        <v>338</v>
      </c>
      <c r="F106" s="188"/>
      <c r="H106" s="364"/>
      <c r="I106" s="189"/>
      <c r="J106" s="190"/>
    </row>
    <row r="107" spans="2:10" ht="11.5" customHeight="1">
      <c r="B107" s="128" t="s">
        <v>119</v>
      </c>
      <c r="C107" s="163" t="s">
        <v>155</v>
      </c>
      <c r="D107" s="188" t="s">
        <v>155</v>
      </c>
      <c r="E107" s="188" t="s">
        <v>338</v>
      </c>
      <c r="F107" s="188"/>
      <c r="H107" s="364"/>
      <c r="I107" s="189"/>
      <c r="J107" s="190"/>
    </row>
    <row r="108" spans="2:10" ht="11.5" customHeight="1">
      <c r="B108" s="128" t="s">
        <v>99</v>
      </c>
      <c r="C108" s="163" t="s">
        <v>155</v>
      </c>
      <c r="D108" s="188" t="s">
        <v>155</v>
      </c>
      <c r="E108" s="188" t="s">
        <v>338</v>
      </c>
      <c r="F108" s="188"/>
      <c r="H108" s="209"/>
      <c r="I108" s="189"/>
      <c r="J108" s="190"/>
    </row>
    <row r="109" spans="2:10" ht="11.5" customHeight="1">
      <c r="B109" s="128" t="s">
        <v>43</v>
      </c>
      <c r="C109" s="163" t="s">
        <v>155</v>
      </c>
      <c r="D109" s="188" t="s">
        <v>155</v>
      </c>
      <c r="E109" s="188" t="s">
        <v>338</v>
      </c>
      <c r="F109" s="188"/>
      <c r="H109" s="364"/>
      <c r="I109" s="189"/>
      <c r="J109" s="190"/>
    </row>
    <row r="110" spans="2:10" ht="11.5" customHeight="1">
      <c r="B110" s="128" t="s">
        <v>16</v>
      </c>
      <c r="C110" s="163" t="s">
        <v>155</v>
      </c>
      <c r="D110" s="188" t="s">
        <v>155</v>
      </c>
      <c r="E110" s="188" t="s">
        <v>338</v>
      </c>
      <c r="F110" s="188"/>
      <c r="H110" s="209"/>
      <c r="I110" s="189"/>
      <c r="J110" s="190"/>
    </row>
    <row r="111" spans="2:10" ht="11.5" customHeight="1">
      <c r="B111" s="128" t="s">
        <v>35</v>
      </c>
      <c r="C111" s="163">
        <v>9.3137447295820106</v>
      </c>
      <c r="D111" s="188" t="s">
        <v>205</v>
      </c>
      <c r="E111" s="188" t="s">
        <v>592</v>
      </c>
      <c r="F111" s="188"/>
      <c r="H111" s="364"/>
      <c r="I111" s="189"/>
      <c r="J111" s="190"/>
    </row>
    <row r="112" spans="2:10" ht="11.5" customHeight="1">
      <c r="B112" s="128" t="s">
        <v>74</v>
      </c>
      <c r="C112" s="163">
        <v>19.680999582536433</v>
      </c>
      <c r="D112" s="188" t="s">
        <v>198</v>
      </c>
      <c r="E112" s="188" t="s">
        <v>592</v>
      </c>
      <c r="F112" s="188"/>
      <c r="H112" s="364"/>
      <c r="I112" s="189"/>
      <c r="J112" s="190"/>
    </row>
    <row r="113" spans="2:18" ht="11.5" customHeight="1">
      <c r="B113" s="128" t="s">
        <v>139</v>
      </c>
      <c r="C113" s="163" t="s">
        <v>155</v>
      </c>
      <c r="D113" s="188" t="s">
        <v>155</v>
      </c>
      <c r="E113" s="188" t="s">
        <v>338</v>
      </c>
      <c r="F113" s="188"/>
      <c r="H113" s="191"/>
      <c r="I113" s="189"/>
      <c r="J113" s="190"/>
    </row>
    <row r="114" spans="2:18" ht="11.5" customHeight="1">
      <c r="B114" s="128" t="s">
        <v>54</v>
      </c>
      <c r="C114" s="163">
        <v>3.5436693247691493</v>
      </c>
      <c r="D114" s="188" t="s">
        <v>209</v>
      </c>
      <c r="E114" s="188" t="s">
        <v>592</v>
      </c>
      <c r="F114" s="188"/>
      <c r="H114" s="209"/>
      <c r="I114" s="189"/>
      <c r="J114" s="190"/>
    </row>
    <row r="115" spans="2:18" ht="11.5" customHeight="1">
      <c r="B115" s="128" t="s">
        <v>13</v>
      </c>
      <c r="C115" s="163">
        <v>7.66199816946604</v>
      </c>
      <c r="D115" s="188" t="s">
        <v>207</v>
      </c>
      <c r="E115" s="188" t="s">
        <v>592</v>
      </c>
      <c r="F115" s="188"/>
      <c r="H115" s="209"/>
      <c r="I115" s="189"/>
      <c r="J115" s="190"/>
    </row>
    <row r="116" spans="2:18" ht="11.5" customHeight="1">
      <c r="B116" s="128" t="s">
        <v>72</v>
      </c>
      <c r="C116" s="163" t="s">
        <v>155</v>
      </c>
      <c r="D116" s="188" t="s">
        <v>155</v>
      </c>
      <c r="E116" s="188" t="s">
        <v>338</v>
      </c>
      <c r="F116" s="188"/>
      <c r="H116" s="191"/>
      <c r="I116" s="189"/>
      <c r="J116" s="190"/>
    </row>
    <row r="117" spans="2:18" ht="11.5" customHeight="1">
      <c r="B117" s="128" t="s">
        <v>47</v>
      </c>
      <c r="C117" s="163" t="s">
        <v>155</v>
      </c>
      <c r="D117" s="188" t="s">
        <v>155</v>
      </c>
      <c r="E117" s="188" t="s">
        <v>338</v>
      </c>
      <c r="F117" s="188"/>
      <c r="H117" s="364"/>
      <c r="I117" s="189"/>
      <c r="J117" s="190"/>
    </row>
    <row r="118" spans="2:18" ht="11.5" customHeight="1">
      <c r="B118" s="128" t="s">
        <v>70</v>
      </c>
      <c r="C118" s="163" t="s">
        <v>155</v>
      </c>
      <c r="D118" s="188" t="s">
        <v>155</v>
      </c>
      <c r="E118" s="188" t="s">
        <v>338</v>
      </c>
      <c r="F118" s="188"/>
      <c r="I118" s="144"/>
    </row>
    <row r="119" spans="2:18" ht="11.5" customHeight="1">
      <c r="B119" s="128" t="s">
        <v>92</v>
      </c>
      <c r="C119" s="163" t="s">
        <v>155</v>
      </c>
      <c r="D119" s="188" t="s">
        <v>155</v>
      </c>
      <c r="E119" s="188" t="s">
        <v>338</v>
      </c>
      <c r="F119" s="188"/>
      <c r="H119" s="209"/>
      <c r="I119" s="189"/>
      <c r="J119" s="190"/>
    </row>
    <row r="120" spans="2:18" ht="11.5" customHeight="1">
      <c r="B120" s="128" t="s">
        <v>108</v>
      </c>
      <c r="C120" s="163">
        <v>152.25228082679973</v>
      </c>
      <c r="D120" s="188" t="s">
        <v>180</v>
      </c>
      <c r="E120" s="188" t="s">
        <v>592</v>
      </c>
      <c r="F120" s="188"/>
      <c r="H120" s="209"/>
      <c r="I120" s="189"/>
      <c r="J120" s="190"/>
    </row>
    <row r="121" spans="2:18" ht="11.5" customHeight="1">
      <c r="B121" s="128" t="s">
        <v>156</v>
      </c>
      <c r="C121" s="163">
        <v>11.244837395780257</v>
      </c>
      <c r="D121" s="188" t="s">
        <v>204</v>
      </c>
      <c r="E121" s="188" t="s">
        <v>592</v>
      </c>
      <c r="F121" s="188"/>
      <c r="H121" s="209"/>
      <c r="I121" s="189"/>
      <c r="J121" s="190"/>
    </row>
    <row r="122" spans="2:18" s="188" customFormat="1" ht="11.5" customHeight="1">
      <c r="B122" s="128" t="s">
        <v>129</v>
      </c>
      <c r="C122" s="163">
        <v>61.153916646481974</v>
      </c>
      <c r="D122" s="188" t="s">
        <v>190</v>
      </c>
      <c r="E122" s="188" t="s">
        <v>592</v>
      </c>
      <c r="H122" s="209"/>
      <c r="I122" s="189"/>
      <c r="J122" s="190"/>
      <c r="L122" s="178"/>
      <c r="M122" s="178"/>
      <c r="N122" s="178"/>
      <c r="O122" s="178"/>
      <c r="P122" s="178"/>
      <c r="Q122" s="178"/>
      <c r="R122" s="178"/>
    </row>
    <row r="123" spans="2:18" s="188" customFormat="1" ht="11.5" customHeight="1">
      <c r="B123" s="128" t="s">
        <v>27</v>
      </c>
      <c r="C123" s="163">
        <v>4.6659078311609905</v>
      </c>
      <c r="D123" s="188" t="s">
        <v>208</v>
      </c>
      <c r="E123" s="188" t="s">
        <v>592</v>
      </c>
      <c r="H123" s="191"/>
      <c r="I123" s="189"/>
      <c r="J123" s="190"/>
      <c r="L123" s="178"/>
      <c r="M123" s="178"/>
      <c r="N123" s="178"/>
      <c r="O123" s="178"/>
      <c r="P123" s="178"/>
      <c r="Q123" s="178"/>
      <c r="R123" s="178"/>
    </row>
    <row r="124" spans="2:18" s="188" customFormat="1" ht="11.5" customHeight="1">
      <c r="B124" s="128" t="s">
        <v>219</v>
      </c>
      <c r="C124" s="163">
        <v>302.22986449125813</v>
      </c>
      <c r="D124" s="188" t="s">
        <v>172</v>
      </c>
      <c r="E124" s="188" t="s">
        <v>592</v>
      </c>
      <c r="H124" s="209"/>
      <c r="I124" s="189"/>
      <c r="J124" s="190"/>
      <c r="L124" s="178"/>
      <c r="M124" s="178"/>
      <c r="N124" s="178"/>
      <c r="O124" s="178"/>
      <c r="P124" s="178"/>
      <c r="Q124" s="178"/>
      <c r="R124" s="178"/>
    </row>
    <row r="125" spans="2:18" s="188" customFormat="1" ht="11.5" customHeight="1">
      <c r="B125" s="128" t="s">
        <v>28</v>
      </c>
      <c r="C125" s="163">
        <v>35.487102675745184</v>
      </c>
      <c r="D125" s="188" t="s">
        <v>195</v>
      </c>
      <c r="E125" s="188" t="s">
        <v>592</v>
      </c>
      <c r="H125" s="364"/>
      <c r="I125" s="189"/>
      <c r="J125" s="190"/>
      <c r="L125" s="178"/>
      <c r="M125" s="178"/>
      <c r="N125" s="178"/>
      <c r="O125" s="178"/>
      <c r="P125" s="178"/>
      <c r="Q125" s="178"/>
      <c r="R125" s="178"/>
    </row>
    <row r="126" spans="2:18" s="188" customFormat="1" ht="11.5" customHeight="1">
      <c r="B126" s="128" t="s">
        <v>56</v>
      </c>
      <c r="C126" s="163" t="s">
        <v>155</v>
      </c>
      <c r="D126" s="188" t="s">
        <v>155</v>
      </c>
      <c r="E126" s="188" t="s">
        <v>338</v>
      </c>
      <c r="H126" s="209"/>
      <c r="I126" s="189"/>
      <c r="J126" s="190"/>
      <c r="L126" s="178"/>
      <c r="M126" s="178"/>
      <c r="N126" s="178"/>
      <c r="O126" s="178"/>
      <c r="P126" s="178"/>
      <c r="Q126" s="178"/>
      <c r="R126" s="178"/>
    </row>
    <row r="127" spans="2:18" s="188" customFormat="1" ht="11.5" customHeight="1">
      <c r="B127" s="128" t="s">
        <v>86</v>
      </c>
      <c r="C127" s="163">
        <v>324.09901866231843</v>
      </c>
      <c r="D127" s="188" t="s">
        <v>170</v>
      </c>
      <c r="E127" s="188" t="s">
        <v>592</v>
      </c>
      <c r="H127" s="209"/>
      <c r="I127" s="189"/>
      <c r="J127" s="190"/>
      <c r="L127" s="178"/>
      <c r="M127" s="178"/>
      <c r="N127" s="178"/>
      <c r="O127" s="178"/>
      <c r="P127" s="178"/>
      <c r="Q127" s="178"/>
      <c r="R127" s="178"/>
    </row>
    <row r="128" spans="2:18" s="188" customFormat="1" ht="11.5" customHeight="1">
      <c r="B128" s="128" t="s">
        <v>0</v>
      </c>
      <c r="C128" s="163">
        <v>317.53031292594272</v>
      </c>
      <c r="D128" s="188" t="s">
        <v>171</v>
      </c>
      <c r="E128" s="188" t="s">
        <v>592</v>
      </c>
      <c r="H128" s="209"/>
      <c r="I128" s="189"/>
      <c r="J128" s="190"/>
      <c r="L128" s="178"/>
      <c r="M128" s="178"/>
      <c r="N128" s="178"/>
      <c r="O128" s="178"/>
      <c r="P128" s="178"/>
      <c r="Q128" s="178"/>
      <c r="R128" s="178"/>
    </row>
    <row r="129" spans="2:18" s="188" customFormat="1" ht="11.5" customHeight="1">
      <c r="B129" s="128" t="s">
        <v>52</v>
      </c>
      <c r="C129" s="163" t="s">
        <v>155</v>
      </c>
      <c r="D129" s="188" t="s">
        <v>155</v>
      </c>
      <c r="E129" s="188" t="s">
        <v>338</v>
      </c>
      <c r="H129" s="209"/>
      <c r="I129" s="189"/>
      <c r="J129" s="190"/>
      <c r="L129" s="178"/>
      <c r="M129" s="178"/>
      <c r="N129" s="178"/>
      <c r="O129" s="178"/>
      <c r="P129" s="178"/>
      <c r="Q129" s="178"/>
      <c r="R129" s="178"/>
    </row>
    <row r="130" spans="2:18" s="188" customFormat="1" ht="11.5" customHeight="1">
      <c r="B130" s="128" t="s">
        <v>50</v>
      </c>
      <c r="C130" s="163">
        <v>41.360247762080519</v>
      </c>
      <c r="D130" s="188" t="s">
        <v>193</v>
      </c>
      <c r="E130" s="188" t="s">
        <v>592</v>
      </c>
      <c r="I130" s="229"/>
      <c r="L130" s="178"/>
      <c r="M130" s="178"/>
      <c r="N130" s="178"/>
      <c r="O130" s="178"/>
      <c r="P130" s="178"/>
      <c r="Q130" s="178"/>
      <c r="R130" s="178"/>
    </row>
    <row r="131" spans="2:18" s="188" customFormat="1" ht="11.5" customHeight="1">
      <c r="B131" s="128" t="s">
        <v>90</v>
      </c>
      <c r="C131" s="163" t="s">
        <v>155</v>
      </c>
      <c r="D131" s="188" t="s">
        <v>155</v>
      </c>
      <c r="E131" s="188" t="s">
        <v>338</v>
      </c>
      <c r="H131" s="209"/>
      <c r="I131" s="189"/>
      <c r="J131" s="190"/>
      <c r="L131" s="178"/>
      <c r="M131" s="178"/>
      <c r="N131" s="178"/>
      <c r="O131" s="178"/>
      <c r="P131" s="178"/>
      <c r="Q131" s="178"/>
      <c r="R131" s="178"/>
    </row>
    <row r="132" spans="2:18" s="188" customFormat="1" ht="11.5" customHeight="1">
      <c r="B132" s="128" t="s">
        <v>23</v>
      </c>
      <c r="C132" s="163" t="s">
        <v>155</v>
      </c>
      <c r="D132" s="188" t="s">
        <v>155</v>
      </c>
      <c r="E132" s="188" t="s">
        <v>338</v>
      </c>
      <c r="H132" s="209"/>
      <c r="I132" s="189"/>
      <c r="J132" s="190"/>
      <c r="L132" s="178"/>
      <c r="M132" s="178"/>
      <c r="N132" s="178"/>
      <c r="O132" s="178"/>
      <c r="P132" s="178"/>
      <c r="Q132" s="178"/>
      <c r="R132" s="178"/>
    </row>
    <row r="133" spans="2:18" s="188" customFormat="1" ht="11.5" customHeight="1">
      <c r="B133" s="128" t="s">
        <v>95</v>
      </c>
      <c r="C133" s="163" t="s">
        <v>155</v>
      </c>
      <c r="D133" s="188" t="s">
        <v>155</v>
      </c>
      <c r="E133" s="188" t="s">
        <v>338</v>
      </c>
      <c r="H133" s="209"/>
      <c r="I133" s="189"/>
      <c r="J133" s="190"/>
      <c r="L133" s="178"/>
      <c r="M133" s="178"/>
      <c r="N133" s="178"/>
      <c r="O133" s="178"/>
      <c r="P133" s="178"/>
      <c r="Q133" s="178"/>
      <c r="R133" s="178"/>
    </row>
    <row r="134" spans="2:18" s="188" customFormat="1" ht="11.5" customHeight="1">
      <c r="B134" s="128" t="s">
        <v>76</v>
      </c>
      <c r="C134" s="163" t="s">
        <v>155</v>
      </c>
      <c r="D134" s="188" t="s">
        <v>155</v>
      </c>
      <c r="E134" s="188" t="s">
        <v>338</v>
      </c>
      <c r="H134" s="209"/>
      <c r="I134" s="189"/>
      <c r="J134" s="190"/>
      <c r="L134" s="178"/>
      <c r="M134" s="178"/>
      <c r="N134" s="178"/>
      <c r="O134" s="178"/>
      <c r="P134" s="178"/>
      <c r="Q134" s="178"/>
      <c r="R134" s="178"/>
    </row>
    <row r="135" spans="2:18" s="188" customFormat="1" ht="11.5" customHeight="1">
      <c r="B135" s="128" t="s">
        <v>21</v>
      </c>
      <c r="C135" s="163">
        <v>13.400163111824986</v>
      </c>
      <c r="D135" s="188" t="s">
        <v>201</v>
      </c>
      <c r="E135" s="188" t="s">
        <v>592</v>
      </c>
      <c r="H135" s="209"/>
      <c r="I135" s="189"/>
      <c r="J135" s="190"/>
      <c r="L135" s="178"/>
      <c r="M135" s="178"/>
      <c r="N135" s="178"/>
      <c r="O135" s="178"/>
      <c r="P135" s="178"/>
      <c r="Q135" s="178"/>
      <c r="R135" s="178"/>
    </row>
    <row r="136" spans="2:18" s="188" customFormat="1" ht="11.5" customHeight="1">
      <c r="B136" s="128" t="s">
        <v>37</v>
      </c>
      <c r="C136" s="163" t="s">
        <v>155</v>
      </c>
      <c r="D136" s="188" t="s">
        <v>155</v>
      </c>
      <c r="E136" s="188" t="s">
        <v>338</v>
      </c>
      <c r="H136" s="209"/>
      <c r="I136" s="189"/>
      <c r="J136" s="190"/>
      <c r="L136" s="178"/>
      <c r="M136" s="178"/>
      <c r="N136" s="178"/>
      <c r="O136" s="178"/>
      <c r="P136" s="178"/>
      <c r="Q136" s="178"/>
      <c r="R136" s="178"/>
    </row>
    <row r="137" spans="2:18" s="188" customFormat="1" ht="11.5" customHeight="1">
      <c r="B137" s="128" t="s">
        <v>29</v>
      </c>
      <c r="C137" s="163" t="s">
        <v>155</v>
      </c>
      <c r="D137" s="188" t="s">
        <v>155</v>
      </c>
      <c r="E137" s="188" t="s">
        <v>338</v>
      </c>
      <c r="H137" s="364"/>
      <c r="I137" s="189"/>
      <c r="J137" s="190"/>
      <c r="L137" s="178"/>
      <c r="M137" s="178"/>
      <c r="N137" s="178"/>
      <c r="O137" s="178"/>
      <c r="P137" s="178"/>
      <c r="Q137" s="178"/>
      <c r="R137" s="178"/>
    </row>
    <row r="138" spans="2:18" s="188" customFormat="1" ht="11.5" customHeight="1">
      <c r="B138" s="128" t="s">
        <v>106</v>
      </c>
      <c r="C138" s="163" t="s">
        <v>155</v>
      </c>
      <c r="D138" s="188" t="s">
        <v>155</v>
      </c>
      <c r="E138" s="188" t="s">
        <v>338</v>
      </c>
      <c r="H138" s="209"/>
      <c r="I138" s="189"/>
      <c r="J138" s="190"/>
      <c r="L138" s="178"/>
      <c r="M138" s="178"/>
      <c r="N138" s="178"/>
      <c r="O138" s="178"/>
      <c r="P138" s="178"/>
      <c r="Q138" s="178"/>
      <c r="R138" s="178"/>
    </row>
    <row r="139" spans="2:18" s="188" customFormat="1" ht="11.5" customHeight="1">
      <c r="B139" s="128" t="s">
        <v>25</v>
      </c>
      <c r="C139" s="163">
        <v>91.921968503937009</v>
      </c>
      <c r="D139" s="188" t="s">
        <v>187</v>
      </c>
      <c r="E139" s="188" t="s">
        <v>592</v>
      </c>
      <c r="H139" s="209"/>
      <c r="I139" s="189"/>
      <c r="J139" s="190"/>
      <c r="L139" s="178"/>
      <c r="M139" s="178"/>
      <c r="N139" s="178"/>
      <c r="O139" s="178"/>
      <c r="P139" s="178"/>
      <c r="Q139" s="178"/>
      <c r="R139" s="178"/>
    </row>
    <row r="140" spans="2:18" s="188" customFormat="1" ht="11.5" customHeight="1">
      <c r="B140" s="128" t="s">
        <v>7</v>
      </c>
      <c r="C140" s="163">
        <v>164.78095817583971</v>
      </c>
      <c r="D140" s="188" t="s">
        <v>179</v>
      </c>
      <c r="E140" s="188" t="s">
        <v>592</v>
      </c>
      <c r="H140" s="209"/>
      <c r="I140" s="189"/>
      <c r="J140" s="190"/>
      <c r="L140" s="178"/>
      <c r="M140" s="178"/>
      <c r="N140" s="178"/>
      <c r="O140" s="178"/>
      <c r="P140" s="178"/>
      <c r="Q140" s="178"/>
      <c r="R140" s="178"/>
    </row>
    <row r="141" spans="2:18" s="188" customFormat="1" ht="11.5" customHeight="1">
      <c r="B141" s="128" t="s">
        <v>120</v>
      </c>
      <c r="C141" s="163" t="s">
        <v>155</v>
      </c>
      <c r="D141" s="188" t="s">
        <v>155</v>
      </c>
      <c r="E141" s="188" t="s">
        <v>338</v>
      </c>
      <c r="H141" s="209"/>
      <c r="I141" s="189"/>
      <c r="J141" s="190"/>
      <c r="L141" s="178"/>
      <c r="M141" s="178"/>
      <c r="N141" s="178"/>
      <c r="O141" s="178"/>
      <c r="P141" s="178"/>
      <c r="Q141" s="178"/>
      <c r="R141" s="178"/>
    </row>
    <row r="142" spans="2:18" s="188" customFormat="1" ht="11.5" customHeight="1">
      <c r="B142" s="128" t="s">
        <v>46</v>
      </c>
      <c r="C142" s="163" t="s">
        <v>155</v>
      </c>
      <c r="D142" s="188" t="s">
        <v>155</v>
      </c>
      <c r="E142" s="188" t="s">
        <v>338</v>
      </c>
      <c r="H142" s="209"/>
      <c r="I142" s="189"/>
      <c r="J142" s="190"/>
      <c r="L142" s="178"/>
      <c r="M142" s="178"/>
      <c r="N142" s="178"/>
      <c r="O142" s="178"/>
      <c r="P142" s="178"/>
      <c r="Q142" s="178"/>
      <c r="R142" s="178"/>
    </row>
    <row r="143" spans="2:18" s="188" customFormat="1" ht="11.5" customHeight="1">
      <c r="B143" s="128" t="s">
        <v>18</v>
      </c>
      <c r="C143" s="163" t="s">
        <v>155</v>
      </c>
      <c r="D143" s="188" t="s">
        <v>155</v>
      </c>
      <c r="E143" s="188" t="s">
        <v>338</v>
      </c>
      <c r="I143" s="144"/>
      <c r="L143" s="178"/>
      <c r="M143" s="178"/>
      <c r="N143" s="178"/>
      <c r="O143" s="178"/>
      <c r="P143" s="178"/>
      <c r="Q143" s="178"/>
      <c r="R143" s="178"/>
    </row>
    <row r="144" spans="2:18" s="188" customFormat="1" ht="11.5" customHeight="1">
      <c r="B144" s="128" t="s">
        <v>49</v>
      </c>
      <c r="C144" s="163" t="s">
        <v>155</v>
      </c>
      <c r="D144" s="188" t="s">
        <v>155</v>
      </c>
      <c r="E144" s="188" t="s">
        <v>338</v>
      </c>
      <c r="H144" s="209"/>
      <c r="I144" s="189"/>
      <c r="J144" s="190"/>
      <c r="L144" s="178"/>
      <c r="M144" s="178"/>
      <c r="N144" s="178"/>
      <c r="O144" s="178"/>
      <c r="P144" s="178"/>
      <c r="Q144" s="178"/>
      <c r="R144" s="178"/>
    </row>
    <row r="145" spans="2:18" s="188" customFormat="1" ht="11.5" customHeight="1">
      <c r="B145" s="128" t="s">
        <v>67</v>
      </c>
      <c r="C145" s="163" t="s">
        <v>155</v>
      </c>
      <c r="D145" s="188" t="s">
        <v>155</v>
      </c>
      <c r="E145" s="188" t="s">
        <v>338</v>
      </c>
      <c r="I145" s="144"/>
      <c r="L145" s="178"/>
      <c r="M145" s="178"/>
      <c r="N145" s="178"/>
      <c r="O145" s="178"/>
      <c r="P145" s="178"/>
      <c r="Q145" s="178"/>
      <c r="R145" s="178"/>
    </row>
    <row r="146" spans="2:18" s="188" customFormat="1" ht="11.5" customHeight="1">
      <c r="B146" s="128" t="s">
        <v>71</v>
      </c>
      <c r="C146" s="163" t="s">
        <v>155</v>
      </c>
      <c r="D146" s="188" t="s">
        <v>155</v>
      </c>
      <c r="E146" s="188" t="s">
        <v>338</v>
      </c>
      <c r="H146" s="209"/>
      <c r="I146" s="189"/>
      <c r="J146" s="190"/>
      <c r="L146" s="178"/>
      <c r="M146" s="178"/>
      <c r="N146" s="178"/>
      <c r="O146" s="178"/>
      <c r="P146" s="178"/>
      <c r="Q146" s="178"/>
      <c r="R146" s="178"/>
    </row>
    <row r="147" spans="2:18" s="188" customFormat="1" ht="11.5" customHeight="1">
      <c r="B147" s="128">
        <v>0</v>
      </c>
      <c r="C147" s="163" t="s">
        <v>332</v>
      </c>
      <c r="D147" s="188" t="s">
        <v>332</v>
      </c>
      <c r="E147" s="188" t="s">
        <v>332</v>
      </c>
      <c r="H147" s="209"/>
      <c r="I147" s="189"/>
      <c r="J147" s="190"/>
      <c r="L147" s="178"/>
      <c r="M147" s="178"/>
      <c r="N147" s="178"/>
      <c r="O147" s="178"/>
      <c r="P147" s="178"/>
      <c r="Q147" s="178"/>
      <c r="R147" s="178"/>
    </row>
    <row r="148" spans="2:18" s="188" customFormat="1" ht="11.5" customHeight="1">
      <c r="B148" s="128" t="s">
        <v>340</v>
      </c>
      <c r="C148" s="163">
        <v>123.34242674234119</v>
      </c>
      <c r="D148" s="188" t="s">
        <v>338</v>
      </c>
      <c r="E148" s="188" t="s">
        <v>592</v>
      </c>
      <c r="H148" s="364"/>
      <c r="I148" s="189"/>
      <c r="J148" s="190"/>
      <c r="L148" s="178"/>
      <c r="M148" s="178"/>
      <c r="N148" s="178"/>
      <c r="O148" s="178"/>
      <c r="P148" s="178"/>
      <c r="Q148" s="178"/>
      <c r="R148" s="178"/>
    </row>
    <row r="149" spans="2:18" s="188" customFormat="1" ht="11.5" customHeight="1">
      <c r="B149" s="128" t="s">
        <v>480</v>
      </c>
      <c r="C149" s="163" t="s">
        <v>155</v>
      </c>
      <c r="D149" s="188" t="s">
        <v>155</v>
      </c>
      <c r="E149" s="188" t="s">
        <v>338</v>
      </c>
      <c r="H149" s="209"/>
      <c r="I149" s="189"/>
      <c r="J149" s="190"/>
      <c r="L149" s="178"/>
      <c r="M149" s="178"/>
      <c r="N149" s="178"/>
      <c r="O149" s="178"/>
      <c r="P149" s="178"/>
      <c r="Q149" s="178"/>
      <c r="R149" s="178"/>
    </row>
    <row r="150" spans="2:18" s="188" customFormat="1" ht="11.5" customHeight="1">
      <c r="B150" s="128" t="s">
        <v>415</v>
      </c>
      <c r="C150" s="163">
        <v>100.66842561683966</v>
      </c>
      <c r="D150" s="188" t="s">
        <v>338</v>
      </c>
      <c r="E150" s="188" t="s">
        <v>592</v>
      </c>
      <c r="H150" s="209"/>
      <c r="I150" s="189"/>
      <c r="J150" s="190"/>
      <c r="L150" s="178"/>
      <c r="M150" s="178"/>
      <c r="N150" s="178"/>
      <c r="O150" s="178"/>
      <c r="P150" s="178"/>
      <c r="Q150" s="178"/>
      <c r="R150" s="178"/>
    </row>
    <row r="151" spans="2:18" s="188" customFormat="1" ht="11.5" customHeight="1">
      <c r="B151" s="128" t="s">
        <v>157</v>
      </c>
      <c r="C151" s="163">
        <v>132.45181015465872</v>
      </c>
      <c r="D151" s="188" t="s">
        <v>338</v>
      </c>
      <c r="E151" s="188" t="s">
        <v>592</v>
      </c>
      <c r="I151" s="144"/>
      <c r="L151" s="178"/>
      <c r="M151" s="178"/>
      <c r="N151" s="178"/>
      <c r="O151" s="178"/>
      <c r="P151" s="178"/>
      <c r="Q151" s="178"/>
      <c r="R151" s="178"/>
    </row>
    <row r="152" spans="2:18" s="188" customFormat="1" ht="11.5" customHeight="1">
      <c r="B152" s="128" t="s">
        <v>342</v>
      </c>
      <c r="C152" s="163" t="s">
        <v>155</v>
      </c>
      <c r="D152" s="188" t="s">
        <v>155</v>
      </c>
      <c r="E152" s="188" t="s">
        <v>338</v>
      </c>
      <c r="I152" s="144"/>
      <c r="L152" s="178"/>
      <c r="M152" s="178"/>
      <c r="N152" s="178"/>
      <c r="O152" s="178"/>
      <c r="P152" s="178"/>
      <c r="Q152" s="178"/>
      <c r="R152" s="178"/>
    </row>
    <row r="153" spans="2:18" s="188" customFormat="1" ht="11.5" customHeight="1">
      <c r="B153" s="128">
        <v>0</v>
      </c>
      <c r="C153" s="163">
        <v>0</v>
      </c>
      <c r="D153" s="188">
        <v>0</v>
      </c>
      <c r="E153" s="188" t="s">
        <v>338</v>
      </c>
      <c r="I153" s="189"/>
      <c r="J153" s="190"/>
      <c r="L153" s="178"/>
      <c r="M153" s="178"/>
      <c r="N153" s="178"/>
      <c r="O153" s="178"/>
      <c r="P153" s="178"/>
      <c r="Q153" s="178"/>
      <c r="R153" s="178"/>
    </row>
    <row r="154" spans="2:18" s="188" customFormat="1" ht="11.5" customHeight="1">
      <c r="B154" s="186"/>
      <c r="C154" s="189"/>
      <c r="D154" s="190"/>
      <c r="H154" s="364"/>
      <c r="I154" s="189"/>
      <c r="J154" s="190"/>
      <c r="L154" s="178"/>
      <c r="M154" s="178"/>
      <c r="N154" s="178"/>
      <c r="O154" s="178"/>
      <c r="P154" s="178"/>
      <c r="Q154" s="178"/>
      <c r="R154" s="178"/>
    </row>
    <row r="155" spans="2:18" s="188" customFormat="1" ht="11.5" customHeight="1">
      <c r="B155" s="209"/>
      <c r="C155" s="189"/>
      <c r="D155" s="190"/>
      <c r="H155" s="209"/>
      <c r="I155" s="189"/>
      <c r="J155" s="190"/>
      <c r="L155" s="178"/>
      <c r="M155" s="178"/>
      <c r="N155" s="178"/>
      <c r="O155" s="178"/>
      <c r="P155" s="178"/>
      <c r="Q155" s="178"/>
      <c r="R155" s="178"/>
    </row>
    <row r="156" spans="2:18" s="188" customFormat="1" ht="11.5" customHeight="1">
      <c r="B156" s="209"/>
      <c r="C156" s="189"/>
      <c r="D156" s="190"/>
      <c r="H156" s="209"/>
      <c r="I156" s="189"/>
      <c r="J156" s="190"/>
      <c r="L156" s="178"/>
      <c r="M156" s="178"/>
      <c r="N156" s="178"/>
      <c r="O156" s="178"/>
      <c r="P156" s="178"/>
      <c r="Q156" s="178"/>
      <c r="R156" s="178"/>
    </row>
    <row r="157" spans="2:18" s="188" customFormat="1" ht="11.5" customHeight="1">
      <c r="B157" s="186"/>
      <c r="C157" s="189"/>
      <c r="D157" s="190"/>
      <c r="H157" s="364"/>
      <c r="I157" s="189"/>
      <c r="J157" s="190"/>
      <c r="L157" s="178"/>
      <c r="M157" s="178"/>
      <c r="N157" s="178"/>
      <c r="O157" s="178"/>
      <c r="P157" s="178"/>
      <c r="Q157" s="178"/>
      <c r="R157" s="178"/>
    </row>
    <row r="158" spans="2:18" s="188" customFormat="1" ht="11.5" customHeight="1">
      <c r="B158" s="209"/>
      <c r="C158" s="189"/>
      <c r="D158" s="190"/>
      <c r="H158" s="209"/>
      <c r="I158" s="189"/>
      <c r="J158" s="190"/>
      <c r="L158" s="178"/>
      <c r="M158" s="178"/>
      <c r="N158" s="178"/>
      <c r="O158" s="178"/>
      <c r="P158" s="178"/>
      <c r="Q158" s="178"/>
      <c r="R158" s="178"/>
    </row>
    <row r="159" spans="2:18" s="188" customFormat="1" ht="11.5" customHeight="1">
      <c r="B159" s="186"/>
      <c r="C159" s="189"/>
      <c r="D159" s="190"/>
      <c r="H159" s="364"/>
      <c r="I159" s="189"/>
      <c r="J159" s="190"/>
      <c r="L159" s="178"/>
      <c r="M159" s="178"/>
      <c r="N159" s="178"/>
      <c r="O159" s="178"/>
      <c r="P159" s="178"/>
      <c r="Q159" s="178"/>
      <c r="R159" s="178"/>
    </row>
    <row r="160" spans="2:18" s="188" customFormat="1" ht="11.5" customHeight="1">
      <c r="B160" s="186"/>
      <c r="C160" s="189"/>
      <c r="D160" s="190"/>
      <c r="H160" s="364"/>
      <c r="I160" s="189"/>
      <c r="J160" s="190"/>
      <c r="L160" s="178"/>
      <c r="M160" s="178"/>
      <c r="N160" s="178"/>
      <c r="O160" s="178"/>
      <c r="P160" s="178"/>
      <c r="Q160" s="178"/>
      <c r="R160" s="178"/>
    </row>
    <row r="161" spans="2:18" s="188" customFormat="1" ht="11.5" customHeight="1">
      <c r="B161" s="186"/>
      <c r="C161" s="189"/>
      <c r="D161" s="190"/>
      <c r="H161" s="364"/>
      <c r="I161" s="189"/>
      <c r="J161" s="190"/>
      <c r="L161" s="178"/>
      <c r="M161" s="178"/>
      <c r="N161" s="178"/>
      <c r="O161" s="178"/>
      <c r="P161" s="178"/>
      <c r="Q161" s="178"/>
      <c r="R161" s="178"/>
    </row>
    <row r="162" spans="2:18" s="188" customFormat="1" ht="11.5" customHeight="1">
      <c r="C162" s="144"/>
      <c r="I162" s="144"/>
      <c r="L162" s="178"/>
      <c r="M162" s="178"/>
      <c r="N162" s="178"/>
      <c r="O162" s="178"/>
      <c r="P162" s="178"/>
      <c r="Q162" s="178"/>
      <c r="R162" s="178"/>
    </row>
    <row r="163" spans="2:18" s="188" customFormat="1" ht="11.5" customHeight="1">
      <c r="C163" s="144"/>
      <c r="I163" s="144"/>
      <c r="L163" s="178"/>
      <c r="M163" s="178"/>
      <c r="N163" s="178"/>
      <c r="O163" s="178"/>
      <c r="P163" s="178"/>
      <c r="Q163" s="178"/>
      <c r="R163" s="178"/>
    </row>
    <row r="164" spans="2:18" s="188" customFormat="1" ht="11.5" customHeight="1">
      <c r="B164" s="209"/>
      <c r="C164" s="189"/>
      <c r="D164" s="190"/>
      <c r="H164" s="209"/>
      <c r="I164" s="189"/>
      <c r="J164" s="190"/>
      <c r="L164" s="178"/>
      <c r="M164" s="178"/>
      <c r="N164" s="178"/>
      <c r="O164" s="178"/>
      <c r="P164" s="178"/>
      <c r="Q164" s="178"/>
      <c r="R164" s="178"/>
    </row>
    <row r="165" spans="2:18" s="188" customFormat="1" ht="11.5" customHeight="1">
      <c r="C165" s="189"/>
      <c r="D165" s="190"/>
      <c r="I165" s="189"/>
      <c r="J165" s="190"/>
      <c r="L165" s="178"/>
      <c r="M165" s="178"/>
      <c r="N165" s="178"/>
      <c r="O165" s="178"/>
      <c r="P165" s="178"/>
      <c r="Q165" s="178"/>
      <c r="R165" s="178"/>
    </row>
    <row r="166" spans="2:18" s="188" customFormat="1" ht="11.5" customHeight="1">
      <c r="B166" s="186"/>
      <c r="C166" s="189"/>
      <c r="D166" s="189"/>
      <c r="H166" s="364"/>
      <c r="I166" s="189"/>
      <c r="J166" s="189"/>
      <c r="L166" s="178"/>
      <c r="M166" s="178"/>
      <c r="N166" s="178"/>
      <c r="O166" s="178"/>
      <c r="P166" s="178"/>
      <c r="Q166" s="178"/>
      <c r="R166" s="178"/>
    </row>
    <row r="167" spans="2:18" s="188" customFormat="1" ht="11.5" customHeight="1">
      <c r="C167" s="144"/>
      <c r="I167" s="144"/>
      <c r="L167" s="178"/>
      <c r="M167" s="178"/>
      <c r="N167" s="178"/>
      <c r="O167" s="178"/>
      <c r="P167" s="178"/>
      <c r="Q167" s="178"/>
      <c r="R167" s="178"/>
    </row>
    <row r="168" spans="2:18" s="188" customFormat="1" ht="11.5" customHeight="1">
      <c r="B168" s="209"/>
      <c r="C168" s="189"/>
      <c r="D168" s="190"/>
      <c r="H168" s="209"/>
      <c r="I168" s="189"/>
      <c r="J168" s="190"/>
      <c r="L168" s="178"/>
      <c r="M168" s="178"/>
      <c r="N168" s="178"/>
      <c r="O168" s="178"/>
      <c r="P168" s="178"/>
      <c r="Q168" s="178"/>
      <c r="R168" s="178"/>
    </row>
    <row r="169" spans="2:18" s="188" customFormat="1" ht="11.5" customHeight="1">
      <c r="B169" s="209"/>
      <c r="C169" s="189"/>
      <c r="D169" s="190"/>
      <c r="H169" s="209"/>
      <c r="I169" s="189"/>
      <c r="J169" s="190"/>
      <c r="L169" s="178"/>
      <c r="M169" s="178"/>
      <c r="N169" s="178"/>
      <c r="O169" s="178"/>
      <c r="P169" s="178"/>
      <c r="Q169" s="178"/>
      <c r="R169" s="178"/>
    </row>
    <row r="170" spans="2:18" s="188" customFormat="1" ht="11.5" customHeight="1">
      <c r="B170" s="209"/>
      <c r="C170" s="189"/>
      <c r="D170" s="190"/>
      <c r="H170" s="209"/>
      <c r="I170" s="189"/>
      <c r="J170" s="190"/>
      <c r="L170" s="178"/>
      <c r="M170" s="178"/>
      <c r="N170" s="178"/>
      <c r="O170" s="178"/>
      <c r="P170" s="178"/>
      <c r="Q170" s="178"/>
      <c r="R170" s="178"/>
    </row>
    <row r="171" spans="2:18" s="188" customFormat="1" ht="11.5" customHeight="1">
      <c r="B171" s="209"/>
      <c r="C171" s="189"/>
      <c r="D171" s="190"/>
      <c r="H171" s="209"/>
      <c r="I171" s="189"/>
      <c r="J171" s="190"/>
      <c r="L171" s="178"/>
      <c r="M171" s="178"/>
      <c r="N171" s="178"/>
      <c r="O171" s="178"/>
      <c r="P171" s="178"/>
      <c r="Q171" s="178"/>
      <c r="R171" s="178"/>
    </row>
    <row r="172" spans="2:18" s="188" customFormat="1" ht="11.5" customHeight="1">
      <c r="B172" s="209"/>
      <c r="C172" s="189"/>
      <c r="D172" s="190"/>
      <c r="H172" s="209"/>
      <c r="I172" s="189"/>
      <c r="J172" s="190"/>
      <c r="L172" s="178"/>
      <c r="M172" s="178"/>
      <c r="N172" s="178"/>
      <c r="O172" s="178"/>
      <c r="P172" s="178"/>
      <c r="Q172" s="178"/>
      <c r="R172" s="178"/>
    </row>
    <row r="173" spans="2:18" s="188" customFormat="1" ht="11.5" customHeight="1">
      <c r="B173" s="209"/>
      <c r="C173" s="189"/>
      <c r="D173" s="190"/>
      <c r="H173" s="209"/>
      <c r="I173" s="189"/>
      <c r="J173" s="190"/>
      <c r="L173" s="178"/>
      <c r="M173" s="178"/>
      <c r="N173" s="178"/>
      <c r="O173" s="178"/>
      <c r="P173" s="178"/>
      <c r="Q173" s="178"/>
      <c r="R173" s="178"/>
    </row>
    <row r="174" spans="2:18" s="188" customFormat="1" ht="11.5" customHeight="1">
      <c r="B174" s="209"/>
      <c r="C174" s="189"/>
      <c r="D174" s="190"/>
      <c r="H174" s="209"/>
      <c r="I174" s="189"/>
      <c r="J174" s="190"/>
      <c r="L174" s="178"/>
      <c r="M174" s="178"/>
      <c r="N174" s="178"/>
      <c r="O174" s="178"/>
      <c r="P174" s="178"/>
      <c r="Q174" s="178"/>
      <c r="R174" s="178"/>
    </row>
    <row r="175" spans="2:18" s="188" customFormat="1" ht="11.5" customHeight="1">
      <c r="B175" s="191"/>
      <c r="C175" s="189"/>
      <c r="D175" s="190"/>
      <c r="H175" s="191"/>
      <c r="I175" s="189"/>
      <c r="J175" s="190"/>
      <c r="L175" s="178"/>
      <c r="M175" s="178"/>
      <c r="N175" s="178"/>
      <c r="O175" s="178"/>
      <c r="P175" s="178"/>
      <c r="Q175" s="178"/>
      <c r="R175" s="178"/>
    </row>
    <row r="176" spans="2:18" s="188" customFormat="1" ht="11.5" customHeight="1">
      <c r="B176" s="186"/>
      <c r="C176" s="189"/>
      <c r="D176" s="190"/>
      <c r="H176" s="364"/>
      <c r="I176" s="189"/>
      <c r="J176" s="190"/>
      <c r="L176" s="178"/>
      <c r="M176" s="178"/>
      <c r="N176" s="178"/>
      <c r="O176" s="178"/>
      <c r="P176" s="178"/>
      <c r="Q176" s="178"/>
      <c r="R176" s="178"/>
    </row>
    <row r="177" spans="2:18" s="188" customFormat="1" ht="11.5" customHeight="1">
      <c r="B177" s="186"/>
      <c r="C177" s="189"/>
      <c r="D177" s="190"/>
      <c r="H177" s="364"/>
      <c r="I177" s="189"/>
      <c r="J177" s="190"/>
      <c r="L177" s="178"/>
      <c r="M177" s="178"/>
      <c r="N177" s="178"/>
      <c r="O177" s="178"/>
      <c r="P177" s="178"/>
      <c r="Q177" s="178"/>
      <c r="R177" s="178"/>
    </row>
    <row r="178" spans="2:18" s="188" customFormat="1" ht="11.5" customHeight="1">
      <c r="B178" s="209"/>
      <c r="C178" s="189"/>
      <c r="D178" s="190"/>
      <c r="H178" s="209"/>
      <c r="I178" s="189"/>
      <c r="J178" s="190"/>
      <c r="L178" s="178"/>
      <c r="M178" s="178"/>
      <c r="N178" s="178"/>
      <c r="O178" s="178"/>
      <c r="P178" s="178"/>
      <c r="Q178" s="178"/>
      <c r="R178" s="178"/>
    </row>
    <row r="179" spans="2:18" s="188" customFormat="1" ht="11.5" customHeight="1">
      <c r="B179" s="209"/>
      <c r="C179" s="189"/>
      <c r="D179" s="190"/>
      <c r="H179" s="209"/>
      <c r="I179" s="189"/>
      <c r="J179" s="190"/>
      <c r="L179" s="178"/>
      <c r="M179" s="178"/>
      <c r="N179" s="178"/>
      <c r="O179" s="178"/>
      <c r="P179" s="178"/>
      <c r="Q179" s="178"/>
      <c r="R179" s="178"/>
    </row>
    <row r="180" spans="2:18" s="188" customFormat="1" ht="11.5" customHeight="1">
      <c r="C180" s="144"/>
      <c r="I180" s="144"/>
      <c r="L180" s="178"/>
      <c r="M180" s="178"/>
      <c r="N180" s="178"/>
      <c r="O180" s="178"/>
      <c r="P180" s="178"/>
      <c r="Q180" s="178"/>
      <c r="R180" s="178"/>
    </row>
    <row r="181" spans="2:18" s="188" customFormat="1" ht="11.5" customHeight="1">
      <c r="C181" s="144"/>
      <c r="I181" s="144"/>
      <c r="L181" s="178"/>
      <c r="M181" s="178"/>
      <c r="N181" s="178"/>
      <c r="O181" s="178"/>
      <c r="P181" s="178"/>
      <c r="Q181" s="178"/>
      <c r="R181" s="178"/>
    </row>
    <row r="182" spans="2:18" s="188" customFormat="1" ht="11.5" customHeight="1">
      <c r="C182" s="144"/>
      <c r="I182" s="144"/>
      <c r="L182" s="178"/>
      <c r="M182" s="178"/>
      <c r="N182" s="178"/>
      <c r="O182" s="178"/>
      <c r="P182" s="178"/>
      <c r="Q182" s="178"/>
      <c r="R182" s="178"/>
    </row>
    <row r="183" spans="2:18" s="188" customFormat="1" ht="11.5" customHeight="1">
      <c r="B183" s="209"/>
      <c r="C183" s="189"/>
      <c r="D183" s="190"/>
      <c r="H183" s="209"/>
      <c r="I183" s="189"/>
      <c r="J183" s="190"/>
      <c r="L183" s="178"/>
      <c r="M183" s="178"/>
      <c r="N183" s="178"/>
      <c r="O183" s="178"/>
      <c r="P183" s="178"/>
      <c r="Q183" s="178"/>
      <c r="R183" s="178"/>
    </row>
    <row r="184" spans="2:18" s="188" customFormat="1" ht="11.5" customHeight="1">
      <c r="B184" s="209"/>
      <c r="C184" s="189"/>
      <c r="D184" s="190"/>
      <c r="H184" s="209"/>
      <c r="I184" s="189"/>
      <c r="J184" s="190"/>
      <c r="L184" s="178"/>
      <c r="M184" s="178"/>
      <c r="N184" s="178"/>
      <c r="O184" s="178"/>
      <c r="P184" s="178"/>
      <c r="Q184" s="178"/>
      <c r="R184" s="178"/>
    </row>
    <row r="185" spans="2:18" s="188" customFormat="1" ht="11.5" customHeight="1">
      <c r="C185" s="144"/>
      <c r="I185" s="144"/>
      <c r="L185" s="178"/>
      <c r="M185" s="178"/>
      <c r="N185" s="178"/>
      <c r="O185" s="178"/>
      <c r="P185" s="178"/>
      <c r="Q185" s="178"/>
      <c r="R185" s="178"/>
    </row>
    <row r="186" spans="2:18" s="188" customFormat="1" ht="11.5" customHeight="1">
      <c r="C186" s="144"/>
      <c r="I186" s="144"/>
      <c r="L186" s="178"/>
      <c r="M186" s="178"/>
      <c r="N186" s="178"/>
      <c r="O186" s="178"/>
      <c r="P186" s="178"/>
      <c r="Q186" s="178"/>
      <c r="R186" s="178"/>
    </row>
    <row r="187" spans="2:18" s="188" customFormat="1" ht="11.5" customHeight="1">
      <c r="C187" s="144"/>
      <c r="I187" s="144"/>
      <c r="L187" s="178"/>
      <c r="M187" s="178"/>
      <c r="N187" s="178"/>
      <c r="O187" s="178"/>
      <c r="P187" s="178"/>
      <c r="Q187" s="178"/>
      <c r="R187" s="178"/>
    </row>
    <row r="188" spans="2:18" s="188" customFormat="1" ht="11.5" customHeight="1">
      <c r="B188" s="186"/>
      <c r="C188" s="189"/>
      <c r="D188" s="190"/>
      <c r="H188" s="364"/>
      <c r="I188" s="189"/>
      <c r="J188" s="190"/>
      <c r="L188" s="178"/>
      <c r="M188" s="178"/>
      <c r="N188" s="178"/>
      <c r="O188" s="178"/>
      <c r="P188" s="178"/>
      <c r="Q188" s="178"/>
      <c r="R188" s="178"/>
    </row>
    <row r="189" spans="2:18" s="188" customFormat="1" ht="11.5" customHeight="1">
      <c r="B189" s="209"/>
      <c r="C189" s="189"/>
      <c r="D189" s="190"/>
      <c r="H189" s="209"/>
      <c r="I189" s="189"/>
      <c r="J189" s="190"/>
      <c r="L189" s="178"/>
      <c r="M189" s="178"/>
      <c r="N189" s="178"/>
      <c r="O189" s="178"/>
      <c r="P189" s="178"/>
      <c r="Q189" s="178"/>
      <c r="R189" s="178"/>
    </row>
    <row r="190" spans="2:18" s="188" customFormat="1" ht="11.5" customHeight="1">
      <c r="B190" s="209"/>
      <c r="C190" s="189"/>
      <c r="D190" s="190"/>
      <c r="H190" s="209"/>
      <c r="I190" s="189"/>
      <c r="J190" s="190"/>
      <c r="L190" s="178"/>
      <c r="M190" s="178"/>
      <c r="N190" s="178"/>
      <c r="O190" s="178"/>
      <c r="P190" s="178"/>
      <c r="Q190" s="178"/>
      <c r="R190" s="178"/>
    </row>
    <row r="191" spans="2:18" s="188" customFormat="1" ht="11.5" customHeight="1">
      <c r="B191" s="209"/>
      <c r="C191" s="189"/>
      <c r="D191" s="190"/>
      <c r="H191" s="209"/>
      <c r="I191" s="189"/>
      <c r="J191" s="190"/>
      <c r="L191" s="178"/>
      <c r="M191" s="178"/>
      <c r="N191" s="178"/>
      <c r="O191" s="178"/>
      <c r="P191" s="178"/>
      <c r="Q191" s="178"/>
      <c r="R191" s="178"/>
    </row>
    <row r="192" spans="2:18" s="188" customFormat="1" ht="11.5" customHeight="1">
      <c r="B192" s="209"/>
      <c r="C192" s="189"/>
      <c r="D192" s="190"/>
      <c r="H192" s="209"/>
      <c r="I192" s="189"/>
      <c r="J192" s="190"/>
      <c r="L192" s="178"/>
      <c r="M192" s="178"/>
      <c r="N192" s="178"/>
      <c r="O192" s="178"/>
      <c r="P192" s="178"/>
      <c r="Q192" s="178"/>
      <c r="R192" s="178"/>
    </row>
    <row r="193" spans="2:18" s="188" customFormat="1" ht="11.5" customHeight="1">
      <c r="C193" s="144"/>
      <c r="I193" s="144"/>
      <c r="L193" s="178"/>
      <c r="M193" s="178"/>
      <c r="N193" s="178"/>
      <c r="O193" s="178"/>
      <c r="P193" s="178"/>
      <c r="Q193" s="178"/>
      <c r="R193" s="178"/>
    </row>
    <row r="194" spans="2:18" s="188" customFormat="1" ht="11.5" customHeight="1">
      <c r="C194" s="144"/>
      <c r="I194" s="144"/>
      <c r="L194" s="178"/>
      <c r="M194" s="178"/>
      <c r="N194" s="178"/>
      <c r="O194" s="178"/>
      <c r="P194" s="178"/>
      <c r="Q194" s="178"/>
      <c r="R194" s="178"/>
    </row>
    <row r="195" spans="2:18" s="188" customFormat="1" ht="11.5" customHeight="1">
      <c r="C195" s="189"/>
      <c r="D195" s="190"/>
      <c r="I195" s="189"/>
      <c r="J195" s="190"/>
      <c r="L195" s="178"/>
      <c r="M195" s="178"/>
      <c r="N195" s="178"/>
      <c r="O195" s="178"/>
      <c r="P195" s="178"/>
      <c r="Q195" s="178"/>
      <c r="R195" s="178"/>
    </row>
    <row r="196" spans="2:18" s="188" customFormat="1" ht="11.5" customHeight="1">
      <c r="C196" s="144"/>
      <c r="I196" s="144"/>
      <c r="L196" s="178"/>
      <c r="M196" s="178"/>
      <c r="N196" s="178"/>
      <c r="O196" s="178"/>
      <c r="P196" s="178"/>
      <c r="Q196" s="178"/>
      <c r="R196" s="178"/>
    </row>
    <row r="197" spans="2:18" s="188" customFormat="1" ht="11.5" customHeight="1">
      <c r="C197" s="189"/>
      <c r="D197" s="190"/>
      <c r="I197" s="189"/>
      <c r="J197" s="190"/>
      <c r="L197" s="178"/>
      <c r="M197" s="178"/>
      <c r="N197" s="178"/>
      <c r="O197" s="178"/>
      <c r="P197" s="178"/>
      <c r="Q197" s="178"/>
      <c r="R197" s="178"/>
    </row>
    <row r="198" spans="2:18" s="188" customFormat="1" ht="11.5" customHeight="1">
      <c r="B198" s="209"/>
      <c r="C198" s="189"/>
      <c r="D198" s="190"/>
      <c r="H198" s="209"/>
      <c r="I198" s="189"/>
      <c r="J198" s="190"/>
      <c r="L198" s="178"/>
      <c r="M198" s="178"/>
      <c r="N198" s="178"/>
      <c r="O198" s="178"/>
      <c r="P198" s="178"/>
      <c r="Q198" s="178"/>
      <c r="R198" s="178"/>
    </row>
    <row r="199" spans="2:18" s="188" customFormat="1" ht="11.5" customHeight="1">
      <c r="B199" s="191"/>
      <c r="C199" s="189"/>
      <c r="D199" s="190"/>
      <c r="H199" s="191"/>
      <c r="I199" s="189"/>
      <c r="J199" s="190"/>
      <c r="L199" s="178"/>
      <c r="M199" s="178"/>
      <c r="N199" s="178"/>
      <c r="O199" s="178"/>
      <c r="P199" s="178"/>
      <c r="Q199" s="178"/>
      <c r="R199" s="178"/>
    </row>
    <row r="200" spans="2:18" s="188" customFormat="1" ht="11.5" customHeight="1">
      <c r="B200" s="209"/>
      <c r="C200" s="189"/>
      <c r="D200" s="190"/>
      <c r="H200" s="209"/>
      <c r="I200" s="189"/>
      <c r="J200" s="190"/>
      <c r="L200" s="178"/>
      <c r="M200" s="178"/>
      <c r="N200" s="178"/>
      <c r="O200" s="178"/>
      <c r="P200" s="178"/>
      <c r="Q200" s="178"/>
      <c r="R200" s="178"/>
    </row>
    <row r="201" spans="2:18" s="188" customFormat="1" ht="11.5" customHeight="1">
      <c r="B201" s="209"/>
      <c r="C201" s="189"/>
      <c r="D201" s="190"/>
      <c r="H201" s="209"/>
      <c r="I201" s="189"/>
      <c r="J201" s="190"/>
      <c r="L201" s="178"/>
      <c r="M201" s="178"/>
      <c r="N201" s="178"/>
      <c r="O201" s="178"/>
      <c r="P201" s="178"/>
      <c r="Q201" s="178"/>
      <c r="R201" s="178"/>
    </row>
    <row r="202" spans="2:18" s="188" customFormat="1" ht="11.5" customHeight="1">
      <c r="B202" s="209"/>
      <c r="C202" s="189"/>
      <c r="D202" s="190"/>
      <c r="H202" s="209"/>
      <c r="I202" s="189"/>
      <c r="J202" s="190"/>
      <c r="L202" s="178"/>
      <c r="M202" s="178"/>
      <c r="N202" s="178"/>
      <c r="O202" s="178"/>
      <c r="P202" s="178"/>
      <c r="Q202" s="178"/>
      <c r="R202" s="178"/>
    </row>
    <row r="203" spans="2:18" s="188" customFormat="1" ht="11.5" customHeight="1">
      <c r="B203" s="209"/>
      <c r="C203" s="189"/>
      <c r="D203" s="190"/>
      <c r="H203" s="209"/>
      <c r="I203" s="189"/>
      <c r="J203" s="190"/>
      <c r="L203" s="178"/>
      <c r="M203" s="178"/>
      <c r="N203" s="178"/>
      <c r="O203" s="178"/>
      <c r="P203" s="178"/>
      <c r="Q203" s="178"/>
      <c r="R203" s="178"/>
    </row>
    <row r="204" spans="2:18" s="188" customFormat="1" ht="11.5" customHeight="1">
      <c r="B204" s="209"/>
      <c r="C204" s="189"/>
      <c r="D204" s="190"/>
      <c r="H204" s="209"/>
      <c r="I204" s="189"/>
      <c r="J204" s="190"/>
      <c r="L204" s="178"/>
      <c r="M204" s="178"/>
      <c r="N204" s="178"/>
      <c r="O204" s="178"/>
      <c r="P204" s="178"/>
      <c r="Q204" s="178"/>
      <c r="R204" s="178"/>
    </row>
    <row r="205" spans="2:18" s="188" customFormat="1" ht="11.5" customHeight="1">
      <c r="B205" s="186"/>
      <c r="C205" s="189"/>
      <c r="D205" s="190"/>
      <c r="H205" s="364"/>
      <c r="I205" s="189"/>
      <c r="J205" s="190"/>
      <c r="L205" s="178"/>
      <c r="M205" s="178"/>
      <c r="N205" s="178"/>
      <c r="O205" s="178"/>
      <c r="P205" s="178"/>
      <c r="Q205" s="178"/>
      <c r="R205" s="178"/>
    </row>
    <row r="206" spans="2:18" s="188" customFormat="1" ht="11.5" customHeight="1">
      <c r="C206" s="144"/>
      <c r="I206" s="144"/>
      <c r="L206" s="178"/>
      <c r="M206" s="178"/>
      <c r="N206" s="178"/>
      <c r="O206" s="178"/>
      <c r="P206" s="178"/>
      <c r="Q206" s="178"/>
      <c r="R206" s="178"/>
    </row>
    <row r="207" spans="2:18" s="188" customFormat="1" ht="11.5" customHeight="1">
      <c r="B207" s="209"/>
      <c r="C207" s="189"/>
      <c r="D207" s="190"/>
      <c r="H207" s="209"/>
      <c r="I207" s="189"/>
      <c r="J207" s="190"/>
      <c r="L207" s="178"/>
      <c r="M207" s="178"/>
      <c r="N207" s="178"/>
      <c r="O207" s="178"/>
      <c r="P207" s="178"/>
      <c r="Q207" s="178"/>
      <c r="R207" s="178"/>
    </row>
    <row r="208" spans="2:18" s="188" customFormat="1" ht="11.5" customHeight="1">
      <c r="B208" s="209"/>
      <c r="C208" s="189"/>
      <c r="D208" s="190"/>
      <c r="H208" s="209"/>
      <c r="I208" s="189"/>
      <c r="J208" s="190"/>
      <c r="L208" s="178"/>
      <c r="M208" s="178"/>
      <c r="N208" s="178"/>
      <c r="O208" s="178"/>
      <c r="P208" s="178"/>
      <c r="Q208" s="178"/>
      <c r="R208" s="178"/>
    </row>
    <row r="209" spans="2:18" s="188" customFormat="1" ht="11.5" customHeight="1">
      <c r="B209" s="209"/>
      <c r="C209" s="189"/>
      <c r="D209" s="190"/>
      <c r="H209" s="209"/>
      <c r="I209" s="189"/>
      <c r="J209" s="190"/>
      <c r="L209" s="178"/>
      <c r="M209" s="178"/>
      <c r="N209" s="178"/>
      <c r="O209" s="178"/>
      <c r="P209" s="178"/>
      <c r="Q209" s="178"/>
      <c r="R209" s="178"/>
    </row>
    <row r="210" spans="2:18" s="188" customFormat="1" ht="11.5" customHeight="1">
      <c r="B210" s="186"/>
      <c r="C210" s="189"/>
      <c r="D210" s="190"/>
      <c r="H210" s="364"/>
      <c r="I210" s="189"/>
      <c r="J210" s="190"/>
      <c r="L210" s="178"/>
      <c r="M210" s="178"/>
      <c r="N210" s="178"/>
      <c r="O210" s="178"/>
      <c r="P210" s="178"/>
      <c r="Q210" s="178"/>
      <c r="R210" s="178"/>
    </row>
    <row r="211" spans="2:18" s="188" customFormat="1" ht="11.5" customHeight="1">
      <c r="B211" s="186"/>
      <c r="C211" s="189"/>
      <c r="D211" s="190"/>
      <c r="H211" s="364"/>
      <c r="I211" s="189"/>
      <c r="J211" s="190"/>
      <c r="L211" s="178"/>
      <c r="M211" s="178"/>
      <c r="N211" s="178"/>
      <c r="O211" s="178"/>
      <c r="P211" s="178"/>
      <c r="Q211" s="178"/>
      <c r="R211" s="178"/>
    </row>
    <row r="212" spans="2:18" s="188" customFormat="1" ht="11.5" customHeight="1">
      <c r="B212" s="186"/>
      <c r="C212" s="189"/>
      <c r="D212" s="190"/>
      <c r="H212" s="364"/>
      <c r="I212" s="189"/>
      <c r="J212" s="190"/>
      <c r="L212" s="178"/>
      <c r="M212" s="178"/>
      <c r="N212" s="178"/>
      <c r="O212" s="178"/>
      <c r="P212" s="178"/>
      <c r="Q212" s="178"/>
      <c r="R212" s="178"/>
    </row>
    <row r="213" spans="2:18" s="188" customFormat="1" ht="11.5" customHeight="1">
      <c r="C213" s="144"/>
      <c r="I213" s="144"/>
      <c r="L213" s="178"/>
      <c r="M213" s="178"/>
      <c r="N213" s="178"/>
      <c r="O213" s="178"/>
      <c r="P213" s="178"/>
      <c r="Q213" s="178"/>
      <c r="R213" s="178"/>
    </row>
    <row r="214" spans="2:18" s="188" customFormat="1" ht="11.5" customHeight="1">
      <c r="C214" s="144"/>
      <c r="I214" s="144"/>
      <c r="L214" s="178"/>
      <c r="M214" s="178"/>
      <c r="N214" s="178"/>
      <c r="O214" s="178"/>
      <c r="P214" s="178"/>
      <c r="Q214" s="178"/>
      <c r="R214" s="178"/>
    </row>
    <row r="215" spans="2:18" s="188" customFormat="1" ht="11.5" customHeight="1">
      <c r="B215" s="186"/>
      <c r="C215" s="189"/>
      <c r="D215" s="190"/>
      <c r="H215" s="364"/>
      <c r="I215" s="189"/>
      <c r="J215" s="190"/>
      <c r="L215" s="178"/>
      <c r="M215" s="178"/>
      <c r="N215" s="178"/>
      <c r="O215" s="178"/>
      <c r="P215" s="178"/>
      <c r="Q215" s="178"/>
      <c r="R215" s="178"/>
    </row>
    <row r="216" spans="2:18" s="188" customFormat="1" ht="11.5" customHeight="1">
      <c r="B216" s="209"/>
      <c r="C216" s="189"/>
      <c r="D216" s="190"/>
      <c r="H216" s="209"/>
      <c r="I216" s="189"/>
      <c r="J216" s="190"/>
      <c r="L216" s="178"/>
      <c r="M216" s="178"/>
      <c r="N216" s="178"/>
      <c r="O216" s="178"/>
      <c r="P216" s="178"/>
      <c r="Q216" s="178"/>
      <c r="R216" s="178"/>
    </row>
    <row r="217" spans="2:18" s="188" customFormat="1" ht="11.5" customHeight="1">
      <c r="B217" s="209"/>
      <c r="C217" s="189"/>
      <c r="D217" s="190"/>
      <c r="H217" s="209"/>
      <c r="I217" s="189"/>
      <c r="J217" s="190"/>
      <c r="L217" s="178"/>
      <c r="M217" s="178"/>
      <c r="N217" s="178"/>
      <c r="O217" s="178"/>
      <c r="P217" s="178"/>
      <c r="Q217" s="178"/>
      <c r="R217" s="178"/>
    </row>
    <row r="218" spans="2:18" s="188" customFormat="1" ht="11.5" customHeight="1">
      <c r="B218" s="209"/>
      <c r="C218" s="189"/>
      <c r="D218" s="190"/>
      <c r="H218" s="209"/>
      <c r="I218" s="189"/>
      <c r="J218" s="190"/>
      <c r="L218" s="178"/>
      <c r="M218" s="178"/>
      <c r="N218" s="178"/>
      <c r="O218" s="178"/>
      <c r="P218" s="178"/>
      <c r="Q218" s="178"/>
      <c r="R218" s="178"/>
    </row>
    <row r="219" spans="2:18" s="188" customFormat="1" ht="11.5" customHeight="1">
      <c r="B219" s="186"/>
      <c r="C219" s="189"/>
      <c r="D219" s="190"/>
      <c r="H219" s="364"/>
      <c r="I219" s="189"/>
      <c r="J219" s="190"/>
      <c r="L219" s="178"/>
      <c r="M219" s="178"/>
      <c r="N219" s="178"/>
      <c r="O219" s="178"/>
      <c r="P219" s="178"/>
      <c r="Q219" s="178"/>
      <c r="R219" s="178"/>
    </row>
    <row r="220" spans="2:18" s="188" customFormat="1" ht="11.5" customHeight="1">
      <c r="B220" s="186"/>
      <c r="C220" s="189"/>
      <c r="D220" s="190"/>
      <c r="H220" s="364"/>
      <c r="I220" s="189"/>
      <c r="J220" s="190"/>
      <c r="L220" s="178"/>
      <c r="M220" s="178"/>
      <c r="N220" s="178"/>
      <c r="O220" s="178"/>
      <c r="P220" s="178"/>
      <c r="Q220" s="178"/>
      <c r="R220" s="178"/>
    </row>
    <row r="221" spans="2:18" s="188" customFormat="1" ht="11.5" customHeight="1">
      <c r="B221" s="186"/>
      <c r="C221" s="146"/>
      <c r="H221" s="364"/>
      <c r="I221" s="146"/>
      <c r="L221" s="178"/>
      <c r="M221" s="178"/>
      <c r="N221" s="178"/>
      <c r="O221" s="178"/>
      <c r="P221" s="178"/>
      <c r="Q221" s="178"/>
      <c r="R221" s="178"/>
    </row>
    <row r="222" spans="2:18" s="188" customFormat="1" ht="11.5" customHeight="1">
      <c r="B222" s="186"/>
      <c r="C222" s="189"/>
      <c r="D222" s="190"/>
      <c r="F222" s="179"/>
      <c r="H222" s="364"/>
      <c r="I222" s="189"/>
      <c r="J222" s="190"/>
      <c r="L222" s="178"/>
      <c r="M222" s="178"/>
      <c r="N222" s="178"/>
      <c r="O222" s="178"/>
      <c r="P222" s="178"/>
      <c r="Q222" s="178"/>
      <c r="R222" s="178"/>
    </row>
    <row r="223" spans="2:18" s="188" customFormat="1" ht="11.5" customHeight="1">
      <c r="B223" s="185"/>
      <c r="C223" s="189"/>
      <c r="D223" s="190"/>
      <c r="F223" s="179"/>
      <c r="H223" s="185"/>
      <c r="I223" s="189"/>
      <c r="J223" s="190"/>
      <c r="L223" s="178"/>
      <c r="M223" s="178"/>
      <c r="N223" s="178"/>
      <c r="O223" s="178"/>
      <c r="P223" s="178"/>
      <c r="Q223" s="178"/>
      <c r="R223" s="178"/>
    </row>
    <row r="224" spans="2:18" s="188" customFormat="1" ht="11.5" customHeight="1">
      <c r="B224" s="209"/>
      <c r="C224" s="189"/>
      <c r="D224" s="190"/>
      <c r="H224" s="209"/>
      <c r="I224" s="189"/>
      <c r="J224" s="190"/>
      <c r="L224" s="178"/>
      <c r="M224" s="178"/>
      <c r="N224" s="178"/>
      <c r="O224" s="178"/>
      <c r="P224" s="178"/>
      <c r="Q224" s="178"/>
      <c r="R224" s="178"/>
    </row>
    <row r="225" spans="2:18" s="188" customFormat="1" ht="11.5" customHeight="1">
      <c r="B225" s="186"/>
      <c r="C225" s="189"/>
      <c r="H225" s="364"/>
      <c r="I225" s="128"/>
      <c r="J225" s="208"/>
      <c r="K225" s="208"/>
      <c r="L225" s="208"/>
      <c r="M225" s="178"/>
      <c r="N225" s="178"/>
      <c r="O225" s="178"/>
      <c r="P225" s="178"/>
      <c r="Q225" s="178"/>
      <c r="R225" s="178"/>
    </row>
    <row r="226" spans="2:18" s="188" customFormat="1" ht="11.5" customHeight="1">
      <c r="B226" s="224"/>
      <c r="C226" s="128"/>
      <c r="D226" s="208"/>
      <c r="E226" s="208"/>
      <c r="F226" s="208"/>
      <c r="G226" s="208"/>
      <c r="H226" s="224"/>
      <c r="I226" s="128"/>
      <c r="J226" s="208"/>
      <c r="K226" s="208"/>
      <c r="L226" s="208"/>
      <c r="M226" s="178"/>
      <c r="N226" s="178"/>
      <c r="O226" s="178"/>
      <c r="P226" s="178"/>
      <c r="Q226" s="178"/>
      <c r="R226" s="178"/>
    </row>
    <row r="227" spans="2:18" s="188" customFormat="1" ht="11.5" customHeight="1">
      <c r="B227" s="224"/>
      <c r="C227" s="128"/>
      <c r="D227" s="208"/>
      <c r="E227" s="208"/>
      <c r="F227" s="208"/>
      <c r="G227" s="208"/>
      <c r="H227" s="224"/>
      <c r="I227" s="128"/>
      <c r="J227" s="208"/>
      <c r="K227" s="208"/>
      <c r="L227" s="208"/>
      <c r="M227" s="178"/>
      <c r="N227" s="178"/>
      <c r="O227" s="178"/>
      <c r="P227" s="178"/>
      <c r="Q227" s="178"/>
      <c r="R227" s="178"/>
    </row>
    <row r="228" spans="2:18" s="188" customFormat="1" ht="11.5" customHeight="1">
      <c r="B228" s="224"/>
      <c r="C228" s="128"/>
      <c r="D228" s="208"/>
      <c r="E228" s="208"/>
      <c r="F228" s="208"/>
      <c r="G228" s="208"/>
      <c r="H228" s="224"/>
      <c r="I228" s="128"/>
      <c r="J228" s="208"/>
      <c r="K228" s="208"/>
      <c r="L228" s="208"/>
      <c r="M228" s="178"/>
      <c r="N228" s="178"/>
      <c r="O228" s="178"/>
      <c r="P228" s="178"/>
      <c r="Q228" s="178"/>
      <c r="R228" s="178"/>
    </row>
    <row r="229" spans="2:18" s="188" customFormat="1" ht="11.5" customHeight="1">
      <c r="B229" s="224"/>
      <c r="C229" s="128"/>
      <c r="D229" s="208"/>
      <c r="E229" s="208"/>
      <c r="F229" s="208"/>
      <c r="G229" s="208"/>
      <c r="H229" s="224"/>
      <c r="I229" s="128"/>
      <c r="J229" s="208"/>
      <c r="K229" s="208"/>
      <c r="L229" s="208"/>
      <c r="M229" s="178"/>
      <c r="N229" s="178"/>
      <c r="O229" s="178"/>
      <c r="P229" s="178"/>
      <c r="Q229" s="178"/>
      <c r="R229" s="178"/>
    </row>
    <row r="230" spans="2:18" s="188" customFormat="1" ht="11.5" customHeight="1">
      <c r="B230" s="224"/>
      <c r="C230" s="128"/>
      <c r="D230" s="208"/>
      <c r="E230" s="208"/>
      <c r="F230" s="208"/>
      <c r="G230" s="208"/>
      <c r="H230" s="224"/>
      <c r="I230" s="128"/>
      <c r="J230" s="208"/>
      <c r="K230" s="208"/>
      <c r="L230" s="208"/>
      <c r="M230" s="178"/>
      <c r="N230" s="178"/>
      <c r="O230" s="178"/>
      <c r="P230" s="178"/>
      <c r="Q230" s="178"/>
      <c r="R230" s="178"/>
    </row>
    <row r="231" spans="2:18" s="188" customFormat="1" ht="11.5" customHeight="1">
      <c r="B231" s="224"/>
      <c r="C231" s="128"/>
      <c r="D231" s="208"/>
      <c r="E231" s="208"/>
      <c r="F231" s="208"/>
      <c r="G231" s="208"/>
      <c r="H231" s="224"/>
      <c r="I231" s="128"/>
      <c r="J231" s="208"/>
      <c r="K231" s="208"/>
      <c r="L231" s="208"/>
      <c r="M231" s="178"/>
      <c r="N231" s="178"/>
      <c r="O231" s="178"/>
      <c r="P231" s="178"/>
      <c r="Q231" s="178"/>
      <c r="R231" s="178"/>
    </row>
    <row r="232" spans="2:18" s="188" customFormat="1" ht="11.5" customHeight="1">
      <c r="B232" s="224"/>
      <c r="C232" s="128"/>
      <c r="D232" s="208"/>
      <c r="E232" s="208"/>
      <c r="F232" s="208"/>
      <c r="G232" s="208"/>
      <c r="H232" s="224"/>
      <c r="I232" s="128"/>
      <c r="J232" s="208"/>
      <c r="K232" s="208"/>
      <c r="L232" s="208"/>
      <c r="M232" s="178"/>
      <c r="N232" s="178"/>
      <c r="O232" s="178"/>
      <c r="P232" s="178"/>
      <c r="Q232" s="178"/>
      <c r="R232" s="178"/>
    </row>
    <row r="233" spans="2:18" s="188" customFormat="1" ht="11.5" customHeight="1">
      <c r="B233" s="186"/>
      <c r="C233" s="144"/>
      <c r="G233" s="168"/>
      <c r="H233" s="364"/>
      <c r="I233" s="144"/>
      <c r="L233" s="178"/>
      <c r="M233" s="178"/>
      <c r="N233" s="178"/>
      <c r="O233" s="178"/>
      <c r="P233" s="178"/>
      <c r="Q233" s="178"/>
      <c r="R233" s="178"/>
    </row>
    <row r="234" spans="2:18" s="188" customFormat="1" ht="11.5" customHeight="1">
      <c r="B234" s="186"/>
      <c r="C234" s="144"/>
      <c r="D234" s="189"/>
      <c r="G234" s="168"/>
      <c r="H234" s="364"/>
      <c r="I234" s="144"/>
      <c r="J234" s="189"/>
      <c r="L234" s="178"/>
      <c r="M234" s="178"/>
      <c r="N234" s="178"/>
      <c r="O234" s="178"/>
      <c r="P234" s="178"/>
      <c r="Q234" s="178"/>
      <c r="R234" s="178"/>
    </row>
    <row r="235" spans="2:18" s="188" customFormat="1" ht="11.5" customHeight="1">
      <c r="B235" s="186"/>
      <c r="C235" s="144"/>
      <c r="F235" s="179"/>
      <c r="G235" s="168"/>
      <c r="H235" s="364"/>
      <c r="I235" s="144"/>
      <c r="L235" s="178"/>
      <c r="M235" s="178"/>
      <c r="N235" s="178"/>
      <c r="O235" s="178"/>
      <c r="P235" s="178"/>
      <c r="Q235" s="178"/>
      <c r="R235" s="178"/>
    </row>
    <row r="236" spans="2:18" s="188" customFormat="1" ht="11.5" customHeight="1">
      <c r="B236" s="186"/>
      <c r="C236" s="144"/>
      <c r="F236" s="179"/>
      <c r="G236" s="175"/>
      <c r="H236" s="364"/>
      <c r="I236" s="144"/>
      <c r="L236" s="178"/>
      <c r="M236" s="178"/>
      <c r="N236" s="178"/>
      <c r="O236" s="178"/>
      <c r="P236" s="178"/>
      <c r="Q236" s="178"/>
      <c r="R236" s="178"/>
    </row>
    <row r="237" spans="2:18" ht="11.5" customHeight="1">
      <c r="B237" s="186"/>
      <c r="C237" s="144"/>
      <c r="D237" s="188"/>
      <c r="F237" s="179"/>
      <c r="G237" s="175"/>
      <c r="H237" s="364"/>
      <c r="I237" s="144"/>
    </row>
    <row r="238" spans="2:18" ht="11.5" customHeight="1">
      <c r="B238" s="186"/>
      <c r="C238" s="144"/>
      <c r="D238" s="188"/>
      <c r="F238" s="179"/>
      <c r="G238" s="175"/>
      <c r="H238" s="364"/>
      <c r="I238" s="144"/>
    </row>
    <row r="239" spans="2:18" ht="11.5" customHeight="1">
      <c r="B239" s="186"/>
      <c r="F239" s="179"/>
      <c r="G239" s="175"/>
      <c r="H239" s="364"/>
    </row>
    <row r="240" spans="2:18" ht="11.5" customHeight="1">
      <c r="B240" s="186"/>
      <c r="F240" s="179"/>
      <c r="G240" s="175"/>
      <c r="H240" s="364"/>
    </row>
    <row r="241" spans="2:8" ht="11.5" customHeight="1">
      <c r="B241" s="186"/>
      <c r="F241" s="179"/>
      <c r="G241" s="175"/>
      <c r="H241" s="364"/>
    </row>
    <row r="242" spans="2:8" ht="11.5" customHeight="1">
      <c r="B242" s="186"/>
      <c r="F242" s="188"/>
      <c r="H242" s="364"/>
    </row>
    <row r="243" spans="2:8" ht="11.5" customHeight="1">
      <c r="B243" s="186"/>
      <c r="F243" s="188"/>
      <c r="H243" s="364"/>
    </row>
    <row r="244" spans="2:8" ht="11.5" customHeight="1">
      <c r="B244" s="186"/>
      <c r="H244" s="364"/>
    </row>
    <row r="245" spans="2:8" ht="11.5" customHeight="1">
      <c r="B245" s="186"/>
      <c r="H245" s="364"/>
    </row>
  </sheetData>
  <sortState ref="B10:F229">
    <sortCondition ref="B10:B229"/>
  </sortState>
  <hyperlinks>
    <hyperlink ref="B2" r:id="rId1"/>
  </hyperlinks>
  <pageMargins left="0.7" right="0.7" top="0.75" bottom="0.75" header="0.3" footer="0.3"/>
  <pageSetup paperSize="9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1:BF163"/>
  <sheetViews>
    <sheetView tabSelected="1" zoomScale="110" zoomScaleNormal="110" zoomScalePageLayoutView="90" workbookViewId="0">
      <pane ySplit="7" topLeftCell="A8" activePane="bottomLeft" state="frozen"/>
      <selection activeCell="B1" sqref="B1"/>
      <selection pane="bottomLeft" activeCell="H7" sqref="H7:K7"/>
    </sheetView>
  </sheetViews>
  <sheetFormatPr baseColWidth="10" defaultColWidth="11" defaultRowHeight="12.5"/>
  <cols>
    <col min="1" max="1" width="3.25" style="34" customWidth="1"/>
    <col min="2" max="2" width="27.25" style="34" customWidth="1"/>
    <col min="3" max="3" width="2.75" style="42" customWidth="1"/>
    <col min="4" max="4" width="8.58203125" style="42" customWidth="1"/>
    <col min="5" max="5" width="9.58203125" style="35" customWidth="1"/>
    <col min="6" max="6" width="7.25" style="381" customWidth="1"/>
    <col min="7" max="7" width="11.25" style="372" customWidth="1"/>
    <col min="8" max="8" width="8.75" style="372" customWidth="1"/>
    <col min="9" max="9" width="9.58203125" style="37" customWidth="1"/>
    <col min="10" max="10" width="7.25" style="43" customWidth="1"/>
    <col min="11" max="11" width="11.25" style="37" customWidth="1"/>
    <col min="12" max="12" width="8.58203125" style="44" customWidth="1"/>
    <col min="13" max="13" width="8.58203125" style="37" customWidth="1"/>
    <col min="14" max="58" width="11" style="44"/>
    <col min="59" max="16384" width="11" style="34"/>
  </cols>
  <sheetData>
    <row r="1" spans="2:58" s="32" customFormat="1" ht="14">
      <c r="C1" s="33"/>
      <c r="D1" s="33"/>
      <c r="E1" s="35"/>
      <c r="F1" s="381"/>
      <c r="G1" s="372"/>
      <c r="H1" s="372"/>
      <c r="I1" s="36" t="s">
        <v>368</v>
      </c>
      <c r="J1" s="36"/>
      <c r="K1" s="37"/>
      <c r="M1" s="38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</row>
    <row r="2" spans="2:58" s="32" customFormat="1" ht="14">
      <c r="C2" s="33"/>
      <c r="D2" s="33"/>
      <c r="E2" s="35"/>
      <c r="F2" s="381"/>
      <c r="G2" s="372"/>
      <c r="H2" s="372"/>
      <c r="I2" s="40" t="s">
        <v>369</v>
      </c>
      <c r="J2" s="36"/>
      <c r="K2" s="37"/>
      <c r="M2" s="38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</row>
    <row r="3" spans="2:58" s="32" customFormat="1" ht="14">
      <c r="C3" s="33"/>
      <c r="D3" s="33"/>
      <c r="E3" s="35"/>
      <c r="F3" s="381"/>
      <c r="G3" s="372"/>
      <c r="H3" s="372"/>
      <c r="I3" s="37"/>
      <c r="J3" s="36"/>
      <c r="K3" s="37"/>
      <c r="M3" s="38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</row>
    <row r="4" spans="2:58" s="32" customFormat="1" ht="18.399999999999999" customHeight="1">
      <c r="C4" s="33"/>
      <c r="D4" s="33"/>
      <c r="E4" s="35"/>
      <c r="F4" s="381"/>
      <c r="G4" s="372"/>
      <c r="H4" s="372"/>
      <c r="I4" s="37"/>
      <c r="J4" s="36"/>
      <c r="K4" s="37"/>
      <c r="M4" s="38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</row>
    <row r="5" spans="2:58" s="32" customFormat="1" ht="19.899999999999999" customHeight="1">
      <c r="B5" s="41" t="str">
        <f xml:space="preserve"> CONCATENATE("Education, Research and Innovation: Comparative table ",D7, " - ", H7, )</f>
        <v>Education, Research and Innovation: Comparative table Switzerland - United Kingdom</v>
      </c>
      <c r="C5" s="33"/>
      <c r="D5" s="33"/>
      <c r="E5" s="35"/>
      <c r="F5" s="381"/>
      <c r="G5" s="372"/>
      <c r="H5" s="372"/>
      <c r="I5" s="37"/>
      <c r="J5" s="36"/>
      <c r="K5" s="37" t="s">
        <v>533</v>
      </c>
      <c r="M5" s="38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</row>
    <row r="6" spans="2:58" ht="4.9000000000000004" customHeight="1">
      <c r="B6" s="248"/>
    </row>
    <row r="7" spans="2:58" s="159" customFormat="1" ht="16.149999999999999" customHeight="1">
      <c r="B7" s="470" t="s">
        <v>2</v>
      </c>
      <c r="C7" s="15"/>
      <c r="D7" s="938" t="s">
        <v>0</v>
      </c>
      <c r="E7" s="939"/>
      <c r="F7" s="939"/>
      <c r="G7" s="940"/>
      <c r="H7" s="931" t="s">
        <v>25</v>
      </c>
      <c r="I7" s="932"/>
      <c r="J7" s="932"/>
      <c r="K7" s="933"/>
      <c r="L7" s="943" t="s">
        <v>157</v>
      </c>
      <c r="M7" s="944"/>
    </row>
    <row r="8" spans="2:58" s="159" customFormat="1" ht="13" customHeight="1">
      <c r="B8" s="45" t="s">
        <v>361</v>
      </c>
      <c r="C8" s="487">
        <v>1</v>
      </c>
      <c r="D8" s="508"/>
      <c r="E8" s="503">
        <f>IFERROR(ROUND(IF(D7&lt;&gt;"",VLOOKUP(D7,Surf!$B$11:$D$275,2,0),"")/10,)*10," --")</f>
        <v>41280</v>
      </c>
      <c r="F8" s="507"/>
      <c r="G8" s="509"/>
      <c r="H8" s="510"/>
      <c r="I8" s="505">
        <f>IFERROR(ROUND(IF(H7&lt;&gt;"",VLOOKUP(H7,Surf!$B$11:$D$275,2,0),"")/10,)*10," --")</f>
        <v>243610</v>
      </c>
      <c r="J8" s="511"/>
      <c r="K8" s="512"/>
      <c r="L8" s="502">
        <f>IFERROR(ROUND(IF(L7&lt;&gt;"",VLOOKUP(L7,Surf!$B$11:$D$275,2,0),"")/10,)*10," --")</f>
        <v>36355330</v>
      </c>
      <c r="M8" s="509"/>
    </row>
    <row r="9" spans="2:58" s="159" customFormat="1" ht="13" customHeight="1">
      <c r="B9" s="47" t="s">
        <v>362</v>
      </c>
      <c r="C9" s="487">
        <v>1</v>
      </c>
      <c r="D9" s="508"/>
      <c r="E9" s="513">
        <f>IFERROR(ROUND(IF(D7&lt;&gt;"",VLOOKUP(D7,Pop!$B$11:$E$270,2,0),"")/1000000,2)," --")</f>
        <v>8.6</v>
      </c>
      <c r="F9" s="505" t="str">
        <f>IF(D7&lt;&gt;"",VLOOKUP(D7,Pop!$B$11:$E$270,4,0),"")</f>
        <v>rank 100</v>
      </c>
      <c r="G9" s="514" t="str">
        <f>IF(D7&lt;&gt;"",VLOOKUP(D7,Pop!$B$11:$E$270,3,0),"")</f>
        <v>(2020)</v>
      </c>
      <c r="H9" s="508"/>
      <c r="I9" s="513">
        <f>IFERROR(ROUND(IF(H7&lt;&gt;"",VLOOKUP(H7,Pop!$B$11:$E$270,2,0),"")/1000000,2)," --")</f>
        <v>65.760000000000005</v>
      </c>
      <c r="J9" s="505" t="str">
        <f>IF(H7&lt;&gt;"",VLOOKUP(H7,Pop!$B$11:$E$270,4,0),"")</f>
        <v>rank 22</v>
      </c>
      <c r="K9" s="514" t="str">
        <f>IF(H7&lt;&gt;"",VLOOKUP(H7,Pop!$B$11:$E$270,3,0),"")</f>
        <v>(2020)</v>
      </c>
      <c r="L9" s="515">
        <f>IFERROR(ROUND(IF(L7&lt;&gt;"",VLOOKUP(L7,Pop!$B$11:$E$270,2,0),"")/1000000,2)," --")</f>
        <v>1314.57</v>
      </c>
      <c r="M9" s="514" t="str">
        <f>IF(L7&lt;&gt;"",VLOOKUP(L7,Pop!$B$11:$E$270,3,0),"")</f>
        <v>(2020)</v>
      </c>
    </row>
    <row r="10" spans="2:58" s="159" customFormat="1" ht="13" customHeight="1">
      <c r="B10" s="45" t="s">
        <v>380</v>
      </c>
      <c r="C10" s="487">
        <v>2</v>
      </c>
      <c r="D10" s="508"/>
      <c r="E10" s="503">
        <f>IFERROR(ROUND(IF(D7&lt;&gt;"",VLOOKUP(D7,GDP!$B$10:$E$249,2,0),"")/1000,1)," --")</f>
        <v>608.70000000000005</v>
      </c>
      <c r="F10" s="503" t="str">
        <f>IF(D7&lt;&gt;"",VLOOKUP(D7,GDP!$B$10:$E$249,4,0),"")</f>
        <v>rank 37</v>
      </c>
      <c r="G10" s="516" t="str">
        <f>IF(D7&lt;&gt;"",VLOOKUP(D7,GDP!$B$10:$E$249,3,0),"")</f>
        <v>(2019)</v>
      </c>
      <c r="H10" s="508"/>
      <c r="I10" s="503">
        <f>IFERROR(ROUND(IF(H7&lt;&gt;"",VLOOKUP(H7,GDP!$B$10:$E$249,2,0),"")/1000,1)," --")</f>
        <v>3255.5</v>
      </c>
      <c r="J10" s="503" t="str">
        <f>IF(H7&lt;&gt;"",VLOOKUP(H7,GDP!$B$10:$E$249,4,0),"")</f>
        <v>rank 9</v>
      </c>
      <c r="K10" s="516" t="str">
        <f>IF(H7&lt;&gt;"",VLOOKUP(H7,GDP!$B$10:$E$249,3,0),"")</f>
        <v>(2019)</v>
      </c>
      <c r="L10" s="502">
        <f>IFERROR(ROUND(IF(L7&lt;&gt;"",VLOOKUP(L7,GDP!$B$10:$E$249,2,0),"")/1000,1)," --")</f>
        <v>63313.7</v>
      </c>
      <c r="M10" s="516" t="str">
        <f>IF(L7&lt;&gt;"",VLOOKUP(L7,GDP!$B$10:$E$249,3,0),"")</f>
        <v>(2019)</v>
      </c>
    </row>
    <row r="11" spans="2:58" s="159" customFormat="1" ht="13" customHeight="1">
      <c r="B11" s="45" t="s">
        <v>381</v>
      </c>
      <c r="C11" s="487">
        <v>2</v>
      </c>
      <c r="D11" s="508"/>
      <c r="E11" s="503">
        <f>IFERROR(ROUND(IF(D7&lt;&gt;"",VLOOKUP(D7,GDPcapita!$A$10:$D$249,2,0),"")/100,1)*100," --")</f>
        <v>70950</v>
      </c>
      <c r="F11" s="503" t="str">
        <f>(IF(D7&lt;&gt;"",VLOOKUP(D7,GDPcapita!$A$10:$D$249,4,0),""))</f>
        <v>rank 6</v>
      </c>
      <c r="G11" s="516" t="str">
        <f>IF(D7&lt;&gt;"",VLOOKUP(D7,GDPcapita!$A$10:$D$249,3,0),"")</f>
        <v>(2019)</v>
      </c>
      <c r="H11" s="508"/>
      <c r="I11" s="503">
        <f>IFERROR(ROUND(IF(H7&lt;&gt;"",VLOOKUP(H7,GDPcapita!$A$10:$D$249,2,0),"")/100,1)*100," --")</f>
        <v>48710</v>
      </c>
      <c r="J11" s="503" t="str">
        <f>(IF(H7&lt;&gt;"",VLOOKUP(H7,GDPcapita!$A$10:$D$249,4,0),""))</f>
        <v>rank 28</v>
      </c>
      <c r="K11" s="516" t="str">
        <f>IF(H7&lt;&gt;"",VLOOKUP(H7,GDPcapita!$A$10:$D$249,3,0),"")</f>
        <v>(2019)</v>
      </c>
      <c r="L11" s="502">
        <f>IFERROR(ROUND(IF(L7&lt;&gt;"",VLOOKUP(L7,GDPcapita!$A$10:$D$249,2,0),"")/100,1)*100," --")</f>
        <v>46650</v>
      </c>
      <c r="M11" s="516" t="str">
        <f>IF(L7&lt;&gt;"",VLOOKUP(L7,GDPcapita!$A$10:$D$249,3,0),"")</f>
        <v>(2019)</v>
      </c>
    </row>
    <row r="12" spans="2:58" s="159" customFormat="1" ht="13" customHeight="1">
      <c r="B12" s="48" t="s">
        <v>363</v>
      </c>
      <c r="C12" s="488">
        <v>2</v>
      </c>
      <c r="D12" s="517"/>
      <c r="E12" s="518">
        <f>IFERROR(IF(D7&lt;&gt;"",VLOOKUP(D7,GDPgrowth!$A$10:$C$249,2,0),"")/100," --")</f>
        <v>9.2883199999999992E-3</v>
      </c>
      <c r="F12" s="518"/>
      <c r="G12" s="516" t="str">
        <f>IF(D7&lt;&gt;"",VLOOKUP(D7,GDPgrowth!$A$10:$C$249,3,0),"")</f>
        <v>(2019)</v>
      </c>
      <c r="H12" s="517"/>
      <c r="I12" s="518">
        <f>IFERROR(IF(H7&lt;&gt;"",VLOOKUP(H7,GDPgrowth!$A$10:$C$249,2,0),"")/100," --")</f>
        <v>1.4086419999999999E-2</v>
      </c>
      <c r="J12" s="518"/>
      <c r="K12" s="516" t="str">
        <f>IF(H7&lt;&gt;"",VLOOKUP(H7,GDPgrowth!$A$10:$C$249,3,0),"")</f>
        <v>(2019)</v>
      </c>
      <c r="L12" s="519">
        <f>IFERROR(IF(L7&lt;&gt;"",VLOOKUP(L7,GDPgrowth!$A$10:$C$249,2,0),"")/100," --")</f>
        <v>1.687282E-2</v>
      </c>
      <c r="M12" s="516" t="str">
        <f>IF(L7&lt;&gt;"",VLOOKUP(L7,GDPgrowth!$A$10:$C$249,3,0),"")</f>
        <v>(2019)</v>
      </c>
    </row>
    <row r="13" spans="2:58" ht="4" customHeight="1">
      <c r="B13" s="49"/>
      <c r="C13" s="50"/>
      <c r="D13" s="50"/>
      <c r="E13" s="51"/>
      <c r="F13" s="51"/>
      <c r="G13" s="52"/>
      <c r="H13" s="52"/>
      <c r="I13" s="53"/>
      <c r="J13" s="54"/>
      <c r="K13" s="53"/>
      <c r="L13" s="55"/>
      <c r="M13" s="434"/>
    </row>
    <row r="14" spans="2:58" s="71" customFormat="1" ht="2.65" customHeight="1">
      <c r="B14" s="218"/>
      <c r="C14" s="219"/>
      <c r="D14" s="219"/>
      <c r="E14" s="94"/>
      <c r="F14" s="382"/>
      <c r="G14" s="373"/>
      <c r="H14" s="373"/>
      <c r="I14" s="94"/>
      <c r="J14" s="201"/>
      <c r="K14" s="94"/>
      <c r="L14" s="199"/>
      <c r="M14" s="435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</row>
    <row r="15" spans="2:58" s="158" customFormat="1" ht="15.65" customHeight="1">
      <c r="B15" s="470" t="s">
        <v>356</v>
      </c>
      <c r="C15" s="15"/>
      <c r="D15" s="931" t="str">
        <f>D7</f>
        <v>Switzerland</v>
      </c>
      <c r="E15" s="932"/>
      <c r="F15" s="932"/>
      <c r="G15" s="933"/>
      <c r="H15" s="931" t="str">
        <f>H7</f>
        <v>United Kingdom</v>
      </c>
      <c r="I15" s="932"/>
      <c r="J15" s="932"/>
      <c r="K15" s="933"/>
      <c r="L15" s="943" t="str">
        <f>L7</f>
        <v>OECD</v>
      </c>
      <c r="M15" s="944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</row>
    <row r="16" spans="2:58" s="158" customFormat="1" ht="24.4" customHeight="1">
      <c r="B16" s="109" t="s">
        <v>416</v>
      </c>
      <c r="C16" s="110" t="s">
        <v>379</v>
      </c>
      <c r="D16" s="542"/>
      <c r="E16" s="543"/>
      <c r="G16" s="544" t="str">
        <f>IF(D7&lt;&gt;"",VLOOKUP(D7,'Educ%GDP'!$B$9:$J$300,5,0),"")</f>
        <v xml:space="preserve">  </v>
      </c>
      <c r="H16" s="545"/>
      <c r="I16" s="543"/>
      <c r="J16" s="546"/>
      <c r="K16" s="547" t="str">
        <f>IF(H7&lt;&gt;"",VLOOKUP(H7,'Educ%GDP'!$B$9:$J$300,5,0),"")</f>
        <v>(2017)</v>
      </c>
      <c r="L16" s="548"/>
      <c r="M16" s="549" t="str">
        <f>IF(L7&lt;&gt;"",VLOOKUP(L7,'Educ%GDP'!$B$9:$J$300,5,0),"")</f>
        <v>(2017)</v>
      </c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</row>
    <row r="17" spans="2:58" s="158" customFormat="1" ht="13" customHeight="1">
      <c r="B17" s="160" t="s">
        <v>417</v>
      </c>
      <c r="C17" s="161"/>
      <c r="D17" s="520"/>
      <c r="E17" s="521" t="str">
        <f>IFERROR(IF(D7&lt;&gt;"",VLOOKUP(D7,'Educ%GDP'!$B$9:$J$300,4,0),"")/100," --")</f>
        <v xml:space="preserve"> --</v>
      </c>
      <c r="F17" s="522" t="str">
        <f>IF(D7&lt;&gt;"",VLOOKUP(D7,'Educ%GDP'!$B$9:$J$300,9,0),"")</f>
        <v xml:space="preserve">  </v>
      </c>
      <c r="G17" s="75"/>
      <c r="H17" s="523"/>
      <c r="I17" s="521">
        <f>IFERROR(IF(H7&lt;&gt;"",VLOOKUP(H7,'Educ%GDP'!$B$9:$J$300,4,0),"")/100," --")</f>
        <v>6.263125600000001E-2</v>
      </c>
      <c r="J17" s="522" t="str">
        <f>IF(H7&lt;&gt;"",VLOOKUP(H7,'Educ%GDP'!$B$9:$J$300,9,0),"")</f>
        <v xml:space="preserve">  </v>
      </c>
      <c r="K17" s="524"/>
      <c r="L17" s="525">
        <f>IFERROR(IF(L7&lt;&gt;"",VLOOKUP(L7,'Educ%GDP'!$B$9:$J$300,4,0),"")/100," --")</f>
        <v>4.9190325E-2</v>
      </c>
      <c r="M17" s="526" t="str">
        <f>IF(L7&lt;&gt;"",VLOOKUP(L7,'Educ%GDP'!$B$9:$J$300,9,0),"")</f>
        <v xml:space="preserve">  </v>
      </c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</row>
    <row r="18" spans="2:58" s="158" customFormat="1" ht="22.75" customHeight="1">
      <c r="B18" s="459" t="s">
        <v>460</v>
      </c>
      <c r="C18" s="161"/>
      <c r="D18" s="520"/>
      <c r="E18" s="521" t="str">
        <f>IFERROR(IF(D7&lt;&gt;"",VLOOKUP(D7,'Educ%GDP'!$B$9:$J$300,2,0),"")/100," --")</f>
        <v xml:space="preserve"> --</v>
      </c>
      <c r="F18" s="527" t="str">
        <f>IF(D7&lt;&gt;"",VLOOKUP(D7,'Educ%GDP'!$B$9:$J$300,7,0),"")</f>
        <v xml:space="preserve">  </v>
      </c>
      <c r="G18" s="528"/>
      <c r="H18" s="529"/>
      <c r="I18" s="521">
        <f>IFERROR(IF(H7&lt;&gt;"",VLOOKUP(H7,'Educ%GDP'!$B$9:$J$300,2,0),"")/100," --")</f>
        <v>4.3051728999999997E-2</v>
      </c>
      <c r="J18" s="527" t="str">
        <f>IF(H7&lt;&gt;"",VLOOKUP(H7,'Educ%GDP'!$B$9:$J$300,7,0),"")</f>
        <v xml:space="preserve">  </v>
      </c>
      <c r="K18" s="531"/>
      <c r="L18" s="525">
        <f>IFERROR(IF(L7&lt;&gt;"",VLOOKUP(L7,'Educ%GDP'!$B$9:$J$300,2,0),"")/100," --")</f>
        <v>3.4763302999999995E-2</v>
      </c>
      <c r="M18" s="532" t="str">
        <f>IF(L7&lt;&gt;"",VLOOKUP(L7,'Educ%GDP'!$B$9:$J$300,7,0),"")</f>
        <v xml:space="preserve">  </v>
      </c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</row>
    <row r="19" spans="2:58" s="158" customFormat="1" ht="12.4" customHeight="1">
      <c r="B19" s="460" t="s">
        <v>418</v>
      </c>
      <c r="C19" s="74"/>
      <c r="D19" s="533"/>
      <c r="E19" s="534" t="str">
        <f>IFERROR(IF(D7&lt;&gt;"",VLOOKUP(D7,'Educ%GDP'!$B$9:$J$300,3,0),"")/100," --")</f>
        <v xml:space="preserve"> --</v>
      </c>
      <c r="F19" s="538" t="str">
        <f>IF(D7&lt;&gt;"",VLOOKUP(D7,'Educ%GDP'!$B$9:$J$300,8,0),"")</f>
        <v xml:space="preserve">  </v>
      </c>
      <c r="G19" s="536"/>
      <c r="H19" s="537"/>
      <c r="I19" s="534">
        <f>IFERROR(IF(H7&lt;&gt;"",VLOOKUP(H7,'Educ%GDP'!$B$9:$J$300,3,0),"")/100," --")</f>
        <v>1.9579527999999999E-2</v>
      </c>
      <c r="J19" s="538" t="str">
        <f>IF(H7&lt;&gt;"",VLOOKUP(H7,'Educ%GDP'!$B$9:$J$300,8,0),"")</f>
        <v xml:space="preserve">  </v>
      </c>
      <c r="K19" s="539"/>
      <c r="L19" s="540">
        <f>IFERROR(IF(L7&lt;&gt;"",VLOOKUP(L7,'Educ%GDP'!$B$9:$J$300,3,0),"")/100," --")</f>
        <v>1.4246945E-2</v>
      </c>
      <c r="M19" s="541" t="str">
        <f>IF(L7&lt;&gt;"",VLOOKUP(L7,'Educ%GDP'!$B$9:$J$300,8,0),"")</f>
        <v xml:space="preserve">  </v>
      </c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</row>
    <row r="20" spans="2:58" s="158" customFormat="1" ht="24.4" customHeight="1">
      <c r="B20" s="109" t="s">
        <v>419</v>
      </c>
      <c r="C20" s="110" t="s">
        <v>379</v>
      </c>
      <c r="D20" s="542"/>
      <c r="E20" s="543"/>
      <c r="G20" s="554" t="str">
        <f>IF(D7&lt;&gt;"",VLOOKUP(D7,'EducPublic%GDP'!$B$12:$F$302,5,0),"")</f>
        <v>(2017)</v>
      </c>
      <c r="H20" s="555"/>
      <c r="I20" s="543"/>
      <c r="J20" s="546"/>
      <c r="K20" s="547" t="str">
        <f>IF(H7&lt;&gt;"",VLOOKUP(H7,'EducPublic%GDP'!$B$12:$F$302,5,0),"")</f>
        <v>(2017)</v>
      </c>
      <c r="L20" s="548"/>
      <c r="M20" s="549" t="str">
        <f>IF(L7&lt;&gt;"",VLOOKUP(L7,'EducPublic%GDP'!$B$12:$N$302,5,0),"")</f>
        <v>(2017)</v>
      </c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</row>
    <row r="21" spans="2:58" s="158" customFormat="1" ht="12.4" customHeight="1">
      <c r="B21" s="461" t="s">
        <v>417</v>
      </c>
      <c r="C21" s="161"/>
      <c r="D21" s="520"/>
      <c r="E21" s="521">
        <f>IFERROR(IF(D7&lt;&gt;"",VLOOKUP(D7,'EducPublic%GDP'!$B$12:$F$302,4,0),"")/100," --")</f>
        <v>4.6342464E-2</v>
      </c>
      <c r="F21" s="527"/>
      <c r="G21" s="75"/>
      <c r="H21" s="523"/>
      <c r="I21" s="521">
        <f>IFERROR(IF(H7&lt;&gt;"",VLOOKUP(H7,'EducPublic%GDP'!$B$12:$F$302,4,0),"")/100," --")</f>
        <v>5.1376071999999995E-2</v>
      </c>
      <c r="J21" s="527"/>
      <c r="K21" s="524"/>
      <c r="L21" s="525">
        <f>IFERROR(IF(L7&lt;&gt;"",VLOOKUP(L7,'EducPublic%GDP'!$B$12:$N$302,4,0),"")/100," --")</f>
        <v>4.4357053000000007E-2</v>
      </c>
      <c r="M21" s="550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</row>
    <row r="22" spans="2:58" s="158" customFormat="1" ht="22.75" customHeight="1">
      <c r="B22" s="459" t="s">
        <v>460</v>
      </c>
      <c r="C22" s="161"/>
      <c r="D22" s="520"/>
      <c r="E22" s="521">
        <f>IFERROR(IF(D7&lt;&gt;"",VLOOKUP(D7,'EducPublic%GDP'!$B$12:$F$302,2,0),"")/100," --")</f>
        <v>3.2758691E-2</v>
      </c>
      <c r="F22" s="527"/>
      <c r="G22" s="527"/>
      <c r="H22" s="551"/>
      <c r="I22" s="521">
        <f>IFERROR(IF(H7&lt;&gt;"",VLOOKUP(H7,'EducPublic%GDP'!$B$12:$F$302,2,0),"")/100," --")</f>
        <v>3.7017406000000003E-2</v>
      </c>
      <c r="J22" s="527"/>
      <c r="K22" s="532"/>
      <c r="L22" s="525">
        <f>IFERROR(IF(L7&lt;&gt;"",VLOOKUP(L7,'EducPublic%GDP'!$B$12:$N$302,2,0),"")/100," --")</f>
        <v>3.227207E-2</v>
      </c>
      <c r="M22" s="532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59"/>
      <c r="AS22" s="159"/>
      <c r="AT22" s="159"/>
      <c r="AU22" s="159"/>
      <c r="AV22" s="159"/>
      <c r="AW22" s="159"/>
      <c r="AX22" s="159"/>
      <c r="AY22" s="159"/>
      <c r="AZ22" s="159"/>
      <c r="BA22" s="159"/>
      <c r="BB22" s="159"/>
      <c r="BC22" s="159"/>
      <c r="BD22" s="159"/>
      <c r="BE22" s="159"/>
      <c r="BF22" s="159"/>
    </row>
    <row r="23" spans="2:58" s="158" customFormat="1" ht="12.4" customHeight="1">
      <c r="B23" s="460" t="s">
        <v>418</v>
      </c>
      <c r="C23" s="74"/>
      <c r="D23" s="552"/>
      <c r="E23" s="534">
        <f>IFERROR(IF(D7&lt;&gt;"",VLOOKUP(D7,'EducPublic%GDP'!$B$12:$F$302,3,0),"")/100," --")</f>
        <v>1.3583772999999999E-2</v>
      </c>
      <c r="F23" s="538"/>
      <c r="G23" s="538"/>
      <c r="H23" s="553"/>
      <c r="I23" s="534">
        <f>IFERROR(IF(H7&lt;&gt;"",VLOOKUP(H7,'EducPublic%GDP'!$B$12:$F$302,3,0),"")/100," --")</f>
        <v>1.4358665999999999E-2</v>
      </c>
      <c r="J23" s="538"/>
      <c r="K23" s="541"/>
      <c r="L23" s="540">
        <f>IFERROR(IF(L7&lt;&gt;"",VLOOKUP(L7,'EducPublic%GDP'!$B$12:$N$302,3,0),"")/100," --")</f>
        <v>1.2084983000000001E-2</v>
      </c>
      <c r="M23" s="541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</row>
    <row r="24" spans="2:58" s="158" customFormat="1" ht="26.65" customHeight="1">
      <c r="B24" s="109" t="s">
        <v>420</v>
      </c>
      <c r="C24" s="110" t="s">
        <v>379</v>
      </c>
      <c r="D24" s="542"/>
      <c r="E24" s="544"/>
      <c r="G24" s="554" t="str">
        <f>IF(D7&lt;&gt;"",VLOOKUP(D7,'EducPublic%GOV'!$B$14:$N$302,5,0),"")</f>
        <v>(2017)</v>
      </c>
      <c r="H24" s="555"/>
      <c r="I24" s="544"/>
      <c r="J24" s="546"/>
      <c r="K24" s="547" t="str">
        <f>IF(H7&lt;&gt;"",VLOOKUP(H7,'EducPublic%GOV'!$B$14:$N$302,5,0),"")</f>
        <v>(2017)</v>
      </c>
      <c r="L24" s="548"/>
      <c r="M24" s="549" t="str">
        <f>IF(L7&lt;&gt;"",VLOOKUP(L7,'EducPublic%GOV'!$B$14:$N$302,5,0),"")</f>
        <v>(2017)</v>
      </c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</row>
    <row r="25" spans="2:58" s="158" customFormat="1" ht="12.4" customHeight="1">
      <c r="B25" s="160" t="s">
        <v>417</v>
      </c>
      <c r="C25" s="161"/>
      <c r="D25" s="520"/>
      <c r="E25" s="521">
        <f>IFERROR(IF(D7&lt;&gt;"",VLOOKUP(D7,'EducPublic%GOV'!$B$14:$N$302,4,0),"")/100," --")</f>
        <v>0.13569307999999999</v>
      </c>
      <c r="F25" s="556"/>
      <c r="G25" s="557"/>
      <c r="H25" s="558"/>
      <c r="I25" s="521">
        <f>IFERROR(IF(H7&lt;&gt;"",VLOOKUP(H7,'EducPublic%GOV'!$B$14:$N$302,4,0),"")/100," --")</f>
        <v>0.12140735</v>
      </c>
      <c r="J25" s="556"/>
      <c r="K25" s="559"/>
      <c r="L25" s="525">
        <f>IFERROR(IF(L7&lt;&gt;"",VLOOKUP(L7,'EducPublic%GOV'!$B$14:$N$302,4,0),"")/100," --")</f>
        <v>0.10775662999999999</v>
      </c>
      <c r="M25" s="550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</row>
    <row r="26" spans="2:58" s="58" customFormat="1" ht="22.75" customHeight="1">
      <c r="B26" s="459" t="s">
        <v>461</v>
      </c>
      <c r="C26" s="161"/>
      <c r="D26" s="520"/>
      <c r="E26" s="521">
        <f>IFERROR(IF(D7&lt;&gt;"",VLOOKUP(D7,'EducPublic%GOV'!$B$14:$N$302,2,0),"")/100," --")</f>
        <v>9.5919104999999991E-2</v>
      </c>
      <c r="F26" s="556"/>
      <c r="G26" s="530"/>
      <c r="H26" s="560"/>
      <c r="I26" s="521">
        <f>IFERROR(IF(H7&lt;&gt;"",VLOOKUP(H7,'EducPublic%GOV'!$B$14:$N$302,2,0),"")/100," --")</f>
        <v>8.7476234E-2</v>
      </c>
      <c r="J26" s="556"/>
      <c r="K26" s="561"/>
      <c r="L26" s="525">
        <f>IFERROR(IF(L7&lt;&gt;"",VLOOKUP(L7,'EducPublic%GOV'!$B$14:$N$302,2,0),"")/100," --")</f>
        <v>7.8571531999999999E-2</v>
      </c>
      <c r="M26" s="532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</row>
    <row r="27" spans="2:58" s="58" customFormat="1" ht="12.4" customHeight="1">
      <c r="B27" s="460" t="s">
        <v>418</v>
      </c>
      <c r="C27" s="74"/>
      <c r="D27" s="552"/>
      <c r="E27" s="534">
        <f>IFERROR(IF(D7&lt;&gt;"",VLOOKUP(D7,'EducPublic%GOV'!$B$14:$N$302,3,0),"")/100," --")</f>
        <v>3.9773974000000004E-2</v>
      </c>
      <c r="F27" s="562"/>
      <c r="G27" s="535"/>
      <c r="H27" s="563"/>
      <c r="I27" s="534">
        <f>IFERROR(IF(H7&lt;&gt;"",VLOOKUP(H7,'EducPublic%GOV'!$B$14:$N$302,3,0),"")/100," --")</f>
        <v>3.3931120000000002E-2</v>
      </c>
      <c r="J27" s="562"/>
      <c r="K27" s="564"/>
      <c r="L27" s="540">
        <f>IFERROR(IF(L7&lt;&gt;"",VLOOKUP(L7,'EducPublic%GOV'!$B$14:$N$302,3,0),"")/100," --")</f>
        <v>2.9185094000000002E-2</v>
      </c>
      <c r="M27" s="541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</row>
    <row r="28" spans="2:58" s="158" customFormat="1" ht="24.4" customHeight="1">
      <c r="B28" s="109" t="s">
        <v>421</v>
      </c>
      <c r="C28" s="110" t="s">
        <v>379</v>
      </c>
      <c r="D28" s="542"/>
      <c r="E28" s="544"/>
      <c r="F28" s="546"/>
      <c r="G28" s="547" t="str">
        <f>IF(D7&lt;&gt;"",VLOOKUP(D7,EducMoney!$B$18:$Y$302,6,0),"")</f>
        <v>(2016)</v>
      </c>
      <c r="H28" s="555"/>
      <c r="I28" s="544"/>
      <c r="J28" s="546"/>
      <c r="K28" s="547" t="str">
        <f>IF(H7&lt;&gt;"",VLOOKUP(H7,EducMoney!$B$18:$Y$302,6,0),"")</f>
        <v>(2017)</v>
      </c>
      <c r="L28" s="555"/>
      <c r="M28" s="547" t="str">
        <f>IF(L7&lt;&gt;"",VLOOKUP(L7,EducMoney!$B$18:$Y$302,6,0),"")</f>
        <v>(2017)</v>
      </c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59"/>
      <c r="AS28" s="159"/>
      <c r="AT28" s="159"/>
      <c r="AU28" s="159"/>
      <c r="AV28" s="159"/>
      <c r="AW28" s="159"/>
      <c r="AX28" s="159"/>
      <c r="AY28" s="159"/>
      <c r="AZ28" s="159"/>
      <c r="BA28" s="159"/>
      <c r="BB28" s="159"/>
      <c r="BC28" s="159"/>
      <c r="BD28" s="159"/>
      <c r="BE28" s="159"/>
      <c r="BF28" s="159"/>
    </row>
    <row r="29" spans="2:58" s="158" customFormat="1" ht="12.4" customHeight="1">
      <c r="B29" s="160" t="s">
        <v>417</v>
      </c>
      <c r="C29" s="162"/>
      <c r="D29" s="565"/>
      <c r="E29" s="566" t="str">
        <f>IFERROR(IF(D7&lt;&gt;"",VLOOKUP(D7,EducMoney!$B$18:$Y$302,5,0),"")/1," --")</f>
        <v xml:space="preserve"> --</v>
      </c>
      <c r="F29" s="567" t="str">
        <f>IF(D7&lt;&gt;"",VLOOKUP(D7,EducMoney!$B$18:$Y$302,10,0),"")</f>
        <v xml:space="preserve">  </v>
      </c>
      <c r="G29" s="524"/>
      <c r="H29" s="523"/>
      <c r="I29" s="566">
        <f>IFERROR(IF(H7&lt;&gt;"",VLOOKUP(H7,EducMoney!$B$18:$Y$302,5,0),"")/1," --")</f>
        <v>14208.775</v>
      </c>
      <c r="J29" s="567" t="str">
        <f>IF(H7&lt;&gt;"",VLOOKUP(H7,EducMoney!$B$18:$Y$302,10,0),"")</f>
        <v xml:space="preserve">  </v>
      </c>
      <c r="K29" s="524"/>
      <c r="L29" s="566">
        <f>IFERROR(IF(L7&lt;&gt;"",VLOOKUP(L7,EducMoney!$B$18:$Y$302,5,0),"")/1," --")</f>
        <v>11230.569</v>
      </c>
      <c r="M29" s="568" t="str">
        <f>IF(L7&lt;&gt;"",VLOOKUP(L7,EducMoney!$B$18:$Y$252,10,0),"")</f>
        <v xml:space="preserve">  </v>
      </c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</row>
    <row r="30" spans="2:58" s="158" customFormat="1" ht="12.4" customHeight="1">
      <c r="B30" s="459" t="s">
        <v>422</v>
      </c>
      <c r="C30" s="462"/>
      <c r="D30" s="569"/>
      <c r="E30" s="500">
        <f>IFERROR(IF(D7&lt;&gt;"",VLOOKUP(D7,EducMoney!$B$18:$Y$302,2,0),"")/1," --")</f>
        <v>15918.316801000001</v>
      </c>
      <c r="F30" s="567" t="str">
        <f>IF(D7&lt;&gt;"",VLOOKUP(D7,EducMoney!$B$18:$Y$302,7,0),"")</f>
        <v>a</v>
      </c>
      <c r="G30" s="570"/>
      <c r="H30" s="571"/>
      <c r="I30" s="500">
        <f>IFERROR(IF(H7&lt;&gt;"",VLOOKUP(H7,EducMoney!$B$18:$Y$302,2,0),"")/1," --")</f>
        <v>11603.505999999999</v>
      </c>
      <c r="J30" s="567" t="str">
        <f>IF(H7&lt;&gt;"",VLOOKUP(H7,EducMoney!$B$18:$Y$302,7,0),"")</f>
        <v xml:space="preserve">  </v>
      </c>
      <c r="K30" s="570"/>
      <c r="L30" s="499">
        <f>IFERROR(IF(L7&lt;&gt;"",VLOOKUP(L7,EducMoney!$B$18:$Y$302,2,0),"")/1," --")</f>
        <v>9090.4369999999999</v>
      </c>
      <c r="M30" s="570" t="str">
        <f>IF(L7&lt;&gt;"",VLOOKUP(L7,EducMoney!$B$18:$Y$252,7,0),"")</f>
        <v xml:space="preserve">  </v>
      </c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</row>
    <row r="31" spans="2:58" s="158" customFormat="1" ht="12.4" customHeight="1">
      <c r="B31" s="459" t="s">
        <v>423</v>
      </c>
      <c r="C31" s="462"/>
      <c r="D31" s="569"/>
      <c r="E31" s="500">
        <f>IFERROR(IF(D7&lt;&gt;"",VLOOKUP(D7,EducMoney!$B$18:$Y$302,3,0),"")/1," --")</f>
        <v>15636.38082</v>
      </c>
      <c r="F31" s="567" t="str">
        <f>IF(D7&lt;&gt;"",VLOOKUP(D7,EducMoney!$B$18:$Y$302,8,0),"")</f>
        <v>a</v>
      </c>
      <c r="G31" s="570"/>
      <c r="H31" s="571"/>
      <c r="I31" s="500">
        <f>IFERROR(IF(H7&lt;&gt;"",VLOOKUP(H7,EducMoney!$B$18:$Y$302,3,0),"")/1," --")</f>
        <v>11592.248</v>
      </c>
      <c r="J31" s="567" t="str">
        <f>IF(H7&lt;&gt;"",VLOOKUP(H7,EducMoney!$B$18:$Y$302,8,0),"")</f>
        <v xml:space="preserve">  </v>
      </c>
      <c r="K31" s="570"/>
      <c r="L31" s="499">
        <f>IFERROR(IF(L7&lt;&gt;"",VLOOKUP(L7,EducMoney!$B$18:$Y$302,3,0),"")/1," --")</f>
        <v>10547.08</v>
      </c>
      <c r="M31" s="570" t="str">
        <f>IF(L7&lt;&gt;"",VLOOKUP(L7,EducMoney!$B$18:$Y$252,8,0),"")</f>
        <v xml:space="preserve">  </v>
      </c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</row>
    <row r="32" spans="2:58" s="158" customFormat="1" ht="12.4" customHeight="1">
      <c r="B32" s="460" t="s">
        <v>418</v>
      </c>
      <c r="C32" s="463"/>
      <c r="D32" s="572"/>
      <c r="E32" s="505">
        <f>IFERROR(IF(D7&lt;&gt;"",VLOOKUP(D7,EducMoney!$B$18:$Y$302,4,0)/1,"")," --")</f>
        <v>24020.072350999999</v>
      </c>
      <c r="F32" s="573" t="str">
        <f>IF(D7&lt;&gt;"",VLOOKUP(D7,EducMoney!$B$18:$Y$302,9,0),"")</f>
        <v>a</v>
      </c>
      <c r="G32" s="516"/>
      <c r="H32" s="574"/>
      <c r="I32" s="505">
        <f>IFERROR(IF(H7&lt;&gt;"",VLOOKUP(H7,EducMoney!$B$18:$Y$3002,4,0)/1,"")," --")</f>
        <v>28144.092000000001</v>
      </c>
      <c r="J32" s="573" t="str">
        <f>IF(H7&lt;&gt;"",VLOOKUP(H7,EducMoney!$B$18:$Y$302,9,0),"")</f>
        <v xml:space="preserve">  </v>
      </c>
      <c r="K32" s="516"/>
      <c r="L32" s="504">
        <f>IFERROR(IF(L7&lt;&gt;"",VLOOKUP(L7,EducMoney!$B$18:$Y$302,4,0)/1,"")," --")</f>
        <v>16327.298000000001</v>
      </c>
      <c r="M32" s="516" t="str">
        <f>IF(L7&lt;&gt;"",VLOOKUP(L7,EducMoney!$B$18:$Y$252,9,0),"")</f>
        <v xml:space="preserve">  </v>
      </c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</row>
    <row r="33" spans="2:58" s="158" customFormat="1" ht="11.5" customHeight="1">
      <c r="B33" s="159"/>
      <c r="C33" s="93"/>
      <c r="D33" s="93"/>
      <c r="E33" s="60"/>
      <c r="F33" s="736" t="s">
        <v>484</v>
      </c>
      <c r="G33" s="374"/>
      <c r="H33" s="374"/>
      <c r="I33" s="159"/>
      <c r="J33" s="736" t="s">
        <v>484</v>
      </c>
      <c r="K33" s="159"/>
      <c r="L33" s="62"/>
      <c r="M33" s="63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</row>
    <row r="34" spans="2:58" s="158" customFormat="1" ht="33" customHeight="1">
      <c r="B34" s="159"/>
      <c r="C34" s="93"/>
      <c r="D34" s="93"/>
      <c r="E34" s="60"/>
      <c r="F34" s="383"/>
      <c r="G34" s="374"/>
      <c r="H34" s="374"/>
      <c r="I34" s="159"/>
      <c r="J34" s="61"/>
      <c r="K34" s="159"/>
      <c r="L34" s="62"/>
      <c r="M34" s="63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</row>
    <row r="35" spans="2:58" s="158" customFormat="1" ht="15.65" customHeight="1">
      <c r="B35" s="931" t="s">
        <v>467</v>
      </c>
      <c r="C35" s="933"/>
      <c r="D35" s="938" t="str">
        <f>D7</f>
        <v>Switzerland</v>
      </c>
      <c r="E35" s="939"/>
      <c r="F35" s="939"/>
      <c r="G35" s="940"/>
      <c r="H35" s="931" t="str">
        <f>H7</f>
        <v>United Kingdom</v>
      </c>
      <c r="I35" s="932"/>
      <c r="J35" s="932"/>
      <c r="K35" s="933"/>
      <c r="L35" s="943" t="str">
        <f>L7</f>
        <v>OECD</v>
      </c>
      <c r="M35" s="944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</row>
    <row r="36" spans="2:58" s="158" customFormat="1" ht="17.25" customHeight="1">
      <c r="B36" s="109" t="s">
        <v>481</v>
      </c>
      <c r="C36" s="110">
        <v>5</v>
      </c>
      <c r="D36" s="586"/>
      <c r="E36" s="543"/>
      <c r="F36" s="587"/>
      <c r="G36" s="549"/>
      <c r="H36" s="586"/>
      <c r="I36" s="543"/>
      <c r="J36" s="587"/>
      <c r="K36" s="549"/>
      <c r="L36" s="950"/>
      <c r="M36" s="951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</row>
    <row r="37" spans="2:58" s="71" customFormat="1" ht="22.75" customHeight="1">
      <c r="B37" s="160" t="s">
        <v>433</v>
      </c>
      <c r="C37" s="161"/>
      <c r="D37" s="575"/>
      <c r="E37" s="576">
        <f>IFERROR(IF(D7&lt;&gt;"",VLOOKUP(D7,'Students Tertiary'!$B$6:$D$405,2,0),"")/1," --")</f>
        <v>300618.00001199997</v>
      </c>
      <c r="F37" s="577"/>
      <c r="G37" s="578" t="str">
        <f>IFERROR(IF(D7&lt;&gt;"",VLOOKUP(D7,'Students Tertiary'!$B$6:$D$405,3,0),""),1)</f>
        <v>(2017)</v>
      </c>
      <c r="H37" s="575"/>
      <c r="I37" s="576">
        <f>IFERROR(IF(H7&lt;&gt;"",VLOOKUP(H7,'Students Tertiary'!$B$6:$D$405,2,0),"")/1," --")</f>
        <v>2431886.3766720002</v>
      </c>
      <c r="J37" s="577"/>
      <c r="K37" s="578" t="str">
        <f>IFERROR(IF(H7&lt;&gt;"",VLOOKUP(H7,'Students Tertiary'!$B$6:$D$405,3,0),""),1)</f>
        <v>(2017)</v>
      </c>
      <c r="L37" s="576">
        <f>IFERROR(IF(L7&lt;&gt;"",VLOOKUP(L7,'Students Tertiary'!$B$6:$D$405,2,0),"")/1," --")</f>
        <v>61809193.526957981</v>
      </c>
      <c r="M37" s="578" t="str">
        <f>IFERROR(IF(L7&lt;&gt;"",VLOOKUP(L7,'Students Tertiary'!$B$6:$D$405,3,0),"")," --")</f>
        <v>(2017)</v>
      </c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</row>
    <row r="38" spans="2:58" s="71" customFormat="1" ht="13.75" customHeight="1">
      <c r="B38" s="450" t="s">
        <v>453</v>
      </c>
      <c r="C38" s="451"/>
      <c r="D38" s="579"/>
      <c r="E38" s="576">
        <f>IFERROR(IF(D7&lt;&gt;"",VLOOKUP(D7,'Students internationals'!$B$6:$D$308,2,0),"")/1," --")</f>
        <v>53368.000011999997</v>
      </c>
      <c r="F38" s="577"/>
      <c r="G38" s="578" t="str">
        <f>IFERROR(IF(D7&lt;&gt;"",VLOOKUP(D7,'Students internationals'!$B$6:$D$308,3,0),""),1)</f>
        <v>(2017)</v>
      </c>
      <c r="H38" s="579"/>
      <c r="I38" s="576">
        <f>IFERROR(IF(H7&lt;&gt;"",VLOOKUP(H7,'Students internationals'!$B$6:$D$308,2,0),"")/1," --")</f>
        <v>435734.00001199997</v>
      </c>
      <c r="J38" s="577"/>
      <c r="K38" s="578" t="str">
        <f>IFERROR(IF(H7&lt;&gt;"",VLOOKUP(H7,'Students internationals'!$B$6:$D$308,3,0),""),1)</f>
        <v>(2017)</v>
      </c>
      <c r="L38" s="576">
        <f>IFERROR(IF(L7&lt;&gt;"",VLOOKUP(L7,'Students internationals'!$B$6:$D$308,2,0),"")/1," --")</f>
        <v>3680046.4211450014</v>
      </c>
      <c r="M38" s="578" t="str">
        <f>IFERROR(IF(L7&lt;&gt;"",VLOOKUP(L7,'Students internationals'!$B$6:$D$308,3,0),"")," --")</f>
        <v>(2017)</v>
      </c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</row>
    <row r="39" spans="2:58" s="71" customFormat="1" ht="13.75" customHeight="1">
      <c r="B39" s="160" t="s">
        <v>455</v>
      </c>
      <c r="C39" s="72"/>
      <c r="D39" s="490"/>
      <c r="E39" s="521">
        <f>IFERROR(IF(D7&lt;&gt;"",VLOOKUP(D7,'%Students etrangers'!$B$6:$D$306,2,0),"")/100," --")</f>
        <v>0.17752772</v>
      </c>
      <c r="F39" s="530"/>
      <c r="G39" s="580" t="str">
        <f>IFERROR(IF(D7&lt;&gt;"",VLOOKUP(D7,'%Students etrangers'!$B$6:$D$306,3,0),""),1)</f>
        <v>(2017)</v>
      </c>
      <c r="H39" s="490"/>
      <c r="I39" s="521">
        <f>IFERROR(IF(H7&lt;&gt;"",VLOOKUP(H7,'%Students etrangers'!$B$6:$D$306,2,0),"")/100," --")</f>
        <v>0.17917542</v>
      </c>
      <c r="J39" s="530"/>
      <c r="K39" s="580" t="str">
        <f>IFERROR(IF(H7&lt;&gt;"",VLOOKUP(H7,'%Students etrangers'!$B$6:$D$306,3,0),""),1)</f>
        <v>(2017)</v>
      </c>
      <c r="L39" s="521" t="str">
        <f>IFERROR(IF(L7&lt;&gt;"",VLOOKUP(L7,'%Students etrangers'!$B$6:$D$306,2,0),"")/100," --")</f>
        <v xml:space="preserve"> --</v>
      </c>
      <c r="M39" s="580" t="str">
        <f>IFERROR(IF(L7&lt;&gt;"",VLOOKUP(L7,'%Students etrangers'!$B$6:$D$306,3,0),"")," --")</f>
        <v xml:space="preserve">  </v>
      </c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</row>
    <row r="40" spans="2:58" s="71" customFormat="1" ht="13.75" customHeight="1">
      <c r="B40" s="450" t="s">
        <v>458</v>
      </c>
      <c r="C40" s="451"/>
      <c r="D40" s="579"/>
      <c r="E40" s="576">
        <f>IFERROR(IF(D7&lt;&gt;"",VLOOKUP(D7,'Students Nat a étranger'!$B$6:$D$308,2,0),"")/1," --")</f>
        <v>14334.000012</v>
      </c>
      <c r="F40" s="577"/>
      <c r="G40" s="578" t="str">
        <f>IFERROR(IF(D7&lt;&gt;"",VLOOKUP(D7,'Students Nat a étranger'!$B$6:$D$308,3,0),""),1)</f>
        <v>(2017)</v>
      </c>
      <c r="H40" s="579"/>
      <c r="I40" s="576">
        <f>IFERROR(IF(H7&lt;&gt;"",VLOOKUP(H7,'Students Nat a étranger'!$B$6:$D$308,2,0),"")/1," --")</f>
        <v>35252.000011999997</v>
      </c>
      <c r="J40" s="577"/>
      <c r="K40" s="578" t="str">
        <f>IFERROR(IF(H7&lt;&gt;"",VLOOKUP(H7,'Students Nat a étranger'!$B$6:$D$308,3,0),""),1)</f>
        <v>(2017)</v>
      </c>
      <c r="L40" s="576">
        <f>IFERROR(IF(L7&lt;&gt;"",VLOOKUP(L7,'Students Nat a étranger'!$B$6:$D$308,2,0),"")/1," --")</f>
        <v>1044549.0004079994</v>
      </c>
      <c r="M40" s="578" t="str">
        <f>IFERROR(IF(L7&lt;&gt;"",VLOOKUP(L7,'Students Nat a étranger'!$B$6:$D$308,3,0),"")," --")</f>
        <v>(2017)</v>
      </c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</row>
    <row r="41" spans="2:58" s="71" customFormat="1" ht="13.75" customHeight="1">
      <c r="B41" s="475" t="s">
        <v>456</v>
      </c>
      <c r="C41" s="476"/>
      <c r="D41" s="688"/>
      <c r="E41" s="689">
        <f>IFERROR(IF(D7&lt;&gt;"",VLOOKUP(D7,'%Students a l etranger'!$B$6:$D$306,2,0),"")/100," --")</f>
        <v>4.7682419999999996E-2</v>
      </c>
      <c r="F41" s="699"/>
      <c r="G41" s="686" t="str">
        <f>IFERROR(IF(D7&lt;&gt;"",VLOOKUP(D7,'%Students a l etranger'!$B$6:$D$306,3,0),""),1)</f>
        <v>(2017)</v>
      </c>
      <c r="H41" s="688"/>
      <c r="I41" s="689">
        <f>IFERROR(IF(H7&lt;&gt;"",VLOOKUP(H7,'%Students a l etranger'!$B$6:$D$306,2,0),"")/100," --")</f>
        <v>1.4495719999999998E-2</v>
      </c>
      <c r="J41" s="699"/>
      <c r="K41" s="686" t="str">
        <f>IFERROR(IF(H7&lt;&gt;"",VLOOKUP(H7,'%Students a l etranger'!$B$6:$D$306,3,0),""),1)</f>
        <v>(2017)</v>
      </c>
      <c r="L41" s="689" t="str">
        <f>IFERROR(IF(L7&lt;&gt;"",VLOOKUP(L7,'%Students a l etranger'!$B$6:$D$306,2,0),"")/100," --")</f>
        <v xml:space="preserve"> --</v>
      </c>
      <c r="M41" s="686" t="str">
        <f>IFERROR(IF(L7&lt;&gt;"",VLOOKUP(L7,'%Students a l etranger'!$B$6:$D$306,3,0),"")," --")</f>
        <v xml:space="preserve">  </v>
      </c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</row>
    <row r="42" spans="2:58" s="71" customFormat="1" ht="5.65" customHeight="1">
      <c r="B42" s="700"/>
      <c r="C42" s="46"/>
      <c r="D42" s="46"/>
      <c r="E42" s="701"/>
      <c r="F42" s="702"/>
      <c r="G42" s="703"/>
      <c r="H42" s="46"/>
      <c r="I42" s="703"/>
      <c r="J42" s="702"/>
      <c r="K42" s="46"/>
      <c r="L42" s="46"/>
      <c r="M42" s="487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</row>
    <row r="43" spans="2:58" s="71" customFormat="1" ht="13.9" customHeight="1">
      <c r="B43" s="934" t="str">
        <f xml:space="preserve"> CONCATENATE("   Number of tertiary students from Switzerland in ",H7, " *")</f>
        <v xml:space="preserve">   Number of tertiary students from Switzerland in United Kingdom *</v>
      </c>
      <c r="C43" s="935"/>
      <c r="D43" s="935"/>
      <c r="E43" s="935"/>
      <c r="F43" s="693"/>
      <c r="G43" s="704"/>
      <c r="H43" s="717"/>
      <c r="I43" s="694">
        <f>IFERROR(IF(H7&lt;&gt;"",VLOOKUP(H7,'Students from CH'!$B$6:$D$308,2,0),"")/1," --")</f>
        <v>3550.000012</v>
      </c>
      <c r="J43" s="693"/>
      <c r="K43" s="698" t="str">
        <f>IFERROR(IF(H7&lt;&gt;"",VLOOKUP(H7,'Students from CH'!$B$6:$D$308,3,0),""),1)</f>
        <v>(2017)</v>
      </c>
      <c r="L43" s="717"/>
      <c r="M43" s="705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</row>
    <row r="44" spans="2:58" s="71" customFormat="1" ht="13.9" customHeight="1">
      <c r="B44" s="936" t="str">
        <f>CONCATENATE("   Number of tertiary students from ",H7," in Switzerland", " *")</f>
        <v xml:space="preserve">   Number of tertiary students from United Kingdom in Switzerland *</v>
      </c>
      <c r="C44" s="937"/>
      <c r="D44" s="937"/>
      <c r="E44" s="937"/>
      <c r="F44" s="692"/>
      <c r="G44" s="691"/>
      <c r="H44" s="510"/>
      <c r="I44" s="691">
        <f>IFERROR(IF(H7&lt;&gt;"",VLOOKUP(H7,'Students etr en CH'!$B$5:$D$263,2,0),"")/1,"--")</f>
        <v>622</v>
      </c>
      <c r="J44" s="692"/>
      <c r="K44" s="516" t="str">
        <f>IFERROR(IF(H7&lt;&gt;"",VLOOKUP(H7,'Students etr en CH'!$B$5:$D$263,3,0),""),"--")</f>
        <v>(2017)</v>
      </c>
      <c r="L44" s="719"/>
      <c r="M44" s="585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</row>
    <row r="45" spans="2:58" s="71" customFormat="1" ht="13.9" customHeight="1">
      <c r="B45" s="934" t="str">
        <f xml:space="preserve"> CONCATENATE("   Number of tertiary students from Switzerland in ",L7, " *")</f>
        <v xml:space="preserve">   Number of tertiary students from Switzerland in OECD *</v>
      </c>
      <c r="C45" s="935"/>
      <c r="D45" s="935"/>
      <c r="E45" s="935"/>
      <c r="F45" s="693"/>
      <c r="G45" s="704"/>
      <c r="H45" s="717"/>
      <c r="I45" s="694"/>
      <c r="J45" s="693"/>
      <c r="K45" s="698"/>
      <c r="L45" s="720">
        <f>IFERROR(IF(L7&lt;&gt;"",VLOOKUP(L7,'Students from CH'!$B$6:$D$308,2,0),"")/1," --")</f>
        <v>13361.495451000008</v>
      </c>
      <c r="M45" s="706" t="str">
        <f>IFERROR(IF(L7&lt;&gt;"",VLOOKUP(L7,'Students from CH'!$B$6:$D$308,3,0),"")," --")</f>
        <v>(2017)</v>
      </c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</row>
    <row r="46" spans="2:58" ht="13.9" customHeight="1">
      <c r="B46" s="941" t="str">
        <f>CONCATENATE("   Number of tertiary students from ",L7," in Switzerland"," *")</f>
        <v xml:space="preserve">   Number of tertiary students from OECD in Switzerland *</v>
      </c>
      <c r="C46" s="942"/>
      <c r="D46" s="942"/>
      <c r="E46" s="942"/>
      <c r="F46" s="600"/>
      <c r="G46" s="687"/>
      <c r="H46" s="718"/>
      <c r="I46" s="599" t="str">
        <f>IFERROR(IF(H8&lt;&gt;"",VLOOKUP(H8,'Students etr en CH'!B6:C257,2,0),""),1)</f>
        <v/>
      </c>
      <c r="J46" s="600"/>
      <c r="K46" s="601"/>
      <c r="L46" s="602">
        <f>IFERROR(IF(L7&lt;&gt;"",VLOOKUP(L7,'Students etr en CH'!$B$5:$D$263,2,0),"")/1," --")</f>
        <v>37655</v>
      </c>
      <c r="M46" s="516" t="str">
        <f>IFERROR(IF(L7&lt;&gt;"",VLOOKUP(L7,'Students etr en CH'!$B$5:$D$263,3,0),""),"--")</f>
        <v>(2017)</v>
      </c>
    </row>
    <row r="47" spans="2:58" ht="13.9" customHeight="1">
      <c r="B47" s="93" t="s">
        <v>482</v>
      </c>
      <c r="C47" s="93"/>
      <c r="D47" s="93"/>
      <c r="E47" s="93"/>
      <c r="F47" s="75"/>
      <c r="G47" s="378"/>
      <c r="H47" s="378"/>
      <c r="I47" s="690"/>
      <c r="J47" s="75"/>
      <c r="K47" s="75"/>
      <c r="L47" s="690"/>
      <c r="M47" s="685"/>
    </row>
    <row r="48" spans="2:58" ht="10.15" customHeight="1">
      <c r="C48" s="93"/>
      <c r="D48" s="93"/>
      <c r="E48" s="93"/>
      <c r="F48" s="75"/>
      <c r="G48" s="378"/>
      <c r="H48" s="378"/>
      <c r="I48" s="690"/>
      <c r="J48" s="75"/>
      <c r="K48" s="75"/>
      <c r="L48" s="690"/>
      <c r="M48" s="685"/>
    </row>
    <row r="49" spans="2:58" s="71" customFormat="1" ht="19.399999999999999" customHeight="1">
      <c r="B49" s="64"/>
      <c r="C49" s="65"/>
      <c r="D49" s="65"/>
      <c r="E49" s="66"/>
      <c r="F49" s="69"/>
      <c r="G49" s="375"/>
      <c r="H49" s="375"/>
      <c r="I49" s="37"/>
      <c r="J49" s="67"/>
      <c r="K49" s="37"/>
      <c r="L49" s="68"/>
      <c r="M49" s="69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</row>
    <row r="50" spans="2:58" s="71" customFormat="1" ht="19" customHeight="1">
      <c r="B50" s="931" t="s">
        <v>372</v>
      </c>
      <c r="C50" s="933"/>
      <c r="D50" s="931" t="str">
        <f>D7</f>
        <v>Switzerland</v>
      </c>
      <c r="E50" s="932"/>
      <c r="F50" s="932"/>
      <c r="G50" s="933"/>
      <c r="H50" s="931" t="str">
        <f>H7</f>
        <v>United Kingdom</v>
      </c>
      <c r="I50" s="932"/>
      <c r="J50" s="932"/>
      <c r="K50" s="933"/>
      <c r="L50" s="943" t="str">
        <f>L7</f>
        <v>OECD</v>
      </c>
      <c r="M50" s="944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</row>
    <row r="51" spans="2:58" s="71" customFormat="1" ht="17.25" customHeight="1">
      <c r="B51" s="109" t="s">
        <v>459</v>
      </c>
      <c r="C51" s="110" t="s">
        <v>479</v>
      </c>
      <c r="D51" s="588"/>
      <c r="E51" s="589"/>
      <c r="F51" s="590"/>
      <c r="G51" s="547" t="str">
        <f>IF(D7&lt;&gt;"",VLOOKUP(D7,RD!$A$8:$I$250,3,0),"")</f>
        <v>(2017)</v>
      </c>
      <c r="H51" s="588"/>
      <c r="I51" s="589"/>
      <c r="J51" s="590"/>
      <c r="K51" s="547" t="str">
        <f>IF(H7&lt;&gt;"",VLOOKUP(H7,RD!$A$8:$I$250,3,0),"")</f>
        <v>(2018)</v>
      </c>
      <c r="L51" s="492"/>
      <c r="M51" s="591" t="str">
        <f>IF(L7&lt;&gt;"",VLOOKUP(L7,RD!$A$8:$I$250,3,0),"")</f>
        <v>(2018)</v>
      </c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</row>
    <row r="52" spans="2:58" s="71" customFormat="1" ht="13.75" customHeight="1">
      <c r="B52" s="160" t="s">
        <v>443</v>
      </c>
      <c r="C52" s="72"/>
      <c r="D52" s="592"/>
      <c r="E52" s="593">
        <f>IFERROR(IF(D7&lt;&gt;"",VLOOKUP(D7,'RD%GDP'!$A$8:$I$250,2,0),"")/100," --")</f>
        <v>3.2934257270149328E-2</v>
      </c>
      <c r="F52" s="594" t="str">
        <f>IF(D7&lt;&gt;"",VLOOKUP(D7,'RD%GDP'!$A$8:$I$250,4,0),"")</f>
        <v>rank 5</v>
      </c>
      <c r="G52" s="595"/>
      <c r="H52" s="592"/>
      <c r="I52" s="593">
        <f>IFERROR(IF(H7&lt;&gt;"",VLOOKUP(H7,'RD%GDP'!$A$8:$I$230,2,0),"")/100," --")</f>
        <v>1.7288546773218724E-2</v>
      </c>
      <c r="J52" s="594" t="str">
        <f>IF(H7&lt;&gt;"",VLOOKUP(H7,'RD%GDP'!$A$8:$I$230,4,0),"")</f>
        <v>rank 22</v>
      </c>
      <c r="K52" s="595"/>
      <c r="L52" s="596">
        <f>IFERROR(IF(L7&lt;&gt;"",VLOOKUP(L7,'RD%GDP'!$A$8:$I$250,2,0),"")/100," --")</f>
        <v>2.3786073449166792E-2</v>
      </c>
      <c r="M52" s="58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</row>
    <row r="53" spans="2:58" s="71" customFormat="1" ht="13.75" customHeight="1">
      <c r="B53" s="160" t="s">
        <v>444</v>
      </c>
      <c r="C53" s="72"/>
      <c r="D53" s="592"/>
      <c r="E53" s="597">
        <f>IFERROR(IF(D7&lt;&gt;"",VLOOKUP(D7,RD!$A$8:$I$250,2,0),"")/1000," --")</f>
        <v>18.688492620262522</v>
      </c>
      <c r="F53" s="594" t="str">
        <f>IF(D7&lt;&gt;"",VLOOKUP(D7,RD!$A$8:$I$250,4,0),"")</f>
        <v>rank 18</v>
      </c>
      <c r="G53" s="595"/>
      <c r="H53" s="592"/>
      <c r="I53" s="597">
        <f>IFERROR(IF(H7&lt;&gt;"",VLOOKUP(H7,RD!$A$8:$I$230,2,0),"")/1000," --")</f>
        <v>53.952630164415048</v>
      </c>
      <c r="J53" s="594" t="str">
        <f>IF(H7&lt;&gt;"",VLOOKUP(H7,RD!$A$8:$I$230,4,0),"")</f>
        <v>rank 8</v>
      </c>
      <c r="K53" s="595"/>
      <c r="L53" s="598">
        <f>IFERROR(IF(L7&lt;&gt;"",VLOOKUP(L7,RD!$A$8:$I$250,2,0),"")/1000," --")</f>
        <v>1447.8275152817928</v>
      </c>
      <c r="M53" s="58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</row>
    <row r="54" spans="2:58" s="71" customFormat="1" ht="13.75" customHeight="1">
      <c r="B54" s="73" t="s">
        <v>445</v>
      </c>
      <c r="C54" s="74"/>
      <c r="D54" s="552"/>
      <c r="E54" s="599">
        <f>IFERROR(IF(D7&lt;&gt;"",VLOOKUP(D7,RDcapita!$A$8:$I$250,2,0),"")/1," --")</f>
        <v>2211.1744448856725</v>
      </c>
      <c r="F54" s="600" t="str">
        <f>IF(D7&lt;&gt;"",VLOOKUP(D7,RDcapita!$A$8:$I$230,4,0),"")</f>
        <v>rank 1</v>
      </c>
      <c r="G54" s="601"/>
      <c r="H54" s="552"/>
      <c r="I54" s="599">
        <f>IFERROR(IF(H7&lt;&gt;"",VLOOKUP(H7,RDcapita!$A$8:$I$230,2,0),"")/1," --")</f>
        <v>812.09931609993146</v>
      </c>
      <c r="J54" s="600" t="str">
        <f>IF(H7&lt;&gt;"",VLOOKUP(H7,RDcapita!$A$8:$I$230,4,0),"")</f>
        <v>rank 21</v>
      </c>
      <c r="K54" s="601"/>
      <c r="L54" s="602">
        <f>IFERROR(IF(L7&lt;&gt;"",VLOOKUP(L7,RDcapita!$A$8:$I$250,2,0),"")/1," --")</f>
        <v>1072.26472505586</v>
      </c>
      <c r="M54" s="516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</row>
    <row r="55" spans="2:58" s="71" customFormat="1" ht="17.25" customHeight="1">
      <c r="B55" s="109" t="s">
        <v>364</v>
      </c>
      <c r="C55" s="110" t="s">
        <v>479</v>
      </c>
      <c r="D55" s="588"/>
      <c r="E55" s="589"/>
      <c r="F55" s="590"/>
      <c r="G55" s="547" t="str">
        <f>IF(D7&lt;&gt;"",VLOOKUP(D7,'R&amp;Dperformed'!$A$11:$T$300,8,0),"")</f>
        <v>(2017)</v>
      </c>
      <c r="H55" s="588"/>
      <c r="I55" s="589"/>
      <c r="J55" s="590"/>
      <c r="K55" s="547" t="str">
        <f>IF(H7&lt;&gt;"",VLOOKUP(H7,'R&amp;Dperformed'!$A$11:$T$300,8,0),"")</f>
        <v>(2018)</v>
      </c>
      <c r="L55" s="492"/>
      <c r="M55" s="547" t="str">
        <f>IF(L7&lt;&gt;"",VLOOKUP(L7,'R&amp;Dperformed'!$A$11:$T$300,8,0),"")</f>
        <v>(2018)</v>
      </c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</row>
    <row r="56" spans="2:58" s="71" customFormat="1" ht="13.75" customHeight="1">
      <c r="B56" s="734" t="s">
        <v>439</v>
      </c>
      <c r="C56" s="72"/>
      <c r="D56" s="592"/>
      <c r="E56" s="603">
        <f>IFERROR(IF(D7&lt;&gt;"",VLOOKUP(D7,'R&amp;Dperformed'!$A$11:$T$300,2,0),"")/100," --")</f>
        <v>0.68555674134936462</v>
      </c>
      <c r="F56" s="556"/>
      <c r="G56" s="595"/>
      <c r="H56" s="592"/>
      <c r="I56" s="603">
        <f>IFERROR(IF(H7&lt;&gt;"",VLOOKUP(H7,'R&amp;Dperformed'!$A$11:$T$300,2,0),"")/100," --")</f>
        <v>0.5479810854043089</v>
      </c>
      <c r="J56" s="556"/>
      <c r="K56" s="595"/>
      <c r="L56" s="604">
        <f>IFERROR(IF(L7&lt;&gt;"",VLOOKUP(L7,'R&amp;Dperformed'!$A$11:$T$300,2,0),"")/100," --")</f>
        <v>0.62519757367509576</v>
      </c>
      <c r="M56" s="5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</row>
    <row r="57" spans="2:58" s="71" customFormat="1" ht="13.75" customHeight="1">
      <c r="B57" s="734" t="s">
        <v>441</v>
      </c>
      <c r="C57" s="72"/>
      <c r="D57" s="592"/>
      <c r="E57" s="603">
        <f>IFERROR(IF(D7&lt;&gt;"",VLOOKUP(D7,'R&amp;Dperformed'!$A$11:$T$300,3,0),"")/100," --")</f>
        <v>0.26478997421779271</v>
      </c>
      <c r="F57" s="556"/>
      <c r="G57" s="595"/>
      <c r="H57" s="592"/>
      <c r="I57" s="603">
        <f>IFERROR(IF(H7&lt;&gt;"",VLOOKUP(H7,'R&amp;Dperformed'!$A$11:$T$300,3,0),"")/100," --")</f>
        <v>0.25943908998459747</v>
      </c>
      <c r="J57" s="556"/>
      <c r="K57" s="595"/>
      <c r="L57" s="604">
        <f>IFERROR(IF(L7&lt;&gt;"",VLOOKUP(L7,'R&amp;Dperformed'!$A$11:$T$300,3,0),"")/100," --")</f>
        <v>0.24918474444957223</v>
      </c>
      <c r="M57" s="5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</row>
    <row r="58" spans="2:58" s="71" customFormat="1" ht="13.75" customHeight="1">
      <c r="B58" s="735" t="s">
        <v>442</v>
      </c>
      <c r="C58" s="74"/>
      <c r="D58" s="552"/>
      <c r="E58" s="518">
        <f>IFERROR(IF(D7&lt;&gt;"",VLOOKUP(D7,'R&amp;Dperformed'!$A$11:$T$300,4,0),"")/100," --")</f>
        <v>5.3405069936784309E-2</v>
      </c>
      <c r="F58" s="562"/>
      <c r="G58" s="605"/>
      <c r="H58" s="552"/>
      <c r="I58" s="518">
        <f>IFERROR(IF(H7&lt;&gt;"",VLOOKUP(H7,'R&amp;Dperformed'!$A$11:$T$300,4,0),"")/100," --")</f>
        <v>0.13672619962828989</v>
      </c>
      <c r="J58" s="562"/>
      <c r="K58" s="605"/>
      <c r="L58" s="519">
        <f>IFERROR(IF(L7&lt;&gt;"",VLOOKUP(L7,'R&amp;Dperformed'!$A$11:$T$300,4,0),"")/100," --")</f>
        <v>7.3193848439891435E-2</v>
      </c>
      <c r="M58" s="516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</row>
    <row r="59" spans="2:58" s="71" customFormat="1" ht="17.25" customHeight="1">
      <c r="B59" s="109" t="s">
        <v>446</v>
      </c>
      <c r="C59" s="110" t="s">
        <v>479</v>
      </c>
      <c r="D59" s="588"/>
      <c r="E59" s="589"/>
      <c r="F59" s="590"/>
      <c r="G59" s="547" t="str">
        <f>IF(D7&lt;&gt;"",VLOOKUP(D7,'R&amp;Dperformed'!$A$11:$T$300,9,0),"")</f>
        <v>(2017)</v>
      </c>
      <c r="H59" s="588"/>
      <c r="I59" s="589"/>
      <c r="J59" s="590"/>
      <c r="K59" s="547" t="str">
        <f>IF(H7&lt;&gt;"",VLOOKUP(H7,'R&amp;Dperformed'!$A$11:$T$300,9,0),"")</f>
        <v>(2018)</v>
      </c>
      <c r="L59" s="492"/>
      <c r="M59" s="547" t="str">
        <f>IF(L7&lt;&gt;"",VLOOKUP(L7,'R&amp;Dperformed'!$A$11:$T$300,9,0),"")</f>
        <v>(2018)</v>
      </c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</row>
    <row r="60" spans="2:58" s="71" customFormat="1" ht="13.75" customHeight="1">
      <c r="B60" s="160" t="s">
        <v>439</v>
      </c>
      <c r="C60" s="72"/>
      <c r="D60" s="592"/>
      <c r="E60" s="603">
        <f>IFERROR(IF(D7&lt;&gt;"",VLOOKUP(D7,'R&amp;Dperformed'!$A$11:$T$300,5,0),"")/100," --")</f>
        <v>0.7096791409910006</v>
      </c>
      <c r="F60" s="556"/>
      <c r="G60" s="595"/>
      <c r="H60" s="592"/>
      <c r="I60" s="603">
        <f>IFERROR(IF(H7&lt;&gt;"",VLOOKUP(H7,'R&amp;Dperformed'!$A$11:$T$300,5,0),"")/100," --")</f>
        <v>0.67566809362347213</v>
      </c>
      <c r="J60" s="556"/>
      <c r="K60" s="595"/>
      <c r="L60" s="604">
        <f>IFERROR(IF(L7&lt;&gt;"",VLOOKUP(L7,'R&amp;Dperformed'!$A$11:$T$300,5,0),"")/100," --")</f>
        <v>0.7059426552202972</v>
      </c>
      <c r="M60" s="5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</row>
    <row r="61" spans="2:58" s="71" customFormat="1" ht="13.75" customHeight="1">
      <c r="B61" s="160" t="s">
        <v>440</v>
      </c>
      <c r="C61" s="72"/>
      <c r="D61" s="592"/>
      <c r="E61" s="603">
        <f>IFERROR(IF(D7&lt;&gt;"",VLOOKUP(D7,'R&amp;Dperformed'!$A$11:$T$300,6,0),"")/100," --")</f>
        <v>0.28195533283015739</v>
      </c>
      <c r="F61" s="556"/>
      <c r="G61" s="595"/>
      <c r="H61" s="592"/>
      <c r="I61" s="603">
        <f>IFERROR(IF(H7&lt;&gt;"",VLOOKUP(H7,'R&amp;Dperformed'!$A$11:$T$300,6,0),"")/100," --")</f>
        <v>0.23575808091843148</v>
      </c>
      <c r="J61" s="556"/>
      <c r="K61" s="595"/>
      <c r="L61" s="604">
        <f>IFERROR(IF(L7&lt;&gt;"",VLOOKUP(L7,'R&amp;Dperformed'!$A$11:$T$300,6,0),"")/100," --")</f>
        <v>0.17098838257521362</v>
      </c>
      <c r="M61" s="5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</row>
    <row r="62" spans="2:58" s="71" customFormat="1" ht="13.75" customHeight="1">
      <c r="B62" s="77" t="s">
        <v>441</v>
      </c>
      <c r="C62" s="78"/>
      <c r="D62" s="552"/>
      <c r="E62" s="518">
        <f>IFERROR(IF(D7&lt;&gt;"",VLOOKUP(D7,'R&amp;Dperformed'!$A$11:$T$300,7,0),"")/100," --")</f>
        <v>8.3655261788420417E-3</v>
      </c>
      <c r="F62" s="562"/>
      <c r="G62" s="601"/>
      <c r="H62" s="552"/>
      <c r="I62" s="518">
        <f>IFERROR(IF(H7&lt;&gt;"",VLOOKUP(H7,'R&amp;Dperformed'!$A$11:$T$300,7,0),"")/100," --")</f>
        <v>6.6365630032450454E-2</v>
      </c>
      <c r="J62" s="562"/>
      <c r="K62" s="601"/>
      <c r="L62" s="519">
        <f>IFERROR(IF(L7&lt;&gt;"",VLOOKUP(L7,'R&amp;Dperformed'!$A$11:$T$300,7,0),"")/100," --")</f>
        <v>9.9256279569683484E-2</v>
      </c>
      <c r="M62" s="516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</row>
    <row r="63" spans="2:58" s="71" customFormat="1" ht="17.25" customHeight="1">
      <c r="B63" s="109" t="s">
        <v>530</v>
      </c>
      <c r="C63" s="480" t="s">
        <v>479</v>
      </c>
      <c r="D63" s="588"/>
      <c r="E63" s="589"/>
      <c r="F63" s="590"/>
      <c r="G63" s="547" t="str">
        <f>IF(D7&lt;&gt;"",VLOOKUP(D7,ChercheursEPT!$A$8:$I$250,3,0),"")</f>
        <v>(2017)</v>
      </c>
      <c r="H63" s="588"/>
      <c r="I63" s="589"/>
      <c r="J63" s="590"/>
      <c r="K63" s="547" t="str">
        <f>IF(H7&lt;&gt;"",VLOOKUP(H7,ChercheursEPT!$A$8:$I$250,3,0),"")</f>
        <v>(2018)</v>
      </c>
      <c r="L63" s="492"/>
      <c r="M63" s="547" t="str">
        <f>IF(L7&lt;&gt;"",VLOOKUP(L7,ChercheursEPT!$A$8:$I$250,3,0),"")</f>
        <v>(2017)</v>
      </c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</row>
    <row r="64" spans="2:58" s="71" customFormat="1" ht="13.5" customHeight="1">
      <c r="B64" s="160" t="s">
        <v>437</v>
      </c>
      <c r="C64" s="72"/>
      <c r="D64" s="592"/>
      <c r="E64" s="606">
        <f>IFERROR(IF(D7&lt;&gt;"",VLOOKUP(D7,ChercheursEPT!$A$8:$I$250,2,0),"")/1," --")</f>
        <v>46088</v>
      </c>
      <c r="F64" s="594" t="str">
        <f>IF(D7&lt;&gt;"",VLOOKUP(D7,ChercheursEPT!$A$8:$I$250,4,0),"")</f>
        <v>rank 32</v>
      </c>
      <c r="G64" s="595"/>
      <c r="H64" s="592"/>
      <c r="I64" s="606">
        <f>IFERROR(IF(H7&lt;&gt;"",VLOOKUP(H7,ChercheursEPT!$A$8:$I$250,2,0),"")/1," --")</f>
        <v>305794.5</v>
      </c>
      <c r="J64" s="594" t="str">
        <f>IF(H7&lt;&gt;"",VLOOKUP(H7,ChercheursEPT!$A$8:$I$250,4,0),"")</f>
        <v>rank 9</v>
      </c>
      <c r="K64" s="595"/>
      <c r="L64" s="607">
        <f>IFERROR(IF(L7&lt;&gt;"",VLOOKUP(L7,ChercheursEPT!$A$8:$I$250,2,0),"")/1," --")</f>
        <v>5075075.4661858659</v>
      </c>
      <c r="M64" s="5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</row>
    <row r="65" spans="2:58" s="71" customFormat="1" ht="21.4" customHeight="1">
      <c r="B65" s="77" t="s">
        <v>462</v>
      </c>
      <c r="C65" s="83"/>
      <c r="D65" s="608"/>
      <c r="E65" s="609">
        <f>IFERROR(IF(D7&lt;&gt;"",VLOOKUP(D7,Chercheurperemploi!$A$3:$I$250,2,0),"")/1," --")</f>
        <v>9.2021091694241903</v>
      </c>
      <c r="F65" s="600" t="str">
        <f>IF(D7&lt;&gt;"",VLOOKUP(D7,Chercheurperemploi!$A$8:$I$250,4,0),"")</f>
        <v>rank 21</v>
      </c>
      <c r="G65" s="601"/>
      <c r="H65" s="608"/>
      <c r="I65" s="609">
        <f>IFERROR(IF(H7&lt;&gt;"",VLOOKUP(H7,Chercheurperemploi!$A$3:$I$250,2,0),"")/1," --")</f>
        <v>9.4256012935930347</v>
      </c>
      <c r="J65" s="600" t="str">
        <f>IF(H7&lt;&gt;"",VLOOKUP(H7,Chercheurperemploi!$A$8:$I$250,4,0),"")</f>
        <v>rank 19</v>
      </c>
      <c r="K65" s="601"/>
      <c r="L65" s="610">
        <f>IFERROR(IF(L7&lt;&gt;"",VLOOKUP(L7,Chercheurperemploi!$A$3:$I$250,2,0),"")/1," --")</f>
        <v>8.5791131418898683</v>
      </c>
      <c r="M65" s="611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</row>
    <row r="66" spans="2:58" s="71" customFormat="1" ht="10.9" customHeight="1">
      <c r="B66" s="448"/>
      <c r="C66" s="449"/>
      <c r="D66" s="449"/>
      <c r="E66" s="220"/>
      <c r="F66" s="479"/>
      <c r="G66" s="75"/>
      <c r="H66" s="75"/>
      <c r="I66" s="220"/>
      <c r="J66" s="479"/>
      <c r="K66" s="75"/>
      <c r="L66" s="220"/>
      <c r="M66" s="479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</row>
    <row r="67" spans="2:58" s="71" customFormat="1" ht="13.15" customHeight="1">
      <c r="B67" s="448"/>
      <c r="C67" s="449"/>
      <c r="D67" s="449"/>
      <c r="E67" s="220"/>
      <c r="F67" s="479"/>
      <c r="G67" s="75"/>
      <c r="H67" s="75"/>
      <c r="I67" s="220"/>
      <c r="J67" s="479"/>
      <c r="K67" s="75"/>
      <c r="L67" s="220"/>
      <c r="M67" s="479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</row>
    <row r="68" spans="2:58" s="71" customFormat="1" ht="20.65" customHeight="1">
      <c r="B68" s="949" t="s">
        <v>469</v>
      </c>
      <c r="C68" s="933"/>
      <c r="D68" s="931" t="str">
        <f>D7</f>
        <v>Switzerland</v>
      </c>
      <c r="E68" s="932"/>
      <c r="F68" s="932"/>
      <c r="G68" s="933"/>
      <c r="H68" s="931" t="str">
        <f>H7</f>
        <v>United Kingdom</v>
      </c>
      <c r="I68" s="932"/>
      <c r="J68" s="932"/>
      <c r="K68" s="933"/>
      <c r="L68" s="943" t="str">
        <f>L7</f>
        <v>OECD</v>
      </c>
      <c r="M68" s="944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</row>
    <row r="69" spans="2:58" s="71" customFormat="1" ht="17.25" customHeight="1">
      <c r="B69" s="111" t="s">
        <v>365</v>
      </c>
      <c r="C69" s="112">
        <v>7</v>
      </c>
      <c r="D69" s="588"/>
      <c r="E69" s="589"/>
      <c r="F69" s="590"/>
      <c r="G69" s="547" t="str">
        <f>IF(D7&lt;&gt;"",VLOOKUP(D7,Pub!$A$9:$H$230,4,0),"")</f>
        <v>(2018)</v>
      </c>
      <c r="H69" s="588"/>
      <c r="I69" s="589"/>
      <c r="J69" s="590"/>
      <c r="K69" s="547" t="str">
        <f>IF(H7&lt;&gt;"",VLOOKUP(H7,Pub!$A$9:$H$230,4,0),"")</f>
        <v>(2018)</v>
      </c>
      <c r="L69" s="492"/>
      <c r="M69" s="547" t="str">
        <f>IF(L7&lt;&gt;"",VLOOKUP(L7,Pub!$A$9:$H$230,4,0),"")</f>
        <v>(2018)</v>
      </c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</row>
    <row r="70" spans="2:58" s="71" customFormat="1" ht="21" customHeight="1">
      <c r="B70" s="160" t="s">
        <v>463</v>
      </c>
      <c r="C70" s="72"/>
      <c r="D70" s="592"/>
      <c r="E70" s="606">
        <f>IF(D7&lt;&gt;"",VLOOKUP(D7,Pub!$F$9:$H$230,2,0),"")</f>
        <v>7055.5697449940699</v>
      </c>
      <c r="F70" s="594" t="str">
        <f>IF(D7&lt;&gt;"",VLOOKUP(D7,Pub!$F$9:$H$230,3,0),"")</f>
        <v>rank 1</v>
      </c>
      <c r="G70" s="595"/>
      <c r="H70" s="592"/>
      <c r="I70" s="606">
        <f>IF(H7&lt;&gt;"",VLOOKUP(H7,Pub!$F$9:$H$230,2,0),"")</f>
        <v>3925.1758653897637</v>
      </c>
      <c r="J70" s="594" t="str">
        <f>IF(H7&lt;&gt;"",VLOOKUP(H7,Pub!$F$9:$H$230,3,0),"")</f>
        <v>rank 12</v>
      </c>
      <c r="K70" s="595"/>
      <c r="L70" s="607">
        <f>IF(L7&lt;&gt;"",VLOOKUP(L7,Pub!$F$9:$H$230,2,0),"")</f>
        <v>2907.9270120295528</v>
      </c>
      <c r="M70" s="612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</row>
    <row r="71" spans="2:58" s="71" customFormat="1" ht="13.5" customHeight="1">
      <c r="B71" s="160" t="s">
        <v>436</v>
      </c>
      <c r="C71" s="72"/>
      <c r="D71" s="592"/>
      <c r="E71" s="613">
        <f>IF(D7&lt;&gt;"",VLOOKUP(D7,Pub!$A$9:$H$213,2,0),"")</f>
        <v>1.0732290113299472E-2</v>
      </c>
      <c r="F71" s="594" t="str">
        <f>IF(D7&lt;&gt;"",VLOOKUP(D7,Pub!$A$9:$H$213,3,0),"")</f>
        <v>rank 20</v>
      </c>
      <c r="G71" s="595"/>
      <c r="H71" s="592"/>
      <c r="I71" s="613">
        <f>IF(H7&lt;&gt;"",VLOOKUP(H7,Pub!$A$9:$H$213,2,0),"")</f>
        <v>4.682186301834336E-2</v>
      </c>
      <c r="J71" s="594" t="str">
        <f>IF(H7&lt;&gt;"",VLOOKUP(H7,Pub!$A$9:$H$213,3,0),"")</f>
        <v>rank 3</v>
      </c>
      <c r="K71" s="595"/>
      <c r="L71" s="614">
        <f>IF(L7&lt;&gt;"",VLOOKUP(L7,Pub!$A$9:$H$213,2,0),"--")</f>
        <v>0.68142977146197903</v>
      </c>
      <c r="M71" s="612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</row>
    <row r="72" spans="2:58" s="71" customFormat="1" ht="21" customHeight="1">
      <c r="B72" s="475" t="s">
        <v>545</v>
      </c>
      <c r="C72" s="476"/>
      <c r="D72" s="615"/>
      <c r="E72" s="616"/>
      <c r="F72" s="616"/>
      <c r="G72" s="617"/>
      <c r="H72" s="618"/>
      <c r="I72" s="616"/>
      <c r="J72" s="616"/>
      <c r="K72" s="617"/>
      <c r="L72" s="619"/>
      <c r="M72" s="477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</row>
    <row r="73" spans="2:58" s="71" customFormat="1" ht="21" customHeight="1">
      <c r="B73" s="489" t="s">
        <v>500</v>
      </c>
      <c r="C73" s="472"/>
      <c r="D73" s="620"/>
      <c r="E73" s="621"/>
      <c r="F73" s="621"/>
      <c r="G73" s="524"/>
      <c r="H73" s="523"/>
      <c r="I73" s="621"/>
      <c r="J73" s="621"/>
      <c r="K73" s="524"/>
      <c r="L73" s="91"/>
      <c r="M73" s="473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</row>
    <row r="74" spans="2:58" s="71" customFormat="1" ht="88.9" customHeight="1">
      <c r="B74" s="450"/>
      <c r="C74" s="451"/>
      <c r="D74" s="622"/>
      <c r="E74" s="623"/>
      <c r="F74" s="623"/>
      <c r="G74" s="624"/>
      <c r="H74" s="625"/>
      <c r="I74" s="623"/>
      <c r="J74" s="623"/>
      <c r="K74" s="624"/>
      <c r="L74" s="626"/>
      <c r="M74" s="478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</row>
    <row r="75" spans="2:58" s="71" customFormat="1" ht="19.399999999999999" customHeight="1">
      <c r="B75" s="160" t="s">
        <v>477</v>
      </c>
      <c r="C75" s="72"/>
      <c r="D75" s="592"/>
      <c r="E75" s="910">
        <f>IF(D7&lt;&gt;"",VLOOKUP(D7,Partenariats!$B$6:$D$224,2,0),"")</f>
        <v>0.84426627462977155</v>
      </c>
      <c r="F75" s="594"/>
      <c r="G75" s="580" t="s">
        <v>326</v>
      </c>
      <c r="H75" s="592"/>
      <c r="I75" s="911">
        <f>IF(H7&lt;&gt;"",VLOOKUP(H7,Partenariats!$B$6:$D$224,2,0),"")</f>
        <v>0.74569988616316463</v>
      </c>
      <c r="J75" s="594"/>
      <c r="K75" s="580"/>
      <c r="L75" s="614" t="str">
        <f>IF(L7&lt;&gt;"",VLOOKUP(L7,Partenariats!$B$6:$D$224,2,0),"")</f>
        <v>--</v>
      </c>
      <c r="M75" s="612" t="str">
        <f>IF(L7&lt;&gt;"",VLOOKUP(L7,Partenariats!$B$6:$D$224,3,0),"")</f>
        <v xml:space="preserve">  </v>
      </c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</row>
    <row r="76" spans="2:58" s="71" customFormat="1" ht="21" customHeight="1">
      <c r="B76" s="76" t="s">
        <v>434</v>
      </c>
      <c r="C76" s="79"/>
      <c r="D76" s="510"/>
      <c r="E76" s="627">
        <f>IF(D7&lt;&gt;"",VLOOKUP(D7,Impact!$A$7:$C$225,2,0),"")</f>
        <v>125.174159333254</v>
      </c>
      <c r="F76" s="600" t="str">
        <f>IF(D7&lt;&gt;"",VLOOKUP(D7,Impact!$A$7:$C$225,3,0),"")</f>
        <v>rank 3</v>
      </c>
      <c r="G76" s="628"/>
      <c r="H76" s="629"/>
      <c r="I76" s="627">
        <f>IF(H7&lt;&gt;"",VLOOKUP(H7,Impact!$A$7:$C$225,2,0),"")</f>
        <v>125.86219950711801</v>
      </c>
      <c r="J76" s="600" t="str">
        <f>IF(H7&lt;&gt;"",VLOOKUP(H7,Impact!$A$7:$C$225,3,0),"")</f>
        <v>rank 2</v>
      </c>
      <c r="K76" s="628"/>
      <c r="L76" s="630" t="s">
        <v>376</v>
      </c>
      <c r="M76" s="631">
        <v>100</v>
      </c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</row>
    <row r="77" spans="2:58" s="71" customFormat="1" ht="14.65" customHeight="1">
      <c r="B77" s="111" t="s">
        <v>513</v>
      </c>
      <c r="C77" s="112">
        <v>6</v>
      </c>
      <c r="D77" s="542"/>
      <c r="E77" s="632"/>
      <c r="F77" s="80"/>
      <c r="G77" s="547" t="str">
        <f>IF(D7&lt;&gt;"",VLOOKUP(D7,Patents!$B$6:$E$221,4,0),"")</f>
        <v>(2017)</v>
      </c>
      <c r="H77" s="542"/>
      <c r="I77" s="632"/>
      <c r="J77" s="80"/>
      <c r="K77" s="547" t="str">
        <f>IF(H7&lt;&gt;"",VLOOKUP(H7,Patents!$B$6:$E$221,4,0),"")</f>
        <v>(2017)</v>
      </c>
      <c r="L77" s="492"/>
      <c r="M77" s="591" t="str">
        <f>IF(L7&lt;&gt;"",VLOOKUP(L7,Patents!$B$6:$E$221,4,0),"")</f>
        <v>(2017)</v>
      </c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</row>
    <row r="78" spans="2:58" s="71" customFormat="1" ht="15.25" customHeight="1">
      <c r="B78" s="160" t="s">
        <v>514</v>
      </c>
      <c r="C78" s="72"/>
      <c r="D78" s="592"/>
      <c r="E78" s="606">
        <f>IF(D7&lt;&gt;"",VLOOKUP(D7,Patents!$B$6:$E$221,2,0),"")</f>
        <v>2683.7154</v>
      </c>
      <c r="F78" s="633" t="str">
        <f>IF(D7&lt;&gt;"",VLOOKUP(D7,Patents!$B$6:$E$221,3,0),"")</f>
        <v>rank 12</v>
      </c>
      <c r="G78" s="612"/>
      <c r="H78" s="592"/>
      <c r="I78" s="606">
        <f>IF(H7&lt;&gt;"",VLOOKUP(H7,Patents!$B$6:$E$221,2,0),"")</f>
        <v>6070.5267999999996</v>
      </c>
      <c r="J78" s="633" t="str">
        <f>IF(H7&lt;&gt;"",VLOOKUP(H7,Patents!$B$6:$E$221,3,0),"")</f>
        <v>rank 7</v>
      </c>
      <c r="K78" s="612"/>
      <c r="L78" s="607">
        <f>IF(L7&lt;&gt;"",VLOOKUP(L7,Patents!$B$6:$E$221,2,0),"")</f>
        <v>177825.25719999999</v>
      </c>
      <c r="M78" s="612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</row>
    <row r="79" spans="2:58" s="71" customFormat="1" ht="21" customHeight="1">
      <c r="B79" s="160" t="s">
        <v>515</v>
      </c>
      <c r="C79" s="72"/>
      <c r="D79" s="608"/>
      <c r="E79" s="750">
        <f>IF(D7&lt;&gt;"",VLOOKUP(D7,PatentsperCapita!$B$10:$D$248,2,0),"")</f>
        <v>317.53031292594272</v>
      </c>
      <c r="F79" s="634" t="str">
        <f>IF(D7&lt;&gt;"",VLOOKUP(D7,PatentsperCapita!$B$10:$D$248,3,0),"")</f>
        <v>rank 3</v>
      </c>
      <c r="G79" s="635"/>
      <c r="H79" s="608"/>
      <c r="I79" s="750">
        <f>IF(H7&lt;&gt;"",VLOOKUP(H7,PatentsperCapita!$B$10:$D$248,2,0),"")</f>
        <v>91.921968503937009</v>
      </c>
      <c r="J79" s="634" t="str">
        <f>IF(H7&lt;&gt;"",VLOOKUP(H7,PatentsperCapita!$B$10:$D$248,3,0),"")</f>
        <v>rank 19</v>
      </c>
      <c r="K79" s="635"/>
      <c r="L79" s="751">
        <f>IF(L7&lt;&gt;"",VLOOKUP(L7,PatentsperCapita!$B$10:$D$248,2,0),"")</f>
        <v>132.45181015465872</v>
      </c>
      <c r="M79" s="635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</row>
    <row r="80" spans="2:58" s="158" customFormat="1" ht="14.65" customHeight="1">
      <c r="B80" s="113" t="s">
        <v>360</v>
      </c>
      <c r="C80" s="114"/>
      <c r="D80" s="82"/>
      <c r="E80" s="80"/>
      <c r="F80" s="80"/>
      <c r="G80" s="643"/>
      <c r="H80" s="82"/>
      <c r="I80" s="80"/>
      <c r="J80" s="80"/>
      <c r="K80" s="643"/>
      <c r="L80" s="82"/>
      <c r="M80" s="644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</row>
    <row r="81" spans="2:58" s="158" customFormat="1" ht="13.75" customHeight="1">
      <c r="B81" s="160" t="s">
        <v>473</v>
      </c>
      <c r="C81" s="490">
        <v>8</v>
      </c>
      <c r="D81" s="637"/>
      <c r="E81" s="594"/>
      <c r="F81" s="594" t="str">
        <f>IF(D7&lt;&gt;"",VLOOKUP(D7,EIS!$B$6:$D$235,2,0),"")</f>
        <v>rank 1</v>
      </c>
      <c r="G81" s="570" t="str">
        <f>IF(D7&lt;&gt;"",VLOOKUP(D7,EIS!$B$6:$D$235,3,0),"")</f>
        <v>(2020)</v>
      </c>
      <c r="H81" s="637"/>
      <c r="I81" s="594"/>
      <c r="J81" s="594" t="str">
        <f>IF(H7&lt;&gt;"",VLOOKUP(H7,EIS!$B$6:$D$235,2,0),"")</f>
        <v>rank 8</v>
      </c>
      <c r="K81" s="570" t="str">
        <f>IF(H7&lt;&gt;"",VLOOKUP(H7,EIS!$B$6:$D$235,3,0),"")</f>
        <v>(2020)</v>
      </c>
      <c r="L81" s="651" t="str">
        <f>IF(L7&lt;&gt;"",VLOOKUP(L7,EIS!$B$6:$D$235,2,0),"")</f>
        <v>--</v>
      </c>
      <c r="M81" s="570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</row>
    <row r="82" spans="2:58" s="158" customFormat="1" ht="13.75" customHeight="1">
      <c r="B82" s="160" t="s">
        <v>426</v>
      </c>
      <c r="C82" s="490">
        <v>9</v>
      </c>
      <c r="D82" s="637"/>
      <c r="E82" s="594"/>
      <c r="F82" s="594" t="str">
        <f>IF(D7&lt;&gt;"",VLOOKUP(D7,GII!$A$8:$C$225,2,0),"")</f>
        <v>rank 1</v>
      </c>
      <c r="G82" s="570" t="str">
        <f>IF(D7&lt;&gt;"",VLOOKUP(D7,GII!$A$8:$C$225,3,0),"")</f>
        <v>(2020)</v>
      </c>
      <c r="H82" s="637"/>
      <c r="I82" s="594"/>
      <c r="J82" s="594" t="str">
        <f>IF(H7&lt;&gt;"",VLOOKUP(H7,GII!$A$8:$C$225,2,0),"")</f>
        <v>rank 4</v>
      </c>
      <c r="K82" s="570" t="str">
        <f>IF(H7&lt;&gt;"",VLOOKUP(H7,GII!$A$8:$C$225,3,0),"")</f>
        <v>(2020)</v>
      </c>
      <c r="L82" s="651" t="str">
        <f>IF(L7&lt;&gt;"",VLOOKUP(L7,GII!$A$8:$C$225,2,0),"")</f>
        <v>--</v>
      </c>
      <c r="M82" s="570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</row>
    <row r="83" spans="2:58" s="158" customFormat="1" ht="13.75" customHeight="1">
      <c r="B83" s="160" t="s">
        <v>508</v>
      </c>
      <c r="C83" s="490">
        <v>10</v>
      </c>
      <c r="D83" s="638"/>
      <c r="E83" s="639"/>
      <c r="F83" s="594" t="str">
        <f>IF(D7&lt;&gt;"",VLOOKUP(D7,GCI!$A$7:$C$202,2,0),"")</f>
        <v>rank 5</v>
      </c>
      <c r="G83" s="570" t="str">
        <f>IF(D7&lt;&gt;"",VLOOKUP(D7,GCI!$A$7:$C$202,3,0),"")</f>
        <v>(2019)</v>
      </c>
      <c r="H83" s="638"/>
      <c r="I83" s="639"/>
      <c r="J83" s="594" t="str">
        <f>IF(H7&lt;&gt;"",VLOOKUP(H7,GCI!$A$7:$C$202,2,0),"")</f>
        <v>rank 9</v>
      </c>
      <c r="K83" s="570" t="str">
        <f>IF(H7&lt;&gt;"",VLOOKUP(H7,GCI!$A$7:$C$202,3,0),"")</f>
        <v>(2019)</v>
      </c>
      <c r="L83" s="651" t="str">
        <f>IF(L7&lt;&gt;"",VLOOKUP(L7,GCI!$A$7:$C$202,2,0),"")</f>
        <v>--</v>
      </c>
      <c r="M83" s="570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</row>
    <row r="84" spans="2:58" s="158" customFormat="1" ht="13.75" customHeight="1">
      <c r="B84" s="77" t="s">
        <v>498</v>
      </c>
      <c r="C84" s="491">
        <v>11</v>
      </c>
      <c r="D84" s="640"/>
      <c r="E84" s="641"/>
      <c r="F84" s="642" t="str">
        <f>IF(D7&lt;&gt;"",VLOOKUP(D7,IMD!$A$8:$C$237,2,0),"")</f>
        <v>rank 3</v>
      </c>
      <c r="G84" s="611" t="str">
        <f>IF(D7&lt;&gt;"",VLOOKUP(D7,IMD!$A$8:$C$237,3,0),"")</f>
        <v>(2020)</v>
      </c>
      <c r="H84" s="640"/>
      <c r="I84" s="641"/>
      <c r="J84" s="642" t="str">
        <f>IF(H7&lt;&gt;"",VLOOKUP(H7,IMD!$A$8:$C$237,2,0),"")</f>
        <v>rank 19</v>
      </c>
      <c r="K84" s="611" t="str">
        <f>IF(H7&lt;&gt;"",VLOOKUP(H7,IMD!$A$8:$C$237,3,0),"")</f>
        <v>(2020)</v>
      </c>
      <c r="L84" s="656" t="str">
        <f>IF(L7&lt;&gt;"",VLOOKUP(L7,IMD!$A$8:$C$237,2,0),"")</f>
        <v>--</v>
      </c>
      <c r="M84" s="611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</row>
    <row r="85" spans="2:58" s="71" customFormat="1" ht="14.65" customHeight="1">
      <c r="B85" s="115" t="s">
        <v>447</v>
      </c>
      <c r="C85" s="110">
        <v>12</v>
      </c>
      <c r="D85" s="588"/>
      <c r="E85" s="645"/>
      <c r="F85" s="554"/>
      <c r="G85" s="646"/>
      <c r="H85" s="647"/>
      <c r="I85" s="645"/>
      <c r="J85" s="554"/>
      <c r="K85" s="646"/>
      <c r="L85" s="647"/>
      <c r="M85" s="646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</row>
    <row r="86" spans="2:58" s="71" customFormat="1" ht="16.149999999999999" customHeight="1">
      <c r="B86" s="84" t="s">
        <v>449</v>
      </c>
      <c r="C86" s="85"/>
      <c r="D86" s="648"/>
      <c r="E86" s="594">
        <f>IF(D7&lt;&gt;"",VLOOKUP(D7,'ERC Starting'!$A$8:$D$235,2,0),"")</f>
        <v>34</v>
      </c>
      <c r="F86" s="521" t="str">
        <f>IF(D7&lt;&gt;"",VLOOKUP(D7,'ERC Starting'!$A$8:$D$235,3,0),"")</f>
        <v>rank 5</v>
      </c>
      <c r="G86" s="649" t="str">
        <f>IF(D7&lt;&gt;"",VLOOKUP(D7,'ERC Starting'!$A$8:$D$235,4,0),"")</f>
        <v>(2020)</v>
      </c>
      <c r="H86" s="650"/>
      <c r="I86" s="594">
        <f>IF(H7&lt;&gt;"",VLOOKUP(H7,'ERC Starting'!$A$8:$D$235,2,0),"")</f>
        <v>62</v>
      </c>
      <c r="J86" s="521" t="str">
        <f>IF(H7&lt;&gt;"",VLOOKUP(H7,'ERC Starting'!$A$8:$D$235,3,0),"")</f>
        <v>rank 2</v>
      </c>
      <c r="K86" s="649" t="str">
        <f>IF(H7&lt;&gt;"",VLOOKUP(H7,'ERC Starting'!$A$8:$D$235,4,0),"")</f>
        <v>(2020)</v>
      </c>
      <c r="L86" s="651" t="str">
        <f>IF(L7&lt;&gt;"",VLOOKUP(L7,'ERC Starting'!$A$8:$D$235,2,0),"")</f>
        <v>--</v>
      </c>
      <c r="M86" s="652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</row>
    <row r="87" spans="2:58" s="71" customFormat="1" ht="16.149999999999999" customHeight="1">
      <c r="B87" s="84" t="s">
        <v>448</v>
      </c>
      <c r="C87" s="87"/>
      <c r="D87" s="653"/>
      <c r="E87" s="639">
        <f>IF(D7&lt;&gt;"",VLOOKUP(D7,'ERC Consoli'!$A$9:$D$240,2,0),"")</f>
        <v>21</v>
      </c>
      <c r="F87" s="594" t="str">
        <f>IF(D7&lt;&gt;"",VLOOKUP(D7,'ERC Consoli'!$A$9:$D$240,3,0),"")</f>
        <v>rank 6</v>
      </c>
      <c r="G87" s="570" t="str">
        <f>IF(D7&lt;&gt;"",VLOOKUP(D7,'ERC Consoli'!$A$9:$D$240,4,0),"")</f>
        <v>(2020)</v>
      </c>
      <c r="H87" s="571"/>
      <c r="I87" s="639">
        <f>IF(H7&lt;&gt;"",VLOOKUP(H7,'ERC Consoli'!$A$9:$D$240,2,0),"")</f>
        <v>50</v>
      </c>
      <c r="J87" s="594" t="str">
        <f>IF(H7&lt;&gt;"",VLOOKUP(H7,'ERC Consoli'!$A$9:$D$240,3,0),"")</f>
        <v>rank 1=</v>
      </c>
      <c r="K87" s="570" t="str">
        <f>IF(H7&lt;&gt;"",VLOOKUP(H7,'ERC Consoli'!$A$9:$D$240,4,0),"")</f>
        <v>(2020)</v>
      </c>
      <c r="L87" s="651" t="str">
        <f>IF(L7&lt;&gt;"",VLOOKUP(L7,'ERC Consoli'!$A$9:$D$240,2,0),"")</f>
        <v>--</v>
      </c>
      <c r="M87" s="652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</row>
    <row r="88" spans="2:58" s="71" customFormat="1" ht="16.149999999999999" customHeight="1">
      <c r="B88" s="88" t="s">
        <v>450</v>
      </c>
      <c r="C88" s="458"/>
      <c r="D88" s="654"/>
      <c r="E88" s="641">
        <f>IF(D7&lt;&gt;"",VLOOKUP(D7,'ERC Advanced'!$A$8:$D$240,2,0),"")</f>
        <v>16</v>
      </c>
      <c r="F88" s="642" t="str">
        <f>IF(D7&lt;&gt;"",VLOOKUP(D7,'ERC Advanced'!$A$8:$D$240,3,0),"")</f>
        <v>rank 4</v>
      </c>
      <c r="G88" s="611" t="str">
        <f>IF(D7&lt;&gt;"",VLOOKUP(D7,'ERC Advanced'!$A$8:$D$240,4,0),"")</f>
        <v>(2019)</v>
      </c>
      <c r="H88" s="655"/>
      <c r="I88" s="641">
        <f>IF(H7&lt;&gt;"",VLOOKUP(H7,'ERC Advanced'!$A$8:$D$240,2,0),"")</f>
        <v>34</v>
      </c>
      <c r="J88" s="642" t="str">
        <f>IF(H7&lt;&gt;"",VLOOKUP(H7,'ERC Advanced'!$A$8:$D$240,3,0),"")</f>
        <v>rank 2</v>
      </c>
      <c r="K88" s="611" t="str">
        <f>IF(H7&lt;&gt;"",VLOOKUP(H7,'ERC Advanced'!$A$8:$D$240,4,0),"")</f>
        <v>(2019)</v>
      </c>
      <c r="L88" s="656" t="str">
        <f>IF(L7&lt;&gt;"",VLOOKUP(L7,'ERC Advanced'!$A$8:$D$240,2,0),"")</f>
        <v>--</v>
      </c>
      <c r="M88" s="657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</row>
    <row r="89" spans="2:58" s="158" customFormat="1" ht="13" customHeight="1">
      <c r="C89" s="59"/>
      <c r="D89" s="59"/>
      <c r="E89" s="60"/>
      <c r="F89" s="384" t="s">
        <v>357</v>
      </c>
      <c r="G89" s="374"/>
      <c r="H89" s="374"/>
      <c r="I89" s="90"/>
      <c r="J89" s="721" t="s">
        <v>357</v>
      </c>
      <c r="K89" s="90"/>
      <c r="L89" s="62"/>
      <c r="M89" s="63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  <c r="AH89" s="159"/>
      <c r="AI89" s="159"/>
      <c r="AJ89" s="159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</row>
    <row r="90" spans="2:58" s="71" customFormat="1" ht="3" customHeight="1">
      <c r="B90" s="218"/>
      <c r="C90" s="219"/>
      <c r="D90" s="219"/>
      <c r="E90" s="94"/>
      <c r="F90" s="382"/>
      <c r="G90" s="373"/>
      <c r="H90" s="373"/>
      <c r="I90" s="94"/>
      <c r="J90" s="201"/>
      <c r="K90" s="94"/>
      <c r="L90" s="199"/>
      <c r="M90" s="20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</row>
    <row r="91" spans="2:58" s="158" customFormat="1" ht="16.149999999999999" customHeight="1">
      <c r="B91" s="470" t="s">
        <v>359</v>
      </c>
      <c r="C91" s="14"/>
      <c r="D91" s="931" t="str">
        <f>D7</f>
        <v>Switzerland</v>
      </c>
      <c r="E91" s="932"/>
      <c r="F91" s="932"/>
      <c r="G91" s="932"/>
      <c r="H91" s="933"/>
      <c r="I91" s="932" t="str">
        <f>H7</f>
        <v>United Kingdom</v>
      </c>
      <c r="J91" s="932"/>
      <c r="K91" s="932"/>
      <c r="L91" s="932"/>
      <c r="M91" s="933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</row>
    <row r="92" spans="2:58" s="158" customFormat="1" ht="14.65" customHeight="1">
      <c r="B92" s="116" t="str">
        <f>Shanghai!B1</f>
        <v>Shanghai 2020</v>
      </c>
      <c r="C92" s="110">
        <v>13</v>
      </c>
      <c r="D92" s="542"/>
      <c r="E92" s="658"/>
      <c r="F92" s="457"/>
      <c r="G92" s="455"/>
      <c r="H92" s="456"/>
      <c r="I92" s="542"/>
      <c r="J92" s="659"/>
      <c r="K92" s="457"/>
      <c r="L92" s="455"/>
      <c r="M92" s="456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</row>
    <row r="93" spans="2:58" s="158" customFormat="1" ht="12" customHeight="1">
      <c r="B93" s="945" t="s">
        <v>464</v>
      </c>
      <c r="C93" s="946"/>
      <c r="D93" s="648"/>
      <c r="E93" s="660">
        <f>IF(D7&lt;&gt;"",VLOOKUP(D7,Shanghai!$B$6:$V$221,2,0),"")</f>
        <v>20</v>
      </c>
      <c r="F93" s="925" t="str">
        <f>IF(D7&lt;&gt;"",VLOOKUP(D7,Shanghai!$B$6:$V$221,3,0),"")</f>
        <v xml:space="preserve"> ETH Zurich</v>
      </c>
      <c r="G93" s="925"/>
      <c r="H93" s="926"/>
      <c r="I93" s="648"/>
      <c r="J93" s="660">
        <f>IF(H7&lt;&gt;"",VLOOKUP(H7,Shanghai!$B$6:$V$221,2,0),"")</f>
        <v>3</v>
      </c>
      <c r="K93" s="925" t="str">
        <f>IF(H7&lt;&gt;"",VLOOKUP(H7,Shanghai!$B$6:$V$221,3,0),"")</f>
        <v xml:space="preserve"> Univ. Cambridge</v>
      </c>
      <c r="L93" s="925"/>
      <c r="M93" s="926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</row>
    <row r="94" spans="2:58" s="158" customFormat="1" ht="12" customHeight="1">
      <c r="B94" s="947"/>
      <c r="C94" s="948"/>
      <c r="D94" s="648"/>
      <c r="E94" s="660">
        <f>IF(D7&lt;&gt;"",VLOOKUP(D7,Shanghai!$B$6:$V$221,4,0),"")</f>
        <v>56</v>
      </c>
      <c r="F94" s="925" t="str">
        <f>IF(D7&lt;&gt;"",VLOOKUP(D7,Shanghai!$B$6:$V$221,5,0),"")</f>
        <v xml:space="preserve"> Univ. Zurich</v>
      </c>
      <c r="G94" s="925"/>
      <c r="H94" s="926"/>
      <c r="I94" s="648"/>
      <c r="J94" s="660">
        <f>IF(H7&lt;&gt;"",VLOOKUP(H7,Shanghai!$B$6:$V$221,4,0),"")</f>
        <v>9</v>
      </c>
      <c r="K94" s="925" t="str">
        <f>IF(H7&lt;&gt;"",VLOOKUP(H7,Shanghai!$B$6:$V$221,5,0),"")</f>
        <v xml:space="preserve"> Univ. Oxford</v>
      </c>
      <c r="L94" s="925"/>
      <c r="M94" s="926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59"/>
      <c r="AI94" s="159"/>
      <c r="AJ94" s="159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</row>
    <row r="95" spans="2:58" s="158" customFormat="1" ht="12" customHeight="1">
      <c r="B95" s="91" t="str">
        <f>CONCATENATE(D7," :" )</f>
        <v>Switzerland :</v>
      </c>
      <c r="C95" s="482">
        <f>IF(D7&lt;&gt;"",VLOOKUP(D7,Shanghai!X6:Y223,2,0),"")</f>
        <v>9</v>
      </c>
      <c r="D95" s="648"/>
      <c r="E95" s="660">
        <f>IF(D7&lt;&gt;"",VLOOKUP(D7,Shanghai!$B$6:$V$221,6,0),"")</f>
        <v>59</v>
      </c>
      <c r="F95" s="925" t="str">
        <f>IF(D7&lt;&gt;"",VLOOKUP(D7,Shanghai!$B$6:$V$221,7,0),"")</f>
        <v xml:space="preserve"> Univ. Geneva</v>
      </c>
      <c r="G95" s="925"/>
      <c r="H95" s="926"/>
      <c r="I95" s="648"/>
      <c r="J95" s="660">
        <f>IF(H7&lt;&gt;"",VLOOKUP(H7,Shanghai!$B$6:$V$221,6,0),"")</f>
        <v>16</v>
      </c>
      <c r="K95" s="925" t="str">
        <f>IF(H7&lt;&gt;"",VLOOKUP(H7,Shanghai!$B$6:$V$221,7,0),"")</f>
        <v xml:space="preserve"> Univ. College London</v>
      </c>
      <c r="L95" s="925"/>
      <c r="M95" s="926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  <c r="AH95" s="159"/>
      <c r="AI95" s="159"/>
      <c r="AJ95" s="159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</row>
    <row r="96" spans="2:58" s="158" customFormat="1" ht="12" customHeight="1">
      <c r="B96" s="91" t="str">
        <f>CONCATENATE(H7," :" )</f>
        <v>United Kingdom :</v>
      </c>
      <c r="C96" s="482">
        <f>IF(H7&lt;&gt;"",VLOOKUP(H7,Shanghai!X6:Y223,2,0),"")</f>
        <v>65</v>
      </c>
      <c r="D96" s="648"/>
      <c r="E96" s="660">
        <f>IF(D7&lt;&gt;"",VLOOKUP(D7,Shanghai!$B$6:$V$221,8,0),"")</f>
        <v>83</v>
      </c>
      <c r="F96" s="925" t="str">
        <f>IF(D7&lt;&gt;"",VLOOKUP(D7,Shanghai!$B$6:$V$221,9,0),"")</f>
        <v xml:space="preserve"> EPF Lausanne</v>
      </c>
      <c r="G96" s="925"/>
      <c r="H96" s="926"/>
      <c r="I96" s="648"/>
      <c r="J96" s="660">
        <f>IF(H7&lt;&gt;"",VLOOKUP(H7,Shanghai!$B$6:$V$221,8,0),"")</f>
        <v>25</v>
      </c>
      <c r="K96" s="925" t="str">
        <f>IF(H7&lt;&gt;"",VLOOKUP(H7,Shanghai!$B$6:$V$221,9,0),"")</f>
        <v xml:space="preserve"> Imperial College London</v>
      </c>
      <c r="L96" s="925"/>
      <c r="M96" s="926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</row>
    <row r="97" spans="2:58" s="158" customFormat="1" ht="12" customHeight="1">
      <c r="B97" s="493"/>
      <c r="C97" s="494"/>
      <c r="D97" s="648"/>
      <c r="E97" s="660">
        <f>IF(D7&lt;&gt;"",VLOOKUP(D7,Shanghai!$B$6:$V$221,10,0),"")</f>
        <v>88</v>
      </c>
      <c r="F97" s="925" t="str">
        <f>IF(D7&lt;&gt;"",VLOOKUP(D7,Shanghai!$B$6:$V$221,11,0),"")</f>
        <v xml:space="preserve"> Univ. Basel</v>
      </c>
      <c r="G97" s="925"/>
      <c r="H97" s="926"/>
      <c r="I97" s="648"/>
      <c r="J97" s="660">
        <f>IF(H7&lt;&gt;"",VLOOKUP(H7,Shanghai!$B$6:$V$221,10,0),"")</f>
        <v>36</v>
      </c>
      <c r="K97" s="925" t="str">
        <f>IF(H7&lt;&gt;"",VLOOKUP(H7,Shanghai!$B$6:$V$221,11,0),"")</f>
        <v xml:space="preserve"> Univ. Manchester</v>
      </c>
      <c r="L97" s="925"/>
      <c r="M97" s="926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</row>
    <row r="98" spans="2:58" s="159" customFormat="1" ht="12" customHeight="1">
      <c r="B98" s="493"/>
      <c r="C98" s="494"/>
      <c r="D98" s="648"/>
      <c r="E98" s="660" t="str">
        <f>IF(D7&lt;&gt;"",VLOOKUP(D7,Shanghai!$B$6:$V$221,12,0),"")</f>
        <v>101-150</v>
      </c>
      <c r="F98" s="925" t="str">
        <f>IF(D7&lt;&gt;"",VLOOKUP(D7,Shanghai!$B$6:$V$221,13,0),"")</f>
        <v xml:space="preserve"> Univ. Bern</v>
      </c>
      <c r="G98" s="925"/>
      <c r="H98" s="926"/>
      <c r="I98" s="648"/>
      <c r="J98" s="660">
        <f>IF(H7&lt;&gt;"",VLOOKUP(H7,Shanghai!$B$6:$V$221,12,0),"")</f>
        <v>42</v>
      </c>
      <c r="K98" s="925" t="str">
        <f>IF(H7&lt;&gt;"",VLOOKUP(H7,Shanghai!$B$6:$V$221,13,0),"")</f>
        <v xml:space="preserve"> Univ. Edinburgh</v>
      </c>
      <c r="L98" s="925"/>
      <c r="M98" s="926"/>
    </row>
    <row r="99" spans="2:58" s="159" customFormat="1" ht="12" customHeight="1">
      <c r="B99" s="484"/>
      <c r="C99" s="485"/>
      <c r="D99" s="648"/>
      <c r="E99" s="661" t="str">
        <f>IF(D7&lt;&gt;"",VLOOKUP(D7,Shanghai!$B$6:$V$221,14,0),"")</f>
        <v>101-150</v>
      </c>
      <c r="F99" s="925" t="str">
        <f>IF(D7&lt;&gt;"",VLOOKUP(D7,Shanghai!$B$6:$V$221,15,0),"")</f>
        <v xml:space="preserve"> Univ. Lausanne</v>
      </c>
      <c r="G99" s="925"/>
      <c r="H99" s="926"/>
      <c r="I99" s="648"/>
      <c r="J99" s="661">
        <f>IF(H7&lt;&gt;"",VLOOKUP(H7,Shanghai!$B$6:$V$221,14,0),"")</f>
        <v>47</v>
      </c>
      <c r="K99" s="925" t="str">
        <f>IF(H7&lt;&gt;"",VLOOKUP(H7,Shanghai!$B$6:$V$221,15,0),"")</f>
        <v xml:space="preserve"> King's College London</v>
      </c>
      <c r="L99" s="925"/>
      <c r="M99" s="926"/>
    </row>
    <row r="100" spans="2:58" s="159" customFormat="1" ht="12" customHeight="1">
      <c r="B100" s="484"/>
      <c r="C100" s="485"/>
      <c r="D100" s="648"/>
      <c r="E100" s="661" t="str">
        <f>IF(D7&lt;&gt;"",VLOOKUP(D7,Shanghai!$B$6:$V$221,16,0),"")</f>
        <v>401-500</v>
      </c>
      <c r="F100" s="925" t="str">
        <f>IF(D7&lt;&gt;"",VLOOKUP(D7,Shanghai!$B$6:$V$221,17,0),"")</f>
        <v xml:space="preserve"> Univ. Fribourg</v>
      </c>
      <c r="G100" s="925"/>
      <c r="H100" s="926"/>
      <c r="I100" s="648"/>
      <c r="J100" s="661">
        <f>IF(H7&lt;&gt;"",VLOOKUP(H7,Shanghai!$B$6:$V$221,16,0),"")</f>
        <v>64</v>
      </c>
      <c r="K100" s="925" t="str">
        <f>IF(H7&lt;&gt;"",VLOOKUP(H7,Shanghai!$B$6:$V$221,17,0),"")</f>
        <v xml:space="preserve"> Univ. Bristol</v>
      </c>
      <c r="L100" s="925"/>
      <c r="M100" s="926"/>
    </row>
    <row r="101" spans="2:58" s="159" customFormat="1" ht="12" customHeight="1">
      <c r="B101" s="484"/>
      <c r="C101" s="485"/>
      <c r="D101" s="648"/>
      <c r="E101" s="661" t="str">
        <f>IF(D7&lt;&gt;"",VLOOKUP(D7,Shanghai!$B$6:$V$221,18,0),"")</f>
        <v>701-800</v>
      </c>
      <c r="F101" s="925" t="str">
        <f>IF(D7&lt;&gt;"",VLOOKUP(D7,Shanghai!$B$6:$V$221,19,0),"")</f>
        <v xml:space="preserve"> Univ. Lugano</v>
      </c>
      <c r="G101" s="925"/>
      <c r="H101" s="926"/>
      <c r="I101" s="648"/>
      <c r="J101" s="661" t="str">
        <f>IF(H7&lt;&gt;"",VLOOKUP(H7,Shanghai!$B$6:$V$221,18,0),"")</f>
        <v>101-150</v>
      </c>
      <c r="K101" s="925" t="str">
        <f>IF(H7&lt;&gt;"",VLOOKUP(H7,Shanghai!$B$6:$V$221,19,0),"")</f>
        <v xml:space="preserve"> Univ. Sheffield</v>
      </c>
      <c r="L101" s="925"/>
      <c r="M101" s="926"/>
    </row>
    <row r="102" spans="2:58" s="159" customFormat="1" ht="12" customHeight="1">
      <c r="B102" s="76"/>
      <c r="C102" s="486"/>
      <c r="D102" s="662"/>
      <c r="E102" s="663" t="str">
        <f>IF(D7&lt;&gt;"",VLOOKUP(D7,Shanghai!$B$6:$V$221,20,0),"")</f>
        <v xml:space="preserve">  </v>
      </c>
      <c r="F102" s="927" t="str">
        <f>IF(D7&lt;&gt;"",VLOOKUP(D7,Shanghai!$B$6:$V$221,21,0),"")</f>
        <v xml:space="preserve">  </v>
      </c>
      <c r="G102" s="927"/>
      <c r="H102" s="928"/>
      <c r="I102" s="662"/>
      <c r="J102" s="663" t="str">
        <f>IF(H7&lt;&gt;"",VLOOKUP(H7,Shanghai!$B$6:$V$221,20,0),"")</f>
        <v>101-150</v>
      </c>
      <c r="K102" s="927" t="str">
        <f>IF(H7&lt;&gt;"",VLOOKUP(H7,Shanghai!$B$6:$V$221,21,0),"")</f>
        <v xml:space="preserve"> Univ. Birmingham</v>
      </c>
      <c r="L102" s="927"/>
      <c r="M102" s="928"/>
    </row>
    <row r="103" spans="2:58" s="159" customFormat="1" ht="14.65" customHeight="1">
      <c r="B103" s="116" t="str">
        <f>QS!B1</f>
        <v>QS 2021</v>
      </c>
      <c r="C103" s="110">
        <v>14</v>
      </c>
      <c r="D103" s="542"/>
      <c r="E103" s="659"/>
      <c r="F103" s="457"/>
      <c r="G103" s="455"/>
      <c r="H103" s="456"/>
      <c r="I103" s="542"/>
      <c r="J103" s="659"/>
      <c r="K103" s="457"/>
      <c r="L103" s="455"/>
      <c r="M103" s="456"/>
    </row>
    <row r="104" spans="2:58" s="159" customFormat="1" ht="12" customHeight="1">
      <c r="B104" s="945" t="s">
        <v>465</v>
      </c>
      <c r="C104" s="946"/>
      <c r="D104" s="648"/>
      <c r="E104" s="660">
        <f>IF(D7&lt;&gt;"",VLOOKUP(D7,QS!$B$8:$V$220,2,0),"")</f>
        <v>6</v>
      </c>
      <c r="F104" s="925" t="str">
        <f>IF(D7&lt;&gt;"",VLOOKUP(D7,QS!$B$8:$V$220,3,0),"")</f>
        <v xml:space="preserve"> ETH Zurich</v>
      </c>
      <c r="G104" s="925"/>
      <c r="H104" s="926"/>
      <c r="I104" s="648"/>
      <c r="J104" s="500">
        <f>IF(H7&lt;&gt;"",VLOOKUP(H7,QS!$B$8:$V$220,2,0),"")</f>
        <v>5</v>
      </c>
      <c r="K104" s="925" t="str">
        <f>IF(H7&lt;&gt;"",VLOOKUP(H7,QS!$B$8:$V$220,3,0),"")</f>
        <v xml:space="preserve"> Univ. Oxford</v>
      </c>
      <c r="L104" s="925"/>
      <c r="M104" s="926"/>
    </row>
    <row r="105" spans="2:58" s="159" customFormat="1" ht="12" customHeight="1">
      <c r="B105" s="947"/>
      <c r="C105" s="948"/>
      <c r="D105" s="648"/>
      <c r="E105" s="660">
        <f>IF(D7&lt;&gt;"",VLOOKUP(D7,QS!$B$8:$V$220,4,0),"")</f>
        <v>14</v>
      </c>
      <c r="F105" s="925" t="str">
        <f>IF(D7&lt;&gt;"",VLOOKUP(D7,QS!$B$8:$V$220,5,0),"")</f>
        <v xml:space="preserve"> EPF Lausanne</v>
      </c>
      <c r="G105" s="925"/>
      <c r="H105" s="926"/>
      <c r="I105" s="648"/>
      <c r="J105" s="500">
        <f>IF(H7&lt;&gt;"",VLOOKUP(H7,QS!$B$8:$V$220,4,0),"")</f>
        <v>7</v>
      </c>
      <c r="K105" s="925" t="str">
        <f>IF(H7&lt;&gt;"",VLOOKUP(H7,QS!$B$8:$V$220,5,0),"")</f>
        <v xml:space="preserve"> Univ. Cambridge</v>
      </c>
      <c r="L105" s="925"/>
      <c r="M105" s="926"/>
    </row>
    <row r="106" spans="2:58" s="159" customFormat="1" ht="12" customHeight="1">
      <c r="B106" s="91" t="str">
        <f>CONCATENATE(D7," :" )</f>
        <v>Switzerland :</v>
      </c>
      <c r="C106" s="482">
        <f>IF(D7&lt;&gt;"",VLOOKUP(D7,QS!Y8:Z227,2,0),"")</f>
        <v>10</v>
      </c>
      <c r="D106" s="648"/>
      <c r="E106" s="660">
        <f>IF(D7&lt;&gt;"",VLOOKUP(D7,QS!$B$8:$V$220,6,0),"")</f>
        <v>69</v>
      </c>
      <c r="F106" s="925" t="str">
        <f>IF(D7&lt;&gt;"",VLOOKUP(D7,QS!$B$8:$V$220,7,0),"")</f>
        <v xml:space="preserve"> Univ. Zurich</v>
      </c>
      <c r="G106" s="925"/>
      <c r="H106" s="926"/>
      <c r="I106" s="648"/>
      <c r="J106" s="500">
        <f>IF(H7&lt;&gt;"",VLOOKUP(H7,QS!$B$8:$V$220,6,0),"")</f>
        <v>8</v>
      </c>
      <c r="K106" s="925" t="str">
        <f>IF(H7&lt;&gt;"",VLOOKUP(H7,QS!$B$8:$V$220,7,0),"")</f>
        <v xml:space="preserve"> Imperial College London</v>
      </c>
      <c r="L106" s="925"/>
      <c r="M106" s="926"/>
    </row>
    <row r="107" spans="2:58" s="159" customFormat="1" ht="12" customHeight="1">
      <c r="B107" s="91" t="str">
        <f>CONCATENATE(H7," :" )</f>
        <v>United Kingdom :</v>
      </c>
      <c r="C107" s="482">
        <f>IF(H7&lt;&gt;"",VLOOKUP(H7,QS!Y8:Z227,2,0),"")</f>
        <v>84</v>
      </c>
      <c r="D107" s="648"/>
      <c r="E107" s="660">
        <f>IF(D7&lt;&gt;"",VLOOKUP(D7,QS!$B$8:$V$220,8,0),"")</f>
        <v>106</v>
      </c>
      <c r="F107" s="925" t="str">
        <f>IF(D7&lt;&gt;"",VLOOKUP(D7,QS!$B$8:$V$220,9,0),"")</f>
        <v xml:space="preserve"> Univ. Geneva</v>
      </c>
      <c r="G107" s="925"/>
      <c r="H107" s="926"/>
      <c r="I107" s="648"/>
      <c r="J107" s="500">
        <f>IF(H7&lt;&gt;"",VLOOKUP(H7,QS!$B$8:$V$220,8,0),"")</f>
        <v>10</v>
      </c>
      <c r="K107" s="925" t="str">
        <f>IF(H7&lt;&gt;"",VLOOKUP(H7,QS!$B$8:$V$220,9,0),"")</f>
        <v xml:space="preserve"> Univ. College London</v>
      </c>
      <c r="L107" s="925"/>
      <c r="M107" s="926"/>
    </row>
    <row r="108" spans="2:58" s="159" customFormat="1" ht="12" customHeight="1">
      <c r="B108" s="493"/>
      <c r="C108" s="494"/>
      <c r="D108" s="648"/>
      <c r="E108" s="660">
        <f>IF(D7&lt;&gt;"",VLOOKUP(D7,QS!$B$8:$V$220,10,0),"")</f>
        <v>114</v>
      </c>
      <c r="F108" s="925" t="str">
        <f>IF(D7&lt;&gt;"",VLOOKUP(D7,QS!$B$8:$V$220,11,0),"")</f>
        <v xml:space="preserve"> Univ. Bern</v>
      </c>
      <c r="G108" s="925"/>
      <c r="H108" s="926"/>
      <c r="I108" s="648"/>
      <c r="J108" s="500">
        <f>IF(H7&lt;&gt;"",VLOOKUP(H7,QS!$B$8:$V$220,10,0),"")</f>
        <v>20</v>
      </c>
      <c r="K108" s="925" t="str">
        <f>IF(H7&lt;&gt;"",VLOOKUP(H7,QS!$B$8:$V$220,11,0),"")</f>
        <v xml:space="preserve"> Univ. Edinburgh</v>
      </c>
      <c r="L108" s="925"/>
      <c r="M108" s="926"/>
    </row>
    <row r="109" spans="2:58" s="159" customFormat="1" ht="12" customHeight="1">
      <c r="B109" s="493"/>
      <c r="C109" s="494"/>
      <c r="D109" s="648"/>
      <c r="E109" s="660">
        <f>IF(D7&lt;&gt;"",VLOOKUP(D7,QS!$B$8:$V$220,12,0),"")</f>
        <v>149</v>
      </c>
      <c r="F109" s="929" t="str">
        <f>IF(D7&lt;&gt;"",VLOOKUP(D7,QS!$B$8:$V$220,13,0),"")</f>
        <v xml:space="preserve"> Univ. Basel</v>
      </c>
      <c r="G109" s="929"/>
      <c r="H109" s="930"/>
      <c r="I109" s="648"/>
      <c r="J109" s="500">
        <f>IF(H7&lt;&gt;"",VLOOKUP(H7,QS!$B$8:$V$220,12,0),"")</f>
        <v>27</v>
      </c>
      <c r="K109" s="925" t="str">
        <f>IF(H7&lt;&gt;"",VLOOKUP(H7,QS!$B$8:$V$220,13,0),"")</f>
        <v xml:space="preserve"> Univ. Manchester</v>
      </c>
      <c r="L109" s="925"/>
      <c r="M109" s="926"/>
    </row>
    <row r="110" spans="2:58" s="159" customFormat="1" ht="12" customHeight="1">
      <c r="B110" s="493"/>
      <c r="C110" s="494"/>
      <c r="D110" s="648"/>
      <c r="E110" s="661">
        <f>IF(D7&lt;&gt;"",VLOOKUP(D7,QS!$B$8:$V$220,14,0),"")</f>
        <v>169</v>
      </c>
      <c r="F110" s="925" t="str">
        <f>IF(D7&lt;&gt;"",VLOOKUP(D7,QS!$B$8:$V$220,15,0),"")</f>
        <v xml:space="preserve"> Univ. Lausanne</v>
      </c>
      <c r="G110" s="925"/>
      <c r="H110" s="926"/>
      <c r="I110" s="648"/>
      <c r="J110" s="664">
        <f>IF(H7&lt;&gt;"",VLOOKUP(H7,QS!$B$8:$V$220,14,0),"")</f>
        <v>31</v>
      </c>
      <c r="K110" s="925" t="str">
        <f>IF(H7&lt;&gt;"",VLOOKUP(H7,QS!$B$8:$V$220,15,0),"")</f>
        <v xml:space="preserve"> King's College London</v>
      </c>
      <c r="L110" s="925"/>
      <c r="M110" s="926"/>
    </row>
    <row r="111" spans="2:58" s="159" customFormat="1" ht="12" customHeight="1">
      <c r="B111" s="484"/>
      <c r="C111" s="485"/>
      <c r="D111" s="648"/>
      <c r="E111" s="661">
        <f>IF(D7&lt;&gt;"",VLOOKUP(D7,QS!$B$8:$V$220,16,0),"")</f>
        <v>273</v>
      </c>
      <c r="F111" s="925" t="str">
        <f>IF(D7&lt;&gt;"",VLOOKUP(D7,QS!$B$8:$V$220,17,0),"")</f>
        <v xml:space="preserve"> Univ. Lugano</v>
      </c>
      <c r="G111" s="925"/>
      <c r="H111" s="926"/>
      <c r="I111" s="648"/>
      <c r="J111" s="664">
        <f>IF(H7&lt;&gt;"",VLOOKUP(H7,QS!$B$8:$V$220,16,0),"")</f>
        <v>49</v>
      </c>
      <c r="K111" s="925" t="str">
        <f>IF(H7&lt;&gt;"",VLOOKUP(H7,QS!$B$8:$V$220,17,0),"")</f>
        <v xml:space="preserve"> London Sch. Eco. &amp; Political Sci.</v>
      </c>
      <c r="L111" s="925"/>
      <c r="M111" s="926"/>
    </row>
    <row r="112" spans="2:58" s="159" customFormat="1" ht="12" customHeight="1">
      <c r="B112" s="484"/>
      <c r="C112" s="485"/>
      <c r="D112" s="648"/>
      <c r="E112" s="661">
        <f>IF(D7&lt;&gt;"",VLOOKUP(D7,QS!$B$8:$V$220,18,0),"")</f>
        <v>428</v>
      </c>
      <c r="F112" s="925" t="str">
        <f>IF(D7&lt;&gt;"",VLOOKUP(D7,QS!$B$8:$V$220,19,0),"")</f>
        <v xml:space="preserve"> Univ. St Gallen</v>
      </c>
      <c r="G112" s="925"/>
      <c r="H112" s="926"/>
      <c r="I112" s="648"/>
      <c r="J112" s="664">
        <f>IF(H7&lt;&gt;"",VLOOKUP(H7,QS!$B$8:$V$220,18,0),"")</f>
        <v>58</v>
      </c>
      <c r="K112" s="925" t="str">
        <f>IF(H7&lt;&gt;"",VLOOKUP(H7,QS!$B$8:$V$220,19,0),"")</f>
        <v xml:space="preserve"> Univ. Bristol</v>
      </c>
      <c r="L112" s="925"/>
      <c r="M112" s="926"/>
    </row>
    <row r="113" spans="2:13" s="159" customFormat="1" ht="12" customHeight="1">
      <c r="B113" s="76"/>
      <c r="C113" s="486"/>
      <c r="D113" s="662"/>
      <c r="E113" s="663" t="str">
        <f>IF(D7&lt;&gt;"",VLOOKUP(D7,QS!$B$8:$V$220,20,0),"")</f>
        <v>601-650</v>
      </c>
      <c r="F113" s="927" t="str">
        <f>IF(D7&lt;&gt;"",VLOOKUP(D7,QS!$B$8:$V$220,21,0),"")</f>
        <v xml:space="preserve"> Univ. Fribourg</v>
      </c>
      <c r="G113" s="927"/>
      <c r="H113" s="928"/>
      <c r="I113" s="662"/>
      <c r="J113" s="501">
        <f>IF(H7&lt;&gt;"",VLOOKUP(H7,QS!$B$8:$V$220,20,0),"")</f>
        <v>62</v>
      </c>
      <c r="K113" s="927" t="str">
        <f>IF(H7&lt;&gt;"",VLOOKUP(H7,QS!$B$8:$V$220,21,0),"")</f>
        <v xml:space="preserve"> Univ. Warwick</v>
      </c>
      <c r="L113" s="927"/>
      <c r="M113" s="928"/>
    </row>
    <row r="114" spans="2:13" s="159" customFormat="1" ht="14.65" customHeight="1">
      <c r="B114" s="116" t="str">
        <f>Times!B1</f>
        <v>Times 2021</v>
      </c>
      <c r="C114" s="110">
        <v>15</v>
      </c>
      <c r="D114" s="542"/>
      <c r="E114" s="658"/>
      <c r="F114" s="457"/>
      <c r="G114" s="455"/>
      <c r="H114" s="456"/>
      <c r="I114" s="542"/>
      <c r="J114" s="659"/>
      <c r="K114" s="457"/>
      <c r="L114" s="455"/>
      <c r="M114" s="456"/>
    </row>
    <row r="115" spans="2:13" s="159" customFormat="1" ht="12" customHeight="1">
      <c r="B115" s="945" t="s">
        <v>466</v>
      </c>
      <c r="C115" s="946"/>
      <c r="D115" s="648"/>
      <c r="E115" s="660">
        <f>IF(D7&lt;&gt;"",VLOOKUP(D7,Times!$B$8:$W$225,2,0),"")</f>
        <v>14</v>
      </c>
      <c r="F115" s="925" t="str">
        <f>IF(D7&lt;&gt;"",VLOOKUP(D7,Times!$B$8:$W$225,3,0),"")</f>
        <v xml:space="preserve"> ETH Zurich</v>
      </c>
      <c r="G115" s="925"/>
      <c r="H115" s="926"/>
      <c r="I115" s="648"/>
      <c r="J115" s="660">
        <f>IF(H7&lt;&gt;"",VLOOKUP(H7,Times!$B$8:$W$225,2,0),"")</f>
        <v>1</v>
      </c>
      <c r="K115" s="925" t="str">
        <f>IF(H7&lt;&gt;"",VLOOKUP(H7,Times!$B$8:$W$225,3,0),"")</f>
        <v xml:space="preserve"> Univ. Oxford</v>
      </c>
      <c r="L115" s="925"/>
      <c r="M115" s="926"/>
    </row>
    <row r="116" spans="2:13" s="159" customFormat="1" ht="12" customHeight="1">
      <c r="B116" s="947"/>
      <c r="C116" s="948"/>
      <c r="D116" s="648"/>
      <c r="E116" s="660">
        <f>IF(D7&lt;&gt;"",VLOOKUP(D7,Times!$B$8:$W$225,4,0),"")</f>
        <v>43</v>
      </c>
      <c r="F116" s="925" t="str">
        <f>IF(D7&lt;&gt;"",VLOOKUP(D7,Times!$B$8:$W$225,5,0),"")</f>
        <v xml:space="preserve"> EPF Lausanne</v>
      </c>
      <c r="G116" s="925"/>
      <c r="H116" s="926"/>
      <c r="I116" s="648"/>
      <c r="J116" s="660">
        <f>IF(H7&lt;&gt;"",VLOOKUP(H7,Times!$B$8:$W$225,4,0),"")</f>
        <v>6</v>
      </c>
      <c r="K116" s="925" t="str">
        <f>IF(H7&lt;&gt;"",VLOOKUP(H7,Times!$B$8:$W$225,5,0),"")</f>
        <v xml:space="preserve"> Univ. Cambridge</v>
      </c>
      <c r="L116" s="925"/>
      <c r="M116" s="926"/>
    </row>
    <row r="117" spans="2:13" s="159" customFormat="1" ht="12" customHeight="1">
      <c r="B117" s="91" t="str">
        <f>CONCATENATE(D7," :" )</f>
        <v>Switzerland :</v>
      </c>
      <c r="C117" s="482">
        <f>IF(D7&lt;&gt;"",VLOOKUP(D7,Times!Y8:Z278,2,0),"")</f>
        <v>11</v>
      </c>
      <c r="D117" s="648"/>
      <c r="E117" s="660">
        <f>IF(D7&lt;&gt;"",VLOOKUP(D7,Times!$B$8:$W$225,6,0),"")</f>
        <v>73</v>
      </c>
      <c r="F117" s="925" t="str">
        <f>IF(D7&lt;&gt;"",VLOOKUP(D7,Times!$B$8:$W$225,7,0),"")</f>
        <v xml:space="preserve"> Univ. Zurich</v>
      </c>
      <c r="G117" s="925"/>
      <c r="H117" s="926"/>
      <c r="I117" s="648"/>
      <c r="J117" s="660">
        <f>IF(H7&lt;&gt;"",VLOOKUP(H7,Times!$B$8:$W$225,6,0),"")</f>
        <v>11</v>
      </c>
      <c r="K117" s="925" t="str">
        <f>IF(H7&lt;&gt;"",VLOOKUP(H7,Times!$B$8:$W$225,7,0),"")</f>
        <v xml:space="preserve"> Imperial College London</v>
      </c>
      <c r="L117" s="925"/>
      <c r="M117" s="926"/>
    </row>
    <row r="118" spans="2:13" s="159" customFormat="1" ht="12" customHeight="1">
      <c r="B118" s="91" t="str">
        <f>CONCATENATE(H7," :" )</f>
        <v>United Kingdom :</v>
      </c>
      <c r="C118" s="482">
        <f>IF(H7&lt;&gt;"",VLOOKUP(H7,Times!Y8:Z278,2,0),"")</f>
        <v>94</v>
      </c>
      <c r="D118" s="648"/>
      <c r="E118" s="660">
        <f>IF(D7&lt;&gt;"",VLOOKUP(D7,Times!$B$8:$W$225,8,0),"")</f>
        <v>92</v>
      </c>
      <c r="F118" s="925" t="str">
        <f>IF(D7&lt;&gt;"",VLOOKUP(D7,Times!$B$8:$W$225,9,0),"")</f>
        <v xml:space="preserve"> Univ. Basel</v>
      </c>
      <c r="G118" s="925"/>
      <c r="H118" s="926"/>
      <c r="I118" s="648"/>
      <c r="J118" s="660">
        <f>IF(H7&lt;&gt;"",VLOOKUP(H7,Times!$B$8:$W$225,8,0),"")</f>
        <v>16</v>
      </c>
      <c r="K118" s="925" t="str">
        <f>IF(H7&lt;&gt;"",VLOOKUP(H7,Times!$B$8:$W$225,9,0),"")</f>
        <v xml:space="preserve"> Univ. College London</v>
      </c>
      <c r="L118" s="925"/>
      <c r="M118" s="926"/>
    </row>
    <row r="119" spans="2:13" s="159" customFormat="1" ht="12" customHeight="1">
      <c r="B119" s="484"/>
      <c r="C119" s="483"/>
      <c r="D119" s="648"/>
      <c r="E119" s="660">
        <f>IF(D7&lt;&gt;"",VLOOKUP(D7,Times!$B$8:$W$225,10,0),"")</f>
        <v>109</v>
      </c>
      <c r="F119" s="925" t="str">
        <f>IF(D7&lt;&gt;"",VLOOKUP(D7,Times!$B$8:$W$225,11,0),"")</f>
        <v xml:space="preserve"> Univ. Bern</v>
      </c>
      <c r="G119" s="925"/>
      <c r="H119" s="926"/>
      <c r="I119" s="648"/>
      <c r="J119" s="660">
        <f>IF(H7&lt;&gt;"",VLOOKUP(H7,Times!$B$8:$W$225,10,0),"")</f>
        <v>27</v>
      </c>
      <c r="K119" s="925" t="str">
        <f>IF(H7&lt;&gt;"",VLOOKUP(H7,Times!$B$8:$W$225,11,0),"")</f>
        <v xml:space="preserve"> London Sch. Eco. &amp; Political Sci.</v>
      </c>
      <c r="L119" s="925"/>
      <c r="M119" s="926"/>
    </row>
    <row r="120" spans="2:13" s="159" customFormat="1" ht="12" customHeight="1">
      <c r="B120" s="484"/>
      <c r="C120" s="485"/>
      <c r="D120" s="648"/>
      <c r="E120" s="660">
        <f>IF(D7&lt;&gt;"",VLOOKUP(D7,Times!$B$8:$W$225,12,0),"")</f>
        <v>149</v>
      </c>
      <c r="F120" s="925" t="str">
        <f>IF(D7&lt;&gt;"",VLOOKUP(D7,Times!$B$8:$W$225,13,0),"")</f>
        <v xml:space="preserve"> Univ. Geneva</v>
      </c>
      <c r="G120" s="925"/>
      <c r="H120" s="926"/>
      <c r="I120" s="648"/>
      <c r="J120" s="660">
        <f>IF(H7&lt;&gt;"",VLOOKUP(H7,Times!$B$8:$W$225,12,0),"")</f>
        <v>30</v>
      </c>
      <c r="K120" s="925" t="str">
        <f>IF(H7&lt;&gt;"",VLOOKUP(H7,Times!$B$8:$W$225,13,0),"")</f>
        <v xml:space="preserve"> Univ. Edinburgh</v>
      </c>
      <c r="L120" s="925"/>
      <c r="M120" s="926"/>
    </row>
    <row r="121" spans="2:13" s="159" customFormat="1" ht="12" customHeight="1">
      <c r="B121" s="484"/>
      <c r="C121" s="485"/>
      <c r="D121" s="648"/>
      <c r="E121" s="660">
        <f>IF(D7&lt;&gt;"",VLOOKUP(D7,Times!$B$8:$W$225,14,0),"")</f>
        <v>191</v>
      </c>
      <c r="F121" s="925" t="str">
        <f>IF(D7&lt;&gt;"",VLOOKUP(D7,Times!$B$8:$W$225,15,0),"")</f>
        <v xml:space="preserve"> Univ. Lausanne</v>
      </c>
      <c r="G121" s="925"/>
      <c r="H121" s="926"/>
      <c r="I121" s="648"/>
      <c r="J121" s="660">
        <f>IF(H7&lt;&gt;"",VLOOKUP(H7,Times!$B$8:$W$225,14,0),"")</f>
        <v>35</v>
      </c>
      <c r="K121" s="925" t="str">
        <f>IF(H7&lt;&gt;"",VLOOKUP(H7,Times!$B$8:$W$225,15,0),"")</f>
        <v xml:space="preserve"> King's College London</v>
      </c>
      <c r="L121" s="925"/>
      <c r="M121" s="926"/>
    </row>
    <row r="122" spans="2:13" s="159" customFormat="1" ht="12" customHeight="1">
      <c r="B122" s="484"/>
      <c r="C122" s="485"/>
      <c r="D122" s="648"/>
      <c r="E122" s="660" t="str">
        <f>IF(D7&lt;&gt;"",VLOOKUP(D7,Times!$B$8:$W$225,16,0),"")</f>
        <v>251-300</v>
      </c>
      <c r="F122" s="925" t="str">
        <f>IF(D7&lt;&gt;"",VLOOKUP(D7,Times!$B$8:$W$225,17,0),"")</f>
        <v xml:space="preserve"> Univ. Lugano</v>
      </c>
      <c r="G122" s="925"/>
      <c r="H122" s="926"/>
      <c r="I122" s="648"/>
      <c r="J122" s="660">
        <f>IF(H7&lt;&gt;"",VLOOKUP(H7,Times!$B$8:$W$225,16,0),"")</f>
        <v>51</v>
      </c>
      <c r="K122" s="925" t="str">
        <f>IF(H7&lt;&gt;"",VLOOKUP(H7,Times!$B$8:$W$225,17,0),"")</f>
        <v xml:space="preserve"> Univ. Manchester</v>
      </c>
      <c r="L122" s="925"/>
      <c r="M122" s="926"/>
    </row>
    <row r="123" spans="2:13" s="159" customFormat="1" ht="12" customHeight="1">
      <c r="B123" s="484"/>
      <c r="C123" s="485"/>
      <c r="D123" s="648"/>
      <c r="E123" s="660" t="str">
        <f>IF(D7&lt;&gt;"",VLOOKUP(D7,Times!$B$8:$W$225,18,0),"")</f>
        <v>351-400</v>
      </c>
      <c r="F123" s="925" t="str">
        <f>IF(D7&lt;&gt;"",VLOOKUP(D7,Times!$B$8:$W$225,19,0),"")</f>
        <v xml:space="preserve"> Univ. Fribourg</v>
      </c>
      <c r="G123" s="925"/>
      <c r="H123" s="926"/>
      <c r="I123" s="648"/>
      <c r="J123" s="660">
        <f>IF(H7&lt;&gt;"",VLOOKUP(H7,Times!$B$8:$W$225,18,0),"")</f>
        <v>77</v>
      </c>
      <c r="K123" s="925" t="str">
        <f>IF(H7&lt;&gt;"",VLOOKUP(H7,Times!$B$8:$W$225,19,0),"")</f>
        <v xml:space="preserve"> Univ. Warwick</v>
      </c>
      <c r="L123" s="925"/>
      <c r="M123" s="926"/>
    </row>
    <row r="124" spans="2:13" s="159" customFormat="1" ht="12" customHeight="1">
      <c r="B124" s="76"/>
      <c r="C124" s="486"/>
      <c r="D124" s="665"/>
      <c r="E124" s="663" t="str">
        <f>IF(D7&lt;&gt;"",VLOOKUP(D7,Times!$B$8:$W$225,20,0),"")</f>
        <v>401-500</v>
      </c>
      <c r="F124" s="927" t="str">
        <f>IF(D7&lt;&gt;"",VLOOKUP(D7,Times!$B$8:$W$225,21,0),"")</f>
        <v xml:space="preserve"> Univ. Neuchâtel</v>
      </c>
      <c r="G124" s="927"/>
      <c r="H124" s="928"/>
      <c r="I124" s="666"/>
      <c r="J124" s="663">
        <f>IF(H7&lt;&gt;"",VLOOKUP(H7,Times!$B$8:$W$225,20,0),"")</f>
        <v>91</v>
      </c>
      <c r="K124" s="927" t="str">
        <f>IF(H7&lt;&gt;"",VLOOKUP(H7,Times!$B$8:$W$225,21,0),"")</f>
        <v xml:space="preserve"> Univ. Bristol</v>
      </c>
      <c r="L124" s="927"/>
      <c r="M124" s="928"/>
    </row>
    <row r="125" spans="2:13" s="159" customFormat="1" ht="7.15" customHeight="1">
      <c r="C125" s="93"/>
      <c r="D125" s="93"/>
      <c r="E125" s="95"/>
      <c r="F125" s="385"/>
      <c r="G125" s="376"/>
      <c r="H125" s="376"/>
      <c r="I125" s="89"/>
      <c r="J125" s="89"/>
      <c r="K125" s="89"/>
      <c r="L125" s="93"/>
      <c r="M125" s="89"/>
    </row>
    <row r="126" spans="2:13" s="159" customFormat="1" ht="13" customHeight="1">
      <c r="B126" s="97" t="s">
        <v>358</v>
      </c>
      <c r="C126" s="93"/>
      <c r="D126" s="93"/>
      <c r="E126" s="95"/>
      <c r="F126" s="96"/>
      <c r="G126" s="376"/>
      <c r="H126" s="376"/>
      <c r="I126" s="94"/>
      <c r="J126" s="95"/>
      <c r="L126" s="95"/>
      <c r="M126" s="96"/>
    </row>
    <row r="127" spans="2:13" s="159" customFormat="1" ht="3" customHeight="1">
      <c r="B127" s="206"/>
      <c r="C127" s="206"/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</row>
    <row r="128" spans="2:13" s="159" customFormat="1" ht="10.4" customHeight="1">
      <c r="B128" s="206" t="s">
        <v>502</v>
      </c>
      <c r="C128" s="206"/>
      <c r="D128" s="206"/>
      <c r="E128" s="206" t="s">
        <v>565</v>
      </c>
      <c r="F128" s="206"/>
      <c r="G128" s="206"/>
      <c r="H128" s="206"/>
      <c r="I128" s="206"/>
      <c r="J128" s="206" t="s">
        <v>527</v>
      </c>
      <c r="K128" s="206"/>
      <c r="L128" s="206"/>
      <c r="M128" s="206"/>
    </row>
    <row r="129" spans="2:13" s="159" customFormat="1" ht="10.4" customHeight="1">
      <c r="B129" s="206" t="s">
        <v>503</v>
      </c>
      <c r="C129" s="206"/>
      <c r="D129" s="206"/>
      <c r="E129" s="206" t="s">
        <v>524</v>
      </c>
      <c r="F129" s="206"/>
      <c r="G129" s="206"/>
      <c r="H129" s="206"/>
      <c r="I129" s="206"/>
      <c r="J129" s="206" t="s">
        <v>528</v>
      </c>
      <c r="K129" s="206"/>
      <c r="L129" s="206"/>
      <c r="M129" s="206"/>
    </row>
    <row r="130" spans="2:13" s="159" customFormat="1" ht="10.4" customHeight="1">
      <c r="B130" s="206" t="s">
        <v>579</v>
      </c>
      <c r="C130" s="206"/>
      <c r="D130" s="206"/>
      <c r="E130" s="206" t="s">
        <v>574</v>
      </c>
      <c r="F130" s="206"/>
      <c r="G130" s="206"/>
      <c r="H130" s="206"/>
      <c r="I130" s="206"/>
      <c r="J130" s="206" t="s">
        <v>529</v>
      </c>
      <c r="K130" s="206"/>
      <c r="L130" s="206"/>
      <c r="M130" s="206"/>
    </row>
    <row r="131" spans="2:13" s="159" customFormat="1" ht="10.4" customHeight="1">
      <c r="B131" s="206" t="s">
        <v>505</v>
      </c>
      <c r="C131" s="206"/>
      <c r="D131" s="206"/>
      <c r="E131" s="206" t="s">
        <v>536</v>
      </c>
      <c r="F131" s="206"/>
      <c r="G131" s="206"/>
      <c r="H131" s="206"/>
      <c r="I131" s="206"/>
      <c r="J131" s="206"/>
      <c r="K131" s="206"/>
      <c r="L131" s="206"/>
      <c r="M131" s="206"/>
    </row>
    <row r="132" spans="2:13" s="159" customFormat="1" ht="10.4" customHeight="1">
      <c r="B132" s="206" t="s">
        <v>504</v>
      </c>
      <c r="C132" s="206"/>
      <c r="D132" s="206"/>
      <c r="E132" s="206" t="s">
        <v>566</v>
      </c>
      <c r="F132" s="206"/>
      <c r="G132" s="206"/>
      <c r="H132" s="206"/>
      <c r="I132" s="206"/>
      <c r="J132" s="206"/>
      <c r="K132" s="206"/>
      <c r="L132" s="206"/>
      <c r="M132" s="206"/>
    </row>
    <row r="133" spans="2:13" s="159" customFormat="1" ht="10.4" customHeight="1">
      <c r="B133" s="206" t="s">
        <v>520</v>
      </c>
      <c r="C133" s="206"/>
      <c r="D133" s="206"/>
      <c r="E133" s="206" t="s">
        <v>526</v>
      </c>
      <c r="F133" s="206"/>
      <c r="G133" s="206"/>
      <c r="H133" s="206"/>
      <c r="I133" s="206"/>
      <c r="J133" s="206"/>
      <c r="K133" s="206"/>
      <c r="L133" s="206"/>
      <c r="M133" s="206"/>
    </row>
    <row r="134" spans="2:13" s="159" customFormat="1" ht="7" customHeight="1"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</row>
    <row r="135" spans="2:13" s="159" customFormat="1" ht="6.5" customHeight="1">
      <c r="C135" s="93"/>
      <c r="D135" s="93"/>
      <c r="E135" s="206"/>
      <c r="G135" s="377"/>
      <c r="H135" s="377"/>
      <c r="I135" s="94"/>
      <c r="J135" s="95"/>
      <c r="L135" s="95"/>
      <c r="M135" s="96"/>
    </row>
    <row r="136" spans="2:13" s="159" customFormat="1" ht="9" customHeight="1">
      <c r="C136" s="93"/>
      <c r="D136" s="93"/>
      <c r="E136" s="206"/>
      <c r="F136" s="94"/>
      <c r="G136" s="377"/>
      <c r="H136" s="377"/>
      <c r="I136" s="94"/>
      <c r="J136" s="95"/>
      <c r="L136" s="95"/>
      <c r="M136" s="96"/>
    </row>
    <row r="137" spans="2:13" s="44" customFormat="1">
      <c r="C137" s="98"/>
      <c r="D137" s="98"/>
      <c r="E137" s="37"/>
      <c r="F137" s="386"/>
      <c r="G137" s="378"/>
      <c r="H137" s="378"/>
      <c r="I137" s="37"/>
      <c r="J137" s="43"/>
      <c r="K137" s="37"/>
      <c r="M137" s="37"/>
    </row>
    <row r="138" spans="2:13" s="44" customFormat="1">
      <c r="C138" s="98"/>
      <c r="D138" s="98"/>
      <c r="E138" s="37"/>
      <c r="F138" s="386"/>
      <c r="G138" s="378"/>
      <c r="H138" s="378"/>
      <c r="I138" s="37"/>
      <c r="J138" s="43"/>
      <c r="K138" s="37"/>
      <c r="M138" s="37"/>
    </row>
    <row r="139" spans="2:13" s="44" customFormat="1" ht="13" customHeight="1">
      <c r="C139" s="98"/>
      <c r="D139" s="98"/>
      <c r="E139" s="37"/>
      <c r="F139" s="386"/>
      <c r="G139" s="378"/>
      <c r="H139" s="378"/>
      <c r="I139" s="37"/>
      <c r="J139" s="43"/>
      <c r="K139" s="37"/>
      <c r="M139" s="37"/>
    </row>
    <row r="140" spans="2:13" s="44" customFormat="1" ht="13" customHeight="1">
      <c r="C140" s="98"/>
      <c r="D140" s="98"/>
      <c r="E140" s="37"/>
      <c r="F140" s="386"/>
      <c r="G140" s="378"/>
      <c r="H140" s="378"/>
      <c r="I140" s="37"/>
      <c r="J140" s="43"/>
      <c r="K140" s="37"/>
      <c r="M140" s="37"/>
    </row>
    <row r="141" spans="2:13" s="44" customFormat="1" ht="13" customHeight="1">
      <c r="C141" s="98"/>
      <c r="D141" s="98"/>
      <c r="E141" s="37"/>
      <c r="F141" s="386"/>
      <c r="G141" s="378"/>
      <c r="H141" s="378"/>
      <c r="I141" s="37"/>
      <c r="J141" s="43"/>
      <c r="K141" s="37"/>
      <c r="M141" s="37"/>
    </row>
    <row r="142" spans="2:13" s="70" customFormat="1" ht="13" customHeight="1">
      <c r="C142" s="99"/>
      <c r="D142" s="99"/>
      <c r="E142" s="90"/>
      <c r="F142" s="387"/>
      <c r="G142" s="379"/>
      <c r="H142" s="379"/>
      <c r="I142" s="90"/>
      <c r="J142" s="100"/>
      <c r="K142" s="90"/>
      <c r="L142" s="101"/>
      <c r="M142" s="37"/>
    </row>
    <row r="143" spans="2:13" s="70" customFormat="1" ht="13" customHeight="1">
      <c r="C143" s="99"/>
      <c r="D143" s="99"/>
      <c r="E143" s="90"/>
      <c r="F143" s="387"/>
      <c r="G143" s="379"/>
      <c r="H143" s="379"/>
      <c r="I143" s="90"/>
      <c r="J143" s="100"/>
      <c r="K143" s="90"/>
      <c r="L143" s="101"/>
      <c r="M143" s="37"/>
    </row>
    <row r="144" spans="2:13" s="70" customFormat="1" ht="11.5" customHeight="1">
      <c r="C144" s="99"/>
      <c r="D144" s="99"/>
      <c r="E144" s="90"/>
      <c r="F144" s="387"/>
      <c r="G144" s="379"/>
      <c r="H144" s="379"/>
      <c r="I144" s="90"/>
      <c r="J144" s="100"/>
      <c r="K144" s="90"/>
      <c r="L144" s="101"/>
      <c r="M144" s="37"/>
    </row>
    <row r="145" spans="3:13" s="70" customFormat="1" ht="11.5" customHeight="1">
      <c r="C145" s="99"/>
      <c r="D145" s="99"/>
      <c r="E145" s="90"/>
      <c r="F145" s="387"/>
      <c r="G145" s="379"/>
      <c r="H145" s="379"/>
      <c r="I145" s="90"/>
      <c r="J145" s="100"/>
      <c r="K145" s="90"/>
      <c r="L145" s="101"/>
      <c r="M145" s="37"/>
    </row>
    <row r="146" spans="3:13" s="70" customFormat="1" ht="11.5" customHeight="1">
      <c r="C146" s="102"/>
      <c r="D146" s="102"/>
      <c r="E146" s="103"/>
      <c r="F146" s="388"/>
      <c r="G146" s="380"/>
      <c r="H146" s="380"/>
      <c r="I146" s="37"/>
      <c r="J146" s="104"/>
      <c r="K146" s="37"/>
      <c r="L146" s="105"/>
      <c r="M146" s="37"/>
    </row>
    <row r="147" spans="3:13" s="70" customFormat="1" ht="11.5" customHeight="1">
      <c r="C147" s="102"/>
      <c r="D147" s="102"/>
      <c r="E147" s="103"/>
      <c r="F147" s="388"/>
      <c r="G147" s="380"/>
      <c r="H147" s="380"/>
      <c r="I147" s="37"/>
      <c r="J147" s="104"/>
      <c r="K147" s="37"/>
      <c r="L147" s="105"/>
      <c r="M147" s="37"/>
    </row>
    <row r="148" spans="3:13" s="70" customFormat="1" ht="11.5" customHeight="1">
      <c r="C148" s="102"/>
      <c r="D148" s="102"/>
      <c r="E148" s="37"/>
      <c r="F148" s="388"/>
      <c r="G148" s="378"/>
      <c r="H148" s="378"/>
      <c r="I148" s="37"/>
      <c r="J148" s="104"/>
      <c r="K148" s="37"/>
      <c r="L148" s="105"/>
      <c r="M148" s="37"/>
    </row>
    <row r="149" spans="3:13" s="70" customFormat="1" ht="11.5" customHeight="1">
      <c r="C149" s="102"/>
      <c r="D149" s="102"/>
      <c r="E149" s="103"/>
      <c r="F149" s="388"/>
      <c r="G149" s="380"/>
      <c r="H149" s="380"/>
      <c r="I149" s="37"/>
      <c r="J149" s="104"/>
      <c r="K149" s="37"/>
      <c r="L149" s="105"/>
      <c r="M149" s="37"/>
    </row>
    <row r="150" spans="3:13" s="70" customFormat="1" ht="11.5" customHeight="1">
      <c r="C150" s="102"/>
      <c r="D150" s="102"/>
      <c r="E150" s="103"/>
      <c r="F150" s="388"/>
      <c r="G150" s="380"/>
      <c r="H150" s="380"/>
      <c r="I150" s="37"/>
      <c r="J150" s="104"/>
      <c r="K150" s="37"/>
      <c r="L150" s="105"/>
      <c r="M150" s="37"/>
    </row>
    <row r="151" spans="3:13" s="43" customFormat="1" ht="11.5" customHeight="1">
      <c r="C151" s="106"/>
      <c r="D151" s="106"/>
      <c r="E151" s="107"/>
      <c r="F151" s="389"/>
      <c r="G151" s="380"/>
      <c r="H151" s="380"/>
      <c r="L151" s="108"/>
      <c r="M151" s="108"/>
    </row>
    <row r="152" spans="3:13" s="43" customFormat="1" ht="11.5" customHeight="1">
      <c r="C152" s="106"/>
      <c r="D152" s="106"/>
      <c r="E152" s="107"/>
      <c r="F152" s="386"/>
      <c r="G152" s="380"/>
      <c r="H152" s="380"/>
      <c r="L152" s="108"/>
      <c r="M152" s="108"/>
    </row>
    <row r="153" spans="3:13" s="43" customFormat="1" ht="11.5" customHeight="1">
      <c r="C153" s="106"/>
      <c r="D153" s="106"/>
      <c r="E153" s="107"/>
      <c r="F153" s="386"/>
      <c r="G153" s="380"/>
      <c r="H153" s="380"/>
      <c r="L153" s="108"/>
      <c r="M153" s="108"/>
    </row>
    <row r="154" spans="3:13" s="44" customFormat="1">
      <c r="C154" s="98"/>
      <c r="D154" s="98"/>
      <c r="E154" s="37"/>
      <c r="F154" s="386"/>
      <c r="G154" s="378"/>
      <c r="H154" s="378"/>
      <c r="I154" s="37"/>
      <c r="J154" s="43"/>
      <c r="K154" s="37"/>
      <c r="M154" s="37"/>
    </row>
    <row r="155" spans="3:13" s="44" customFormat="1">
      <c r="C155" s="98"/>
      <c r="D155" s="98"/>
      <c r="E155" s="37"/>
      <c r="F155" s="386"/>
      <c r="G155" s="378"/>
      <c r="H155" s="378"/>
      <c r="I155" s="37"/>
      <c r="J155" s="43"/>
      <c r="K155" s="37"/>
      <c r="M155" s="37"/>
    </row>
    <row r="156" spans="3:13" s="44" customFormat="1">
      <c r="C156" s="98"/>
      <c r="D156" s="98"/>
      <c r="E156" s="37"/>
      <c r="F156" s="386"/>
      <c r="G156" s="378"/>
      <c r="H156" s="378"/>
      <c r="I156" s="37"/>
      <c r="J156" s="43"/>
      <c r="K156" s="37"/>
      <c r="M156" s="37"/>
    </row>
    <row r="157" spans="3:13" s="44" customFormat="1">
      <c r="C157" s="98"/>
      <c r="D157" s="98"/>
      <c r="E157" s="37"/>
      <c r="F157" s="386"/>
      <c r="G157" s="378"/>
      <c r="H157" s="378"/>
      <c r="I157" s="37"/>
      <c r="J157" s="43"/>
      <c r="K157" s="37"/>
      <c r="M157" s="37"/>
    </row>
    <row r="158" spans="3:13" s="44" customFormat="1">
      <c r="C158" s="98"/>
      <c r="D158" s="98"/>
      <c r="E158" s="37"/>
      <c r="F158" s="386"/>
      <c r="G158" s="378"/>
      <c r="H158" s="378"/>
      <c r="I158" s="37"/>
      <c r="J158" s="43"/>
      <c r="K158" s="37"/>
      <c r="M158" s="37"/>
    </row>
    <row r="159" spans="3:13" s="44" customFormat="1">
      <c r="C159" s="98"/>
      <c r="D159" s="98"/>
      <c r="E159" s="37"/>
      <c r="F159" s="386"/>
      <c r="G159" s="378"/>
      <c r="H159" s="378"/>
      <c r="I159" s="37"/>
      <c r="J159" s="43"/>
      <c r="K159" s="37"/>
      <c r="M159" s="37"/>
    </row>
    <row r="160" spans="3:13" s="44" customFormat="1">
      <c r="C160" s="98"/>
      <c r="D160" s="98"/>
      <c r="E160" s="37"/>
      <c r="F160" s="386"/>
      <c r="G160" s="378"/>
      <c r="H160" s="378"/>
      <c r="I160" s="37"/>
      <c r="J160" s="43"/>
      <c r="K160" s="37"/>
      <c r="M160" s="37"/>
    </row>
    <row r="161" spans="3:13" s="44" customFormat="1">
      <c r="C161" s="98"/>
      <c r="D161" s="98"/>
      <c r="E161" s="37"/>
      <c r="F161" s="386"/>
      <c r="G161" s="378"/>
      <c r="H161" s="378"/>
      <c r="I161" s="37"/>
      <c r="J161" s="43"/>
      <c r="K161" s="37"/>
      <c r="M161" s="37"/>
    </row>
    <row r="162" spans="3:13" s="44" customFormat="1">
      <c r="C162" s="98"/>
      <c r="D162" s="98"/>
      <c r="E162" s="37"/>
      <c r="F162" s="386"/>
      <c r="G162" s="378"/>
      <c r="H162" s="378"/>
      <c r="I162" s="37"/>
      <c r="J162" s="43"/>
      <c r="K162" s="37"/>
      <c r="M162" s="37"/>
    </row>
    <row r="163" spans="3:13" s="44" customFormat="1">
      <c r="C163" s="98"/>
      <c r="D163" s="98"/>
      <c r="E163" s="37"/>
      <c r="F163" s="386"/>
      <c r="G163" s="378"/>
      <c r="H163" s="378"/>
      <c r="I163" s="37"/>
      <c r="J163" s="43"/>
      <c r="K163" s="37"/>
      <c r="M163" s="37"/>
    </row>
  </sheetData>
  <sheetProtection formatCells="0" formatColumns="0" formatRows="0" insertColumns="0" insertRows="0" insertHyperlinks="0" deleteColumns="0" deleteRows="0" sort="0" autoFilter="0" pivotTables="0"/>
  <mergeCells count="88">
    <mergeCell ref="L7:M7"/>
    <mergeCell ref="L15:M15"/>
    <mergeCell ref="B115:C116"/>
    <mergeCell ref="B104:C105"/>
    <mergeCell ref="B93:C94"/>
    <mergeCell ref="B68:C68"/>
    <mergeCell ref="L68:M68"/>
    <mergeCell ref="B50:C50"/>
    <mergeCell ref="L50:M50"/>
    <mergeCell ref="B35:C35"/>
    <mergeCell ref="L36:M36"/>
    <mergeCell ref="L35:M35"/>
    <mergeCell ref="D7:G7"/>
    <mergeCell ref="H7:K7"/>
    <mergeCell ref="D15:G15"/>
    <mergeCell ref="H15:K15"/>
    <mergeCell ref="D35:G35"/>
    <mergeCell ref="H35:K35"/>
    <mergeCell ref="H50:K50"/>
    <mergeCell ref="D50:G50"/>
    <mergeCell ref="B46:E46"/>
    <mergeCell ref="D91:H91"/>
    <mergeCell ref="I91:M91"/>
    <mergeCell ref="D68:G68"/>
    <mergeCell ref="H68:K68"/>
    <mergeCell ref="B43:E43"/>
    <mergeCell ref="B45:E45"/>
    <mergeCell ref="B44:E44"/>
    <mergeCell ref="K115:M115"/>
    <mergeCell ref="K116:M116"/>
    <mergeCell ref="K117:M117"/>
    <mergeCell ref="K118:M118"/>
    <mergeCell ref="K119:M119"/>
    <mergeCell ref="K120:M120"/>
    <mergeCell ref="K121:M121"/>
    <mergeCell ref="K122:M122"/>
    <mergeCell ref="K123:M123"/>
    <mergeCell ref="K124:M124"/>
    <mergeCell ref="K113:M113"/>
    <mergeCell ref="K109:M109"/>
    <mergeCell ref="K108:M108"/>
    <mergeCell ref="K107:M107"/>
    <mergeCell ref="K106:M106"/>
    <mergeCell ref="K110:M110"/>
    <mergeCell ref="K111:M111"/>
    <mergeCell ref="K112:M112"/>
    <mergeCell ref="K105:M105"/>
    <mergeCell ref="K104:M104"/>
    <mergeCell ref="K93:M93"/>
    <mergeCell ref="K94:M94"/>
    <mergeCell ref="K95:M95"/>
    <mergeCell ref="K96:M96"/>
    <mergeCell ref="K97:M97"/>
    <mergeCell ref="K98:M98"/>
    <mergeCell ref="K102:M102"/>
    <mergeCell ref="K99:M99"/>
    <mergeCell ref="K100:M100"/>
    <mergeCell ref="K101:M101"/>
    <mergeCell ref="F93:H93"/>
    <mergeCell ref="F94:H94"/>
    <mergeCell ref="F95:H95"/>
    <mergeCell ref="F96:H96"/>
    <mergeCell ref="F97:H97"/>
    <mergeCell ref="F108:H108"/>
    <mergeCell ref="F109:H109"/>
    <mergeCell ref="F113:H113"/>
    <mergeCell ref="F115:H115"/>
    <mergeCell ref="F98:H98"/>
    <mergeCell ref="F102:H102"/>
    <mergeCell ref="F104:H104"/>
    <mergeCell ref="F105:H105"/>
    <mergeCell ref="F106:H106"/>
    <mergeCell ref="F121:H121"/>
    <mergeCell ref="F122:H122"/>
    <mergeCell ref="F123:H123"/>
    <mergeCell ref="F124:H124"/>
    <mergeCell ref="F99:H99"/>
    <mergeCell ref="F100:H100"/>
    <mergeCell ref="F101:H101"/>
    <mergeCell ref="F110:H110"/>
    <mergeCell ref="F111:H111"/>
    <mergeCell ref="F112:H112"/>
    <mergeCell ref="F116:H116"/>
    <mergeCell ref="F117:H117"/>
    <mergeCell ref="F118:H118"/>
    <mergeCell ref="F119:H119"/>
    <mergeCell ref="F120:H120"/>
    <mergeCell ref="F107:H107"/>
  </mergeCells>
  <hyperlinks>
    <hyperlink ref="B133" r:id="rId1" display="5  OECD Main Science &amp; Tecnology Indicators 2012 vol. 2"/>
    <hyperlink ref="B129" r:id="rId2"/>
    <hyperlink ref="E128" r:id="rId3"/>
    <hyperlink ref="J128" r:id="rId4" display="14 Shanghai (ARWU - Academic Ranking of World Universities)"/>
    <hyperlink ref="J129" r:id="rId5"/>
    <hyperlink ref="J130" r:id="rId6" location="!/page/0/length/25/sort_by/rank/sort_order/asc/cols/stats"/>
    <hyperlink ref="E131" r:id="rId7"/>
    <hyperlink ref="E129" r:id="rId8" display="8  European Innovation Scoreboard"/>
    <hyperlink ref="E133" r:id="rId9" display="13  European Research Council"/>
    <hyperlink ref="B128" r:id="rId10"/>
    <hyperlink ref="B130" r:id="rId11"/>
    <hyperlink ref="B131" r:id="rId12" display="4  UNESCO"/>
    <hyperlink ref="E130" r:id="rId13"/>
    <hyperlink ref="B132" r:id="rId14"/>
    <hyperlink ref="E132" r:id="rId15" display="11  IMD World Competitiveness Rankings 2019"/>
  </hyperlinks>
  <pageMargins left="0.51181102362204722" right="0.51181102362204722" top="0.55118110236220474" bottom="0.55118110236220474" header="0.31496062992125984" footer="0.31496062992125984"/>
  <pageSetup paperSize="9" orientation="landscape" r:id="rId16"/>
  <headerFooter differentOddEven="1">
    <oddFooter>&amp;L&amp;7
    Last update : December 2020&amp;R&amp;7Page &amp;P</oddFooter>
    <evenFooter>&amp;L&amp;7
    Last update : December 2020&amp;R&amp;7Page &amp;P</evenFooter>
  </headerFooter>
  <rowBreaks count="3" manualBreakCount="3">
    <brk id="67" max="16383" man="1"/>
    <brk id="90" max="16383" man="1"/>
    <brk id="136" max="16383" man="1"/>
  </rowBreaks>
  <ignoredErrors>
    <ignoredError sqref="D68 H68 D91 I91 D50 H50 D35 H35 D15 H15 B5 B43:B46" unlockedFormula="1"/>
  </ignoredErrors>
  <drawing r:id="rId17"/>
  <legacyDrawing r:id="rId18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Countries!$A$1:$A$137</xm:f>
          </x14:formula1>
          <xm:sqref>H7</xm:sqref>
        </x14:dataValidation>
        <x14:dataValidation type="list" allowBlank="1" showInputMessage="1" showErrorMessage="1">
          <x14:formula1>
            <xm:f>Countries!$C$1:$C$4</xm:f>
          </x14:formula1>
          <xm:sqref>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X239"/>
  <sheetViews>
    <sheetView topLeftCell="B1" zoomScale="110" zoomScaleNormal="110" workbookViewId="0">
      <selection activeCell="C3" sqref="C3"/>
    </sheetView>
  </sheetViews>
  <sheetFormatPr baseColWidth="10" defaultColWidth="11" defaultRowHeight="12"/>
  <cols>
    <col min="1" max="1" width="11" style="22"/>
    <col min="2" max="2" width="15.58203125" style="22" customWidth="1"/>
    <col min="3" max="3" width="17.08203125" style="22" customWidth="1"/>
    <col min="4" max="4" width="6.25" style="23" customWidth="1"/>
    <col min="5" max="5" width="7.75" style="22" customWidth="1"/>
    <col min="6" max="6" width="7.25" style="22" customWidth="1"/>
    <col min="7" max="8" width="11" style="22"/>
    <col min="9" max="9" width="5" style="22" customWidth="1"/>
    <col min="10" max="10" width="6.58203125" style="22" customWidth="1"/>
    <col min="11" max="16" width="11" style="22"/>
    <col min="17" max="28" width="8.58203125" style="22" customWidth="1"/>
    <col min="29" max="16384" width="11" style="22"/>
  </cols>
  <sheetData>
    <row r="1" spans="1:8">
      <c r="A1" s="21" t="s">
        <v>343</v>
      </c>
      <c r="C1" s="25" t="s">
        <v>366</v>
      </c>
    </row>
    <row r="2" spans="1:8" ht="13">
      <c r="A2" s="273"/>
      <c r="B2" s="24"/>
      <c r="C2" s="237" t="s">
        <v>472</v>
      </c>
    </row>
    <row r="3" spans="1:8">
      <c r="A3" s="24" t="s">
        <v>157</v>
      </c>
      <c r="B3" s="24"/>
      <c r="C3" s="120" t="s">
        <v>397</v>
      </c>
    </row>
    <row r="4" spans="1:8">
      <c r="A4" s="24" t="s">
        <v>377</v>
      </c>
      <c r="B4" s="22" t="s">
        <v>411</v>
      </c>
      <c r="C4" s="25" t="s">
        <v>354</v>
      </c>
    </row>
    <row r="5" spans="1:8">
      <c r="A5" s="741" t="s">
        <v>511</v>
      </c>
      <c r="B5" s="24"/>
    </row>
    <row r="6" spans="1:8">
      <c r="B6" s="24"/>
    </row>
    <row r="7" spans="1:8">
      <c r="B7" s="24"/>
    </row>
    <row r="8" spans="1:8">
      <c r="B8" s="125"/>
      <c r="C8" s="265"/>
      <c r="D8" s="125"/>
      <c r="E8" s="125"/>
      <c r="F8" s="394"/>
    </row>
    <row r="9" spans="1:8">
      <c r="B9" s="768" t="s">
        <v>325</v>
      </c>
      <c r="C9" s="783" t="s">
        <v>380</v>
      </c>
      <c r="D9" s="768" t="s">
        <v>622</v>
      </c>
      <c r="E9" s="768" t="s">
        <v>374</v>
      </c>
      <c r="F9" s="784"/>
    </row>
    <row r="10" spans="1:8">
      <c r="B10" s="125" t="s">
        <v>41</v>
      </c>
      <c r="C10" s="265">
        <v>82736.859539829224</v>
      </c>
      <c r="D10" s="125" t="s">
        <v>497</v>
      </c>
      <c r="E10" s="125" t="s">
        <v>234</v>
      </c>
      <c r="F10" s="394"/>
      <c r="H10" s="394"/>
    </row>
    <row r="11" spans="1:8">
      <c r="B11" s="125" t="s">
        <v>123</v>
      </c>
      <c r="C11" s="265">
        <v>39657.883612092039</v>
      </c>
      <c r="D11" s="125" t="s">
        <v>497</v>
      </c>
      <c r="E11" s="125" t="s">
        <v>257</v>
      </c>
      <c r="F11" s="394"/>
      <c r="H11" s="394"/>
    </row>
    <row r="12" spans="1:8">
      <c r="B12" s="125" t="s">
        <v>36</v>
      </c>
      <c r="C12" s="265">
        <v>496572.39816613041</v>
      </c>
      <c r="D12" s="125" t="s">
        <v>497</v>
      </c>
      <c r="E12" s="125" t="s">
        <v>211</v>
      </c>
      <c r="F12" s="394"/>
      <c r="H12" s="394"/>
    </row>
    <row r="13" spans="1:8">
      <c r="B13" s="125" t="s">
        <v>69</v>
      </c>
      <c r="C13" s="265">
        <v>218533.34358965355</v>
      </c>
      <c r="D13" s="125" t="s">
        <v>497</v>
      </c>
      <c r="E13" s="125" t="s">
        <v>265</v>
      </c>
      <c r="F13" s="394"/>
      <c r="H13" s="394"/>
    </row>
    <row r="14" spans="1:8">
      <c r="B14" s="125" t="s">
        <v>33</v>
      </c>
      <c r="C14" s="265">
        <v>1036721.1298</v>
      </c>
      <c r="D14" s="125" t="s">
        <v>497</v>
      </c>
      <c r="E14" s="125" t="s">
        <v>192</v>
      </c>
      <c r="F14" s="394"/>
      <c r="H14" s="394"/>
    </row>
    <row r="15" spans="1:8">
      <c r="B15" s="125" t="s">
        <v>124</v>
      </c>
      <c r="C15" s="265">
        <v>38445.962298064696</v>
      </c>
      <c r="D15" s="125" t="s">
        <v>497</v>
      </c>
      <c r="E15" s="125" t="s">
        <v>253</v>
      </c>
      <c r="F15" s="394"/>
      <c r="H15" s="394"/>
    </row>
    <row r="16" spans="1:8">
      <c r="B16" s="125" t="s">
        <v>55</v>
      </c>
      <c r="C16" s="265">
        <v>1419808.2413999999</v>
      </c>
      <c r="D16" s="125" t="s">
        <v>512</v>
      </c>
      <c r="E16" s="125" t="s">
        <v>186</v>
      </c>
      <c r="F16" s="394"/>
      <c r="H16" s="394"/>
    </row>
    <row r="17" spans="2:8">
      <c r="B17" s="125" t="s">
        <v>88</v>
      </c>
      <c r="C17" s="265">
        <v>524728.47400000005</v>
      </c>
      <c r="D17" s="125" t="s">
        <v>512</v>
      </c>
      <c r="E17" s="125" t="s">
        <v>209</v>
      </c>
      <c r="F17" s="394"/>
      <c r="H17" s="394"/>
    </row>
    <row r="18" spans="2:8">
      <c r="B18" s="125" t="s">
        <v>87</v>
      </c>
      <c r="C18" s="265">
        <v>144556.44896736694</v>
      </c>
      <c r="D18" s="125" t="s">
        <v>497</v>
      </c>
      <c r="E18" s="125" t="s">
        <v>252</v>
      </c>
      <c r="F18" s="394"/>
      <c r="H18" s="394"/>
    </row>
    <row r="19" spans="2:8">
      <c r="B19" s="125" t="s">
        <v>136</v>
      </c>
      <c r="C19" s="265">
        <v>74229.7359069534</v>
      </c>
      <c r="D19" s="125" t="s">
        <v>497</v>
      </c>
      <c r="E19" s="125" t="s">
        <v>306</v>
      </c>
      <c r="F19" s="394"/>
      <c r="H19" s="394"/>
    </row>
    <row r="20" spans="2:8">
      <c r="B20" s="125" t="s">
        <v>11</v>
      </c>
      <c r="C20" s="265">
        <v>734107.68246787856</v>
      </c>
      <c r="D20" s="125" t="s">
        <v>497</v>
      </c>
      <c r="E20" s="125" t="s">
        <v>201</v>
      </c>
      <c r="F20" s="394"/>
      <c r="H20" s="394"/>
    </row>
    <row r="21" spans="2:8">
      <c r="B21" s="125" t="s">
        <v>84</v>
      </c>
      <c r="C21" s="265">
        <v>183460.85352505319</v>
      </c>
      <c r="D21" s="125" t="s">
        <v>497</v>
      </c>
      <c r="E21" s="125" t="s">
        <v>312</v>
      </c>
      <c r="F21" s="394"/>
      <c r="H21" s="394"/>
    </row>
    <row r="22" spans="2:8">
      <c r="B22" s="125" t="s">
        <v>78</v>
      </c>
      <c r="C22" s="265">
        <v>626399.32449999999</v>
      </c>
      <c r="D22" s="125" t="s">
        <v>512</v>
      </c>
      <c r="E22" s="125" t="s">
        <v>203</v>
      </c>
      <c r="F22" s="394"/>
      <c r="H22" s="394"/>
    </row>
    <row r="23" spans="2:8">
      <c r="B23" s="125" t="s">
        <v>85</v>
      </c>
      <c r="C23" s="265">
        <v>37185.967537163662</v>
      </c>
      <c r="D23" s="125" t="s">
        <v>497</v>
      </c>
      <c r="E23" s="125" t="s">
        <v>291</v>
      </c>
      <c r="F23" s="394"/>
      <c r="H23" s="394"/>
    </row>
    <row r="24" spans="2:8">
      <c r="B24" s="125" t="s">
        <v>81</v>
      </c>
      <c r="C24" s="265">
        <v>100661.20914748812</v>
      </c>
      <c r="D24" s="125" t="s">
        <v>497</v>
      </c>
      <c r="E24" s="125" t="s">
        <v>248</v>
      </c>
      <c r="F24" s="394"/>
      <c r="H24" s="394"/>
    </row>
    <row r="25" spans="2:8">
      <c r="B25" s="125" t="s">
        <v>111</v>
      </c>
      <c r="C25" s="265">
        <v>49732.750023537199</v>
      </c>
      <c r="D25" s="125" t="s">
        <v>497</v>
      </c>
      <c r="E25" s="125" t="s">
        <v>283</v>
      </c>
      <c r="F25" s="394"/>
      <c r="H25" s="394"/>
    </row>
    <row r="26" spans="2:8">
      <c r="B26" s="125" t="s">
        <v>128</v>
      </c>
      <c r="C26" s="265">
        <v>40708.022571353562</v>
      </c>
      <c r="D26" s="125" t="s">
        <v>497</v>
      </c>
      <c r="E26" s="125" t="s">
        <v>229</v>
      </c>
      <c r="F26" s="394"/>
      <c r="H26" s="394"/>
    </row>
    <row r="27" spans="2:8">
      <c r="B27" s="125" t="s">
        <v>9</v>
      </c>
      <c r="C27" s="265">
        <v>3017715.8703999999</v>
      </c>
      <c r="D27" s="125" t="s">
        <v>592</v>
      </c>
      <c r="E27" s="125" t="s">
        <v>178</v>
      </c>
      <c r="F27" s="394"/>
      <c r="H27" s="394"/>
    </row>
    <row r="28" spans="2:8">
      <c r="B28" s="125" t="s">
        <v>323</v>
      </c>
      <c r="C28" s="265">
        <v>26535.566558910046</v>
      </c>
      <c r="D28" s="125" t="s">
        <v>497</v>
      </c>
      <c r="E28" s="125" t="s">
        <v>654</v>
      </c>
      <c r="F28" s="394"/>
      <c r="H28" s="394"/>
    </row>
    <row r="29" spans="2:8">
      <c r="B29" s="125" t="s">
        <v>94</v>
      </c>
      <c r="C29" s="265">
        <v>171332.58129999999</v>
      </c>
      <c r="D29" s="125" t="s">
        <v>512</v>
      </c>
      <c r="E29" s="125" t="s">
        <v>268</v>
      </c>
      <c r="F29" s="394"/>
      <c r="H29" s="394"/>
    </row>
    <row r="30" spans="2:8">
      <c r="B30" s="125" t="s">
        <v>60</v>
      </c>
      <c r="C30" s="265">
        <v>37625.513454075059</v>
      </c>
      <c r="D30" s="125" t="s">
        <v>497</v>
      </c>
      <c r="E30" s="125" t="s">
        <v>273</v>
      </c>
      <c r="F30" s="394"/>
      <c r="H30" s="394"/>
    </row>
    <row r="31" spans="2:8">
      <c r="B31" s="125" t="s">
        <v>79</v>
      </c>
      <c r="C31" s="265">
        <v>8717.6279264079567</v>
      </c>
      <c r="D31" s="125" t="s">
        <v>497</v>
      </c>
      <c r="E31" s="125" t="s">
        <v>653</v>
      </c>
      <c r="F31" s="394"/>
      <c r="H31" s="394"/>
    </row>
    <row r="32" spans="2:8">
      <c r="B32" s="125" t="s">
        <v>65</v>
      </c>
      <c r="C32" s="265">
        <v>69253.363002579819</v>
      </c>
      <c r="D32" s="125" t="s">
        <v>497</v>
      </c>
      <c r="E32" s="125" t="s">
        <v>277</v>
      </c>
      <c r="F32" s="394"/>
      <c r="H32" s="394"/>
    </row>
    <row r="33" spans="2:8">
      <c r="B33" s="125" t="s">
        <v>57</v>
      </c>
      <c r="C33" s="265">
        <v>93081.440846297075</v>
      </c>
      <c r="D33" s="125" t="s">
        <v>497</v>
      </c>
      <c r="E33" s="125" t="s">
        <v>266</v>
      </c>
      <c r="F33" s="394"/>
      <c r="H33" s="394"/>
    </row>
    <row r="34" spans="2:8">
      <c r="B34" s="125" t="s">
        <v>38</v>
      </c>
      <c r="C34" s="265">
        <v>1929897.1481000001</v>
      </c>
      <c r="D34" s="125" t="s">
        <v>512</v>
      </c>
      <c r="E34" s="125" t="s">
        <v>184</v>
      </c>
      <c r="F34" s="394"/>
      <c r="H34" s="394"/>
    </row>
    <row r="35" spans="2:8">
      <c r="B35" s="125" t="s">
        <v>58</v>
      </c>
      <c r="C35" s="265">
        <v>476738.38020000001</v>
      </c>
      <c r="D35" s="125" t="s">
        <v>512</v>
      </c>
      <c r="E35" s="125" t="s">
        <v>213</v>
      </c>
      <c r="F35" s="394"/>
      <c r="H35" s="394"/>
    </row>
    <row r="36" spans="2:8">
      <c r="B36" s="125" t="s">
        <v>1</v>
      </c>
      <c r="C36" s="265">
        <v>23643819.282699998</v>
      </c>
      <c r="D36" s="125" t="s">
        <v>512</v>
      </c>
      <c r="E36" s="125" t="s">
        <v>169</v>
      </c>
      <c r="F36" s="394"/>
      <c r="H36" s="394"/>
    </row>
    <row r="37" spans="2:8">
      <c r="B37" s="125" t="s">
        <v>31</v>
      </c>
      <c r="C37" s="265">
        <v>787496.73109999998</v>
      </c>
      <c r="D37" s="125" t="s">
        <v>512</v>
      </c>
      <c r="E37" s="125" t="s">
        <v>198</v>
      </c>
      <c r="F37" s="394"/>
      <c r="H37" s="394"/>
    </row>
    <row r="38" spans="2:8">
      <c r="B38" s="125" t="s">
        <v>113</v>
      </c>
      <c r="C38" s="265">
        <v>103143.9231</v>
      </c>
      <c r="D38" s="125" t="s">
        <v>512</v>
      </c>
      <c r="E38" s="125" t="s">
        <v>293</v>
      </c>
      <c r="F38" s="394"/>
      <c r="H38" s="394"/>
    </row>
    <row r="39" spans="2:8">
      <c r="B39" s="125" t="s">
        <v>324</v>
      </c>
      <c r="C39" s="265">
        <v>96068.555702531958</v>
      </c>
      <c r="D39" s="125" t="s">
        <v>497</v>
      </c>
      <c r="E39" s="125" t="s">
        <v>282</v>
      </c>
      <c r="F39" s="394"/>
      <c r="H39" s="394"/>
    </row>
    <row r="40" spans="2:8">
      <c r="B40" s="125" t="s">
        <v>114</v>
      </c>
      <c r="C40" s="265">
        <v>121916.33900000001</v>
      </c>
      <c r="D40" s="125" t="s">
        <v>512</v>
      </c>
      <c r="E40" s="125" t="s">
        <v>256</v>
      </c>
      <c r="F40" s="394"/>
      <c r="H40" s="394"/>
    </row>
    <row r="41" spans="2:8">
      <c r="B41" s="125" t="s">
        <v>73</v>
      </c>
      <c r="C41" s="265" t="s">
        <v>339</v>
      </c>
      <c r="D41" s="125" t="s">
        <v>338</v>
      </c>
      <c r="E41" s="125" t="s">
        <v>338</v>
      </c>
      <c r="F41" s="394"/>
      <c r="H41" s="394"/>
    </row>
    <row r="42" spans="2:8">
      <c r="B42" s="125" t="s">
        <v>138</v>
      </c>
      <c r="C42" s="265">
        <v>36376.679199999999</v>
      </c>
      <c r="D42" s="125" t="s">
        <v>512</v>
      </c>
      <c r="E42" s="125" t="s">
        <v>270</v>
      </c>
      <c r="F42" s="394"/>
      <c r="H42" s="394"/>
    </row>
    <row r="43" spans="2:8">
      <c r="B43" s="125" t="s">
        <v>80</v>
      </c>
      <c r="C43" s="265">
        <v>454269.4032</v>
      </c>
      <c r="D43" s="125" t="s">
        <v>512</v>
      </c>
      <c r="E43" s="125" t="s">
        <v>215</v>
      </c>
      <c r="F43" s="394"/>
      <c r="H43" s="394"/>
    </row>
    <row r="44" spans="2:8">
      <c r="B44" s="125" t="s">
        <v>103</v>
      </c>
      <c r="C44" s="265">
        <v>348124.90649999998</v>
      </c>
      <c r="D44" s="125" t="s">
        <v>512</v>
      </c>
      <c r="E44" s="125" t="s">
        <v>316</v>
      </c>
      <c r="F44" s="394"/>
      <c r="H44" s="394"/>
    </row>
    <row r="45" spans="2:8">
      <c r="B45" s="125" t="s">
        <v>64</v>
      </c>
      <c r="C45" s="265">
        <v>202512.12407755808</v>
      </c>
      <c r="D45" s="125" t="s">
        <v>497</v>
      </c>
      <c r="E45" s="125" t="s">
        <v>297</v>
      </c>
      <c r="F45" s="394"/>
      <c r="H45" s="394"/>
    </row>
    <row r="46" spans="2:8">
      <c r="B46" s="125" t="s">
        <v>19</v>
      </c>
      <c r="C46" s="265">
        <v>1145967.0449701776</v>
      </c>
      <c r="D46" s="125" t="s">
        <v>497</v>
      </c>
      <c r="E46" s="125" t="s">
        <v>191</v>
      </c>
      <c r="F46" s="394"/>
      <c r="H46" s="394"/>
    </row>
    <row r="47" spans="2:8">
      <c r="B47" s="125" t="s">
        <v>100</v>
      </c>
      <c r="C47" s="265">
        <v>56609.407939693054</v>
      </c>
      <c r="D47" s="125" t="s">
        <v>497</v>
      </c>
      <c r="E47" s="125" t="s">
        <v>263</v>
      </c>
      <c r="F47" s="394"/>
      <c r="H47" s="394"/>
    </row>
    <row r="48" spans="2:8">
      <c r="B48" s="125" t="s">
        <v>134</v>
      </c>
      <c r="C48" s="265">
        <v>51486.441500000001</v>
      </c>
      <c r="D48" s="125" t="s">
        <v>512</v>
      </c>
      <c r="E48" s="125" t="s">
        <v>242</v>
      </c>
      <c r="F48" s="394"/>
      <c r="H48" s="394"/>
    </row>
    <row r="49" spans="2:8">
      <c r="B49" s="125" t="s">
        <v>17</v>
      </c>
      <c r="C49" s="265">
        <v>235309.04126132</v>
      </c>
      <c r="D49" s="125" t="s">
        <v>497</v>
      </c>
      <c r="E49" s="125" t="s">
        <v>261</v>
      </c>
      <c r="F49" s="394"/>
      <c r="H49" s="394"/>
    </row>
    <row r="50" spans="2:8">
      <c r="B50" s="125" t="s">
        <v>105</v>
      </c>
      <c r="C50" s="265">
        <v>283323.60499999998</v>
      </c>
      <c r="D50" s="125" t="s">
        <v>512</v>
      </c>
      <c r="E50" s="125" t="s">
        <v>226</v>
      </c>
      <c r="F50" s="394"/>
      <c r="H50" s="394"/>
    </row>
    <row r="51" spans="2:8">
      <c r="B51" s="125" t="s">
        <v>24</v>
      </c>
      <c r="C51" s="265">
        <v>3315116.4207000001</v>
      </c>
      <c r="D51" s="125" t="s">
        <v>512</v>
      </c>
      <c r="E51" s="125" t="s">
        <v>176</v>
      </c>
      <c r="F51" s="394"/>
      <c r="H51" s="394"/>
    </row>
    <row r="52" spans="2:8">
      <c r="B52" s="125" t="s">
        <v>131</v>
      </c>
      <c r="C52" s="265">
        <v>32006.416780113672</v>
      </c>
      <c r="D52" s="125" t="s">
        <v>497</v>
      </c>
      <c r="E52" s="125" t="s">
        <v>302</v>
      </c>
      <c r="F52" s="394"/>
      <c r="H52" s="394"/>
    </row>
    <row r="53" spans="2:8">
      <c r="B53" s="125" t="s">
        <v>222</v>
      </c>
      <c r="C53" s="265">
        <v>5008.146720952871</v>
      </c>
      <c r="D53" s="125" t="s">
        <v>497</v>
      </c>
      <c r="E53" s="125" t="s">
        <v>655</v>
      </c>
      <c r="F53" s="394"/>
      <c r="H53" s="394"/>
    </row>
    <row r="54" spans="2:8">
      <c r="B54" s="125" t="s">
        <v>112</v>
      </c>
      <c r="C54" s="265">
        <v>54387.766654113635</v>
      </c>
      <c r="D54" s="125" t="s">
        <v>497</v>
      </c>
      <c r="E54" s="125" t="s">
        <v>276</v>
      </c>
      <c r="F54" s="394"/>
      <c r="H54" s="394"/>
    </row>
    <row r="55" spans="2:8">
      <c r="B55" s="125" t="s">
        <v>20</v>
      </c>
      <c r="C55" s="265">
        <v>4659794.6425999999</v>
      </c>
      <c r="D55" s="125" t="s">
        <v>512</v>
      </c>
      <c r="E55" s="125" t="s">
        <v>173</v>
      </c>
      <c r="F55" s="394"/>
      <c r="H55" s="394"/>
    </row>
    <row r="56" spans="2:8">
      <c r="B56" s="125" t="s">
        <v>48</v>
      </c>
      <c r="C56" s="265">
        <v>158389.97704410963</v>
      </c>
      <c r="D56" s="125" t="s">
        <v>497</v>
      </c>
      <c r="E56" s="125" t="s">
        <v>308</v>
      </c>
      <c r="F56" s="394"/>
      <c r="H56" s="394"/>
    </row>
    <row r="57" spans="2:8">
      <c r="B57" s="125" t="s">
        <v>75</v>
      </c>
      <c r="C57" s="265">
        <v>336486.00140000001</v>
      </c>
      <c r="D57" s="125" t="s">
        <v>512</v>
      </c>
      <c r="E57" s="125" t="s">
        <v>274</v>
      </c>
      <c r="F57" s="394"/>
      <c r="H57" s="394"/>
    </row>
    <row r="58" spans="2:8">
      <c r="B58" s="125" t="s">
        <v>68</v>
      </c>
      <c r="C58" s="265">
        <v>149287.01225712305</v>
      </c>
      <c r="D58" s="125" t="s">
        <v>497</v>
      </c>
      <c r="E58" s="125" t="s">
        <v>239</v>
      </c>
      <c r="F58" s="394"/>
      <c r="H58" s="394"/>
    </row>
    <row r="59" spans="2:8">
      <c r="B59" s="125" t="s">
        <v>77</v>
      </c>
      <c r="C59" s="265">
        <v>31729.849601753074</v>
      </c>
      <c r="D59" s="125" t="s">
        <v>497</v>
      </c>
      <c r="E59" s="125" t="s">
        <v>281</v>
      </c>
      <c r="F59" s="394"/>
      <c r="H59" s="394"/>
    </row>
    <row r="60" spans="2:8">
      <c r="B60" s="125" t="s">
        <v>89</v>
      </c>
      <c r="C60" s="265">
        <v>55707.592843182727</v>
      </c>
      <c r="D60" s="125" t="s">
        <v>497</v>
      </c>
      <c r="E60" s="125" t="s">
        <v>235</v>
      </c>
      <c r="F60" s="394"/>
      <c r="H60" s="394"/>
    </row>
    <row r="61" spans="2:8">
      <c r="B61" s="125" t="s">
        <v>93</v>
      </c>
      <c r="C61" s="265">
        <v>467376.06131093414</v>
      </c>
      <c r="D61" s="125" t="s">
        <v>497</v>
      </c>
      <c r="E61" s="125" t="s">
        <v>214</v>
      </c>
      <c r="F61" s="394"/>
      <c r="H61" s="394"/>
    </row>
    <row r="62" spans="2:8">
      <c r="B62" s="125" t="s">
        <v>82</v>
      </c>
      <c r="C62" s="265">
        <v>331972.65759999998</v>
      </c>
      <c r="D62" s="125" t="s">
        <v>512</v>
      </c>
      <c r="E62" s="125" t="s">
        <v>292</v>
      </c>
      <c r="F62" s="394"/>
      <c r="H62" s="394"/>
    </row>
    <row r="63" spans="2:8">
      <c r="B63" s="125" t="s">
        <v>145</v>
      </c>
      <c r="C63" s="265">
        <v>21700.9539</v>
      </c>
      <c r="D63" s="125" t="s">
        <v>512</v>
      </c>
      <c r="E63" s="125" t="s">
        <v>260</v>
      </c>
      <c r="F63" s="394"/>
      <c r="H63" s="394"/>
    </row>
    <row r="64" spans="2:8">
      <c r="B64" s="125" t="s">
        <v>6</v>
      </c>
      <c r="C64" s="265">
        <v>8123456.6552999998</v>
      </c>
      <c r="D64" s="125" t="s">
        <v>592</v>
      </c>
      <c r="E64" s="125" t="s">
        <v>171</v>
      </c>
      <c r="F64" s="394"/>
      <c r="H64" s="394"/>
    </row>
    <row r="65" spans="2:8">
      <c r="B65" s="125" t="s">
        <v>8</v>
      </c>
      <c r="C65" s="265">
        <v>3327790.8632</v>
      </c>
      <c r="D65" s="125" t="s">
        <v>512</v>
      </c>
      <c r="E65" s="125" t="s">
        <v>175</v>
      </c>
      <c r="F65" s="394"/>
      <c r="H65" s="394"/>
    </row>
    <row r="66" spans="2:8">
      <c r="B66" s="125" t="s">
        <v>22</v>
      </c>
      <c r="C66" s="265">
        <v>1172665.5045777997</v>
      </c>
      <c r="D66" s="125" t="s">
        <v>592</v>
      </c>
      <c r="E66" s="125" t="s">
        <v>190</v>
      </c>
      <c r="F66" s="394"/>
      <c r="H66" s="394"/>
    </row>
    <row r="67" spans="2:8">
      <c r="B67" s="125" t="s">
        <v>40</v>
      </c>
      <c r="C67" s="265">
        <v>419689.63467386592</v>
      </c>
      <c r="D67" s="125" t="s">
        <v>497</v>
      </c>
      <c r="E67" s="125" t="s">
        <v>217</v>
      </c>
      <c r="F67" s="394"/>
      <c r="H67" s="394"/>
    </row>
    <row r="68" spans="2:8">
      <c r="B68" s="125" t="s">
        <v>110</v>
      </c>
      <c r="C68" s="265">
        <v>436037.48739999998</v>
      </c>
      <c r="D68" s="125" t="s">
        <v>512</v>
      </c>
      <c r="E68" s="125" t="s">
        <v>216</v>
      </c>
      <c r="F68" s="394"/>
      <c r="H68" s="394"/>
    </row>
    <row r="69" spans="2:8">
      <c r="B69" s="125" t="s">
        <v>91</v>
      </c>
      <c r="C69" s="265">
        <v>381993.36109999998</v>
      </c>
      <c r="D69" s="125" t="s">
        <v>512</v>
      </c>
      <c r="E69" s="125" t="s">
        <v>218</v>
      </c>
      <c r="F69" s="394"/>
      <c r="H69" s="394"/>
    </row>
    <row r="70" spans="2:8">
      <c r="B70" s="125" t="s">
        <v>26</v>
      </c>
      <c r="C70" s="265">
        <v>2664946.8328</v>
      </c>
      <c r="D70" s="125" t="s">
        <v>512</v>
      </c>
      <c r="E70" s="125" t="s">
        <v>179</v>
      </c>
      <c r="F70" s="394"/>
      <c r="H70" s="394"/>
    </row>
    <row r="71" spans="2:8">
      <c r="B71" s="125" t="s">
        <v>14</v>
      </c>
      <c r="C71" s="265">
        <v>5459154.8740999997</v>
      </c>
      <c r="D71" s="125" t="s">
        <v>512</v>
      </c>
      <c r="E71" s="125" t="s">
        <v>172</v>
      </c>
      <c r="F71" s="394"/>
      <c r="H71" s="394"/>
    </row>
    <row r="72" spans="2:8">
      <c r="B72" s="125" t="s">
        <v>97</v>
      </c>
      <c r="C72" s="265">
        <v>100495.6167477546</v>
      </c>
      <c r="D72" s="125" t="s">
        <v>497</v>
      </c>
      <c r="E72" s="125" t="s">
        <v>289</v>
      </c>
      <c r="F72" s="394"/>
      <c r="H72" s="394"/>
    </row>
    <row r="73" spans="2:8">
      <c r="B73" s="125" t="s">
        <v>63</v>
      </c>
      <c r="C73" s="265">
        <v>478232.46959127148</v>
      </c>
      <c r="D73" s="125" t="s">
        <v>497</v>
      </c>
      <c r="E73" s="125" t="s">
        <v>212</v>
      </c>
      <c r="F73" s="394"/>
      <c r="H73" s="394"/>
    </row>
    <row r="74" spans="2:8">
      <c r="B74" s="125" t="s">
        <v>34</v>
      </c>
      <c r="C74" s="265">
        <v>220729.7293490736</v>
      </c>
      <c r="D74" s="125" t="s">
        <v>497</v>
      </c>
      <c r="E74" s="125" t="s">
        <v>245</v>
      </c>
      <c r="F74" s="394"/>
      <c r="H74" s="394"/>
    </row>
    <row r="75" spans="2:8">
      <c r="B75" s="125" t="s">
        <v>125</v>
      </c>
      <c r="C75" s="265">
        <v>213933.11052844033</v>
      </c>
      <c r="D75" s="125" t="s">
        <v>497</v>
      </c>
      <c r="E75" s="125" t="s">
        <v>230</v>
      </c>
      <c r="F75" s="394"/>
      <c r="H75" s="394"/>
    </row>
    <row r="76" spans="2:8">
      <c r="B76" s="125" t="s">
        <v>102</v>
      </c>
      <c r="C76" s="265">
        <v>33163.86190657199</v>
      </c>
      <c r="D76" s="125" t="s">
        <v>497</v>
      </c>
      <c r="E76" s="125" t="s">
        <v>225</v>
      </c>
      <c r="F76" s="394"/>
      <c r="H76" s="394"/>
    </row>
    <row r="77" spans="2:8">
      <c r="B77" s="125" t="s">
        <v>98</v>
      </c>
      <c r="C77" s="265">
        <v>54922.827701142356</v>
      </c>
      <c r="D77" s="125" t="s">
        <v>497</v>
      </c>
      <c r="E77" s="125" t="s">
        <v>233</v>
      </c>
      <c r="F77" s="394"/>
      <c r="H77" s="394"/>
    </row>
    <row r="78" spans="2:8">
      <c r="B78" s="125" t="s">
        <v>126</v>
      </c>
      <c r="C78" s="265">
        <v>61600.3943</v>
      </c>
      <c r="D78" s="125" t="s">
        <v>512</v>
      </c>
      <c r="E78" s="125" t="s">
        <v>310</v>
      </c>
      <c r="F78" s="394"/>
      <c r="H78" s="394"/>
    </row>
    <row r="79" spans="2:8">
      <c r="B79" s="125" t="s">
        <v>117</v>
      </c>
      <c r="C79" s="265">
        <v>112438.05903476021</v>
      </c>
      <c r="D79" s="125" t="s">
        <v>497</v>
      </c>
      <c r="E79" s="125" t="s">
        <v>301</v>
      </c>
      <c r="F79" s="394"/>
      <c r="H79" s="394"/>
    </row>
    <row r="80" spans="2:8">
      <c r="B80" s="125" t="s">
        <v>130</v>
      </c>
      <c r="C80" s="265">
        <v>6468.1135032822585</v>
      </c>
      <c r="D80" s="125" t="s">
        <v>497</v>
      </c>
      <c r="E80" s="125" t="s">
        <v>643</v>
      </c>
      <c r="F80" s="394"/>
      <c r="H80" s="394"/>
    </row>
    <row r="81" spans="2:8">
      <c r="B81" s="125" t="s">
        <v>96</v>
      </c>
      <c r="C81" s="265">
        <v>96327.263872295574</v>
      </c>
      <c r="D81" s="125" t="s">
        <v>497</v>
      </c>
      <c r="E81" s="125" t="s">
        <v>320</v>
      </c>
      <c r="F81" s="394"/>
      <c r="H81" s="394"/>
    </row>
    <row r="82" spans="2:8">
      <c r="B82" s="125" t="s">
        <v>118</v>
      </c>
      <c r="C82" s="265">
        <v>106496.92019999999</v>
      </c>
      <c r="D82" s="125" t="s">
        <v>512</v>
      </c>
      <c r="E82" s="125" t="s">
        <v>275</v>
      </c>
      <c r="F82" s="394"/>
      <c r="H82" s="394"/>
    </row>
    <row r="83" spans="2:8">
      <c r="B83" s="125" t="s">
        <v>142</v>
      </c>
      <c r="C83" s="265">
        <v>75188.886299999998</v>
      </c>
      <c r="D83" s="125" t="s">
        <v>512</v>
      </c>
      <c r="E83" s="125" t="s">
        <v>307</v>
      </c>
      <c r="F83" s="394"/>
      <c r="H83" s="394"/>
    </row>
    <row r="84" spans="2:8">
      <c r="B84" s="125" t="s">
        <v>531</v>
      </c>
      <c r="C84" s="265">
        <v>34628.881001602203</v>
      </c>
      <c r="D84" s="125" t="s">
        <v>497</v>
      </c>
      <c r="E84" s="125" t="s">
        <v>231</v>
      </c>
      <c r="F84" s="394"/>
      <c r="H84" s="394"/>
    </row>
    <row r="85" spans="2:8">
      <c r="B85" s="125" t="s">
        <v>53</v>
      </c>
      <c r="C85" s="265">
        <v>43395.914281655299</v>
      </c>
      <c r="D85" s="125" t="s">
        <v>497</v>
      </c>
      <c r="E85" s="125" t="s">
        <v>280</v>
      </c>
      <c r="F85" s="394"/>
      <c r="H85" s="394"/>
    </row>
    <row r="86" spans="2:8">
      <c r="B86" s="125" t="s">
        <v>62</v>
      </c>
      <c r="C86" s="265">
        <v>19437.615929041953</v>
      </c>
      <c r="D86" s="125" t="s">
        <v>497</v>
      </c>
      <c r="E86" s="125" t="s">
        <v>240</v>
      </c>
      <c r="F86" s="394"/>
      <c r="H86" s="394"/>
    </row>
    <row r="87" spans="2:8">
      <c r="B87" s="125" t="s">
        <v>44</v>
      </c>
      <c r="C87" s="265">
        <v>889349.00050462666</v>
      </c>
      <c r="D87" s="125" t="s">
        <v>497</v>
      </c>
      <c r="E87" s="125" t="s">
        <v>196</v>
      </c>
      <c r="F87" s="394"/>
      <c r="H87" s="394"/>
    </row>
    <row r="88" spans="2:8">
      <c r="B88" s="125" t="s">
        <v>66</v>
      </c>
      <c r="C88" s="265">
        <v>44723.722442748971</v>
      </c>
      <c r="D88" s="125" t="s">
        <v>497</v>
      </c>
      <c r="E88" s="125" t="s">
        <v>279</v>
      </c>
      <c r="F88" s="394"/>
      <c r="H88" s="394"/>
    </row>
    <row r="89" spans="2:8">
      <c r="B89" s="125" t="s">
        <v>144</v>
      </c>
      <c r="C89" s="265">
        <v>21194.0792</v>
      </c>
      <c r="D89" s="125" t="s">
        <v>497</v>
      </c>
      <c r="E89" s="125" t="s">
        <v>259</v>
      </c>
      <c r="F89" s="394"/>
      <c r="H89" s="394"/>
    </row>
    <row r="90" spans="2:8">
      <c r="B90" s="125" t="s">
        <v>133</v>
      </c>
      <c r="C90" s="265">
        <v>28788.449603507695</v>
      </c>
      <c r="D90" s="125" t="s">
        <v>497</v>
      </c>
      <c r="E90" s="125" t="s">
        <v>269</v>
      </c>
      <c r="F90" s="394"/>
      <c r="H90" s="394"/>
    </row>
    <row r="91" spans="2:8">
      <c r="B91" s="125" t="s">
        <v>15</v>
      </c>
      <c r="C91" s="265">
        <v>2603906.6139000002</v>
      </c>
      <c r="D91" s="125" t="s">
        <v>512</v>
      </c>
      <c r="E91" s="125" t="s">
        <v>180</v>
      </c>
      <c r="F91" s="394"/>
      <c r="H91" s="394"/>
    </row>
    <row r="92" spans="2:8">
      <c r="B92" s="125" t="s">
        <v>115</v>
      </c>
      <c r="C92" s="265">
        <v>34001.21884405594</v>
      </c>
      <c r="D92" s="125" t="s">
        <v>497</v>
      </c>
      <c r="E92" s="125" t="s">
        <v>287</v>
      </c>
      <c r="F92" s="394"/>
      <c r="H92" s="394"/>
    </row>
    <row r="93" spans="2:8">
      <c r="B93" s="125" t="s">
        <v>121</v>
      </c>
      <c r="C93" s="265">
        <v>38687.544088055736</v>
      </c>
      <c r="D93" s="125" t="s">
        <v>497</v>
      </c>
      <c r="E93" s="125" t="s">
        <v>255</v>
      </c>
      <c r="F93" s="394"/>
      <c r="H93" s="394"/>
    </row>
    <row r="94" spans="2:8">
      <c r="B94" s="125" t="s">
        <v>140</v>
      </c>
      <c r="C94" s="265">
        <v>13254.360230276661</v>
      </c>
      <c r="D94" s="125" t="s">
        <v>497</v>
      </c>
      <c r="E94" s="125" t="s">
        <v>249</v>
      </c>
      <c r="F94" s="394"/>
      <c r="H94" s="394"/>
    </row>
    <row r="95" spans="2:8">
      <c r="B95" s="125" t="s">
        <v>39</v>
      </c>
      <c r="C95" s="265">
        <v>278822.25735041697</v>
      </c>
      <c r="D95" s="125" t="s">
        <v>497</v>
      </c>
      <c r="E95" s="125" t="s">
        <v>267</v>
      </c>
      <c r="F95" s="394"/>
      <c r="H95" s="394"/>
    </row>
    <row r="96" spans="2:8">
      <c r="B96" s="125" t="s">
        <v>51</v>
      </c>
      <c r="C96" s="265">
        <v>38962.857121039691</v>
      </c>
      <c r="D96" s="125" t="s">
        <v>497</v>
      </c>
      <c r="E96" s="125" t="s">
        <v>254</v>
      </c>
      <c r="F96" s="394"/>
      <c r="H96" s="394"/>
    </row>
    <row r="97" spans="2:8">
      <c r="B97" s="125" t="s">
        <v>127</v>
      </c>
      <c r="C97" s="265">
        <v>26207.750089187768</v>
      </c>
      <c r="D97" s="125" t="s">
        <v>497</v>
      </c>
      <c r="E97" s="125" t="s">
        <v>635</v>
      </c>
      <c r="F97" s="394"/>
      <c r="H97" s="394"/>
    </row>
    <row r="98" spans="2:8">
      <c r="B98" s="125" t="s">
        <v>42</v>
      </c>
      <c r="C98" s="265">
        <v>93550.062146502212</v>
      </c>
      <c r="D98" s="125" t="s">
        <v>497</v>
      </c>
      <c r="E98" s="125" t="s">
        <v>304</v>
      </c>
      <c r="F98" s="394"/>
      <c r="H98" s="394"/>
    </row>
    <row r="99" spans="2:8">
      <c r="B99" s="125" t="s">
        <v>59</v>
      </c>
      <c r="C99" s="265">
        <v>1034542.3619</v>
      </c>
      <c r="D99" s="125" t="s">
        <v>512</v>
      </c>
      <c r="E99" s="125" t="s">
        <v>193</v>
      </c>
      <c r="F99" s="394"/>
      <c r="H99" s="394"/>
    </row>
    <row r="100" spans="2:8">
      <c r="B100" s="125" t="s">
        <v>116</v>
      </c>
      <c r="C100" s="265">
        <v>216114.65059999999</v>
      </c>
      <c r="D100" s="125" t="s">
        <v>512</v>
      </c>
      <c r="E100" s="125" t="s">
        <v>262</v>
      </c>
      <c r="F100" s="394"/>
      <c r="H100" s="394"/>
    </row>
    <row r="101" spans="2:8">
      <c r="B101" s="125" t="s">
        <v>101</v>
      </c>
      <c r="C101" s="265">
        <v>37717.217525040091</v>
      </c>
      <c r="D101" s="125" t="s">
        <v>497</v>
      </c>
      <c r="E101" s="125" t="s">
        <v>295</v>
      </c>
      <c r="F101" s="394"/>
      <c r="H101" s="394"/>
    </row>
    <row r="102" spans="2:8">
      <c r="B102" s="125" t="s">
        <v>61</v>
      </c>
      <c r="C102" s="265">
        <v>19946.81540189419</v>
      </c>
      <c r="D102" s="125" t="s">
        <v>497</v>
      </c>
      <c r="E102" s="125" t="s">
        <v>309</v>
      </c>
      <c r="F102" s="394"/>
      <c r="H102" s="394"/>
    </row>
    <row r="103" spans="2:8">
      <c r="B103" s="125" t="s">
        <v>12</v>
      </c>
      <c r="C103" s="265">
        <v>1034493.1302115266</v>
      </c>
      <c r="D103" s="125" t="s">
        <v>497</v>
      </c>
      <c r="E103" s="125" t="s">
        <v>194</v>
      </c>
      <c r="F103" s="394"/>
      <c r="H103" s="394"/>
    </row>
    <row r="104" spans="2:8">
      <c r="B104" s="125" t="s">
        <v>109</v>
      </c>
      <c r="C104" s="265">
        <v>357409.88380000001</v>
      </c>
      <c r="D104" s="125" t="s">
        <v>512</v>
      </c>
      <c r="E104" s="125" t="s">
        <v>303</v>
      </c>
      <c r="F104" s="394"/>
      <c r="H104" s="394"/>
    </row>
    <row r="105" spans="2:8">
      <c r="B105" s="125" t="s">
        <v>122</v>
      </c>
      <c r="C105" s="265">
        <v>141454.10916814164</v>
      </c>
      <c r="D105" s="125" t="s">
        <v>497</v>
      </c>
      <c r="E105" s="125" t="s">
        <v>246</v>
      </c>
      <c r="F105" s="394"/>
      <c r="H105" s="394"/>
    </row>
    <row r="106" spans="2:8">
      <c r="B106" s="125" t="s">
        <v>10</v>
      </c>
      <c r="C106" s="265">
        <v>1030292.0719827391</v>
      </c>
      <c r="D106" s="125" t="s">
        <v>497</v>
      </c>
      <c r="E106" s="125" t="s">
        <v>195</v>
      </c>
      <c r="F106" s="394"/>
      <c r="H106" s="394"/>
    </row>
    <row r="107" spans="2:8">
      <c r="B107" s="125" t="s">
        <v>119</v>
      </c>
      <c r="C107" s="265">
        <v>132966.63497251298</v>
      </c>
      <c r="D107" s="125" t="s">
        <v>497</v>
      </c>
      <c r="E107" s="125" t="s">
        <v>305</v>
      </c>
      <c r="F107" s="394"/>
      <c r="H107" s="394"/>
    </row>
    <row r="108" spans="2:8">
      <c r="B108" s="125" t="s">
        <v>99</v>
      </c>
      <c r="C108" s="265">
        <v>91850.109184991059</v>
      </c>
      <c r="D108" s="125" t="s">
        <v>497</v>
      </c>
      <c r="E108" s="125" t="s">
        <v>299</v>
      </c>
      <c r="F108" s="394"/>
      <c r="H108" s="394"/>
    </row>
    <row r="109" spans="2:8">
      <c r="B109" s="125" t="s">
        <v>43</v>
      </c>
      <c r="C109" s="265">
        <v>346784.7438</v>
      </c>
      <c r="D109" s="125" t="s">
        <v>591</v>
      </c>
      <c r="E109" s="125" t="s">
        <v>251</v>
      </c>
      <c r="F109" s="394"/>
      <c r="H109" s="394"/>
    </row>
    <row r="110" spans="2:8">
      <c r="B110" s="125" t="s">
        <v>16</v>
      </c>
      <c r="C110" s="265">
        <v>887473.70765543915</v>
      </c>
      <c r="D110" s="125" t="s">
        <v>497</v>
      </c>
      <c r="E110" s="125" t="s">
        <v>197</v>
      </c>
      <c r="F110" s="394"/>
      <c r="H110" s="394"/>
    </row>
    <row r="111" spans="2:8">
      <c r="B111" s="125" t="s">
        <v>35</v>
      </c>
      <c r="C111" s="265">
        <v>1299276.8979</v>
      </c>
      <c r="D111" s="125" t="s">
        <v>512</v>
      </c>
      <c r="E111" s="125" t="s">
        <v>187</v>
      </c>
      <c r="F111" s="394"/>
      <c r="H111" s="394"/>
    </row>
    <row r="112" spans="2:8">
      <c r="B112" s="125" t="s">
        <v>74</v>
      </c>
      <c r="C112" s="265">
        <v>374532.85379999998</v>
      </c>
      <c r="D112" s="125" t="s">
        <v>512</v>
      </c>
      <c r="E112" s="125" t="s">
        <v>241</v>
      </c>
      <c r="F112" s="394"/>
      <c r="H112" s="394"/>
    </row>
    <row r="113" spans="2:8">
      <c r="B113" s="125" t="s">
        <v>139</v>
      </c>
      <c r="C113" s="265">
        <v>269279.49006564444</v>
      </c>
      <c r="D113" s="125" t="s">
        <v>497</v>
      </c>
      <c r="E113" s="125" t="s">
        <v>317</v>
      </c>
      <c r="F113" s="394"/>
      <c r="H113" s="394"/>
    </row>
    <row r="114" spans="2:8">
      <c r="B114" s="125" t="s">
        <v>54</v>
      </c>
      <c r="C114" s="265">
        <v>625160.42949999997</v>
      </c>
      <c r="D114" s="125" t="s">
        <v>512</v>
      </c>
      <c r="E114" s="125" t="s">
        <v>204</v>
      </c>
      <c r="F114" s="394"/>
      <c r="H114" s="394"/>
    </row>
    <row r="115" spans="2:8">
      <c r="B115" s="125" t="s">
        <v>13</v>
      </c>
      <c r="C115" s="265">
        <v>4281805.2555</v>
      </c>
      <c r="D115" s="125" t="s">
        <v>512</v>
      </c>
      <c r="E115" s="125" t="s">
        <v>174</v>
      </c>
      <c r="F115" s="394"/>
      <c r="H115" s="394"/>
    </row>
    <row r="116" spans="2:8">
      <c r="B116" s="125" t="s">
        <v>72</v>
      </c>
      <c r="C116" s="265">
        <v>26007.347991365194</v>
      </c>
      <c r="D116" s="125" t="s">
        <v>497</v>
      </c>
      <c r="E116" s="125" t="s">
        <v>296</v>
      </c>
      <c r="F116" s="394"/>
      <c r="H116" s="394"/>
    </row>
    <row r="117" spans="2:8">
      <c r="B117" s="125" t="s">
        <v>47</v>
      </c>
      <c r="C117" s="265">
        <v>1643080.0307</v>
      </c>
      <c r="D117" s="125" t="s">
        <v>497</v>
      </c>
      <c r="E117" s="125" t="s">
        <v>185</v>
      </c>
      <c r="F117" s="394"/>
      <c r="H117" s="394"/>
    </row>
    <row r="118" spans="2:8">
      <c r="B118" s="125" t="s">
        <v>70</v>
      </c>
      <c r="C118" s="265">
        <v>54383.036831638361</v>
      </c>
      <c r="D118" s="125" t="s">
        <v>497</v>
      </c>
      <c r="E118" s="125" t="s">
        <v>264</v>
      </c>
      <c r="F118" s="394"/>
      <c r="H118" s="394"/>
    </row>
    <row r="119" spans="2:8">
      <c r="B119" s="125" t="s">
        <v>92</v>
      </c>
      <c r="C119" s="265">
        <v>123012.22724096489</v>
      </c>
      <c r="D119" s="125" t="s">
        <v>497</v>
      </c>
      <c r="E119" s="125" t="s">
        <v>243</v>
      </c>
      <c r="F119" s="394"/>
      <c r="H119" s="394"/>
    </row>
    <row r="120" spans="2:8">
      <c r="B120" s="125" t="s">
        <v>108</v>
      </c>
      <c r="C120" s="265">
        <v>557255.4212625809</v>
      </c>
      <c r="D120" s="125" t="s">
        <v>497</v>
      </c>
      <c r="E120" s="125" t="s">
        <v>207</v>
      </c>
      <c r="F120" s="394"/>
      <c r="H120" s="394"/>
    </row>
    <row r="121" spans="2:8">
      <c r="B121" s="125" t="s">
        <v>156</v>
      </c>
      <c r="C121" s="265">
        <v>186409.15779999999</v>
      </c>
      <c r="D121" s="125" t="s">
        <v>512</v>
      </c>
      <c r="E121" s="125" t="s">
        <v>298</v>
      </c>
      <c r="F121" s="394"/>
      <c r="H121" s="394"/>
    </row>
    <row r="122" spans="2:8">
      <c r="B122" s="125" t="s">
        <v>129</v>
      </c>
      <c r="C122" s="265">
        <v>84888.755000000005</v>
      </c>
      <c r="D122" s="125" t="s">
        <v>512</v>
      </c>
      <c r="E122" s="125" t="s">
        <v>319</v>
      </c>
      <c r="F122" s="394"/>
      <c r="H122" s="394"/>
    </row>
    <row r="123" spans="2:8">
      <c r="B123" s="125" t="s">
        <v>27</v>
      </c>
      <c r="C123" s="265">
        <v>759768.99060000002</v>
      </c>
      <c r="D123" s="125" t="s">
        <v>512</v>
      </c>
      <c r="E123" s="125" t="s">
        <v>199</v>
      </c>
      <c r="F123" s="394"/>
      <c r="H123" s="394"/>
    </row>
    <row r="124" spans="2:8">
      <c r="B124" s="125" t="s">
        <v>219</v>
      </c>
      <c r="C124" s="265">
        <v>2224985.3032</v>
      </c>
      <c r="D124" s="125" t="s">
        <v>512</v>
      </c>
      <c r="E124" s="125" t="s">
        <v>182</v>
      </c>
      <c r="F124" s="394"/>
      <c r="H124" s="394"/>
    </row>
    <row r="125" spans="2:8">
      <c r="B125" s="125" t="s">
        <v>28</v>
      </c>
      <c r="C125" s="265">
        <v>1987306.9446</v>
      </c>
      <c r="D125" s="125" t="s">
        <v>512</v>
      </c>
      <c r="E125" s="125" t="s">
        <v>183</v>
      </c>
      <c r="F125" s="394"/>
      <c r="H125" s="394"/>
    </row>
    <row r="126" spans="2:8">
      <c r="B126" s="125" t="s">
        <v>56</v>
      </c>
      <c r="C126" s="265">
        <v>287228.40478558076</v>
      </c>
      <c r="D126" s="125" t="s">
        <v>497</v>
      </c>
      <c r="E126" s="125" t="s">
        <v>285</v>
      </c>
      <c r="F126" s="394"/>
      <c r="H126" s="394"/>
    </row>
    <row r="127" spans="2:8">
      <c r="B127" s="125" t="s">
        <v>86</v>
      </c>
      <c r="C127" s="265">
        <v>574077.57889999996</v>
      </c>
      <c r="D127" s="125" t="s">
        <v>512</v>
      </c>
      <c r="E127" s="125" t="s">
        <v>206</v>
      </c>
      <c r="F127" s="394"/>
      <c r="H127" s="394"/>
    </row>
    <row r="128" spans="2:8">
      <c r="B128" s="125" t="s">
        <v>0</v>
      </c>
      <c r="C128" s="265">
        <v>608720.91449999996</v>
      </c>
      <c r="D128" s="125" t="s">
        <v>512</v>
      </c>
      <c r="E128" s="125" t="s">
        <v>205</v>
      </c>
      <c r="F128" s="394"/>
      <c r="H128" s="394"/>
    </row>
    <row r="129" spans="2:8">
      <c r="B129" s="125" t="s">
        <v>52</v>
      </c>
      <c r="C129" s="265">
        <v>50280</v>
      </c>
      <c r="D129" s="125" t="s">
        <v>598</v>
      </c>
      <c r="E129" s="125" t="s">
        <v>238</v>
      </c>
      <c r="F129" s="394"/>
      <c r="H129" s="394"/>
    </row>
    <row r="130" spans="2:8">
      <c r="B130" s="125" t="s">
        <v>50</v>
      </c>
      <c r="C130" s="265">
        <v>1189000</v>
      </c>
      <c r="D130" s="125" t="s">
        <v>592</v>
      </c>
      <c r="E130" s="125" t="s">
        <v>189</v>
      </c>
      <c r="F130" s="394"/>
      <c r="H130" s="394"/>
    </row>
    <row r="131" spans="2:8">
      <c r="B131" s="125" t="s">
        <v>90</v>
      </c>
      <c r="C131" s="265">
        <v>30155.785382918581</v>
      </c>
      <c r="D131" s="125" t="s">
        <v>497</v>
      </c>
      <c r="E131" s="125" t="s">
        <v>318</v>
      </c>
      <c r="F131" s="394"/>
      <c r="H131" s="394"/>
    </row>
    <row r="132" spans="2:8">
      <c r="B132" s="125" t="s">
        <v>23</v>
      </c>
      <c r="C132" s="265">
        <v>1283169.7392892111</v>
      </c>
      <c r="D132" s="125" t="s">
        <v>497</v>
      </c>
      <c r="E132" s="125" t="s">
        <v>188</v>
      </c>
      <c r="F132" s="394"/>
      <c r="H132" s="394"/>
    </row>
    <row r="133" spans="2:8">
      <c r="B133" s="125" t="s">
        <v>95</v>
      </c>
      <c r="C133" s="265">
        <v>12546.554495458906</v>
      </c>
      <c r="D133" s="125" t="s">
        <v>497</v>
      </c>
      <c r="E133" s="125" t="s">
        <v>656</v>
      </c>
      <c r="F133" s="394"/>
      <c r="H133" s="394"/>
    </row>
    <row r="134" spans="2:8">
      <c r="B134" s="125" t="s">
        <v>76</v>
      </c>
      <c r="C134" s="265">
        <v>127327.2124041768</v>
      </c>
      <c r="D134" s="125" t="s">
        <v>497</v>
      </c>
      <c r="E134" s="125" t="s">
        <v>271</v>
      </c>
      <c r="F134" s="394"/>
      <c r="H134" s="394"/>
    </row>
    <row r="135" spans="2:8">
      <c r="B135" s="125" t="s">
        <v>21</v>
      </c>
      <c r="C135" s="265">
        <v>2325616.8047000002</v>
      </c>
      <c r="D135" s="125" t="s">
        <v>512</v>
      </c>
      <c r="E135" s="125" t="s">
        <v>181</v>
      </c>
      <c r="F135" s="394"/>
      <c r="H135" s="394"/>
    </row>
    <row r="136" spans="2:8">
      <c r="B136" s="125" t="s">
        <v>37</v>
      </c>
      <c r="C136" s="265">
        <v>78492.140425119971</v>
      </c>
      <c r="D136" s="125" t="s">
        <v>497</v>
      </c>
      <c r="E136" s="125" t="s">
        <v>236</v>
      </c>
      <c r="F136" s="394"/>
      <c r="H136" s="394"/>
    </row>
    <row r="137" spans="2:8">
      <c r="B137" s="125" t="s">
        <v>29</v>
      </c>
      <c r="C137" s="265">
        <v>533868.36589004414</v>
      </c>
      <c r="D137" s="125" t="s">
        <v>497</v>
      </c>
      <c r="E137" s="125" t="s">
        <v>208</v>
      </c>
      <c r="F137" s="394"/>
      <c r="H137" s="394"/>
    </row>
    <row r="138" spans="2:8">
      <c r="B138" s="125" t="s">
        <v>106</v>
      </c>
      <c r="C138" s="265">
        <v>650567.66571254865</v>
      </c>
      <c r="D138" s="125" t="s">
        <v>497</v>
      </c>
      <c r="E138" s="125" t="s">
        <v>202</v>
      </c>
      <c r="F138" s="394"/>
      <c r="H138" s="394"/>
    </row>
    <row r="139" spans="2:8">
      <c r="B139" s="125" t="s">
        <v>25</v>
      </c>
      <c r="C139" s="265">
        <v>3255484.9895000001</v>
      </c>
      <c r="D139" s="125" t="s">
        <v>512</v>
      </c>
      <c r="E139" s="125" t="s">
        <v>177</v>
      </c>
      <c r="F139" s="394"/>
      <c r="H139" s="394"/>
    </row>
    <row r="140" spans="2:8">
      <c r="B140" s="125" t="s">
        <v>7</v>
      </c>
      <c r="C140" s="265">
        <v>21427700</v>
      </c>
      <c r="D140" s="125" t="s">
        <v>512</v>
      </c>
      <c r="E140" s="125" t="s">
        <v>170</v>
      </c>
      <c r="F140" s="394"/>
      <c r="H140" s="394"/>
    </row>
    <row r="141" spans="2:8">
      <c r="B141" s="125" t="s">
        <v>120</v>
      </c>
      <c r="C141" s="265">
        <v>76287.371692720277</v>
      </c>
      <c r="D141" s="125" t="s">
        <v>497</v>
      </c>
      <c r="E141" s="125" t="s">
        <v>244</v>
      </c>
      <c r="F141" s="394"/>
      <c r="H141" s="394"/>
    </row>
    <row r="142" spans="2:8">
      <c r="B142" s="125" t="s">
        <v>46</v>
      </c>
      <c r="C142" s="265">
        <v>506339.37952611782</v>
      </c>
      <c r="D142" s="125" t="s">
        <v>651</v>
      </c>
      <c r="E142" s="125" t="s">
        <v>210</v>
      </c>
      <c r="F142" s="394"/>
      <c r="H142" s="394"/>
    </row>
    <row r="143" spans="2:8">
      <c r="B143" s="125" t="s">
        <v>18</v>
      </c>
      <c r="C143" s="265">
        <v>742462.13503119163</v>
      </c>
      <c r="D143" s="125" t="s">
        <v>497</v>
      </c>
      <c r="E143" s="125" t="s">
        <v>200</v>
      </c>
      <c r="F143" s="394"/>
      <c r="H143" s="394"/>
    </row>
    <row r="144" spans="2:8">
      <c r="B144" s="125" t="s">
        <v>49</v>
      </c>
      <c r="C144" s="265">
        <v>91982.001278399825</v>
      </c>
      <c r="D144" s="125" t="s">
        <v>600</v>
      </c>
      <c r="E144" s="125" t="s">
        <v>294</v>
      </c>
      <c r="F144" s="394"/>
      <c r="H144" s="394"/>
    </row>
    <row r="145" spans="2:8">
      <c r="B145" s="125" t="s">
        <v>67</v>
      </c>
      <c r="C145" s="265">
        <v>62449.133257868176</v>
      </c>
      <c r="D145" s="125" t="s">
        <v>497</v>
      </c>
      <c r="E145" s="125" t="s">
        <v>300</v>
      </c>
      <c r="F145" s="394"/>
      <c r="H145" s="394"/>
    </row>
    <row r="146" spans="2:8">
      <c r="B146" s="125" t="s">
        <v>71</v>
      </c>
      <c r="C146" s="265">
        <v>48524.947708013882</v>
      </c>
      <c r="D146" s="125" t="s">
        <v>497</v>
      </c>
      <c r="E146" s="125" t="s">
        <v>286</v>
      </c>
      <c r="F146" s="394"/>
      <c r="H146" s="394"/>
    </row>
    <row r="147" spans="2:8">
      <c r="B147" s="125"/>
      <c r="C147" s="265"/>
      <c r="D147" s="125"/>
      <c r="E147" s="125"/>
      <c r="F147" s="394"/>
      <c r="H147" s="394"/>
    </row>
    <row r="148" spans="2:8">
      <c r="B148" s="125" t="s">
        <v>340</v>
      </c>
      <c r="C148" s="265" t="s">
        <v>339</v>
      </c>
      <c r="D148" s="125" t="s">
        <v>338</v>
      </c>
      <c r="E148" s="125" t="s">
        <v>338</v>
      </c>
      <c r="F148" s="394"/>
      <c r="H148" s="394"/>
    </row>
    <row r="149" spans="2:8">
      <c r="B149" s="125" t="s">
        <v>480</v>
      </c>
      <c r="C149" s="265" t="s">
        <v>339</v>
      </c>
      <c r="D149" s="125" t="s">
        <v>338</v>
      </c>
      <c r="E149" s="125" t="s">
        <v>338</v>
      </c>
      <c r="F149" s="394"/>
      <c r="H149" s="394"/>
    </row>
    <row r="150" spans="2:8">
      <c r="B150" s="125" t="s">
        <v>415</v>
      </c>
      <c r="C150" s="265">
        <v>24043023.372499999</v>
      </c>
      <c r="D150" s="125" t="s">
        <v>512</v>
      </c>
      <c r="E150" s="125" t="s">
        <v>338</v>
      </c>
      <c r="F150" s="394"/>
      <c r="H150" s="394"/>
    </row>
    <row r="151" spans="2:8">
      <c r="B151" s="125" t="s">
        <v>157</v>
      </c>
      <c r="C151" s="265">
        <v>63313735.798</v>
      </c>
      <c r="D151" s="125" t="s">
        <v>512</v>
      </c>
      <c r="E151" s="125" t="s">
        <v>338</v>
      </c>
      <c r="F151" s="394"/>
      <c r="H151" s="394"/>
    </row>
    <row r="152" spans="2:8">
      <c r="B152" s="125" t="s">
        <v>342</v>
      </c>
      <c r="C152" s="265">
        <v>128654649.52218235</v>
      </c>
      <c r="D152" s="125" t="s">
        <v>497</v>
      </c>
      <c r="E152" s="125" t="s">
        <v>338</v>
      </c>
      <c r="F152" s="394"/>
      <c r="H152" s="394"/>
    </row>
    <row r="153" spans="2:8">
      <c r="B153" s="125"/>
      <c r="C153" s="265"/>
      <c r="D153" s="125"/>
      <c r="E153" s="125"/>
      <c r="F153" s="394"/>
      <c r="H153" s="394"/>
    </row>
    <row r="154" spans="2:8">
      <c r="B154" s="125"/>
      <c r="C154" s="265"/>
      <c r="D154" s="125"/>
      <c r="E154" s="125"/>
      <c r="F154" s="394"/>
      <c r="H154" s="394"/>
    </row>
    <row r="155" spans="2:8">
      <c r="B155" s="125"/>
      <c r="C155" s="265"/>
      <c r="D155" s="125"/>
      <c r="E155" s="125"/>
      <c r="F155" s="394"/>
      <c r="H155" s="394"/>
    </row>
    <row r="156" spans="2:8">
      <c r="B156" s="125"/>
      <c r="C156" s="265"/>
      <c r="D156" s="125"/>
      <c r="E156" s="125"/>
      <c r="F156" s="394"/>
      <c r="H156" s="394"/>
    </row>
    <row r="157" spans="2:8">
      <c r="B157" s="125"/>
      <c r="C157" s="265"/>
      <c r="D157" s="125"/>
      <c r="E157" s="125"/>
      <c r="F157" s="394"/>
      <c r="H157" s="394"/>
    </row>
    <row r="158" spans="2:8">
      <c r="B158" s="125"/>
      <c r="C158" s="265"/>
      <c r="D158" s="125"/>
      <c r="E158" s="125"/>
      <c r="H158" s="394"/>
    </row>
    <row r="159" spans="2:8">
      <c r="B159" s="125"/>
      <c r="C159" s="265"/>
      <c r="D159" s="125"/>
      <c r="E159" s="125"/>
      <c r="H159" s="394"/>
    </row>
    <row r="160" spans="2:8">
      <c r="B160" s="125"/>
      <c r="C160" s="265"/>
      <c r="D160" s="125"/>
      <c r="E160" s="125"/>
      <c r="H160" s="394"/>
    </row>
    <row r="161" spans="2:8">
      <c r="B161" s="125"/>
      <c r="C161" s="265"/>
      <c r="D161" s="125"/>
      <c r="E161" s="125"/>
      <c r="H161" s="394"/>
    </row>
    <row r="162" spans="2:8">
      <c r="B162" s="125"/>
      <c r="C162" s="265"/>
      <c r="D162" s="125"/>
      <c r="E162" s="125"/>
      <c r="H162" s="394"/>
    </row>
    <row r="163" spans="2:8">
      <c r="B163" s="125"/>
      <c r="C163" s="265"/>
      <c r="D163" s="125"/>
      <c r="E163" s="125"/>
      <c r="H163" s="394"/>
    </row>
    <row r="164" spans="2:8">
      <c r="B164" s="125"/>
      <c r="C164" s="265"/>
      <c r="D164" s="125"/>
      <c r="E164" s="125"/>
      <c r="H164" s="394"/>
    </row>
    <row r="165" spans="2:8">
      <c r="B165" s="125"/>
      <c r="C165" s="265"/>
      <c r="D165" s="125"/>
      <c r="E165" s="125"/>
      <c r="H165" s="394"/>
    </row>
    <row r="166" spans="2:8">
      <c r="B166" s="125"/>
      <c r="C166" s="265"/>
      <c r="D166" s="125"/>
      <c r="E166" s="125"/>
      <c r="H166" s="394"/>
    </row>
    <row r="167" spans="2:8">
      <c r="B167" s="125"/>
      <c r="C167" s="265"/>
      <c r="D167" s="125"/>
      <c r="E167" s="125"/>
      <c r="H167" s="394"/>
    </row>
    <row r="168" spans="2:8">
      <c r="B168" s="125"/>
      <c r="C168" s="265"/>
      <c r="D168" s="125"/>
      <c r="E168" s="125"/>
      <c r="H168" s="394"/>
    </row>
    <row r="169" spans="2:8">
      <c r="B169" s="125"/>
      <c r="C169" s="265"/>
      <c r="D169" s="125"/>
      <c r="E169" s="125"/>
      <c r="H169" s="394"/>
    </row>
    <row r="170" spans="2:8">
      <c r="B170" s="125"/>
      <c r="C170" s="265"/>
      <c r="D170" s="125"/>
      <c r="E170" s="125"/>
      <c r="H170" s="394"/>
    </row>
    <row r="171" spans="2:8">
      <c r="B171" s="125"/>
      <c r="C171" s="265"/>
      <c r="D171" s="125"/>
      <c r="E171" s="125"/>
      <c r="H171" s="394"/>
    </row>
    <row r="172" spans="2:8">
      <c r="B172" s="125"/>
      <c r="C172" s="265"/>
      <c r="D172" s="125"/>
      <c r="E172" s="125"/>
      <c r="H172" s="394"/>
    </row>
    <row r="173" spans="2:8">
      <c r="B173" s="125"/>
      <c r="C173" s="265"/>
      <c r="D173" s="125"/>
      <c r="E173" s="125"/>
      <c r="H173" s="394"/>
    </row>
    <row r="174" spans="2:8">
      <c r="B174" s="125"/>
      <c r="C174" s="265"/>
      <c r="D174" s="125"/>
      <c r="E174" s="125"/>
      <c r="H174" s="394"/>
    </row>
    <row r="175" spans="2:8">
      <c r="B175" s="125"/>
      <c r="C175" s="265"/>
      <c r="D175" s="125"/>
      <c r="E175" s="125"/>
      <c r="H175" s="394"/>
    </row>
    <row r="176" spans="2:8">
      <c r="B176" s="125"/>
      <c r="C176" s="265"/>
      <c r="D176" s="125"/>
      <c r="E176" s="125"/>
      <c r="H176" s="394"/>
    </row>
    <row r="177" spans="2:8">
      <c r="B177" s="125"/>
      <c r="C177" s="265"/>
      <c r="D177" s="125"/>
      <c r="E177" s="125"/>
      <c r="H177" s="394"/>
    </row>
    <row r="178" spans="2:8">
      <c r="B178" s="125"/>
      <c r="C178" s="265"/>
      <c r="D178" s="125"/>
      <c r="E178" s="125"/>
      <c r="H178" s="394"/>
    </row>
    <row r="179" spans="2:8">
      <c r="B179" s="125"/>
      <c r="C179" s="265"/>
      <c r="D179" s="125"/>
      <c r="E179" s="125"/>
      <c r="H179" s="394"/>
    </row>
    <row r="180" spans="2:8">
      <c r="B180" s="125"/>
      <c r="C180" s="265"/>
      <c r="D180" s="125"/>
      <c r="E180" s="125"/>
      <c r="H180" s="394"/>
    </row>
    <row r="181" spans="2:8">
      <c r="B181" s="125"/>
      <c r="C181" s="265"/>
      <c r="D181" s="125"/>
      <c r="E181" s="125"/>
      <c r="H181" s="394"/>
    </row>
    <row r="182" spans="2:8">
      <c r="B182" s="125"/>
      <c r="C182" s="265"/>
      <c r="D182" s="125"/>
      <c r="E182" s="125"/>
      <c r="H182" s="394"/>
    </row>
    <row r="183" spans="2:8">
      <c r="B183" s="125"/>
      <c r="C183" s="265"/>
      <c r="D183" s="125"/>
      <c r="E183" s="125"/>
      <c r="H183" s="394"/>
    </row>
    <row r="184" spans="2:8">
      <c r="B184" s="125"/>
      <c r="C184" s="265"/>
      <c r="D184" s="125"/>
      <c r="E184" s="125"/>
      <c r="H184" s="394"/>
    </row>
    <row r="185" spans="2:8">
      <c r="B185" s="125"/>
      <c r="C185" s="265"/>
      <c r="D185" s="125"/>
      <c r="E185" s="125"/>
      <c r="H185" s="394"/>
    </row>
    <row r="186" spans="2:8">
      <c r="B186" s="125"/>
      <c r="C186" s="265"/>
      <c r="D186" s="125"/>
      <c r="E186" s="125"/>
      <c r="H186" s="394"/>
    </row>
    <row r="187" spans="2:8">
      <c r="B187" s="125"/>
      <c r="C187" s="265"/>
      <c r="D187" s="125"/>
      <c r="E187" s="125"/>
      <c r="H187" s="394"/>
    </row>
    <row r="188" spans="2:8">
      <c r="B188" s="125"/>
      <c r="C188" s="265"/>
      <c r="D188" s="125"/>
      <c r="E188" s="125"/>
      <c r="H188" s="394"/>
    </row>
    <row r="189" spans="2:8">
      <c r="B189" s="125"/>
      <c r="C189" s="265"/>
      <c r="D189" s="125"/>
      <c r="E189" s="125"/>
      <c r="H189" s="394"/>
    </row>
    <row r="190" spans="2:8">
      <c r="B190" s="125"/>
      <c r="C190" s="265"/>
      <c r="D190" s="125"/>
      <c r="E190" s="125"/>
      <c r="H190" s="394"/>
    </row>
    <row r="191" spans="2:8">
      <c r="B191" s="125"/>
      <c r="C191" s="265"/>
      <c r="D191" s="125"/>
      <c r="E191" s="125"/>
      <c r="H191" s="394"/>
    </row>
    <row r="192" spans="2:8">
      <c r="B192" s="125"/>
      <c r="C192" s="265"/>
      <c r="D192" s="125"/>
      <c r="E192" s="125"/>
      <c r="H192" s="394"/>
    </row>
    <row r="193" spans="2:8">
      <c r="B193" s="125"/>
      <c r="C193" s="265"/>
      <c r="D193" s="125"/>
      <c r="E193" s="125"/>
      <c r="H193" s="394"/>
    </row>
    <row r="194" spans="2:8">
      <c r="B194" s="125"/>
      <c r="C194" s="265"/>
      <c r="D194" s="125"/>
      <c r="E194" s="125"/>
      <c r="H194" s="394"/>
    </row>
    <row r="195" spans="2:8">
      <c r="B195" s="125"/>
      <c r="C195" s="265"/>
      <c r="D195" s="125"/>
      <c r="E195" s="125"/>
      <c r="H195" s="394"/>
    </row>
    <row r="196" spans="2:8">
      <c r="B196" s="125"/>
      <c r="C196" s="265"/>
      <c r="D196" s="125"/>
      <c r="E196" s="125"/>
      <c r="H196" s="394"/>
    </row>
    <row r="197" spans="2:8">
      <c r="B197" s="125"/>
      <c r="C197" s="265"/>
      <c r="D197" s="125"/>
      <c r="E197" s="125"/>
      <c r="H197" s="394"/>
    </row>
    <row r="198" spans="2:8">
      <c r="B198" s="125"/>
      <c r="C198" s="265"/>
      <c r="D198" s="125"/>
      <c r="E198" s="125"/>
      <c r="H198" s="394"/>
    </row>
    <row r="199" spans="2:8">
      <c r="B199" s="125"/>
      <c r="C199" s="265"/>
      <c r="D199" s="125"/>
      <c r="E199" s="125"/>
      <c r="H199" s="394"/>
    </row>
    <row r="200" spans="2:8">
      <c r="B200" s="125"/>
      <c r="C200" s="265"/>
      <c r="D200" s="125"/>
      <c r="E200" s="125"/>
      <c r="H200" s="394"/>
    </row>
    <row r="201" spans="2:8">
      <c r="B201" s="125"/>
      <c r="C201" s="265"/>
      <c r="D201" s="125"/>
      <c r="E201" s="125"/>
      <c r="H201" s="394"/>
    </row>
    <row r="202" spans="2:8">
      <c r="B202" s="125"/>
      <c r="C202" s="265"/>
      <c r="D202" s="125"/>
      <c r="E202" s="125"/>
      <c r="H202" s="394"/>
    </row>
    <row r="203" spans="2:8">
      <c r="B203" s="125"/>
      <c r="C203" s="265"/>
      <c r="D203" s="125"/>
      <c r="E203" s="125"/>
      <c r="H203" s="394"/>
    </row>
    <row r="204" spans="2:8">
      <c r="B204" s="125"/>
      <c r="C204" s="265"/>
      <c r="D204" s="125"/>
      <c r="E204" s="125"/>
      <c r="H204" s="394"/>
    </row>
    <row r="205" spans="2:8">
      <c r="B205" s="125"/>
      <c r="C205" s="265"/>
      <c r="D205" s="125"/>
      <c r="E205" s="125"/>
      <c r="H205" s="394"/>
    </row>
    <row r="206" spans="2:8">
      <c r="B206" s="125"/>
      <c r="C206" s="265"/>
      <c r="D206" s="125"/>
      <c r="E206" s="125"/>
      <c r="H206" s="394"/>
    </row>
    <row r="207" spans="2:8">
      <c r="B207" s="125"/>
      <c r="C207" s="265"/>
      <c r="D207" s="125"/>
      <c r="E207" s="125"/>
      <c r="H207" s="394"/>
    </row>
    <row r="208" spans="2:8">
      <c r="B208" s="125"/>
      <c r="C208" s="265"/>
      <c r="D208" s="125"/>
      <c r="E208" s="125"/>
      <c r="H208" s="394"/>
    </row>
    <row r="209" spans="2:8">
      <c r="B209" s="125"/>
      <c r="C209" s="265"/>
      <c r="D209" s="125"/>
      <c r="E209" s="125"/>
      <c r="H209" s="394"/>
    </row>
    <row r="210" spans="2:8">
      <c r="B210" s="125"/>
      <c r="C210" s="265"/>
      <c r="D210" s="125"/>
      <c r="E210" s="125"/>
      <c r="H210" s="394"/>
    </row>
    <row r="211" spans="2:8">
      <c r="B211" s="125"/>
      <c r="C211" s="265"/>
      <c r="D211" s="125"/>
      <c r="E211" s="125"/>
      <c r="H211" s="394"/>
    </row>
    <row r="212" spans="2:8">
      <c r="B212" s="125"/>
      <c r="C212" s="265"/>
      <c r="D212" s="125"/>
      <c r="E212" s="125"/>
      <c r="H212" s="394"/>
    </row>
    <row r="213" spans="2:8">
      <c r="B213" s="125"/>
      <c r="C213" s="265"/>
      <c r="D213" s="125"/>
      <c r="E213" s="125"/>
      <c r="H213" s="394"/>
    </row>
    <row r="214" spans="2:8">
      <c r="B214" s="125"/>
      <c r="C214" s="265"/>
      <c r="D214" s="125"/>
      <c r="E214" s="125"/>
      <c r="H214" s="394"/>
    </row>
    <row r="215" spans="2:8">
      <c r="B215" s="125"/>
      <c r="C215" s="265"/>
      <c r="D215" s="125"/>
      <c r="E215" s="125"/>
      <c r="H215" s="394"/>
    </row>
    <row r="216" spans="2:8">
      <c r="B216" s="125"/>
      <c r="C216" s="265"/>
      <c r="D216" s="125"/>
      <c r="E216" s="125"/>
      <c r="H216" s="394"/>
    </row>
    <row r="217" spans="2:8">
      <c r="B217" s="125"/>
      <c r="C217" s="265"/>
      <c r="D217" s="125"/>
      <c r="E217" s="125"/>
      <c r="H217" s="394"/>
    </row>
    <row r="218" spans="2:8">
      <c r="B218" s="125"/>
      <c r="C218" s="265"/>
      <c r="D218" s="125"/>
      <c r="E218" s="125"/>
      <c r="H218" s="394"/>
    </row>
    <row r="219" spans="2:8">
      <c r="B219" s="125"/>
      <c r="C219" s="265"/>
      <c r="D219" s="125"/>
      <c r="E219" s="125"/>
      <c r="H219" s="394"/>
    </row>
    <row r="220" spans="2:8">
      <c r="B220" s="125"/>
      <c r="C220" s="265"/>
      <c r="D220" s="125"/>
      <c r="E220" s="125"/>
      <c r="H220" s="394"/>
    </row>
    <row r="221" spans="2:8">
      <c r="B221" s="125"/>
      <c r="C221" s="265"/>
      <c r="D221" s="125"/>
      <c r="E221" s="125"/>
      <c r="H221" s="394"/>
    </row>
    <row r="222" spans="2:8">
      <c r="B222" s="125"/>
      <c r="C222" s="265"/>
      <c r="D222" s="125"/>
      <c r="E222" s="125"/>
      <c r="H222" s="394"/>
    </row>
    <row r="223" spans="2:8">
      <c r="B223" s="125"/>
      <c r="C223" s="265"/>
      <c r="D223" s="125"/>
      <c r="E223" s="125"/>
      <c r="H223" s="394"/>
    </row>
    <row r="224" spans="2:8">
      <c r="B224" s="125"/>
      <c r="C224" s="265"/>
      <c r="D224" s="125"/>
      <c r="E224" s="125"/>
      <c r="H224" s="394"/>
    </row>
    <row r="225" spans="2:24">
      <c r="B225" s="125"/>
      <c r="C225" s="265"/>
      <c r="D225" s="125"/>
      <c r="E225" s="125"/>
      <c r="H225" s="394"/>
    </row>
    <row r="226" spans="2:24">
      <c r="B226" s="125"/>
      <c r="C226" s="265"/>
      <c r="D226" s="125"/>
      <c r="E226" s="125"/>
      <c r="H226" s="394"/>
      <c r="U226" s="205"/>
      <c r="V226" s="204"/>
      <c r="W226" s="205"/>
      <c r="X226" s="204"/>
    </row>
    <row r="227" spans="2:24">
      <c r="B227" s="125"/>
      <c r="C227" s="265"/>
      <c r="D227" s="125"/>
      <c r="E227" s="125"/>
      <c r="H227" s="394"/>
    </row>
    <row r="228" spans="2:24">
      <c r="B228" s="125"/>
      <c r="C228" s="265"/>
      <c r="D228" s="125"/>
      <c r="E228" s="125"/>
      <c r="H228" s="394"/>
    </row>
    <row r="229" spans="2:24">
      <c r="B229" s="125"/>
      <c r="C229" s="265"/>
      <c r="D229" s="125"/>
      <c r="E229" s="125"/>
      <c r="H229" s="394"/>
    </row>
    <row r="230" spans="2:24">
      <c r="H230" s="394"/>
    </row>
    <row r="231" spans="2:24">
      <c r="H231" s="394"/>
    </row>
    <row r="232" spans="2:24">
      <c r="C232" s="394"/>
      <c r="H232" s="394"/>
    </row>
    <row r="233" spans="2:24">
      <c r="C233" s="394"/>
      <c r="H233" s="394"/>
    </row>
    <row r="234" spans="2:24">
      <c r="C234" s="394"/>
      <c r="H234" s="394"/>
    </row>
    <row r="235" spans="2:24">
      <c r="C235" s="394"/>
      <c r="H235" s="394"/>
    </row>
    <row r="236" spans="2:24">
      <c r="C236" s="394"/>
      <c r="H236" s="394"/>
    </row>
    <row r="237" spans="2:24">
      <c r="C237" s="394"/>
      <c r="H237" s="394"/>
    </row>
    <row r="238" spans="2:24">
      <c r="C238" s="394"/>
      <c r="H238" s="394"/>
    </row>
    <row r="239" spans="2:24">
      <c r="H239" s="394"/>
    </row>
  </sheetData>
  <hyperlinks>
    <hyperlink ref="C1" r:id="rId1"/>
    <hyperlink ref="C4" r:id="rId2"/>
    <hyperlink ref="C3" r:id="rId3"/>
    <hyperlink ref="C2" r:id="rId4"/>
  </hyperlinks>
  <pageMargins left="0.7" right="0.7" top="0.75" bottom="0.75" header="0.3" footer="0.3"/>
  <pageSetup paperSize="9" orientation="portrait" r:id="rId5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1:BN163"/>
  <sheetViews>
    <sheetView topLeftCell="B1" zoomScale="110" zoomScaleNormal="110" zoomScalePageLayoutView="90" workbookViewId="0">
      <pane ySplit="7" topLeftCell="A8" activePane="bottomLeft" state="frozen"/>
      <selection pane="bottomLeft" activeCell="E141" sqref="E141"/>
    </sheetView>
  </sheetViews>
  <sheetFormatPr baseColWidth="10" defaultColWidth="11" defaultRowHeight="12.5"/>
  <cols>
    <col min="1" max="1" width="0.58203125" style="34" customWidth="1"/>
    <col min="2" max="2" width="19.08203125" style="34" customWidth="1"/>
    <col min="3" max="3" width="3" style="42" customWidth="1"/>
    <col min="4" max="4" width="13.25" style="35" customWidth="1"/>
    <col min="5" max="5" width="7.25" style="381" customWidth="1"/>
    <col min="6" max="6" width="6.83203125" style="372" customWidth="1"/>
    <col min="7" max="7" width="13.25" style="37" customWidth="1"/>
    <col min="8" max="8" width="7.25" style="43" customWidth="1"/>
    <col min="9" max="9" width="6.83203125" style="37" customWidth="1"/>
    <col min="10" max="10" width="13.25" style="37" customWidth="1"/>
    <col min="11" max="11" width="7.25" style="43" customWidth="1"/>
    <col min="12" max="12" width="6.83203125" style="37" customWidth="1"/>
    <col min="13" max="13" width="12.33203125" style="44" customWidth="1"/>
    <col min="14" max="14" width="7.75" style="37" customWidth="1"/>
    <col min="15" max="15" width="13.08203125" style="44" customWidth="1"/>
    <col min="16" max="66" width="11" style="44"/>
    <col min="67" max="16384" width="11" style="34"/>
  </cols>
  <sheetData>
    <row r="1" spans="2:66" s="32" customFormat="1" ht="14">
      <c r="C1" s="33"/>
      <c r="D1" s="35"/>
      <c r="E1" s="381"/>
      <c r="F1" s="372"/>
      <c r="G1" s="36" t="s">
        <v>368</v>
      </c>
      <c r="H1" s="36"/>
      <c r="I1" s="37"/>
      <c r="J1" s="37"/>
      <c r="K1" s="36"/>
      <c r="L1" s="37"/>
      <c r="N1" s="38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</row>
    <row r="2" spans="2:66" s="32" customFormat="1" ht="14">
      <c r="C2" s="33"/>
      <c r="D2" s="35"/>
      <c r="E2" s="381"/>
      <c r="F2" s="372"/>
      <c r="G2" s="40" t="s">
        <v>369</v>
      </c>
      <c r="H2" s="36"/>
      <c r="I2" s="37"/>
      <c r="J2" s="37"/>
      <c r="K2" s="36"/>
      <c r="L2" s="37"/>
      <c r="N2" s="38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</row>
    <row r="3" spans="2:66" s="32" customFormat="1" ht="14">
      <c r="C3" s="33"/>
      <c r="D3" s="35"/>
      <c r="E3" s="381"/>
      <c r="F3" s="372"/>
      <c r="G3" s="37"/>
      <c r="H3" s="36"/>
      <c r="I3" s="37"/>
      <c r="J3" s="37"/>
      <c r="K3" s="36"/>
      <c r="L3" s="37"/>
      <c r="N3" s="38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</row>
    <row r="4" spans="2:66" s="32" customFormat="1" ht="18.399999999999999" customHeight="1">
      <c r="C4" s="33"/>
      <c r="D4" s="35"/>
      <c r="E4" s="381"/>
      <c r="F4" s="372"/>
      <c r="G4" s="37"/>
      <c r="H4" s="36"/>
      <c r="I4" s="37"/>
      <c r="J4" s="37"/>
      <c r="K4" s="36"/>
      <c r="L4" s="37"/>
      <c r="N4" s="38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</row>
    <row r="5" spans="2:66" s="32" customFormat="1" ht="17.25" customHeight="1">
      <c r="B5" s="41" t="str">
        <f>CONCATENATE("Education, Research and Innovation: Comparative table ",D7, " - ", G7, " - ", J7)</f>
        <v>Education, Research and Innovation: Comparative table Switzerland - Austria - China</v>
      </c>
      <c r="C5" s="33"/>
      <c r="D5" s="35"/>
      <c r="E5" s="381"/>
      <c r="F5" s="372"/>
      <c r="G5" s="37"/>
      <c r="H5" s="36"/>
      <c r="I5" s="37"/>
      <c r="J5" s="37"/>
      <c r="K5" s="37" t="s">
        <v>533</v>
      </c>
      <c r="L5" s="37"/>
      <c r="N5" s="38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</row>
    <row r="6" spans="2:66" ht="4.9000000000000004" customHeight="1">
      <c r="B6" s="248"/>
    </row>
    <row r="7" spans="2:66" s="159" customFormat="1" ht="16.149999999999999" customHeight="1">
      <c r="B7" s="470" t="s">
        <v>2</v>
      </c>
      <c r="C7" s="14"/>
      <c r="D7" s="931" t="s">
        <v>0</v>
      </c>
      <c r="E7" s="932"/>
      <c r="F7" s="933"/>
      <c r="G7" s="931" t="s">
        <v>88</v>
      </c>
      <c r="H7" s="932"/>
      <c r="I7" s="933"/>
      <c r="J7" s="931" t="s">
        <v>1</v>
      </c>
      <c r="K7" s="932"/>
      <c r="L7" s="933"/>
      <c r="M7" s="943" t="s">
        <v>157</v>
      </c>
      <c r="N7" s="944"/>
    </row>
    <row r="8" spans="2:66" s="159" customFormat="1" ht="13" customHeight="1">
      <c r="B8" s="45" t="s">
        <v>361</v>
      </c>
      <c r="C8" s="487">
        <v>1</v>
      </c>
      <c r="D8" s="507">
        <f>IFERROR(ROUND(IF(D7&lt;&gt;"",VLOOKUP(D7,Surf!$B$11:$D$275,2,0),"")/10,)*10," --")</f>
        <v>41280</v>
      </c>
      <c r="E8" s="507"/>
      <c r="F8" s="507"/>
      <c r="G8" s="504">
        <f>IFERROR(ROUND(IF(G7&lt;&gt;"",VLOOKUP(G7,Surf!$B$11:$D$275,2,0),"")/10,)*10," --")</f>
        <v>83870</v>
      </c>
      <c r="H8" s="511"/>
      <c r="I8" s="511"/>
      <c r="J8" s="502">
        <f>IFERROR(ROUND(IF(J7&lt;&gt;"",VLOOKUP(J7,Surf!$B$11:$D$275,2,0),"")/10,)*10," --")</f>
        <v>9596960</v>
      </c>
      <c r="K8" s="507"/>
      <c r="L8" s="507"/>
      <c r="M8" s="506">
        <f>IFERROR(ROUND(IF(M7&lt;&gt;"",VLOOKUP(M7,Surf!$B$11:$D$275,2,0),"")/10,)*10," --")</f>
        <v>36355330</v>
      </c>
      <c r="N8" s="509"/>
    </row>
    <row r="9" spans="2:66" s="159" customFormat="1" ht="13" customHeight="1">
      <c r="B9" s="47" t="s">
        <v>362</v>
      </c>
      <c r="C9" s="487">
        <v>1</v>
      </c>
      <c r="D9" s="513">
        <f>IFERROR(ROUND(IF(D7&lt;&gt;"",VLOOKUP(D7,Pop!$B$11:$E$270,2,0),"")/1000000,2)," --")</f>
        <v>8.6</v>
      </c>
      <c r="E9" s="505" t="str">
        <f>IF(D7&lt;&gt;"",VLOOKUP(D7,Pop!$B$11:$E$270,4,0),"")</f>
        <v>rank 100</v>
      </c>
      <c r="F9" s="514" t="str">
        <f>IF(D7&lt;&gt;"",VLOOKUP(D7,Pop!$B$11:$E$270,3,0),"")</f>
        <v>(2020)</v>
      </c>
      <c r="G9" s="513">
        <f>IFERROR(ROUND(IF(G7&lt;&gt;"",VLOOKUP(G7,Pop!$B$11:$E$270,2,0),"")/1000000,2)," --")</f>
        <v>8.86</v>
      </c>
      <c r="H9" s="505" t="str">
        <f>IF(G7&lt;&gt;"",VLOOKUP(G7,Pop!$B$11:$E$270,4,0),"")</f>
        <v>rank 97</v>
      </c>
      <c r="I9" s="514" t="str">
        <f>IF(G7&lt;&gt;"",VLOOKUP(G7,Pop!$B$11:$E$270,3,0),"")</f>
        <v>(2020)</v>
      </c>
      <c r="J9" s="513">
        <f>IFERROR(ROUND(IF(J7&lt;&gt;"",VLOOKUP(J7,Pop!$B$11:$E$270,2,0),"")/1000000,2)," --")</f>
        <v>1394.02</v>
      </c>
      <c r="K9" s="505" t="str">
        <f>IF(J7&lt;&gt;"",VLOOKUP(J7,Pop!$B$11:$E$270,4,0),"")</f>
        <v>rank 1</v>
      </c>
      <c r="L9" s="514" t="str">
        <f>IF(J7&lt;&gt;"",VLOOKUP(J7,Pop!$B$11:$E$270,3,0),"")</f>
        <v>(2020)</v>
      </c>
      <c r="M9" s="515">
        <f>IFERROR(ROUND(IF(M7&lt;&gt;"",VLOOKUP(M7,Pop!$B$11:$E$270,2,0),"")/1000000,2)," --")</f>
        <v>1314.57</v>
      </c>
      <c r="N9" s="514" t="str">
        <f>IF(M7&lt;&gt;"",VLOOKUP(M7,Pop!$B$11:$E$270,3,0),"")</f>
        <v>(2020)</v>
      </c>
    </row>
    <row r="10" spans="2:66" s="159" customFormat="1" ht="13" customHeight="1">
      <c r="B10" s="45" t="s">
        <v>380</v>
      </c>
      <c r="C10" s="487">
        <v>2</v>
      </c>
      <c r="D10" s="503">
        <f>IFERROR(ROUND(IF(D7&lt;&gt;"",VLOOKUP(D7,GDP!$B$10:$E$249,2,0),"")/1000,1)," --")</f>
        <v>608.70000000000005</v>
      </c>
      <c r="E10" s="503" t="str">
        <f>IF(D7&lt;&gt;"",VLOOKUP(D7,GDP!$B$10:$E$249,4,0),"")</f>
        <v>rank 37</v>
      </c>
      <c r="F10" s="516" t="str">
        <f>IF(D7&lt;&gt;"",VLOOKUP(D7,GDP!$B$10:$E$249,3,0),"")</f>
        <v>(2019)</v>
      </c>
      <c r="G10" s="503">
        <f>IFERROR(ROUND(IF(G7&lt;&gt;"",VLOOKUP(G7,GDP!$B$10:$E$249,2,0),"")/1000,1)," --")</f>
        <v>524.70000000000005</v>
      </c>
      <c r="H10" s="503" t="str">
        <f>IF(G7&lt;&gt;"",VLOOKUP(G7,GDP!$B$10:$E$249,4,0),"")</f>
        <v>rank 41</v>
      </c>
      <c r="I10" s="516" t="str">
        <f>IF(G7&lt;&gt;"",VLOOKUP(G7,GDP!$B$10:$E$249,3,0),"")</f>
        <v>(2019)</v>
      </c>
      <c r="J10" s="503">
        <f>IFERROR(ROUND(IF(J7&lt;&gt;"",VLOOKUP(J7,GDP!$B$10:$E$249,2,0),"")/1000,1)," --")</f>
        <v>23643.8</v>
      </c>
      <c r="K10" s="503" t="str">
        <f>IF(J7&lt;&gt;"",VLOOKUP(J7,GDP!$B$10:$E$249,4,0),"")</f>
        <v>rank 1</v>
      </c>
      <c r="L10" s="516" t="str">
        <f>IF(J7&lt;&gt;"",VLOOKUP(J7,GDP!$B$10:$E$249,3,0),"")</f>
        <v>(2019)</v>
      </c>
      <c r="M10" s="502">
        <f>IFERROR(ROUND(IF(M7&lt;&gt;"",VLOOKUP(M7,GDP!$B$10:$E$249,2,0),"")/1000,1)," --")</f>
        <v>63313.7</v>
      </c>
      <c r="N10" s="516" t="str">
        <f>IF(M7&lt;&gt;"",VLOOKUP(M7,GDP!$B$10:$E$249,3,0),"")</f>
        <v>(2019)</v>
      </c>
    </row>
    <row r="11" spans="2:66" s="159" customFormat="1" ht="13" customHeight="1">
      <c r="B11" s="45" t="s">
        <v>381</v>
      </c>
      <c r="C11" s="487">
        <v>2</v>
      </c>
      <c r="D11" s="503">
        <f>IFERROR(ROUND(IF(D7&lt;&gt;"",VLOOKUP(D7,GDPcapita!$A$10:$D$249,2,0),"")/100,1)*100," --")</f>
        <v>70950</v>
      </c>
      <c r="E11" s="503" t="str">
        <f>(IF(D7&lt;&gt;"",VLOOKUP(D7,GDPcapita!$A$10:$D$249,4,0),""))</f>
        <v>rank 6</v>
      </c>
      <c r="F11" s="516" t="str">
        <f>IF(D7&lt;&gt;"",VLOOKUP(D7,GDPcapita!$A$10:$D$249,3,0),"")</f>
        <v>(2019)</v>
      </c>
      <c r="G11" s="503">
        <f>IFERROR(ROUND(IF(G7&lt;&gt;"",VLOOKUP(G7,GDPcapita!$A$10:$D$249,2,0),"")/100,1)*100," --")</f>
        <v>59120.000000000007</v>
      </c>
      <c r="H11" s="503" t="str">
        <f>(IF(G7&lt;&gt;"",VLOOKUP(G7,GDPcapita!$A$10:$D$249,4,0),""))</f>
        <v>rank 18</v>
      </c>
      <c r="I11" s="516" t="str">
        <f>IF(G7&lt;&gt;"",VLOOKUP(G7,GDPcapita!$A$10:$D$249,3,0),"")</f>
        <v>(2019)</v>
      </c>
      <c r="J11" s="503">
        <f>IFERROR(ROUND(IF(J7&lt;&gt;"",VLOOKUP(J7,GDPcapita!$A$10:$D$249,2,0),"")/100,1)*100," --")</f>
        <v>14310</v>
      </c>
      <c r="K11" s="503" t="str">
        <f>(IF(J7&lt;&gt;"",VLOOKUP(J7,GDPcapita!$A$10:$D$249,4,0),""))</f>
        <v>rank 99</v>
      </c>
      <c r="L11" s="516" t="str">
        <f>IF(J7&lt;&gt;"",VLOOKUP(J7,GDPcapita!$A$10:$D$249,3,0),"")</f>
        <v>(2017)</v>
      </c>
      <c r="M11" s="502">
        <f>IFERROR(ROUND(IF(M7&lt;&gt;"",VLOOKUP(M7,GDPcapita!$A$10:$D$249,2,0),"")/100,1)*100," --")</f>
        <v>46650</v>
      </c>
      <c r="N11" s="516" t="str">
        <f>IF(M7&lt;&gt;"",VLOOKUP(M7,GDPcapita!$A$10:$D$249,3,0),"")</f>
        <v>(2019)</v>
      </c>
    </row>
    <row r="12" spans="2:66" s="159" customFormat="1" ht="13" customHeight="1">
      <c r="B12" s="48" t="s">
        <v>363</v>
      </c>
      <c r="C12" s="488">
        <v>2</v>
      </c>
      <c r="D12" s="518">
        <f>IFERROR(IF(D7&lt;&gt;"",VLOOKUP(D7,GDPgrowth!$A$10:$C$249,2,0),"")/100," --")</f>
        <v>9.2883199999999992E-3</v>
      </c>
      <c r="E12" s="518"/>
      <c r="F12" s="516" t="str">
        <f>IF(D7&lt;&gt;"",VLOOKUP(D7,GDPgrowth!$A$10:$C$249,3,0),"")</f>
        <v>(2019)</v>
      </c>
      <c r="G12" s="518">
        <f>IFERROR(IF(G7&lt;&gt;"",VLOOKUP(G7,GDPgrowth!$A$10:$C$249,2,0),"")/100," --")</f>
        <v>1.6129589999999999E-2</v>
      </c>
      <c r="H12" s="518"/>
      <c r="I12" s="516" t="str">
        <f>IF(G7&lt;&gt;"",VLOOKUP(G7,GDPgrowth!$A$10:$C$249,3,0),"")</f>
        <v>(2019)</v>
      </c>
      <c r="J12" s="518">
        <f>IFERROR(IF(J7&lt;&gt;"",VLOOKUP(J7,GDPgrowth!$A$10:$C$249,2,0),"")/100," --")</f>
        <v>6.5669738596187133E-2</v>
      </c>
      <c r="K12" s="518"/>
      <c r="L12" s="516" t="str">
        <f>IF(J7&lt;&gt;"",VLOOKUP(J7,GDPgrowth!$A$10:$C$249,3,0),"")</f>
        <v>(2018)</v>
      </c>
      <c r="M12" s="519">
        <f>IFERROR(IF(M7&lt;&gt;"",VLOOKUP(M7,GDPgrowth!$A$10:$C$249,2,0),"")/100," --")</f>
        <v>1.687282E-2</v>
      </c>
      <c r="N12" s="516" t="str">
        <f>IF(M7&lt;&gt;"",VLOOKUP(M7,GDPgrowth!$A$10:$C$249,3,0),"")</f>
        <v>(2019)</v>
      </c>
    </row>
    <row r="13" spans="2:66" ht="4" customHeight="1">
      <c r="B13" s="49"/>
      <c r="C13" s="50"/>
      <c r="D13" s="51"/>
      <c r="E13" s="51"/>
      <c r="F13" s="52"/>
      <c r="G13" s="53"/>
      <c r="H13" s="54"/>
      <c r="I13" s="53"/>
      <c r="J13" s="53"/>
      <c r="K13" s="54"/>
      <c r="L13" s="53"/>
      <c r="M13" s="55"/>
      <c r="N13" s="434"/>
    </row>
    <row r="14" spans="2:66" s="71" customFormat="1" ht="2.65" customHeight="1">
      <c r="B14" s="218"/>
      <c r="C14" s="219"/>
      <c r="D14" s="94"/>
      <c r="E14" s="382"/>
      <c r="F14" s="373"/>
      <c r="G14" s="94"/>
      <c r="H14" s="201"/>
      <c r="I14" s="94"/>
      <c r="J14" s="94"/>
      <c r="K14" s="201"/>
      <c r="L14" s="94"/>
      <c r="M14" s="199"/>
      <c r="N14" s="435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</row>
    <row r="15" spans="2:66" s="158" customFormat="1" ht="15.65" customHeight="1">
      <c r="B15" s="470" t="s">
        <v>356</v>
      </c>
      <c r="C15" s="15"/>
      <c r="D15" s="931" t="str">
        <f>D7</f>
        <v>Switzerland</v>
      </c>
      <c r="E15" s="932"/>
      <c r="F15" s="933"/>
      <c r="G15" s="931" t="str">
        <f>G7</f>
        <v>Austria</v>
      </c>
      <c r="H15" s="932"/>
      <c r="I15" s="933"/>
      <c r="J15" s="931" t="str">
        <f>J7</f>
        <v>China</v>
      </c>
      <c r="K15" s="932"/>
      <c r="L15" s="932"/>
      <c r="M15" s="943" t="str">
        <f>M7</f>
        <v>OECD</v>
      </c>
      <c r="N15" s="944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</row>
    <row r="16" spans="2:66" s="158" customFormat="1" ht="34.9" customHeight="1">
      <c r="B16" s="109" t="s">
        <v>416</v>
      </c>
      <c r="C16" s="110" t="s">
        <v>379</v>
      </c>
      <c r="D16" s="667"/>
      <c r="F16" s="753" t="str">
        <f>IF(D7&lt;&gt;"",VLOOKUP(D7,'Educ%GDP'!$B$9:$J$300,5,0),"")</f>
        <v xml:space="preserve">  </v>
      </c>
      <c r="G16" s="667"/>
      <c r="I16" s="554" t="str">
        <f>IF(G7&lt;&gt;"",VLOOKUP(G7,'Educ%GDP'!$B$9:$J$300,5,0),"")</f>
        <v>(2017)</v>
      </c>
      <c r="J16" s="667"/>
      <c r="K16" s="669"/>
      <c r="L16" s="554" t="str">
        <f>IF(J7&lt;&gt;"",VLOOKUP(J7,'Educ%GDP'!$B$9:$J$300,5,0),"")</f>
        <v xml:space="preserve">  </v>
      </c>
      <c r="M16" s="493"/>
      <c r="N16" s="547" t="str">
        <f>IF(M7&lt;&gt;"",VLOOKUP(M7,'Educ%GDP'!$B$9:$J$300,5,0),"")</f>
        <v>(2017)</v>
      </c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</row>
    <row r="17" spans="2:66" s="158" customFormat="1" ht="13" customHeight="1">
      <c r="B17" s="160" t="s">
        <v>417</v>
      </c>
      <c r="C17" s="161"/>
      <c r="D17" s="525" t="str">
        <f>IFERROR(IF(D7&lt;&gt;"",VLOOKUP(D7,'Educ%GDP'!$B$9:$J$300,4,0),"")/100," --")</f>
        <v xml:space="preserve"> --</v>
      </c>
      <c r="E17" s="522" t="str">
        <f>IF(D7&lt;&gt;"",VLOOKUP(D7,'Educ%GDP'!$B$9:$J$300,9,0),"")</f>
        <v xml:space="preserve">  </v>
      </c>
      <c r="F17" s="550"/>
      <c r="G17" s="525">
        <f>IFERROR(IF(G7&lt;&gt;"",VLOOKUP(G7,'Educ%GDP'!$B$9:$J$300,4,0),"")/100," --")</f>
        <v>4.7724428000000006E-2</v>
      </c>
      <c r="H17" s="522" t="str">
        <f>IF(G7&lt;&gt;"",VLOOKUP(G7,'Educ%GDP'!$B$9:$J$300,9,0),"")</f>
        <v xml:space="preserve">  </v>
      </c>
      <c r="I17" s="550"/>
      <c r="J17" s="525" t="str">
        <f>IFERROR(IF(J7&lt;&gt;"",VLOOKUP(J7,'Educ%GDP'!$B$9:$J$300,4,0),"")/100," --")</f>
        <v xml:space="preserve"> --</v>
      </c>
      <c r="K17" s="522" t="str">
        <f>IF(J7&lt;&gt;"",VLOOKUP(J7,'Educ%GDP'!$B$9:$J$300,9,0),"")</f>
        <v xml:space="preserve">  </v>
      </c>
      <c r="L17" s="685"/>
      <c r="M17" s="525">
        <f>IFERROR(IF(M7&lt;&gt;"",VLOOKUP(M7,'Educ%GDP'!$B$9:$J$300,4,0),"")/100," --")</f>
        <v>4.9190325E-2</v>
      </c>
      <c r="N17" s="755" t="str">
        <f>IF(M7&lt;&gt;"",VLOOKUP(M7,'Educ%GDP'!$B$9:$J$300,9,0),"")</f>
        <v xml:space="preserve">  </v>
      </c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</row>
    <row r="18" spans="2:66" s="158" customFormat="1" ht="25.15" customHeight="1">
      <c r="B18" s="459" t="s">
        <v>427</v>
      </c>
      <c r="C18" s="161"/>
      <c r="D18" s="525" t="str">
        <f>IFERROR(IF(D7&lt;&gt;"",VLOOKUP(D7,'Educ%GDP'!$B$9:$J$300,2,0),"")/100," --")</f>
        <v xml:space="preserve"> --</v>
      </c>
      <c r="E18" s="527" t="str">
        <f>IF(D7&lt;&gt;"",VLOOKUP(D7,'Educ%GDP'!$B$9:$J$300,7,0),"")</f>
        <v xml:space="preserve">  </v>
      </c>
      <c r="F18" s="531"/>
      <c r="G18" s="525">
        <f>IFERROR(IF(G7&lt;&gt;"",VLOOKUP(G7,'Educ%GDP'!$B$9:$J$300,2,0),"")/100," --")</f>
        <v>3.0635393E-2</v>
      </c>
      <c r="H18" s="527" t="str">
        <f>IF(G7&lt;&gt;"",VLOOKUP(G7,'Educ%GDP'!$B$9:$J$300,7,0),"")</f>
        <v xml:space="preserve">  </v>
      </c>
      <c r="I18" s="531"/>
      <c r="J18" s="525" t="str">
        <f>IFERROR(IF(J7&lt;&gt;"",VLOOKUP(J7,'Educ%GDP'!$B$9:$J$300,2,0),"")/100," --")</f>
        <v xml:space="preserve"> --</v>
      </c>
      <c r="K18" s="527" t="str">
        <f>IF(J7&lt;&gt;"",VLOOKUP(J7,'Educ%GDP'!$B$9:$J$300,7,0),"")</f>
        <v xml:space="preserve">  </v>
      </c>
      <c r="L18" s="528"/>
      <c r="M18" s="525">
        <f>IFERROR(IF(M7&lt;&gt;"",VLOOKUP(M7,'Educ%GDP'!$B$9:$J$300,2,0),"")/100," --")</f>
        <v>3.4763302999999995E-2</v>
      </c>
      <c r="N18" s="532" t="str">
        <f>IF(M7&lt;&gt;"",VLOOKUP(M7,'Educ%GDP'!$B$9:$J$300,7,0),"")</f>
        <v xml:space="preserve">  </v>
      </c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</row>
    <row r="19" spans="2:66" s="158" customFormat="1" ht="13" customHeight="1">
      <c r="B19" s="460" t="s">
        <v>418</v>
      </c>
      <c r="C19" s="74"/>
      <c r="D19" s="540" t="str">
        <f>IFERROR(IF(D7&lt;&gt;"",VLOOKUP(D7,'Educ%GDP'!$B$9:$J$300,3,0),"")/100," --")</f>
        <v xml:space="preserve"> --</v>
      </c>
      <c r="E19" s="538" t="str">
        <f>IF(D7&lt;&gt;"",VLOOKUP(D7,'Educ%GDP'!$B$9:$J$300,8,0),"")</f>
        <v xml:space="preserve">  </v>
      </c>
      <c r="F19" s="539"/>
      <c r="G19" s="540">
        <f>IFERROR(IF(G7&lt;&gt;"",VLOOKUP(G7,'Educ%GDP'!$B$9:$J$300,3,0),"")/100," --")</f>
        <v>1.7089034999999999E-2</v>
      </c>
      <c r="H19" s="538" t="str">
        <f>IF(G7&lt;&gt;"",VLOOKUP(G7,'Educ%GDP'!$B$9:$J$300,8,0),"")</f>
        <v xml:space="preserve">  </v>
      </c>
      <c r="I19" s="539"/>
      <c r="J19" s="540" t="str">
        <f>IFERROR(IF(J7&lt;&gt;"",VLOOKUP(J7,'Educ%GDP'!$B$9:$J$300,3,0),"")/100," --")</f>
        <v xml:space="preserve"> --</v>
      </c>
      <c r="K19" s="538" t="str">
        <f>IF(J7&lt;&gt;"",VLOOKUP(J7,'Educ%GDP'!$B$9:$J$300,8,0),"")</f>
        <v xml:space="preserve">  </v>
      </c>
      <c r="L19" s="536"/>
      <c r="M19" s="540">
        <f>IFERROR(IF(M7&lt;&gt;"",VLOOKUP(M7,'Educ%GDP'!$B$9:$J$300,3,0),"")/100," --")</f>
        <v>1.4246945E-2</v>
      </c>
      <c r="N19" s="541" t="str">
        <f>IF(M7&lt;&gt;"",VLOOKUP(M7,'Educ%GDP'!$B$9:$J$300,8,0),"")</f>
        <v xml:space="preserve">  </v>
      </c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</row>
    <row r="20" spans="2:66" s="158" customFormat="1" ht="26.5" customHeight="1">
      <c r="B20" s="109" t="s">
        <v>419</v>
      </c>
      <c r="C20" s="110" t="s">
        <v>379</v>
      </c>
      <c r="D20" s="667"/>
      <c r="F20" s="554" t="str">
        <f>IF(D7&lt;&gt;"",VLOOKUP(D7,'EducPublic%GDP'!$B$12:$F$302,5,0),"")</f>
        <v>(2017)</v>
      </c>
      <c r="G20" s="667"/>
      <c r="I20" s="554" t="str">
        <f>IF(G7&lt;&gt;"",VLOOKUP(G7,'EducPublic%GDP'!$B$12:$F$302,5,0),"")</f>
        <v>(2017)</v>
      </c>
      <c r="J20" s="667"/>
      <c r="K20" s="669"/>
      <c r="L20" s="554" t="str">
        <f>IF(J7&lt;&gt;"",VLOOKUP(J7,'EducPublic%GDP'!$B$12:$F$302,5,0),"")</f>
        <v xml:space="preserve">  </v>
      </c>
      <c r="M20" s="548"/>
      <c r="N20" s="547" t="str">
        <f>IF(M7&lt;&gt;"",VLOOKUP(M7,'EducPublic%GDP'!$B$12:$N$302,5,0),"")</f>
        <v>(2017)</v>
      </c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</row>
    <row r="21" spans="2:66" s="158" customFormat="1" ht="13" customHeight="1">
      <c r="B21" s="461" t="s">
        <v>417</v>
      </c>
      <c r="C21" s="161"/>
      <c r="D21" s="525">
        <f>IFERROR(IF(D7&lt;&gt;"",VLOOKUP(D7,'EducPublic%GDP'!$B$12:$F$302,4,0),"")/100," --")</f>
        <v>4.6342464E-2</v>
      </c>
      <c r="E21" s="527"/>
      <c r="F21" s="550"/>
      <c r="G21" s="525">
        <f>IFERROR(IF(G7&lt;&gt;"",VLOOKUP(G7,'EducPublic%GDP'!$B$12:$F$302,4,0),"")/100," --")</f>
        <v>4.7453033999999998E-2</v>
      </c>
      <c r="H21" s="527"/>
      <c r="I21" s="550"/>
      <c r="J21" s="525" t="str">
        <f>IFERROR(IF(J7&lt;&gt;"",VLOOKUP(J7,'EducPublic%GDP'!$B$12:$F$302,4,0),"")/100," --")</f>
        <v xml:space="preserve"> --</v>
      </c>
      <c r="K21" s="527"/>
      <c r="L21" s="685"/>
      <c r="M21" s="525">
        <f>IFERROR(IF(M7&lt;&gt;"",VLOOKUP(M7,'EducPublic%GDP'!$B$12:$N$302,4,0),"")/100," --")</f>
        <v>4.4357053000000007E-2</v>
      </c>
      <c r="N21" s="550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</row>
    <row r="22" spans="2:66" s="158" customFormat="1" ht="21.4" customHeight="1">
      <c r="B22" s="459" t="s">
        <v>427</v>
      </c>
      <c r="C22" s="161"/>
      <c r="D22" s="525">
        <f>IFERROR(IF(D7&lt;&gt;"",VLOOKUP(D7,'EducPublic%GDP'!$B$12:$F$302,2,0),"")/100," --")</f>
        <v>3.2758691E-2</v>
      </c>
      <c r="E22" s="527"/>
      <c r="F22" s="532"/>
      <c r="G22" s="525">
        <f>IFERROR(IF(G7&lt;&gt;"",VLOOKUP(G7,'EducPublic%GDP'!$B$12:$F$302,2,0),"")/100," --")</f>
        <v>3.0378970000000002E-2</v>
      </c>
      <c r="H22" s="527"/>
      <c r="I22" s="532"/>
      <c r="J22" s="525" t="str">
        <f>IFERROR(IF(J7&lt;&gt;"",VLOOKUP(J7,'EducPublic%GDP'!$B$12:$F$302,2,0),"")/100," --")</f>
        <v xml:space="preserve"> --</v>
      </c>
      <c r="K22" s="527"/>
      <c r="L22" s="527"/>
      <c r="M22" s="525">
        <f>IFERROR(IF(M7&lt;&gt;"",VLOOKUP(M7,'EducPublic%GDP'!$B$12:$N$302,2,0),"")/100," --")</f>
        <v>3.227207E-2</v>
      </c>
      <c r="N22" s="532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59"/>
      <c r="AS22" s="159"/>
      <c r="AT22" s="159"/>
      <c r="AU22" s="159"/>
      <c r="AV22" s="159"/>
      <c r="AW22" s="159"/>
      <c r="AX22" s="159"/>
      <c r="AY22" s="159"/>
      <c r="AZ22" s="159"/>
      <c r="BA22" s="159"/>
      <c r="BB22" s="159"/>
      <c r="BC22" s="159"/>
      <c r="BD22" s="159"/>
      <c r="BE22" s="159"/>
      <c r="BF22" s="159"/>
      <c r="BG22" s="159"/>
      <c r="BH22" s="159"/>
      <c r="BI22" s="159"/>
      <c r="BJ22" s="159"/>
      <c r="BK22" s="159"/>
      <c r="BL22" s="159"/>
      <c r="BM22" s="159"/>
      <c r="BN22" s="159"/>
    </row>
    <row r="23" spans="2:66" s="158" customFormat="1" ht="13" customHeight="1">
      <c r="B23" s="460" t="s">
        <v>418</v>
      </c>
      <c r="C23" s="74"/>
      <c r="D23" s="540">
        <f>IFERROR(IF(D7&lt;&gt;"",VLOOKUP(D7,'EducPublic%GDP'!$B$12:$F$302,3,0),"")/100," --")</f>
        <v>1.3583772999999999E-2</v>
      </c>
      <c r="E23" s="538"/>
      <c r="F23" s="541"/>
      <c r="G23" s="540">
        <f>IFERROR(IF(G7&lt;&gt;"",VLOOKUP(G7,'EducPublic%GDP'!$B$12:$F$302,3,0),"")/100," --")</f>
        <v>1.7074064999999999E-2</v>
      </c>
      <c r="H23" s="538"/>
      <c r="I23" s="541"/>
      <c r="J23" s="540" t="str">
        <f>IFERROR(IF(J7&lt;&gt;"",VLOOKUP(J7,'EducPublic%GDP'!$B$12:$F$302,3,0),"")/100," --")</f>
        <v xml:space="preserve"> --</v>
      </c>
      <c r="K23" s="538"/>
      <c r="L23" s="538"/>
      <c r="M23" s="540">
        <f>IFERROR(IF(M7&lt;&gt;"",VLOOKUP(M7,'EducPublic%GDP'!$B$12:$N$302,3,0),"")/100," --")</f>
        <v>1.2084983000000001E-2</v>
      </c>
      <c r="N23" s="541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</row>
    <row r="24" spans="2:66" s="158" customFormat="1" ht="31.9" customHeight="1">
      <c r="B24" s="109" t="s">
        <v>420</v>
      </c>
      <c r="C24" s="110" t="s">
        <v>379</v>
      </c>
      <c r="D24" s="545"/>
      <c r="F24" s="554" t="str">
        <f>IF(D7&lt;&gt;"",VLOOKUP(D7,'EducPublic%GOV'!$B$14:$N$302,5,0),"")</f>
        <v>(2017)</v>
      </c>
      <c r="G24" s="545"/>
      <c r="I24" s="554" t="str">
        <f>IF(G7&lt;&gt;"",VLOOKUP(G7,'EducPublic%GOV'!$B$14:$N$302,5,0),"")</f>
        <v>(2017)</v>
      </c>
      <c r="J24" s="668"/>
      <c r="L24" s="554" t="str">
        <f>IF(J7&lt;&gt;"",VLOOKUP(J7,'EducPublic%GOV'!$B$14:$N$302,5,0),"")</f>
        <v xml:space="preserve">  </v>
      </c>
      <c r="M24" s="548"/>
      <c r="N24" s="547" t="str">
        <f>IF(M7&lt;&gt;"",VLOOKUP(M7,'EducPublic%GOV'!$B$14:$N$302,5,0),"")</f>
        <v>(2017)</v>
      </c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</row>
    <row r="25" spans="2:66" s="158" customFormat="1" ht="13" customHeight="1">
      <c r="B25" s="160" t="s">
        <v>417</v>
      </c>
      <c r="C25" s="161"/>
      <c r="D25" s="525">
        <f>IFERROR(IF(D7&lt;&gt;"",VLOOKUP(D7,'EducPublic%GOV'!$B$14:$N$302,4,0),"")/100," --")</f>
        <v>0.13569307999999999</v>
      </c>
      <c r="E25" s="556"/>
      <c r="F25" s="550"/>
      <c r="G25" s="525">
        <f>IFERROR(IF(G7&lt;&gt;"",VLOOKUP(G7,'EducPublic%GOV'!$B$14:$N$302,4,0),"")/100," --")</f>
        <v>9.6630625999999997E-2</v>
      </c>
      <c r="H25" s="556"/>
      <c r="I25" s="550"/>
      <c r="J25" s="525" t="str">
        <f>IFERROR(IF(J7&lt;&gt;"",VLOOKUP(J7,'EducPublic%GOV'!$B$14:$N$302,4,0),"")/100," --")</f>
        <v xml:space="preserve"> --</v>
      </c>
      <c r="K25" s="556"/>
      <c r="L25" s="685"/>
      <c r="M25" s="525">
        <f>IFERROR(IF(M7&lt;&gt;"",VLOOKUP(M7,'EducPublic%GOV'!$B$14:$N$302,4,0),"")/100," --")</f>
        <v>0.10775662999999999</v>
      </c>
      <c r="N25" s="550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</row>
    <row r="26" spans="2:66" s="58" customFormat="1" ht="21.4" customHeight="1">
      <c r="B26" s="459" t="s">
        <v>427</v>
      </c>
      <c r="C26" s="161"/>
      <c r="D26" s="525">
        <f>IFERROR(IF(D7&lt;&gt;"",VLOOKUP(D7,'EducPublic%GOV'!$B$14:$N$302,2,0),"")/100," --")</f>
        <v>9.5919104999999991E-2</v>
      </c>
      <c r="E26" s="556"/>
      <c r="F26" s="532"/>
      <c r="G26" s="525">
        <f>IFERROR(IF(G7&lt;&gt;"",VLOOKUP(G7,'EducPublic%GOV'!$B$14:$N$302,2,0),"")/100," --")</f>
        <v>6.1861984000000002E-2</v>
      </c>
      <c r="H26" s="556"/>
      <c r="I26" s="532"/>
      <c r="J26" s="525" t="str">
        <f>IFERROR(IF(J7&lt;&gt;"",VLOOKUP(J7,'EducPublic%GOV'!$B$14:$N$302,2,0),"")/100," --")</f>
        <v xml:space="preserve"> --</v>
      </c>
      <c r="K26" s="556"/>
      <c r="L26" s="527"/>
      <c r="M26" s="525">
        <f>IFERROR(IF(M7&lt;&gt;"",VLOOKUP(M7,'EducPublic%GOV'!$B$14:$N$302,2,0),"")/100," --")</f>
        <v>7.8571531999999999E-2</v>
      </c>
      <c r="N26" s="532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</row>
    <row r="27" spans="2:66" s="58" customFormat="1" ht="13" customHeight="1">
      <c r="B27" s="460" t="s">
        <v>418</v>
      </c>
      <c r="C27" s="74"/>
      <c r="D27" s="540">
        <f>IFERROR(IF(D7&lt;&gt;"",VLOOKUP(D7,'EducPublic%GOV'!$B$14:$N$302,3,0),"")/100," --")</f>
        <v>3.9773974000000004E-2</v>
      </c>
      <c r="E27" s="562"/>
      <c r="F27" s="541"/>
      <c r="G27" s="540">
        <f>IFERROR(IF(G7&lt;&gt;"",VLOOKUP(G7,'EducPublic%GOV'!$B$14:$N$302,3,0),"")/100," --")</f>
        <v>3.4768642000000002E-2</v>
      </c>
      <c r="H27" s="562"/>
      <c r="I27" s="541"/>
      <c r="J27" s="540" t="str">
        <f>IFERROR(IF(J7&lt;&gt;"",VLOOKUP(J7,'EducPublic%GOV'!$B$14:$N$302,3,0),"")/100," --")</f>
        <v xml:space="preserve"> --</v>
      </c>
      <c r="K27" s="562"/>
      <c r="L27" s="538"/>
      <c r="M27" s="540">
        <f>IFERROR(IF(M7&lt;&gt;"",VLOOKUP(M7,'EducPublic%GOV'!$B$14:$N$302,3,0),"")/100," --")</f>
        <v>2.9185094000000002E-2</v>
      </c>
      <c r="N27" s="541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</row>
    <row r="28" spans="2:66" s="158" customFormat="1" ht="21.4" customHeight="1">
      <c r="B28" s="109" t="s">
        <v>421</v>
      </c>
      <c r="C28" s="110" t="s">
        <v>379</v>
      </c>
      <c r="D28" s="545"/>
      <c r="E28" s="669"/>
      <c r="F28" s="554" t="str">
        <f>IF(D7&lt;&gt;"",VLOOKUP(D7,EducMoney!$B$18:$Y$302,6,0),"")</f>
        <v>(2016)</v>
      </c>
      <c r="G28" s="545"/>
      <c r="H28" s="669"/>
      <c r="I28" s="554" t="str">
        <f>IF(G7&lt;&gt;"",VLOOKUP(G7,EducMoney!$B$18:$Y$302,6,0),"")</f>
        <v>(2017)</v>
      </c>
      <c r="J28" s="545"/>
      <c r="K28" s="669"/>
      <c r="L28" s="554" t="str">
        <f>IF(J7&lt;&gt;"",VLOOKUP(J7,EducMoney!$B$18:$Y$302,6,0),"")</f>
        <v xml:space="preserve">  </v>
      </c>
      <c r="M28" s="545"/>
      <c r="N28" s="547" t="str">
        <f>IF(M7&lt;&gt;"",VLOOKUP(M7,EducMoney!$B$18:$Y$302,6,0),"")</f>
        <v>(2017)</v>
      </c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59"/>
      <c r="AS28" s="159"/>
      <c r="AT28" s="159"/>
      <c r="AU28" s="159"/>
      <c r="AV28" s="159"/>
      <c r="AW28" s="159"/>
      <c r="AX28" s="159"/>
      <c r="AY28" s="159"/>
      <c r="AZ28" s="159"/>
      <c r="BA28" s="159"/>
      <c r="BB28" s="159"/>
      <c r="BC28" s="159"/>
      <c r="BD28" s="159"/>
      <c r="BE28" s="159"/>
      <c r="BF28" s="159"/>
      <c r="BG28" s="159"/>
      <c r="BH28" s="159"/>
      <c r="BI28" s="159"/>
      <c r="BJ28" s="159"/>
      <c r="BK28" s="159"/>
      <c r="BL28" s="159"/>
      <c r="BM28" s="159"/>
      <c r="BN28" s="159"/>
    </row>
    <row r="29" spans="2:66" s="158" customFormat="1" ht="13" customHeight="1">
      <c r="B29" s="160" t="s">
        <v>417</v>
      </c>
      <c r="C29" s="162"/>
      <c r="D29" s="670" t="str">
        <f>IFERROR(IF(D7&lt;&gt;"",VLOOKUP(D7,EducMoney!$B$18:$Y$302,5,0),"")/1," --")</f>
        <v xml:space="preserve"> --</v>
      </c>
      <c r="E29" s="567" t="str">
        <f>IF(D7&lt;&gt;"",VLOOKUP(D7,EducMoney!$B$18:$Y$302,10,0),"")</f>
        <v xml:space="preserve">  </v>
      </c>
      <c r="F29" s="550"/>
      <c r="G29" s="670">
        <f>IFERROR(IF(G7&lt;&gt;"",VLOOKUP(G7,EducMoney!$B$18:$Y$302,5,0),"")/1," --")</f>
        <v>16318.736999999999</v>
      </c>
      <c r="H29" s="567" t="str">
        <f>IF(G7&lt;&gt;"",VLOOKUP(G7,EducMoney!$B$18:$Y$302,10,0),"")</f>
        <v xml:space="preserve">  </v>
      </c>
      <c r="I29" s="550"/>
      <c r="J29" s="670" t="str">
        <f>IFERROR(IF(J7&lt;&gt;"",VLOOKUP(J7,EducMoney!$B$18:$Y$302,5,0),"")/1," --")</f>
        <v xml:space="preserve"> --</v>
      </c>
      <c r="K29" s="567" t="str">
        <f>IF(J7&lt;&gt;"",VLOOKUP(J7,EducMoney!$B$18:$Y$302,10,0),"")</f>
        <v xml:space="preserve">  </v>
      </c>
      <c r="L29" s="685"/>
      <c r="M29" s="670">
        <f>IFERROR(IF(M7&lt;&gt;"",VLOOKUP(M7,EducMoney!$B$18:$Y$302,5,0),"")/1," --")</f>
        <v>11230.569</v>
      </c>
      <c r="N29" s="568" t="str">
        <f>IF(M7&lt;&gt;"",VLOOKUP(M7,EducMoney!$B$18:$Y$302,10,0),"")</f>
        <v xml:space="preserve">  </v>
      </c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</row>
    <row r="30" spans="2:66" s="158" customFormat="1" ht="13" customHeight="1">
      <c r="B30" s="459" t="s">
        <v>422</v>
      </c>
      <c r="C30" s="462"/>
      <c r="D30" s="499">
        <f>IFERROR(IF(D7&lt;&gt;"",VLOOKUP(D7,EducMoney!$B$18:$Y$302,2,0),"")/1," --")</f>
        <v>15918.316801000001</v>
      </c>
      <c r="E30" s="567" t="str">
        <f>IF(D7&lt;&gt;"",VLOOKUP(D7,EducMoney!$B$18:$Y$302,7,0),"")</f>
        <v>a</v>
      </c>
      <c r="F30" s="570"/>
      <c r="G30" s="499">
        <f>IFERROR(IF(G7&lt;&gt;"",VLOOKUP(G7,EducMoney!$B$18:$Y$302,2,0),"")/1," --")</f>
        <v>12753.816000000001</v>
      </c>
      <c r="H30" s="567" t="str">
        <f>IF(G7&lt;&gt;"",VLOOKUP(G7,EducMoney!$B$18:$Y$302,7,0),"")</f>
        <v xml:space="preserve">  </v>
      </c>
      <c r="I30" s="570"/>
      <c r="J30" s="499" t="str">
        <f>IFERROR(IF(J7&lt;&gt;"",VLOOKUP(J7,EducMoney!$B$18:$Y$302,2,0),"")/1," --")</f>
        <v xml:space="preserve"> --</v>
      </c>
      <c r="K30" s="567" t="str">
        <f>IF(J7&lt;&gt;"",VLOOKUP(J7,EducMoney!$B$18:$Y$302,7,0),"")</f>
        <v xml:space="preserve">  </v>
      </c>
      <c r="L30" s="567"/>
      <c r="M30" s="499">
        <f>IFERROR(IF(M7&lt;&gt;"",VLOOKUP(M7,EducMoney!$B$18:$Y$302,2,0),"")/1," --")</f>
        <v>9090.4369999999999</v>
      </c>
      <c r="N30" s="570" t="str">
        <f>IF(M7&lt;&gt;"",VLOOKUP(M7,EducMoney!$B$18:$Y$302,7,0),"")</f>
        <v xml:space="preserve">  </v>
      </c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</row>
    <row r="31" spans="2:66" s="158" customFormat="1" ht="13" customHeight="1">
      <c r="B31" s="459" t="s">
        <v>423</v>
      </c>
      <c r="C31" s="462"/>
      <c r="D31" s="499">
        <f>IFERROR(IF(D7&lt;&gt;"",VLOOKUP(D7,EducMoney!$B$18:$Y$302,3,0),"")/1," --")</f>
        <v>15636.38082</v>
      </c>
      <c r="E31" s="567" t="str">
        <f>IF(D7&lt;&gt;"",VLOOKUP(D7,EducMoney!$B$18:$Y$302,8,0),"")</f>
        <v>a</v>
      </c>
      <c r="F31" s="570"/>
      <c r="G31" s="499">
        <f>IFERROR(IF(G7&lt;&gt;"",VLOOKUP(G7,EducMoney!$B$18:$Y$302,3,0),"")/1," --")</f>
        <v>16704.741999999998</v>
      </c>
      <c r="H31" s="567" t="str">
        <f>IF(G7&lt;&gt;"",VLOOKUP(G7,EducMoney!$B$18:$Y$302,8,0),"")</f>
        <v xml:space="preserve">  </v>
      </c>
      <c r="I31" s="570"/>
      <c r="J31" s="499" t="str">
        <f>IFERROR(IF(J7&lt;&gt;"",VLOOKUP(J7,EducMoney!$B$18:$Y$302,3,0),"")/1," --")</f>
        <v xml:space="preserve"> --</v>
      </c>
      <c r="K31" s="567" t="str">
        <f>IF(J7&lt;&gt;"",VLOOKUP(J7,EducMoney!$B$18:$Y$302,8,0),"")</f>
        <v xml:space="preserve">  </v>
      </c>
      <c r="L31" s="567"/>
      <c r="M31" s="499">
        <f>IFERROR(IF(M7&lt;&gt;"",VLOOKUP(M7,EducMoney!$B$18:$Y$302,3,0),"")/1," --")</f>
        <v>10547.08</v>
      </c>
      <c r="N31" s="570" t="str">
        <f>IF(M7&lt;&gt;"",VLOOKUP(M7,EducMoney!$B$18:$Y$302,8,0),"")</f>
        <v xml:space="preserve">  </v>
      </c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</row>
    <row r="32" spans="2:66" s="158" customFormat="1" ht="13" customHeight="1">
      <c r="B32" s="460" t="s">
        <v>418</v>
      </c>
      <c r="C32" s="463"/>
      <c r="D32" s="504">
        <f>IFERROR(IF(D7&lt;&gt;"",VLOOKUP(D7,EducMoney!$B$18:$Y$302,4,0)/1,"")," --")</f>
        <v>24020.072350999999</v>
      </c>
      <c r="E32" s="573" t="str">
        <f>IF(D7&lt;&gt;"",VLOOKUP(D7,EducMoney!$B$18:$Y$302,9,0),"")</f>
        <v>a</v>
      </c>
      <c r="F32" s="516"/>
      <c r="G32" s="504">
        <f>IFERROR(IF(G7&lt;&gt;"",VLOOKUP(G7,EducMoney!$B$18:$Y$302,4,0)/1,"")," --")</f>
        <v>19089.011999999999</v>
      </c>
      <c r="H32" s="573" t="str">
        <f>IF(G7&lt;&gt;"",VLOOKUP(G7,EducMoney!$B$18:$Y$302,9,0),"")</f>
        <v xml:space="preserve">  </v>
      </c>
      <c r="I32" s="516"/>
      <c r="J32" s="504" t="str">
        <f>IFERROR(IF(J7&lt;&gt;"",VLOOKUP(J7,EducMoney!$B$18:$Y$302,4,0)/1,"")," --")</f>
        <v xml:space="preserve"> --</v>
      </c>
      <c r="K32" s="573" t="str">
        <f>IF(J7&lt;&gt;"",VLOOKUP(J7,EducMoney!$B$18:$Y$302,9,0),"")</f>
        <v xml:space="preserve">  </v>
      </c>
      <c r="L32" s="573"/>
      <c r="M32" s="504">
        <f>IFERROR(IF(M7&lt;&gt;"",VLOOKUP(M7,EducMoney!$B$18:$Y$302,4,0)/1,"")," --")</f>
        <v>16327.298000000001</v>
      </c>
      <c r="N32" s="516" t="str">
        <f>IF(M7&lt;&gt;"",VLOOKUP(M7,EducMoney!$B$18:$Y$302,9,0),"")</f>
        <v xml:space="preserve">  </v>
      </c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</row>
    <row r="33" spans="2:66" s="158" customFormat="1" ht="15.75" customHeight="1">
      <c r="B33" s="159"/>
      <c r="C33" s="93"/>
      <c r="D33" s="60"/>
      <c r="E33" s="383" t="s">
        <v>457</v>
      </c>
      <c r="F33" s="374"/>
      <c r="G33" s="159"/>
      <c r="H33" s="383" t="s">
        <v>457</v>
      </c>
      <c r="I33" s="37"/>
      <c r="J33" s="37"/>
      <c r="K33" s="383" t="s">
        <v>457</v>
      </c>
      <c r="L33" s="159"/>
      <c r="M33" s="62"/>
      <c r="N33" s="63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</row>
    <row r="34" spans="2:66" s="158" customFormat="1" ht="11.5" customHeight="1">
      <c r="B34" s="159"/>
      <c r="C34" s="93"/>
      <c r="D34" s="60"/>
      <c r="E34" s="383"/>
      <c r="F34" s="374"/>
      <c r="G34" s="159"/>
      <c r="H34" s="61"/>
      <c r="I34" s="159"/>
      <c r="J34" s="159"/>
      <c r="K34" s="61"/>
      <c r="L34" s="159"/>
      <c r="M34" s="62"/>
      <c r="N34" s="63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</row>
    <row r="35" spans="2:66" s="158" customFormat="1" ht="15.65" customHeight="1">
      <c r="B35" s="931" t="s">
        <v>467</v>
      </c>
      <c r="C35" s="933"/>
      <c r="D35" s="938" t="str">
        <f>D7</f>
        <v>Switzerland</v>
      </c>
      <c r="E35" s="939"/>
      <c r="F35" s="939"/>
      <c r="G35" s="932" t="str">
        <f>G7</f>
        <v>Austria</v>
      </c>
      <c r="H35" s="932"/>
      <c r="I35" s="932"/>
      <c r="J35" s="932" t="str">
        <f>J7</f>
        <v>China</v>
      </c>
      <c r="K35" s="932"/>
      <c r="L35" s="932"/>
      <c r="M35" s="943" t="str">
        <f>M7</f>
        <v>OECD</v>
      </c>
      <c r="N35" s="944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</row>
    <row r="36" spans="2:66" s="158" customFormat="1" ht="17.649999999999999" customHeight="1">
      <c r="B36" s="109" t="s">
        <v>481</v>
      </c>
      <c r="C36" s="110">
        <v>5</v>
      </c>
      <c r="D36" s="543"/>
      <c r="E36" s="587"/>
      <c r="F36" s="549"/>
      <c r="G36" s="543"/>
      <c r="H36" s="587"/>
      <c r="I36" s="549"/>
      <c r="J36" s="543"/>
      <c r="K36" s="587"/>
      <c r="L36" s="549"/>
      <c r="M36" s="950"/>
      <c r="N36" s="951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</row>
    <row r="37" spans="2:66" s="71" customFormat="1" ht="23.65" customHeight="1">
      <c r="B37" s="160" t="s">
        <v>433</v>
      </c>
      <c r="C37" s="161"/>
      <c r="D37" s="576">
        <f>IFERROR(IF(D7&lt;&gt;"",VLOOKUP(D7,'Students Tertiary'!$B$6:$D$405,2,0),"")/1," --")</f>
        <v>300618.00001199997</v>
      </c>
      <c r="E37" s="577"/>
      <c r="F37" s="578" t="str">
        <f>IFERROR(IF(D7&lt;&gt;"",VLOOKUP(D7,'Students Tertiary'!$B$6:$D$405,3,0),""),1)</f>
        <v>(2017)</v>
      </c>
      <c r="G37" s="576">
        <f>IFERROR(IF(G7&lt;&gt;"",VLOOKUP(G7,'Students Tertiary'!$B$6:$D$405,2,0),"")/1," --")</f>
        <v>430370.39723199996</v>
      </c>
      <c r="H37" s="577"/>
      <c r="I37" s="578" t="str">
        <f>IFERROR(IF(G7&lt;&gt;"",VLOOKUP(G7,'Students Tertiary'!$B$6:$D$405,3,0),""),1)</f>
        <v>(2017)</v>
      </c>
      <c r="J37" s="576">
        <f>IFERROR(IF(J7&lt;&gt;"",VLOOKUP(J7,'Students Tertiary'!$B$6:$D$405,2,0),"")/1," --")</f>
        <v>44935169.000012003</v>
      </c>
      <c r="K37" s="577"/>
      <c r="L37" s="578" t="str">
        <f>IFERROR(IF(J7&lt;&gt;"",VLOOKUP(J7,'Students Tertiary'!$B$6:$D$405,3,0),""),1)</f>
        <v>(2018)</v>
      </c>
      <c r="M37" s="576">
        <f>IFERROR(IF(M7&lt;&gt;"",VLOOKUP(M7,'Students Tertiary'!$B$6:$D$405,2,0),"")/1," --")</f>
        <v>61809193.526957981</v>
      </c>
      <c r="N37" s="578" t="str">
        <f>IFERROR(IF(M7&lt;&gt;"",VLOOKUP(M7,'Students Tertiary'!$B$6:$D$405,3,0),""),"--")</f>
        <v>(2017)</v>
      </c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</row>
    <row r="38" spans="2:66" s="71" customFormat="1" ht="23.65" customHeight="1">
      <c r="B38" s="450" t="s">
        <v>454</v>
      </c>
      <c r="C38" s="451"/>
      <c r="D38" s="576">
        <f>IFERROR(IF(D7&lt;&gt;"",VLOOKUP(D7,'Students internationals'!$B$6:$D$308,2,0),"")/1," --")</f>
        <v>53368.000011999997</v>
      </c>
      <c r="E38" s="577"/>
      <c r="F38" s="578" t="str">
        <f>IFERROR(IF(D7&lt;&gt;"",VLOOKUP(D7,'Students internationals'!$B$6:$D$308,3,0),""),1)</f>
        <v>(2017)</v>
      </c>
      <c r="G38" s="576">
        <f>IFERROR(IF(G7&lt;&gt;"",VLOOKUP(G7,'Students internationals'!$B$6:$D$308,2,0),"")/1," --")</f>
        <v>73964.34481200001</v>
      </c>
      <c r="H38" s="577"/>
      <c r="I38" s="578" t="str">
        <f>IFERROR(IF(G7&lt;&gt;"",VLOOKUP(G7,'Students internationals'!$B$6:$D$308,3,0),""),1)</f>
        <v>(2017)</v>
      </c>
      <c r="J38" s="576">
        <f>IFERROR(IF(J7&lt;&gt;"",VLOOKUP(J7,'Students internationals'!$B$6:$D$308,2,0),"")/1," --")</f>
        <v>178271.000012</v>
      </c>
      <c r="K38" s="577"/>
      <c r="L38" s="578" t="str">
        <f>IFERROR(IF(J7&lt;&gt;"",VLOOKUP(J7,'Students internationals'!$B$6:$D$308,3,0),""),1)</f>
        <v>(2018)</v>
      </c>
      <c r="M38" s="576">
        <f>IFERROR(IF(M7&lt;&gt;"",VLOOKUP(M7,'Students internationals'!$B$6:$D$308,2,0),"")/1," --")</f>
        <v>3680046.4211450014</v>
      </c>
      <c r="N38" s="578" t="str">
        <f>IFERROR(IF(M7&lt;&gt;"",VLOOKUP(M7,'Students internationals'!$B$6:$D$308,3,0),""),"--")</f>
        <v>(2017)</v>
      </c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</row>
    <row r="39" spans="2:66" s="71" customFormat="1" ht="13.9" customHeight="1">
      <c r="B39" s="160" t="s">
        <v>455</v>
      </c>
      <c r="C39" s="72"/>
      <c r="D39" s="521">
        <f>IFERROR(IF(D7&lt;&gt;"",VLOOKUP(D7,'%Students etrangers'!$B$6:$D$306,2,0),"")/100," --")</f>
        <v>0.17752772</v>
      </c>
      <c r="E39" s="530"/>
      <c r="F39" s="580" t="str">
        <f>IFERROR(IF(D7&lt;&gt;"",VLOOKUP(D7,'%Students etrangers'!$B$6:$D$306,3,0),""),1)</f>
        <v>(2017)</v>
      </c>
      <c r="G39" s="521">
        <f>IFERROR(IF(G7&lt;&gt;"",VLOOKUP(G7,'%Students etrangers'!$B$6:$D$306,2,0),"")/100," --")</f>
        <v>0.17186222000000001</v>
      </c>
      <c r="H39" s="530"/>
      <c r="I39" s="580" t="str">
        <f>IFERROR(IF(G7&lt;&gt;"",VLOOKUP(G7,'%Students etrangers'!$B$6:$D$306,3,0),""),1)</f>
        <v>(2017)</v>
      </c>
      <c r="J39" s="521">
        <f>IFERROR(IF(J7&lt;&gt;"",VLOOKUP(J7,'%Students etrangers'!$B$6:$D$306,2,0),"")/100," --")</f>
        <v>3.9674200000000001E-3</v>
      </c>
      <c r="K39" s="530"/>
      <c r="L39" s="580" t="str">
        <f>IFERROR(IF(J7&lt;&gt;"",VLOOKUP(J7,'%Students etrangers'!$B$6:$D$306,3,0),""),1)</f>
        <v>(2018)</v>
      </c>
      <c r="M39" s="521" t="str">
        <f>IFERROR(IF(M7&lt;&gt;"",VLOOKUP(M7,'%Students etrangers'!$B$6:$D$306,2,0),"")/100," --")</f>
        <v xml:space="preserve"> --</v>
      </c>
      <c r="N39" s="580" t="str">
        <f>IFERROR(IF(M7&lt;&gt;"",VLOOKUP(M7,'%Students etrangers'!$B$6:$D$306,3,0),""),"--")</f>
        <v xml:space="preserve">  </v>
      </c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</row>
    <row r="40" spans="2:66" s="71" customFormat="1" ht="24.75" customHeight="1">
      <c r="B40" s="450" t="s">
        <v>452</v>
      </c>
      <c r="C40" s="451"/>
      <c r="D40" s="576">
        <f>IFERROR(IF(D7&lt;&gt;"",VLOOKUP(D7,'Students Nat a étranger'!$B$6:$D$308,2,0),"")/1," --")</f>
        <v>14334.000012</v>
      </c>
      <c r="E40" s="577"/>
      <c r="F40" s="578" t="str">
        <f>IFERROR(IF(D7&lt;&gt;"",VLOOKUP(D7,'Students Nat a étranger'!$B$6:$D$308,3,0),""),1)</f>
        <v>(2017)</v>
      </c>
      <c r="G40" s="576">
        <f>IFERROR(IF(G7&lt;&gt;"",VLOOKUP(G7,'Students Nat a étranger'!$B$6:$D$308,2,0),"")/1," --")</f>
        <v>19170.000012</v>
      </c>
      <c r="H40" s="577"/>
      <c r="I40" s="578" t="str">
        <f>IFERROR(IF(G7&lt;&gt;"",VLOOKUP(G7,'Students Nat a étranger'!$B$6:$D$308,3,0),""),1)</f>
        <v>(2017)</v>
      </c>
      <c r="J40" s="576">
        <f>IFERROR(IF(J7&lt;&gt;"",VLOOKUP(J7,'Students Nat a étranger'!$B$6:$D$308,2,0),"")/1," --")</f>
        <v>928090.00001199997</v>
      </c>
      <c r="K40" s="577"/>
      <c r="L40" s="578" t="str">
        <f>IFERROR(IF(J7&lt;&gt;"",VLOOKUP(J7,'Students Nat a étranger'!$B$6:$D$308,3,0),""),1)</f>
        <v>(2017)</v>
      </c>
      <c r="M40" s="576">
        <f>IFERROR(IF(M7&lt;&gt;"",VLOOKUP(M7,'Students Nat a étranger'!$B$6:$D$308,2,0),"")/1," --")</f>
        <v>1044549.0004079994</v>
      </c>
      <c r="N40" s="578" t="str">
        <f>IFERROR(IF(M7&lt;&gt;"",VLOOKUP(M7,'Students Nat a étranger'!$B$6:$D$308,3,0),""),"--")</f>
        <v>(2017)</v>
      </c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</row>
    <row r="41" spans="2:66" s="71" customFormat="1" ht="12.4" customHeight="1">
      <c r="B41" s="77" t="s">
        <v>456</v>
      </c>
      <c r="C41" s="83"/>
      <c r="D41" s="583">
        <f>IFERROR(IF(D7&lt;&gt;"",VLOOKUP(D7,'%Students a l etranger'!$B$6:$D$306,2,0),"")/100," --")</f>
        <v>4.7682419999999996E-2</v>
      </c>
      <c r="E41" s="584"/>
      <c r="F41" s="585" t="str">
        <f>IFERROR(IF(D7&lt;&gt;"",VLOOKUP(D7,'%Students a l etranger'!$B$6:$D$306,3,0),""),1)</f>
        <v>(2017)</v>
      </c>
      <c r="G41" s="583">
        <f>IFERROR(IF(G7&lt;&gt;"",VLOOKUP(G7,'%Students a l etranger'!$B$6:$D$306,2,0),"")/100," --")</f>
        <v>4.4544220000000002E-2</v>
      </c>
      <c r="H41" s="584"/>
      <c r="I41" s="585" t="str">
        <f>IFERROR(IF(G7&lt;&gt;"",VLOOKUP(G7,'%Students a l etranger'!$B$6:$D$306,3,0),""),1)</f>
        <v>(2017)</v>
      </c>
      <c r="J41" s="583">
        <f>IFERROR(IF(J7&lt;&gt;"",VLOOKUP(J7,'%Students a l etranger'!$B$6:$D$306,2,0),"")/100," --")</f>
        <v>2.1032120000000001E-2</v>
      </c>
      <c r="K41" s="584"/>
      <c r="L41" s="585" t="str">
        <f>IFERROR(IF(J7&lt;&gt;"",VLOOKUP(J7,'%Students a l etranger'!$B$6:$D$306,3,0),""),1)</f>
        <v>(2017)</v>
      </c>
      <c r="M41" s="583" t="str">
        <f>IFERROR(IF(M7&lt;&gt;"",VLOOKUP(M7,'%Students a l etranger'!$B$6:$D$306,2,0),"")/100," --")</f>
        <v xml:space="preserve"> --</v>
      </c>
      <c r="N41" s="585" t="str">
        <f>IFERROR(IF(M7&lt;&gt;"",VLOOKUP(M7,'%Students a l etranger'!$B$6:$D$306,3,0),""),"--")</f>
        <v xml:space="preserve">  </v>
      </c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</row>
    <row r="42" spans="2:66" s="71" customFormat="1" ht="4.4000000000000004" customHeight="1">
      <c r="B42" s="695"/>
      <c r="C42" s="696"/>
      <c r="D42" s="696"/>
      <c r="E42" s="696"/>
      <c r="F42" s="696"/>
      <c r="G42" s="696"/>
      <c r="H42" s="696"/>
      <c r="I42" s="696"/>
      <c r="J42" s="696"/>
      <c r="K42" s="696"/>
      <c r="L42" s="696"/>
      <c r="M42" s="696"/>
      <c r="N42" s="697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</row>
    <row r="43" spans="2:66" s="71" customFormat="1" ht="14.65" customHeight="1">
      <c r="B43" s="954" t="str">
        <f xml:space="preserve"> CONCATENATE("   Number of tertiary students from Switzerland in ",G7, " *")</f>
        <v xml:space="preserve">   Number of tertiary students from Switzerland in Austria *</v>
      </c>
      <c r="C43" s="955"/>
      <c r="D43" s="955"/>
      <c r="E43" s="955"/>
      <c r="F43" s="955"/>
      <c r="G43" s="708">
        <f>IFERROR(IF(G7&lt;&gt;"",VLOOKUP(G7,'Students from CH'!$B$6:$D$308,2,0),"")/1," --")</f>
        <v>928.21668199999999</v>
      </c>
      <c r="H43" s="693"/>
      <c r="I43" s="698" t="str">
        <f>IFERROR(IF(G7&lt;&gt;"",VLOOKUP(G7,'Students from CH'!$B$6:$D$308,3,0),""),1)</f>
        <v>(2017)</v>
      </c>
      <c r="J43" s="708"/>
      <c r="K43" s="693"/>
      <c r="L43" s="713"/>
      <c r="M43" s="708"/>
      <c r="N43" s="698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</row>
    <row r="44" spans="2:66" s="71" customFormat="1" ht="12.4" customHeight="1">
      <c r="B44" s="956" t="str">
        <f>CONCATENATE("   Number of tertiary students from ",G7," in Switzerland"," *")</f>
        <v xml:space="preserve">   Number of tertiary students from Austria in Switzerland *</v>
      </c>
      <c r="C44" s="957"/>
      <c r="D44" s="957"/>
      <c r="E44" s="957"/>
      <c r="F44" s="957"/>
      <c r="G44" s="709">
        <f>IFERROR(IF(G7&lt;&gt;"",VLOOKUP(G7,'Students etr en CH'!$B$5:$D$263,2,0),"")/1," --")</f>
        <v>1447</v>
      </c>
      <c r="H44" s="692"/>
      <c r="I44" s="516" t="str">
        <f>IFERROR(IF(G7&lt;&gt;"",VLOOKUP(G7,'Students etr en CH'!$B$5:$D$263,3,0),""),"--")</f>
        <v>(2017)</v>
      </c>
      <c r="J44" s="709"/>
      <c r="K44" s="692"/>
      <c r="L44" s="714"/>
      <c r="M44" s="709"/>
      <c r="N44" s="516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</row>
    <row r="45" spans="2:66" s="71" customFormat="1" ht="12.4" customHeight="1">
      <c r="B45" s="954" t="str">
        <f xml:space="preserve"> CONCATENATE("   Number of tertiary students from Switzerland in ",J7, " *")</f>
        <v xml:space="preserve">   Number of tertiary students from Switzerland in China *</v>
      </c>
      <c r="C45" s="955"/>
      <c r="D45" s="955"/>
      <c r="E45" s="955"/>
      <c r="F45" s="955"/>
      <c r="G45" s="710"/>
      <c r="H45" s="581"/>
      <c r="I45" s="711"/>
      <c r="J45" s="710" t="str">
        <f>IFERROR(IF(J7&lt;&gt;"",VLOOKUP(J7,'Students from CH'!$B$6:$D$308,2,0),"")/1," --")</f>
        <v xml:space="preserve"> --</v>
      </c>
      <c r="K45" s="581"/>
      <c r="L45" s="582" t="str">
        <f>IFERROR(IF(J7&lt;&gt;"",VLOOKUP(J7,'Students from CH'!$B$6:$D$308,3,0),""),1)</f>
        <v xml:space="preserve">  </v>
      </c>
      <c r="M45" s="710"/>
      <c r="N45" s="582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</row>
    <row r="46" spans="2:66" s="71" customFormat="1" ht="12.4" customHeight="1">
      <c r="B46" s="956" t="str">
        <f>CONCATENATE("   Number of tertiary students from ",J7," in Switzerland", " *")</f>
        <v xml:space="preserve">   Number of tertiary students from China in Switzerland *</v>
      </c>
      <c r="C46" s="957"/>
      <c r="D46" s="957"/>
      <c r="E46" s="957"/>
      <c r="F46" s="957"/>
      <c r="G46" s="709"/>
      <c r="H46" s="692"/>
      <c r="I46" s="712"/>
      <c r="J46" s="709">
        <f>IFERROR(IF(J7&lt;&gt;"",VLOOKUP(J7,'Students etr en CH'!$B$5:$D$263,2,0),"")/1," --")</f>
        <v>1678</v>
      </c>
      <c r="K46" s="692"/>
      <c r="L46" s="516" t="str">
        <f>IFERROR(IF(J7&lt;&gt;"",VLOOKUP(J7,'Students etr en CH'!$B$5:$D$263,3,0),""),"--")</f>
        <v>(2018)</v>
      </c>
      <c r="M46" s="709"/>
      <c r="N46" s="516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</row>
    <row r="47" spans="2:66" s="71" customFormat="1" ht="12.4" customHeight="1">
      <c r="B47" s="954" t="str">
        <f xml:space="preserve"> CONCATENATE("   Number of tertiary students from Switzerland in ",M7, " *")</f>
        <v xml:space="preserve">   Number of tertiary students from Switzerland in OECD *</v>
      </c>
      <c r="C47" s="955"/>
      <c r="D47" s="955"/>
      <c r="E47" s="955"/>
      <c r="F47" s="955"/>
      <c r="G47" s="710"/>
      <c r="H47" s="581"/>
      <c r="I47" s="711"/>
      <c r="J47" s="715"/>
      <c r="K47" s="581"/>
      <c r="L47" s="711"/>
      <c r="M47" s="710">
        <f>IFERROR(IF(M7&lt;&gt;"",VLOOKUP(M7,'Students from CH'!$B$6:$D$308,2,0),"")/1," --")</f>
        <v>13361.495451000008</v>
      </c>
      <c r="N47" s="582" t="str">
        <f>IFERROR(IF(M7&lt;&gt;"",VLOOKUP(M7,'Students from CH'!$B$6:$D$308,3,0),""),"--")</f>
        <v>(2017)</v>
      </c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</row>
    <row r="48" spans="2:66" s="71" customFormat="1" ht="12.4" customHeight="1">
      <c r="B48" s="956" t="str">
        <f>CONCATENATE("   Number of tertiary students from ",M7," in Switzerland"," *")</f>
        <v xml:space="preserve">   Number of tertiary students from OECD in Switzerland *</v>
      </c>
      <c r="C48" s="957"/>
      <c r="D48" s="957"/>
      <c r="E48" s="957"/>
      <c r="F48" s="957"/>
      <c r="G48" s="709"/>
      <c r="H48" s="692"/>
      <c r="I48" s="712"/>
      <c r="J48" s="716"/>
      <c r="K48" s="692"/>
      <c r="L48" s="712"/>
      <c r="M48" s="709">
        <f>IFERROR(IF(M7&lt;&gt;"",VLOOKUP(M7,'Students etr en CH'!$B$5:$D$263,2,0),"")/1," --")</f>
        <v>37655</v>
      </c>
      <c r="N48" s="516" t="str">
        <f>IFERROR(IF(M7&lt;&gt;"",VLOOKUP(M7,'Students etr en CH'!$B$5:$D$263,3,0),""),"--")</f>
        <v>(2017)</v>
      </c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</row>
    <row r="49" spans="2:66" ht="10.15" customHeight="1">
      <c r="B49" s="93" t="s">
        <v>482</v>
      </c>
    </row>
    <row r="50" spans="2:66" s="71" customFormat="1" ht="18.75" customHeight="1">
      <c r="B50" s="64"/>
      <c r="C50" s="65"/>
      <c r="D50" s="66"/>
      <c r="E50" s="69"/>
      <c r="F50" s="375"/>
      <c r="G50" s="37"/>
      <c r="H50" s="67"/>
      <c r="I50" s="37"/>
      <c r="J50" s="447"/>
      <c r="K50" s="446"/>
      <c r="L50" s="37"/>
      <c r="M50" s="68"/>
      <c r="N50" s="69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</row>
    <row r="51" spans="2:66" s="71" customFormat="1" ht="19" customHeight="1">
      <c r="B51" s="931" t="s">
        <v>372</v>
      </c>
      <c r="C51" s="933"/>
      <c r="D51" s="931" t="str">
        <f>D7</f>
        <v>Switzerland</v>
      </c>
      <c r="E51" s="932"/>
      <c r="F51" s="933"/>
      <c r="G51" s="931" t="str">
        <f>G7</f>
        <v>Austria</v>
      </c>
      <c r="H51" s="932"/>
      <c r="I51" s="933"/>
      <c r="J51" s="931" t="str">
        <f>J7</f>
        <v>China</v>
      </c>
      <c r="K51" s="932"/>
      <c r="L51" s="933"/>
      <c r="M51" s="943" t="str">
        <f>M7</f>
        <v>OECD</v>
      </c>
      <c r="N51" s="944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</row>
    <row r="52" spans="2:66" s="71" customFormat="1" ht="29.65" customHeight="1">
      <c r="B52" s="109" t="s">
        <v>424</v>
      </c>
      <c r="C52" s="110" t="s">
        <v>479</v>
      </c>
      <c r="D52" s="671"/>
      <c r="E52" s="590"/>
      <c r="F52" s="547" t="str">
        <f>IF(D7&lt;&gt;"",VLOOKUP(D7,RD!$A$8:$I$250,3,0),"")</f>
        <v>(2017)</v>
      </c>
      <c r="G52" s="671"/>
      <c r="H52" s="590"/>
      <c r="I52" s="547" t="str">
        <f>IF(G7&lt;&gt;"",VLOOKUP(G7,RD!$A$8:$I$250,3,0),"")</f>
        <v>(2019)</v>
      </c>
      <c r="J52" s="671"/>
      <c r="K52" s="590"/>
      <c r="L52" s="547" t="str">
        <f>IF(J7&lt;&gt;"",VLOOKUP(J7,RD!$A$8:$I$250,3,0),"")</f>
        <v>(2018)</v>
      </c>
      <c r="M52" s="492"/>
      <c r="N52" s="547" t="str">
        <f>IF(M7&lt;&gt;"",VLOOKUP(M7,RD!$A$8:$I$250,3,0),"")</f>
        <v>(2018)</v>
      </c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</row>
    <row r="53" spans="2:66" s="71" customFormat="1" ht="12" customHeight="1">
      <c r="B53" s="160" t="s">
        <v>443</v>
      </c>
      <c r="C53" s="72"/>
      <c r="D53" s="596">
        <f>IFERROR(IF(D7&lt;&gt;"",VLOOKUP(D7,'RD%GDP'!$A$8:$I$250,2,0),"")/100," --")</f>
        <v>3.2934257270149328E-2</v>
      </c>
      <c r="E53" s="594" t="str">
        <f>IF(D7&lt;&gt;"",VLOOKUP(D7,'RD%GDP'!$A$8:$I$250,4,0),"")</f>
        <v>rank 5</v>
      </c>
      <c r="F53" s="595"/>
      <c r="G53" s="596">
        <f>IFERROR(IF(G7&lt;&gt;"",VLOOKUP(G7,'RD%GDP'!$A$8:$I$230,2,0),"")/100," --")</f>
        <v>3.1826790631017635E-2</v>
      </c>
      <c r="H53" s="594" t="str">
        <f>IF(G7&lt;&gt;"",VLOOKUP(G7,'RD%GDP'!$A$8:$I$230,4,0),"")</f>
        <v>rank 7</v>
      </c>
      <c r="I53" s="595"/>
      <c r="J53" s="596">
        <f>IFERROR(IF(J7&lt;&gt;"",VLOOKUP(J7,'RD%GDP'!$A$8:$I$230,2,0),"")/100," --")</f>
        <v>2.1405780419068769E-2</v>
      </c>
      <c r="K53" s="594" t="str">
        <f>IF(J7&lt;&gt;"",VLOOKUP(J7,'RD%GDP'!$A$8:$I$230,4,0),"")</f>
        <v>rank 15</v>
      </c>
      <c r="L53" s="595"/>
      <c r="M53" s="596">
        <f>IFERROR(IF(M7&lt;&gt;"",VLOOKUP(M7,'RD%GDP'!$A$8:$I$250,2,0),"")/100," --")</f>
        <v>2.3786073449166792E-2</v>
      </c>
      <c r="N53" s="595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</row>
    <row r="54" spans="2:66" s="71" customFormat="1" ht="12" customHeight="1">
      <c r="B54" s="160" t="s">
        <v>444</v>
      </c>
      <c r="C54" s="72"/>
      <c r="D54" s="598">
        <f>IFERROR(IF(D7&lt;&gt;"",VLOOKUP(D7,RD!$A$8:$I$250,2,0),"")/1000," --")</f>
        <v>18.688492620262522</v>
      </c>
      <c r="E54" s="594" t="str">
        <f>IF(D7&lt;&gt;"",VLOOKUP(D7,RD!$A$8:$I$250,4,0),"")</f>
        <v>rank 18</v>
      </c>
      <c r="F54" s="595"/>
      <c r="G54" s="598">
        <f>IFERROR(IF(G7&lt;&gt;"",VLOOKUP(G7,RD!$A$8:$I$230,2,0),"")/1000," --")</f>
        <v>16.700423279165342</v>
      </c>
      <c r="H54" s="594" t="str">
        <f>IF(G7&lt;&gt;"",VLOOKUP(G7,RD!$A$8:$I$230,4,0),"")</f>
        <v>rank 21</v>
      </c>
      <c r="I54" s="595"/>
      <c r="J54" s="598">
        <f>IFERROR(IF(J7&lt;&gt;"",VLOOKUP(J7,RD!$A$8:$I$230,2,0),"")/1000," --")</f>
        <v>468.06232972506615</v>
      </c>
      <c r="K54" s="594" t="str">
        <f>IF(J7&lt;&gt;"",VLOOKUP(J7,RD!$A$8:$I$230,4,0),"")</f>
        <v>rank 2</v>
      </c>
      <c r="L54" s="595"/>
      <c r="M54" s="598">
        <f>IFERROR(IF(M7&lt;&gt;"",VLOOKUP(M7,RD!$A$8:$I$250,2,0),"")/1000," --")</f>
        <v>1447.8275152817928</v>
      </c>
      <c r="N54" s="595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</row>
    <row r="55" spans="2:66" s="71" customFormat="1" ht="12" customHeight="1">
      <c r="B55" s="73" t="s">
        <v>445</v>
      </c>
      <c r="C55" s="74"/>
      <c r="D55" s="602">
        <f>IFERROR(IF(D7&lt;&gt;"",VLOOKUP(D7,RDcapita!$A$8:$I$250,2,0),"")/1," --")</f>
        <v>2211.1744448856725</v>
      </c>
      <c r="E55" s="600" t="str">
        <f>IF(D7&lt;&gt;"",VLOOKUP(D7,RDcapita!$A$8:$I$230,4,0),"")</f>
        <v>rank 1</v>
      </c>
      <c r="F55" s="605"/>
      <c r="G55" s="602">
        <f>IFERROR(IF(G7&lt;&gt;"",VLOOKUP(G7,RDcapita!$A$8:$I$230,2,0),"")/1," --")</f>
        <v>1881.609142807398</v>
      </c>
      <c r="H55" s="600" t="str">
        <f>IF(G7&lt;&gt;"",VLOOKUP(G7,RDcapita!$A$8:$I$230,4,0),"")</f>
        <v>rank 4</v>
      </c>
      <c r="I55" s="605"/>
      <c r="J55" s="602">
        <f>IFERROR(IF(J7&lt;&gt;"",VLOOKUP(J7,RDcapita!$A$8:$I$230,2,0),"")/1," --")</f>
        <v>335.43717820598414</v>
      </c>
      <c r="K55" s="600" t="str">
        <f>IF(J7&lt;&gt;"",VLOOKUP(J7,RDcapita!$A$8:$I$230,4,0),"")</f>
        <v>rank 36</v>
      </c>
      <c r="L55" s="605"/>
      <c r="M55" s="602">
        <f>IFERROR(IF(M7&lt;&gt;"",VLOOKUP(M7,RDcapita!$A$8:$I$250,2,0),"")/1," --")</f>
        <v>1072.26472505586</v>
      </c>
      <c r="N55" s="605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</row>
    <row r="56" spans="2:66" s="71" customFormat="1" ht="14.65" customHeight="1">
      <c r="B56" s="109" t="s">
        <v>364</v>
      </c>
      <c r="C56" s="110" t="s">
        <v>479</v>
      </c>
      <c r="D56" s="671"/>
      <c r="E56" s="590"/>
      <c r="F56" s="547" t="str">
        <f>IF(D7&lt;&gt;"",VLOOKUP(D7,'R&amp;Dperformed'!$A$11:$T$300,8,0),"")</f>
        <v>(2017)</v>
      </c>
      <c r="G56" s="671"/>
      <c r="H56" s="590"/>
      <c r="I56" s="547" t="str">
        <f>IF(G7&lt;&gt;"",VLOOKUP(G7,'R&amp;Dperformed'!$A$11:$T$300,8,0),"")</f>
        <v>(2019)</v>
      </c>
      <c r="J56" s="671"/>
      <c r="K56" s="590"/>
      <c r="L56" s="547" t="str">
        <f>IF(J7&lt;&gt;"",VLOOKUP(J7,'R&amp;Dperformed'!$A$11:$T$300,8,0),"")</f>
        <v>(2018)</v>
      </c>
      <c r="M56" s="492"/>
      <c r="N56" s="547" t="str">
        <f>IF(M7&lt;&gt;"",VLOOKUP(M7,'R&amp;Dperformed'!$A$11:$T$300,8,0),"")</f>
        <v>(2018)</v>
      </c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</row>
    <row r="57" spans="2:66" s="71" customFormat="1" ht="12" customHeight="1">
      <c r="B57" s="160" t="s">
        <v>439</v>
      </c>
      <c r="C57" s="72"/>
      <c r="D57" s="604">
        <f>IFERROR(IF(D7&lt;&gt;"",VLOOKUP(D7,'R&amp;Dperformed'!$A$11:$T$300,2,0),"")/100," --")</f>
        <v>0.68555674134936462</v>
      </c>
      <c r="E57" s="556"/>
      <c r="F57" s="595"/>
      <c r="G57" s="604">
        <f>IFERROR(IF(G7&lt;&gt;"",VLOOKUP(G7,'R&amp;Dperformed'!$A$11:$T$300,2,0),"")/100," --")</f>
        <v>0.53575678670447435</v>
      </c>
      <c r="H57" s="556"/>
      <c r="I57" s="595"/>
      <c r="J57" s="604">
        <f>IFERROR(IF(J7&lt;&gt;"",VLOOKUP(J7,'R&amp;Dperformed'!$A$11:$T$300,2,0),"")/100," --")</f>
        <v>0.76630520805655278</v>
      </c>
      <c r="K57" s="556"/>
      <c r="L57" s="595"/>
      <c r="M57" s="604">
        <f>IFERROR(IF(M7&lt;&gt;"",VLOOKUP(M7,'R&amp;Dperformed'!$A$11:$T$300,2,0),"")/100," --")</f>
        <v>0.62519757367509576</v>
      </c>
      <c r="N57" s="612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</row>
    <row r="58" spans="2:66" s="71" customFormat="1" ht="12" customHeight="1">
      <c r="B58" s="160" t="s">
        <v>441</v>
      </c>
      <c r="C58" s="72"/>
      <c r="D58" s="604">
        <f>IFERROR(IF(D7&lt;&gt;"",VLOOKUP(D7,'R&amp;Dperformed'!$A$11:$T$300,3,0),"")/100," --")</f>
        <v>0.26478997421779271</v>
      </c>
      <c r="E58" s="556"/>
      <c r="F58" s="595"/>
      <c r="G58" s="604">
        <f>IFERROR(IF(G7&lt;&gt;"",VLOOKUP(G7,'R&amp;Dperformed'!$A$11:$T$300,3,0),"")/100," --")</f>
        <v>0.30196992933914846</v>
      </c>
      <c r="H58" s="556"/>
      <c r="I58" s="595"/>
      <c r="J58" s="604">
        <f>IFERROR(IF(J7&lt;&gt;"",VLOOKUP(J7,'R&amp;Dperformed'!$A$11:$T$300,3,0),"")/100," --")</f>
        <v>0.20218799270951951</v>
      </c>
      <c r="K58" s="556"/>
      <c r="L58" s="595"/>
      <c r="M58" s="604">
        <f>IFERROR(IF(M7&lt;&gt;"",VLOOKUP(M7,'R&amp;Dperformed'!$A$11:$T$300,3,0),"")/100," --")</f>
        <v>0.24918474444957223</v>
      </c>
      <c r="N58" s="612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</row>
    <row r="59" spans="2:66" s="71" customFormat="1" ht="12" customHeight="1">
      <c r="B59" s="76" t="s">
        <v>442</v>
      </c>
      <c r="C59" s="74"/>
      <c r="D59" s="519">
        <f>IFERROR(IF(D7&lt;&gt;"",VLOOKUP(D7,'R&amp;Dperformed'!$A$11:$T$300,4,0),"")/100," --")</f>
        <v>5.3405069936784309E-2</v>
      </c>
      <c r="E59" s="562"/>
      <c r="F59" s="605"/>
      <c r="G59" s="519">
        <f>IFERROR(IF(G7&lt;&gt;"",VLOOKUP(G7,'R&amp;Dperformed'!$A$11:$T$300,4,0),"")/100," --")</f>
        <v>0.15896642545619041</v>
      </c>
      <c r="H59" s="562"/>
      <c r="I59" s="605"/>
      <c r="J59" s="519">
        <f>IFERROR(IF(J7&lt;&gt;"",VLOOKUP(J7,'R&amp;Dperformed'!$A$11:$T$300,4,0),"")/100," --")</f>
        <v>3.6291592807968292E-3</v>
      </c>
      <c r="K59" s="562"/>
      <c r="L59" s="605"/>
      <c r="M59" s="519">
        <f>IFERROR(IF(M7&lt;&gt;"",VLOOKUP(M7,'R&amp;Dperformed'!$A$11:$T$300,4,0),"")/100," --")</f>
        <v>7.3193848439891435E-2</v>
      </c>
      <c r="N59" s="672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</row>
    <row r="60" spans="2:66" s="71" customFormat="1" ht="14.65" customHeight="1">
      <c r="B60" s="109" t="s">
        <v>446</v>
      </c>
      <c r="C60" s="110" t="s">
        <v>479</v>
      </c>
      <c r="D60" s="671"/>
      <c r="E60" s="590"/>
      <c r="F60" s="547" t="str">
        <f>IF(D7&lt;&gt;"",VLOOKUP(D7,'R&amp;Dperformed'!$A$11:$T$300,9,0),"")</f>
        <v>(2017)</v>
      </c>
      <c r="G60" s="671"/>
      <c r="H60" s="590"/>
      <c r="I60" s="547" t="str">
        <f>IF(G7&lt;&gt;"",VLOOKUP(G7,'R&amp;Dperformed'!$A$11:$T$300,9,0),"")</f>
        <v>(2019)</v>
      </c>
      <c r="J60" s="671"/>
      <c r="K60" s="590"/>
      <c r="L60" s="547" t="str">
        <f>IF(J7&lt;&gt;"",VLOOKUP(J7,'R&amp;Dperformed'!$A$11:$T$300,9,0),"")</f>
        <v>(2018)</v>
      </c>
      <c r="M60" s="492"/>
      <c r="N60" s="547" t="str">
        <f>IF(M7&lt;&gt;"",VLOOKUP(M7,'R&amp;Dperformed'!$A$11:$T$300,9,0),"")</f>
        <v>(2018)</v>
      </c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</row>
    <row r="61" spans="2:66" s="71" customFormat="1" ht="12.4" customHeight="1">
      <c r="B61" s="160" t="s">
        <v>439</v>
      </c>
      <c r="C61" s="72"/>
      <c r="D61" s="604">
        <f>IFERROR(IF(D7&lt;&gt;"",VLOOKUP(D7,'R&amp;Dperformed'!$A$11:$T$300,5,0),"")/100," --")</f>
        <v>0.7096791409910006</v>
      </c>
      <c r="E61" s="556"/>
      <c r="F61" s="595"/>
      <c r="G61" s="604">
        <f>IFERROR(IF(G7&lt;&gt;"",VLOOKUP(G7,'R&amp;Dperformed'!$A$11:$T$300,5,0),"")/100," --")</f>
        <v>0.69872438485023769</v>
      </c>
      <c r="H61" s="556"/>
      <c r="I61" s="595"/>
      <c r="J61" s="604">
        <f>IFERROR(IF(J7&lt;&gt;"",VLOOKUP(J7,'R&amp;Dperformed'!$A$11:$T$300,5,0),"")/100," --")</f>
        <v>0.77415281016429427</v>
      </c>
      <c r="K61" s="556"/>
      <c r="L61" s="595"/>
      <c r="M61" s="604">
        <f>IFERROR(IF(M7&lt;&gt;"",VLOOKUP(M7,'R&amp;Dperformed'!$A$11:$T$300,5,0),"")/100," --")</f>
        <v>0.7059426552202972</v>
      </c>
      <c r="N61" s="612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</row>
    <row r="62" spans="2:66" s="71" customFormat="1" ht="12" customHeight="1">
      <c r="B62" s="160" t="s">
        <v>440</v>
      </c>
      <c r="C62" s="72"/>
      <c r="D62" s="604">
        <f>IFERROR(IF(D7&lt;&gt;"",VLOOKUP(D7,'R&amp;Dperformed'!$A$11:$T$300,6,0),"")/100," --")</f>
        <v>0.28195533283015739</v>
      </c>
      <c r="E62" s="556"/>
      <c r="F62" s="595"/>
      <c r="G62" s="604">
        <f>IFERROR(IF(G7&lt;&gt;"",VLOOKUP(G7,'R&amp;Dperformed'!$A$11:$T$300,6,0),"")/100," --")</f>
        <v>0.22437854545511862</v>
      </c>
      <c r="H62" s="556"/>
      <c r="I62" s="595"/>
      <c r="J62" s="604">
        <f>IFERROR(IF(J7&lt;&gt;"",VLOOKUP(J7,'R&amp;Dperformed'!$A$11:$T$300,6,0),"")/100," --")</f>
        <v>7.4087166011613748E-2</v>
      </c>
      <c r="K62" s="556"/>
      <c r="L62" s="595"/>
      <c r="M62" s="604">
        <f>IFERROR(IF(M7&lt;&gt;"",VLOOKUP(M7,'R&amp;Dperformed'!$A$11:$T$300,6,0),"")/100," --")</f>
        <v>0.17098838257521362</v>
      </c>
      <c r="N62" s="612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</row>
    <row r="63" spans="2:66" s="71" customFormat="1" ht="12" customHeight="1">
      <c r="B63" s="77" t="s">
        <v>441</v>
      </c>
      <c r="C63" s="78"/>
      <c r="D63" s="519">
        <f>IFERROR(IF(D7&lt;&gt;"",VLOOKUP(D7,'R&amp;Dperformed'!$A$11:$T$300,7,0),"")/100," --")</f>
        <v>8.3655261788420417E-3</v>
      </c>
      <c r="E63" s="562"/>
      <c r="F63" s="601"/>
      <c r="G63" s="519">
        <f>IFERROR(IF(G7&lt;&gt;"",VLOOKUP(G7,'R&amp;Dperformed'!$A$11:$T$300,7,0),"")/100," --")</f>
        <v>7.1445796995455821E-2</v>
      </c>
      <c r="H63" s="562"/>
      <c r="I63" s="601"/>
      <c r="J63" s="519">
        <f>IFERROR(IF(J7&lt;&gt;"",VLOOKUP(J7,'R&amp;Dperformed'!$A$11:$T$300,7,0),"")/100," --")</f>
        <v>0.15176002382409204</v>
      </c>
      <c r="K63" s="562"/>
      <c r="L63" s="601"/>
      <c r="M63" s="519">
        <f>IFERROR(IF(M7&lt;&gt;"",VLOOKUP(M7,'R&amp;Dperformed'!$A$11:$T$300,7,0),"")/100," --")</f>
        <v>9.9256279569683484E-2</v>
      </c>
      <c r="N63" s="672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</row>
    <row r="64" spans="2:66" s="71" customFormat="1" ht="22.75" customHeight="1">
      <c r="B64" s="109" t="s">
        <v>425</v>
      </c>
      <c r="C64" s="480" t="s">
        <v>479</v>
      </c>
      <c r="D64" s="671"/>
      <c r="E64" s="590"/>
      <c r="F64" s="547" t="str">
        <f>IF(D7&lt;&gt;"",VLOOKUP(D7,ChercheursEPT!$A$8:$I$250,3,0),"")</f>
        <v>(2017)</v>
      </c>
      <c r="G64" s="671"/>
      <c r="H64" s="590"/>
      <c r="I64" s="547" t="str">
        <f>IF(G7&lt;&gt;"",VLOOKUP(G7,ChercheursEPT!$A$8:$I$250,3,0),"")</f>
        <v>(2018)</v>
      </c>
      <c r="J64" s="671"/>
      <c r="K64" s="590"/>
      <c r="L64" s="547" t="str">
        <f>IF(J7&lt;&gt;"",VLOOKUP(J7,ChercheursEPT!$A$8:$I$250,3,0),"")</f>
        <v>(2018)</v>
      </c>
      <c r="M64" s="492"/>
      <c r="N64" s="547" t="str">
        <f>IF(M7&lt;&gt;"",VLOOKUP(M7,ChercheursEPT!$A$8:$I$250,3,0),"")</f>
        <v>(2017)</v>
      </c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</row>
    <row r="65" spans="2:66" s="71" customFormat="1" ht="12" customHeight="1">
      <c r="B65" s="160" t="s">
        <v>437</v>
      </c>
      <c r="C65" s="72"/>
      <c r="D65" s="607">
        <f>IFERROR(IF(D7&lt;&gt;"",VLOOKUP(D7,ChercheursEPT!$A$8:$I$250,2,0),""),1)</f>
        <v>46088</v>
      </c>
      <c r="E65" s="594" t="str">
        <f>IF(D7&lt;&gt;"",VLOOKUP(D7,ChercheursEPT!$A$8:$I$250,4,0),"")</f>
        <v>rank 32</v>
      </c>
      <c r="F65" s="595"/>
      <c r="G65" s="607">
        <f>IFERROR(IF(G7&lt;&gt;"",VLOOKUP(G7,ChercheursEPT!$A$8:$I$250,2,0),""),1)</f>
        <v>50484.3</v>
      </c>
      <c r="H65" s="594" t="str">
        <f>IF(G7&lt;&gt;"",VLOOKUP(G7,ChercheursEPT!$A$8:$I$250,4,0),"")</f>
        <v>rank 29</v>
      </c>
      <c r="I65" s="595"/>
      <c r="J65" s="607">
        <f>IFERROR(IF(J7&lt;&gt;"",VLOOKUP(J7,ChercheursEPT!$A$8:$I$250,2,0),""),1)</f>
        <v>1866108.8</v>
      </c>
      <c r="K65" s="594" t="str">
        <f>IF(J7&lt;&gt;"",VLOOKUP(J7,ChercheursEPT!$A$8:$I$250,4,0),"")</f>
        <v>rank 1</v>
      </c>
      <c r="L65" s="595"/>
      <c r="M65" s="607">
        <f>IFERROR(IF(M7&lt;&gt;"",VLOOKUP(M7,ChercheursEPT!$A$8:$I$250,2,0),""),"--")</f>
        <v>5075075.4661858659</v>
      </c>
      <c r="N65" s="595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</row>
    <row r="66" spans="2:66" s="71" customFormat="1" ht="21.4" customHeight="1">
      <c r="B66" s="77" t="s">
        <v>438</v>
      </c>
      <c r="C66" s="83"/>
      <c r="D66" s="610">
        <f>IFERROR(IF(D7&lt;&gt;"",VLOOKUP(D7,Chercheurperemploi!$A$3:$I$250,2,0),"")/1," --")</f>
        <v>9.2021091694241903</v>
      </c>
      <c r="E66" s="600" t="str">
        <f>IF(D7&lt;&gt;"",VLOOKUP(D7,Chercheurperemploi!$A$8:$I$250,4,0),"")</f>
        <v>rank 21</v>
      </c>
      <c r="F66" s="601"/>
      <c r="G66" s="610">
        <f>IFERROR(IF(G7&lt;&gt;"",VLOOKUP(G7,Chercheurperemploi!$A$3:$I$250,2,0),"")/1," --")</f>
        <v>11.24617399788818</v>
      </c>
      <c r="H66" s="600" t="str">
        <f>IF(G7&lt;&gt;"",VLOOKUP(G7,Chercheurperemploi!$A$8:$I$250,4,0),"")</f>
        <v>rank 9</v>
      </c>
      <c r="I66" s="601"/>
      <c r="J66" s="610">
        <f>IFERROR(IF(J7&lt;&gt;"",VLOOKUP(J7,Chercheurperemploi!$A$3:$I$250,2,0),"")/1," --")</f>
        <v>2.4052133116799421</v>
      </c>
      <c r="K66" s="600" t="str">
        <f>IF(J7&lt;&gt;"",VLOOKUP(J7,Chercheurperemploi!$A$8:$I$250,4,0),"")</f>
        <v>rank 51</v>
      </c>
      <c r="L66" s="601"/>
      <c r="M66" s="610">
        <f>IFERROR(IF(M7&lt;&gt;"",VLOOKUP(M7,Chercheurperemploi!$A$3:$I$250,2,0),"")/1," --")</f>
        <v>8.5791131418898683</v>
      </c>
      <c r="N66" s="601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/>
    </row>
    <row r="67" spans="2:66" s="71" customFormat="1" ht="11.9" customHeight="1">
      <c r="B67" s="448"/>
      <c r="C67" s="449"/>
      <c r="D67" s="220"/>
      <c r="E67" s="479"/>
      <c r="F67" s="75"/>
      <c r="G67" s="220"/>
      <c r="H67" s="479"/>
      <c r="I67" s="75"/>
      <c r="J67" s="220"/>
      <c r="K67" s="479"/>
      <c r="L67" s="75"/>
      <c r="M67" s="220"/>
      <c r="N67" s="479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</row>
    <row r="68" spans="2:66" s="71" customFormat="1" ht="29.65" customHeight="1">
      <c r="B68" s="949" t="s">
        <v>468</v>
      </c>
      <c r="C68" s="933"/>
      <c r="D68" s="931" t="str">
        <f>D7</f>
        <v>Switzerland</v>
      </c>
      <c r="E68" s="932"/>
      <c r="F68" s="933"/>
      <c r="G68" s="931" t="str">
        <f>G7</f>
        <v>Austria</v>
      </c>
      <c r="H68" s="932"/>
      <c r="I68" s="933"/>
      <c r="J68" s="931" t="str">
        <f>J7</f>
        <v>China</v>
      </c>
      <c r="K68" s="932"/>
      <c r="L68" s="933"/>
      <c r="M68" s="943" t="str">
        <f>M7</f>
        <v>OECD</v>
      </c>
      <c r="N68" s="944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</row>
    <row r="69" spans="2:66" s="71" customFormat="1" ht="14.65" customHeight="1">
      <c r="B69" s="111" t="s">
        <v>365</v>
      </c>
      <c r="C69" s="112">
        <v>7</v>
      </c>
      <c r="D69" s="671"/>
      <c r="E69" s="590"/>
      <c r="F69" s="547" t="str">
        <f>IF(D7&lt;&gt;"",VLOOKUP(D7,Pub!$A$9:$H$230,4,0),"")</f>
        <v>(2018)</v>
      </c>
      <c r="G69" s="671"/>
      <c r="H69" s="590"/>
      <c r="I69" s="547" t="str">
        <f>IF(G7&lt;&gt;"",VLOOKUP(G7,Pub!$A$9:$H$230,4,0),"")</f>
        <v>(2018)</v>
      </c>
      <c r="J69" s="671"/>
      <c r="K69" s="590"/>
      <c r="L69" s="547" t="str">
        <f>IF(J7&lt;&gt;"",VLOOKUP(J7,Pub!$A$9:$H$230,4,0),"")</f>
        <v>(2018)</v>
      </c>
      <c r="M69" s="492"/>
      <c r="N69" s="547" t="str">
        <f>IF(M7&lt;&gt;"",VLOOKUP(M7,Pub!$A$9:$H$230,4,0),"")</f>
        <v>(2018)</v>
      </c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  <c r="BJ69" s="70"/>
      <c r="BK69" s="70"/>
      <c r="BL69" s="70"/>
      <c r="BM69" s="70"/>
      <c r="BN69" s="70"/>
    </row>
    <row r="70" spans="2:66" s="71" customFormat="1" ht="21" customHeight="1">
      <c r="B70" s="160" t="s">
        <v>435</v>
      </c>
      <c r="C70" s="72"/>
      <c r="D70" s="607">
        <f>IF(D7&lt;&gt;"",VLOOKUP(D7,Pub!$F$9:$H$230,2,0),"")</f>
        <v>7055.5697449940699</v>
      </c>
      <c r="E70" s="594" t="str">
        <f>IF(D7&lt;&gt;"",VLOOKUP(D7,Pub!$F$9:$H$230,3,0),"")</f>
        <v>rank 1</v>
      </c>
      <c r="F70" s="595"/>
      <c r="G70" s="607">
        <f>IF(G7&lt;&gt;"",VLOOKUP(G7,Pub!$F$9:$H$230,2,0),"")</f>
        <v>3427.9523178229142</v>
      </c>
      <c r="H70" s="594" t="str">
        <f>IF(G7&lt;&gt;"",VLOOKUP(G7,Pub!$F$9:$H$230,3,0),"")</f>
        <v>rank 20</v>
      </c>
      <c r="I70" s="595"/>
      <c r="J70" s="607">
        <f>IF(J7&lt;&gt;"",VLOOKUP(J7,Pub!$F$9:$H$230,2,0),"")</f>
        <v>531.74758605482441</v>
      </c>
      <c r="K70" s="594" t="str">
        <f>IF(J7&lt;&gt;"",VLOOKUP(J7,Pub!$F$9:$H$230,3,0),"")</f>
        <v>rank 45</v>
      </c>
      <c r="L70" s="595"/>
      <c r="M70" s="607">
        <f>IF(M7&lt;&gt;"",VLOOKUP(M7,Pub!$F$9:$H$230,2,0),"")</f>
        <v>2907.9270120295528</v>
      </c>
      <c r="N70" s="5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</row>
    <row r="71" spans="2:66" s="71" customFormat="1" ht="11.9" customHeight="1">
      <c r="B71" s="160" t="s">
        <v>436</v>
      </c>
      <c r="C71" s="72"/>
      <c r="D71" s="614">
        <f>IF(D7&lt;&gt;"",VLOOKUP(D7,Pub!$A$9:$H$213,2,0),"")</f>
        <v>1.0732290113299472E-2</v>
      </c>
      <c r="E71" s="594" t="str">
        <f>IF(D7&lt;&gt;"",VLOOKUP(D7,Pub!$A$9:$H$213,3,0),"")</f>
        <v>rank 20</v>
      </c>
      <c r="F71" s="595"/>
      <c r="G71" s="614">
        <f>IF(G7&lt;&gt;"",VLOOKUP(G7,Pub!$A$9:$H$213,2,0),"")</f>
        <v>5.4336670749759982E-3</v>
      </c>
      <c r="H71" s="594" t="str">
        <f>IF(G7&lt;&gt;"",VLOOKUP(G7,Pub!$A$9:$H$213,3,0),"")</f>
        <v>rank 29</v>
      </c>
      <c r="I71" s="595"/>
      <c r="J71" s="614">
        <f>IF(J7&lt;&gt;"",VLOOKUP(J7,Pub!$A$9:$H$213,2,0),"")</f>
        <v>0.13335180244861905</v>
      </c>
      <c r="K71" s="594" t="str">
        <f>IF(J7&lt;&gt;"",VLOOKUP(J7,Pub!$A$9:$H$213,3,0),"")</f>
        <v>rank 2</v>
      </c>
      <c r="L71" s="595"/>
      <c r="M71" s="614">
        <f>IF(M7&lt;&gt;"",VLOOKUP(M7,Pub!$A$9:$H$213,2,0),"")</f>
        <v>0.68142977146197903</v>
      </c>
      <c r="N71" s="5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M71" s="70"/>
      <c r="BN71" s="70"/>
    </row>
    <row r="72" spans="2:66" s="71" customFormat="1" ht="21" customHeight="1">
      <c r="B72" s="475" t="s">
        <v>545</v>
      </c>
      <c r="C72" s="476"/>
      <c r="D72" s="673"/>
      <c r="E72" s="616"/>
      <c r="F72" s="617"/>
      <c r="G72" s="673"/>
      <c r="H72" s="616"/>
      <c r="I72" s="617"/>
      <c r="J72" s="673"/>
      <c r="K72" s="616"/>
      <c r="L72" s="617"/>
      <c r="M72" s="619"/>
      <c r="N72" s="674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</row>
    <row r="73" spans="2:66" s="71" customFormat="1" ht="21" customHeight="1">
      <c r="B73" s="474" t="s">
        <v>500</v>
      </c>
      <c r="C73" s="472"/>
      <c r="D73" s="675"/>
      <c r="E73" s="621"/>
      <c r="F73" s="524"/>
      <c r="G73" s="675"/>
      <c r="H73" s="621"/>
      <c r="I73" s="524"/>
      <c r="J73" s="675"/>
      <c r="K73" s="621"/>
      <c r="L73" s="524"/>
      <c r="M73" s="91"/>
      <c r="N73" s="676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</row>
    <row r="74" spans="2:66" s="71" customFormat="1" ht="59.15" customHeight="1">
      <c r="B74" s="450"/>
      <c r="C74" s="451"/>
      <c r="D74" s="677"/>
      <c r="E74" s="623"/>
      <c r="F74" s="624"/>
      <c r="G74" s="677"/>
      <c r="H74" s="623"/>
      <c r="I74" s="624"/>
      <c r="J74" s="677"/>
      <c r="K74" s="623"/>
      <c r="L74" s="624"/>
      <c r="M74" s="626"/>
      <c r="N74" s="568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/>
    </row>
    <row r="75" spans="2:66" s="71" customFormat="1" ht="22.75" customHeight="1">
      <c r="B75" s="160" t="s">
        <v>478</v>
      </c>
      <c r="C75" s="72"/>
      <c r="D75" s="912">
        <f>IF(D7&lt;&gt;"",VLOOKUP(D7,Partenariats!$B$6:$C$223,2,0),"")</f>
        <v>0.84426627462977155</v>
      </c>
      <c r="E75" s="594"/>
      <c r="F75" s="580"/>
      <c r="G75" s="912">
        <f>IF(G7&lt;&gt;"",VLOOKUP(G7,Partenariats!$B$6:$C$223,2,0),"")</f>
        <v>0.82677239042104123</v>
      </c>
      <c r="H75" s="594"/>
      <c r="I75" s="580"/>
      <c r="J75" s="912">
        <f>IF(J7&lt;&gt;"",VLOOKUP(J7,Partenariats!$B$6:$D$224,2,0),"")</f>
        <v>0.41995824192638964</v>
      </c>
      <c r="K75" s="594"/>
      <c r="L75" s="580"/>
      <c r="M75" s="614" t="str">
        <f>IF(M7&lt;&gt;"",VLOOKUP(M7,Partenariats!$B$6:$D$224,2,0),"")</f>
        <v>--</v>
      </c>
      <c r="N75" s="570" t="str">
        <f>IF(M7&lt;&gt;"",VLOOKUP(M7,Partenariats!$B$6:$D$224,3,0),"")</f>
        <v xml:space="preserve">  </v>
      </c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/>
    </row>
    <row r="76" spans="2:66" s="71" customFormat="1" ht="21" customHeight="1">
      <c r="B76" s="76" t="s">
        <v>434</v>
      </c>
      <c r="C76" s="79"/>
      <c r="D76" s="678">
        <f>IF(D7&lt;&gt;"",VLOOKUP(D7,Impact!$A$7:$C$225,2,0),"")</f>
        <v>125.174159333254</v>
      </c>
      <c r="E76" s="600" t="str">
        <f>IF(D7&lt;&gt;"",VLOOKUP(D7,Impact!$A$7:$C$225,3,0),"")</f>
        <v>rank 3</v>
      </c>
      <c r="F76" s="605"/>
      <c r="G76" s="678">
        <f>IF(G7&lt;&gt;"",VLOOKUP(G7,Impact!$A$7:$C$225,2,0),"")</f>
        <v>109.10460051820399</v>
      </c>
      <c r="H76" s="600" t="str">
        <f>IF(G7&lt;&gt;"",VLOOKUP(G7,Impact!$A$7:$C$225,3,0),"")</f>
        <v>rank 16</v>
      </c>
      <c r="I76" s="605"/>
      <c r="J76" s="678">
        <f>IF(J7&lt;&gt;"",VLOOKUP(J7,Impact!$A$7:$C$225,2,0),"")</f>
        <v>79.650199554972502</v>
      </c>
      <c r="K76" s="600" t="str">
        <f>IF(J7&lt;&gt;"",VLOOKUP(J7,Impact!$A$7:$C$225,3,0),"")</f>
        <v>rank 37</v>
      </c>
      <c r="L76" s="605"/>
      <c r="M76" s="630" t="s">
        <v>376</v>
      </c>
      <c r="N76" s="631">
        <v>100</v>
      </c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</row>
    <row r="77" spans="2:66" s="71" customFormat="1" ht="14.65" customHeight="1">
      <c r="B77" s="111" t="s">
        <v>516</v>
      </c>
      <c r="C77" s="112">
        <v>6</v>
      </c>
      <c r="D77" s="679"/>
      <c r="E77" s="80"/>
      <c r="F77" s="547" t="str">
        <f>IF(D7&lt;&gt;"",VLOOKUP(D7,Patents!$B$6:$E$221,4,0),"")</f>
        <v>(2017)</v>
      </c>
      <c r="G77" s="679"/>
      <c r="H77" s="80"/>
      <c r="I77" s="547" t="str">
        <f>IF(G7&lt;&gt;"",VLOOKUP(G7,Patents!$B$6:$E$221,4,0),"")</f>
        <v>(2017)</v>
      </c>
      <c r="J77" s="679"/>
      <c r="K77" s="80"/>
      <c r="L77" s="547" t="str">
        <f>IF(J7&lt;&gt;"",VLOOKUP(J7,Patents!$B$6:$E$221,4,0),"")</f>
        <v>(2017)</v>
      </c>
      <c r="M77" s="492"/>
      <c r="N77" s="591" t="str">
        <f>IF(M7&lt;&gt;"",VLOOKUP(M7,Patents!$B$6:$E$221,4,0),"")</f>
        <v>(2017)</v>
      </c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</row>
    <row r="78" spans="2:66" s="71" customFormat="1" ht="12.4" customHeight="1">
      <c r="B78" s="160" t="s">
        <v>514</v>
      </c>
      <c r="C78" s="72"/>
      <c r="D78" s="607">
        <f>IF(D7&lt;&gt;"",VLOOKUP(D7,Patents!$B$6:$E$221,2,0),"")</f>
        <v>2683.7154</v>
      </c>
      <c r="E78" s="594" t="str">
        <f>IF(D7&lt;&gt;"",VLOOKUP(D7,Patents!$B$6:$E$221,3,0),"")</f>
        <v>rank 12</v>
      </c>
      <c r="F78" s="595"/>
      <c r="G78" s="607">
        <f>IF(G7&lt;&gt;"",VLOOKUP(G7,Patents!$B$6:$E$221,2,0),"")</f>
        <v>1563.8452</v>
      </c>
      <c r="H78" s="594" t="str">
        <f>IF(G7&lt;&gt;"",VLOOKUP(G7,Patents!$B$6:$E$221,3,0),"")</f>
        <v>rank 16</v>
      </c>
      <c r="I78" s="595"/>
      <c r="J78" s="607">
        <f>IF(J7&lt;&gt;"",VLOOKUP(J7,Patents!$B$6:$E$221,2,0),"")</f>
        <v>48734.1198</v>
      </c>
      <c r="K78" s="594" t="str">
        <f>IF(J7&lt;&gt;"",VLOOKUP(J7,Patents!$B$6:$E$221,3,0),"")</f>
        <v>rank 2</v>
      </c>
      <c r="L78" s="595"/>
      <c r="M78" s="607">
        <f>IF(M7&lt;&gt;"",VLOOKUP(M7,Patents!$B$6:$E$221,2,0),"")</f>
        <v>177825.25719999999</v>
      </c>
      <c r="N78" s="5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</row>
    <row r="79" spans="2:66" s="71" customFormat="1" ht="21" customHeight="1">
      <c r="B79" s="160" t="s">
        <v>515</v>
      </c>
      <c r="C79" s="72"/>
      <c r="D79" s="751">
        <f>IF(D7&lt;&gt;"",VLOOKUP(D7,PatentsperCapita!$B$10:$D$248,2,0),"")</f>
        <v>317.53031292594272</v>
      </c>
      <c r="E79" s="600" t="str">
        <f>IF(D7&lt;&gt;"",VLOOKUP(D7,PatentsperCapita!$B$10:$D$248,3,0),"")</f>
        <v>rank 3</v>
      </c>
      <c r="F79" s="605"/>
      <c r="G79" s="751">
        <f>IF(G7&lt;&gt;"",VLOOKUP(G7,PatentsperCapita!$B$10:$D$248,2,0),"")</f>
        <v>177.80923478406604</v>
      </c>
      <c r="H79" s="600" t="str">
        <f>IF(G7&lt;&gt;"",VLOOKUP(G7,PatentsperCapita!$B$10:$D$248,3,0),"")</f>
        <v>rank 10</v>
      </c>
      <c r="I79" s="605"/>
      <c r="J79" s="751">
        <f>IF(J7&lt;&gt;"",VLOOKUP(J7,PatentsperCapita!$B$10:$D$248,2,0),"")</f>
        <v>35.058500086325964</v>
      </c>
      <c r="K79" s="600" t="str">
        <f>IF(J7&lt;&gt;"",VLOOKUP(J7,PatentsperCapita!$B$10:$D$248,3,0),"")</f>
        <v>rank 28</v>
      </c>
      <c r="L79" s="605"/>
      <c r="M79" s="636">
        <f>IF(M7&lt;&gt;"",VLOOKUP(M7,PatentsperCapita!$B$10:$D$248,2,0),"")</f>
        <v>132.45181015465872</v>
      </c>
      <c r="N79" s="68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</row>
    <row r="80" spans="2:66" s="158" customFormat="1" ht="14.65" customHeight="1">
      <c r="B80" s="113" t="s">
        <v>360</v>
      </c>
      <c r="C80" s="114"/>
      <c r="D80" s="81"/>
      <c r="E80" s="80"/>
      <c r="F80" s="644"/>
      <c r="G80" s="81"/>
      <c r="H80" s="80"/>
      <c r="I80" s="644"/>
      <c r="J80" s="81"/>
      <c r="K80" s="80"/>
      <c r="L80" s="644"/>
      <c r="M80" s="82"/>
      <c r="N80" s="644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59"/>
      <c r="BN80" s="159"/>
    </row>
    <row r="81" spans="2:66" s="158" customFormat="1" ht="21.4" customHeight="1">
      <c r="B81" s="160" t="s">
        <v>474</v>
      </c>
      <c r="C81" s="490">
        <v>8</v>
      </c>
      <c r="D81" s="637"/>
      <c r="E81" s="594" t="str">
        <f>IF(D7&lt;&gt;"",VLOOKUP(D7,EIS!$B$6:$D$235,2,0),"")</f>
        <v>rank 1</v>
      </c>
      <c r="F81" s="570" t="str">
        <f>IF(D7&lt;&gt;"",VLOOKUP(D7,EIS!$B$6:$D$235,3,0),"")</f>
        <v>(2020)</v>
      </c>
      <c r="G81" s="637"/>
      <c r="H81" s="594" t="str">
        <f>IF(G7&lt;&gt;"",VLOOKUP(G7,EIS!$B$6:$D$235,2,0),"")</f>
        <v>rank 11</v>
      </c>
      <c r="I81" s="570" t="str">
        <f>IF(G7&lt;&gt;"",VLOOKUP(G7,EIS!$B$6:$D$235,3,0),"")</f>
        <v>(2020)</v>
      </c>
      <c r="J81" s="637"/>
      <c r="K81" s="594" t="str">
        <f>IF(J7&lt;&gt;"",VLOOKUP(J7,EIS!$B$6:$D$235,2,0),"")</f>
        <v>--</v>
      </c>
      <c r="L81" s="570" t="str">
        <f>IF(J7&lt;&gt;"",VLOOKUP(J7,EIS!$B$6:$D$235,3,0),"")</f>
        <v xml:space="preserve">  </v>
      </c>
      <c r="M81" s="637" t="str">
        <f>IF(M7&lt;&gt;"",VLOOKUP(M7,EIS!$B$6:$D$235,2,0),"")</f>
        <v>--</v>
      </c>
      <c r="N81" s="570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</row>
    <row r="82" spans="2:66" s="158" customFormat="1" ht="12.4" customHeight="1">
      <c r="B82" s="160" t="s">
        <v>426</v>
      </c>
      <c r="C82" s="490">
        <v>9</v>
      </c>
      <c r="D82" s="637"/>
      <c r="E82" s="594" t="str">
        <f>IF(D7&lt;&gt;"",VLOOKUP(D7,GII!$A$8:$C$225,2,0),"")</f>
        <v>rank 1</v>
      </c>
      <c r="F82" s="570" t="str">
        <f>IF(D7&lt;&gt;"",VLOOKUP(D7,GII!$A$8:$C$225,3,0),"")</f>
        <v>(2020)</v>
      </c>
      <c r="G82" s="637"/>
      <c r="H82" s="594" t="str">
        <f>IF(G7&lt;&gt;"",VLOOKUP(G7,GII!$A$8:$C$225,2,0),"")</f>
        <v>rank 19</v>
      </c>
      <c r="I82" s="570" t="str">
        <f>IF(G7&lt;&gt;"",VLOOKUP(G7,GII!$A$8:$C$225,3,0),"")</f>
        <v>(2020)</v>
      </c>
      <c r="J82" s="637"/>
      <c r="K82" s="594" t="str">
        <f>IF(J7&lt;&gt;"",VLOOKUP(J7,GII!$A$8:$C$225,2,0),"")</f>
        <v>rank 14</v>
      </c>
      <c r="L82" s="570" t="str">
        <f>IF(J7&lt;&gt;"",VLOOKUP(J7,GII!$A$8:$C$225,3,0),"")</f>
        <v>(2020)</v>
      </c>
      <c r="M82" s="637" t="str">
        <f>IF(M7&lt;&gt;"",VLOOKUP(M7,GII!$A$8:$C$225,2,0),"")</f>
        <v>--</v>
      </c>
      <c r="N82" s="570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/>
      <c r="BN82" s="159"/>
    </row>
    <row r="83" spans="2:66" s="158" customFormat="1" ht="19.399999999999999" customHeight="1">
      <c r="B83" s="160" t="s">
        <v>507</v>
      </c>
      <c r="C83" s="490">
        <v>10</v>
      </c>
      <c r="D83" s="638"/>
      <c r="E83" s="594" t="str">
        <f>IF(D7&lt;&gt;"",VLOOKUP(D7,GCI!$A$7:$C$202,2,0),"")</f>
        <v>rank 5</v>
      </c>
      <c r="F83" s="681" t="str">
        <f>IF(D7&lt;&gt;"",VLOOKUP(D7,GCI!$A$7:$C$202,3,0),"")</f>
        <v>(2019)</v>
      </c>
      <c r="G83" s="638"/>
      <c r="H83" s="594" t="str">
        <f>IF(G7&lt;&gt;"",VLOOKUP(G7,GCI!$A$7:$C$202,2,0),"")</f>
        <v>rank 21</v>
      </c>
      <c r="I83" s="681" t="str">
        <f>IF(G7&lt;&gt;"",VLOOKUP(G7,GCI!$A$7:$C$202,3,0),"")</f>
        <v>(2019)</v>
      </c>
      <c r="J83" s="638"/>
      <c r="K83" s="594" t="str">
        <f>IF(J7&lt;&gt;"",VLOOKUP(J7,GCI!$A$7:$C$202,2,0),"")</f>
        <v>rank 28</v>
      </c>
      <c r="L83" s="681" t="str">
        <f>IF(J7&lt;&gt;"",VLOOKUP(J7,GCI!$A$7:$C$202,3,0),"")</f>
        <v>(2019)</v>
      </c>
      <c r="M83" s="637" t="str">
        <f>IF(M7&lt;&gt;"",VLOOKUP(M7,GCI!$A$7:$C$202,2,0),"")</f>
        <v>--</v>
      </c>
      <c r="N83" s="570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/>
      <c r="BN83" s="159"/>
    </row>
    <row r="84" spans="2:66" s="158" customFormat="1" ht="19" customHeight="1">
      <c r="B84" s="77" t="s">
        <v>499</v>
      </c>
      <c r="C84" s="491">
        <v>11</v>
      </c>
      <c r="D84" s="640"/>
      <c r="E84" s="642" t="str">
        <f>IF(D7&lt;&gt;"",VLOOKUP(D7,IMD!$A$8:$C$237,2,0),"")</f>
        <v>rank 3</v>
      </c>
      <c r="F84" s="611" t="str">
        <f>IF(D7&lt;&gt;"",VLOOKUP(D7,IMD!$A$8:$C$237,3,0),"")</f>
        <v>(2020)</v>
      </c>
      <c r="G84" s="640"/>
      <c r="H84" s="642" t="str">
        <f>IF(G7&lt;&gt;"",VLOOKUP(G7,IMD!$A$8:$C$237,2,0),"")</f>
        <v>rank 16</v>
      </c>
      <c r="I84" s="611" t="str">
        <f>IF(G7&lt;&gt;"",VLOOKUP(G7,IMD!$A$8:$C$237,3,0),"")</f>
        <v>(2020)</v>
      </c>
      <c r="J84" s="640"/>
      <c r="K84" s="642" t="str">
        <f>IF(J7&lt;&gt;"",VLOOKUP(J7,IMD!$A$8:$C$237,2,0),"")</f>
        <v>rank 20</v>
      </c>
      <c r="L84" s="611" t="str">
        <f>IF(J7&lt;&gt;"",VLOOKUP(J7,IMD!$A$8:$C$237,3,0),"")</f>
        <v>(2020)</v>
      </c>
      <c r="M84" s="656" t="str">
        <f>IF(M7&lt;&gt;"",VLOOKUP(M7,IMD!$A$8:$C$237,2,0),"")</f>
        <v>--</v>
      </c>
      <c r="N84" s="657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59"/>
      <c r="BN84" s="159"/>
    </row>
    <row r="85" spans="2:66" s="71" customFormat="1" ht="14.65" customHeight="1">
      <c r="B85" s="115" t="s">
        <v>447</v>
      </c>
      <c r="C85" s="110">
        <v>12</v>
      </c>
      <c r="D85" s="647"/>
      <c r="E85" s="554"/>
      <c r="F85" s="646"/>
      <c r="G85" s="647"/>
      <c r="H85" s="554"/>
      <c r="I85" s="646"/>
      <c r="J85" s="647"/>
      <c r="K85" s="554"/>
      <c r="L85" s="646"/>
      <c r="M85" s="647"/>
      <c r="N85" s="646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</row>
    <row r="86" spans="2:66" s="71" customFormat="1" ht="12.4" customHeight="1">
      <c r="B86" s="84" t="s">
        <v>449</v>
      </c>
      <c r="C86" s="85"/>
      <c r="D86" s="637">
        <f>IF(D7&lt;&gt;"",VLOOKUP(D7,'ERC Starting'!$A$8:$D$235,2,0),"")</f>
        <v>34</v>
      </c>
      <c r="E86" s="594" t="str">
        <f>IF(D7&lt;&gt;"",VLOOKUP(D7,'ERC Starting'!$A$8:$D$235,3,0),"")</f>
        <v>rank 5</v>
      </c>
      <c r="F86" s="570" t="str">
        <f>IF(D7&lt;&gt;"",VLOOKUP(D7,'ERC Starting'!$A$8:$D$235,4,0),"")</f>
        <v>(2020)</v>
      </c>
      <c r="G86" s="637">
        <f>IF(G7&lt;&gt;"",VLOOKUP(G7,'ERC Starting'!$A$8:$D$235,2,0),"")</f>
        <v>11</v>
      </c>
      <c r="H86" s="594" t="str">
        <f>IF(G7&lt;&gt;"",VLOOKUP(G7,'ERC Starting'!$A$8:$D$235,3,0),"")</f>
        <v>rank 12</v>
      </c>
      <c r="I86" s="570" t="str">
        <f>IF(G7&lt;&gt;"",VLOOKUP(G7,'ERC Starting'!$A$8:$D$235,4,0),"")</f>
        <v>(2020)</v>
      </c>
      <c r="J86" s="637" t="str">
        <f>IF(J7&lt;&gt;"",VLOOKUP(J7,'ERC Starting'!$A$8:$D$235,2,0),"")</f>
        <v>--</v>
      </c>
      <c r="K86" s="594" t="str">
        <f>IF(J7&lt;&gt;"",VLOOKUP(J7,'ERC Starting'!$A$8:$D$235,3,0),"")</f>
        <v xml:space="preserve">  </v>
      </c>
      <c r="L86" s="570" t="str">
        <f>IF(J7&lt;&gt;"",VLOOKUP(J7,'ERC Starting'!$A$8:$D$235,4,0),"")</f>
        <v xml:space="preserve">  </v>
      </c>
      <c r="M86" s="651" t="str">
        <f>IF(M7&lt;&gt;"",VLOOKUP(M7,'ERC Starting'!$A$8:$D$235,2,0),"")</f>
        <v>--</v>
      </c>
      <c r="N86" s="65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</row>
    <row r="87" spans="2:66" s="71" customFormat="1" ht="12.4" customHeight="1">
      <c r="B87" s="84" t="s">
        <v>448</v>
      </c>
      <c r="C87" s="87"/>
      <c r="D87" s="682">
        <f>IF(D7&lt;&gt;"",VLOOKUP(D7,'ERC Consoli'!$A$9:$D$240,2,0),"")</f>
        <v>21</v>
      </c>
      <c r="E87" s="594" t="str">
        <f>IF(D7&lt;&gt;"",VLOOKUP(D7,'ERC Consoli'!$A$9:$D$240,3,0),"")</f>
        <v>rank 6</v>
      </c>
      <c r="F87" s="570" t="str">
        <f>IF(D7&lt;&gt;"",VLOOKUP(D7,'ERC Consoli'!$A$9:$D$240,4,0),"")</f>
        <v>(2020)</v>
      </c>
      <c r="G87" s="682">
        <f>IF(G7&lt;&gt;"",VLOOKUP(G7,'ERC Consoli'!$A$9:$D$240,2,0),"")</f>
        <v>18</v>
      </c>
      <c r="H87" s="594" t="str">
        <f>IF(G7&lt;&gt;"",VLOOKUP(G7,'ERC Consoli'!$A$9:$D$240,3,0),"")</f>
        <v>rank 7</v>
      </c>
      <c r="I87" s="570" t="str">
        <f>IF(G7&lt;&gt;"",VLOOKUP(G7,'ERC Consoli'!$A$9:$D$240,4,0),"")</f>
        <v>(2020)</v>
      </c>
      <c r="J87" s="682" t="str">
        <f>IF(J7&lt;&gt;"",VLOOKUP(J7,'ERC Consoli'!$A$9:$D$240,2,0),"")</f>
        <v>--</v>
      </c>
      <c r="K87" s="594" t="str">
        <f>IF(J7&lt;&gt;"",VLOOKUP(J7,'ERC Consoli'!$A$9:$D$240,3,0),"")</f>
        <v xml:space="preserve">  </v>
      </c>
      <c r="L87" s="570" t="str">
        <f>IF(J7&lt;&gt;"",VLOOKUP(J7,'ERC Consoli'!$A$9:$D$240,4,0),"")</f>
        <v xml:space="preserve">  </v>
      </c>
      <c r="M87" s="651" t="str">
        <f>IF(M7&lt;&gt;"",VLOOKUP(M7,'ERC Consoli'!$A$9:$D$240,2,0),"")</f>
        <v>--</v>
      </c>
      <c r="N87" s="65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</row>
    <row r="88" spans="2:66" s="71" customFormat="1" ht="12.4" customHeight="1">
      <c r="B88" s="88" t="s">
        <v>450</v>
      </c>
      <c r="C88" s="458"/>
      <c r="D88" s="683">
        <f>IF(D7&lt;&gt;"",VLOOKUP(D7,'ERC Advanced'!$A$8:$D$240,2,0),"")</f>
        <v>16</v>
      </c>
      <c r="E88" s="642" t="str">
        <f>IF(D7&lt;&gt;"",VLOOKUP(D7,'ERC Advanced'!$A$8:$D$240,3,0),"")</f>
        <v>rank 4</v>
      </c>
      <c r="F88" s="611" t="str">
        <f>IF(D7&lt;&gt;"",VLOOKUP(D7,'ERC Advanced'!$A$8:$D$240,4,0),"")</f>
        <v>(2019)</v>
      </c>
      <c r="G88" s="683">
        <f>IF(G7&lt;&gt;"",VLOOKUP(G7,'ERC Advanced'!$A$8:$D$240,2,0),"")</f>
        <v>5</v>
      </c>
      <c r="H88" s="642" t="str">
        <f>IF(G7&lt;&gt;"",VLOOKUP(G7,'ERC Advanced'!$A$8:$D$240,3,0),"")</f>
        <v>rank 11</v>
      </c>
      <c r="I88" s="611" t="str">
        <f>IF(G7&lt;&gt;"",VLOOKUP(G7,'ERC Advanced'!$A$8:$D$240,4,0),"")</f>
        <v>(2019)</v>
      </c>
      <c r="J88" s="683" t="str">
        <f>IF(J7&lt;&gt;"",VLOOKUP(J7,'ERC Advanced'!$A$8:$D$240,2,0),"")</f>
        <v>--</v>
      </c>
      <c r="K88" s="642" t="str">
        <f>IF(J7&lt;&gt;"",VLOOKUP(J7,'ERC Advanced'!$A$8:$D$240,3,0),"")</f>
        <v xml:space="preserve">  </v>
      </c>
      <c r="L88" s="611" t="str">
        <f>IF(J7&lt;&gt;"",VLOOKUP(J7,'ERC Advanced'!$A$8:$D$240,4,0),"")</f>
        <v xml:space="preserve">  </v>
      </c>
      <c r="M88" s="656" t="str">
        <f>IF(M7&lt;&gt;"",VLOOKUP(M7,'ERC Advanced'!$A$8:$D$240,2,0),"")</f>
        <v>--</v>
      </c>
      <c r="N88" s="657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</row>
    <row r="89" spans="2:66" s="158" customFormat="1" ht="13" customHeight="1">
      <c r="C89" s="59"/>
      <c r="D89" s="60"/>
      <c r="E89" s="384" t="s">
        <v>357</v>
      </c>
      <c r="F89" s="374"/>
      <c r="G89" s="90"/>
      <c r="H89" s="721" t="s">
        <v>357</v>
      </c>
      <c r="I89" s="90"/>
      <c r="J89" s="90"/>
      <c r="K89" s="721" t="s">
        <v>357</v>
      </c>
      <c r="L89" s="90"/>
      <c r="M89" s="62"/>
      <c r="N89" s="63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  <c r="AH89" s="159"/>
      <c r="AI89" s="159"/>
      <c r="AJ89" s="159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59"/>
      <c r="BH89" s="159"/>
      <c r="BI89" s="159"/>
      <c r="BJ89" s="159"/>
      <c r="BK89" s="159"/>
      <c r="BL89" s="159"/>
      <c r="BM89" s="159"/>
      <c r="BN89" s="159"/>
    </row>
    <row r="90" spans="2:66" s="71" customFormat="1" ht="3" customHeight="1">
      <c r="B90" s="218"/>
      <c r="C90" s="219"/>
      <c r="D90" s="94"/>
      <c r="E90" s="382"/>
      <c r="F90" s="373"/>
      <c r="G90" s="94"/>
      <c r="H90" s="201"/>
      <c r="I90" s="94"/>
      <c r="J90" s="94"/>
      <c r="K90" s="201"/>
      <c r="L90" s="94"/>
      <c r="M90" s="199"/>
      <c r="N90" s="20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</row>
    <row r="91" spans="2:66" s="158" customFormat="1" ht="17.649999999999999" customHeight="1">
      <c r="B91" s="470" t="s">
        <v>359</v>
      </c>
      <c r="C91" s="14"/>
      <c r="D91" s="931" t="str">
        <f>D7</f>
        <v>Switzerland</v>
      </c>
      <c r="E91" s="932"/>
      <c r="F91" s="932"/>
      <c r="G91" s="933"/>
      <c r="H91" s="931" t="str">
        <f>G7</f>
        <v>Austria</v>
      </c>
      <c r="I91" s="932"/>
      <c r="J91" s="932"/>
      <c r="K91" s="933"/>
      <c r="L91" s="931" t="str">
        <f>J7</f>
        <v>China</v>
      </c>
      <c r="M91" s="932"/>
      <c r="N91" s="933"/>
      <c r="O91" s="70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  <c r="BG91" s="159"/>
      <c r="BH91" s="159"/>
      <c r="BI91" s="159"/>
      <c r="BJ91" s="159"/>
      <c r="BK91" s="159"/>
      <c r="BL91" s="159"/>
      <c r="BM91" s="159"/>
      <c r="BN91" s="159"/>
    </row>
    <row r="92" spans="2:66" s="158" customFormat="1" ht="14.65" customHeight="1">
      <c r="B92" s="116" t="str">
        <f>Shanghai!B1</f>
        <v>Shanghai 2020</v>
      </c>
      <c r="C92" s="110">
        <v>13</v>
      </c>
      <c r="D92" s="56"/>
      <c r="E92" s="658"/>
      <c r="F92" s="658"/>
      <c r="G92" s="684"/>
      <c r="H92" s="56"/>
      <c r="I92" s="658"/>
      <c r="J92" s="658"/>
      <c r="K92" s="684"/>
      <c r="L92" s="56"/>
      <c r="M92" s="658"/>
      <c r="N92" s="684"/>
      <c r="O92" s="70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  <c r="BG92" s="159"/>
      <c r="BH92" s="159"/>
      <c r="BI92" s="159"/>
      <c r="BJ92" s="159"/>
      <c r="BK92" s="159"/>
      <c r="BL92" s="159"/>
      <c r="BM92" s="159"/>
      <c r="BN92" s="159"/>
    </row>
    <row r="93" spans="2:66" s="158" customFormat="1" ht="12" customHeight="1">
      <c r="B93" s="945" t="s">
        <v>471</v>
      </c>
      <c r="C93" s="946"/>
      <c r="D93" s="86">
        <f>IF(D7&lt;&gt;"",VLOOKUP(D7,Shanghai!$B$6:$V$221,2,0),"")</f>
        <v>20</v>
      </c>
      <c r="E93" s="929" t="str">
        <f>IF(D7&lt;&gt;"",VLOOKUP(D7,Shanghai!$B$6:$V$221,3,0),"")</f>
        <v xml:space="preserve"> ETH Zurich</v>
      </c>
      <c r="F93" s="929"/>
      <c r="G93" s="930"/>
      <c r="H93" s="86" t="str">
        <f>IF(G7&lt;&gt;"",VLOOKUP(G7,Shanghai!$B$6:$V$221,2,0),"")</f>
        <v>151-200</v>
      </c>
      <c r="I93" s="929" t="str">
        <f>IF(G7&lt;&gt;"",VLOOKUP(G7,Shanghai!$B$6:$V$221,3,0),"")</f>
        <v xml:space="preserve"> Univ. Vienna</v>
      </c>
      <c r="J93" s="929"/>
      <c r="K93" s="930"/>
      <c r="L93" s="86">
        <f>IF(J7&lt;&gt;"",VLOOKUP(J7,Shanghai!$B$6:$V$221,2,0),"")</f>
        <v>29</v>
      </c>
      <c r="M93" s="929" t="str">
        <f>IF(J7&lt;&gt;"",VLOOKUP(J7,Shanghai!$B$6:$V$221,3,0),"")</f>
        <v xml:space="preserve"> Tsinghua Univ.</v>
      </c>
      <c r="N93" s="930"/>
      <c r="O93" s="70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  <c r="BG93" s="159"/>
      <c r="BH93" s="159"/>
      <c r="BI93" s="159"/>
      <c r="BJ93" s="159"/>
      <c r="BK93" s="159"/>
      <c r="BL93" s="159"/>
      <c r="BM93" s="159"/>
      <c r="BN93" s="159"/>
    </row>
    <row r="94" spans="2:66" s="158" customFormat="1" ht="12" customHeight="1">
      <c r="B94" s="947"/>
      <c r="C94" s="948"/>
      <c r="D94" s="86">
        <f>IF(D7&lt;&gt;"",VLOOKUP(D7,Shanghai!$B$6:$V$221,4,0),"")</f>
        <v>56</v>
      </c>
      <c r="E94" s="929" t="str">
        <f>IF(D7&lt;&gt;"",VLOOKUP(D7,Shanghai!$B$6:$V$221,5,0),"")</f>
        <v xml:space="preserve"> Univ. Zurich</v>
      </c>
      <c r="F94" s="929"/>
      <c r="G94" s="930"/>
      <c r="H94" s="86" t="str">
        <f>IF(G7&lt;&gt;"",VLOOKUP(G7,Shanghai!$B$6:$V$221,4,0),"")</f>
        <v>201-300</v>
      </c>
      <c r="I94" s="929" t="str">
        <f>IF(G7&lt;&gt;"",VLOOKUP(G7,Shanghai!$B$6:$V$221,5,0),"")</f>
        <v xml:space="preserve"> Medical Univ. Vienna</v>
      </c>
      <c r="J94" s="929"/>
      <c r="K94" s="930"/>
      <c r="L94" s="86">
        <f>IF(J7&lt;&gt;"",VLOOKUP(J7,Shanghai!$B$6:$V$221,4,0),"")</f>
        <v>49</v>
      </c>
      <c r="M94" s="929" t="str">
        <f>IF(J7&lt;&gt;"",VLOOKUP(J7,Shanghai!$B$6:$V$221,5,0),"")</f>
        <v xml:space="preserve"> Peking Univ.</v>
      </c>
      <c r="N94" s="930"/>
      <c r="O94" s="70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59"/>
      <c r="AI94" s="159"/>
      <c r="AJ94" s="159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  <c r="BG94" s="159"/>
      <c r="BH94" s="159"/>
      <c r="BI94" s="159"/>
      <c r="BJ94" s="159"/>
      <c r="BK94" s="159"/>
      <c r="BL94" s="159"/>
      <c r="BM94" s="159"/>
      <c r="BN94" s="159"/>
    </row>
    <row r="95" spans="2:66" s="158" customFormat="1" ht="12" customHeight="1">
      <c r="B95" s="91" t="str">
        <f>CONCATENATE(D7," :" )</f>
        <v>Switzerland :</v>
      </c>
      <c r="C95" s="482">
        <f>IF(D7&lt;&gt;"",VLOOKUP(D7,Shanghai!X6:Y223,2,0),"")</f>
        <v>9</v>
      </c>
      <c r="D95" s="86">
        <f>IF(D7&lt;&gt;"",VLOOKUP(D7,Shanghai!$B$6:$V$221,6,0),"")</f>
        <v>59</v>
      </c>
      <c r="E95" s="929" t="str">
        <f>IF(D7&lt;&gt;"",VLOOKUP(D7,Shanghai!$B$6:$V$221,7,0),"")</f>
        <v xml:space="preserve"> Univ. Geneva</v>
      </c>
      <c r="F95" s="929"/>
      <c r="G95" s="930"/>
      <c r="H95" s="86" t="str">
        <f>IF(G7&lt;&gt;"",VLOOKUP(G7,Shanghai!$B$6:$V$221,6,0),"")</f>
        <v>201-300</v>
      </c>
      <c r="I95" s="929" t="str">
        <f>IF(G7&lt;&gt;"",VLOOKUP(G7,Shanghai!$B$6:$V$221,7,0),"")</f>
        <v xml:space="preserve"> Univ. Innsbruck</v>
      </c>
      <c r="J95" s="929"/>
      <c r="K95" s="930"/>
      <c r="L95" s="86">
        <f>IF(J7&lt;&gt;"",VLOOKUP(J7,Shanghai!$B$6:$V$221,6,0),"")</f>
        <v>58</v>
      </c>
      <c r="M95" s="929" t="str">
        <f>IF(J7&lt;&gt;"",VLOOKUP(J7,Shanghai!$B$6:$V$221,7,0),"")</f>
        <v xml:space="preserve"> Zhejiang Univ.</v>
      </c>
      <c r="N95" s="930"/>
      <c r="O95" s="70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  <c r="AH95" s="159"/>
      <c r="AI95" s="159"/>
      <c r="AJ95" s="159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  <c r="BG95" s="159"/>
      <c r="BH95" s="159"/>
      <c r="BI95" s="159"/>
      <c r="BJ95" s="159"/>
      <c r="BK95" s="159"/>
      <c r="BL95" s="159"/>
      <c r="BM95" s="159"/>
      <c r="BN95" s="159"/>
    </row>
    <row r="96" spans="2:66" s="158" customFormat="1" ht="12" customHeight="1">
      <c r="B96" s="91" t="str">
        <f>CONCATENATE(G7," :" )</f>
        <v>Austria :</v>
      </c>
      <c r="C96" s="482">
        <f>IF(G7&lt;&gt;"",VLOOKUP(G7,Shanghai!X6:Y223,2,0),"")</f>
        <v>14</v>
      </c>
      <c r="D96" s="86">
        <f>IF(D7&lt;&gt;"",VLOOKUP(D7,Shanghai!$B$6:$V$221,8,0),"")</f>
        <v>83</v>
      </c>
      <c r="E96" s="929" t="str">
        <f>IF(D7&lt;&gt;"",VLOOKUP(D7,Shanghai!$B$6:$V$221,9,0),"")</f>
        <v xml:space="preserve"> EPF Lausanne</v>
      </c>
      <c r="F96" s="929"/>
      <c r="G96" s="930"/>
      <c r="H96" s="86" t="str">
        <f>IF(G7&lt;&gt;"",VLOOKUP(G7,Shanghai!$B$6:$V$221,8,0),"")</f>
        <v>301-400</v>
      </c>
      <c r="I96" s="929" t="str">
        <f>IF(G7&lt;&gt;"",VLOOKUP(G7,Shanghai!$B$6:$V$221,9,0),"")</f>
        <v xml:space="preserve"> Univ. Natural Resources &amp; Life Sci.</v>
      </c>
      <c r="J96" s="929"/>
      <c r="K96" s="930"/>
      <c r="L96" s="86">
        <f>IF(J7&lt;&gt;"",VLOOKUP(J7,Shanghai!$B$6:$V$221,8,0),"")</f>
        <v>63</v>
      </c>
      <c r="M96" s="929" t="str">
        <f>IF(J7&lt;&gt;"",VLOOKUP(J7,Shanghai!$B$6:$V$221,9,0),"")</f>
        <v xml:space="preserve"> Shanghai Jiao Tong Univ.</v>
      </c>
      <c r="N96" s="930"/>
      <c r="O96" s="70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59"/>
      <c r="BN96" s="159"/>
    </row>
    <row r="97" spans="2:66" s="158" customFormat="1" ht="12" customHeight="1">
      <c r="B97" s="91" t="str">
        <f>CONCATENATE(J7," :" )</f>
        <v>China :</v>
      </c>
      <c r="C97" s="496">
        <f>IF(J7&lt;&gt;"",VLOOKUP(J7,Shanghai!X6:Y223,2,0),"")</f>
        <v>144</v>
      </c>
      <c r="D97" s="86">
        <f>IF(D7&lt;&gt;"",VLOOKUP(D7,Shanghai!$B$6:$V$221,10,0),"")</f>
        <v>88</v>
      </c>
      <c r="E97" s="929" t="str">
        <f>IF(D7&lt;&gt;"",VLOOKUP(D7,Shanghai!$B$6:$V$221,11,0),"")</f>
        <v xml:space="preserve"> Univ. Basel</v>
      </c>
      <c r="F97" s="929"/>
      <c r="G97" s="930"/>
      <c r="H97" s="86" t="str">
        <f>IF(G7&lt;&gt;"",VLOOKUP(G7,Shanghai!$B$6:$V$221,10,0),"")</f>
        <v>301-400</v>
      </c>
      <c r="I97" s="929" t="str">
        <f>IF(G7&lt;&gt;"",VLOOKUP(G7,Shanghai!$B$6:$V$221,11,0),"")</f>
        <v xml:space="preserve"> Vienna Univ. Tech.</v>
      </c>
      <c r="J97" s="929"/>
      <c r="K97" s="930"/>
      <c r="L97" s="86">
        <f>IF(J7&lt;&gt;"",VLOOKUP(J7,Shanghai!$B$6:$V$221,10,0),"")</f>
        <v>73</v>
      </c>
      <c r="M97" s="929" t="str">
        <f>IF(J7&lt;&gt;"",VLOOKUP(J7,Shanghai!$B$6:$V$221,11,0),"")</f>
        <v xml:space="preserve"> Univ. Sci. &amp; Tech. of China</v>
      </c>
      <c r="N97" s="930"/>
      <c r="O97" s="43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59"/>
      <c r="BN97" s="159"/>
    </row>
    <row r="98" spans="2:66" s="159" customFormat="1" ht="12" customHeight="1">
      <c r="B98" s="497"/>
      <c r="C98" s="498"/>
      <c r="D98" s="86" t="str">
        <f>IF(D7&lt;&gt;"",VLOOKUP(D7,Shanghai!$B$6:$V$221,12,0),"")</f>
        <v>101-150</v>
      </c>
      <c r="E98" s="929" t="str">
        <f>IF(D7&lt;&gt;"",VLOOKUP(D7,Shanghai!$B$6:$V$221,13,0),"")</f>
        <v xml:space="preserve"> Univ. Bern</v>
      </c>
      <c r="F98" s="929"/>
      <c r="G98" s="930"/>
      <c r="H98" s="86" t="str">
        <f>IF(G7&lt;&gt;"",VLOOKUP(G7,Shanghai!$B$6:$V$221,12,0),"")</f>
        <v>401-500</v>
      </c>
      <c r="I98" s="929" t="str">
        <f>IF(G7&lt;&gt;"",VLOOKUP(G7,Shanghai!$B$6:$V$221,13,0),"")</f>
        <v xml:space="preserve"> Medical Univ. Graz</v>
      </c>
      <c r="J98" s="929"/>
      <c r="K98" s="930"/>
      <c r="L98" s="86">
        <f>IF(J7&lt;&gt;"",VLOOKUP(J7,Shanghai!$B$6:$V$221,12,0),"")</f>
        <v>100</v>
      </c>
      <c r="M98" s="929" t="str">
        <f>IF(J7&lt;&gt;"",VLOOKUP(J7,Shanghai!$B$6:$V$221,13,0),"")</f>
        <v xml:space="preserve"> Fudan Univ.</v>
      </c>
      <c r="N98" s="930"/>
      <c r="O98" s="43"/>
    </row>
    <row r="99" spans="2:66" s="159" customFormat="1" ht="12" customHeight="1">
      <c r="B99" s="497"/>
      <c r="C99" s="498"/>
      <c r="D99" s="495" t="str">
        <f>IF(D7&lt;&gt;"",VLOOKUP(D7,Shanghai!$B$6:$V$221,14,0),"")</f>
        <v>101-150</v>
      </c>
      <c r="E99" s="929" t="str">
        <f>IF(D7&lt;&gt;"",VLOOKUP(D7,Shanghai!$B$6:$V$221,15,0),"")</f>
        <v xml:space="preserve"> Univ. Lausanne</v>
      </c>
      <c r="F99" s="929"/>
      <c r="G99" s="930"/>
      <c r="H99" s="495" t="str">
        <f>IF(G7&lt;&gt;"",VLOOKUP(G7,Shanghai!$B$6:$V$221,14,0),"")</f>
        <v>401-500</v>
      </c>
      <c r="I99" s="929" t="str">
        <f>IF(G7&lt;&gt;"",VLOOKUP(G7,Shanghai!$B$6:$V$221,15,0),"")</f>
        <v xml:space="preserve"> Univ. Graz</v>
      </c>
      <c r="J99" s="929"/>
      <c r="K99" s="930"/>
      <c r="L99" s="495" t="str">
        <f>IF(J7&lt;&gt;"",VLOOKUP(J7,Shanghai!$B$6:$V$221,14,0),"")</f>
        <v>101-150</v>
      </c>
      <c r="M99" s="929" t="str">
        <f>IF(J7&lt;&gt;"",VLOOKUP(J7,Shanghai!$B$6:$V$221,15,0),"")</f>
        <v xml:space="preserve"> Central South Univ.</v>
      </c>
      <c r="N99" s="930"/>
      <c r="O99" s="43"/>
    </row>
    <row r="100" spans="2:66" s="159" customFormat="1" ht="12" customHeight="1">
      <c r="B100" s="497"/>
      <c r="C100" s="498"/>
      <c r="D100" s="495" t="str">
        <f>IF(D7&lt;&gt;"",VLOOKUP(D7,Shanghai!$B$6:$V$221,16,0),"")</f>
        <v>401-500</v>
      </c>
      <c r="E100" s="929" t="str">
        <f>IF(D7&lt;&gt;"",VLOOKUP(D7,Shanghai!$B$6:$V$221,17,0),"")</f>
        <v xml:space="preserve"> Univ. Fribourg</v>
      </c>
      <c r="F100" s="929"/>
      <c r="G100" s="930"/>
      <c r="H100" s="495" t="str">
        <f>IF(G7&lt;&gt;"",VLOOKUP(G7,Shanghai!$B$6:$V$221,16,0),"")</f>
        <v>501-600</v>
      </c>
      <c r="I100" s="929" t="str">
        <f>IF(G7&lt;&gt;"",VLOOKUP(G7,Shanghai!$B$6:$V$221,17,0),"")</f>
        <v xml:space="preserve"> Medical Univ. Innsbruck</v>
      </c>
      <c r="J100" s="929"/>
      <c r="K100" s="930"/>
      <c r="L100" s="495" t="str">
        <f>IF(J7&lt;&gt;"",VLOOKUP(J7,Shanghai!$B$6:$V$221,16,0),"")</f>
        <v>101-150</v>
      </c>
      <c r="M100" s="929" t="str">
        <f>IF(J7&lt;&gt;"",VLOOKUP(J7,Shanghai!$B$6:$V$221,17,0),"")</f>
        <v xml:space="preserve"> Harbin Inst. of Tech.</v>
      </c>
      <c r="N100" s="930"/>
      <c r="O100" s="43"/>
    </row>
    <row r="101" spans="2:66" s="159" customFormat="1" ht="12" customHeight="1">
      <c r="B101" s="465"/>
      <c r="C101" s="464"/>
      <c r="D101" s="495" t="str">
        <f>IF(D7&lt;&gt;"",VLOOKUP(D7,Shanghai!$B$6:$V$221,18,0),"")</f>
        <v>701-800</v>
      </c>
      <c r="E101" s="929" t="str">
        <f>IF(D7&lt;&gt;"",VLOOKUP(D7,Shanghai!$B$6:$V$221,19,0),"")</f>
        <v xml:space="preserve"> Univ. Lugano</v>
      </c>
      <c r="F101" s="929"/>
      <c r="G101" s="930"/>
      <c r="H101" s="495" t="str">
        <f>IF(G7&lt;&gt;"",VLOOKUP(G7,Shanghai!$B$6:$V$221,18,0),"")</f>
        <v>601-700</v>
      </c>
      <c r="I101" s="929" t="str">
        <f>IF(G7&lt;&gt;"",VLOOKUP(G7,Shanghai!$B$6:$V$221,19,0),"")</f>
        <v xml:space="preserve"> Graz Univ. Tech.</v>
      </c>
      <c r="J101" s="929"/>
      <c r="K101" s="930"/>
      <c r="L101" s="495" t="str">
        <f>IF(J7&lt;&gt;"",VLOOKUP(J7,Shanghai!$B$6:$V$221,18,0),"")</f>
        <v>101-150</v>
      </c>
      <c r="M101" s="929" t="str">
        <f>IF(J7&lt;&gt;"",VLOOKUP(J7,Shanghai!$B$6:$V$221,19,0),"")</f>
        <v xml:space="preserve"> Huazhong Univ. Sci. &amp; Tech.</v>
      </c>
      <c r="N101" s="930"/>
      <c r="O101" s="43"/>
    </row>
    <row r="102" spans="2:66" s="159" customFormat="1" ht="12" customHeight="1">
      <c r="B102" s="466"/>
      <c r="C102" s="467"/>
      <c r="D102" s="92" t="str">
        <f>IF(D7&lt;&gt;"",VLOOKUP(D7,Shanghai!$B$6:$V$221,20,0),"")</f>
        <v xml:space="preserve">  </v>
      </c>
      <c r="E102" s="952" t="str">
        <f>IF(D7&lt;&gt;"",VLOOKUP(D7,Shanghai!$B$6:$V$221,21,0),"")</f>
        <v xml:space="preserve">  </v>
      </c>
      <c r="F102" s="952"/>
      <c r="G102" s="953"/>
      <c r="H102" s="92" t="str">
        <f>IF(G7&lt;&gt;"",VLOOKUP(G7,Shanghai!$B$6:$V$221,20,0),"")</f>
        <v>701-800</v>
      </c>
      <c r="I102" s="952" t="str">
        <f>IF(G7&lt;&gt;"",VLOOKUP(G7,Shanghai!$B$6:$V$221,21,0),"")</f>
        <v xml:space="preserve"> Vienna Univ. Economics &amp; Business</v>
      </c>
      <c r="J102" s="952"/>
      <c r="K102" s="953"/>
      <c r="L102" s="92" t="str">
        <f>IF(J7&lt;&gt;"",VLOOKUP(J7,Shanghai!$B$6:$V$221,20,0),"")</f>
        <v>101-150</v>
      </c>
      <c r="M102" s="952" t="str">
        <f>IF(J7&lt;&gt;"",VLOOKUP(J7,Shanghai!$B$6:$V$221,21,0),"")</f>
        <v xml:space="preserve"> Nanjing Univ.</v>
      </c>
      <c r="N102" s="953"/>
      <c r="O102" s="43"/>
    </row>
    <row r="103" spans="2:66" s="159" customFormat="1" ht="14.65" customHeight="1">
      <c r="B103" s="116" t="str">
        <f>QS!B1</f>
        <v>QS 2021</v>
      </c>
      <c r="C103" s="110">
        <v>14</v>
      </c>
      <c r="D103" s="56"/>
      <c r="E103" s="658"/>
      <c r="F103" s="658"/>
      <c r="G103" s="684"/>
      <c r="H103" s="56"/>
      <c r="I103" s="658"/>
      <c r="J103" s="658"/>
      <c r="K103" s="684"/>
      <c r="L103" s="56"/>
      <c r="M103" s="658"/>
      <c r="N103" s="684"/>
      <c r="O103" s="44"/>
    </row>
    <row r="104" spans="2:66" s="159" customFormat="1" ht="12" customHeight="1">
      <c r="B104" s="945" t="s">
        <v>470</v>
      </c>
      <c r="C104" s="946"/>
      <c r="D104" s="86">
        <f>IF(D7&lt;&gt;"",VLOOKUP(D7,QS!$B$8:$V$220,2,0),"")</f>
        <v>6</v>
      </c>
      <c r="E104" s="929" t="str">
        <f>IF(D7&lt;&gt;"",VLOOKUP(D7,QS!$B$8:$V$220,3,0),"")</f>
        <v xml:space="preserve"> ETH Zurich</v>
      </c>
      <c r="F104" s="929"/>
      <c r="G104" s="930"/>
      <c r="H104" s="86">
        <f>IF(G7&lt;&gt;"",VLOOKUP(G7,QS!$B$8:$V$220,2,0),"")</f>
        <v>150</v>
      </c>
      <c r="I104" s="929" t="str">
        <f>IF(G7&lt;&gt;"",VLOOKUP(G7,QS!$B$8:$V$220,3,0),"")</f>
        <v xml:space="preserve"> Univ. Vienna</v>
      </c>
      <c r="J104" s="929"/>
      <c r="K104" s="930"/>
      <c r="L104" s="86">
        <f>IF(J7&lt;&gt;"",VLOOKUP(J7,QS!$B$8:$V$220,2,0),"")</f>
        <v>15</v>
      </c>
      <c r="M104" s="929" t="str">
        <f>IF(J7&lt;&gt;"",VLOOKUP(J7,QS!$B$8:$V$220,3,0),"")</f>
        <v xml:space="preserve"> Tsinghua Univ.</v>
      </c>
      <c r="N104" s="930"/>
      <c r="O104" s="44"/>
    </row>
    <row r="105" spans="2:66" s="159" customFormat="1" ht="12" customHeight="1">
      <c r="B105" s="947"/>
      <c r="C105" s="948"/>
      <c r="D105" s="86">
        <f>IF(D7&lt;&gt;"",VLOOKUP(D7,QS!$B$8:$V$220,4,0),"")</f>
        <v>14</v>
      </c>
      <c r="E105" s="929" t="str">
        <f>IF(D7&lt;&gt;"",VLOOKUP(D7,QS!$B$8:$V$220,5,0),"")</f>
        <v xml:space="preserve"> EPF Lausanne</v>
      </c>
      <c r="F105" s="929"/>
      <c r="G105" s="930"/>
      <c r="H105" s="86">
        <f>IF(G7&lt;&gt;"",VLOOKUP(G7,QS!$B$8:$V$220,4,0),"")</f>
        <v>191</v>
      </c>
      <c r="I105" s="929" t="str">
        <f>IF(G7&lt;&gt;"",VLOOKUP(G7,QS!$B$8:$V$220,5,0),"")</f>
        <v xml:space="preserve"> Vienna Univ. Tech.</v>
      </c>
      <c r="J105" s="929"/>
      <c r="K105" s="930"/>
      <c r="L105" s="86">
        <f>IF(J7&lt;&gt;"",VLOOKUP(J7,QS!$B$8:$V$220,4,0),"")</f>
        <v>23</v>
      </c>
      <c r="M105" s="929" t="str">
        <f>IF(J7&lt;&gt;"",VLOOKUP(J7,QS!$B$8:$V$220,5,0),"")</f>
        <v xml:space="preserve"> Peking Univ.</v>
      </c>
      <c r="N105" s="930"/>
      <c r="O105" s="44"/>
    </row>
    <row r="106" spans="2:66" s="159" customFormat="1" ht="12" customHeight="1">
      <c r="B106" s="91" t="str">
        <f>CONCATENATE(D7," :" )</f>
        <v>Switzerland :</v>
      </c>
      <c r="C106" s="482">
        <f>IF(D7&lt;&gt;"",VLOOKUP(D7,QS!Y8:Z227,2,0),"")</f>
        <v>10</v>
      </c>
      <c r="D106" s="86">
        <f>IF(D7&lt;&gt;"",VLOOKUP(D7,QS!$B$8:$V$220,6,0),"")</f>
        <v>69</v>
      </c>
      <c r="E106" s="929" t="str">
        <f>IF(D7&lt;&gt;"",VLOOKUP(D7,QS!$B$8:$V$220,7,0),"")</f>
        <v xml:space="preserve"> Univ. Zurich</v>
      </c>
      <c r="F106" s="929"/>
      <c r="G106" s="930"/>
      <c r="H106" s="86">
        <f>IF(G7&lt;&gt;"",VLOOKUP(G7,QS!$B$8:$V$220,6,0),"")</f>
        <v>265</v>
      </c>
      <c r="I106" s="929" t="str">
        <f>IF(G7&lt;&gt;"",VLOOKUP(G7,QS!$B$8:$V$220,7,0),"")</f>
        <v xml:space="preserve"> Univ. Innsbruck</v>
      </c>
      <c r="J106" s="929"/>
      <c r="K106" s="930"/>
      <c r="L106" s="86">
        <f>IF(J7&lt;&gt;"",VLOOKUP(J7,QS!$B$8:$V$220,6,0),"")</f>
        <v>34</v>
      </c>
      <c r="M106" s="929" t="str">
        <f>IF(J7&lt;&gt;"",VLOOKUP(J7,QS!$B$8:$V$220,7,0),"")</f>
        <v xml:space="preserve"> Fudan Univ.</v>
      </c>
      <c r="N106" s="930"/>
      <c r="O106" s="44"/>
    </row>
    <row r="107" spans="2:66" s="159" customFormat="1" ht="12" customHeight="1">
      <c r="B107" s="91" t="str">
        <f>CONCATENATE(G7," :" )</f>
        <v>Austria :</v>
      </c>
      <c r="C107" s="482">
        <f>IF(G7&lt;&gt;"",VLOOKUP(G7,QS!Y8:Z227,2,0),"")</f>
        <v>8</v>
      </c>
      <c r="D107" s="86">
        <f>IF(D7&lt;&gt;"",VLOOKUP(D7,QS!$B$8:$V$220,8,0),"")</f>
        <v>106</v>
      </c>
      <c r="E107" s="929" t="str">
        <f>IF(D7&lt;&gt;"",VLOOKUP(D7,QS!$B$8:$V$220,9,0),"")</f>
        <v xml:space="preserve"> Univ. Geneva</v>
      </c>
      <c r="F107" s="929"/>
      <c r="G107" s="930"/>
      <c r="H107" s="86">
        <f>IF(G7&lt;&gt;"",VLOOKUP(G7,QS!$B$8:$V$220,8,0),"")</f>
        <v>275</v>
      </c>
      <c r="I107" s="929" t="str">
        <f>IF(G7&lt;&gt;"",VLOOKUP(G7,QS!$B$8:$V$220,9,0),"")</f>
        <v xml:space="preserve"> Graz Univ. Tech.</v>
      </c>
      <c r="J107" s="929"/>
      <c r="K107" s="930"/>
      <c r="L107" s="86">
        <f>IF(J7&lt;&gt;"",VLOOKUP(J7,QS!$B$8:$V$220,8,0),"")</f>
        <v>47</v>
      </c>
      <c r="M107" s="929" t="str">
        <f>IF(J7&lt;&gt;"",VLOOKUP(J7,QS!$B$8:$V$220,9,0),"")</f>
        <v xml:space="preserve"> Shanghai Jiao Tong Univ.</v>
      </c>
      <c r="N107" s="930"/>
      <c r="O107" s="44"/>
    </row>
    <row r="108" spans="2:66" s="159" customFormat="1" ht="12" customHeight="1">
      <c r="B108" s="497" t="str">
        <f>CONCATENATE(J7," :" )</f>
        <v>China :</v>
      </c>
      <c r="C108" s="496">
        <f>IF(J7&lt;&gt;"",VLOOKUP(J7,QS!Y8:Z227,2,0),"")</f>
        <v>51</v>
      </c>
      <c r="D108" s="86">
        <f>IF(D7&lt;&gt;"",VLOOKUP(D7,QS!$B$8:$V$220,10,0),"")</f>
        <v>114</v>
      </c>
      <c r="E108" s="929" t="str">
        <f>IF(D7&lt;&gt;"",VLOOKUP(D7,QS!$B$8:$V$220,11,0),"")</f>
        <v xml:space="preserve"> Univ. Bern</v>
      </c>
      <c r="F108" s="929"/>
      <c r="G108" s="930"/>
      <c r="H108" s="86">
        <f>IF(G7&lt;&gt;"",VLOOKUP(G7,QS!$B$8:$V$220,10,0),"")</f>
        <v>362</v>
      </c>
      <c r="I108" s="929" t="str">
        <f>IF(G7&lt;&gt;"",VLOOKUP(G7,QS!$B$8:$V$220,11,0),"")</f>
        <v xml:space="preserve"> Univ. Linz</v>
      </c>
      <c r="J108" s="929"/>
      <c r="K108" s="930"/>
      <c r="L108" s="86">
        <f>IF(J7&lt;&gt;"",VLOOKUP(J7,QS!$B$8:$V$220,10,0),"")</f>
        <v>53</v>
      </c>
      <c r="M108" s="929" t="str">
        <f>IF(J7&lt;&gt;"",VLOOKUP(J7,QS!$B$8:$V$220,11,0),"")</f>
        <v xml:space="preserve"> Zhejiang Univ.</v>
      </c>
      <c r="N108" s="930"/>
      <c r="O108" s="44"/>
    </row>
    <row r="109" spans="2:66" s="159" customFormat="1" ht="12" customHeight="1">
      <c r="B109" s="465"/>
      <c r="C109" s="481"/>
      <c r="D109" s="86">
        <f>IF(D7&lt;&gt;"",VLOOKUP(D7,QS!$B$8:$V$220,12,0),"")</f>
        <v>149</v>
      </c>
      <c r="E109" s="929" t="str">
        <f>IF(D7&lt;&gt;"",VLOOKUP(D7,QS!$B$8:$V$220,13,0),"")</f>
        <v xml:space="preserve"> Univ. Basel</v>
      </c>
      <c r="F109" s="929"/>
      <c r="G109" s="930"/>
      <c r="H109" s="86" t="str">
        <f>IF(G7&lt;&gt;"",VLOOKUP(G7,QS!$B$8:$V$220,12,0),"")</f>
        <v>511-520</v>
      </c>
      <c r="I109" s="929" t="str">
        <f>IF(G7&lt;&gt;"",VLOOKUP(G7,QS!$B$8:$V$220,13,0),"")</f>
        <v xml:space="preserve"> Univ. Klagenfurt</v>
      </c>
      <c r="J109" s="929"/>
      <c r="K109" s="930"/>
      <c r="L109" s="86">
        <f>IF(J7&lt;&gt;"",VLOOKUP(J7,QS!$B$8:$V$220,12,0),"")</f>
        <v>93</v>
      </c>
      <c r="M109" s="929" t="str">
        <f>IF(J7&lt;&gt;"",VLOOKUP(J7,QS!$B$8:$V$220,13,0),"")</f>
        <v xml:space="preserve"> Univ. Sci. &amp; Tech. of China</v>
      </c>
      <c r="N109" s="930"/>
      <c r="O109" s="44"/>
    </row>
    <row r="110" spans="2:66" s="159" customFormat="1" ht="12" customHeight="1">
      <c r="B110" s="465"/>
      <c r="C110" s="481"/>
      <c r="D110" s="86">
        <f>IF(D7&lt;&gt;"",VLOOKUP(D7,QS!$B$8:$V$220,14,0),"")</f>
        <v>169</v>
      </c>
      <c r="E110" s="929" t="str">
        <f>IF(D7&lt;&gt;"",VLOOKUP(D7,QS!$B$8:$V$220,15,0),"")</f>
        <v xml:space="preserve"> Univ. Lausanne</v>
      </c>
      <c r="F110" s="929"/>
      <c r="G110" s="930"/>
      <c r="H110" s="86" t="str">
        <f>IF(G7&lt;&gt;"",VLOOKUP(G7,QS!$B$8:$V$220,14,0),"")</f>
        <v>581-590</v>
      </c>
      <c r="I110" s="929" t="str">
        <f>IF(G7&lt;&gt;"",VLOOKUP(G7,QS!$B$8:$V$220,15,0),"")</f>
        <v xml:space="preserve"> Univ. Graz</v>
      </c>
      <c r="J110" s="929"/>
      <c r="K110" s="930"/>
      <c r="L110" s="86">
        <f>IF(J7&lt;&gt;"",VLOOKUP(J7,QS!$B$8:$V$220,14,0),"")</f>
        <v>124</v>
      </c>
      <c r="M110" s="929" t="str">
        <f>IF(J7&lt;&gt;"",VLOOKUP(J7,QS!$B$8:$V$220,15,0),"")</f>
        <v xml:space="preserve"> Nanjing Univ.</v>
      </c>
      <c r="N110" s="930"/>
      <c r="O110" s="44"/>
    </row>
    <row r="111" spans="2:66" s="159" customFormat="1" ht="12" customHeight="1">
      <c r="B111" s="465"/>
      <c r="C111" s="481"/>
      <c r="D111" s="86">
        <f>IF(D7&lt;&gt;"",VLOOKUP(D7,QS!$B$8:$V$220,16,0),"")</f>
        <v>273</v>
      </c>
      <c r="E111" s="929" t="str">
        <f>IF(D7&lt;&gt;"",VLOOKUP(D7,QS!$B$8:$V$220,17,0),"")</f>
        <v xml:space="preserve"> Univ. Lugano</v>
      </c>
      <c r="F111" s="929"/>
      <c r="G111" s="930"/>
      <c r="H111" s="86" t="str">
        <f>IF(G7&lt;&gt;"",VLOOKUP(G7,QS!$B$8:$V$220,16,0),"")</f>
        <v>751-800</v>
      </c>
      <c r="I111" s="929" t="str">
        <f>IF(G7&lt;&gt;"",VLOOKUP(G7,QS!$B$8:$V$220,17,0),"")</f>
        <v xml:space="preserve"> Univ. Salzburg</v>
      </c>
      <c r="J111" s="929"/>
      <c r="K111" s="930"/>
      <c r="L111" s="86">
        <f>IF(J7&lt;&gt;"",VLOOKUP(J7,QS!$B$8:$V$220,16,0),"")</f>
        <v>246</v>
      </c>
      <c r="M111" s="929" t="str">
        <f>IF(J7&lt;&gt;"",VLOOKUP(J7,QS!$B$8:$V$220,17,0),"")</f>
        <v xml:space="preserve"> Wuhan Univ.</v>
      </c>
      <c r="N111" s="930"/>
      <c r="O111" s="44"/>
    </row>
    <row r="112" spans="2:66" s="159" customFormat="1" ht="12" customHeight="1">
      <c r="B112" s="465"/>
      <c r="C112" s="464"/>
      <c r="D112" s="86">
        <f>IF(D7&lt;&gt;"",VLOOKUP(D7,QS!$B$8:$V$220,18,0),"")</f>
        <v>428</v>
      </c>
      <c r="E112" s="929" t="str">
        <f>IF(D7&lt;&gt;"",VLOOKUP(D7,QS!$B$8:$V$220,19,0),"")</f>
        <v xml:space="preserve"> Univ. St Gallen</v>
      </c>
      <c r="F112" s="929"/>
      <c r="G112" s="930"/>
      <c r="H112" s="86" t="str">
        <f>IF(G7&lt;&gt;"",VLOOKUP(G7,QS!$B$8:$V$220,18,0),"")</f>
        <v xml:space="preserve">  </v>
      </c>
      <c r="I112" s="929" t="str">
        <f>IF(G7&lt;&gt;"",VLOOKUP(G7,QS!$B$8:$V$220,19,0),"")</f>
        <v xml:space="preserve">  </v>
      </c>
      <c r="J112" s="929"/>
      <c r="K112" s="930"/>
      <c r="L112" s="86">
        <f>IF(J7&lt;&gt;"",VLOOKUP(J7,QS!$B$8:$V$220,18,0),"")</f>
        <v>256</v>
      </c>
      <c r="M112" s="929" t="str">
        <f>IF(J7&lt;&gt;"",VLOOKUP(J7,QS!$B$8:$V$220,19,0),"")</f>
        <v xml:space="preserve"> Tongji Univ.</v>
      </c>
      <c r="N112" s="930"/>
      <c r="O112" s="44"/>
    </row>
    <row r="113" spans="2:15" s="159" customFormat="1" ht="12" customHeight="1">
      <c r="B113" s="466"/>
      <c r="C113" s="467"/>
      <c r="D113" s="92" t="str">
        <f>IF(D7&lt;&gt;"",VLOOKUP(D7,QS!$B$8:$V$220,20,0),"")</f>
        <v>601-650</v>
      </c>
      <c r="E113" s="952" t="str">
        <f>IF(D7&lt;&gt;"",VLOOKUP(D7,QS!$B$8:$V$220,21,0),"")</f>
        <v xml:space="preserve"> Univ. Fribourg</v>
      </c>
      <c r="F113" s="952"/>
      <c r="G113" s="953"/>
      <c r="H113" s="92" t="str">
        <f>IF(G7&lt;&gt;"",VLOOKUP(G7,QS!$B$8:$V$220,20,0),"")</f>
        <v xml:space="preserve">  </v>
      </c>
      <c r="I113" s="952" t="str">
        <f>IF(G7&lt;&gt;"",VLOOKUP(G7,QS!$B$8:$V$220,21,0),"")</f>
        <v xml:space="preserve">  </v>
      </c>
      <c r="J113" s="952"/>
      <c r="K113" s="953"/>
      <c r="L113" s="92">
        <f>IF(J7&lt;&gt;"",VLOOKUP(J7,QS!$B$8:$V$220,20,0),"")</f>
        <v>260</v>
      </c>
      <c r="M113" s="952" t="str">
        <f>IF(J7&lt;&gt;"",VLOOKUP(J7,QS!$B$8:$V$220,21,0),"")</f>
        <v xml:space="preserve"> Harbin Inst. of Tech.</v>
      </c>
      <c r="N113" s="953"/>
      <c r="O113" s="44"/>
    </row>
    <row r="114" spans="2:15" s="159" customFormat="1" ht="14.65" customHeight="1">
      <c r="B114" s="116" t="str">
        <f>Times!B1</f>
        <v>Times 2021</v>
      </c>
      <c r="C114" s="110">
        <v>15</v>
      </c>
      <c r="D114" s="56"/>
      <c r="E114" s="658"/>
      <c r="F114" s="658"/>
      <c r="G114" s="684"/>
      <c r="H114" s="56"/>
      <c r="I114" s="658"/>
      <c r="J114" s="658"/>
      <c r="K114" s="684"/>
      <c r="L114" s="56"/>
      <c r="M114" s="658"/>
      <c r="N114" s="684"/>
      <c r="O114" s="44"/>
    </row>
    <row r="115" spans="2:15" s="159" customFormat="1" ht="12" customHeight="1">
      <c r="B115" s="945" t="s">
        <v>451</v>
      </c>
      <c r="C115" s="946"/>
      <c r="D115" s="86">
        <f>IF(D7&lt;&gt;"",VLOOKUP(D7,Times!$B$8:$V$229,2,0),"")</f>
        <v>14</v>
      </c>
      <c r="E115" s="929" t="str">
        <f>IF(D7&lt;&gt;"",VLOOKUP(D7,Times!$B$8:$V$229,3,0),"")</f>
        <v xml:space="preserve"> ETH Zurich</v>
      </c>
      <c r="F115" s="929"/>
      <c r="G115" s="930"/>
      <c r="H115" s="86">
        <f>IF(G7&lt;&gt;"",VLOOKUP(G7,Times!$B$8:$V$229,2,0),"")</f>
        <v>164</v>
      </c>
      <c r="I115" s="929" t="str">
        <f>IF(G7&lt;&gt;"",VLOOKUP(G7,Times!$B$8:$V$229,3,0),"")</f>
        <v xml:space="preserve"> Univ. Vienna</v>
      </c>
      <c r="J115" s="929"/>
      <c r="K115" s="930"/>
      <c r="L115" s="86">
        <f>IF(J7&lt;&gt;"",VLOOKUP(J7,Times!$B$8:$V$229,2,0),"")</f>
        <v>20</v>
      </c>
      <c r="M115" s="929" t="str">
        <f>IF(J7&lt;&gt;"",VLOOKUP(J7,Times!$B$8:$V$229,3,0),"")</f>
        <v xml:space="preserve"> Tsinghua Univ.</v>
      </c>
      <c r="N115" s="930"/>
      <c r="O115" s="44"/>
    </row>
    <row r="116" spans="2:15" s="159" customFormat="1" ht="12" customHeight="1">
      <c r="B116" s="947"/>
      <c r="C116" s="948"/>
      <c r="D116" s="86">
        <f>IF(D7&lt;&gt;"",VLOOKUP(D7,Times!$B$8:$V$229,4,0),"")</f>
        <v>43</v>
      </c>
      <c r="E116" s="929" t="str">
        <f>IF(D7&lt;&gt;"",VLOOKUP(D7,Times!$B$8:$V$229,5,0),"")</f>
        <v xml:space="preserve"> EPF Lausanne</v>
      </c>
      <c r="F116" s="929"/>
      <c r="G116" s="930"/>
      <c r="H116" s="86" t="str">
        <f>IF(G7&lt;&gt;"",VLOOKUP(G7,Times!$B$8:$V$229,4,0),"")</f>
        <v>201-250</v>
      </c>
      <c r="I116" s="929" t="str">
        <f>IF(G7&lt;&gt;"",VLOOKUP(G7,Times!$B$8:$V$229,5,0),"")</f>
        <v xml:space="preserve"> Medical Univ. Graz</v>
      </c>
      <c r="J116" s="929"/>
      <c r="K116" s="930"/>
      <c r="L116" s="86">
        <f>IF(J7&lt;&gt;"",VLOOKUP(J7,Times!$B$8:$V$229,4,0),"")</f>
        <v>23</v>
      </c>
      <c r="M116" s="929" t="str">
        <f>IF(J7&lt;&gt;"",VLOOKUP(J7,Times!$B$8:$V$229,5,0),"")</f>
        <v xml:space="preserve"> Peking Univ.</v>
      </c>
      <c r="N116" s="930"/>
      <c r="O116" s="44"/>
    </row>
    <row r="117" spans="2:15" s="159" customFormat="1" ht="12" customHeight="1">
      <c r="B117" s="91" t="str">
        <f>CONCATENATE(D7," :" )</f>
        <v>Switzerland :</v>
      </c>
      <c r="C117" s="482">
        <f>IF(D7&lt;&gt;"",VLOOKUP(D7,Times!Y8:Z278,2,0),"")</f>
        <v>11</v>
      </c>
      <c r="D117" s="86">
        <f>IF(D7&lt;&gt;"",VLOOKUP(D7,Times!$B$8:$V$229,6,0),"")</f>
        <v>73</v>
      </c>
      <c r="E117" s="929" t="str">
        <f>IF(D7&lt;&gt;"",VLOOKUP(D7,Times!$B$8:$V$229,7,0),"")</f>
        <v xml:space="preserve"> Univ. Zurich</v>
      </c>
      <c r="F117" s="929"/>
      <c r="G117" s="930"/>
      <c r="H117" s="86" t="str">
        <f>IF(G7&lt;&gt;"",VLOOKUP(G7,Times!$B$8:$V$229,6,0),"")</f>
        <v>201-250</v>
      </c>
      <c r="I117" s="929" t="str">
        <f>IF(G7&lt;&gt;"",VLOOKUP(G7,Times!$B$8:$V$229,7,0),"")</f>
        <v xml:space="preserve"> Medical Univ. Innsbruck</v>
      </c>
      <c r="J117" s="929"/>
      <c r="K117" s="930"/>
      <c r="L117" s="86">
        <f>IF(J7&lt;&gt;"",VLOOKUP(J7,Times!$B$8:$V$229,6,0),"")</f>
        <v>70</v>
      </c>
      <c r="M117" s="929" t="str">
        <f>IF(J7&lt;&gt;"",VLOOKUP(J7,Times!$B$8:$V$229,7,0),"")</f>
        <v xml:space="preserve"> Fudan Univ.</v>
      </c>
      <c r="N117" s="930"/>
      <c r="O117" s="44"/>
    </row>
    <row r="118" spans="2:15" s="159" customFormat="1" ht="12" customHeight="1">
      <c r="B118" s="91" t="str">
        <f>CONCATENATE(G7," :" )</f>
        <v>Austria :</v>
      </c>
      <c r="C118" s="482">
        <f>IF(G7&lt;&gt;"",VLOOKUP(G7,Times!Y8:Z278,2,0),"")</f>
        <v>11</v>
      </c>
      <c r="D118" s="86">
        <f>IF(D7&lt;&gt;"",VLOOKUP(D7,Times!$B$8:$V$229,8,0),"")</f>
        <v>92</v>
      </c>
      <c r="E118" s="929" t="str">
        <f>IF(D7&lt;&gt;"",VLOOKUP(D7,Times!$B$8:$V$229,9,0),"")</f>
        <v xml:space="preserve"> Univ. Basel</v>
      </c>
      <c r="F118" s="929"/>
      <c r="G118" s="930"/>
      <c r="H118" s="86" t="str">
        <f>IF(G7&lt;&gt;"",VLOOKUP(G7,Times!$B$8:$V$229,8,0),"")</f>
        <v>201-250</v>
      </c>
      <c r="I118" s="929" t="str">
        <f>IF(G7&lt;&gt;"",VLOOKUP(G7,Times!$B$8:$V$229,9,0),"")</f>
        <v xml:space="preserve"> Medical Univ. Vienna</v>
      </c>
      <c r="J118" s="929"/>
      <c r="K118" s="930"/>
      <c r="L118" s="86">
        <f>IF(J7&lt;&gt;"",VLOOKUP(J7,Times!$B$8:$V$229,8,0),"")</f>
        <v>87</v>
      </c>
      <c r="M118" s="929" t="str">
        <f>IF(J7&lt;&gt;"",VLOOKUP(J7,Times!$B$8:$V$229,9,0),"")</f>
        <v xml:space="preserve"> Univ. Sci. &amp; Tech. of China</v>
      </c>
      <c r="N118" s="930"/>
      <c r="O118" s="44"/>
    </row>
    <row r="119" spans="2:15" s="159" customFormat="1" ht="12" customHeight="1">
      <c r="B119" s="497" t="str">
        <f>CONCATENATE(J7," :" )</f>
        <v>China :</v>
      </c>
      <c r="C119" s="496">
        <f>IF(J7&lt;&gt;"",VLOOKUP(J7,Times!Y8:Z278,2,0),"")</f>
        <v>74</v>
      </c>
      <c r="D119" s="86">
        <f>IF(D7&lt;&gt;"",VLOOKUP(D7,Times!$B$8:$V$229,10,0),"")</f>
        <v>109</v>
      </c>
      <c r="E119" s="929" t="str">
        <f>IF(D7&lt;&gt;"",VLOOKUP(D7,Times!$B$8:$V$229,11,0),"")</f>
        <v xml:space="preserve"> Univ. Bern</v>
      </c>
      <c r="F119" s="929"/>
      <c r="G119" s="930"/>
      <c r="H119" s="86" t="str">
        <f>IF(G7&lt;&gt;"",VLOOKUP(G7,Times!$B$8:$V$229,10,0),"")</f>
        <v>301-350</v>
      </c>
      <c r="I119" s="929" t="str">
        <f>IF(G7&lt;&gt;"",VLOOKUP(G7,Times!$B$8:$V$229,11,0),"")</f>
        <v xml:space="preserve"> Univ. Klagenfurt</v>
      </c>
      <c r="J119" s="929"/>
      <c r="K119" s="930"/>
      <c r="L119" s="86">
        <f>IF(J7&lt;&gt;"",VLOOKUP(J7,Times!$B$8:$V$229,10,0),"")</f>
        <v>94</v>
      </c>
      <c r="M119" s="929" t="str">
        <f>IF(J7&lt;&gt;"",VLOOKUP(J7,Times!$B$8:$V$229,11,0),"")</f>
        <v xml:space="preserve"> Zhejiang Univ.</v>
      </c>
      <c r="N119" s="930"/>
      <c r="O119" s="44"/>
    </row>
    <row r="120" spans="2:15" s="159" customFormat="1" ht="12" customHeight="1">
      <c r="B120" s="465"/>
      <c r="C120" s="481"/>
      <c r="D120" s="86">
        <f>IF(D7&lt;&gt;"",VLOOKUP(D7,Times!$B$8:$V$229,12,0),"")</f>
        <v>149</v>
      </c>
      <c r="E120" s="929" t="str">
        <f>IF(D7&lt;&gt;"",VLOOKUP(D7,Times!$B$8:$V$229,13,0),"")</f>
        <v xml:space="preserve"> Univ. Geneva</v>
      </c>
      <c r="F120" s="929"/>
      <c r="G120" s="930"/>
      <c r="H120" s="86" t="str">
        <f>IF(G7&lt;&gt;"",VLOOKUP(G7,Times!$B$8:$V$229,12,0),"")</f>
        <v>351-400</v>
      </c>
      <c r="I120" s="929" t="str">
        <f>IF(G7&lt;&gt;"",VLOOKUP(G7,Times!$B$8:$V$229,13,0),"")</f>
        <v xml:space="preserve"> Univ. Innsbruck</v>
      </c>
      <c r="J120" s="929"/>
      <c r="K120" s="930"/>
      <c r="L120" s="86">
        <f>IF(J7&lt;&gt;"",VLOOKUP(J7,Times!$B$8:$V$229,12,0),"")</f>
        <v>100</v>
      </c>
      <c r="M120" s="929" t="str">
        <f>IF(J7&lt;&gt;"",VLOOKUP(J7,Times!$B$8:$V$229,13,0),"")</f>
        <v xml:space="preserve"> Shanghai Jiao Tong Univ.</v>
      </c>
      <c r="N120" s="930"/>
      <c r="O120" s="44"/>
    </row>
    <row r="121" spans="2:15" s="159" customFormat="1" ht="12" customHeight="1">
      <c r="B121" s="465"/>
      <c r="C121" s="481"/>
      <c r="D121" s="86">
        <f>IF(D7&lt;&gt;"",VLOOKUP(D7,Times!$B$8:$V$229,14,0),"")</f>
        <v>191</v>
      </c>
      <c r="E121" s="929" t="str">
        <f>IF(D7&lt;&gt;"",VLOOKUP(D7,Times!$B$8:$V$229,15,0),"")</f>
        <v xml:space="preserve"> Univ. Lausanne</v>
      </c>
      <c r="F121" s="929"/>
      <c r="G121" s="930"/>
      <c r="H121" s="86" t="str">
        <f>IF(G7&lt;&gt;"",VLOOKUP(G7,Times!$B$8:$V$229,14,0),"")</f>
        <v>401-500</v>
      </c>
      <c r="I121" s="929" t="str">
        <f>IF(G7&lt;&gt;"",VLOOKUP(G7,Times!$B$8:$V$229,15,0),"")</f>
        <v xml:space="preserve"> Vienna Univ. Tech.</v>
      </c>
      <c r="J121" s="929"/>
      <c r="K121" s="930"/>
      <c r="L121" s="86">
        <f>IF(J7&lt;&gt;"",VLOOKUP(J7,Times!$B$8:$V$229,14,0),"")</f>
        <v>111</v>
      </c>
      <c r="M121" s="929" t="str">
        <f>IF(J7&lt;&gt;"",VLOOKUP(J7,Times!$B$8:$V$229,15,0),"")</f>
        <v xml:space="preserve"> Nanjing Univ.</v>
      </c>
      <c r="N121" s="930"/>
      <c r="O121" s="44"/>
    </row>
    <row r="122" spans="2:15" s="159" customFormat="1" ht="12" customHeight="1">
      <c r="B122" s="465"/>
      <c r="C122" s="481"/>
      <c r="D122" s="86" t="str">
        <f>IF(D7&lt;&gt;"",VLOOKUP(D7,Times!$B$8:$V$229,16,0),"")</f>
        <v>251-300</v>
      </c>
      <c r="E122" s="929" t="str">
        <f>IF(D7&lt;&gt;"",VLOOKUP(D7,Times!$B$8:$V$229,17,0),"")</f>
        <v xml:space="preserve"> Univ. Lugano</v>
      </c>
      <c r="F122" s="929"/>
      <c r="G122" s="930"/>
      <c r="H122" s="86" t="str">
        <f>IF(G7&lt;&gt;"",VLOOKUP(G7,Times!$B$8:$V$229,16,0),"")</f>
        <v>501-600</v>
      </c>
      <c r="I122" s="929" t="str">
        <f>IF(G7&lt;&gt;"",VLOOKUP(G7,Times!$B$8:$V$229,17,0),"")</f>
        <v xml:space="preserve"> Graz Univ. Tech.</v>
      </c>
      <c r="J122" s="929"/>
      <c r="K122" s="930"/>
      <c r="L122" s="86" t="str">
        <f>IF(J7&lt;&gt;"",VLOOKUP(J7,Times!$B$8:$V$229,16,0),"")</f>
        <v>251-300</v>
      </c>
      <c r="M122" s="929" t="str">
        <f>IF(J7&lt;&gt;"",VLOOKUP(J7,Times!$B$8:$V$229,17,0),"")</f>
        <v xml:space="preserve"> Southern Univ. Sci. &amp; Tech.</v>
      </c>
      <c r="N122" s="930"/>
      <c r="O122" s="44"/>
    </row>
    <row r="123" spans="2:15" s="159" customFormat="1" ht="12" customHeight="1">
      <c r="B123" s="465"/>
      <c r="C123" s="464"/>
      <c r="D123" s="86" t="str">
        <f>IF(D7&lt;&gt;"",VLOOKUP(D7,Times!$B$8:$V$229,18,0),"")</f>
        <v>351-400</v>
      </c>
      <c r="E123" s="929" t="str">
        <f>IF(D7&lt;&gt;"",VLOOKUP(D7,Times!$B$8:$V$229,19,0),"")</f>
        <v xml:space="preserve"> Univ. Fribourg</v>
      </c>
      <c r="F123" s="929"/>
      <c r="G123" s="930"/>
      <c r="H123" s="86" t="str">
        <f>IF(G7&lt;&gt;"",VLOOKUP(G7,Times!$B$8:$V$229,18,0),"")</f>
        <v>601-800</v>
      </c>
      <c r="I123" s="929" t="str">
        <f>IF(G7&lt;&gt;"",VLOOKUP(G7,Times!$B$8:$V$229,19,0),"")</f>
        <v xml:space="preserve"> Univ. Linz</v>
      </c>
      <c r="J123" s="929"/>
      <c r="K123" s="930"/>
      <c r="L123" s="86" t="str">
        <f>IF(J7&lt;&gt;"",VLOOKUP(J7,Times!$B$8:$V$229,18,0),"")</f>
        <v>251-300</v>
      </c>
      <c r="M123" s="929" t="str">
        <f>IF(J7&lt;&gt;"",VLOOKUP(J7,Times!$B$8:$V$229,19,0),"")</f>
        <v xml:space="preserve"> Sun Yat-sen Univ.</v>
      </c>
      <c r="N123" s="930"/>
      <c r="O123" s="44"/>
    </row>
    <row r="124" spans="2:15" s="159" customFormat="1" ht="12" customHeight="1">
      <c r="B124" s="468"/>
      <c r="C124" s="469"/>
      <c r="D124" s="92" t="str">
        <f>IF(D7&lt;&gt;"",VLOOKUP(D7,Times!$B$8:$V$229,20,0),"")</f>
        <v>401-500</v>
      </c>
      <c r="E124" s="952" t="str">
        <f>IF(D7&lt;&gt;"",VLOOKUP(D7,Times!$B$8:$V$229,21,0),"")</f>
        <v xml:space="preserve"> Univ. Neuchâtel</v>
      </c>
      <c r="F124" s="952"/>
      <c r="G124" s="953"/>
      <c r="H124" s="92" t="str">
        <f>IF(G7&lt;&gt;"",VLOOKUP(G7,Times!$B$8:$V$229,20,0),"")</f>
        <v>601-800</v>
      </c>
      <c r="I124" s="952" t="str">
        <f>IF(G7&lt;&gt;"",VLOOKUP(G7,Times!$B$8:$V$229,21,0),"")</f>
        <v xml:space="preserve"> Univ. Graz</v>
      </c>
      <c r="J124" s="952"/>
      <c r="K124" s="953"/>
      <c r="L124" s="92" t="str">
        <f>IF(J7&lt;&gt;"",VLOOKUP(J7,Times!$B$8:$V$229,20,0),"")</f>
        <v>301-350</v>
      </c>
      <c r="M124" s="952" t="str">
        <f>IF(J7&lt;&gt;"",VLOOKUP(J7,Times!$B$8:$V$229,21,0),"")</f>
        <v xml:space="preserve"> Beijing Normal Univ.</v>
      </c>
      <c r="N124" s="953"/>
      <c r="O124" s="44"/>
    </row>
    <row r="125" spans="2:15" s="159" customFormat="1" ht="7.15" customHeight="1">
      <c r="C125" s="93"/>
      <c r="D125" s="95"/>
      <c r="E125" s="385"/>
      <c r="F125" s="376"/>
      <c r="G125" s="89"/>
      <c r="H125" s="89"/>
      <c r="I125" s="89"/>
      <c r="J125" s="89"/>
      <c r="K125" s="89"/>
      <c r="L125" s="89"/>
      <c r="M125" s="93"/>
      <c r="N125" s="89"/>
      <c r="O125" s="44"/>
    </row>
    <row r="126" spans="2:15" s="159" customFormat="1" ht="13" customHeight="1">
      <c r="B126" s="97" t="s">
        <v>358</v>
      </c>
      <c r="C126" s="93"/>
      <c r="D126" s="95"/>
      <c r="E126" s="385"/>
      <c r="F126" s="376"/>
      <c r="G126" s="94"/>
      <c r="H126" s="96"/>
      <c r="I126" s="94"/>
      <c r="J126" s="94"/>
      <c r="K126" s="95"/>
      <c r="L126" s="94"/>
      <c r="M126" s="95"/>
      <c r="N126" s="96"/>
      <c r="O126" s="44"/>
    </row>
    <row r="127" spans="2:15" s="159" customFormat="1" ht="3" customHeight="1">
      <c r="C127" s="93"/>
      <c r="D127" s="95"/>
      <c r="E127" s="385"/>
      <c r="F127" s="376"/>
      <c r="G127" s="94"/>
      <c r="H127" s="96"/>
      <c r="I127" s="94"/>
      <c r="J127" s="94"/>
      <c r="K127" s="95"/>
      <c r="L127" s="94"/>
      <c r="M127" s="95"/>
      <c r="N127" s="96"/>
      <c r="O127" s="44"/>
    </row>
    <row r="128" spans="2:15" s="159" customFormat="1" ht="10.9" customHeight="1">
      <c r="B128" s="206" t="s">
        <v>502</v>
      </c>
      <c r="C128" s="206"/>
      <c r="D128" s="206"/>
      <c r="E128" s="206"/>
      <c r="F128" s="206" t="s">
        <v>565</v>
      </c>
      <c r="G128" s="206"/>
      <c r="H128" s="206"/>
      <c r="I128" s="206"/>
      <c r="J128" s="206"/>
      <c r="K128" s="206" t="s">
        <v>523</v>
      </c>
      <c r="L128" s="206"/>
      <c r="M128" s="206"/>
      <c r="N128" s="96"/>
      <c r="O128" s="44"/>
    </row>
    <row r="129" spans="2:15" s="159" customFormat="1" ht="10.9" customHeight="1">
      <c r="B129" s="206" t="s">
        <v>503</v>
      </c>
      <c r="C129" s="206"/>
      <c r="D129" s="206"/>
      <c r="E129" s="206"/>
      <c r="F129" s="206" t="s">
        <v>524</v>
      </c>
      <c r="G129" s="206"/>
      <c r="H129" s="206"/>
      <c r="I129" s="206"/>
      <c r="J129" s="206"/>
      <c r="K129" s="206" t="s">
        <v>522</v>
      </c>
      <c r="L129" s="206"/>
      <c r="M129" s="206"/>
      <c r="N129" s="96"/>
      <c r="O129" s="44"/>
    </row>
    <row r="130" spans="2:15" s="159" customFormat="1" ht="10.9" customHeight="1">
      <c r="B130" s="206" t="s">
        <v>579</v>
      </c>
      <c r="C130" s="206"/>
      <c r="D130" s="206"/>
      <c r="E130" s="206"/>
      <c r="F130" s="206" t="s">
        <v>575</v>
      </c>
      <c r="G130" s="206"/>
      <c r="H130" s="206"/>
      <c r="I130" s="206"/>
      <c r="J130" s="206"/>
      <c r="K130" s="206" t="s">
        <v>521</v>
      </c>
      <c r="L130" s="206"/>
      <c r="M130" s="206"/>
      <c r="N130" s="96"/>
      <c r="O130" s="44"/>
    </row>
    <row r="131" spans="2:15" s="159" customFormat="1" ht="10.9" customHeight="1">
      <c r="B131" s="206" t="s">
        <v>505</v>
      </c>
      <c r="C131" s="206"/>
      <c r="D131" s="206"/>
      <c r="E131" s="206"/>
      <c r="F131" s="206" t="s">
        <v>536</v>
      </c>
      <c r="G131" s="206"/>
      <c r="H131" s="206"/>
      <c r="I131" s="206"/>
      <c r="J131" s="206"/>
      <c r="K131" s="206"/>
      <c r="L131" s="206"/>
      <c r="M131" s="206"/>
      <c r="N131" s="96"/>
      <c r="O131" s="44"/>
    </row>
    <row r="132" spans="2:15" s="159" customFormat="1" ht="10.9" customHeight="1">
      <c r="B132" s="206" t="s">
        <v>504</v>
      </c>
      <c r="C132" s="206"/>
      <c r="D132" s="206"/>
      <c r="E132" s="206"/>
      <c r="F132" s="206" t="s">
        <v>566</v>
      </c>
      <c r="G132" s="206"/>
      <c r="H132" s="206"/>
      <c r="I132" s="206"/>
      <c r="J132" s="206"/>
      <c r="K132" s="206"/>
      <c r="L132" s="206"/>
      <c r="M132" s="206"/>
      <c r="N132" s="96"/>
      <c r="O132" s="44"/>
    </row>
    <row r="133" spans="2:15" s="159" customFormat="1" ht="10.9" customHeight="1">
      <c r="B133" s="206" t="s">
        <v>506</v>
      </c>
      <c r="C133" s="206"/>
      <c r="D133" s="206"/>
      <c r="E133" s="206"/>
      <c r="F133" s="206" t="s">
        <v>525</v>
      </c>
      <c r="G133" s="206"/>
      <c r="H133" s="206"/>
      <c r="I133" s="206"/>
      <c r="J133" s="206"/>
      <c r="K133" s="206"/>
      <c r="L133" s="206"/>
      <c r="M133" s="206"/>
      <c r="N133" s="96"/>
      <c r="O133" s="44"/>
    </row>
    <row r="134" spans="2:15" s="159" customFormat="1" ht="8" customHeight="1"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96"/>
      <c r="O134" s="44"/>
    </row>
    <row r="135" spans="2:15" s="159" customFormat="1" ht="7.5" customHeight="1">
      <c r="C135" s="93"/>
      <c r="D135" s="206"/>
      <c r="E135" s="385"/>
      <c r="F135" s="377"/>
      <c r="G135" s="94"/>
      <c r="I135" s="94"/>
      <c r="J135" s="94"/>
      <c r="K135" s="95"/>
      <c r="L135" s="94"/>
      <c r="M135" s="95"/>
      <c r="N135" s="96"/>
      <c r="O135" s="44"/>
    </row>
    <row r="136" spans="2:15" s="159" customFormat="1" ht="12" customHeight="1">
      <c r="C136" s="93"/>
      <c r="D136" s="206"/>
      <c r="E136" s="385"/>
      <c r="F136" s="377"/>
      <c r="G136" s="94"/>
      <c r="H136" s="95"/>
      <c r="I136" s="94"/>
      <c r="J136" s="94"/>
      <c r="K136" s="95"/>
      <c r="L136" s="94"/>
      <c r="M136" s="95"/>
      <c r="N136" s="96"/>
      <c r="O136" s="44"/>
    </row>
    <row r="137" spans="2:15" s="44" customFormat="1">
      <c r="C137" s="98"/>
      <c r="D137" s="37"/>
      <c r="E137" s="386"/>
      <c r="F137" s="378"/>
      <c r="G137" s="37"/>
      <c r="H137" s="43"/>
      <c r="I137" s="37"/>
      <c r="J137" s="37"/>
      <c r="K137" s="43"/>
      <c r="L137" s="37"/>
      <c r="N137" s="37"/>
    </row>
    <row r="138" spans="2:15" s="44" customFormat="1">
      <c r="C138" s="98"/>
      <c r="D138" s="37"/>
      <c r="E138" s="386"/>
      <c r="F138" s="378"/>
      <c r="G138" s="37"/>
      <c r="H138" s="43"/>
      <c r="I138" s="37"/>
      <c r="J138" s="37"/>
      <c r="K138" s="43"/>
      <c r="L138" s="37"/>
      <c r="N138" s="37"/>
    </row>
    <row r="139" spans="2:15" s="44" customFormat="1" ht="13" customHeight="1">
      <c r="C139" s="98"/>
      <c r="D139" s="37"/>
      <c r="E139" s="386"/>
      <c r="F139" s="378"/>
      <c r="G139" s="37"/>
      <c r="H139" s="43"/>
      <c r="I139" s="37"/>
      <c r="J139" s="37"/>
      <c r="K139" s="43"/>
      <c r="L139" s="37"/>
      <c r="N139" s="37"/>
    </row>
    <row r="140" spans="2:15" s="44" customFormat="1" ht="13" customHeight="1">
      <c r="C140" s="98"/>
      <c r="D140" s="37"/>
      <c r="E140" s="386"/>
      <c r="F140" s="378"/>
      <c r="G140" s="37"/>
      <c r="H140" s="43"/>
      <c r="I140" s="37"/>
      <c r="J140" s="37"/>
      <c r="K140" s="43"/>
      <c r="L140" s="37"/>
      <c r="N140" s="37"/>
    </row>
    <row r="141" spans="2:15" s="44" customFormat="1" ht="13" customHeight="1">
      <c r="C141" s="98"/>
      <c r="D141" s="37"/>
      <c r="E141" s="386"/>
      <c r="F141" s="378"/>
      <c r="G141" s="37"/>
      <c r="H141" s="43"/>
      <c r="I141" s="37"/>
      <c r="J141" s="37"/>
      <c r="K141" s="43"/>
      <c r="L141" s="37"/>
      <c r="N141" s="37"/>
    </row>
    <row r="142" spans="2:15" s="70" customFormat="1" ht="13" customHeight="1">
      <c r="C142" s="99"/>
      <c r="D142" s="90"/>
      <c r="E142" s="387"/>
      <c r="F142" s="379"/>
      <c r="G142" s="90"/>
      <c r="H142" s="100"/>
      <c r="I142" s="90"/>
      <c r="J142" s="90"/>
      <c r="K142" s="100"/>
      <c r="L142" s="90"/>
      <c r="M142" s="101"/>
      <c r="N142" s="37"/>
      <c r="O142" s="44"/>
    </row>
    <row r="143" spans="2:15" s="70" customFormat="1" ht="13" customHeight="1">
      <c r="C143" s="99"/>
      <c r="D143" s="90"/>
      <c r="E143" s="387"/>
      <c r="F143" s="379"/>
      <c r="G143" s="90"/>
      <c r="H143" s="100"/>
      <c r="I143" s="90"/>
      <c r="J143" s="90"/>
      <c r="K143" s="100"/>
      <c r="L143" s="90"/>
      <c r="M143" s="101"/>
      <c r="N143" s="37"/>
      <c r="O143" s="44"/>
    </row>
    <row r="144" spans="2:15" s="70" customFormat="1" ht="11.5" customHeight="1">
      <c r="C144" s="99"/>
      <c r="D144" s="90"/>
      <c r="E144" s="387"/>
      <c r="F144" s="379"/>
      <c r="G144" s="90"/>
      <c r="H144" s="100"/>
      <c r="I144" s="90"/>
      <c r="J144" s="90"/>
      <c r="K144" s="100"/>
      <c r="L144" s="90"/>
      <c r="M144" s="101"/>
      <c r="N144" s="37"/>
      <c r="O144" s="44"/>
    </row>
    <row r="145" spans="3:15" s="70" customFormat="1" ht="11.5" customHeight="1">
      <c r="C145" s="99"/>
      <c r="D145" s="90"/>
      <c r="E145" s="387"/>
      <c r="F145" s="379"/>
      <c r="G145" s="90"/>
      <c r="H145" s="100"/>
      <c r="I145" s="90"/>
      <c r="J145" s="90"/>
      <c r="K145" s="100"/>
      <c r="L145" s="90"/>
      <c r="M145" s="101"/>
      <c r="N145" s="37"/>
      <c r="O145" s="44"/>
    </row>
    <row r="146" spans="3:15" s="70" customFormat="1" ht="11.5" customHeight="1">
      <c r="C146" s="102"/>
      <c r="D146" s="103"/>
      <c r="E146" s="388"/>
      <c r="F146" s="380"/>
      <c r="G146" s="37"/>
      <c r="H146" s="104"/>
      <c r="I146" s="37"/>
      <c r="J146" s="37"/>
      <c r="K146" s="104"/>
      <c r="L146" s="37"/>
      <c r="M146" s="105"/>
      <c r="N146" s="37"/>
      <c r="O146" s="44"/>
    </row>
    <row r="147" spans="3:15" s="70" customFormat="1" ht="11.5" customHeight="1">
      <c r="C147" s="102"/>
      <c r="D147" s="103"/>
      <c r="E147" s="388"/>
      <c r="F147" s="380"/>
      <c r="G147" s="37"/>
      <c r="H147" s="104"/>
      <c r="I147" s="37"/>
      <c r="J147" s="37"/>
      <c r="K147" s="104"/>
      <c r="L147" s="37"/>
      <c r="M147" s="105"/>
      <c r="N147" s="37"/>
      <c r="O147" s="44"/>
    </row>
    <row r="148" spans="3:15" s="70" customFormat="1" ht="11.5" customHeight="1">
      <c r="C148" s="102"/>
      <c r="D148" s="37"/>
      <c r="E148" s="388"/>
      <c r="F148" s="378"/>
      <c r="G148" s="37"/>
      <c r="H148" s="104"/>
      <c r="I148" s="37"/>
      <c r="J148" s="37"/>
      <c r="K148" s="104"/>
      <c r="L148" s="37"/>
      <c r="M148" s="105"/>
      <c r="N148" s="37"/>
      <c r="O148" s="44"/>
    </row>
    <row r="149" spans="3:15" s="70" customFormat="1" ht="11.5" customHeight="1">
      <c r="C149" s="102"/>
      <c r="D149" s="103"/>
      <c r="E149" s="388"/>
      <c r="F149" s="380"/>
      <c r="G149" s="37"/>
      <c r="H149" s="104"/>
      <c r="I149" s="37"/>
      <c r="J149" s="37"/>
      <c r="K149" s="104"/>
      <c r="L149" s="37"/>
      <c r="M149" s="105"/>
      <c r="N149" s="37"/>
      <c r="O149" s="44"/>
    </row>
    <row r="150" spans="3:15" s="70" customFormat="1" ht="11.5" customHeight="1">
      <c r="C150" s="102"/>
      <c r="D150" s="103"/>
      <c r="E150" s="388"/>
      <c r="F150" s="380"/>
      <c r="G150" s="37"/>
      <c r="H150" s="104"/>
      <c r="I150" s="37"/>
      <c r="J150" s="37"/>
      <c r="K150" s="104"/>
      <c r="L150" s="37"/>
      <c r="M150" s="105"/>
      <c r="N150" s="37"/>
      <c r="O150" s="44"/>
    </row>
    <row r="151" spans="3:15" s="43" customFormat="1" ht="11.5" customHeight="1">
      <c r="C151" s="106"/>
      <c r="D151" s="107"/>
      <c r="E151" s="389"/>
      <c r="F151" s="380"/>
      <c r="M151" s="108"/>
      <c r="N151" s="108"/>
      <c r="O151" s="44"/>
    </row>
    <row r="152" spans="3:15" s="43" customFormat="1" ht="11.5" customHeight="1">
      <c r="C152" s="106"/>
      <c r="D152" s="107"/>
      <c r="E152" s="386"/>
      <c r="F152" s="380"/>
      <c r="M152" s="108"/>
      <c r="N152" s="108"/>
      <c r="O152" s="44"/>
    </row>
    <row r="153" spans="3:15" s="43" customFormat="1" ht="11.5" customHeight="1">
      <c r="C153" s="106"/>
      <c r="D153" s="107"/>
      <c r="E153" s="386"/>
      <c r="F153" s="380"/>
      <c r="M153" s="108"/>
      <c r="N153" s="108"/>
      <c r="O153" s="44"/>
    </row>
    <row r="154" spans="3:15" s="44" customFormat="1">
      <c r="C154" s="98"/>
      <c r="D154" s="37"/>
      <c r="E154" s="386"/>
      <c r="F154" s="378"/>
      <c r="G154" s="37"/>
      <c r="H154" s="43"/>
      <c r="I154" s="37"/>
      <c r="J154" s="37"/>
      <c r="K154" s="43"/>
      <c r="L154" s="37"/>
      <c r="N154" s="37"/>
    </row>
    <row r="155" spans="3:15" s="44" customFormat="1">
      <c r="C155" s="98"/>
      <c r="D155" s="37"/>
      <c r="E155" s="386"/>
      <c r="F155" s="378"/>
      <c r="G155" s="37"/>
      <c r="H155" s="43"/>
      <c r="I155" s="37"/>
      <c r="J155" s="37"/>
      <c r="K155" s="43"/>
      <c r="L155" s="37"/>
      <c r="N155" s="37"/>
    </row>
    <row r="156" spans="3:15" s="44" customFormat="1">
      <c r="C156" s="98"/>
      <c r="D156" s="37"/>
      <c r="E156" s="386"/>
      <c r="F156" s="378"/>
      <c r="G156" s="37"/>
      <c r="H156" s="43"/>
      <c r="I156" s="37"/>
      <c r="J156" s="37"/>
      <c r="K156" s="43"/>
      <c r="L156" s="37"/>
      <c r="N156" s="37"/>
    </row>
    <row r="157" spans="3:15" s="44" customFormat="1">
      <c r="C157" s="98"/>
      <c r="D157" s="37"/>
      <c r="E157" s="386"/>
      <c r="F157" s="378"/>
      <c r="G157" s="37"/>
      <c r="H157" s="43"/>
      <c r="I157" s="37"/>
      <c r="J157" s="37"/>
      <c r="K157" s="43"/>
      <c r="L157" s="37"/>
      <c r="N157" s="37"/>
    </row>
    <row r="158" spans="3:15" s="44" customFormat="1">
      <c r="C158" s="98"/>
      <c r="D158" s="37"/>
      <c r="E158" s="386"/>
      <c r="F158" s="378"/>
      <c r="G158" s="37"/>
      <c r="H158" s="43"/>
      <c r="I158" s="37"/>
      <c r="J158" s="37"/>
      <c r="K158" s="43"/>
      <c r="L158" s="37"/>
      <c r="N158" s="37"/>
    </row>
    <row r="159" spans="3:15" s="44" customFormat="1">
      <c r="C159" s="98"/>
      <c r="D159" s="37"/>
      <c r="E159" s="386"/>
      <c r="F159" s="378"/>
      <c r="G159" s="37"/>
      <c r="H159" s="43"/>
      <c r="I159" s="37"/>
      <c r="J159" s="37"/>
      <c r="K159" s="43"/>
      <c r="L159" s="37"/>
      <c r="N159" s="37"/>
    </row>
    <row r="160" spans="3:15" s="44" customFormat="1">
      <c r="C160" s="98"/>
      <c r="D160" s="37"/>
      <c r="E160" s="386"/>
      <c r="F160" s="378"/>
      <c r="G160" s="37"/>
      <c r="H160" s="43"/>
      <c r="I160" s="37"/>
      <c r="J160" s="37"/>
      <c r="K160" s="43"/>
      <c r="L160" s="37"/>
      <c r="N160" s="37"/>
    </row>
    <row r="161" spans="3:14" s="44" customFormat="1">
      <c r="C161" s="98"/>
      <c r="D161" s="37"/>
      <c r="E161" s="386"/>
      <c r="F161" s="378"/>
      <c r="G161" s="37"/>
      <c r="H161" s="43"/>
      <c r="I161" s="37"/>
      <c r="J161" s="37"/>
      <c r="K161" s="43"/>
      <c r="L161" s="37"/>
      <c r="N161" s="37"/>
    </row>
    <row r="162" spans="3:14" s="44" customFormat="1">
      <c r="C162" s="98"/>
      <c r="D162" s="37"/>
      <c r="E162" s="386"/>
      <c r="F162" s="378"/>
      <c r="G162" s="37"/>
      <c r="H162" s="43"/>
      <c r="I162" s="37"/>
      <c r="J162" s="37"/>
      <c r="K162" s="43"/>
      <c r="L162" s="37"/>
      <c r="N162" s="37"/>
    </row>
    <row r="163" spans="3:14" s="44" customFormat="1">
      <c r="C163" s="98"/>
      <c r="D163" s="37"/>
      <c r="E163" s="386"/>
      <c r="F163" s="378"/>
      <c r="G163" s="37"/>
      <c r="H163" s="43"/>
      <c r="I163" s="37"/>
      <c r="J163" s="37"/>
      <c r="K163" s="43"/>
      <c r="L163" s="37"/>
      <c r="N163" s="37"/>
    </row>
  </sheetData>
  <sheetProtection formatCells="0" formatColumns="0" formatRows="0" insertColumns="0" insertRows="0" insertHyperlinks="0" deleteColumns="0" deleteRows="0" sort="0" autoFilter="0" pivotTables="0"/>
  <mergeCells count="126">
    <mergeCell ref="B51:C51"/>
    <mergeCell ref="D51:F51"/>
    <mergeCell ref="G51:I51"/>
    <mergeCell ref="J51:L51"/>
    <mergeCell ref="M51:N51"/>
    <mergeCell ref="B35:C35"/>
    <mergeCell ref="D35:F35"/>
    <mergeCell ref="G35:I35"/>
    <mergeCell ref="J35:L35"/>
    <mergeCell ref="M35:N35"/>
    <mergeCell ref="B43:F43"/>
    <mergeCell ref="B45:F45"/>
    <mergeCell ref="B44:F44"/>
    <mergeCell ref="B46:F46"/>
    <mergeCell ref="B47:F47"/>
    <mergeCell ref="B48:F48"/>
    <mergeCell ref="B115:C116"/>
    <mergeCell ref="B104:C105"/>
    <mergeCell ref="B93:C94"/>
    <mergeCell ref="B68:C68"/>
    <mergeCell ref="D68:F68"/>
    <mergeCell ref="E115:G115"/>
    <mergeCell ref="E116:G116"/>
    <mergeCell ref="E104:G104"/>
    <mergeCell ref="E105:G105"/>
    <mergeCell ref="E106:G106"/>
    <mergeCell ref="E107:G107"/>
    <mergeCell ref="E108:G108"/>
    <mergeCell ref="E112:G112"/>
    <mergeCell ref="E113:G113"/>
    <mergeCell ref="E93:G93"/>
    <mergeCell ref="E94:G94"/>
    <mergeCell ref="E109:G109"/>
    <mergeCell ref="E110:G110"/>
    <mergeCell ref="E111:G111"/>
    <mergeCell ref="E95:G95"/>
    <mergeCell ref="E96:G96"/>
    <mergeCell ref="E97:G97"/>
    <mergeCell ref="E98:G98"/>
    <mergeCell ref="E102:G102"/>
    <mergeCell ref="M68:N68"/>
    <mergeCell ref="D91:G91"/>
    <mergeCell ref="H91:K91"/>
    <mergeCell ref="L91:N91"/>
    <mergeCell ref="D7:F7"/>
    <mergeCell ref="G7:I7"/>
    <mergeCell ref="J7:L7"/>
    <mergeCell ref="M7:N7"/>
    <mergeCell ref="D15:F15"/>
    <mergeCell ref="G15:I15"/>
    <mergeCell ref="J15:L15"/>
    <mergeCell ref="M15:N15"/>
    <mergeCell ref="G68:I68"/>
    <mergeCell ref="J68:L68"/>
    <mergeCell ref="M36:N36"/>
    <mergeCell ref="E123:G123"/>
    <mergeCell ref="E124:G124"/>
    <mergeCell ref="E121:G121"/>
    <mergeCell ref="E120:G120"/>
    <mergeCell ref="E122:G122"/>
    <mergeCell ref="M123:N123"/>
    <mergeCell ref="M124:N124"/>
    <mergeCell ref="I115:K115"/>
    <mergeCell ref="I116:K116"/>
    <mergeCell ref="I117:K117"/>
    <mergeCell ref="I118:K118"/>
    <mergeCell ref="I119:K119"/>
    <mergeCell ref="I123:K123"/>
    <mergeCell ref="I124:K124"/>
    <mergeCell ref="I121:K121"/>
    <mergeCell ref="I120:K120"/>
    <mergeCell ref="I122:K122"/>
    <mergeCell ref="M120:N120"/>
    <mergeCell ref="M121:N121"/>
    <mergeCell ref="M115:N115"/>
    <mergeCell ref="M116:N116"/>
    <mergeCell ref="M117:N117"/>
    <mergeCell ref="M118:N118"/>
    <mergeCell ref="M119:N119"/>
    <mergeCell ref="M93:N93"/>
    <mergeCell ref="M94:N94"/>
    <mergeCell ref="M95:N95"/>
    <mergeCell ref="M96:N96"/>
    <mergeCell ref="M97:N97"/>
    <mergeCell ref="M112:N112"/>
    <mergeCell ref="M113:N113"/>
    <mergeCell ref="I104:K104"/>
    <mergeCell ref="I105:K105"/>
    <mergeCell ref="I106:K106"/>
    <mergeCell ref="I107:K107"/>
    <mergeCell ref="I108:K108"/>
    <mergeCell ref="I112:K112"/>
    <mergeCell ref="I113:K113"/>
    <mergeCell ref="M109:N109"/>
    <mergeCell ref="M110:N110"/>
    <mergeCell ref="M111:N111"/>
    <mergeCell ref="M104:N104"/>
    <mergeCell ref="M105:N105"/>
    <mergeCell ref="M106:N106"/>
    <mergeCell ref="M107:N107"/>
    <mergeCell ref="M108:N108"/>
    <mergeCell ref="I93:K93"/>
    <mergeCell ref="I94:K94"/>
    <mergeCell ref="I95:K95"/>
    <mergeCell ref="I96:K96"/>
    <mergeCell ref="I97:K97"/>
    <mergeCell ref="I98:K98"/>
    <mergeCell ref="I102:K102"/>
    <mergeCell ref="I99:K99"/>
    <mergeCell ref="I100:K100"/>
    <mergeCell ref="I101:K101"/>
    <mergeCell ref="M122:N122"/>
    <mergeCell ref="I109:K109"/>
    <mergeCell ref="I110:K110"/>
    <mergeCell ref="I111:K111"/>
    <mergeCell ref="E118:G118"/>
    <mergeCell ref="E119:G119"/>
    <mergeCell ref="E99:G99"/>
    <mergeCell ref="E100:G100"/>
    <mergeCell ref="E101:G101"/>
    <mergeCell ref="M98:N98"/>
    <mergeCell ref="M102:N102"/>
    <mergeCell ref="M99:N99"/>
    <mergeCell ref="M100:N100"/>
    <mergeCell ref="M101:N101"/>
    <mergeCell ref="E117:G117"/>
  </mergeCells>
  <hyperlinks>
    <hyperlink ref="B133" r:id="rId1" display="5  OECD Main Science &amp; Tecnology Indicators 2012 vol. 2"/>
    <hyperlink ref="B129" r:id="rId2"/>
    <hyperlink ref="B128" r:id="rId3"/>
    <hyperlink ref="B131" r:id="rId4" display="4  UNESCO"/>
    <hyperlink ref="B132" r:id="rId5"/>
    <hyperlink ref="F132" r:id="rId6" display="11  IMD World Competitiveness Rankings 2019"/>
    <hyperlink ref="F129" r:id="rId7" display="8  European Innovation Scoreboard"/>
    <hyperlink ref="F130" r:id="rId8"/>
    <hyperlink ref="F133" r:id="rId9" display="13  European Research Council"/>
    <hyperlink ref="K128" r:id="rId10" display="14 Shanghai (ARWU - Academic Ranking of World Universities)"/>
    <hyperlink ref="K129" r:id="rId11"/>
    <hyperlink ref="K130" r:id="rId12" location="!/page/0/length/25/sort_by/rank/sort_order/asc/cols/stats"/>
    <hyperlink ref="F131" r:id="rId13"/>
    <hyperlink ref="F128" r:id="rId14"/>
    <hyperlink ref="B130" r:id="rId15"/>
  </hyperlinks>
  <pageMargins left="0.51181102362204722" right="0.51181102362204722" top="0.55118110236220474" bottom="0.55118110236220474" header="0.31496062992125984" footer="0.31496062992125984"/>
  <pageSetup paperSize="9" orientation="landscape" r:id="rId16"/>
  <headerFooter differentOddEven="1">
    <oddFooter>&amp;L&amp;7
    Last update:  December 2020&amp;R&amp;7Page &amp;P</oddFooter>
    <evenFooter>&amp;L&amp;7
    Last update:  December 2020&amp;R&amp;7Page &amp;P</evenFooter>
  </headerFooter>
  <rowBreaks count="3" manualBreakCount="3">
    <brk id="67" max="16383" man="1"/>
    <brk id="90" max="16383" man="1"/>
    <brk id="136" max="16383" man="1"/>
  </rowBreaks>
  <ignoredErrors>
    <ignoredError sqref="C97 B108:C108 B119:C119 D91 H91 L91 J68 G68 D68 D51 G51 J51 D35 G35 J35 D15 G15 J15 B5 B44 B46 B48" unlockedFormula="1"/>
  </ignoredErrors>
  <drawing r:id="rId17"/>
  <legacyDrawing r:id="rId18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Countries!$A$1:$A$137</xm:f>
          </x14:formula1>
          <xm:sqref>G7</xm:sqref>
        </x14:dataValidation>
        <x14:dataValidation type="list" allowBlank="1" showInputMessage="1" showErrorMessage="1">
          <x14:formula1>
            <xm:f>Countries!$A$1:$A$137</xm:f>
          </x14:formula1>
          <xm:sqref>J7</xm:sqref>
        </x14:dataValidation>
        <x14:dataValidation type="list" allowBlank="1" showInputMessage="1" showErrorMessage="1">
          <x14:formula1>
            <xm:f>Countries!$C$1:$C$4</xm:f>
          </x14:formula1>
          <xm:sqref>M7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G188"/>
  <sheetViews>
    <sheetView workbookViewId="0">
      <selection activeCell="J12" sqref="J12"/>
    </sheetView>
  </sheetViews>
  <sheetFormatPr baseColWidth="10" defaultColWidth="11" defaultRowHeight="14"/>
  <cols>
    <col min="1" max="1" width="15.83203125" style="171" customWidth="1"/>
    <col min="2" max="2" width="11" style="9"/>
    <col min="3" max="3" width="15.83203125" style="186" customWidth="1"/>
    <col min="4" max="16384" width="11" style="9"/>
  </cols>
  <sheetData>
    <row r="1" spans="1:7">
      <c r="A1" s="174" t="s">
        <v>41</v>
      </c>
      <c r="B1" s="30"/>
      <c r="C1" s="207" t="s">
        <v>340</v>
      </c>
    </row>
    <row r="2" spans="1:7" s="175" customFormat="1">
      <c r="A2" s="170" t="s">
        <v>123</v>
      </c>
      <c r="B2" s="174"/>
      <c r="C2" s="175" t="s">
        <v>480</v>
      </c>
      <c r="D2" s="175" t="s">
        <v>337</v>
      </c>
      <c r="E2" s="175" t="s">
        <v>480</v>
      </c>
      <c r="F2" s="168" t="s">
        <v>415</v>
      </c>
      <c r="G2" s="168" t="s">
        <v>157</v>
      </c>
    </row>
    <row r="3" spans="1:7">
      <c r="A3" s="174" t="s">
        <v>36</v>
      </c>
      <c r="B3" s="27"/>
      <c r="C3" s="207" t="s">
        <v>415</v>
      </c>
      <c r="D3" s="175" t="s">
        <v>88</v>
      </c>
      <c r="E3" s="9" t="s">
        <v>88</v>
      </c>
      <c r="F3" s="175" t="s">
        <v>88</v>
      </c>
      <c r="G3" s="9" t="s">
        <v>55</v>
      </c>
    </row>
    <row r="4" spans="1:7">
      <c r="A4" s="170" t="s">
        <v>69</v>
      </c>
      <c r="B4" s="27"/>
      <c r="C4" s="207" t="s">
        <v>157</v>
      </c>
      <c r="D4" s="175" t="s">
        <v>78</v>
      </c>
      <c r="E4" s="9" t="s">
        <v>78</v>
      </c>
      <c r="F4" s="175" t="s">
        <v>78</v>
      </c>
      <c r="G4" s="9" t="s">
        <v>88</v>
      </c>
    </row>
    <row r="5" spans="1:7">
      <c r="A5" s="172" t="s">
        <v>33</v>
      </c>
      <c r="B5" s="28"/>
      <c r="C5" s="178"/>
      <c r="D5" s="168" t="s">
        <v>80</v>
      </c>
      <c r="E5" s="168" t="s">
        <v>80</v>
      </c>
      <c r="F5" s="168" t="s">
        <v>94</v>
      </c>
      <c r="G5" s="9" t="s">
        <v>78</v>
      </c>
    </row>
    <row r="6" spans="1:7">
      <c r="A6" s="172" t="s">
        <v>124</v>
      </c>
      <c r="B6" s="28"/>
      <c r="C6" s="178"/>
      <c r="D6" s="168" t="s">
        <v>103</v>
      </c>
      <c r="E6" s="168" t="s">
        <v>103</v>
      </c>
      <c r="F6" s="168" t="s">
        <v>114</v>
      </c>
      <c r="G6" s="9" t="s">
        <v>38</v>
      </c>
    </row>
    <row r="7" spans="1:7">
      <c r="A7" s="172" t="s">
        <v>55</v>
      </c>
      <c r="B7" s="28"/>
      <c r="C7" s="178"/>
      <c r="D7" s="168" t="s">
        <v>134</v>
      </c>
      <c r="E7" s="168" t="s">
        <v>134</v>
      </c>
      <c r="F7" s="168" t="s">
        <v>138</v>
      </c>
      <c r="G7" s="9" t="s">
        <v>58</v>
      </c>
    </row>
    <row r="8" spans="1:7">
      <c r="A8" s="172" t="s">
        <v>88</v>
      </c>
      <c r="B8" s="28"/>
      <c r="C8" s="178"/>
      <c r="D8" s="168" t="s">
        <v>105</v>
      </c>
      <c r="E8" s="168" t="s">
        <v>105</v>
      </c>
      <c r="F8" s="168" t="s">
        <v>80</v>
      </c>
      <c r="G8" s="9" t="s">
        <v>80</v>
      </c>
    </row>
    <row r="9" spans="1:7">
      <c r="A9" s="170" t="s">
        <v>87</v>
      </c>
      <c r="B9" s="27"/>
      <c r="C9" s="178"/>
      <c r="D9" s="168" t="s">
        <v>24</v>
      </c>
      <c r="E9" s="168" t="s">
        <v>24</v>
      </c>
      <c r="F9" s="168" t="s">
        <v>103</v>
      </c>
      <c r="G9" s="9" t="s">
        <v>103</v>
      </c>
    </row>
    <row r="10" spans="1:7">
      <c r="A10" s="172" t="s">
        <v>136</v>
      </c>
      <c r="B10" s="26"/>
      <c r="C10" s="178"/>
      <c r="D10" s="168" t="s">
        <v>20</v>
      </c>
      <c r="E10" s="168" t="s">
        <v>20</v>
      </c>
      <c r="F10" s="168" t="s">
        <v>134</v>
      </c>
      <c r="G10" s="9" t="s">
        <v>134</v>
      </c>
    </row>
    <row r="11" spans="1:7">
      <c r="A11" s="170" t="s">
        <v>11</v>
      </c>
      <c r="B11" s="26"/>
      <c r="C11" s="178"/>
      <c r="D11" s="168" t="s">
        <v>75</v>
      </c>
      <c r="E11" s="168" t="s">
        <v>75</v>
      </c>
      <c r="F11" s="168" t="s">
        <v>105</v>
      </c>
      <c r="G11" s="9" t="s">
        <v>105</v>
      </c>
    </row>
    <row r="12" spans="1:7">
      <c r="A12" s="172" t="s">
        <v>84</v>
      </c>
      <c r="B12" s="28"/>
      <c r="C12" s="178"/>
      <c r="D12" s="168" t="s">
        <v>82</v>
      </c>
      <c r="E12" s="168" t="s">
        <v>82</v>
      </c>
      <c r="F12" s="168" t="s">
        <v>24</v>
      </c>
      <c r="G12" s="9" t="s">
        <v>24</v>
      </c>
    </row>
    <row r="13" spans="1:7">
      <c r="A13" s="172" t="s">
        <v>78</v>
      </c>
      <c r="B13" s="26"/>
      <c r="C13" s="178"/>
      <c r="D13" s="168" t="s">
        <v>110</v>
      </c>
      <c r="E13" s="168" t="s">
        <v>110</v>
      </c>
      <c r="F13" s="168" t="s">
        <v>20</v>
      </c>
      <c r="G13" s="9" t="s">
        <v>20</v>
      </c>
    </row>
    <row r="14" spans="1:7">
      <c r="A14" s="170" t="s">
        <v>85</v>
      </c>
      <c r="B14" s="26"/>
      <c r="C14" s="178"/>
      <c r="D14" s="168" t="s">
        <v>26</v>
      </c>
      <c r="E14" s="168" t="s">
        <v>26</v>
      </c>
      <c r="F14" s="168" t="s">
        <v>75</v>
      </c>
      <c r="G14" s="9" t="s">
        <v>75</v>
      </c>
    </row>
    <row r="15" spans="1:7">
      <c r="A15" s="174" t="s">
        <v>81</v>
      </c>
      <c r="B15" s="29"/>
      <c r="C15" s="178"/>
      <c r="D15" s="168"/>
      <c r="E15" s="168" t="s">
        <v>126</v>
      </c>
      <c r="F15" s="168" t="s">
        <v>82</v>
      </c>
      <c r="G15" s="9" t="s">
        <v>82</v>
      </c>
    </row>
    <row r="16" spans="1:7">
      <c r="A16" s="174" t="s">
        <v>111</v>
      </c>
      <c r="B16" s="29"/>
      <c r="C16" s="178"/>
      <c r="D16" s="168" t="s">
        <v>142</v>
      </c>
      <c r="E16" s="168" t="s">
        <v>142</v>
      </c>
      <c r="F16" s="168" t="s">
        <v>110</v>
      </c>
      <c r="G16" s="9" t="s">
        <v>145</v>
      </c>
    </row>
    <row r="17" spans="1:7">
      <c r="A17" s="170" t="s">
        <v>128</v>
      </c>
      <c r="B17" s="29"/>
      <c r="C17" s="178"/>
      <c r="D17" s="168" t="s">
        <v>59</v>
      </c>
      <c r="E17" s="168" t="s">
        <v>59</v>
      </c>
      <c r="F17" s="168" t="s">
        <v>26</v>
      </c>
      <c r="G17" s="9" t="s">
        <v>110</v>
      </c>
    </row>
    <row r="18" spans="1:7">
      <c r="A18" s="172" t="s">
        <v>9</v>
      </c>
      <c r="B18" s="29"/>
      <c r="C18" s="178"/>
      <c r="D18" s="168" t="s">
        <v>35</v>
      </c>
      <c r="E18" s="168" t="s">
        <v>35</v>
      </c>
      <c r="F18" s="168" t="s">
        <v>126</v>
      </c>
      <c r="G18" s="9" t="s">
        <v>91</v>
      </c>
    </row>
    <row r="19" spans="1:7">
      <c r="A19" s="170" t="s">
        <v>323</v>
      </c>
      <c r="B19" s="29"/>
      <c r="C19" s="178"/>
      <c r="D19" s="168" t="s">
        <v>74</v>
      </c>
      <c r="E19" s="168" t="s">
        <v>74</v>
      </c>
      <c r="F19" s="168" t="s">
        <v>118</v>
      </c>
      <c r="G19" s="9" t="s">
        <v>26</v>
      </c>
    </row>
    <row r="20" spans="1:7">
      <c r="A20" s="171" t="s">
        <v>94</v>
      </c>
      <c r="B20" s="26"/>
      <c r="C20" s="178"/>
      <c r="D20" s="168" t="s">
        <v>156</v>
      </c>
      <c r="E20" s="168" t="s">
        <v>156</v>
      </c>
      <c r="F20" s="168" t="s">
        <v>142</v>
      </c>
      <c r="G20" s="9" t="s">
        <v>14</v>
      </c>
    </row>
    <row r="21" spans="1:7">
      <c r="A21" s="171" t="s">
        <v>60</v>
      </c>
      <c r="B21" s="26"/>
      <c r="C21" s="178"/>
      <c r="D21" s="168" t="s">
        <v>129</v>
      </c>
      <c r="E21" s="168" t="s">
        <v>129</v>
      </c>
      <c r="F21" s="168" t="s">
        <v>144</v>
      </c>
      <c r="G21" s="9" t="s">
        <v>126</v>
      </c>
    </row>
    <row r="22" spans="1:7">
      <c r="A22" s="170" t="s">
        <v>79</v>
      </c>
      <c r="B22" s="26"/>
      <c r="C22" s="178"/>
      <c r="D22" s="168" t="s">
        <v>28</v>
      </c>
      <c r="E22" s="168" t="s">
        <v>28</v>
      </c>
      <c r="F22" s="168" t="s">
        <v>59</v>
      </c>
      <c r="G22" s="9" t="s">
        <v>142</v>
      </c>
    </row>
    <row r="23" spans="1:7">
      <c r="A23" s="170" t="s">
        <v>65</v>
      </c>
      <c r="B23" s="26"/>
      <c r="C23" s="178"/>
      <c r="D23" s="168" t="s">
        <v>86</v>
      </c>
      <c r="E23" s="168" t="s">
        <v>86</v>
      </c>
      <c r="F23" s="168" t="s">
        <v>35</v>
      </c>
      <c r="G23" s="9" t="s">
        <v>15</v>
      </c>
    </row>
    <row r="24" spans="1:7">
      <c r="A24" s="170" t="s">
        <v>57</v>
      </c>
      <c r="B24" s="26"/>
      <c r="C24" s="178"/>
      <c r="D24" s="168" t="s">
        <v>25</v>
      </c>
      <c r="E24" s="168" t="s">
        <v>25</v>
      </c>
      <c r="F24" s="168" t="s">
        <v>74</v>
      </c>
      <c r="G24" s="9" t="s">
        <v>59</v>
      </c>
    </row>
    <row r="25" spans="1:7">
      <c r="A25" s="172" t="s">
        <v>38</v>
      </c>
      <c r="B25" s="26"/>
      <c r="C25" s="178"/>
      <c r="F25" s="168" t="s">
        <v>54</v>
      </c>
      <c r="G25" s="9" t="s">
        <v>116</v>
      </c>
    </row>
    <row r="26" spans="1:7">
      <c r="A26" s="171" t="s">
        <v>58</v>
      </c>
      <c r="B26" s="26"/>
      <c r="D26" s="168"/>
      <c r="F26" s="168" t="s">
        <v>156</v>
      </c>
      <c r="G26" s="9" t="s">
        <v>109</v>
      </c>
    </row>
    <row r="27" spans="1:7">
      <c r="A27" s="171" t="s">
        <v>1</v>
      </c>
      <c r="B27" s="26"/>
      <c r="C27" s="178"/>
      <c r="F27" s="168" t="s">
        <v>129</v>
      </c>
      <c r="G27" s="9" t="s">
        <v>35</v>
      </c>
    </row>
    <row r="28" spans="1:7">
      <c r="A28" s="171" t="s">
        <v>31</v>
      </c>
      <c r="B28" s="26"/>
      <c r="C28" s="178"/>
      <c r="D28" s="168"/>
      <c r="F28" s="168" t="s">
        <v>28</v>
      </c>
      <c r="G28" s="9" t="s">
        <v>74</v>
      </c>
    </row>
    <row r="29" spans="1:7">
      <c r="A29" s="173" t="s">
        <v>113</v>
      </c>
      <c r="B29" s="26"/>
      <c r="C29" s="178"/>
      <c r="F29" s="168" t="s">
        <v>86</v>
      </c>
      <c r="G29" s="9" t="s">
        <v>156</v>
      </c>
    </row>
    <row r="30" spans="1:7">
      <c r="A30" s="170" t="s">
        <v>324</v>
      </c>
      <c r="B30" s="26"/>
      <c r="C30" s="178"/>
      <c r="F30" s="168" t="s">
        <v>25</v>
      </c>
      <c r="G30" s="9" t="s">
        <v>129</v>
      </c>
    </row>
    <row r="31" spans="1:7">
      <c r="A31" s="173" t="s">
        <v>114</v>
      </c>
      <c r="B31" s="26"/>
      <c r="C31" s="178"/>
      <c r="G31" s="9" t="s">
        <v>219</v>
      </c>
    </row>
    <row r="32" spans="1:7">
      <c r="A32" s="170" t="s">
        <v>73</v>
      </c>
      <c r="B32" s="26"/>
      <c r="C32" s="178"/>
      <c r="G32" s="9" t="s">
        <v>28</v>
      </c>
    </row>
    <row r="33" spans="1:7">
      <c r="A33" s="170" t="s">
        <v>138</v>
      </c>
      <c r="B33" s="26"/>
      <c r="C33" s="178"/>
      <c r="G33" s="9" t="s">
        <v>86</v>
      </c>
    </row>
    <row r="34" spans="1:7">
      <c r="A34" s="173" t="s">
        <v>80</v>
      </c>
      <c r="B34" s="26"/>
      <c r="C34" s="178"/>
      <c r="G34" s="9" t="s">
        <v>0</v>
      </c>
    </row>
    <row r="35" spans="1:7">
      <c r="A35" s="173" t="s">
        <v>103</v>
      </c>
      <c r="B35" s="26"/>
      <c r="C35" s="178"/>
      <c r="G35" s="9" t="s">
        <v>21</v>
      </c>
    </row>
    <row r="36" spans="1:7">
      <c r="A36" s="173" t="s">
        <v>64</v>
      </c>
      <c r="B36" s="26"/>
      <c r="C36" s="178"/>
      <c r="G36" s="9" t="s">
        <v>25</v>
      </c>
    </row>
    <row r="37" spans="1:7">
      <c r="A37" s="173" t="s">
        <v>19</v>
      </c>
      <c r="B37" s="26"/>
      <c r="C37" s="178"/>
      <c r="G37" s="9" t="s">
        <v>7</v>
      </c>
    </row>
    <row r="38" spans="1:7">
      <c r="A38" s="171" t="s">
        <v>100</v>
      </c>
      <c r="B38" s="26"/>
      <c r="C38" s="178"/>
    </row>
    <row r="39" spans="1:7">
      <c r="A39" s="171" t="s">
        <v>134</v>
      </c>
      <c r="B39" s="26"/>
      <c r="C39" s="178"/>
    </row>
    <row r="40" spans="1:7">
      <c r="A40" s="171" t="s">
        <v>17</v>
      </c>
      <c r="B40" s="26"/>
      <c r="C40" s="178"/>
    </row>
    <row r="41" spans="1:7">
      <c r="A41" s="171" t="s">
        <v>105</v>
      </c>
      <c r="B41" s="26"/>
      <c r="C41" s="178"/>
    </row>
    <row r="42" spans="1:7">
      <c r="A42" s="171" t="s">
        <v>24</v>
      </c>
      <c r="B42" s="26"/>
      <c r="C42" s="178"/>
    </row>
    <row r="43" spans="1:7">
      <c r="A43" s="170" t="s">
        <v>131</v>
      </c>
      <c r="B43" s="26"/>
      <c r="C43" s="178"/>
    </row>
    <row r="44" spans="1:7">
      <c r="A44" s="170" t="s">
        <v>222</v>
      </c>
      <c r="B44" s="26"/>
      <c r="C44" s="178"/>
    </row>
    <row r="45" spans="1:7">
      <c r="A45" s="170" t="s">
        <v>112</v>
      </c>
      <c r="B45" s="26"/>
      <c r="C45" s="178"/>
    </row>
    <row r="46" spans="1:7">
      <c r="A46" s="171" t="s">
        <v>20</v>
      </c>
      <c r="B46" s="26"/>
      <c r="C46" s="178"/>
    </row>
    <row r="47" spans="1:7">
      <c r="A47" s="170" t="s">
        <v>48</v>
      </c>
      <c r="B47" s="26"/>
      <c r="C47" s="178"/>
    </row>
    <row r="48" spans="1:7">
      <c r="A48" s="171" t="s">
        <v>75</v>
      </c>
      <c r="B48" s="26"/>
      <c r="C48" s="178"/>
    </row>
    <row r="49" spans="1:3">
      <c r="A49" s="171" t="s">
        <v>68</v>
      </c>
      <c r="B49" s="26"/>
      <c r="C49" s="178"/>
    </row>
    <row r="50" spans="1:3">
      <c r="A50" s="170" t="s">
        <v>77</v>
      </c>
      <c r="B50" s="26"/>
      <c r="C50" s="178"/>
    </row>
    <row r="51" spans="1:3">
      <c r="A51" s="170" t="s">
        <v>89</v>
      </c>
      <c r="B51" s="26"/>
      <c r="C51" s="178"/>
    </row>
    <row r="52" spans="1:3">
      <c r="A52" s="171" t="s">
        <v>93</v>
      </c>
      <c r="B52" s="26"/>
      <c r="C52" s="178"/>
    </row>
    <row r="53" spans="1:3">
      <c r="A53" s="171" t="s">
        <v>82</v>
      </c>
      <c r="B53" s="26"/>
      <c r="C53" s="178"/>
    </row>
    <row r="54" spans="1:3">
      <c r="A54" s="171" t="s">
        <v>145</v>
      </c>
      <c r="B54" s="26"/>
      <c r="C54" s="178"/>
    </row>
    <row r="55" spans="1:3">
      <c r="A55" s="171" t="s">
        <v>6</v>
      </c>
      <c r="B55" s="26"/>
      <c r="C55" s="178"/>
    </row>
    <row r="56" spans="1:3">
      <c r="A56" s="171" t="s">
        <v>8</v>
      </c>
      <c r="B56" s="26"/>
      <c r="C56" s="178"/>
    </row>
    <row r="57" spans="1:3">
      <c r="A57" s="171" t="s">
        <v>22</v>
      </c>
      <c r="B57" s="26"/>
      <c r="C57" s="178"/>
    </row>
    <row r="58" spans="1:3">
      <c r="A58" s="171" t="s">
        <v>40</v>
      </c>
      <c r="B58" s="26"/>
      <c r="C58" s="178"/>
    </row>
    <row r="59" spans="1:3">
      <c r="A59" s="171" t="s">
        <v>110</v>
      </c>
      <c r="B59" s="26"/>
      <c r="C59" s="178"/>
    </row>
    <row r="60" spans="1:3">
      <c r="A60" s="171" t="s">
        <v>91</v>
      </c>
      <c r="B60" s="26"/>
      <c r="C60" s="178"/>
    </row>
    <row r="61" spans="1:3">
      <c r="A61" s="171" t="s">
        <v>26</v>
      </c>
      <c r="B61" s="26"/>
      <c r="C61" s="178"/>
    </row>
    <row r="62" spans="1:3">
      <c r="A62" s="171" t="s">
        <v>14</v>
      </c>
      <c r="B62" s="26"/>
      <c r="C62" s="178"/>
    </row>
    <row r="63" spans="1:3">
      <c r="A63" s="171" t="s">
        <v>97</v>
      </c>
      <c r="B63" s="26"/>
      <c r="C63" s="178"/>
    </row>
    <row r="64" spans="1:3">
      <c r="A64" s="170" t="s">
        <v>63</v>
      </c>
      <c r="B64" s="26"/>
      <c r="C64" s="178"/>
    </row>
    <row r="65" spans="1:3">
      <c r="A65" s="171" t="s">
        <v>34</v>
      </c>
      <c r="B65" s="26"/>
    </row>
    <row r="66" spans="1:3">
      <c r="A66" s="171" t="s">
        <v>125</v>
      </c>
      <c r="B66" s="26"/>
    </row>
    <row r="67" spans="1:3">
      <c r="A67" s="170" t="s">
        <v>102</v>
      </c>
      <c r="B67" s="26"/>
    </row>
    <row r="68" spans="1:3">
      <c r="A68" s="171" t="s">
        <v>98</v>
      </c>
      <c r="B68" s="26"/>
    </row>
    <row r="69" spans="1:3">
      <c r="A69" s="171" t="s">
        <v>126</v>
      </c>
      <c r="B69" s="26"/>
      <c r="C69" s="178"/>
    </row>
    <row r="70" spans="1:3">
      <c r="A70" s="171" t="s">
        <v>117</v>
      </c>
      <c r="B70" s="26"/>
      <c r="C70" s="178"/>
    </row>
    <row r="71" spans="1:3">
      <c r="A71" s="170" t="s">
        <v>130</v>
      </c>
      <c r="B71" s="26"/>
      <c r="C71" s="178"/>
    </row>
    <row r="72" spans="1:3">
      <c r="A72" s="171" t="s">
        <v>96</v>
      </c>
      <c r="B72" s="26"/>
      <c r="C72" s="178"/>
    </row>
    <row r="73" spans="1:3">
      <c r="A73" s="171" t="s">
        <v>118</v>
      </c>
      <c r="B73" s="26"/>
      <c r="C73" s="178"/>
    </row>
    <row r="74" spans="1:3">
      <c r="A74" s="171" t="s">
        <v>142</v>
      </c>
      <c r="B74" s="26"/>
      <c r="C74" s="178"/>
    </row>
    <row r="75" spans="1:3">
      <c r="A75" s="170" t="s">
        <v>53</v>
      </c>
      <c r="B75" s="26"/>
      <c r="C75" s="178"/>
    </row>
    <row r="76" spans="1:3">
      <c r="A76" s="170" t="s">
        <v>62</v>
      </c>
      <c r="B76" s="26"/>
      <c r="C76" s="178"/>
    </row>
    <row r="77" spans="1:3">
      <c r="A77" s="171" t="s">
        <v>44</v>
      </c>
      <c r="B77" s="26"/>
      <c r="C77" s="178"/>
    </row>
    <row r="78" spans="1:3">
      <c r="A78" s="171" t="s">
        <v>66</v>
      </c>
      <c r="B78" s="26"/>
      <c r="C78" s="178"/>
    </row>
    <row r="79" spans="1:3">
      <c r="A79" s="170" t="s">
        <v>144</v>
      </c>
      <c r="B79" s="26"/>
      <c r="C79" s="178"/>
    </row>
    <row r="80" spans="1:3">
      <c r="A80" s="170" t="s">
        <v>133</v>
      </c>
      <c r="B80" s="26"/>
      <c r="C80" s="178"/>
    </row>
    <row r="81" spans="1:3">
      <c r="A81" s="171" t="s">
        <v>15</v>
      </c>
      <c r="B81" s="26"/>
      <c r="C81" s="178"/>
    </row>
    <row r="82" spans="1:3">
      <c r="A82" s="170" t="s">
        <v>115</v>
      </c>
      <c r="B82" s="26"/>
      <c r="C82" s="178"/>
    </row>
    <row r="83" spans="1:3">
      <c r="A83" s="170" t="s">
        <v>121</v>
      </c>
      <c r="B83" s="171"/>
      <c r="C83" s="178"/>
    </row>
    <row r="84" spans="1:3">
      <c r="A84" s="170" t="s">
        <v>140</v>
      </c>
      <c r="B84" s="26"/>
      <c r="C84" s="178"/>
    </row>
    <row r="85" spans="1:3" s="175" customFormat="1">
      <c r="A85" s="171" t="s">
        <v>39</v>
      </c>
      <c r="B85" s="26"/>
      <c r="C85" s="178"/>
    </row>
    <row r="86" spans="1:3">
      <c r="A86" s="170" t="s">
        <v>51</v>
      </c>
      <c r="B86" s="26"/>
      <c r="C86" s="178"/>
    </row>
    <row r="87" spans="1:3">
      <c r="A87" s="170" t="s">
        <v>127</v>
      </c>
      <c r="B87" s="26"/>
      <c r="C87" s="178"/>
    </row>
    <row r="88" spans="1:3">
      <c r="A88" s="170" t="s">
        <v>42</v>
      </c>
      <c r="B88" s="26"/>
      <c r="C88" s="178"/>
    </row>
    <row r="89" spans="1:3">
      <c r="A89" s="171" t="s">
        <v>59</v>
      </c>
      <c r="B89" s="26"/>
      <c r="C89" s="178"/>
    </row>
    <row r="90" spans="1:3">
      <c r="A90" s="171" t="s">
        <v>116</v>
      </c>
      <c r="B90" s="26"/>
      <c r="C90" s="178"/>
    </row>
    <row r="91" spans="1:3">
      <c r="A91" s="170" t="s">
        <v>101</v>
      </c>
      <c r="B91" s="4"/>
      <c r="C91" s="178"/>
    </row>
    <row r="92" spans="1:3">
      <c r="A92" s="170" t="s">
        <v>61</v>
      </c>
      <c r="B92" s="1"/>
      <c r="C92" s="178"/>
    </row>
    <row r="93" spans="1:3">
      <c r="A93" s="171" t="s">
        <v>12</v>
      </c>
      <c r="B93" s="4"/>
      <c r="C93" s="178"/>
    </row>
    <row r="94" spans="1:3">
      <c r="A94" s="772" t="s">
        <v>531</v>
      </c>
      <c r="B94" s="1"/>
      <c r="C94" s="178"/>
    </row>
    <row r="95" spans="1:3">
      <c r="A95" s="171" t="s">
        <v>109</v>
      </c>
      <c r="B95" s="4"/>
      <c r="C95" s="134"/>
    </row>
    <row r="96" spans="1:3">
      <c r="A96" s="171" t="s">
        <v>122</v>
      </c>
      <c r="B96" s="1"/>
      <c r="C96" s="134"/>
    </row>
    <row r="97" spans="1:3">
      <c r="A97" s="171" t="s">
        <v>10</v>
      </c>
      <c r="B97" s="4"/>
      <c r="C97" s="134"/>
    </row>
    <row r="98" spans="1:3">
      <c r="A98" s="171" t="s">
        <v>119</v>
      </c>
      <c r="B98" s="1"/>
      <c r="C98" s="134"/>
    </row>
    <row r="99" spans="1:3">
      <c r="A99" s="171" t="s">
        <v>99</v>
      </c>
      <c r="B99" s="4"/>
      <c r="C99" s="134"/>
    </row>
    <row r="100" spans="1:3">
      <c r="A100" s="171" t="s">
        <v>43</v>
      </c>
      <c r="B100" s="2"/>
      <c r="C100" s="134"/>
    </row>
    <row r="101" spans="1:3">
      <c r="A101" s="171" t="s">
        <v>16</v>
      </c>
      <c r="B101" s="2"/>
      <c r="C101" s="134"/>
    </row>
    <row r="102" spans="1:3">
      <c r="A102" s="171" t="s">
        <v>35</v>
      </c>
      <c r="B102" s="3"/>
      <c r="C102" s="134"/>
    </row>
    <row r="103" spans="1:3">
      <c r="A103" s="171" t="s">
        <v>74</v>
      </c>
      <c r="B103" s="3"/>
      <c r="C103" s="134"/>
    </row>
    <row r="104" spans="1:3">
      <c r="A104" s="171" t="s">
        <v>139</v>
      </c>
      <c r="B104" s="1"/>
      <c r="C104" s="134"/>
    </row>
    <row r="105" spans="1:3">
      <c r="A105" s="171" t="s">
        <v>54</v>
      </c>
      <c r="B105" s="1"/>
      <c r="C105" s="134"/>
    </row>
    <row r="106" spans="1:3">
      <c r="A106" s="171" t="s">
        <v>13</v>
      </c>
      <c r="B106" s="1"/>
      <c r="C106" s="134"/>
    </row>
    <row r="107" spans="1:3">
      <c r="A107" s="170" t="s">
        <v>72</v>
      </c>
      <c r="B107" s="1"/>
      <c r="C107" s="134"/>
    </row>
    <row r="108" spans="1:3">
      <c r="A108" s="171" t="s">
        <v>47</v>
      </c>
      <c r="C108" s="134"/>
    </row>
    <row r="109" spans="1:3">
      <c r="A109" s="171" t="s">
        <v>70</v>
      </c>
      <c r="C109" s="134"/>
    </row>
    <row r="110" spans="1:3">
      <c r="A110" s="171" t="s">
        <v>92</v>
      </c>
      <c r="C110" s="134"/>
    </row>
    <row r="111" spans="1:3">
      <c r="A111" s="171" t="s">
        <v>108</v>
      </c>
      <c r="C111" s="134"/>
    </row>
    <row r="112" spans="1:3">
      <c r="A112" s="171" t="s">
        <v>156</v>
      </c>
      <c r="C112" s="134"/>
    </row>
    <row r="113" spans="1:3">
      <c r="A113" s="171" t="s">
        <v>129</v>
      </c>
      <c r="C113" s="134"/>
    </row>
    <row r="114" spans="1:3">
      <c r="A114" s="171" t="s">
        <v>27</v>
      </c>
      <c r="C114" s="134"/>
    </row>
    <row r="115" spans="1:3">
      <c r="A115" s="171" t="s">
        <v>219</v>
      </c>
      <c r="C115" s="134"/>
    </row>
    <row r="116" spans="1:3">
      <c r="A116" s="171" t="s">
        <v>28</v>
      </c>
      <c r="C116" s="134"/>
    </row>
    <row r="117" spans="1:3">
      <c r="A117" s="171" t="s">
        <v>56</v>
      </c>
      <c r="C117" s="134"/>
    </row>
    <row r="118" spans="1:3">
      <c r="A118" s="171" t="s">
        <v>86</v>
      </c>
      <c r="C118" s="134"/>
    </row>
    <row r="119" spans="1:3">
      <c r="A119" s="171" t="s">
        <v>0</v>
      </c>
      <c r="C119" s="134"/>
    </row>
    <row r="120" spans="1:3">
      <c r="A120" s="171" t="s">
        <v>52</v>
      </c>
      <c r="C120" s="134"/>
    </row>
    <row r="121" spans="1:3">
      <c r="A121" s="171" t="s">
        <v>50</v>
      </c>
      <c r="C121" s="134"/>
    </row>
    <row r="122" spans="1:3">
      <c r="A122" s="170" t="s">
        <v>90</v>
      </c>
      <c r="C122" s="134"/>
    </row>
    <row r="123" spans="1:3">
      <c r="A123" s="171" t="s">
        <v>23</v>
      </c>
      <c r="C123" s="134"/>
    </row>
    <row r="124" spans="1:3">
      <c r="A124" s="170" t="s">
        <v>95</v>
      </c>
      <c r="C124" s="134"/>
    </row>
    <row r="125" spans="1:3">
      <c r="A125" s="171" t="s">
        <v>76</v>
      </c>
      <c r="C125" s="134"/>
    </row>
    <row r="126" spans="1:3">
      <c r="A126" s="171" t="s">
        <v>21</v>
      </c>
      <c r="C126" s="134"/>
    </row>
    <row r="127" spans="1:3">
      <c r="A127" s="171" t="s">
        <v>37</v>
      </c>
      <c r="C127" s="134"/>
    </row>
    <row r="128" spans="1:3">
      <c r="A128" s="171" t="s">
        <v>29</v>
      </c>
      <c r="C128" s="134"/>
    </row>
    <row r="129" spans="1:3">
      <c r="A129" s="171" t="s">
        <v>106</v>
      </c>
      <c r="C129" s="134"/>
    </row>
    <row r="130" spans="1:3">
      <c r="A130" s="171" t="s">
        <v>25</v>
      </c>
      <c r="C130" s="134"/>
    </row>
    <row r="131" spans="1:3">
      <c r="A131" s="171" t="s">
        <v>7</v>
      </c>
      <c r="C131" s="134"/>
    </row>
    <row r="132" spans="1:3">
      <c r="A132" s="171" t="s">
        <v>120</v>
      </c>
    </row>
    <row r="133" spans="1:3">
      <c r="A133" s="171" t="s">
        <v>46</v>
      </c>
      <c r="C133" s="134"/>
    </row>
    <row r="134" spans="1:3">
      <c r="A134" s="171" t="s">
        <v>18</v>
      </c>
      <c r="C134" s="134"/>
    </row>
    <row r="135" spans="1:3">
      <c r="A135" s="171" t="s">
        <v>49</v>
      </c>
      <c r="C135" s="134"/>
    </row>
    <row r="136" spans="1:3">
      <c r="A136" s="171" t="s">
        <v>67</v>
      </c>
      <c r="C136" s="134"/>
    </row>
    <row r="137" spans="1:3">
      <c r="A137" s="170" t="s">
        <v>71</v>
      </c>
      <c r="C137" s="134"/>
    </row>
    <row r="138" spans="1:3" s="168" customFormat="1">
      <c r="A138" s="169"/>
      <c r="C138" s="134"/>
    </row>
    <row r="139" spans="1:3" s="168" customFormat="1">
      <c r="A139" s="169"/>
      <c r="C139" s="134"/>
    </row>
    <row r="140" spans="1:3" s="168" customFormat="1">
      <c r="A140" s="169"/>
      <c r="C140" s="134"/>
    </row>
    <row r="141" spans="1:3" s="168" customFormat="1">
      <c r="A141" s="169"/>
      <c r="C141" s="134"/>
    </row>
    <row r="142" spans="1:3" s="168" customFormat="1">
      <c r="A142" s="169"/>
      <c r="C142" s="134"/>
    </row>
    <row r="143" spans="1:3" s="168" customFormat="1">
      <c r="A143" s="169"/>
      <c r="C143" s="134"/>
    </row>
    <row r="144" spans="1:3" s="168" customFormat="1">
      <c r="A144" s="169"/>
      <c r="C144" s="134"/>
    </row>
    <row r="145" spans="1:3" s="168" customFormat="1">
      <c r="A145" s="169"/>
      <c r="C145" s="134"/>
    </row>
    <row r="146" spans="1:3" s="168" customFormat="1">
      <c r="A146" s="169"/>
      <c r="C146" s="134"/>
    </row>
    <row r="147" spans="1:3" s="168" customFormat="1">
      <c r="A147" s="169"/>
      <c r="C147" s="134"/>
    </row>
    <row r="148" spans="1:3" s="168" customFormat="1">
      <c r="A148" s="169"/>
      <c r="C148" s="134"/>
    </row>
    <row r="149" spans="1:3" s="168" customFormat="1">
      <c r="A149" s="169"/>
      <c r="C149" s="134"/>
    </row>
    <row r="150" spans="1:3" s="168" customFormat="1">
      <c r="A150" s="169"/>
      <c r="C150" s="134"/>
    </row>
    <row r="151" spans="1:3" s="168" customFormat="1">
      <c r="A151" s="169"/>
      <c r="C151" s="134"/>
    </row>
    <row r="152" spans="1:3" s="168" customFormat="1">
      <c r="A152" s="169"/>
      <c r="C152" s="134"/>
    </row>
    <row r="153" spans="1:3" s="168" customFormat="1">
      <c r="A153" s="169"/>
      <c r="C153" s="134"/>
    </row>
    <row r="154" spans="1:3" s="168" customFormat="1">
      <c r="A154" s="169"/>
      <c r="C154" s="134"/>
    </row>
    <row r="155" spans="1:3" s="168" customFormat="1">
      <c r="A155" s="169"/>
      <c r="C155" s="134"/>
    </row>
    <row r="156" spans="1:3" s="168" customFormat="1">
      <c r="A156" s="169"/>
      <c r="C156" s="134"/>
    </row>
    <row r="157" spans="1:3" s="168" customFormat="1">
      <c r="A157" s="169"/>
      <c r="C157" s="134"/>
    </row>
    <row r="158" spans="1:3" s="168" customFormat="1">
      <c r="A158" s="169"/>
      <c r="C158" s="134"/>
    </row>
    <row r="159" spans="1:3" s="168" customFormat="1">
      <c r="A159" s="169"/>
      <c r="C159" s="134"/>
    </row>
    <row r="160" spans="1:3" s="168" customFormat="1">
      <c r="A160" s="169"/>
      <c r="C160" s="134"/>
    </row>
    <row r="161" spans="1:3" s="168" customFormat="1">
      <c r="A161" s="169"/>
      <c r="C161" s="134"/>
    </row>
    <row r="162" spans="1:3" s="168" customFormat="1">
      <c r="A162" s="169"/>
      <c r="C162" s="134"/>
    </row>
    <row r="163" spans="1:3" s="168" customFormat="1">
      <c r="A163" s="169"/>
      <c r="C163" s="186"/>
    </row>
    <row r="164" spans="1:3" s="168" customFormat="1">
      <c r="A164" s="171"/>
      <c r="C164" s="186"/>
    </row>
    <row r="165" spans="1:3" s="168" customFormat="1">
      <c r="A165" s="171"/>
      <c r="C165" s="186"/>
    </row>
    <row r="166" spans="1:3" s="168" customFormat="1">
      <c r="A166" s="171"/>
      <c r="C166" s="186"/>
    </row>
    <row r="167" spans="1:3" s="168" customFormat="1">
      <c r="A167" s="171"/>
      <c r="C167" s="186"/>
    </row>
    <row r="168" spans="1:3" s="168" customFormat="1">
      <c r="A168" s="171"/>
      <c r="C168" s="186"/>
    </row>
    <row r="169" spans="1:3" s="168" customFormat="1">
      <c r="A169" s="171"/>
      <c r="C169" s="186"/>
    </row>
    <row r="170" spans="1:3" s="168" customFormat="1">
      <c r="A170" s="171"/>
      <c r="C170" s="186"/>
    </row>
    <row r="171" spans="1:3" s="168" customFormat="1">
      <c r="A171" s="171"/>
      <c r="C171" s="186"/>
    </row>
    <row r="172" spans="1:3" s="168" customFormat="1">
      <c r="A172" s="171"/>
      <c r="C172" s="186"/>
    </row>
    <row r="173" spans="1:3" s="168" customFormat="1">
      <c r="A173" s="171"/>
      <c r="C173" s="186"/>
    </row>
    <row r="174" spans="1:3" s="168" customFormat="1">
      <c r="A174" s="171"/>
      <c r="C174" s="186"/>
    </row>
    <row r="175" spans="1:3" s="168" customFormat="1">
      <c r="A175" s="171"/>
      <c r="C175" s="186"/>
    </row>
    <row r="176" spans="1:3" s="168" customFormat="1">
      <c r="A176" s="171"/>
      <c r="C176" s="186"/>
    </row>
    <row r="177" spans="1:3" s="168" customFormat="1">
      <c r="A177" s="171"/>
      <c r="C177" s="186"/>
    </row>
    <row r="178" spans="1:3" s="168" customFormat="1">
      <c r="A178" s="171"/>
      <c r="C178" s="186"/>
    </row>
    <row r="179" spans="1:3" s="168" customFormat="1">
      <c r="A179" s="171"/>
      <c r="C179" s="186"/>
    </row>
    <row r="180" spans="1:3" s="168" customFormat="1">
      <c r="A180" s="171"/>
      <c r="C180" s="186"/>
    </row>
    <row r="181" spans="1:3" s="168" customFormat="1">
      <c r="A181" s="171"/>
      <c r="C181" s="186"/>
    </row>
    <row r="182" spans="1:3" s="168" customFormat="1">
      <c r="A182" s="171"/>
      <c r="C182" s="186"/>
    </row>
    <row r="183" spans="1:3" s="168" customFormat="1">
      <c r="A183" s="171"/>
      <c r="C183" s="186"/>
    </row>
    <row r="184" spans="1:3" s="168" customFormat="1">
      <c r="A184" s="171"/>
      <c r="C184" s="186"/>
    </row>
    <row r="185" spans="1:3" s="168" customFormat="1">
      <c r="A185" s="171"/>
      <c r="C185" s="186"/>
    </row>
    <row r="186" spans="1:3" s="168" customFormat="1">
      <c r="A186" s="171"/>
      <c r="C186" s="186"/>
    </row>
    <row r="187" spans="1:3" s="168" customFormat="1">
      <c r="A187" s="171"/>
      <c r="C187" s="186"/>
    </row>
    <row r="188" spans="1:3" s="168" customFormat="1">
      <c r="A188" s="171"/>
      <c r="C188" s="186"/>
    </row>
  </sheetData>
  <sortState ref="A2:A137">
    <sortCondition ref="A137"/>
  </sortState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AD1502"/>
  <sheetViews>
    <sheetView topLeftCell="E1" zoomScale="80" zoomScaleNormal="80" workbookViewId="0">
      <selection activeCell="Z25" sqref="Z25"/>
    </sheetView>
  </sheetViews>
  <sheetFormatPr baseColWidth="10" defaultColWidth="6.75" defaultRowHeight="13.9" customHeight="1"/>
  <cols>
    <col min="1" max="1" width="6.75" style="208"/>
    <col min="2" max="2" width="18.08203125" style="208" customWidth="1"/>
    <col min="3" max="3" width="3.83203125" style="208" customWidth="1"/>
    <col min="4" max="4" width="8.5" style="208" customWidth="1"/>
    <col min="5" max="5" width="3.33203125" style="208" customWidth="1"/>
    <col min="6" max="22" width="6" style="208" customWidth="1"/>
    <col min="23" max="23" width="6.75" style="208"/>
    <col min="24" max="24" width="16.83203125" style="208" customWidth="1"/>
    <col min="25" max="25" width="8.33203125" style="208" customWidth="1"/>
    <col min="26" max="26" width="6.75" style="208"/>
    <col min="27" max="27" width="11.75" style="208" customWidth="1"/>
    <col min="28" max="28" width="18" style="922" customWidth="1"/>
    <col min="29" max="29" width="31.33203125" style="208" customWidth="1"/>
    <col min="30" max="30" width="10" style="241" customWidth="1"/>
    <col min="31" max="16384" width="6.75" style="208"/>
  </cols>
  <sheetData>
    <row r="1" spans="2:30" ht="13.9" customHeight="1">
      <c r="B1" s="147" t="str">
        <f>B4</f>
        <v>Shanghai 2020</v>
      </c>
      <c r="C1" s="147"/>
      <c r="D1" s="147"/>
      <c r="E1" s="147"/>
      <c r="F1" s="147"/>
      <c r="G1" s="147"/>
      <c r="H1" s="147"/>
      <c r="I1" s="147"/>
      <c r="J1" s="147"/>
    </row>
    <row r="2" spans="2:30" ht="13.9" customHeight="1">
      <c r="B2" s="208" t="s">
        <v>476</v>
      </c>
      <c r="AB2" s="922" t="s">
        <v>583</v>
      </c>
    </row>
    <row r="3" spans="2:30" ht="13.9" customHeight="1">
      <c r="C3" s="120" t="s">
        <v>404</v>
      </c>
      <c r="X3" s="11"/>
    </row>
    <row r="4" spans="2:30" ht="13.9" customHeight="1">
      <c r="B4" s="176" t="s">
        <v>663</v>
      </c>
      <c r="C4" s="176">
        <v>1</v>
      </c>
      <c r="D4" s="176">
        <v>1</v>
      </c>
      <c r="E4" s="176">
        <v>2</v>
      </c>
      <c r="F4" s="176">
        <v>2</v>
      </c>
      <c r="G4" s="176">
        <v>3</v>
      </c>
      <c r="H4" s="176">
        <v>3</v>
      </c>
      <c r="I4" s="176">
        <v>4</v>
      </c>
      <c r="J4" s="176">
        <v>4</v>
      </c>
      <c r="K4" s="176">
        <v>5</v>
      </c>
      <c r="L4" s="176">
        <v>5</v>
      </c>
      <c r="M4" s="176">
        <v>6</v>
      </c>
      <c r="N4" s="176">
        <v>6</v>
      </c>
      <c r="O4" s="176">
        <v>7</v>
      </c>
      <c r="P4" s="176">
        <v>7</v>
      </c>
      <c r="Q4" s="176">
        <v>8</v>
      </c>
      <c r="R4" s="176">
        <v>8</v>
      </c>
      <c r="S4" s="176">
        <v>9</v>
      </c>
      <c r="T4" s="176">
        <v>9</v>
      </c>
      <c r="U4" s="176">
        <v>10</v>
      </c>
      <c r="V4" s="176">
        <v>10</v>
      </c>
      <c r="W4" s="176"/>
      <c r="X4" s="176" t="s">
        <v>663</v>
      </c>
      <c r="Y4" s="176" t="s">
        <v>664</v>
      </c>
      <c r="AB4" s="922" t="s">
        <v>325</v>
      </c>
      <c r="AC4" s="922" t="s">
        <v>665</v>
      </c>
      <c r="AD4" s="923" t="s">
        <v>374</v>
      </c>
    </row>
    <row r="5" spans="2:30" ht="13.9" customHeight="1"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AB5" s="922" t="s">
        <v>33</v>
      </c>
      <c r="AC5" s="208" t="s">
        <v>666</v>
      </c>
      <c r="AD5" s="241" t="s">
        <v>667</v>
      </c>
    </row>
    <row r="6" spans="2:30" ht="13.9" customHeight="1">
      <c r="B6" s="176" t="s">
        <v>41</v>
      </c>
      <c r="C6" s="176" t="s">
        <v>338</v>
      </c>
      <c r="D6" s="176" t="s">
        <v>155</v>
      </c>
      <c r="E6" s="176" t="s">
        <v>338</v>
      </c>
      <c r="F6" s="176" t="s">
        <v>338</v>
      </c>
      <c r="G6" s="176" t="s">
        <v>338</v>
      </c>
      <c r="H6" s="176" t="s">
        <v>338</v>
      </c>
      <c r="I6" s="176" t="s">
        <v>338</v>
      </c>
      <c r="J6" s="176" t="s">
        <v>338</v>
      </c>
      <c r="K6" s="176" t="s">
        <v>338</v>
      </c>
      <c r="L6" s="176" t="s">
        <v>338</v>
      </c>
      <c r="M6" s="176" t="s">
        <v>338</v>
      </c>
      <c r="N6" s="176" t="s">
        <v>338</v>
      </c>
      <c r="O6" s="176" t="s">
        <v>338</v>
      </c>
      <c r="P6" s="176" t="s">
        <v>338</v>
      </c>
      <c r="Q6" s="176" t="s">
        <v>338</v>
      </c>
      <c r="R6" s="176" t="s">
        <v>338</v>
      </c>
      <c r="S6" s="176" t="s">
        <v>338</v>
      </c>
      <c r="T6" s="176" t="s">
        <v>338</v>
      </c>
      <c r="U6" s="176" t="s">
        <v>338</v>
      </c>
      <c r="V6" s="176" t="s">
        <v>338</v>
      </c>
      <c r="W6" s="176"/>
      <c r="X6" s="176" t="s">
        <v>41</v>
      </c>
      <c r="Y6" s="176" t="s">
        <v>668</v>
      </c>
      <c r="AA6" s="183"/>
      <c r="AB6" s="922" t="s">
        <v>338</v>
      </c>
      <c r="AC6" s="208" t="s">
        <v>669</v>
      </c>
      <c r="AD6" s="241" t="s">
        <v>670</v>
      </c>
    </row>
    <row r="7" spans="2:30" ht="13.9" customHeight="1">
      <c r="B7" s="176" t="s">
        <v>123</v>
      </c>
      <c r="C7" s="176" t="s">
        <v>338</v>
      </c>
      <c r="D7" s="176" t="s">
        <v>155</v>
      </c>
      <c r="E7" s="176" t="s">
        <v>338</v>
      </c>
      <c r="F7" s="176" t="s">
        <v>338</v>
      </c>
      <c r="G7" s="176" t="s">
        <v>338</v>
      </c>
      <c r="H7" s="176" t="s">
        <v>338</v>
      </c>
      <c r="I7" s="176" t="s">
        <v>338</v>
      </c>
      <c r="J7" s="176" t="s">
        <v>338</v>
      </c>
      <c r="K7" s="176" t="s">
        <v>338</v>
      </c>
      <c r="L7" s="176" t="s">
        <v>338</v>
      </c>
      <c r="M7" s="176" t="s">
        <v>338</v>
      </c>
      <c r="N7" s="176" t="s">
        <v>338</v>
      </c>
      <c r="O7" s="176" t="s">
        <v>338</v>
      </c>
      <c r="P7" s="176" t="s">
        <v>338</v>
      </c>
      <c r="Q7" s="176" t="s">
        <v>338</v>
      </c>
      <c r="R7" s="176" t="s">
        <v>338</v>
      </c>
      <c r="S7" s="176" t="s">
        <v>338</v>
      </c>
      <c r="T7" s="176" t="s">
        <v>338</v>
      </c>
      <c r="U7" s="176" t="s">
        <v>338</v>
      </c>
      <c r="V7" s="176" t="s">
        <v>338</v>
      </c>
      <c r="W7" s="176"/>
      <c r="X7" s="176" t="s">
        <v>123</v>
      </c>
      <c r="Y7" s="176" t="s">
        <v>668</v>
      </c>
      <c r="AA7" s="183"/>
      <c r="AB7" s="922" t="s">
        <v>338</v>
      </c>
      <c r="AC7" s="208" t="s">
        <v>671</v>
      </c>
      <c r="AD7" s="241" t="s">
        <v>672</v>
      </c>
    </row>
    <row r="8" spans="2:30" ht="13.9" customHeight="1">
      <c r="B8" s="176" t="s">
        <v>36</v>
      </c>
      <c r="C8" s="176" t="s">
        <v>338</v>
      </c>
      <c r="D8" s="176" t="s">
        <v>155</v>
      </c>
      <c r="E8" s="176" t="s">
        <v>338</v>
      </c>
      <c r="F8" s="176" t="s">
        <v>338</v>
      </c>
      <c r="G8" s="176" t="s">
        <v>338</v>
      </c>
      <c r="H8" s="176" t="s">
        <v>338</v>
      </c>
      <c r="I8" s="176" t="s">
        <v>338</v>
      </c>
      <c r="J8" s="176" t="s">
        <v>338</v>
      </c>
      <c r="K8" s="176" t="s">
        <v>338</v>
      </c>
      <c r="L8" s="176" t="s">
        <v>338</v>
      </c>
      <c r="M8" s="176" t="s">
        <v>338</v>
      </c>
      <c r="N8" s="176" t="s">
        <v>338</v>
      </c>
      <c r="O8" s="176" t="s">
        <v>338</v>
      </c>
      <c r="P8" s="176" t="s">
        <v>338</v>
      </c>
      <c r="Q8" s="176" t="s">
        <v>338</v>
      </c>
      <c r="R8" s="176" t="s">
        <v>338</v>
      </c>
      <c r="S8" s="176" t="s">
        <v>338</v>
      </c>
      <c r="T8" s="176" t="s">
        <v>338</v>
      </c>
      <c r="U8" s="176" t="s">
        <v>338</v>
      </c>
      <c r="V8" s="176" t="s">
        <v>338</v>
      </c>
      <c r="W8" s="176"/>
      <c r="X8" s="176" t="s">
        <v>36</v>
      </c>
      <c r="Y8" s="176" t="s">
        <v>668</v>
      </c>
      <c r="AA8" s="183"/>
      <c r="AB8" s="922" t="s">
        <v>55</v>
      </c>
      <c r="AC8" s="208" t="s">
        <v>673</v>
      </c>
      <c r="AD8" s="241">
        <v>35</v>
      </c>
    </row>
    <row r="9" spans="2:30" ht="13.9" customHeight="1">
      <c r="B9" s="176" t="s">
        <v>69</v>
      </c>
      <c r="C9" s="176" t="s">
        <v>338</v>
      </c>
      <c r="D9" s="176" t="s">
        <v>155</v>
      </c>
      <c r="E9" s="176" t="s">
        <v>338</v>
      </c>
      <c r="F9" s="176" t="s">
        <v>338</v>
      </c>
      <c r="G9" s="176" t="s">
        <v>338</v>
      </c>
      <c r="H9" s="176" t="s">
        <v>338</v>
      </c>
      <c r="I9" s="176" t="s">
        <v>338</v>
      </c>
      <c r="J9" s="176" t="s">
        <v>338</v>
      </c>
      <c r="K9" s="176" t="s">
        <v>338</v>
      </c>
      <c r="L9" s="176" t="s">
        <v>338</v>
      </c>
      <c r="M9" s="176" t="s">
        <v>338</v>
      </c>
      <c r="N9" s="176" t="s">
        <v>338</v>
      </c>
      <c r="O9" s="176" t="s">
        <v>338</v>
      </c>
      <c r="P9" s="176" t="s">
        <v>338</v>
      </c>
      <c r="Q9" s="176" t="s">
        <v>338</v>
      </c>
      <c r="R9" s="176" t="s">
        <v>338</v>
      </c>
      <c r="S9" s="176" t="s">
        <v>338</v>
      </c>
      <c r="T9" s="176" t="s">
        <v>338</v>
      </c>
      <c r="U9" s="176" t="s">
        <v>338</v>
      </c>
      <c r="V9" s="176" t="s">
        <v>338</v>
      </c>
      <c r="W9" s="176"/>
      <c r="X9" s="176" t="s">
        <v>69</v>
      </c>
      <c r="Y9" s="176" t="s">
        <v>668</v>
      </c>
      <c r="AA9" s="183"/>
      <c r="AB9" s="922" t="s">
        <v>338</v>
      </c>
      <c r="AC9" s="208" t="s">
        <v>674</v>
      </c>
      <c r="AD9" s="241">
        <v>54</v>
      </c>
    </row>
    <row r="10" spans="2:30" ht="13.9" customHeight="1">
      <c r="B10" s="176" t="s">
        <v>33</v>
      </c>
      <c r="C10" s="176" t="s">
        <v>667</v>
      </c>
      <c r="D10" s="176" t="s">
        <v>675</v>
      </c>
      <c r="E10" s="176" t="s">
        <v>670</v>
      </c>
      <c r="F10" s="176" t="s">
        <v>676</v>
      </c>
      <c r="G10" s="176" t="s">
        <v>672</v>
      </c>
      <c r="H10" s="176" t="s">
        <v>677</v>
      </c>
      <c r="I10" s="176" t="s">
        <v>338</v>
      </c>
      <c r="J10" s="176" t="s">
        <v>338</v>
      </c>
      <c r="K10" s="176" t="s">
        <v>338</v>
      </c>
      <c r="L10" s="176" t="s">
        <v>338</v>
      </c>
      <c r="M10" s="176" t="s">
        <v>338</v>
      </c>
      <c r="N10" s="176" t="s">
        <v>338</v>
      </c>
      <c r="O10" s="176" t="s">
        <v>338</v>
      </c>
      <c r="P10" s="176" t="s">
        <v>338</v>
      </c>
      <c r="Q10" s="176" t="s">
        <v>338</v>
      </c>
      <c r="R10" s="176" t="s">
        <v>338</v>
      </c>
      <c r="S10" s="176" t="s">
        <v>338</v>
      </c>
      <c r="T10" s="176" t="s">
        <v>338</v>
      </c>
      <c r="U10" s="176" t="s">
        <v>338</v>
      </c>
      <c r="V10" s="176" t="s">
        <v>338</v>
      </c>
      <c r="W10" s="176"/>
      <c r="X10" s="176" t="s">
        <v>33</v>
      </c>
      <c r="Y10" s="176">
        <v>3</v>
      </c>
      <c r="AA10" s="185"/>
      <c r="AB10" s="922" t="s">
        <v>338</v>
      </c>
      <c r="AC10" s="208" t="s">
        <v>678</v>
      </c>
      <c r="AD10" s="241">
        <v>67</v>
      </c>
    </row>
    <row r="11" spans="2:30" ht="13.9" customHeight="1">
      <c r="B11" s="176" t="s">
        <v>124</v>
      </c>
      <c r="C11" s="176" t="s">
        <v>338</v>
      </c>
      <c r="D11" s="176" t="s">
        <v>155</v>
      </c>
      <c r="E11" s="176" t="s">
        <v>338</v>
      </c>
      <c r="F11" s="176" t="s">
        <v>338</v>
      </c>
      <c r="G11" s="176" t="s">
        <v>338</v>
      </c>
      <c r="H11" s="176" t="s">
        <v>338</v>
      </c>
      <c r="I11" s="176" t="s">
        <v>338</v>
      </c>
      <c r="J11" s="176" t="s">
        <v>338</v>
      </c>
      <c r="K11" s="176" t="s">
        <v>338</v>
      </c>
      <c r="L11" s="176" t="s">
        <v>338</v>
      </c>
      <c r="M11" s="176" t="s">
        <v>338</v>
      </c>
      <c r="N11" s="176" t="s">
        <v>338</v>
      </c>
      <c r="O11" s="176" t="s">
        <v>338</v>
      </c>
      <c r="P11" s="176" t="s">
        <v>338</v>
      </c>
      <c r="Q11" s="176" t="s">
        <v>338</v>
      </c>
      <c r="R11" s="176" t="s">
        <v>338</v>
      </c>
      <c r="S11" s="176" t="s">
        <v>338</v>
      </c>
      <c r="T11" s="176" t="s">
        <v>338</v>
      </c>
      <c r="U11" s="176" t="s">
        <v>338</v>
      </c>
      <c r="V11" s="176" t="s">
        <v>338</v>
      </c>
      <c r="W11" s="176"/>
      <c r="X11" s="176" t="s">
        <v>124</v>
      </c>
      <c r="Y11" s="176" t="s">
        <v>668</v>
      </c>
      <c r="AA11" s="185"/>
      <c r="AB11" s="922" t="s">
        <v>338</v>
      </c>
      <c r="AC11" s="208" t="s">
        <v>679</v>
      </c>
      <c r="AD11" s="241">
        <v>74</v>
      </c>
    </row>
    <row r="12" spans="2:30" ht="13.9" customHeight="1">
      <c r="B12" s="176" t="s">
        <v>55</v>
      </c>
      <c r="C12" s="176">
        <v>35</v>
      </c>
      <c r="D12" s="176" t="s">
        <v>680</v>
      </c>
      <c r="E12" s="176">
        <v>54</v>
      </c>
      <c r="F12" s="176" t="s">
        <v>681</v>
      </c>
      <c r="G12" s="176">
        <v>67</v>
      </c>
      <c r="H12" s="176" t="s">
        <v>682</v>
      </c>
      <c r="I12" s="176">
        <v>74</v>
      </c>
      <c r="J12" s="176" t="s">
        <v>683</v>
      </c>
      <c r="K12" s="176">
        <v>74</v>
      </c>
      <c r="L12" s="176" t="s">
        <v>684</v>
      </c>
      <c r="M12" s="176">
        <v>85</v>
      </c>
      <c r="N12" s="176" t="s">
        <v>685</v>
      </c>
      <c r="O12" s="176">
        <v>85</v>
      </c>
      <c r="P12" s="176" t="s">
        <v>686</v>
      </c>
      <c r="Q12" s="176" t="s">
        <v>687</v>
      </c>
      <c r="R12" s="176" t="s">
        <v>688</v>
      </c>
      <c r="S12" s="176" t="s">
        <v>667</v>
      </c>
      <c r="T12" s="176" t="s">
        <v>689</v>
      </c>
      <c r="U12" s="176" t="s">
        <v>667</v>
      </c>
      <c r="V12" s="176" t="s">
        <v>690</v>
      </c>
      <c r="W12" s="176"/>
      <c r="X12" s="176" t="s">
        <v>55</v>
      </c>
      <c r="Y12" s="176">
        <v>34</v>
      </c>
      <c r="AA12" s="185"/>
      <c r="AB12" s="922" t="s">
        <v>338</v>
      </c>
      <c r="AC12" s="208" t="s">
        <v>691</v>
      </c>
      <c r="AD12" s="241">
        <v>74</v>
      </c>
    </row>
    <row r="13" spans="2:30" ht="13.9" customHeight="1">
      <c r="B13" s="176" t="s">
        <v>88</v>
      </c>
      <c r="C13" s="176" t="s">
        <v>687</v>
      </c>
      <c r="D13" s="176" t="s">
        <v>692</v>
      </c>
      <c r="E13" s="176" t="s">
        <v>667</v>
      </c>
      <c r="F13" s="176" t="s">
        <v>693</v>
      </c>
      <c r="G13" s="176" t="s">
        <v>667</v>
      </c>
      <c r="H13" s="176" t="s">
        <v>694</v>
      </c>
      <c r="I13" s="176" t="s">
        <v>695</v>
      </c>
      <c r="J13" s="176" t="s">
        <v>696</v>
      </c>
      <c r="K13" s="176" t="s">
        <v>695</v>
      </c>
      <c r="L13" s="176" t="s">
        <v>697</v>
      </c>
      <c r="M13" s="176" t="s">
        <v>698</v>
      </c>
      <c r="N13" s="176" t="s">
        <v>699</v>
      </c>
      <c r="O13" s="176" t="s">
        <v>698</v>
      </c>
      <c r="P13" s="176" t="s">
        <v>700</v>
      </c>
      <c r="Q13" s="176" t="s">
        <v>701</v>
      </c>
      <c r="R13" s="176" t="s">
        <v>702</v>
      </c>
      <c r="S13" s="176" t="s">
        <v>703</v>
      </c>
      <c r="T13" s="176" t="s">
        <v>704</v>
      </c>
      <c r="U13" s="176" t="s">
        <v>670</v>
      </c>
      <c r="V13" s="176" t="s">
        <v>705</v>
      </c>
      <c r="W13" s="176"/>
      <c r="X13" s="176" t="s">
        <v>88</v>
      </c>
      <c r="Y13" s="176">
        <v>14</v>
      </c>
      <c r="AA13" s="185"/>
      <c r="AB13" s="922" t="s">
        <v>338</v>
      </c>
      <c r="AC13" s="208" t="s">
        <v>706</v>
      </c>
      <c r="AD13" s="241">
        <v>85</v>
      </c>
    </row>
    <row r="14" spans="2:30" ht="13.9" customHeight="1">
      <c r="B14" s="176" t="s">
        <v>87</v>
      </c>
      <c r="C14" s="176" t="s">
        <v>338</v>
      </c>
      <c r="D14" s="176" t="s">
        <v>155</v>
      </c>
      <c r="E14" s="176" t="s">
        <v>338</v>
      </c>
      <c r="F14" s="176" t="s">
        <v>338</v>
      </c>
      <c r="G14" s="176" t="s">
        <v>338</v>
      </c>
      <c r="H14" s="176" t="s">
        <v>338</v>
      </c>
      <c r="I14" s="176" t="s">
        <v>338</v>
      </c>
      <c r="J14" s="176" t="s">
        <v>338</v>
      </c>
      <c r="K14" s="176" t="s">
        <v>338</v>
      </c>
      <c r="L14" s="176" t="s">
        <v>338</v>
      </c>
      <c r="M14" s="176" t="s">
        <v>338</v>
      </c>
      <c r="N14" s="176" t="s">
        <v>338</v>
      </c>
      <c r="O14" s="176" t="s">
        <v>338</v>
      </c>
      <c r="P14" s="176" t="s">
        <v>338</v>
      </c>
      <c r="Q14" s="176" t="s">
        <v>338</v>
      </c>
      <c r="R14" s="176" t="s">
        <v>338</v>
      </c>
      <c r="S14" s="176" t="s">
        <v>338</v>
      </c>
      <c r="T14" s="176" t="s">
        <v>338</v>
      </c>
      <c r="U14" s="176" t="s">
        <v>338</v>
      </c>
      <c r="V14" s="176" t="s">
        <v>338</v>
      </c>
      <c r="W14" s="176"/>
      <c r="X14" s="176" t="s">
        <v>87</v>
      </c>
      <c r="Y14" s="176" t="s">
        <v>668</v>
      </c>
      <c r="AA14" s="185"/>
      <c r="AB14" s="922" t="s">
        <v>338</v>
      </c>
      <c r="AC14" s="208" t="s">
        <v>707</v>
      </c>
      <c r="AD14" s="241">
        <v>85</v>
      </c>
    </row>
    <row r="15" spans="2:30" ht="13.9" customHeight="1">
      <c r="B15" s="176" t="s">
        <v>136</v>
      </c>
      <c r="C15" s="176" t="s">
        <v>338</v>
      </c>
      <c r="D15" s="176" t="s">
        <v>155</v>
      </c>
      <c r="E15" s="176" t="s">
        <v>338</v>
      </c>
      <c r="F15" s="176" t="s">
        <v>338</v>
      </c>
      <c r="G15" s="176" t="s">
        <v>338</v>
      </c>
      <c r="H15" s="176" t="s">
        <v>338</v>
      </c>
      <c r="I15" s="176" t="s">
        <v>338</v>
      </c>
      <c r="J15" s="176" t="s">
        <v>338</v>
      </c>
      <c r="K15" s="176" t="s">
        <v>338</v>
      </c>
      <c r="L15" s="176" t="s">
        <v>338</v>
      </c>
      <c r="M15" s="176" t="s">
        <v>338</v>
      </c>
      <c r="N15" s="176" t="s">
        <v>338</v>
      </c>
      <c r="O15" s="176" t="s">
        <v>338</v>
      </c>
      <c r="P15" s="176" t="s">
        <v>338</v>
      </c>
      <c r="Q15" s="176" t="s">
        <v>338</v>
      </c>
      <c r="R15" s="176" t="s">
        <v>338</v>
      </c>
      <c r="S15" s="176" t="s">
        <v>338</v>
      </c>
      <c r="T15" s="176" t="s">
        <v>338</v>
      </c>
      <c r="U15" s="176" t="s">
        <v>338</v>
      </c>
      <c r="V15" s="176" t="s">
        <v>338</v>
      </c>
      <c r="W15" s="176"/>
      <c r="X15" s="176" t="s">
        <v>136</v>
      </c>
      <c r="Y15" s="176" t="s">
        <v>668</v>
      </c>
      <c r="AA15" s="185"/>
      <c r="AB15" s="922" t="s">
        <v>338</v>
      </c>
      <c r="AC15" s="208" t="s">
        <v>708</v>
      </c>
      <c r="AD15" s="241" t="s">
        <v>687</v>
      </c>
    </row>
    <row r="16" spans="2:30" ht="13.9" customHeight="1">
      <c r="B16" s="176" t="s">
        <v>11</v>
      </c>
      <c r="C16" s="176" t="s">
        <v>338</v>
      </c>
      <c r="D16" s="176" t="s">
        <v>155</v>
      </c>
      <c r="E16" s="176" t="s">
        <v>338</v>
      </c>
      <c r="F16" s="176" t="s">
        <v>338</v>
      </c>
      <c r="G16" s="176" t="s">
        <v>338</v>
      </c>
      <c r="H16" s="176" t="s">
        <v>338</v>
      </c>
      <c r="I16" s="176" t="s">
        <v>338</v>
      </c>
      <c r="J16" s="176" t="s">
        <v>338</v>
      </c>
      <c r="K16" s="176" t="s">
        <v>338</v>
      </c>
      <c r="L16" s="176" t="s">
        <v>338</v>
      </c>
      <c r="M16" s="176" t="s">
        <v>338</v>
      </c>
      <c r="N16" s="176" t="s">
        <v>338</v>
      </c>
      <c r="O16" s="176" t="s">
        <v>338</v>
      </c>
      <c r="P16" s="176" t="s">
        <v>338</v>
      </c>
      <c r="Q16" s="176" t="s">
        <v>338</v>
      </c>
      <c r="R16" s="176" t="s">
        <v>338</v>
      </c>
      <c r="S16" s="176" t="s">
        <v>338</v>
      </c>
      <c r="T16" s="176" t="s">
        <v>338</v>
      </c>
      <c r="U16" s="176" t="s">
        <v>338</v>
      </c>
      <c r="V16" s="176" t="s">
        <v>338</v>
      </c>
      <c r="W16" s="176"/>
      <c r="X16" s="176" t="s">
        <v>11</v>
      </c>
      <c r="Y16" s="176" t="s">
        <v>668</v>
      </c>
      <c r="AA16" s="185"/>
      <c r="AB16" s="922" t="s">
        <v>338</v>
      </c>
      <c r="AC16" s="208" t="s">
        <v>709</v>
      </c>
      <c r="AD16" s="241" t="s">
        <v>667</v>
      </c>
    </row>
    <row r="17" spans="2:30" ht="13.9" customHeight="1">
      <c r="B17" s="176" t="s">
        <v>84</v>
      </c>
      <c r="C17" s="176" t="s">
        <v>338</v>
      </c>
      <c r="D17" s="176" t="s">
        <v>155</v>
      </c>
      <c r="E17" s="176" t="s">
        <v>338</v>
      </c>
      <c r="F17" s="176" t="s">
        <v>338</v>
      </c>
      <c r="G17" s="176" t="s">
        <v>338</v>
      </c>
      <c r="H17" s="176" t="s">
        <v>338</v>
      </c>
      <c r="I17" s="176" t="s">
        <v>338</v>
      </c>
      <c r="J17" s="176" t="s">
        <v>338</v>
      </c>
      <c r="K17" s="176" t="s">
        <v>338</v>
      </c>
      <c r="L17" s="176" t="s">
        <v>338</v>
      </c>
      <c r="M17" s="176" t="s">
        <v>338</v>
      </c>
      <c r="N17" s="176" t="s">
        <v>338</v>
      </c>
      <c r="O17" s="176" t="s">
        <v>338</v>
      </c>
      <c r="P17" s="176" t="s">
        <v>338</v>
      </c>
      <c r="Q17" s="176" t="s">
        <v>338</v>
      </c>
      <c r="R17" s="176" t="s">
        <v>338</v>
      </c>
      <c r="S17" s="176" t="s">
        <v>338</v>
      </c>
      <c r="T17" s="176" t="s">
        <v>338</v>
      </c>
      <c r="U17" s="176" t="s">
        <v>338</v>
      </c>
      <c r="V17" s="176" t="s">
        <v>338</v>
      </c>
      <c r="W17" s="176"/>
      <c r="X17" s="176" t="s">
        <v>84</v>
      </c>
      <c r="Y17" s="176" t="s">
        <v>668</v>
      </c>
      <c r="AA17" s="185"/>
      <c r="AB17" s="922" t="s">
        <v>338</v>
      </c>
      <c r="AC17" s="208" t="s">
        <v>710</v>
      </c>
      <c r="AD17" s="241" t="s">
        <v>667</v>
      </c>
    </row>
    <row r="18" spans="2:30" ht="13.9" customHeight="1">
      <c r="B18" s="176" t="s">
        <v>78</v>
      </c>
      <c r="C18" s="176">
        <v>66</v>
      </c>
      <c r="D18" s="176" t="s">
        <v>711</v>
      </c>
      <c r="E18" s="176">
        <v>97</v>
      </c>
      <c r="F18" s="176" t="s">
        <v>712</v>
      </c>
      <c r="G18" s="176" t="s">
        <v>713</v>
      </c>
      <c r="H18" s="176" t="s">
        <v>714</v>
      </c>
      <c r="I18" s="176" t="s">
        <v>687</v>
      </c>
      <c r="J18" s="176" t="s">
        <v>715</v>
      </c>
      <c r="K18" s="176" t="s">
        <v>667</v>
      </c>
      <c r="L18" s="176" t="s">
        <v>716</v>
      </c>
      <c r="M18" s="176" t="s">
        <v>695</v>
      </c>
      <c r="N18" s="176" t="s">
        <v>717</v>
      </c>
      <c r="O18" s="176" t="s">
        <v>695</v>
      </c>
      <c r="P18" s="176" t="s">
        <v>718</v>
      </c>
      <c r="Q18" s="176" t="s">
        <v>703</v>
      </c>
      <c r="R18" s="176" t="s">
        <v>719</v>
      </c>
      <c r="S18" s="176" t="s">
        <v>338</v>
      </c>
      <c r="T18" s="176" t="s">
        <v>338</v>
      </c>
      <c r="U18" s="176" t="s">
        <v>338</v>
      </c>
      <c r="V18" s="176" t="s">
        <v>338</v>
      </c>
      <c r="W18" s="176"/>
      <c r="X18" s="176" t="s">
        <v>78</v>
      </c>
      <c r="Y18" s="176">
        <v>8</v>
      </c>
      <c r="AA18" s="183"/>
      <c r="AB18" s="922" t="s">
        <v>338</v>
      </c>
      <c r="AC18" s="208" t="s">
        <v>720</v>
      </c>
      <c r="AD18" s="241" t="s">
        <v>667</v>
      </c>
    </row>
    <row r="19" spans="2:30" ht="13.9" customHeight="1">
      <c r="B19" s="176" t="s">
        <v>85</v>
      </c>
      <c r="C19" s="176" t="s">
        <v>338</v>
      </c>
      <c r="D19" s="176" t="s">
        <v>155</v>
      </c>
      <c r="E19" s="176" t="s">
        <v>338</v>
      </c>
      <c r="F19" s="176" t="s">
        <v>338</v>
      </c>
      <c r="G19" s="176" t="s">
        <v>338</v>
      </c>
      <c r="H19" s="176" t="s">
        <v>338</v>
      </c>
      <c r="I19" s="176" t="s">
        <v>338</v>
      </c>
      <c r="J19" s="176" t="s">
        <v>338</v>
      </c>
      <c r="K19" s="176" t="s">
        <v>338</v>
      </c>
      <c r="L19" s="176" t="s">
        <v>338</v>
      </c>
      <c r="M19" s="176" t="s">
        <v>338</v>
      </c>
      <c r="N19" s="176" t="s">
        <v>338</v>
      </c>
      <c r="O19" s="176" t="s">
        <v>338</v>
      </c>
      <c r="P19" s="176" t="s">
        <v>338</v>
      </c>
      <c r="Q19" s="176" t="s">
        <v>338</v>
      </c>
      <c r="R19" s="176" t="s">
        <v>338</v>
      </c>
      <c r="S19" s="176" t="s">
        <v>338</v>
      </c>
      <c r="T19" s="176" t="s">
        <v>338</v>
      </c>
      <c r="U19" s="176" t="s">
        <v>338</v>
      </c>
      <c r="V19" s="176" t="s">
        <v>338</v>
      </c>
      <c r="W19" s="176"/>
      <c r="X19" s="176" t="s">
        <v>85</v>
      </c>
      <c r="Y19" s="176" t="s">
        <v>668</v>
      </c>
      <c r="AA19" s="183"/>
      <c r="AB19" s="922" t="s">
        <v>338</v>
      </c>
      <c r="AC19" s="208" t="s">
        <v>721</v>
      </c>
      <c r="AD19" s="241" t="s">
        <v>667</v>
      </c>
    </row>
    <row r="20" spans="2:30" ht="13.9" customHeight="1">
      <c r="B20" s="176" t="s">
        <v>81</v>
      </c>
      <c r="C20" s="176" t="s">
        <v>338</v>
      </c>
      <c r="D20" s="176" t="s">
        <v>155</v>
      </c>
      <c r="E20" s="176" t="s">
        <v>338</v>
      </c>
      <c r="F20" s="176" t="s">
        <v>338</v>
      </c>
      <c r="G20" s="176" t="s">
        <v>338</v>
      </c>
      <c r="H20" s="176" t="s">
        <v>338</v>
      </c>
      <c r="I20" s="176" t="s">
        <v>338</v>
      </c>
      <c r="J20" s="176" t="s">
        <v>338</v>
      </c>
      <c r="K20" s="176" t="s">
        <v>338</v>
      </c>
      <c r="L20" s="176" t="s">
        <v>338</v>
      </c>
      <c r="M20" s="176" t="s">
        <v>338</v>
      </c>
      <c r="N20" s="176" t="s">
        <v>338</v>
      </c>
      <c r="O20" s="176" t="s">
        <v>338</v>
      </c>
      <c r="P20" s="176" t="s">
        <v>338</v>
      </c>
      <c r="Q20" s="176" t="s">
        <v>338</v>
      </c>
      <c r="R20" s="176" t="s">
        <v>338</v>
      </c>
      <c r="S20" s="176" t="s">
        <v>338</v>
      </c>
      <c r="T20" s="176" t="s">
        <v>338</v>
      </c>
      <c r="U20" s="176" t="s">
        <v>338</v>
      </c>
      <c r="V20" s="176" t="s">
        <v>338</v>
      </c>
      <c r="W20" s="176"/>
      <c r="X20" s="176" t="s">
        <v>81</v>
      </c>
      <c r="Y20" s="176" t="s">
        <v>668</v>
      </c>
      <c r="AA20" s="185"/>
      <c r="AB20" s="922" t="s">
        <v>338</v>
      </c>
      <c r="AC20" s="208" t="s">
        <v>722</v>
      </c>
      <c r="AD20" s="241" t="s">
        <v>667</v>
      </c>
    </row>
    <row r="21" spans="2:30" ht="13.9" customHeight="1">
      <c r="B21" s="176" t="s">
        <v>111</v>
      </c>
      <c r="C21" s="176" t="s">
        <v>338</v>
      </c>
      <c r="D21" s="176" t="s">
        <v>155</v>
      </c>
      <c r="E21" s="176" t="s">
        <v>338</v>
      </c>
      <c r="F21" s="176" t="s">
        <v>338</v>
      </c>
      <c r="G21" s="176" t="s">
        <v>338</v>
      </c>
      <c r="H21" s="176" t="s">
        <v>338</v>
      </c>
      <c r="I21" s="176" t="s">
        <v>338</v>
      </c>
      <c r="J21" s="176" t="s">
        <v>338</v>
      </c>
      <c r="K21" s="176" t="s">
        <v>338</v>
      </c>
      <c r="L21" s="176" t="s">
        <v>338</v>
      </c>
      <c r="M21" s="176" t="s">
        <v>338</v>
      </c>
      <c r="N21" s="176" t="s">
        <v>338</v>
      </c>
      <c r="O21" s="176" t="s">
        <v>338</v>
      </c>
      <c r="P21" s="176" t="s">
        <v>338</v>
      </c>
      <c r="Q21" s="176" t="s">
        <v>338</v>
      </c>
      <c r="R21" s="176" t="s">
        <v>338</v>
      </c>
      <c r="S21" s="176" t="s">
        <v>338</v>
      </c>
      <c r="T21" s="176" t="s">
        <v>338</v>
      </c>
      <c r="U21" s="176" t="s">
        <v>338</v>
      </c>
      <c r="V21" s="176" t="s">
        <v>338</v>
      </c>
      <c r="W21" s="176"/>
      <c r="X21" s="176" t="s">
        <v>111</v>
      </c>
      <c r="Y21" s="176" t="s">
        <v>668</v>
      </c>
      <c r="AA21" s="364"/>
      <c r="AB21" s="922" t="s">
        <v>338</v>
      </c>
      <c r="AC21" s="208" t="s">
        <v>723</v>
      </c>
      <c r="AD21" s="241" t="s">
        <v>667</v>
      </c>
    </row>
    <row r="22" spans="2:30" ht="13.9" customHeight="1">
      <c r="B22" s="176" t="s">
        <v>128</v>
      </c>
      <c r="C22" s="176" t="s">
        <v>338</v>
      </c>
      <c r="D22" s="176" t="s">
        <v>155</v>
      </c>
      <c r="E22" s="176" t="s">
        <v>338</v>
      </c>
      <c r="F22" s="176" t="s">
        <v>338</v>
      </c>
      <c r="G22" s="176" t="s">
        <v>338</v>
      </c>
      <c r="H22" s="176" t="s">
        <v>338</v>
      </c>
      <c r="I22" s="176" t="s">
        <v>338</v>
      </c>
      <c r="J22" s="176" t="s">
        <v>338</v>
      </c>
      <c r="K22" s="176" t="s">
        <v>338</v>
      </c>
      <c r="L22" s="176" t="s">
        <v>338</v>
      </c>
      <c r="M22" s="176" t="s">
        <v>338</v>
      </c>
      <c r="N22" s="176" t="s">
        <v>338</v>
      </c>
      <c r="O22" s="176" t="s">
        <v>338</v>
      </c>
      <c r="P22" s="176" t="s">
        <v>338</v>
      </c>
      <c r="Q22" s="176" t="s">
        <v>338</v>
      </c>
      <c r="R22" s="176" t="s">
        <v>338</v>
      </c>
      <c r="S22" s="176" t="s">
        <v>338</v>
      </c>
      <c r="T22" s="176" t="s">
        <v>338</v>
      </c>
      <c r="U22" s="176" t="s">
        <v>338</v>
      </c>
      <c r="V22" s="176" t="s">
        <v>338</v>
      </c>
      <c r="W22" s="176"/>
      <c r="X22" s="176" t="s">
        <v>128</v>
      </c>
      <c r="Y22" s="176" t="s">
        <v>668</v>
      </c>
      <c r="AA22" s="364"/>
      <c r="AB22" s="922" t="s">
        <v>338</v>
      </c>
      <c r="AC22" s="208" t="s">
        <v>724</v>
      </c>
      <c r="AD22" s="241" t="s">
        <v>667</v>
      </c>
    </row>
    <row r="23" spans="2:30" ht="13.9" customHeight="1">
      <c r="B23" s="176" t="s">
        <v>9</v>
      </c>
      <c r="C23" s="176" t="s">
        <v>713</v>
      </c>
      <c r="D23" s="176" t="s">
        <v>725</v>
      </c>
      <c r="E23" s="176" t="s">
        <v>695</v>
      </c>
      <c r="F23" s="176" t="s">
        <v>726</v>
      </c>
      <c r="G23" s="176" t="s">
        <v>695</v>
      </c>
      <c r="H23" s="176" t="s">
        <v>727</v>
      </c>
      <c r="I23" s="176" t="s">
        <v>698</v>
      </c>
      <c r="J23" s="176" t="s">
        <v>728</v>
      </c>
      <c r="K23" s="176" t="s">
        <v>698</v>
      </c>
      <c r="L23" s="176" t="s">
        <v>729</v>
      </c>
      <c r="M23" s="176" t="s">
        <v>698</v>
      </c>
      <c r="N23" s="176" t="s">
        <v>730</v>
      </c>
      <c r="O23" s="176" t="s">
        <v>703</v>
      </c>
      <c r="P23" s="176" t="s">
        <v>731</v>
      </c>
      <c r="Q23" s="176" t="s">
        <v>703</v>
      </c>
      <c r="R23" s="176" t="s">
        <v>732</v>
      </c>
      <c r="S23" s="176" t="s">
        <v>670</v>
      </c>
      <c r="T23" s="176" t="s">
        <v>733</v>
      </c>
      <c r="U23" s="176" t="s">
        <v>670</v>
      </c>
      <c r="V23" s="176" t="s">
        <v>734</v>
      </c>
      <c r="W23" s="176"/>
      <c r="X23" s="176" t="s">
        <v>9</v>
      </c>
      <c r="Y23" s="176">
        <v>22</v>
      </c>
      <c r="AA23" s="185"/>
      <c r="AB23" s="922" t="s">
        <v>338</v>
      </c>
      <c r="AC23" s="208" t="s">
        <v>735</v>
      </c>
      <c r="AD23" s="241" t="s">
        <v>695</v>
      </c>
    </row>
    <row r="24" spans="2:30" ht="13.9" customHeight="1">
      <c r="B24" s="176" t="s">
        <v>323</v>
      </c>
      <c r="C24" s="176" t="s">
        <v>338</v>
      </c>
      <c r="D24" s="176" t="s">
        <v>155</v>
      </c>
      <c r="E24" s="176" t="s">
        <v>338</v>
      </c>
      <c r="F24" s="176" t="s">
        <v>338</v>
      </c>
      <c r="G24" s="176" t="s">
        <v>338</v>
      </c>
      <c r="H24" s="176" t="s">
        <v>338</v>
      </c>
      <c r="I24" s="176" t="s">
        <v>338</v>
      </c>
      <c r="J24" s="176" t="s">
        <v>338</v>
      </c>
      <c r="K24" s="176" t="s">
        <v>338</v>
      </c>
      <c r="L24" s="176" t="s">
        <v>338</v>
      </c>
      <c r="M24" s="176" t="s">
        <v>338</v>
      </c>
      <c r="N24" s="176" t="s">
        <v>338</v>
      </c>
      <c r="O24" s="176" t="s">
        <v>338</v>
      </c>
      <c r="P24" s="176" t="s">
        <v>338</v>
      </c>
      <c r="Q24" s="176" t="s">
        <v>338</v>
      </c>
      <c r="R24" s="176" t="s">
        <v>338</v>
      </c>
      <c r="S24" s="176" t="s">
        <v>338</v>
      </c>
      <c r="T24" s="176" t="s">
        <v>338</v>
      </c>
      <c r="U24" s="176" t="s">
        <v>338</v>
      </c>
      <c r="V24" s="176" t="s">
        <v>338</v>
      </c>
      <c r="W24" s="176"/>
      <c r="X24" s="176" t="s">
        <v>323</v>
      </c>
      <c r="Y24" s="176" t="s">
        <v>668</v>
      </c>
      <c r="AA24" s="364"/>
      <c r="AB24" s="922" t="s">
        <v>338</v>
      </c>
      <c r="AC24" s="208" t="s">
        <v>736</v>
      </c>
      <c r="AD24" s="241" t="s">
        <v>695</v>
      </c>
    </row>
    <row r="25" spans="2:30" ht="13.9" customHeight="1">
      <c r="B25" s="176" t="s">
        <v>94</v>
      </c>
      <c r="C25" s="176" t="s">
        <v>338</v>
      </c>
      <c r="D25" s="176" t="s">
        <v>155</v>
      </c>
      <c r="E25" s="176" t="s">
        <v>338</v>
      </c>
      <c r="F25" s="176" t="s">
        <v>338</v>
      </c>
      <c r="G25" s="176" t="s">
        <v>338</v>
      </c>
      <c r="H25" s="176" t="s">
        <v>338</v>
      </c>
      <c r="I25" s="176" t="s">
        <v>338</v>
      </c>
      <c r="J25" s="176" t="s">
        <v>338</v>
      </c>
      <c r="K25" s="176" t="s">
        <v>338</v>
      </c>
      <c r="L25" s="176" t="s">
        <v>338</v>
      </c>
      <c r="M25" s="176" t="s">
        <v>338</v>
      </c>
      <c r="N25" s="176" t="s">
        <v>338</v>
      </c>
      <c r="O25" s="176" t="s">
        <v>338</v>
      </c>
      <c r="P25" s="176" t="s">
        <v>338</v>
      </c>
      <c r="Q25" s="176" t="s">
        <v>338</v>
      </c>
      <c r="R25" s="176" t="s">
        <v>338</v>
      </c>
      <c r="S25" s="176" t="s">
        <v>338</v>
      </c>
      <c r="T25" s="176" t="s">
        <v>338</v>
      </c>
      <c r="U25" s="176" t="s">
        <v>338</v>
      </c>
      <c r="V25" s="176" t="s">
        <v>338</v>
      </c>
      <c r="W25" s="176"/>
      <c r="X25" s="176" t="s">
        <v>94</v>
      </c>
      <c r="Y25" s="176" t="s">
        <v>668</v>
      </c>
      <c r="AA25" s="364"/>
      <c r="AB25" s="922" t="s">
        <v>338</v>
      </c>
      <c r="AC25" s="208" t="s">
        <v>737</v>
      </c>
      <c r="AD25" s="241" t="s">
        <v>695</v>
      </c>
    </row>
    <row r="26" spans="2:30" ht="13.9" customHeight="1">
      <c r="B26" s="176" t="s">
        <v>60</v>
      </c>
      <c r="C26" s="176" t="s">
        <v>338</v>
      </c>
      <c r="D26" s="176" t="s">
        <v>155</v>
      </c>
      <c r="E26" s="176" t="s">
        <v>338</v>
      </c>
      <c r="F26" s="176" t="s">
        <v>338</v>
      </c>
      <c r="G26" s="176" t="s">
        <v>338</v>
      </c>
      <c r="H26" s="176" t="s">
        <v>338</v>
      </c>
      <c r="I26" s="176" t="s">
        <v>338</v>
      </c>
      <c r="J26" s="176" t="s">
        <v>338</v>
      </c>
      <c r="K26" s="176" t="s">
        <v>338</v>
      </c>
      <c r="L26" s="176" t="s">
        <v>338</v>
      </c>
      <c r="M26" s="176" t="s">
        <v>338</v>
      </c>
      <c r="N26" s="176" t="s">
        <v>338</v>
      </c>
      <c r="O26" s="176" t="s">
        <v>338</v>
      </c>
      <c r="P26" s="176" t="s">
        <v>338</v>
      </c>
      <c r="Q26" s="176" t="s">
        <v>338</v>
      </c>
      <c r="R26" s="176" t="s">
        <v>338</v>
      </c>
      <c r="S26" s="176" t="s">
        <v>338</v>
      </c>
      <c r="T26" s="176" t="s">
        <v>338</v>
      </c>
      <c r="U26" s="176" t="s">
        <v>338</v>
      </c>
      <c r="V26" s="176" t="s">
        <v>338</v>
      </c>
      <c r="W26" s="176"/>
      <c r="X26" s="176" t="s">
        <v>60</v>
      </c>
      <c r="Y26" s="176" t="s">
        <v>668</v>
      </c>
      <c r="AA26" s="187"/>
      <c r="AB26" s="922" t="s">
        <v>338</v>
      </c>
      <c r="AC26" s="208" t="s">
        <v>738</v>
      </c>
      <c r="AD26" s="241" t="s">
        <v>695</v>
      </c>
    </row>
    <row r="27" spans="2:30" ht="13.9" customHeight="1">
      <c r="B27" s="176" t="s">
        <v>79</v>
      </c>
      <c r="C27" s="176" t="s">
        <v>338</v>
      </c>
      <c r="D27" s="176" t="s">
        <v>155</v>
      </c>
      <c r="E27" s="176" t="s">
        <v>338</v>
      </c>
      <c r="F27" s="176" t="s">
        <v>338</v>
      </c>
      <c r="G27" s="176" t="s">
        <v>338</v>
      </c>
      <c r="H27" s="176" t="s">
        <v>338</v>
      </c>
      <c r="I27" s="176" t="s">
        <v>338</v>
      </c>
      <c r="J27" s="176" t="s">
        <v>338</v>
      </c>
      <c r="K27" s="176" t="s">
        <v>338</v>
      </c>
      <c r="L27" s="176" t="s">
        <v>338</v>
      </c>
      <c r="M27" s="176" t="s">
        <v>338</v>
      </c>
      <c r="N27" s="176" t="s">
        <v>338</v>
      </c>
      <c r="O27" s="176" t="s">
        <v>338</v>
      </c>
      <c r="P27" s="176" t="s">
        <v>338</v>
      </c>
      <c r="Q27" s="176" t="s">
        <v>338</v>
      </c>
      <c r="R27" s="176" t="s">
        <v>338</v>
      </c>
      <c r="S27" s="176" t="s">
        <v>338</v>
      </c>
      <c r="T27" s="176" t="s">
        <v>338</v>
      </c>
      <c r="U27" s="176" t="s">
        <v>338</v>
      </c>
      <c r="V27" s="176" t="s">
        <v>338</v>
      </c>
      <c r="W27" s="176"/>
      <c r="X27" s="176" t="s">
        <v>79</v>
      </c>
      <c r="Y27" s="176" t="s">
        <v>668</v>
      </c>
      <c r="AA27" s="187"/>
      <c r="AB27" s="922" t="s">
        <v>338</v>
      </c>
      <c r="AC27" s="208" t="s">
        <v>739</v>
      </c>
      <c r="AD27" s="241" t="s">
        <v>695</v>
      </c>
    </row>
    <row r="28" spans="2:30" ht="13.9" customHeight="1">
      <c r="B28" s="176" t="s">
        <v>65</v>
      </c>
      <c r="C28" s="176" t="s">
        <v>338</v>
      </c>
      <c r="D28" s="176" t="s">
        <v>155</v>
      </c>
      <c r="E28" s="176" t="s">
        <v>338</v>
      </c>
      <c r="F28" s="176" t="s">
        <v>338</v>
      </c>
      <c r="G28" s="176" t="s">
        <v>338</v>
      </c>
      <c r="H28" s="176" t="s">
        <v>338</v>
      </c>
      <c r="I28" s="176" t="s">
        <v>338</v>
      </c>
      <c r="J28" s="176" t="s">
        <v>338</v>
      </c>
      <c r="K28" s="176" t="s">
        <v>338</v>
      </c>
      <c r="L28" s="176" t="s">
        <v>338</v>
      </c>
      <c r="M28" s="176" t="s">
        <v>338</v>
      </c>
      <c r="N28" s="176" t="s">
        <v>338</v>
      </c>
      <c r="O28" s="176" t="s">
        <v>338</v>
      </c>
      <c r="P28" s="176" t="s">
        <v>338</v>
      </c>
      <c r="Q28" s="176" t="s">
        <v>338</v>
      </c>
      <c r="R28" s="176" t="s">
        <v>338</v>
      </c>
      <c r="S28" s="176" t="s">
        <v>338</v>
      </c>
      <c r="T28" s="176" t="s">
        <v>338</v>
      </c>
      <c r="U28" s="176" t="s">
        <v>338</v>
      </c>
      <c r="V28" s="176" t="s">
        <v>338</v>
      </c>
      <c r="W28" s="176"/>
      <c r="X28" s="176" t="s">
        <v>65</v>
      </c>
      <c r="Y28" s="176" t="s">
        <v>668</v>
      </c>
      <c r="AA28" s="187"/>
      <c r="AB28" s="922" t="s">
        <v>338</v>
      </c>
      <c r="AC28" s="208" t="s">
        <v>740</v>
      </c>
      <c r="AD28" s="241" t="s">
        <v>695</v>
      </c>
    </row>
    <row r="29" spans="2:30" ht="13.9" customHeight="1">
      <c r="B29" s="176" t="s">
        <v>57</v>
      </c>
      <c r="C29" s="176" t="s">
        <v>338</v>
      </c>
      <c r="D29" s="176" t="s">
        <v>155</v>
      </c>
      <c r="E29" s="176" t="s">
        <v>338</v>
      </c>
      <c r="F29" s="176" t="s">
        <v>338</v>
      </c>
      <c r="G29" s="176" t="s">
        <v>338</v>
      </c>
      <c r="H29" s="176" t="s">
        <v>338</v>
      </c>
      <c r="I29" s="176" t="s">
        <v>338</v>
      </c>
      <c r="J29" s="176" t="s">
        <v>338</v>
      </c>
      <c r="K29" s="176" t="s">
        <v>338</v>
      </c>
      <c r="L29" s="176" t="s">
        <v>338</v>
      </c>
      <c r="M29" s="176" t="s">
        <v>338</v>
      </c>
      <c r="N29" s="176" t="s">
        <v>338</v>
      </c>
      <c r="O29" s="176" t="s">
        <v>338</v>
      </c>
      <c r="P29" s="176" t="s">
        <v>338</v>
      </c>
      <c r="Q29" s="176" t="s">
        <v>338</v>
      </c>
      <c r="R29" s="176" t="s">
        <v>338</v>
      </c>
      <c r="S29" s="176" t="s">
        <v>338</v>
      </c>
      <c r="T29" s="176" t="s">
        <v>338</v>
      </c>
      <c r="U29" s="176" t="s">
        <v>338</v>
      </c>
      <c r="V29" s="176" t="s">
        <v>338</v>
      </c>
      <c r="W29" s="176"/>
      <c r="X29" s="176" t="s">
        <v>57</v>
      </c>
      <c r="Y29" s="176" t="s">
        <v>668</v>
      </c>
      <c r="AA29" s="187"/>
      <c r="AB29" s="922" t="s">
        <v>338</v>
      </c>
      <c r="AC29" s="208" t="s">
        <v>741</v>
      </c>
      <c r="AD29" s="241" t="s">
        <v>695</v>
      </c>
    </row>
    <row r="30" spans="2:30" ht="13.9" customHeight="1">
      <c r="B30" s="176" t="s">
        <v>38</v>
      </c>
      <c r="C30" s="176">
        <v>23</v>
      </c>
      <c r="D30" s="176" t="s">
        <v>742</v>
      </c>
      <c r="E30" s="176">
        <v>38</v>
      </c>
      <c r="F30" s="176" t="s">
        <v>743</v>
      </c>
      <c r="G30" s="176">
        <v>78</v>
      </c>
      <c r="H30" s="176" t="s">
        <v>744</v>
      </c>
      <c r="I30" s="176">
        <v>98</v>
      </c>
      <c r="J30" s="176" t="s">
        <v>745</v>
      </c>
      <c r="K30" s="176" t="s">
        <v>713</v>
      </c>
      <c r="L30" s="176" t="s">
        <v>746</v>
      </c>
      <c r="M30" s="176" t="s">
        <v>687</v>
      </c>
      <c r="N30" s="176" t="s">
        <v>747</v>
      </c>
      <c r="O30" s="176" t="s">
        <v>687</v>
      </c>
      <c r="P30" s="176" t="s">
        <v>748</v>
      </c>
      <c r="Q30" s="176" t="s">
        <v>687</v>
      </c>
      <c r="R30" s="176" t="s">
        <v>749</v>
      </c>
      <c r="S30" s="176" t="s">
        <v>687</v>
      </c>
      <c r="T30" s="176" t="s">
        <v>750</v>
      </c>
      <c r="U30" s="176" t="s">
        <v>667</v>
      </c>
      <c r="V30" s="176" t="s">
        <v>751</v>
      </c>
      <c r="W30" s="176"/>
      <c r="X30" s="176" t="s">
        <v>38</v>
      </c>
      <c r="Y30" s="176">
        <v>28</v>
      </c>
      <c r="AA30" s="187"/>
      <c r="AB30" s="922" t="s">
        <v>338</v>
      </c>
      <c r="AC30" s="208" t="s">
        <v>752</v>
      </c>
      <c r="AD30" s="241" t="s">
        <v>698</v>
      </c>
    </row>
    <row r="31" spans="2:30" ht="13.9" customHeight="1">
      <c r="B31" s="176" t="s">
        <v>58</v>
      </c>
      <c r="C31" s="176" t="s">
        <v>698</v>
      </c>
      <c r="D31" s="176" t="s">
        <v>753</v>
      </c>
      <c r="E31" s="176" t="s">
        <v>701</v>
      </c>
      <c r="F31" s="176" t="s">
        <v>754</v>
      </c>
      <c r="G31" s="176" t="s">
        <v>672</v>
      </c>
      <c r="H31" s="176" t="s">
        <v>755</v>
      </c>
      <c r="I31" s="176" t="s">
        <v>756</v>
      </c>
      <c r="J31" s="176" t="s">
        <v>757</v>
      </c>
      <c r="K31" s="176" t="s">
        <v>338</v>
      </c>
      <c r="L31" s="176" t="s">
        <v>338</v>
      </c>
      <c r="M31" s="176" t="s">
        <v>338</v>
      </c>
      <c r="N31" s="176" t="s">
        <v>338</v>
      </c>
      <c r="O31" s="176" t="s">
        <v>338</v>
      </c>
      <c r="P31" s="176" t="s">
        <v>338</v>
      </c>
      <c r="Q31" s="176" t="s">
        <v>338</v>
      </c>
      <c r="R31" s="176" t="s">
        <v>338</v>
      </c>
      <c r="S31" s="176" t="s">
        <v>338</v>
      </c>
      <c r="T31" s="176" t="s">
        <v>338</v>
      </c>
      <c r="U31" s="176" t="s">
        <v>338</v>
      </c>
      <c r="V31" s="176" t="s">
        <v>338</v>
      </c>
      <c r="W31" s="176"/>
      <c r="X31" s="176" t="s">
        <v>58</v>
      </c>
      <c r="Y31" s="176">
        <v>4</v>
      </c>
      <c r="AA31" s="187"/>
      <c r="AB31" s="922" t="s">
        <v>338</v>
      </c>
      <c r="AC31" s="208" t="s">
        <v>758</v>
      </c>
      <c r="AD31" s="241" t="s">
        <v>701</v>
      </c>
    </row>
    <row r="32" spans="2:30" ht="13.9" customHeight="1">
      <c r="B32" s="176" t="s">
        <v>1</v>
      </c>
      <c r="C32" s="176">
        <v>29</v>
      </c>
      <c r="D32" s="176" t="s">
        <v>759</v>
      </c>
      <c r="E32" s="176">
        <v>49</v>
      </c>
      <c r="F32" s="176" t="s">
        <v>760</v>
      </c>
      <c r="G32" s="176">
        <v>58</v>
      </c>
      <c r="H32" s="176" t="s">
        <v>761</v>
      </c>
      <c r="I32" s="176">
        <v>63</v>
      </c>
      <c r="J32" s="176" t="s">
        <v>762</v>
      </c>
      <c r="K32" s="176">
        <v>73</v>
      </c>
      <c r="L32" s="176" t="s">
        <v>763</v>
      </c>
      <c r="M32" s="176">
        <v>100</v>
      </c>
      <c r="N32" s="176" t="s">
        <v>764</v>
      </c>
      <c r="O32" s="176" t="s">
        <v>713</v>
      </c>
      <c r="P32" s="176" t="s">
        <v>765</v>
      </c>
      <c r="Q32" s="176" t="s">
        <v>713</v>
      </c>
      <c r="R32" s="176" t="s">
        <v>766</v>
      </c>
      <c r="S32" s="176" t="s">
        <v>713</v>
      </c>
      <c r="T32" s="176" t="s">
        <v>767</v>
      </c>
      <c r="U32" s="176" t="s">
        <v>713</v>
      </c>
      <c r="V32" s="176" t="s">
        <v>768</v>
      </c>
      <c r="W32" s="176"/>
      <c r="X32" s="176" t="s">
        <v>1</v>
      </c>
      <c r="Y32" s="176">
        <v>144</v>
      </c>
      <c r="AA32" s="364"/>
      <c r="AB32" s="922" t="s">
        <v>338</v>
      </c>
      <c r="AC32" s="208" t="s">
        <v>769</v>
      </c>
      <c r="AD32" s="241" t="s">
        <v>701</v>
      </c>
    </row>
    <row r="33" spans="2:30" ht="13.9" customHeight="1">
      <c r="B33" s="176" t="s">
        <v>31</v>
      </c>
      <c r="C33" s="176" t="s">
        <v>670</v>
      </c>
      <c r="D33" s="176" t="s">
        <v>770</v>
      </c>
      <c r="E33" s="176" t="s">
        <v>338</v>
      </c>
      <c r="F33" s="176" t="s">
        <v>338</v>
      </c>
      <c r="G33" s="176" t="s">
        <v>338</v>
      </c>
      <c r="H33" s="176" t="s">
        <v>338</v>
      </c>
      <c r="I33" s="176" t="s">
        <v>338</v>
      </c>
      <c r="J33" s="176" t="s">
        <v>338</v>
      </c>
      <c r="K33" s="176" t="s">
        <v>338</v>
      </c>
      <c r="L33" s="176" t="s">
        <v>338</v>
      </c>
      <c r="M33" s="176" t="s">
        <v>338</v>
      </c>
      <c r="N33" s="176" t="s">
        <v>338</v>
      </c>
      <c r="O33" s="176" t="s">
        <v>338</v>
      </c>
      <c r="P33" s="176" t="s">
        <v>338</v>
      </c>
      <c r="Q33" s="176" t="s">
        <v>338</v>
      </c>
      <c r="R33" s="176" t="s">
        <v>338</v>
      </c>
      <c r="S33" s="176" t="s">
        <v>338</v>
      </c>
      <c r="T33" s="176" t="s">
        <v>338</v>
      </c>
      <c r="U33" s="176" t="s">
        <v>338</v>
      </c>
      <c r="V33" s="176" t="s">
        <v>338</v>
      </c>
      <c r="W33" s="176"/>
      <c r="X33" s="176" t="s">
        <v>31</v>
      </c>
      <c r="Y33" s="176">
        <v>1</v>
      </c>
      <c r="AA33" s="364"/>
      <c r="AB33" s="922" t="s">
        <v>338</v>
      </c>
      <c r="AC33" s="208" t="s">
        <v>771</v>
      </c>
      <c r="AD33" s="241" t="s">
        <v>701</v>
      </c>
    </row>
    <row r="34" spans="2:30" ht="13.9" customHeight="1">
      <c r="B34" s="176" t="s">
        <v>113</v>
      </c>
      <c r="C34" s="176" t="s">
        <v>756</v>
      </c>
      <c r="D34" s="176" t="s">
        <v>772</v>
      </c>
      <c r="E34" s="176" t="s">
        <v>338</v>
      </c>
      <c r="F34" s="176" t="s">
        <v>338</v>
      </c>
      <c r="G34" s="176" t="s">
        <v>338</v>
      </c>
      <c r="H34" s="176" t="s">
        <v>338</v>
      </c>
      <c r="I34" s="176" t="s">
        <v>338</v>
      </c>
      <c r="J34" s="176" t="s">
        <v>338</v>
      </c>
      <c r="K34" s="176" t="s">
        <v>338</v>
      </c>
      <c r="L34" s="176" t="s">
        <v>338</v>
      </c>
      <c r="M34" s="176" t="s">
        <v>338</v>
      </c>
      <c r="N34" s="176" t="s">
        <v>338</v>
      </c>
      <c r="O34" s="176" t="s">
        <v>338</v>
      </c>
      <c r="P34" s="176" t="s">
        <v>338</v>
      </c>
      <c r="Q34" s="176" t="s">
        <v>338</v>
      </c>
      <c r="R34" s="176" t="s">
        <v>338</v>
      </c>
      <c r="S34" s="176" t="s">
        <v>338</v>
      </c>
      <c r="T34" s="176" t="s">
        <v>338</v>
      </c>
      <c r="U34" s="176" t="s">
        <v>338</v>
      </c>
      <c r="V34" s="176" t="s">
        <v>338</v>
      </c>
      <c r="W34" s="176"/>
      <c r="X34" s="176" t="s">
        <v>113</v>
      </c>
      <c r="Y34" s="176">
        <v>1</v>
      </c>
      <c r="AA34" s="364"/>
      <c r="AB34" s="922" t="s">
        <v>338</v>
      </c>
      <c r="AC34" s="208" t="s">
        <v>773</v>
      </c>
      <c r="AD34" s="241" t="s">
        <v>703</v>
      </c>
    </row>
    <row r="35" spans="2:30" ht="13.9" customHeight="1">
      <c r="B35" s="176" t="s">
        <v>324</v>
      </c>
      <c r="C35" s="176" t="s">
        <v>338</v>
      </c>
      <c r="D35" s="176" t="s">
        <v>155</v>
      </c>
      <c r="E35" s="176" t="s">
        <v>338</v>
      </c>
      <c r="F35" s="176" t="s">
        <v>338</v>
      </c>
      <c r="G35" s="176" t="s">
        <v>338</v>
      </c>
      <c r="H35" s="176" t="s">
        <v>338</v>
      </c>
      <c r="I35" s="176" t="s">
        <v>338</v>
      </c>
      <c r="J35" s="176" t="s">
        <v>338</v>
      </c>
      <c r="K35" s="176" t="s">
        <v>338</v>
      </c>
      <c r="L35" s="176" t="s">
        <v>338</v>
      </c>
      <c r="M35" s="176" t="s">
        <v>338</v>
      </c>
      <c r="N35" s="176" t="s">
        <v>338</v>
      </c>
      <c r="O35" s="176" t="s">
        <v>338</v>
      </c>
      <c r="P35" s="176" t="s">
        <v>338</v>
      </c>
      <c r="Q35" s="176" t="s">
        <v>338</v>
      </c>
      <c r="R35" s="176" t="s">
        <v>338</v>
      </c>
      <c r="S35" s="176" t="s">
        <v>338</v>
      </c>
      <c r="T35" s="176" t="s">
        <v>338</v>
      </c>
      <c r="U35" s="176" t="s">
        <v>338</v>
      </c>
      <c r="V35" s="176" t="s">
        <v>338</v>
      </c>
      <c r="W35" s="176"/>
      <c r="X35" s="176" t="s">
        <v>324</v>
      </c>
      <c r="Y35" s="176" t="s">
        <v>668</v>
      </c>
      <c r="AA35" s="364"/>
      <c r="AB35" s="922" t="s">
        <v>338</v>
      </c>
      <c r="AC35" s="208" t="s">
        <v>774</v>
      </c>
      <c r="AD35" s="241" t="s">
        <v>703</v>
      </c>
    </row>
    <row r="36" spans="2:30" ht="13.9" customHeight="1">
      <c r="B36" s="176" t="s">
        <v>114</v>
      </c>
      <c r="C36" s="176" t="s">
        <v>698</v>
      </c>
      <c r="D36" s="176" t="s">
        <v>775</v>
      </c>
      <c r="E36" s="176" t="s">
        <v>338</v>
      </c>
      <c r="F36" s="176" t="s">
        <v>338</v>
      </c>
      <c r="G36" s="176" t="s">
        <v>338</v>
      </c>
      <c r="H36" s="176" t="s">
        <v>338</v>
      </c>
      <c r="I36" s="176" t="s">
        <v>338</v>
      </c>
      <c r="J36" s="176" t="s">
        <v>338</v>
      </c>
      <c r="K36" s="176" t="s">
        <v>338</v>
      </c>
      <c r="L36" s="176" t="s">
        <v>338</v>
      </c>
      <c r="M36" s="176" t="s">
        <v>338</v>
      </c>
      <c r="N36" s="176" t="s">
        <v>338</v>
      </c>
      <c r="O36" s="176" t="s">
        <v>338</v>
      </c>
      <c r="P36" s="176" t="s">
        <v>338</v>
      </c>
      <c r="Q36" s="176" t="s">
        <v>338</v>
      </c>
      <c r="R36" s="176" t="s">
        <v>338</v>
      </c>
      <c r="S36" s="176" t="s">
        <v>338</v>
      </c>
      <c r="T36" s="176" t="s">
        <v>338</v>
      </c>
      <c r="U36" s="176" t="s">
        <v>338</v>
      </c>
      <c r="V36" s="176" t="s">
        <v>338</v>
      </c>
      <c r="W36" s="176"/>
      <c r="X36" s="176" t="s">
        <v>114</v>
      </c>
      <c r="Y36" s="176">
        <v>1</v>
      </c>
      <c r="AA36" s="364"/>
      <c r="AB36" s="922" t="s">
        <v>338</v>
      </c>
      <c r="AC36" s="208" t="s">
        <v>776</v>
      </c>
      <c r="AD36" s="241" t="s">
        <v>703</v>
      </c>
    </row>
    <row r="37" spans="2:30" ht="13.9" customHeight="1">
      <c r="B37" s="176" t="s">
        <v>73</v>
      </c>
      <c r="C37" s="176" t="s">
        <v>338</v>
      </c>
      <c r="D37" s="176" t="s">
        <v>155</v>
      </c>
      <c r="E37" s="176" t="s">
        <v>338</v>
      </c>
      <c r="F37" s="176" t="s">
        <v>338</v>
      </c>
      <c r="G37" s="176" t="s">
        <v>338</v>
      </c>
      <c r="H37" s="176" t="s">
        <v>338</v>
      </c>
      <c r="I37" s="176" t="s">
        <v>338</v>
      </c>
      <c r="J37" s="176" t="s">
        <v>338</v>
      </c>
      <c r="K37" s="176" t="s">
        <v>338</v>
      </c>
      <c r="L37" s="176" t="s">
        <v>338</v>
      </c>
      <c r="M37" s="176" t="s">
        <v>338</v>
      </c>
      <c r="N37" s="176" t="s">
        <v>338</v>
      </c>
      <c r="O37" s="176" t="s">
        <v>338</v>
      </c>
      <c r="P37" s="176" t="s">
        <v>338</v>
      </c>
      <c r="Q37" s="176" t="s">
        <v>338</v>
      </c>
      <c r="R37" s="176" t="s">
        <v>338</v>
      </c>
      <c r="S37" s="176" t="s">
        <v>338</v>
      </c>
      <c r="T37" s="176" t="s">
        <v>338</v>
      </c>
      <c r="U37" s="176" t="s">
        <v>338</v>
      </c>
      <c r="V37" s="176" t="s">
        <v>338</v>
      </c>
      <c r="W37" s="176"/>
      <c r="X37" s="176" t="s">
        <v>73</v>
      </c>
      <c r="Y37" s="176" t="s">
        <v>668</v>
      </c>
      <c r="AA37" s="364"/>
      <c r="AB37" s="922" t="s">
        <v>338</v>
      </c>
      <c r="AC37" s="208" t="s">
        <v>777</v>
      </c>
      <c r="AD37" s="241" t="s">
        <v>672</v>
      </c>
    </row>
    <row r="38" spans="2:30" ht="13.9" customHeight="1">
      <c r="B38" s="176" t="s">
        <v>138</v>
      </c>
      <c r="C38" s="176" t="s">
        <v>703</v>
      </c>
      <c r="D38" s="176" t="s">
        <v>778</v>
      </c>
      <c r="E38" s="176" t="s">
        <v>338</v>
      </c>
      <c r="F38" s="176" t="s">
        <v>338</v>
      </c>
      <c r="G38" s="176" t="s">
        <v>338</v>
      </c>
      <c r="H38" s="176" t="s">
        <v>338</v>
      </c>
      <c r="I38" s="176" t="s">
        <v>338</v>
      </c>
      <c r="J38" s="176" t="s">
        <v>338</v>
      </c>
      <c r="K38" s="176" t="s">
        <v>338</v>
      </c>
      <c r="L38" s="176" t="s">
        <v>338</v>
      </c>
      <c r="M38" s="176" t="s">
        <v>338</v>
      </c>
      <c r="N38" s="176" t="s">
        <v>338</v>
      </c>
      <c r="O38" s="176" t="s">
        <v>338</v>
      </c>
      <c r="P38" s="176" t="s">
        <v>338</v>
      </c>
      <c r="Q38" s="176" t="s">
        <v>338</v>
      </c>
      <c r="R38" s="176" t="s">
        <v>338</v>
      </c>
      <c r="S38" s="176" t="s">
        <v>338</v>
      </c>
      <c r="T38" s="176" t="s">
        <v>338</v>
      </c>
      <c r="U38" s="176" t="s">
        <v>338</v>
      </c>
      <c r="V38" s="176" t="s">
        <v>338</v>
      </c>
      <c r="W38" s="176"/>
      <c r="X38" s="176" t="s">
        <v>138</v>
      </c>
      <c r="Y38" s="176">
        <v>1</v>
      </c>
      <c r="AA38" s="364"/>
      <c r="AB38" s="922" t="s">
        <v>338</v>
      </c>
      <c r="AC38" s="208" t="s">
        <v>779</v>
      </c>
      <c r="AD38" s="241" t="s">
        <v>672</v>
      </c>
    </row>
    <row r="39" spans="2:30" ht="13.9" customHeight="1">
      <c r="B39" s="176" t="s">
        <v>80</v>
      </c>
      <c r="C39" s="176" t="s">
        <v>667</v>
      </c>
      <c r="D39" s="176" t="s">
        <v>780</v>
      </c>
      <c r="E39" s="176" t="s">
        <v>701</v>
      </c>
      <c r="F39" s="176" t="s">
        <v>781</v>
      </c>
      <c r="G39" s="176" t="s">
        <v>703</v>
      </c>
      <c r="H39" s="176" t="s">
        <v>782</v>
      </c>
      <c r="I39" s="176" t="s">
        <v>670</v>
      </c>
      <c r="J39" s="176" t="s">
        <v>783</v>
      </c>
      <c r="K39" s="176" t="s">
        <v>672</v>
      </c>
      <c r="L39" s="176" t="s">
        <v>784</v>
      </c>
      <c r="M39" s="176" t="s">
        <v>756</v>
      </c>
      <c r="N39" s="176" t="s">
        <v>785</v>
      </c>
      <c r="O39" s="176" t="s">
        <v>756</v>
      </c>
      <c r="P39" s="176" t="s">
        <v>786</v>
      </c>
      <c r="Q39" s="176" t="s">
        <v>338</v>
      </c>
      <c r="R39" s="176" t="s">
        <v>338</v>
      </c>
      <c r="S39" s="176" t="s">
        <v>338</v>
      </c>
      <c r="T39" s="176" t="s">
        <v>338</v>
      </c>
      <c r="U39" s="176" t="s">
        <v>338</v>
      </c>
      <c r="V39" s="176" t="s">
        <v>338</v>
      </c>
      <c r="W39" s="176"/>
      <c r="X39" s="176" t="s">
        <v>80</v>
      </c>
      <c r="Y39" s="176">
        <v>7</v>
      </c>
      <c r="AA39" s="364"/>
      <c r="AB39" s="922" t="s">
        <v>338</v>
      </c>
      <c r="AC39" s="208" t="s">
        <v>787</v>
      </c>
      <c r="AD39" s="241" t="s">
        <v>756</v>
      </c>
    </row>
    <row r="40" spans="2:30" ht="13.9" customHeight="1">
      <c r="B40" s="176" t="s">
        <v>103</v>
      </c>
      <c r="C40" s="176">
        <v>33</v>
      </c>
      <c r="D40" s="176" t="s">
        <v>788</v>
      </c>
      <c r="E40" s="176">
        <v>69</v>
      </c>
      <c r="F40" s="176" t="s">
        <v>789</v>
      </c>
      <c r="G40" s="176" t="s">
        <v>687</v>
      </c>
      <c r="H40" s="176" t="s">
        <v>790</v>
      </c>
      <c r="I40" s="176" t="s">
        <v>695</v>
      </c>
      <c r="J40" s="176" t="s">
        <v>791</v>
      </c>
      <c r="K40" s="176" t="s">
        <v>695</v>
      </c>
      <c r="L40" s="176" t="s">
        <v>792</v>
      </c>
      <c r="M40" s="176" t="s">
        <v>672</v>
      </c>
      <c r="N40" s="176" t="s">
        <v>793</v>
      </c>
      <c r="O40" s="176" t="s">
        <v>338</v>
      </c>
      <c r="P40" s="176" t="s">
        <v>338</v>
      </c>
      <c r="Q40" s="176" t="s">
        <v>338</v>
      </c>
      <c r="R40" s="176" t="s">
        <v>338</v>
      </c>
      <c r="S40" s="176" t="s">
        <v>338</v>
      </c>
      <c r="T40" s="176" t="s">
        <v>338</v>
      </c>
      <c r="U40" s="176" t="s">
        <v>338</v>
      </c>
      <c r="V40" s="176" t="s">
        <v>338</v>
      </c>
      <c r="W40" s="176"/>
      <c r="X40" s="176" t="s">
        <v>103</v>
      </c>
      <c r="Y40" s="176">
        <v>6</v>
      </c>
      <c r="AA40" s="364"/>
      <c r="AB40" s="922" t="s">
        <v>338</v>
      </c>
      <c r="AC40" s="208" t="s">
        <v>794</v>
      </c>
      <c r="AD40" s="241" t="s">
        <v>756</v>
      </c>
    </row>
    <row r="41" spans="2:30" ht="13.9" customHeight="1">
      <c r="B41" s="176" t="s">
        <v>64</v>
      </c>
      <c r="C41" s="176" t="s">
        <v>338</v>
      </c>
      <c r="D41" s="176" t="s">
        <v>155</v>
      </c>
      <c r="E41" s="176" t="s">
        <v>338</v>
      </c>
      <c r="F41" s="176" t="s">
        <v>338</v>
      </c>
      <c r="G41" s="176" t="s">
        <v>338</v>
      </c>
      <c r="H41" s="176" t="s">
        <v>338</v>
      </c>
      <c r="I41" s="176" t="s">
        <v>338</v>
      </c>
      <c r="J41" s="176" t="s">
        <v>338</v>
      </c>
      <c r="K41" s="176" t="s">
        <v>338</v>
      </c>
      <c r="L41" s="176" t="s">
        <v>338</v>
      </c>
      <c r="M41" s="176" t="s">
        <v>338</v>
      </c>
      <c r="N41" s="176" t="s">
        <v>338</v>
      </c>
      <c r="O41" s="176" t="s">
        <v>338</v>
      </c>
      <c r="P41" s="176" t="s">
        <v>338</v>
      </c>
      <c r="Q41" s="176" t="s">
        <v>338</v>
      </c>
      <c r="R41" s="176" t="s">
        <v>338</v>
      </c>
      <c r="S41" s="176" t="s">
        <v>338</v>
      </c>
      <c r="T41" s="176" t="s">
        <v>338</v>
      </c>
      <c r="U41" s="176" t="s">
        <v>338</v>
      </c>
      <c r="V41" s="176" t="s">
        <v>338</v>
      </c>
      <c r="W41" s="176"/>
      <c r="X41" s="176" t="s">
        <v>64</v>
      </c>
      <c r="Y41" s="176" t="s">
        <v>668</v>
      </c>
      <c r="AA41" s="364"/>
      <c r="AB41" s="922" t="s">
        <v>338</v>
      </c>
      <c r="AC41" s="208" t="s">
        <v>795</v>
      </c>
      <c r="AD41" s="241" t="s">
        <v>756</v>
      </c>
    </row>
    <row r="42" spans="2:30" ht="13.9" customHeight="1">
      <c r="B42" s="176" t="s">
        <v>19</v>
      </c>
      <c r="C42" s="176" t="s">
        <v>698</v>
      </c>
      <c r="D42" s="176" t="s">
        <v>796</v>
      </c>
      <c r="E42" s="176" t="s">
        <v>670</v>
      </c>
      <c r="F42" s="176" t="s">
        <v>797</v>
      </c>
      <c r="G42" s="176" t="s">
        <v>672</v>
      </c>
      <c r="H42" s="176" t="s">
        <v>798</v>
      </c>
      <c r="I42" s="176" t="s">
        <v>672</v>
      </c>
      <c r="J42" s="176" t="s">
        <v>799</v>
      </c>
      <c r="K42" s="176" t="s">
        <v>756</v>
      </c>
      <c r="L42" s="176" t="s">
        <v>800</v>
      </c>
      <c r="M42" s="176" t="s">
        <v>338</v>
      </c>
      <c r="N42" s="176" t="s">
        <v>338</v>
      </c>
      <c r="O42" s="176" t="s">
        <v>338</v>
      </c>
      <c r="P42" s="176" t="s">
        <v>338</v>
      </c>
      <c r="Q42" s="176" t="s">
        <v>338</v>
      </c>
      <c r="R42" s="176" t="s">
        <v>338</v>
      </c>
      <c r="S42" s="176" t="s">
        <v>338</v>
      </c>
      <c r="T42" s="176" t="s">
        <v>338</v>
      </c>
      <c r="U42" s="176" t="s">
        <v>338</v>
      </c>
      <c r="V42" s="176" t="s">
        <v>338</v>
      </c>
      <c r="W42" s="176"/>
      <c r="X42" s="176" t="s">
        <v>19</v>
      </c>
      <c r="Y42" s="176">
        <v>5</v>
      </c>
      <c r="AA42" s="364"/>
      <c r="AB42" s="922" t="s">
        <v>88</v>
      </c>
      <c r="AC42" s="208" t="s">
        <v>801</v>
      </c>
      <c r="AD42" s="241" t="s">
        <v>687</v>
      </c>
    </row>
    <row r="43" spans="2:30" ht="13.9" customHeight="1">
      <c r="B43" s="176" t="s">
        <v>100</v>
      </c>
      <c r="C43" s="176" t="s">
        <v>338</v>
      </c>
      <c r="D43" s="176" t="s">
        <v>155</v>
      </c>
      <c r="E43" s="176" t="s">
        <v>338</v>
      </c>
      <c r="F43" s="176" t="s">
        <v>338</v>
      </c>
      <c r="G43" s="176" t="s">
        <v>338</v>
      </c>
      <c r="H43" s="176" t="s">
        <v>338</v>
      </c>
      <c r="I43" s="176" t="s">
        <v>338</v>
      </c>
      <c r="J43" s="176" t="s">
        <v>338</v>
      </c>
      <c r="K43" s="176" t="s">
        <v>338</v>
      </c>
      <c r="L43" s="176" t="s">
        <v>338</v>
      </c>
      <c r="M43" s="176" t="s">
        <v>338</v>
      </c>
      <c r="N43" s="176" t="s">
        <v>338</v>
      </c>
      <c r="O43" s="176" t="s">
        <v>338</v>
      </c>
      <c r="P43" s="176" t="s">
        <v>338</v>
      </c>
      <c r="Q43" s="176" t="s">
        <v>338</v>
      </c>
      <c r="R43" s="176" t="s">
        <v>338</v>
      </c>
      <c r="S43" s="176" t="s">
        <v>338</v>
      </c>
      <c r="T43" s="176" t="s">
        <v>338</v>
      </c>
      <c r="U43" s="176" t="s">
        <v>338</v>
      </c>
      <c r="V43" s="176" t="s">
        <v>338</v>
      </c>
      <c r="W43" s="176"/>
      <c r="X43" s="176" t="s">
        <v>100</v>
      </c>
      <c r="Y43" s="176" t="s">
        <v>668</v>
      </c>
      <c r="AA43" s="364"/>
      <c r="AB43" s="922" t="s">
        <v>338</v>
      </c>
      <c r="AC43" s="208" t="s">
        <v>802</v>
      </c>
      <c r="AD43" s="241" t="s">
        <v>667</v>
      </c>
    </row>
    <row r="44" spans="2:30" ht="13.9" customHeight="1">
      <c r="B44" s="176" t="s">
        <v>134</v>
      </c>
      <c r="C44" s="176" t="s">
        <v>698</v>
      </c>
      <c r="D44" s="176" t="s">
        <v>803</v>
      </c>
      <c r="E44" s="176" t="s">
        <v>338</v>
      </c>
      <c r="F44" s="176" t="s">
        <v>338</v>
      </c>
      <c r="G44" s="176" t="s">
        <v>338</v>
      </c>
      <c r="H44" s="176" t="s">
        <v>338</v>
      </c>
      <c r="I44" s="176" t="s">
        <v>338</v>
      </c>
      <c r="J44" s="176" t="s">
        <v>338</v>
      </c>
      <c r="K44" s="176" t="s">
        <v>338</v>
      </c>
      <c r="L44" s="176" t="s">
        <v>338</v>
      </c>
      <c r="M44" s="176" t="s">
        <v>338</v>
      </c>
      <c r="N44" s="176" t="s">
        <v>338</v>
      </c>
      <c r="O44" s="176" t="s">
        <v>338</v>
      </c>
      <c r="P44" s="176" t="s">
        <v>338</v>
      </c>
      <c r="Q44" s="176" t="s">
        <v>338</v>
      </c>
      <c r="R44" s="176" t="s">
        <v>338</v>
      </c>
      <c r="S44" s="176" t="s">
        <v>338</v>
      </c>
      <c r="T44" s="176" t="s">
        <v>338</v>
      </c>
      <c r="U44" s="176" t="s">
        <v>338</v>
      </c>
      <c r="V44" s="176" t="s">
        <v>338</v>
      </c>
      <c r="W44" s="176"/>
      <c r="X44" s="176" t="s">
        <v>134</v>
      </c>
      <c r="Y44" s="176">
        <v>1</v>
      </c>
      <c r="AA44" s="364"/>
      <c r="AB44" s="922" t="s">
        <v>338</v>
      </c>
      <c r="AC44" s="208" t="s">
        <v>804</v>
      </c>
      <c r="AD44" s="241" t="s">
        <v>667</v>
      </c>
    </row>
    <row r="45" spans="2:30" ht="13.9" customHeight="1">
      <c r="B45" s="176" t="s">
        <v>17</v>
      </c>
      <c r="C45" s="176" t="s">
        <v>672</v>
      </c>
      <c r="D45" s="176" t="s">
        <v>805</v>
      </c>
      <c r="E45" s="176" t="s">
        <v>338</v>
      </c>
      <c r="F45" s="176" t="s">
        <v>338</v>
      </c>
      <c r="G45" s="176" t="s">
        <v>338</v>
      </c>
      <c r="H45" s="176" t="s">
        <v>338</v>
      </c>
      <c r="I45" s="176" t="s">
        <v>338</v>
      </c>
      <c r="J45" s="176" t="s">
        <v>338</v>
      </c>
      <c r="K45" s="176" t="s">
        <v>338</v>
      </c>
      <c r="L45" s="176" t="s">
        <v>338</v>
      </c>
      <c r="M45" s="176" t="s">
        <v>338</v>
      </c>
      <c r="N45" s="176" t="s">
        <v>338</v>
      </c>
      <c r="O45" s="176" t="s">
        <v>338</v>
      </c>
      <c r="P45" s="176" t="s">
        <v>338</v>
      </c>
      <c r="Q45" s="176" t="s">
        <v>338</v>
      </c>
      <c r="R45" s="176" t="s">
        <v>338</v>
      </c>
      <c r="S45" s="176" t="s">
        <v>338</v>
      </c>
      <c r="T45" s="176" t="s">
        <v>338</v>
      </c>
      <c r="U45" s="176" t="s">
        <v>338</v>
      </c>
      <c r="V45" s="176" t="s">
        <v>338</v>
      </c>
      <c r="W45" s="176"/>
      <c r="X45" s="176" t="s">
        <v>17</v>
      </c>
      <c r="Y45" s="176">
        <v>1</v>
      </c>
      <c r="AA45" s="364"/>
      <c r="AB45" s="922" t="s">
        <v>338</v>
      </c>
      <c r="AC45" s="208" t="s">
        <v>806</v>
      </c>
      <c r="AD45" s="241" t="s">
        <v>695</v>
      </c>
    </row>
    <row r="46" spans="2:30" ht="13.9" customHeight="1">
      <c r="B46" s="176" t="s">
        <v>105</v>
      </c>
      <c r="C46" s="176">
        <v>74</v>
      </c>
      <c r="D46" s="176" t="s">
        <v>807</v>
      </c>
      <c r="E46" s="176" t="s">
        <v>695</v>
      </c>
      <c r="F46" s="176" t="s">
        <v>808</v>
      </c>
      <c r="G46" s="176" t="s">
        <v>698</v>
      </c>
      <c r="H46" s="176" t="s">
        <v>809</v>
      </c>
      <c r="I46" s="176" t="s">
        <v>701</v>
      </c>
      <c r="J46" s="176" t="s">
        <v>810</v>
      </c>
      <c r="K46" s="176" t="s">
        <v>701</v>
      </c>
      <c r="L46" s="176" t="s">
        <v>811</v>
      </c>
      <c r="M46" s="176" t="s">
        <v>701</v>
      </c>
      <c r="N46" s="176" t="s">
        <v>812</v>
      </c>
      <c r="O46" s="176" t="s">
        <v>670</v>
      </c>
      <c r="P46" s="176" t="s">
        <v>813</v>
      </c>
      <c r="Q46" s="176" t="s">
        <v>756</v>
      </c>
      <c r="R46" s="176" t="s">
        <v>814</v>
      </c>
      <c r="S46" s="176" t="s">
        <v>338</v>
      </c>
      <c r="T46" s="176" t="s">
        <v>338</v>
      </c>
      <c r="U46" s="176" t="s">
        <v>338</v>
      </c>
      <c r="V46" s="176" t="s">
        <v>338</v>
      </c>
      <c r="W46" s="176"/>
      <c r="X46" s="176" t="s">
        <v>105</v>
      </c>
      <c r="Y46" s="176">
        <v>8</v>
      </c>
      <c r="AA46" s="364"/>
      <c r="AB46" s="922" t="s">
        <v>338</v>
      </c>
      <c r="AC46" s="208" t="s">
        <v>815</v>
      </c>
      <c r="AD46" s="241" t="s">
        <v>695</v>
      </c>
    </row>
    <row r="47" spans="2:30" ht="13.9" customHeight="1">
      <c r="B47" s="176" t="s">
        <v>24</v>
      </c>
      <c r="C47" s="176">
        <v>14</v>
      </c>
      <c r="D47" s="176" t="s">
        <v>816</v>
      </c>
      <c r="E47" s="176">
        <v>36</v>
      </c>
      <c r="F47" s="176" t="s">
        <v>817</v>
      </c>
      <c r="G47" s="176">
        <v>39</v>
      </c>
      <c r="H47" s="176" t="s">
        <v>818</v>
      </c>
      <c r="I47" s="176">
        <v>65</v>
      </c>
      <c r="J47" s="176" t="s">
        <v>819</v>
      </c>
      <c r="K47" s="176">
        <v>99</v>
      </c>
      <c r="L47" s="176" t="s">
        <v>820</v>
      </c>
      <c r="M47" s="176" t="s">
        <v>713</v>
      </c>
      <c r="N47" s="176" t="s">
        <v>821</v>
      </c>
      <c r="O47" s="176" t="s">
        <v>713</v>
      </c>
      <c r="P47" s="176" t="s">
        <v>822</v>
      </c>
      <c r="Q47" s="176" t="s">
        <v>687</v>
      </c>
      <c r="R47" s="176" t="s">
        <v>823</v>
      </c>
      <c r="S47" s="176" t="s">
        <v>667</v>
      </c>
      <c r="T47" s="176" t="s">
        <v>824</v>
      </c>
      <c r="U47" s="176" t="s">
        <v>667</v>
      </c>
      <c r="V47" s="176" t="s">
        <v>825</v>
      </c>
      <c r="W47" s="176"/>
      <c r="X47" s="176" t="s">
        <v>24</v>
      </c>
      <c r="Y47" s="176">
        <v>30</v>
      </c>
      <c r="AA47" s="364"/>
      <c r="AB47" s="922" t="s">
        <v>338</v>
      </c>
      <c r="AC47" s="208" t="s">
        <v>826</v>
      </c>
      <c r="AD47" s="241" t="s">
        <v>698</v>
      </c>
    </row>
    <row r="48" spans="2:30" ht="13.9" customHeight="1">
      <c r="B48" s="176" t="s">
        <v>131</v>
      </c>
      <c r="C48" s="176" t="s">
        <v>338</v>
      </c>
      <c r="D48" s="176" t="s">
        <v>155</v>
      </c>
      <c r="E48" s="176" t="s">
        <v>338</v>
      </c>
      <c r="F48" s="176" t="s">
        <v>338</v>
      </c>
      <c r="G48" s="176" t="s">
        <v>338</v>
      </c>
      <c r="H48" s="176" t="s">
        <v>338</v>
      </c>
      <c r="I48" s="176" t="s">
        <v>338</v>
      </c>
      <c r="J48" s="176" t="s">
        <v>338</v>
      </c>
      <c r="K48" s="176" t="s">
        <v>338</v>
      </c>
      <c r="L48" s="176" t="s">
        <v>338</v>
      </c>
      <c r="M48" s="176" t="s">
        <v>338</v>
      </c>
      <c r="N48" s="176" t="s">
        <v>338</v>
      </c>
      <c r="O48" s="176" t="s">
        <v>338</v>
      </c>
      <c r="P48" s="176" t="s">
        <v>338</v>
      </c>
      <c r="Q48" s="176" t="s">
        <v>338</v>
      </c>
      <c r="R48" s="176" t="s">
        <v>338</v>
      </c>
      <c r="S48" s="176" t="s">
        <v>338</v>
      </c>
      <c r="T48" s="176" t="s">
        <v>338</v>
      </c>
      <c r="U48" s="176" t="s">
        <v>338</v>
      </c>
      <c r="V48" s="176" t="s">
        <v>338</v>
      </c>
      <c r="W48" s="176"/>
      <c r="X48" s="176" t="s">
        <v>131</v>
      </c>
      <c r="Y48" s="176" t="s">
        <v>668</v>
      </c>
      <c r="AA48" s="364"/>
      <c r="AB48" s="922" t="s">
        <v>338</v>
      </c>
      <c r="AC48" s="208" t="s">
        <v>827</v>
      </c>
      <c r="AD48" s="241" t="s">
        <v>698</v>
      </c>
    </row>
    <row r="49" spans="1:30" ht="13.9" customHeight="1">
      <c r="B49" s="176" t="s">
        <v>222</v>
      </c>
      <c r="C49" s="176" t="s">
        <v>338</v>
      </c>
      <c r="D49" s="176" t="s">
        <v>155</v>
      </c>
      <c r="E49" s="176" t="s">
        <v>338</v>
      </c>
      <c r="F49" s="176" t="s">
        <v>338</v>
      </c>
      <c r="G49" s="176" t="s">
        <v>338</v>
      </c>
      <c r="H49" s="176" t="s">
        <v>338</v>
      </c>
      <c r="I49" s="176" t="s">
        <v>338</v>
      </c>
      <c r="J49" s="176" t="s">
        <v>338</v>
      </c>
      <c r="K49" s="176" t="s">
        <v>338</v>
      </c>
      <c r="L49" s="176" t="s">
        <v>338</v>
      </c>
      <c r="M49" s="176" t="s">
        <v>338</v>
      </c>
      <c r="N49" s="176" t="s">
        <v>338</v>
      </c>
      <c r="O49" s="176" t="s">
        <v>338</v>
      </c>
      <c r="P49" s="176" t="s">
        <v>338</v>
      </c>
      <c r="Q49" s="176" t="s">
        <v>338</v>
      </c>
      <c r="R49" s="176" t="s">
        <v>338</v>
      </c>
      <c r="S49" s="176" t="s">
        <v>338</v>
      </c>
      <c r="T49" s="176" t="s">
        <v>338</v>
      </c>
      <c r="U49" s="176" t="s">
        <v>338</v>
      </c>
      <c r="V49" s="176" t="s">
        <v>338</v>
      </c>
      <c r="W49" s="176"/>
      <c r="X49" s="176" t="s">
        <v>222</v>
      </c>
      <c r="Y49" s="176" t="s">
        <v>668</v>
      </c>
      <c r="AA49" s="364"/>
      <c r="AB49" s="922" t="s">
        <v>338</v>
      </c>
      <c r="AC49" s="208" t="s">
        <v>828</v>
      </c>
      <c r="AD49" s="241" t="s">
        <v>701</v>
      </c>
    </row>
    <row r="50" spans="1:30" ht="13.9" customHeight="1">
      <c r="B50" s="176" t="s">
        <v>112</v>
      </c>
      <c r="C50" s="176" t="s">
        <v>338</v>
      </c>
      <c r="D50" s="176" t="s">
        <v>155</v>
      </c>
      <c r="E50" s="176" t="s">
        <v>338</v>
      </c>
      <c r="F50" s="176" t="s">
        <v>338</v>
      </c>
      <c r="G50" s="176" t="s">
        <v>338</v>
      </c>
      <c r="H50" s="176" t="s">
        <v>338</v>
      </c>
      <c r="I50" s="176" t="s">
        <v>338</v>
      </c>
      <c r="J50" s="176" t="s">
        <v>338</v>
      </c>
      <c r="K50" s="176" t="s">
        <v>338</v>
      </c>
      <c r="L50" s="176" t="s">
        <v>338</v>
      </c>
      <c r="M50" s="176" t="s">
        <v>338</v>
      </c>
      <c r="N50" s="176" t="s">
        <v>338</v>
      </c>
      <c r="O50" s="176" t="s">
        <v>338</v>
      </c>
      <c r="P50" s="176" t="s">
        <v>338</v>
      </c>
      <c r="Q50" s="176" t="s">
        <v>338</v>
      </c>
      <c r="R50" s="176" t="s">
        <v>338</v>
      </c>
      <c r="S50" s="176" t="s">
        <v>338</v>
      </c>
      <c r="T50" s="176" t="s">
        <v>338</v>
      </c>
      <c r="U50" s="176" t="s">
        <v>338</v>
      </c>
      <c r="V50" s="176" t="s">
        <v>338</v>
      </c>
      <c r="W50" s="176"/>
      <c r="X50" s="176" t="s">
        <v>112</v>
      </c>
      <c r="Y50" s="176" t="s">
        <v>668</v>
      </c>
      <c r="AA50" s="364"/>
      <c r="AB50" s="922" t="s">
        <v>338</v>
      </c>
      <c r="AC50" s="208" t="s">
        <v>829</v>
      </c>
      <c r="AD50" s="241" t="s">
        <v>703</v>
      </c>
    </row>
    <row r="51" spans="1:30" ht="13.9" customHeight="1">
      <c r="B51" s="176" t="s">
        <v>20</v>
      </c>
      <c r="C51" s="176">
        <v>51</v>
      </c>
      <c r="D51" s="176" t="s">
        <v>830</v>
      </c>
      <c r="E51" s="176">
        <v>54</v>
      </c>
      <c r="F51" s="176" t="s">
        <v>831</v>
      </c>
      <c r="G51" s="176">
        <v>57</v>
      </c>
      <c r="H51" s="176" t="s">
        <v>832</v>
      </c>
      <c r="I51" s="176">
        <v>87</v>
      </c>
      <c r="J51" s="176" t="s">
        <v>833</v>
      </c>
      <c r="K51" s="176" t="s">
        <v>713</v>
      </c>
      <c r="L51" s="176" t="s">
        <v>834</v>
      </c>
      <c r="M51" s="176" t="s">
        <v>713</v>
      </c>
      <c r="N51" s="176" t="s">
        <v>835</v>
      </c>
      <c r="O51" s="176" t="s">
        <v>713</v>
      </c>
      <c r="P51" s="176" t="s">
        <v>836</v>
      </c>
      <c r="Q51" s="176" t="s">
        <v>687</v>
      </c>
      <c r="R51" s="176" t="s">
        <v>837</v>
      </c>
      <c r="S51" s="176" t="s">
        <v>687</v>
      </c>
      <c r="T51" s="176" t="s">
        <v>838</v>
      </c>
      <c r="U51" s="176" t="s">
        <v>687</v>
      </c>
      <c r="V51" s="176" t="s">
        <v>839</v>
      </c>
      <c r="W51" s="176"/>
      <c r="X51" s="176" t="s">
        <v>20</v>
      </c>
      <c r="Y51" s="176">
        <v>49</v>
      </c>
      <c r="AA51" s="364"/>
      <c r="AB51" s="922" t="s">
        <v>338</v>
      </c>
      <c r="AC51" s="208" t="s">
        <v>840</v>
      </c>
      <c r="AD51" s="241" t="s">
        <v>670</v>
      </c>
    </row>
    <row r="52" spans="1:30" ht="13.9" customHeight="1">
      <c r="B52" s="176" t="s">
        <v>48</v>
      </c>
      <c r="C52" s="176" t="s">
        <v>338</v>
      </c>
      <c r="D52" s="176" t="s">
        <v>155</v>
      </c>
      <c r="E52" s="176" t="s">
        <v>338</v>
      </c>
      <c r="F52" s="176" t="s">
        <v>338</v>
      </c>
      <c r="G52" s="176" t="s">
        <v>338</v>
      </c>
      <c r="H52" s="176" t="s">
        <v>338</v>
      </c>
      <c r="I52" s="176" t="s">
        <v>338</v>
      </c>
      <c r="J52" s="176" t="s">
        <v>338</v>
      </c>
      <c r="K52" s="176" t="s">
        <v>338</v>
      </c>
      <c r="L52" s="176" t="s">
        <v>338</v>
      </c>
      <c r="M52" s="176" t="s">
        <v>338</v>
      </c>
      <c r="N52" s="176" t="s">
        <v>338</v>
      </c>
      <c r="O52" s="176" t="s">
        <v>338</v>
      </c>
      <c r="P52" s="176" t="s">
        <v>338</v>
      </c>
      <c r="Q52" s="176" t="s">
        <v>338</v>
      </c>
      <c r="R52" s="176" t="s">
        <v>338</v>
      </c>
      <c r="S52" s="176" t="s">
        <v>338</v>
      </c>
      <c r="T52" s="176" t="s">
        <v>338</v>
      </c>
      <c r="U52" s="176" t="s">
        <v>338</v>
      </c>
      <c r="V52" s="176" t="s">
        <v>338</v>
      </c>
      <c r="W52" s="176"/>
      <c r="X52" s="176" t="s">
        <v>48</v>
      </c>
      <c r="Y52" s="176" t="s">
        <v>668</v>
      </c>
      <c r="AA52" s="364"/>
      <c r="AB52" s="922" t="s">
        <v>338</v>
      </c>
      <c r="AC52" s="208" t="s">
        <v>841</v>
      </c>
      <c r="AD52" s="241" t="s">
        <v>672</v>
      </c>
    </row>
    <row r="53" spans="1:30" ht="13.9" customHeight="1">
      <c r="B53" s="176" t="s">
        <v>75</v>
      </c>
      <c r="C53" s="176" t="s">
        <v>695</v>
      </c>
      <c r="D53" s="176" t="s">
        <v>842</v>
      </c>
      <c r="E53" s="176" t="s">
        <v>701</v>
      </c>
      <c r="F53" s="176" t="s">
        <v>843</v>
      </c>
      <c r="G53" s="176" t="s">
        <v>703</v>
      </c>
      <c r="H53" s="176" t="s">
        <v>844</v>
      </c>
      <c r="I53" s="176" t="s">
        <v>672</v>
      </c>
      <c r="J53" s="176" t="s">
        <v>845</v>
      </c>
      <c r="K53" s="176" t="s">
        <v>672</v>
      </c>
      <c r="L53" s="176" t="s">
        <v>846</v>
      </c>
      <c r="M53" s="176" t="s">
        <v>756</v>
      </c>
      <c r="N53" s="176" t="s">
        <v>847</v>
      </c>
      <c r="O53" s="176" t="s">
        <v>338</v>
      </c>
      <c r="P53" s="176" t="s">
        <v>338</v>
      </c>
      <c r="Q53" s="176" t="s">
        <v>338</v>
      </c>
      <c r="R53" s="176" t="s">
        <v>338</v>
      </c>
      <c r="S53" s="176" t="s">
        <v>338</v>
      </c>
      <c r="T53" s="176" t="s">
        <v>338</v>
      </c>
      <c r="U53" s="176" t="s">
        <v>338</v>
      </c>
      <c r="V53" s="176" t="s">
        <v>338</v>
      </c>
      <c r="W53" s="176"/>
      <c r="X53" s="176" t="s">
        <v>75</v>
      </c>
      <c r="Y53" s="176">
        <v>6</v>
      </c>
      <c r="AA53" s="364"/>
      <c r="AB53" s="922" t="s">
        <v>338</v>
      </c>
      <c r="AC53" s="208" t="s">
        <v>848</v>
      </c>
      <c r="AD53" s="241" t="s">
        <v>672</v>
      </c>
    </row>
    <row r="54" spans="1:30" ht="13.9" customHeight="1">
      <c r="B54" s="176" t="s">
        <v>68</v>
      </c>
      <c r="C54" s="176" t="s">
        <v>338</v>
      </c>
      <c r="D54" s="176" t="s">
        <v>155</v>
      </c>
      <c r="E54" s="176" t="s">
        <v>338</v>
      </c>
      <c r="F54" s="176" t="s">
        <v>338</v>
      </c>
      <c r="G54" s="176" t="s">
        <v>338</v>
      </c>
      <c r="H54" s="176" t="s">
        <v>338</v>
      </c>
      <c r="I54" s="176" t="s">
        <v>338</v>
      </c>
      <c r="J54" s="176" t="s">
        <v>338</v>
      </c>
      <c r="K54" s="176" t="s">
        <v>338</v>
      </c>
      <c r="L54" s="176" t="s">
        <v>338</v>
      </c>
      <c r="M54" s="176" t="s">
        <v>338</v>
      </c>
      <c r="N54" s="176" t="s">
        <v>338</v>
      </c>
      <c r="O54" s="176" t="s">
        <v>338</v>
      </c>
      <c r="P54" s="176" t="s">
        <v>338</v>
      </c>
      <c r="Q54" s="176" t="s">
        <v>338</v>
      </c>
      <c r="R54" s="176" t="s">
        <v>338</v>
      </c>
      <c r="S54" s="176" t="s">
        <v>338</v>
      </c>
      <c r="T54" s="176" t="s">
        <v>338</v>
      </c>
      <c r="U54" s="176" t="s">
        <v>338</v>
      </c>
      <c r="V54" s="176" t="s">
        <v>338</v>
      </c>
      <c r="W54" s="176"/>
      <c r="X54" s="176" t="s">
        <v>68</v>
      </c>
      <c r="Y54" s="176" t="s">
        <v>668</v>
      </c>
      <c r="AA54" s="364"/>
      <c r="AB54" s="922" t="s">
        <v>338</v>
      </c>
      <c r="AC54" s="208" t="s">
        <v>849</v>
      </c>
      <c r="AD54" s="241" t="s">
        <v>756</v>
      </c>
    </row>
    <row r="55" spans="1:30" ht="13.9" customHeight="1">
      <c r="B55" s="176" t="s">
        <v>77</v>
      </c>
      <c r="C55" s="176" t="s">
        <v>338</v>
      </c>
      <c r="D55" s="176" t="s">
        <v>155</v>
      </c>
      <c r="E55" s="176" t="s">
        <v>338</v>
      </c>
      <c r="F55" s="176" t="s">
        <v>338</v>
      </c>
      <c r="G55" s="176" t="s">
        <v>338</v>
      </c>
      <c r="H55" s="176" t="s">
        <v>338</v>
      </c>
      <c r="I55" s="176" t="s">
        <v>338</v>
      </c>
      <c r="J55" s="176" t="s">
        <v>338</v>
      </c>
      <c r="K55" s="176" t="s">
        <v>338</v>
      </c>
      <c r="L55" s="176" t="s">
        <v>338</v>
      </c>
      <c r="M55" s="176" t="s">
        <v>338</v>
      </c>
      <c r="N55" s="176" t="s">
        <v>338</v>
      </c>
      <c r="O55" s="176" t="s">
        <v>338</v>
      </c>
      <c r="P55" s="176" t="s">
        <v>338</v>
      </c>
      <c r="Q55" s="176" t="s">
        <v>338</v>
      </c>
      <c r="R55" s="176" t="s">
        <v>338</v>
      </c>
      <c r="S55" s="176" t="s">
        <v>338</v>
      </c>
      <c r="T55" s="176" t="s">
        <v>338</v>
      </c>
      <c r="U55" s="176" t="s">
        <v>338</v>
      </c>
      <c r="V55" s="176" t="s">
        <v>338</v>
      </c>
      <c r="W55" s="176"/>
      <c r="X55" s="176" t="s">
        <v>77</v>
      </c>
      <c r="Y55" s="176" t="s">
        <v>668</v>
      </c>
      <c r="AA55" s="364"/>
      <c r="AB55" s="922" t="s">
        <v>338</v>
      </c>
      <c r="AC55" s="208" t="s">
        <v>850</v>
      </c>
      <c r="AD55" s="241" t="s">
        <v>756</v>
      </c>
    </row>
    <row r="56" spans="1:30" ht="13.9" customHeight="1">
      <c r="B56" s="176" t="s">
        <v>89</v>
      </c>
      <c r="C56" s="176" t="s">
        <v>338</v>
      </c>
      <c r="D56" s="176" t="s">
        <v>155</v>
      </c>
      <c r="E56" s="176" t="s">
        <v>338</v>
      </c>
      <c r="F56" s="176" t="s">
        <v>338</v>
      </c>
      <c r="G56" s="176" t="s">
        <v>338</v>
      </c>
      <c r="H56" s="176" t="s">
        <v>338</v>
      </c>
      <c r="I56" s="176" t="s">
        <v>338</v>
      </c>
      <c r="J56" s="176" t="s">
        <v>338</v>
      </c>
      <c r="K56" s="176" t="s">
        <v>338</v>
      </c>
      <c r="L56" s="176" t="s">
        <v>338</v>
      </c>
      <c r="M56" s="176" t="s">
        <v>338</v>
      </c>
      <c r="N56" s="176" t="s">
        <v>338</v>
      </c>
      <c r="O56" s="176" t="s">
        <v>338</v>
      </c>
      <c r="P56" s="176" t="s">
        <v>338</v>
      </c>
      <c r="Q56" s="176" t="s">
        <v>338</v>
      </c>
      <c r="R56" s="176" t="s">
        <v>338</v>
      </c>
      <c r="S56" s="176" t="s">
        <v>338</v>
      </c>
      <c r="T56" s="176" t="s">
        <v>338</v>
      </c>
      <c r="U56" s="176" t="s">
        <v>338</v>
      </c>
      <c r="V56" s="176" t="s">
        <v>338</v>
      </c>
      <c r="W56" s="176"/>
      <c r="X56" s="176" t="s">
        <v>89</v>
      </c>
      <c r="Y56" s="176" t="s">
        <v>668</v>
      </c>
      <c r="AA56" s="364"/>
      <c r="AB56" s="922" t="s">
        <v>78</v>
      </c>
      <c r="AC56" s="208" t="s">
        <v>851</v>
      </c>
      <c r="AD56" s="241">
        <v>66</v>
      </c>
    </row>
    <row r="57" spans="1:30" ht="13.9" customHeight="1">
      <c r="B57" s="176" t="s">
        <v>93</v>
      </c>
      <c r="C57" s="176" t="s">
        <v>713</v>
      </c>
      <c r="D57" s="176" t="s">
        <v>852</v>
      </c>
      <c r="E57" s="176" t="s">
        <v>687</v>
      </c>
      <c r="F57" s="176" t="s">
        <v>853</v>
      </c>
      <c r="G57" s="176" t="s">
        <v>667</v>
      </c>
      <c r="H57" s="176" t="s">
        <v>854</v>
      </c>
      <c r="I57" s="176" t="s">
        <v>667</v>
      </c>
      <c r="J57" s="176" t="s">
        <v>855</v>
      </c>
      <c r="K57" s="176" t="s">
        <v>695</v>
      </c>
      <c r="L57" s="176" t="s">
        <v>856</v>
      </c>
      <c r="M57" s="176" t="s">
        <v>670</v>
      </c>
      <c r="N57" s="176" t="s">
        <v>857</v>
      </c>
      <c r="O57" s="176" t="s">
        <v>672</v>
      </c>
      <c r="P57" s="176" t="s">
        <v>858</v>
      </c>
      <c r="Q57" s="176" t="s">
        <v>338</v>
      </c>
      <c r="R57" s="176" t="s">
        <v>338</v>
      </c>
      <c r="S57" s="176" t="s">
        <v>338</v>
      </c>
      <c r="T57" s="176" t="s">
        <v>338</v>
      </c>
      <c r="U57" s="176" t="s">
        <v>338</v>
      </c>
      <c r="V57" s="176" t="s">
        <v>338</v>
      </c>
      <c r="W57" s="176"/>
      <c r="X57" s="176" t="s">
        <v>93</v>
      </c>
      <c r="Y57" s="176">
        <v>7</v>
      </c>
      <c r="AA57" s="364"/>
      <c r="AB57" s="922" t="s">
        <v>338</v>
      </c>
      <c r="AC57" s="208" t="s">
        <v>859</v>
      </c>
      <c r="AD57" s="241">
        <v>97</v>
      </c>
    </row>
    <row r="58" spans="1:30" ht="13.9" customHeight="1">
      <c r="B58" s="176" t="s">
        <v>82</v>
      </c>
      <c r="C58" s="176" t="s">
        <v>703</v>
      </c>
      <c r="D58" s="176" t="s">
        <v>860</v>
      </c>
      <c r="E58" s="176" t="s">
        <v>703</v>
      </c>
      <c r="F58" s="176" t="s">
        <v>861</v>
      </c>
      <c r="G58" s="176" t="s">
        <v>672</v>
      </c>
      <c r="H58" s="176" t="s">
        <v>862</v>
      </c>
      <c r="I58" s="176" t="s">
        <v>756</v>
      </c>
      <c r="J58" s="176" t="s">
        <v>863</v>
      </c>
      <c r="K58" s="176" t="s">
        <v>756</v>
      </c>
      <c r="L58" s="176" t="s">
        <v>864</v>
      </c>
      <c r="M58" s="176" t="s">
        <v>338</v>
      </c>
      <c r="N58" s="176" t="s">
        <v>338</v>
      </c>
      <c r="O58" s="176" t="s">
        <v>338</v>
      </c>
      <c r="P58" s="176" t="s">
        <v>338</v>
      </c>
      <c r="Q58" s="176" t="s">
        <v>338</v>
      </c>
      <c r="R58" s="176" t="s">
        <v>338</v>
      </c>
      <c r="S58" s="176" t="s">
        <v>338</v>
      </c>
      <c r="T58" s="176" t="s">
        <v>338</v>
      </c>
      <c r="U58" s="176" t="s">
        <v>338</v>
      </c>
      <c r="V58" s="176" t="s">
        <v>338</v>
      </c>
      <c r="W58" s="176"/>
      <c r="X58" s="176" t="s">
        <v>82</v>
      </c>
      <c r="Y58" s="176">
        <v>5</v>
      </c>
      <c r="AA58" s="364"/>
      <c r="AB58" s="922" t="s">
        <v>338</v>
      </c>
      <c r="AC58" s="208" t="s">
        <v>865</v>
      </c>
      <c r="AD58" s="241" t="s">
        <v>713</v>
      </c>
    </row>
    <row r="59" spans="1:30" ht="13.9" customHeight="1">
      <c r="B59" s="176" t="s">
        <v>145</v>
      </c>
      <c r="C59" s="176" t="s">
        <v>701</v>
      </c>
      <c r="D59" s="176" t="s">
        <v>866</v>
      </c>
      <c r="E59" s="176" t="s">
        <v>338</v>
      </c>
      <c r="F59" s="176" t="s">
        <v>338</v>
      </c>
      <c r="G59" s="176" t="s">
        <v>338</v>
      </c>
      <c r="H59" s="176" t="s">
        <v>338</v>
      </c>
      <c r="I59" s="176" t="s">
        <v>338</v>
      </c>
      <c r="J59" s="176" t="s">
        <v>338</v>
      </c>
      <c r="K59" s="176" t="s">
        <v>338</v>
      </c>
      <c r="L59" s="176" t="s">
        <v>338</v>
      </c>
      <c r="M59" s="176" t="s">
        <v>338</v>
      </c>
      <c r="N59" s="176" t="s">
        <v>338</v>
      </c>
      <c r="O59" s="176" t="s">
        <v>338</v>
      </c>
      <c r="P59" s="176" t="s">
        <v>338</v>
      </c>
      <c r="Q59" s="176" t="s">
        <v>338</v>
      </c>
      <c r="R59" s="176" t="s">
        <v>338</v>
      </c>
      <c r="S59" s="176" t="s">
        <v>338</v>
      </c>
      <c r="T59" s="176" t="s">
        <v>338</v>
      </c>
      <c r="U59" s="176" t="s">
        <v>338</v>
      </c>
      <c r="V59" s="176" t="s">
        <v>338</v>
      </c>
      <c r="W59" s="176"/>
      <c r="X59" s="176" t="s">
        <v>145</v>
      </c>
      <c r="Y59" s="176">
        <v>1</v>
      </c>
      <c r="AA59" s="364"/>
      <c r="AB59" s="922" t="s">
        <v>338</v>
      </c>
      <c r="AC59" s="208" t="s">
        <v>867</v>
      </c>
      <c r="AD59" s="241" t="s">
        <v>687</v>
      </c>
    </row>
    <row r="60" spans="1:30" ht="13.9" customHeight="1">
      <c r="B60" s="176" t="s">
        <v>6</v>
      </c>
      <c r="C60" s="176" t="s">
        <v>701</v>
      </c>
      <c r="D60" s="176" t="s">
        <v>868</v>
      </c>
      <c r="E60" s="176" t="s">
        <v>703</v>
      </c>
      <c r="F60" s="176" t="s">
        <v>869</v>
      </c>
      <c r="G60" s="176" t="s">
        <v>703</v>
      </c>
      <c r="H60" s="176" t="s">
        <v>870</v>
      </c>
      <c r="I60" s="176" t="s">
        <v>703</v>
      </c>
      <c r="J60" s="176" t="s">
        <v>871</v>
      </c>
      <c r="K60" s="176" t="s">
        <v>670</v>
      </c>
      <c r="L60" s="176" t="s">
        <v>872</v>
      </c>
      <c r="M60" s="176" t="s">
        <v>670</v>
      </c>
      <c r="N60" s="176" t="s">
        <v>873</v>
      </c>
      <c r="O60" s="176" t="s">
        <v>670</v>
      </c>
      <c r="P60" s="176" t="s">
        <v>874</v>
      </c>
      <c r="Q60" s="176" t="s">
        <v>672</v>
      </c>
      <c r="R60" s="176" t="s">
        <v>875</v>
      </c>
      <c r="S60" s="176" t="s">
        <v>672</v>
      </c>
      <c r="T60" s="176" t="s">
        <v>876</v>
      </c>
      <c r="U60" s="176" t="s">
        <v>756</v>
      </c>
      <c r="V60" s="176" t="s">
        <v>877</v>
      </c>
      <c r="W60" s="176"/>
      <c r="X60" s="176" t="s">
        <v>6</v>
      </c>
      <c r="Y60" s="176">
        <v>15</v>
      </c>
      <c r="AA60" s="364"/>
      <c r="AB60" s="922" t="s">
        <v>338</v>
      </c>
      <c r="AC60" s="208" t="s">
        <v>878</v>
      </c>
      <c r="AD60" s="241" t="s">
        <v>667</v>
      </c>
    </row>
    <row r="61" spans="1:30" ht="13.9" customHeight="1">
      <c r="B61" s="176" t="s">
        <v>8</v>
      </c>
      <c r="C61" s="176" t="s">
        <v>338</v>
      </c>
      <c r="D61" s="176" t="s">
        <v>155</v>
      </c>
      <c r="E61" s="176" t="s">
        <v>338</v>
      </c>
      <c r="F61" s="176" t="s">
        <v>338</v>
      </c>
      <c r="G61" s="176" t="s">
        <v>338</v>
      </c>
      <c r="H61" s="176" t="s">
        <v>338</v>
      </c>
      <c r="I61" s="176" t="s">
        <v>338</v>
      </c>
      <c r="J61" s="176" t="s">
        <v>338</v>
      </c>
      <c r="K61" s="176" t="s">
        <v>338</v>
      </c>
      <c r="L61" s="176" t="s">
        <v>338</v>
      </c>
      <c r="M61" s="176" t="s">
        <v>338</v>
      </c>
      <c r="N61" s="176" t="s">
        <v>338</v>
      </c>
      <c r="O61" s="176" t="s">
        <v>338</v>
      </c>
      <c r="P61" s="176" t="s">
        <v>338</v>
      </c>
      <c r="Q61" s="176" t="s">
        <v>338</v>
      </c>
      <c r="R61" s="176" t="s">
        <v>338</v>
      </c>
      <c r="S61" s="176" t="s">
        <v>338</v>
      </c>
      <c r="T61" s="176" t="s">
        <v>338</v>
      </c>
      <c r="U61" s="176" t="s">
        <v>338</v>
      </c>
      <c r="V61" s="176" t="s">
        <v>338</v>
      </c>
      <c r="W61" s="176"/>
      <c r="X61" s="176" t="s">
        <v>8</v>
      </c>
      <c r="Y61" s="176" t="s">
        <v>668</v>
      </c>
      <c r="AA61" s="364"/>
      <c r="AB61" s="922" t="s">
        <v>338</v>
      </c>
      <c r="AC61" s="208" t="s">
        <v>879</v>
      </c>
      <c r="AD61" s="241" t="s">
        <v>695</v>
      </c>
    </row>
    <row r="62" spans="1:30" ht="13.9" customHeight="1">
      <c r="A62" s="208" t="s">
        <v>326</v>
      </c>
      <c r="B62" s="176" t="s">
        <v>22</v>
      </c>
      <c r="C62" s="176" t="s">
        <v>695</v>
      </c>
      <c r="D62" s="176" t="s">
        <v>880</v>
      </c>
      <c r="E62" s="176" t="s">
        <v>701</v>
      </c>
      <c r="F62" s="176" t="s">
        <v>881</v>
      </c>
      <c r="G62" s="176" t="s">
        <v>701</v>
      </c>
      <c r="H62" s="176" t="s">
        <v>882</v>
      </c>
      <c r="I62" s="176" t="s">
        <v>701</v>
      </c>
      <c r="J62" s="176" t="s">
        <v>883</v>
      </c>
      <c r="K62" s="176" t="s">
        <v>701</v>
      </c>
      <c r="L62" s="176" t="s">
        <v>884</v>
      </c>
      <c r="M62" s="176" t="s">
        <v>670</v>
      </c>
      <c r="N62" s="176" t="s">
        <v>885</v>
      </c>
      <c r="O62" s="176" t="s">
        <v>670</v>
      </c>
      <c r="P62" s="176" t="s">
        <v>886</v>
      </c>
      <c r="Q62" s="176" t="s">
        <v>672</v>
      </c>
      <c r="R62" s="176" t="s">
        <v>887</v>
      </c>
      <c r="S62" s="176" t="s">
        <v>672</v>
      </c>
      <c r="T62" s="176" t="s">
        <v>888</v>
      </c>
      <c r="U62" s="176" t="s">
        <v>756</v>
      </c>
      <c r="V62" s="176" t="s">
        <v>889</v>
      </c>
      <c r="W62" s="176"/>
      <c r="X62" s="176" t="s">
        <v>22</v>
      </c>
      <c r="Y62" s="176">
        <v>12</v>
      </c>
      <c r="AA62" s="364"/>
      <c r="AB62" s="922" t="s">
        <v>338</v>
      </c>
      <c r="AC62" s="208" t="s">
        <v>890</v>
      </c>
      <c r="AD62" s="241" t="s">
        <v>695</v>
      </c>
    </row>
    <row r="63" spans="1:30" ht="13.9" customHeight="1">
      <c r="B63" s="176" t="s">
        <v>40</v>
      </c>
      <c r="C63" s="176" t="s">
        <v>338</v>
      </c>
      <c r="D63" s="176" t="s">
        <v>155</v>
      </c>
      <c r="E63" s="176" t="s">
        <v>338</v>
      </c>
      <c r="F63" s="176" t="s">
        <v>338</v>
      </c>
      <c r="G63" s="176" t="s">
        <v>338</v>
      </c>
      <c r="H63" s="176" t="s">
        <v>338</v>
      </c>
      <c r="I63" s="176" t="s">
        <v>338</v>
      </c>
      <c r="J63" s="176" t="s">
        <v>338</v>
      </c>
      <c r="K63" s="176" t="s">
        <v>338</v>
      </c>
      <c r="L63" s="176" t="s">
        <v>338</v>
      </c>
      <c r="M63" s="176" t="s">
        <v>338</v>
      </c>
      <c r="N63" s="176" t="s">
        <v>338</v>
      </c>
      <c r="O63" s="176" t="s">
        <v>338</v>
      </c>
      <c r="P63" s="176" t="s">
        <v>338</v>
      </c>
      <c r="Q63" s="176" t="s">
        <v>338</v>
      </c>
      <c r="R63" s="176" t="s">
        <v>338</v>
      </c>
      <c r="S63" s="176" t="s">
        <v>338</v>
      </c>
      <c r="T63" s="176" t="s">
        <v>338</v>
      </c>
      <c r="U63" s="176" t="s">
        <v>338</v>
      </c>
      <c r="V63" s="176" t="s">
        <v>338</v>
      </c>
      <c r="W63" s="176"/>
      <c r="X63" s="176" t="s">
        <v>40</v>
      </c>
      <c r="Y63" s="176" t="s">
        <v>668</v>
      </c>
      <c r="AA63" s="364"/>
      <c r="AB63" s="922" t="s">
        <v>338</v>
      </c>
      <c r="AC63" s="208" t="s">
        <v>891</v>
      </c>
      <c r="AD63" s="241" t="s">
        <v>703</v>
      </c>
    </row>
    <row r="64" spans="1:30" ht="13.9" customHeight="1">
      <c r="B64" s="176" t="s">
        <v>110</v>
      </c>
      <c r="C64" s="176" t="s">
        <v>687</v>
      </c>
      <c r="D64" s="176" t="s">
        <v>892</v>
      </c>
      <c r="E64" s="176" t="s">
        <v>695</v>
      </c>
      <c r="F64" s="176" t="s">
        <v>893</v>
      </c>
      <c r="G64" s="176" t="s">
        <v>698</v>
      </c>
      <c r="H64" s="176" t="s">
        <v>894</v>
      </c>
      <c r="I64" s="176" t="s">
        <v>703</v>
      </c>
      <c r="J64" s="176" t="s">
        <v>895</v>
      </c>
      <c r="K64" s="176" t="s">
        <v>670</v>
      </c>
      <c r="L64" s="176" t="s">
        <v>896</v>
      </c>
      <c r="M64" s="176" t="s">
        <v>338</v>
      </c>
      <c r="N64" s="176" t="s">
        <v>338</v>
      </c>
      <c r="O64" s="176" t="s">
        <v>338</v>
      </c>
      <c r="P64" s="176" t="s">
        <v>338</v>
      </c>
      <c r="Q64" s="176" t="s">
        <v>338</v>
      </c>
      <c r="R64" s="176" t="s">
        <v>338</v>
      </c>
      <c r="S64" s="176" t="s">
        <v>338</v>
      </c>
      <c r="T64" s="176" t="s">
        <v>338</v>
      </c>
      <c r="U64" s="176" t="s">
        <v>338</v>
      </c>
      <c r="V64" s="176" t="s">
        <v>338</v>
      </c>
      <c r="W64" s="176"/>
      <c r="X64" s="176" t="s">
        <v>110</v>
      </c>
      <c r="Y64" s="176">
        <v>5</v>
      </c>
      <c r="AA64" s="364"/>
      <c r="AB64" s="922" t="s">
        <v>9</v>
      </c>
      <c r="AC64" s="208" t="s">
        <v>897</v>
      </c>
      <c r="AD64" s="241" t="s">
        <v>713</v>
      </c>
    </row>
    <row r="65" spans="2:30" ht="13.9" customHeight="1">
      <c r="B65" s="176" t="s">
        <v>91</v>
      </c>
      <c r="C65" s="176">
        <v>93</v>
      </c>
      <c r="D65" s="176" t="s">
        <v>898</v>
      </c>
      <c r="E65" s="176" t="s">
        <v>713</v>
      </c>
      <c r="F65" s="176" t="s">
        <v>899</v>
      </c>
      <c r="G65" s="176" t="s">
        <v>713</v>
      </c>
      <c r="H65" s="176" t="s">
        <v>900</v>
      </c>
      <c r="I65" s="176" t="s">
        <v>687</v>
      </c>
      <c r="J65" s="176" t="s">
        <v>901</v>
      </c>
      <c r="K65" s="176" t="s">
        <v>698</v>
      </c>
      <c r="L65" s="176" t="s">
        <v>902</v>
      </c>
      <c r="M65" s="176" t="s">
        <v>698</v>
      </c>
      <c r="N65" s="176" t="s">
        <v>903</v>
      </c>
      <c r="O65" s="176" t="s">
        <v>703</v>
      </c>
      <c r="P65" s="176" t="s">
        <v>904</v>
      </c>
      <c r="Q65" s="176" t="s">
        <v>338</v>
      </c>
      <c r="R65" s="176" t="s">
        <v>338</v>
      </c>
      <c r="S65" s="176" t="s">
        <v>338</v>
      </c>
      <c r="T65" s="176" t="s">
        <v>338</v>
      </c>
      <c r="U65" s="176" t="s">
        <v>338</v>
      </c>
      <c r="V65" s="176" t="s">
        <v>338</v>
      </c>
      <c r="W65" s="176"/>
      <c r="X65" s="176" t="s">
        <v>91</v>
      </c>
      <c r="Y65" s="176">
        <v>7</v>
      </c>
      <c r="AA65" s="364"/>
      <c r="AB65" s="922" t="s">
        <v>338</v>
      </c>
      <c r="AC65" s="208" t="s">
        <v>905</v>
      </c>
      <c r="AD65" s="241" t="s">
        <v>695</v>
      </c>
    </row>
    <row r="66" spans="2:30" ht="13.9" customHeight="1">
      <c r="B66" s="176" t="s">
        <v>26</v>
      </c>
      <c r="C66" s="176" t="s">
        <v>687</v>
      </c>
      <c r="D66" s="176" t="s">
        <v>906</v>
      </c>
      <c r="E66" s="176" t="s">
        <v>687</v>
      </c>
      <c r="F66" s="176" t="s">
        <v>907</v>
      </c>
      <c r="G66" s="176" t="s">
        <v>687</v>
      </c>
      <c r="H66" s="176" t="s">
        <v>908</v>
      </c>
      <c r="I66" s="176" t="s">
        <v>667</v>
      </c>
      <c r="J66" s="176" t="s">
        <v>909</v>
      </c>
      <c r="K66" s="176" t="s">
        <v>667</v>
      </c>
      <c r="L66" s="176" t="s">
        <v>910</v>
      </c>
      <c r="M66" s="176" t="s">
        <v>667</v>
      </c>
      <c r="N66" s="176" t="s">
        <v>911</v>
      </c>
      <c r="O66" s="176" t="s">
        <v>667</v>
      </c>
      <c r="P66" s="176" t="s">
        <v>912</v>
      </c>
      <c r="Q66" s="176" t="s">
        <v>695</v>
      </c>
      <c r="R66" s="176" t="s">
        <v>913</v>
      </c>
      <c r="S66" s="176" t="s">
        <v>695</v>
      </c>
      <c r="T66" s="176" t="s">
        <v>914</v>
      </c>
      <c r="U66" s="176" t="s">
        <v>695</v>
      </c>
      <c r="V66" s="176" t="s">
        <v>915</v>
      </c>
      <c r="W66" s="176"/>
      <c r="X66" s="176" t="s">
        <v>26</v>
      </c>
      <c r="Y66" s="176">
        <v>46</v>
      </c>
      <c r="AA66" s="364"/>
      <c r="AB66" s="922" t="s">
        <v>338</v>
      </c>
      <c r="AC66" s="208" t="s">
        <v>916</v>
      </c>
      <c r="AD66" s="241" t="s">
        <v>695</v>
      </c>
    </row>
    <row r="67" spans="2:30" ht="13.9" customHeight="1">
      <c r="B67" s="176" t="s">
        <v>14</v>
      </c>
      <c r="C67" s="176">
        <v>26</v>
      </c>
      <c r="D67" s="176" t="s">
        <v>917</v>
      </c>
      <c r="E67" s="176">
        <v>34</v>
      </c>
      <c r="F67" s="176" t="s">
        <v>918</v>
      </c>
      <c r="G67" s="176">
        <v>83</v>
      </c>
      <c r="H67" s="176" t="s">
        <v>919</v>
      </c>
      <c r="I67" s="176" t="s">
        <v>713</v>
      </c>
      <c r="J67" s="176" t="s">
        <v>920</v>
      </c>
      <c r="K67" s="176" t="s">
        <v>687</v>
      </c>
      <c r="L67" s="176" t="s">
        <v>921</v>
      </c>
      <c r="M67" s="176" t="s">
        <v>687</v>
      </c>
      <c r="N67" s="176" t="s">
        <v>922</v>
      </c>
      <c r="O67" s="176" t="s">
        <v>687</v>
      </c>
      <c r="P67" s="176" t="s">
        <v>923</v>
      </c>
      <c r="Q67" s="176" t="s">
        <v>667</v>
      </c>
      <c r="R67" s="176" t="s">
        <v>924</v>
      </c>
      <c r="S67" s="176" t="s">
        <v>695</v>
      </c>
      <c r="T67" s="176" t="s">
        <v>925</v>
      </c>
      <c r="U67" s="176" t="s">
        <v>695</v>
      </c>
      <c r="V67" s="176" t="s">
        <v>926</v>
      </c>
      <c r="W67" s="176"/>
      <c r="X67" s="176" t="s">
        <v>14</v>
      </c>
      <c r="Y67" s="176">
        <v>40</v>
      </c>
      <c r="AA67" s="364"/>
      <c r="AB67" s="922" t="s">
        <v>338</v>
      </c>
      <c r="AC67" s="208" t="s">
        <v>927</v>
      </c>
      <c r="AD67" s="241" t="s">
        <v>698</v>
      </c>
    </row>
    <row r="68" spans="2:30" ht="13.9" customHeight="1">
      <c r="B68" s="176" t="s">
        <v>97</v>
      </c>
      <c r="C68" s="176" t="s">
        <v>338</v>
      </c>
      <c r="D68" s="176" t="s">
        <v>155</v>
      </c>
      <c r="E68" s="176" t="s">
        <v>338</v>
      </c>
      <c r="F68" s="176" t="s">
        <v>338</v>
      </c>
      <c r="G68" s="176" t="s">
        <v>338</v>
      </c>
      <c r="H68" s="176" t="s">
        <v>338</v>
      </c>
      <c r="I68" s="176" t="s">
        <v>338</v>
      </c>
      <c r="J68" s="176" t="s">
        <v>338</v>
      </c>
      <c r="K68" s="176" t="s">
        <v>338</v>
      </c>
      <c r="L68" s="176" t="s">
        <v>338</v>
      </c>
      <c r="M68" s="176" t="s">
        <v>338</v>
      </c>
      <c r="N68" s="176" t="s">
        <v>338</v>
      </c>
      <c r="O68" s="176" t="s">
        <v>338</v>
      </c>
      <c r="P68" s="176" t="s">
        <v>338</v>
      </c>
      <c r="Q68" s="176" t="s">
        <v>338</v>
      </c>
      <c r="R68" s="176" t="s">
        <v>338</v>
      </c>
      <c r="S68" s="176" t="s">
        <v>338</v>
      </c>
      <c r="T68" s="176" t="s">
        <v>338</v>
      </c>
      <c r="U68" s="176" t="s">
        <v>338</v>
      </c>
      <c r="V68" s="176" t="s">
        <v>338</v>
      </c>
      <c r="W68" s="176"/>
      <c r="X68" s="176" t="s">
        <v>97</v>
      </c>
      <c r="Y68" s="176" t="s">
        <v>668</v>
      </c>
      <c r="AA68" s="364"/>
      <c r="AB68" s="922" t="s">
        <v>338</v>
      </c>
      <c r="AC68" s="208" t="s">
        <v>928</v>
      </c>
      <c r="AD68" s="241" t="s">
        <v>698</v>
      </c>
    </row>
    <row r="69" spans="2:30" ht="13.9" customHeight="1">
      <c r="B69" s="176" t="s">
        <v>63</v>
      </c>
      <c r="C69" s="176" t="s">
        <v>338</v>
      </c>
      <c r="D69" s="176" t="s">
        <v>155</v>
      </c>
      <c r="E69" s="176" t="s">
        <v>338</v>
      </c>
      <c r="F69" s="176" t="s">
        <v>338</v>
      </c>
      <c r="G69" s="176" t="s">
        <v>338</v>
      </c>
      <c r="H69" s="176" t="s">
        <v>338</v>
      </c>
      <c r="I69" s="176" t="s">
        <v>338</v>
      </c>
      <c r="J69" s="176" t="s">
        <v>338</v>
      </c>
      <c r="K69" s="176" t="s">
        <v>338</v>
      </c>
      <c r="L69" s="176" t="s">
        <v>338</v>
      </c>
      <c r="M69" s="176" t="s">
        <v>338</v>
      </c>
      <c r="N69" s="176" t="s">
        <v>338</v>
      </c>
      <c r="O69" s="176" t="s">
        <v>338</v>
      </c>
      <c r="P69" s="176" t="s">
        <v>338</v>
      </c>
      <c r="Q69" s="176" t="s">
        <v>338</v>
      </c>
      <c r="R69" s="176" t="s">
        <v>338</v>
      </c>
      <c r="S69" s="176" t="s">
        <v>338</v>
      </c>
      <c r="T69" s="176" t="s">
        <v>338</v>
      </c>
      <c r="U69" s="176" t="s">
        <v>338</v>
      </c>
      <c r="V69" s="176" t="s">
        <v>338</v>
      </c>
      <c r="W69" s="176"/>
      <c r="X69" s="176" t="s">
        <v>63</v>
      </c>
      <c r="Y69" s="176" t="s">
        <v>668</v>
      </c>
      <c r="AA69" s="364"/>
      <c r="AB69" s="922" t="s">
        <v>338</v>
      </c>
      <c r="AC69" s="208" t="s">
        <v>929</v>
      </c>
      <c r="AD69" s="241" t="s">
        <v>698</v>
      </c>
    </row>
    <row r="70" spans="2:30" ht="13.9" customHeight="1">
      <c r="B70" s="176" t="s">
        <v>34</v>
      </c>
      <c r="C70" s="176" t="s">
        <v>338</v>
      </c>
      <c r="D70" s="176" t="s">
        <v>155</v>
      </c>
      <c r="E70" s="176" t="s">
        <v>338</v>
      </c>
      <c r="F70" s="176" t="s">
        <v>338</v>
      </c>
      <c r="G70" s="176" t="s">
        <v>338</v>
      </c>
      <c r="H70" s="176" t="s">
        <v>338</v>
      </c>
      <c r="I70" s="176" t="s">
        <v>338</v>
      </c>
      <c r="J70" s="176" t="s">
        <v>338</v>
      </c>
      <c r="K70" s="176" t="s">
        <v>338</v>
      </c>
      <c r="L70" s="176" t="s">
        <v>338</v>
      </c>
      <c r="M70" s="176" t="s">
        <v>338</v>
      </c>
      <c r="N70" s="176" t="s">
        <v>338</v>
      </c>
      <c r="O70" s="176" t="s">
        <v>338</v>
      </c>
      <c r="P70" s="176" t="s">
        <v>338</v>
      </c>
      <c r="Q70" s="176" t="s">
        <v>338</v>
      </c>
      <c r="R70" s="176" t="s">
        <v>338</v>
      </c>
      <c r="S70" s="176" t="s">
        <v>338</v>
      </c>
      <c r="T70" s="176" t="s">
        <v>338</v>
      </c>
      <c r="U70" s="176" t="s">
        <v>338</v>
      </c>
      <c r="V70" s="176" t="s">
        <v>338</v>
      </c>
      <c r="W70" s="176"/>
      <c r="X70" s="176" t="s">
        <v>34</v>
      </c>
      <c r="Y70" s="176" t="s">
        <v>668</v>
      </c>
      <c r="AA70" s="364"/>
      <c r="AB70" s="922" t="s">
        <v>338</v>
      </c>
      <c r="AC70" s="208" t="s">
        <v>930</v>
      </c>
      <c r="AD70" s="241" t="s">
        <v>703</v>
      </c>
    </row>
    <row r="71" spans="2:30" ht="13.9" customHeight="1">
      <c r="B71" s="176" t="s">
        <v>125</v>
      </c>
      <c r="C71" s="176" t="s">
        <v>338</v>
      </c>
      <c r="D71" s="176" t="s">
        <v>155</v>
      </c>
      <c r="E71" s="176" t="s">
        <v>338</v>
      </c>
      <c r="F71" s="176" t="s">
        <v>338</v>
      </c>
      <c r="G71" s="176" t="s">
        <v>338</v>
      </c>
      <c r="H71" s="176" t="s">
        <v>338</v>
      </c>
      <c r="I71" s="176" t="s">
        <v>338</v>
      </c>
      <c r="J71" s="176" t="s">
        <v>338</v>
      </c>
      <c r="K71" s="176" t="s">
        <v>338</v>
      </c>
      <c r="L71" s="176" t="s">
        <v>338</v>
      </c>
      <c r="M71" s="176" t="s">
        <v>338</v>
      </c>
      <c r="N71" s="176" t="s">
        <v>338</v>
      </c>
      <c r="O71" s="176" t="s">
        <v>338</v>
      </c>
      <c r="P71" s="176" t="s">
        <v>338</v>
      </c>
      <c r="Q71" s="176" t="s">
        <v>338</v>
      </c>
      <c r="R71" s="176" t="s">
        <v>338</v>
      </c>
      <c r="S71" s="176" t="s">
        <v>338</v>
      </c>
      <c r="T71" s="176" t="s">
        <v>338</v>
      </c>
      <c r="U71" s="176" t="s">
        <v>338</v>
      </c>
      <c r="V71" s="176" t="s">
        <v>338</v>
      </c>
      <c r="W71" s="176"/>
      <c r="X71" s="176" t="s">
        <v>125</v>
      </c>
      <c r="Y71" s="176" t="s">
        <v>668</v>
      </c>
      <c r="AA71" s="364"/>
      <c r="AB71" s="922" t="s">
        <v>338</v>
      </c>
      <c r="AC71" s="208" t="s">
        <v>931</v>
      </c>
      <c r="AD71" s="241" t="s">
        <v>703</v>
      </c>
    </row>
    <row r="72" spans="2:30" ht="13.9" customHeight="1">
      <c r="B72" s="176" t="s">
        <v>102</v>
      </c>
      <c r="C72" s="176" t="s">
        <v>338</v>
      </c>
      <c r="D72" s="176" t="s">
        <v>155</v>
      </c>
      <c r="E72" s="176" t="s">
        <v>338</v>
      </c>
      <c r="F72" s="176" t="s">
        <v>338</v>
      </c>
      <c r="G72" s="176" t="s">
        <v>338</v>
      </c>
      <c r="H72" s="176" t="s">
        <v>338</v>
      </c>
      <c r="I72" s="176" t="s">
        <v>338</v>
      </c>
      <c r="J72" s="176" t="s">
        <v>338</v>
      </c>
      <c r="K72" s="176" t="s">
        <v>338</v>
      </c>
      <c r="L72" s="176" t="s">
        <v>338</v>
      </c>
      <c r="M72" s="176" t="s">
        <v>338</v>
      </c>
      <c r="N72" s="176" t="s">
        <v>338</v>
      </c>
      <c r="O72" s="176" t="s">
        <v>338</v>
      </c>
      <c r="P72" s="176" t="s">
        <v>338</v>
      </c>
      <c r="Q72" s="176" t="s">
        <v>338</v>
      </c>
      <c r="R72" s="176" t="s">
        <v>338</v>
      </c>
      <c r="S72" s="176" t="s">
        <v>338</v>
      </c>
      <c r="T72" s="176" t="s">
        <v>338</v>
      </c>
      <c r="U72" s="176" t="s">
        <v>338</v>
      </c>
      <c r="V72" s="176" t="s">
        <v>338</v>
      </c>
      <c r="W72" s="176"/>
      <c r="X72" s="176" t="s">
        <v>102</v>
      </c>
      <c r="Y72" s="176" t="s">
        <v>668</v>
      </c>
      <c r="AA72" s="364"/>
      <c r="AB72" s="922" t="s">
        <v>338</v>
      </c>
      <c r="AC72" s="208" t="s">
        <v>932</v>
      </c>
      <c r="AD72" s="241" t="s">
        <v>670</v>
      </c>
    </row>
    <row r="73" spans="2:30" ht="13.9" customHeight="1">
      <c r="B73" s="176" t="s">
        <v>98</v>
      </c>
      <c r="C73" s="176" t="s">
        <v>338</v>
      </c>
      <c r="D73" s="176" t="s">
        <v>155</v>
      </c>
      <c r="E73" s="176" t="s">
        <v>338</v>
      </c>
      <c r="F73" s="176" t="s">
        <v>338</v>
      </c>
      <c r="G73" s="176" t="s">
        <v>338</v>
      </c>
      <c r="H73" s="176" t="s">
        <v>338</v>
      </c>
      <c r="I73" s="176" t="s">
        <v>338</v>
      </c>
      <c r="J73" s="176" t="s">
        <v>338</v>
      </c>
      <c r="K73" s="176" t="s">
        <v>338</v>
      </c>
      <c r="L73" s="176" t="s">
        <v>338</v>
      </c>
      <c r="M73" s="176" t="s">
        <v>338</v>
      </c>
      <c r="N73" s="176" t="s">
        <v>338</v>
      </c>
      <c r="O73" s="176" t="s">
        <v>338</v>
      </c>
      <c r="P73" s="176" t="s">
        <v>338</v>
      </c>
      <c r="Q73" s="176" t="s">
        <v>338</v>
      </c>
      <c r="R73" s="176" t="s">
        <v>338</v>
      </c>
      <c r="S73" s="176" t="s">
        <v>338</v>
      </c>
      <c r="T73" s="176" t="s">
        <v>338</v>
      </c>
      <c r="U73" s="176" t="s">
        <v>338</v>
      </c>
      <c r="V73" s="176" t="s">
        <v>338</v>
      </c>
      <c r="W73" s="176"/>
      <c r="X73" s="176" t="s">
        <v>98</v>
      </c>
      <c r="Y73" s="176" t="s">
        <v>668</v>
      </c>
      <c r="AA73" s="364"/>
      <c r="AB73" s="922" t="s">
        <v>338</v>
      </c>
      <c r="AC73" s="208" t="s">
        <v>933</v>
      </c>
      <c r="AD73" s="241" t="s">
        <v>670</v>
      </c>
    </row>
    <row r="74" spans="2:30" ht="13.9" customHeight="1">
      <c r="B74" s="176" t="s">
        <v>126</v>
      </c>
      <c r="C74" s="176" t="s">
        <v>338</v>
      </c>
      <c r="D74" s="176" t="s">
        <v>155</v>
      </c>
      <c r="E74" s="176" t="s">
        <v>338</v>
      </c>
      <c r="F74" s="176" t="s">
        <v>338</v>
      </c>
      <c r="G74" s="176" t="s">
        <v>338</v>
      </c>
      <c r="H74" s="176" t="s">
        <v>338</v>
      </c>
      <c r="I74" s="176" t="s">
        <v>338</v>
      </c>
      <c r="J74" s="176" t="s">
        <v>338</v>
      </c>
      <c r="K74" s="176" t="s">
        <v>338</v>
      </c>
      <c r="L74" s="176" t="s">
        <v>338</v>
      </c>
      <c r="M74" s="176" t="s">
        <v>338</v>
      </c>
      <c r="N74" s="176" t="s">
        <v>338</v>
      </c>
      <c r="O74" s="176" t="s">
        <v>338</v>
      </c>
      <c r="P74" s="176" t="s">
        <v>338</v>
      </c>
      <c r="Q74" s="176" t="s">
        <v>338</v>
      </c>
      <c r="R74" s="176" t="s">
        <v>338</v>
      </c>
      <c r="S74" s="176" t="s">
        <v>338</v>
      </c>
      <c r="T74" s="176" t="s">
        <v>338</v>
      </c>
      <c r="U74" s="176" t="s">
        <v>338</v>
      </c>
      <c r="V74" s="176" t="s">
        <v>338</v>
      </c>
      <c r="W74" s="176"/>
      <c r="X74" s="176" t="s">
        <v>126</v>
      </c>
      <c r="Y74" s="176" t="s">
        <v>668</v>
      </c>
      <c r="AA74" s="364"/>
      <c r="AB74" s="922" t="s">
        <v>338</v>
      </c>
      <c r="AC74" s="208" t="s">
        <v>934</v>
      </c>
      <c r="AD74" s="241" t="s">
        <v>670</v>
      </c>
    </row>
    <row r="75" spans="2:30" ht="13.9" customHeight="1">
      <c r="B75" s="176" t="s">
        <v>117</v>
      </c>
      <c r="C75" s="176" t="s">
        <v>703</v>
      </c>
      <c r="D75" s="176" t="s">
        <v>935</v>
      </c>
      <c r="E75" s="176" t="s">
        <v>338</v>
      </c>
      <c r="F75" s="176" t="s">
        <v>338</v>
      </c>
      <c r="G75" s="176" t="s">
        <v>338</v>
      </c>
      <c r="H75" s="176" t="s">
        <v>338</v>
      </c>
      <c r="I75" s="176" t="s">
        <v>338</v>
      </c>
      <c r="J75" s="176" t="s">
        <v>338</v>
      </c>
      <c r="K75" s="176" t="s">
        <v>338</v>
      </c>
      <c r="L75" s="176" t="s">
        <v>338</v>
      </c>
      <c r="M75" s="176" t="s">
        <v>338</v>
      </c>
      <c r="N75" s="176" t="s">
        <v>338</v>
      </c>
      <c r="O75" s="176" t="s">
        <v>338</v>
      </c>
      <c r="P75" s="176" t="s">
        <v>338</v>
      </c>
      <c r="Q75" s="176" t="s">
        <v>338</v>
      </c>
      <c r="R75" s="176" t="s">
        <v>338</v>
      </c>
      <c r="S75" s="176" t="s">
        <v>338</v>
      </c>
      <c r="T75" s="176" t="s">
        <v>338</v>
      </c>
      <c r="U75" s="176" t="s">
        <v>338</v>
      </c>
      <c r="V75" s="176" t="s">
        <v>338</v>
      </c>
      <c r="W75" s="176"/>
      <c r="X75" s="176" t="s">
        <v>117</v>
      </c>
      <c r="Y75" s="176">
        <v>1</v>
      </c>
      <c r="AA75" s="364"/>
      <c r="AB75" s="922" t="s">
        <v>338</v>
      </c>
      <c r="AC75" s="208" t="s">
        <v>936</v>
      </c>
      <c r="AD75" s="241" t="s">
        <v>670</v>
      </c>
    </row>
    <row r="76" spans="2:30" ht="13.9" customHeight="1">
      <c r="B76" s="176" t="s">
        <v>130</v>
      </c>
      <c r="C76" s="176" t="s">
        <v>338</v>
      </c>
      <c r="D76" s="176" t="s">
        <v>155</v>
      </c>
      <c r="E76" s="176" t="s">
        <v>338</v>
      </c>
      <c r="F76" s="176" t="s">
        <v>338</v>
      </c>
      <c r="G76" s="176" t="s">
        <v>338</v>
      </c>
      <c r="H76" s="176" t="s">
        <v>338</v>
      </c>
      <c r="I76" s="176" t="s">
        <v>338</v>
      </c>
      <c r="J76" s="176" t="s">
        <v>338</v>
      </c>
      <c r="K76" s="176" t="s">
        <v>338</v>
      </c>
      <c r="L76" s="176" t="s">
        <v>338</v>
      </c>
      <c r="M76" s="176" t="s">
        <v>338</v>
      </c>
      <c r="N76" s="176" t="s">
        <v>338</v>
      </c>
      <c r="O76" s="176" t="s">
        <v>338</v>
      </c>
      <c r="P76" s="176" t="s">
        <v>338</v>
      </c>
      <c r="Q76" s="176" t="s">
        <v>338</v>
      </c>
      <c r="R76" s="176" t="s">
        <v>338</v>
      </c>
      <c r="S76" s="176" t="s">
        <v>338</v>
      </c>
      <c r="T76" s="176" t="s">
        <v>338</v>
      </c>
      <c r="U76" s="176" t="s">
        <v>338</v>
      </c>
      <c r="V76" s="176" t="s">
        <v>338</v>
      </c>
      <c r="W76" s="176"/>
      <c r="X76" s="176" t="s">
        <v>130</v>
      </c>
      <c r="Y76" s="176" t="s">
        <v>668</v>
      </c>
      <c r="AA76" s="364"/>
      <c r="AB76" s="922" t="s">
        <v>338</v>
      </c>
      <c r="AC76" s="208" t="s">
        <v>937</v>
      </c>
      <c r="AD76" s="241" t="s">
        <v>672</v>
      </c>
    </row>
    <row r="77" spans="2:30" ht="13.9" customHeight="1">
      <c r="B77" s="176" t="s">
        <v>96</v>
      </c>
      <c r="C77" s="176" t="s">
        <v>338</v>
      </c>
      <c r="D77" s="176" t="s">
        <v>155</v>
      </c>
      <c r="E77" s="176" t="s">
        <v>338</v>
      </c>
      <c r="F77" s="176" t="s">
        <v>338</v>
      </c>
      <c r="G77" s="176" t="s">
        <v>338</v>
      </c>
      <c r="H77" s="176" t="s">
        <v>338</v>
      </c>
      <c r="I77" s="176" t="s">
        <v>338</v>
      </c>
      <c r="J77" s="176" t="s">
        <v>338</v>
      </c>
      <c r="K77" s="176" t="s">
        <v>338</v>
      </c>
      <c r="L77" s="176" t="s">
        <v>338</v>
      </c>
      <c r="M77" s="176" t="s">
        <v>338</v>
      </c>
      <c r="N77" s="176" t="s">
        <v>338</v>
      </c>
      <c r="O77" s="176" t="s">
        <v>338</v>
      </c>
      <c r="P77" s="176" t="s">
        <v>338</v>
      </c>
      <c r="Q77" s="176" t="s">
        <v>338</v>
      </c>
      <c r="R77" s="176" t="s">
        <v>338</v>
      </c>
      <c r="S77" s="176" t="s">
        <v>338</v>
      </c>
      <c r="T77" s="176" t="s">
        <v>338</v>
      </c>
      <c r="U77" s="176" t="s">
        <v>338</v>
      </c>
      <c r="V77" s="176" t="s">
        <v>338</v>
      </c>
      <c r="W77" s="176"/>
      <c r="X77" s="176" t="s">
        <v>96</v>
      </c>
      <c r="Y77" s="176" t="s">
        <v>668</v>
      </c>
      <c r="AA77" s="364"/>
      <c r="AB77" s="922" t="s">
        <v>338</v>
      </c>
      <c r="AC77" s="208" t="s">
        <v>938</v>
      </c>
      <c r="AD77" s="241" t="s">
        <v>672</v>
      </c>
    </row>
    <row r="78" spans="2:30" ht="13.9" customHeight="1">
      <c r="B78" s="176" t="s">
        <v>118</v>
      </c>
      <c r="C78" s="176" t="s">
        <v>670</v>
      </c>
      <c r="D78" s="176" t="s">
        <v>939</v>
      </c>
      <c r="E78" s="176" t="s">
        <v>338</v>
      </c>
      <c r="F78" s="176" t="s">
        <v>338</v>
      </c>
      <c r="G78" s="176" t="s">
        <v>338</v>
      </c>
      <c r="H78" s="176" t="s">
        <v>338</v>
      </c>
      <c r="I78" s="176" t="s">
        <v>338</v>
      </c>
      <c r="J78" s="176" t="s">
        <v>338</v>
      </c>
      <c r="K78" s="176" t="s">
        <v>338</v>
      </c>
      <c r="L78" s="176" t="s">
        <v>338</v>
      </c>
      <c r="M78" s="176" t="s">
        <v>338</v>
      </c>
      <c r="N78" s="176" t="s">
        <v>338</v>
      </c>
      <c r="O78" s="176" t="s">
        <v>338</v>
      </c>
      <c r="P78" s="176" t="s">
        <v>338</v>
      </c>
      <c r="Q78" s="176" t="s">
        <v>338</v>
      </c>
      <c r="R78" s="176" t="s">
        <v>338</v>
      </c>
      <c r="S78" s="176" t="s">
        <v>338</v>
      </c>
      <c r="T78" s="176" t="s">
        <v>338</v>
      </c>
      <c r="U78" s="176" t="s">
        <v>338</v>
      </c>
      <c r="V78" s="176" t="s">
        <v>338</v>
      </c>
      <c r="W78" s="176"/>
      <c r="X78" s="176" t="s">
        <v>118</v>
      </c>
      <c r="Y78" s="176">
        <v>1</v>
      </c>
      <c r="AA78" s="364"/>
      <c r="AB78" s="922" t="s">
        <v>338</v>
      </c>
      <c r="AC78" s="208" t="s">
        <v>940</v>
      </c>
      <c r="AD78" s="241" t="s">
        <v>672</v>
      </c>
    </row>
    <row r="79" spans="2:30" ht="13.9" customHeight="1">
      <c r="B79" s="176" t="s">
        <v>142</v>
      </c>
      <c r="C79" s="176" t="s">
        <v>703</v>
      </c>
      <c r="D79" s="176" t="s">
        <v>941</v>
      </c>
      <c r="E79" s="176" t="s">
        <v>338</v>
      </c>
      <c r="F79" s="176" t="s">
        <v>338</v>
      </c>
      <c r="G79" s="176" t="s">
        <v>338</v>
      </c>
      <c r="H79" s="176" t="s">
        <v>338</v>
      </c>
      <c r="I79" s="176" t="s">
        <v>338</v>
      </c>
      <c r="J79" s="176" t="s">
        <v>338</v>
      </c>
      <c r="K79" s="176" t="s">
        <v>338</v>
      </c>
      <c r="L79" s="176" t="s">
        <v>338</v>
      </c>
      <c r="M79" s="176" t="s">
        <v>338</v>
      </c>
      <c r="N79" s="176" t="s">
        <v>338</v>
      </c>
      <c r="O79" s="176" t="s">
        <v>338</v>
      </c>
      <c r="P79" s="176" t="s">
        <v>338</v>
      </c>
      <c r="Q79" s="176" t="s">
        <v>338</v>
      </c>
      <c r="R79" s="176" t="s">
        <v>338</v>
      </c>
      <c r="S79" s="176" t="s">
        <v>338</v>
      </c>
      <c r="T79" s="176" t="s">
        <v>338</v>
      </c>
      <c r="U79" s="176" t="s">
        <v>338</v>
      </c>
      <c r="V79" s="176" t="s">
        <v>338</v>
      </c>
      <c r="W79" s="176"/>
      <c r="X79" s="176" t="s">
        <v>142</v>
      </c>
      <c r="Y79" s="176">
        <v>1</v>
      </c>
      <c r="AA79" s="364"/>
      <c r="AB79" s="922" t="s">
        <v>338</v>
      </c>
      <c r="AC79" s="208" t="s">
        <v>942</v>
      </c>
      <c r="AD79" s="241" t="s">
        <v>672</v>
      </c>
    </row>
    <row r="80" spans="2:30" ht="13.9" customHeight="1">
      <c r="B80" s="176" t="s">
        <v>531</v>
      </c>
      <c r="C80" s="176" t="s">
        <v>338</v>
      </c>
      <c r="D80" s="176" t="s">
        <v>155</v>
      </c>
      <c r="E80" s="176" t="s">
        <v>338</v>
      </c>
      <c r="F80" s="176" t="s">
        <v>338</v>
      </c>
      <c r="G80" s="176" t="s">
        <v>338</v>
      </c>
      <c r="H80" s="176" t="s">
        <v>338</v>
      </c>
      <c r="I80" s="176" t="s">
        <v>338</v>
      </c>
      <c r="J80" s="176" t="s">
        <v>338</v>
      </c>
      <c r="K80" s="176" t="s">
        <v>338</v>
      </c>
      <c r="L80" s="176" t="s">
        <v>338</v>
      </c>
      <c r="M80" s="176" t="s">
        <v>338</v>
      </c>
      <c r="N80" s="176" t="s">
        <v>338</v>
      </c>
      <c r="O80" s="176" t="s">
        <v>338</v>
      </c>
      <c r="P80" s="176" t="s">
        <v>338</v>
      </c>
      <c r="Q80" s="176" t="s">
        <v>338</v>
      </c>
      <c r="R80" s="176" t="s">
        <v>338</v>
      </c>
      <c r="S80" s="176" t="s">
        <v>338</v>
      </c>
      <c r="T80" s="176" t="s">
        <v>338</v>
      </c>
      <c r="U80" s="176" t="s">
        <v>338</v>
      </c>
      <c r="V80" s="176" t="s">
        <v>338</v>
      </c>
      <c r="W80" s="176"/>
      <c r="X80" s="176" t="s">
        <v>531</v>
      </c>
      <c r="Y80" s="176" t="s">
        <v>668</v>
      </c>
      <c r="AA80" s="364"/>
      <c r="AB80" s="922" t="s">
        <v>338</v>
      </c>
      <c r="AC80" s="208" t="s">
        <v>943</v>
      </c>
      <c r="AD80" s="241" t="s">
        <v>672</v>
      </c>
    </row>
    <row r="81" spans="2:30" ht="13.9" customHeight="1">
      <c r="B81" s="176" t="s">
        <v>944</v>
      </c>
      <c r="C81" s="176" t="s">
        <v>701</v>
      </c>
      <c r="D81" s="176" t="s">
        <v>945</v>
      </c>
      <c r="E81" s="176" t="s">
        <v>703</v>
      </c>
      <c r="F81" s="176" t="s">
        <v>946</v>
      </c>
      <c r="G81" s="176" t="s">
        <v>338</v>
      </c>
      <c r="H81" s="176" t="s">
        <v>338</v>
      </c>
      <c r="I81" s="176" t="s">
        <v>338</v>
      </c>
      <c r="J81" s="176" t="s">
        <v>338</v>
      </c>
      <c r="K81" s="176" t="s">
        <v>338</v>
      </c>
      <c r="L81" s="176" t="s">
        <v>338</v>
      </c>
      <c r="M81" s="176" t="s">
        <v>338</v>
      </c>
      <c r="N81" s="176" t="s">
        <v>338</v>
      </c>
      <c r="O81" s="176" t="s">
        <v>338</v>
      </c>
      <c r="P81" s="176" t="s">
        <v>338</v>
      </c>
      <c r="Q81" s="176" t="s">
        <v>338</v>
      </c>
      <c r="R81" s="176" t="s">
        <v>338</v>
      </c>
      <c r="S81" s="176" t="s">
        <v>338</v>
      </c>
      <c r="T81" s="176" t="s">
        <v>338</v>
      </c>
      <c r="U81" s="176" t="s">
        <v>338</v>
      </c>
      <c r="V81" s="176" t="s">
        <v>338</v>
      </c>
      <c r="W81" s="176"/>
      <c r="X81" s="176" t="s">
        <v>944</v>
      </c>
      <c r="Y81" s="176">
        <v>2</v>
      </c>
      <c r="AA81" s="364"/>
      <c r="AB81" s="922" t="s">
        <v>338</v>
      </c>
      <c r="AC81" s="208" t="s">
        <v>947</v>
      </c>
      <c r="AD81" s="241" t="s">
        <v>756</v>
      </c>
    </row>
    <row r="82" spans="2:30" ht="13.9" customHeight="1">
      <c r="B82" s="176" t="s">
        <v>53</v>
      </c>
      <c r="C82" s="176" t="s">
        <v>338</v>
      </c>
      <c r="D82" s="176" t="s">
        <v>155</v>
      </c>
      <c r="E82" s="176" t="s">
        <v>338</v>
      </c>
      <c r="F82" s="176" t="s">
        <v>338</v>
      </c>
      <c r="G82" s="176" t="s">
        <v>338</v>
      </c>
      <c r="H82" s="176" t="s">
        <v>338</v>
      </c>
      <c r="I82" s="176" t="s">
        <v>338</v>
      </c>
      <c r="J82" s="176" t="s">
        <v>338</v>
      </c>
      <c r="K82" s="176" t="s">
        <v>338</v>
      </c>
      <c r="L82" s="176" t="s">
        <v>338</v>
      </c>
      <c r="M82" s="176" t="s">
        <v>338</v>
      </c>
      <c r="N82" s="176" t="s">
        <v>338</v>
      </c>
      <c r="O82" s="176" t="s">
        <v>338</v>
      </c>
      <c r="P82" s="176" t="s">
        <v>338</v>
      </c>
      <c r="Q82" s="176" t="s">
        <v>338</v>
      </c>
      <c r="R82" s="176" t="s">
        <v>338</v>
      </c>
      <c r="S82" s="176" t="s">
        <v>338</v>
      </c>
      <c r="T82" s="176" t="s">
        <v>338</v>
      </c>
      <c r="U82" s="176" t="s">
        <v>338</v>
      </c>
      <c r="V82" s="176" t="s">
        <v>338</v>
      </c>
      <c r="W82" s="176"/>
      <c r="X82" s="176" t="s">
        <v>53</v>
      </c>
      <c r="Y82" s="176" t="s">
        <v>668</v>
      </c>
      <c r="AA82" s="364"/>
      <c r="AB82" s="922" t="s">
        <v>338</v>
      </c>
      <c r="AC82" s="208" t="s">
        <v>948</v>
      </c>
      <c r="AD82" s="241" t="s">
        <v>756</v>
      </c>
    </row>
    <row r="83" spans="2:30" ht="13.9" customHeight="1">
      <c r="B83" s="176" t="s">
        <v>62</v>
      </c>
      <c r="C83" s="176" t="s">
        <v>338</v>
      </c>
      <c r="D83" s="176" t="s">
        <v>155</v>
      </c>
      <c r="E83" s="176" t="s">
        <v>338</v>
      </c>
      <c r="F83" s="176" t="s">
        <v>338</v>
      </c>
      <c r="G83" s="176" t="s">
        <v>338</v>
      </c>
      <c r="H83" s="176" t="s">
        <v>338</v>
      </c>
      <c r="I83" s="176" t="s">
        <v>338</v>
      </c>
      <c r="J83" s="176" t="s">
        <v>338</v>
      </c>
      <c r="K83" s="176" t="s">
        <v>338</v>
      </c>
      <c r="L83" s="176" t="s">
        <v>338</v>
      </c>
      <c r="M83" s="176" t="s">
        <v>338</v>
      </c>
      <c r="N83" s="176" t="s">
        <v>338</v>
      </c>
      <c r="O83" s="176" t="s">
        <v>338</v>
      </c>
      <c r="P83" s="176" t="s">
        <v>338</v>
      </c>
      <c r="Q83" s="176" t="s">
        <v>338</v>
      </c>
      <c r="R83" s="176" t="s">
        <v>338</v>
      </c>
      <c r="S83" s="176" t="s">
        <v>338</v>
      </c>
      <c r="T83" s="176" t="s">
        <v>338</v>
      </c>
      <c r="U83" s="176" t="s">
        <v>338</v>
      </c>
      <c r="V83" s="176" t="s">
        <v>338</v>
      </c>
      <c r="W83" s="176"/>
      <c r="X83" s="176" t="s">
        <v>62</v>
      </c>
      <c r="Y83" s="176" t="s">
        <v>668</v>
      </c>
      <c r="AA83" s="364"/>
      <c r="AB83" s="922" t="s">
        <v>338</v>
      </c>
      <c r="AC83" s="208" t="s">
        <v>949</v>
      </c>
      <c r="AD83" s="241" t="s">
        <v>756</v>
      </c>
    </row>
    <row r="84" spans="2:30" ht="13.9" customHeight="1">
      <c r="B84" s="176" t="s">
        <v>44</v>
      </c>
      <c r="C84" s="176" t="s">
        <v>695</v>
      </c>
      <c r="D84" s="176" t="s">
        <v>950</v>
      </c>
      <c r="E84" s="176" t="s">
        <v>701</v>
      </c>
      <c r="F84" s="176" t="s">
        <v>951</v>
      </c>
      <c r="G84" s="176" t="s">
        <v>701</v>
      </c>
      <c r="H84" s="176" t="s">
        <v>952</v>
      </c>
      <c r="I84" s="176" t="s">
        <v>703</v>
      </c>
      <c r="J84" s="176" t="s">
        <v>953</v>
      </c>
      <c r="K84" s="176" t="s">
        <v>670</v>
      </c>
      <c r="L84" s="176" t="s">
        <v>954</v>
      </c>
      <c r="M84" s="176" t="s">
        <v>338</v>
      </c>
      <c r="N84" s="176" t="s">
        <v>338</v>
      </c>
      <c r="O84" s="176" t="s">
        <v>338</v>
      </c>
      <c r="P84" s="176" t="s">
        <v>338</v>
      </c>
      <c r="Q84" s="176" t="s">
        <v>338</v>
      </c>
      <c r="R84" s="176" t="s">
        <v>338</v>
      </c>
      <c r="S84" s="176" t="s">
        <v>338</v>
      </c>
      <c r="T84" s="176" t="s">
        <v>338</v>
      </c>
      <c r="U84" s="176" t="s">
        <v>338</v>
      </c>
      <c r="V84" s="176" t="s">
        <v>338</v>
      </c>
      <c r="W84" s="176"/>
      <c r="X84" s="176" t="s">
        <v>44</v>
      </c>
      <c r="Y84" s="176">
        <v>5</v>
      </c>
      <c r="AA84" s="364"/>
      <c r="AB84" s="922" t="s">
        <v>338</v>
      </c>
      <c r="AC84" s="208" t="s">
        <v>955</v>
      </c>
      <c r="AD84" s="241" t="s">
        <v>756</v>
      </c>
    </row>
    <row r="85" spans="2:30" ht="13.9" customHeight="1">
      <c r="B85" s="176" t="s">
        <v>66</v>
      </c>
      <c r="C85" s="176" t="s">
        <v>338</v>
      </c>
      <c r="D85" s="176" t="s">
        <v>155</v>
      </c>
      <c r="E85" s="176" t="s">
        <v>338</v>
      </c>
      <c r="F85" s="176" t="s">
        <v>338</v>
      </c>
      <c r="G85" s="176" t="s">
        <v>338</v>
      </c>
      <c r="H85" s="176" t="s">
        <v>338</v>
      </c>
      <c r="I85" s="176" t="s">
        <v>338</v>
      </c>
      <c r="J85" s="176" t="s">
        <v>338</v>
      </c>
      <c r="K85" s="176" t="s">
        <v>338</v>
      </c>
      <c r="L85" s="176" t="s">
        <v>338</v>
      </c>
      <c r="M85" s="176" t="s">
        <v>338</v>
      </c>
      <c r="N85" s="176" t="s">
        <v>338</v>
      </c>
      <c r="O85" s="176" t="s">
        <v>338</v>
      </c>
      <c r="P85" s="176" t="s">
        <v>338</v>
      </c>
      <c r="Q85" s="176" t="s">
        <v>338</v>
      </c>
      <c r="R85" s="176" t="s">
        <v>338</v>
      </c>
      <c r="S85" s="176" t="s">
        <v>338</v>
      </c>
      <c r="T85" s="176" t="s">
        <v>338</v>
      </c>
      <c r="U85" s="176" t="s">
        <v>338</v>
      </c>
      <c r="V85" s="176" t="s">
        <v>338</v>
      </c>
      <c r="W85" s="176"/>
      <c r="X85" s="176" t="s">
        <v>66</v>
      </c>
      <c r="Y85" s="176" t="s">
        <v>668</v>
      </c>
      <c r="AA85" s="364"/>
      <c r="AB85" s="922" t="s">
        <v>338</v>
      </c>
      <c r="AC85" s="208" t="s">
        <v>956</v>
      </c>
      <c r="AD85" s="241" t="s">
        <v>756</v>
      </c>
    </row>
    <row r="86" spans="2:30" ht="13.9" customHeight="1">
      <c r="B86" s="176" t="s">
        <v>144</v>
      </c>
      <c r="C86" s="176" t="s">
        <v>338</v>
      </c>
      <c r="D86" s="176" t="s">
        <v>155</v>
      </c>
      <c r="E86" s="176" t="s">
        <v>338</v>
      </c>
      <c r="F86" s="176" t="s">
        <v>338</v>
      </c>
      <c r="G86" s="176" t="s">
        <v>338</v>
      </c>
      <c r="H86" s="176" t="s">
        <v>338</v>
      </c>
      <c r="I86" s="176" t="s">
        <v>338</v>
      </c>
      <c r="J86" s="176" t="s">
        <v>338</v>
      </c>
      <c r="K86" s="176" t="s">
        <v>338</v>
      </c>
      <c r="L86" s="176" t="s">
        <v>338</v>
      </c>
      <c r="M86" s="176" t="s">
        <v>338</v>
      </c>
      <c r="N86" s="176" t="s">
        <v>338</v>
      </c>
      <c r="O86" s="176" t="s">
        <v>338</v>
      </c>
      <c r="P86" s="176" t="s">
        <v>338</v>
      </c>
      <c r="Q86" s="176" t="s">
        <v>338</v>
      </c>
      <c r="R86" s="176" t="s">
        <v>338</v>
      </c>
      <c r="S86" s="176" t="s">
        <v>338</v>
      </c>
      <c r="T86" s="176" t="s">
        <v>338</v>
      </c>
      <c r="U86" s="176" t="s">
        <v>338</v>
      </c>
      <c r="V86" s="176" t="s">
        <v>338</v>
      </c>
      <c r="W86" s="176"/>
      <c r="X86" s="176" t="s">
        <v>144</v>
      </c>
      <c r="Y86" s="176" t="s">
        <v>668</v>
      </c>
      <c r="AA86" s="364"/>
      <c r="AB86" s="922" t="s">
        <v>38</v>
      </c>
      <c r="AC86" s="208" t="s">
        <v>957</v>
      </c>
      <c r="AD86" s="241">
        <v>23</v>
      </c>
    </row>
    <row r="87" spans="2:30" ht="13.9" customHeight="1">
      <c r="B87" s="176" t="s">
        <v>133</v>
      </c>
      <c r="C87" s="176" t="s">
        <v>338</v>
      </c>
      <c r="D87" s="176" t="s">
        <v>155</v>
      </c>
      <c r="E87" s="176" t="s">
        <v>338</v>
      </c>
      <c r="F87" s="176" t="s">
        <v>338</v>
      </c>
      <c r="G87" s="176" t="s">
        <v>338</v>
      </c>
      <c r="H87" s="176" t="s">
        <v>338</v>
      </c>
      <c r="I87" s="176" t="s">
        <v>338</v>
      </c>
      <c r="J87" s="176" t="s">
        <v>338</v>
      </c>
      <c r="K87" s="176" t="s">
        <v>338</v>
      </c>
      <c r="L87" s="176" t="s">
        <v>338</v>
      </c>
      <c r="M87" s="176" t="s">
        <v>338</v>
      </c>
      <c r="N87" s="176" t="s">
        <v>338</v>
      </c>
      <c r="O87" s="176" t="s">
        <v>338</v>
      </c>
      <c r="P87" s="176" t="s">
        <v>338</v>
      </c>
      <c r="Q87" s="176" t="s">
        <v>338</v>
      </c>
      <c r="R87" s="176" t="s">
        <v>338</v>
      </c>
      <c r="S87" s="176" t="s">
        <v>338</v>
      </c>
      <c r="T87" s="176" t="s">
        <v>338</v>
      </c>
      <c r="U87" s="176" t="s">
        <v>338</v>
      </c>
      <c r="V87" s="176" t="s">
        <v>338</v>
      </c>
      <c r="W87" s="176"/>
      <c r="X87" s="176" t="s">
        <v>133</v>
      </c>
      <c r="Y87" s="176" t="s">
        <v>668</v>
      </c>
      <c r="AA87" s="364"/>
      <c r="AB87" s="922" t="s">
        <v>338</v>
      </c>
      <c r="AC87" s="208" t="s">
        <v>958</v>
      </c>
      <c r="AD87" s="241">
        <v>38</v>
      </c>
    </row>
    <row r="88" spans="2:30" ht="13.9" customHeight="1">
      <c r="B88" s="176" t="s">
        <v>15</v>
      </c>
      <c r="C88" s="176" t="s">
        <v>667</v>
      </c>
      <c r="D88" s="176" t="s">
        <v>959</v>
      </c>
      <c r="E88" s="176" t="s">
        <v>701</v>
      </c>
      <c r="F88" s="176" t="s">
        <v>960</v>
      </c>
      <c r="G88" s="176" t="s">
        <v>338</v>
      </c>
      <c r="H88" s="176" t="s">
        <v>338</v>
      </c>
      <c r="I88" s="176" t="s">
        <v>338</v>
      </c>
      <c r="J88" s="176" t="s">
        <v>338</v>
      </c>
      <c r="K88" s="176" t="s">
        <v>338</v>
      </c>
      <c r="L88" s="176" t="s">
        <v>338</v>
      </c>
      <c r="M88" s="176" t="s">
        <v>338</v>
      </c>
      <c r="N88" s="176" t="s">
        <v>338</v>
      </c>
      <c r="O88" s="176" t="s">
        <v>338</v>
      </c>
      <c r="P88" s="176" t="s">
        <v>338</v>
      </c>
      <c r="Q88" s="176" t="s">
        <v>338</v>
      </c>
      <c r="R88" s="176" t="s">
        <v>338</v>
      </c>
      <c r="S88" s="176" t="s">
        <v>338</v>
      </c>
      <c r="T88" s="176" t="s">
        <v>338</v>
      </c>
      <c r="U88" s="176" t="s">
        <v>338</v>
      </c>
      <c r="V88" s="176" t="s">
        <v>338</v>
      </c>
      <c r="W88" s="176"/>
      <c r="X88" s="176" t="s">
        <v>15</v>
      </c>
      <c r="Y88" s="176">
        <v>2</v>
      </c>
      <c r="AA88" s="364"/>
      <c r="AB88" s="922" t="s">
        <v>338</v>
      </c>
      <c r="AC88" s="208" t="s">
        <v>961</v>
      </c>
      <c r="AD88" s="241">
        <v>78</v>
      </c>
    </row>
    <row r="89" spans="2:30" ht="13.9" customHeight="1">
      <c r="B89" s="176" t="s">
        <v>115</v>
      </c>
      <c r="C89" s="176" t="s">
        <v>338</v>
      </c>
      <c r="D89" s="176" t="s">
        <v>155</v>
      </c>
      <c r="E89" s="176" t="s">
        <v>338</v>
      </c>
      <c r="F89" s="176" t="s">
        <v>338</v>
      </c>
      <c r="G89" s="176" t="s">
        <v>338</v>
      </c>
      <c r="H89" s="176" t="s">
        <v>338</v>
      </c>
      <c r="I89" s="176" t="s">
        <v>338</v>
      </c>
      <c r="J89" s="176" t="s">
        <v>338</v>
      </c>
      <c r="K89" s="176" t="s">
        <v>338</v>
      </c>
      <c r="L89" s="176" t="s">
        <v>338</v>
      </c>
      <c r="M89" s="176" t="s">
        <v>338</v>
      </c>
      <c r="N89" s="176" t="s">
        <v>338</v>
      </c>
      <c r="O89" s="176" t="s">
        <v>338</v>
      </c>
      <c r="P89" s="176" t="s">
        <v>338</v>
      </c>
      <c r="Q89" s="176" t="s">
        <v>338</v>
      </c>
      <c r="R89" s="176" t="s">
        <v>338</v>
      </c>
      <c r="S89" s="176" t="s">
        <v>338</v>
      </c>
      <c r="T89" s="176" t="s">
        <v>338</v>
      </c>
      <c r="U89" s="176" t="s">
        <v>338</v>
      </c>
      <c r="V89" s="176" t="s">
        <v>338</v>
      </c>
      <c r="W89" s="176"/>
      <c r="X89" s="176" t="s">
        <v>115</v>
      </c>
      <c r="Y89" s="176" t="s">
        <v>668</v>
      </c>
      <c r="AA89" s="364"/>
      <c r="AB89" s="922" t="s">
        <v>338</v>
      </c>
      <c r="AC89" s="208" t="s">
        <v>962</v>
      </c>
      <c r="AD89" s="241">
        <v>98</v>
      </c>
    </row>
    <row r="90" spans="2:30" ht="13.9" customHeight="1">
      <c r="B90" s="176" t="s">
        <v>121</v>
      </c>
      <c r="C90" s="176" t="s">
        <v>338</v>
      </c>
      <c r="D90" s="176" t="s">
        <v>155</v>
      </c>
      <c r="E90" s="176" t="s">
        <v>338</v>
      </c>
      <c r="F90" s="176" t="s">
        <v>338</v>
      </c>
      <c r="G90" s="176" t="s">
        <v>338</v>
      </c>
      <c r="H90" s="176" t="s">
        <v>338</v>
      </c>
      <c r="I90" s="176" t="s">
        <v>338</v>
      </c>
      <c r="J90" s="176" t="s">
        <v>338</v>
      </c>
      <c r="K90" s="176" t="s">
        <v>338</v>
      </c>
      <c r="L90" s="176" t="s">
        <v>338</v>
      </c>
      <c r="M90" s="176" t="s">
        <v>338</v>
      </c>
      <c r="N90" s="176" t="s">
        <v>338</v>
      </c>
      <c r="O90" s="176" t="s">
        <v>338</v>
      </c>
      <c r="P90" s="176" t="s">
        <v>338</v>
      </c>
      <c r="Q90" s="176" t="s">
        <v>338</v>
      </c>
      <c r="R90" s="176" t="s">
        <v>338</v>
      </c>
      <c r="S90" s="176" t="s">
        <v>338</v>
      </c>
      <c r="T90" s="176" t="s">
        <v>338</v>
      </c>
      <c r="U90" s="176" t="s">
        <v>338</v>
      </c>
      <c r="V90" s="176" t="s">
        <v>338</v>
      </c>
      <c r="W90" s="176"/>
      <c r="X90" s="176" t="s">
        <v>121</v>
      </c>
      <c r="Y90" s="176" t="s">
        <v>668</v>
      </c>
      <c r="AA90" s="364"/>
      <c r="AB90" s="922" t="s">
        <v>338</v>
      </c>
      <c r="AC90" s="208" t="s">
        <v>963</v>
      </c>
      <c r="AD90" s="241" t="s">
        <v>713</v>
      </c>
    </row>
    <row r="91" spans="2:30" ht="13.9" customHeight="1">
      <c r="B91" s="176" t="s">
        <v>140</v>
      </c>
      <c r="C91" s="176" t="s">
        <v>338</v>
      </c>
      <c r="D91" s="176" t="s">
        <v>155</v>
      </c>
      <c r="E91" s="176" t="s">
        <v>338</v>
      </c>
      <c r="F91" s="176" t="s">
        <v>338</v>
      </c>
      <c r="G91" s="176" t="s">
        <v>338</v>
      </c>
      <c r="H91" s="176" t="s">
        <v>338</v>
      </c>
      <c r="I91" s="176" t="s">
        <v>338</v>
      </c>
      <c r="J91" s="176" t="s">
        <v>338</v>
      </c>
      <c r="K91" s="176" t="s">
        <v>338</v>
      </c>
      <c r="L91" s="176" t="s">
        <v>338</v>
      </c>
      <c r="M91" s="176" t="s">
        <v>338</v>
      </c>
      <c r="N91" s="176" t="s">
        <v>338</v>
      </c>
      <c r="O91" s="176" t="s">
        <v>338</v>
      </c>
      <c r="P91" s="176" t="s">
        <v>338</v>
      </c>
      <c r="Q91" s="176" t="s">
        <v>338</v>
      </c>
      <c r="R91" s="176" t="s">
        <v>338</v>
      </c>
      <c r="S91" s="176" t="s">
        <v>338</v>
      </c>
      <c r="T91" s="176" t="s">
        <v>338</v>
      </c>
      <c r="U91" s="176" t="s">
        <v>338</v>
      </c>
      <c r="V91" s="176" t="s">
        <v>338</v>
      </c>
      <c r="W91" s="176"/>
      <c r="X91" s="176" t="s">
        <v>140</v>
      </c>
      <c r="Y91" s="176" t="s">
        <v>668</v>
      </c>
      <c r="AA91" s="364"/>
      <c r="AB91" s="922" t="s">
        <v>338</v>
      </c>
      <c r="AC91" s="208" t="s">
        <v>964</v>
      </c>
      <c r="AD91" s="241" t="s">
        <v>687</v>
      </c>
    </row>
    <row r="92" spans="2:30" ht="13.9" customHeight="1">
      <c r="B92" s="176" t="s">
        <v>39</v>
      </c>
      <c r="C92" s="176" t="s">
        <v>338</v>
      </c>
      <c r="D92" s="176" t="s">
        <v>155</v>
      </c>
      <c r="E92" s="176" t="s">
        <v>338</v>
      </c>
      <c r="F92" s="176" t="s">
        <v>338</v>
      </c>
      <c r="G92" s="176" t="s">
        <v>338</v>
      </c>
      <c r="H92" s="176" t="s">
        <v>338</v>
      </c>
      <c r="I92" s="176" t="s">
        <v>338</v>
      </c>
      <c r="J92" s="176" t="s">
        <v>338</v>
      </c>
      <c r="K92" s="176" t="s">
        <v>338</v>
      </c>
      <c r="L92" s="176" t="s">
        <v>338</v>
      </c>
      <c r="M92" s="176" t="s">
        <v>338</v>
      </c>
      <c r="N92" s="176" t="s">
        <v>338</v>
      </c>
      <c r="O92" s="176" t="s">
        <v>338</v>
      </c>
      <c r="P92" s="176" t="s">
        <v>338</v>
      </c>
      <c r="Q92" s="176" t="s">
        <v>338</v>
      </c>
      <c r="R92" s="176" t="s">
        <v>338</v>
      </c>
      <c r="S92" s="176" t="s">
        <v>338</v>
      </c>
      <c r="T92" s="176" t="s">
        <v>338</v>
      </c>
      <c r="U92" s="176" t="s">
        <v>338</v>
      </c>
      <c r="V92" s="176" t="s">
        <v>338</v>
      </c>
      <c r="W92" s="176"/>
      <c r="X92" s="176" t="s">
        <v>39</v>
      </c>
      <c r="Y92" s="176" t="s">
        <v>668</v>
      </c>
      <c r="AA92" s="364"/>
      <c r="AB92" s="922" t="s">
        <v>338</v>
      </c>
      <c r="AC92" s="208" t="s">
        <v>965</v>
      </c>
      <c r="AD92" s="241" t="s">
        <v>687</v>
      </c>
    </row>
    <row r="93" spans="2:30" ht="13.9" customHeight="1">
      <c r="B93" s="176" t="s">
        <v>51</v>
      </c>
      <c r="C93" s="176" t="s">
        <v>338</v>
      </c>
      <c r="D93" s="176" t="s">
        <v>155</v>
      </c>
      <c r="E93" s="176" t="s">
        <v>338</v>
      </c>
      <c r="F93" s="176" t="s">
        <v>338</v>
      </c>
      <c r="G93" s="176" t="s">
        <v>338</v>
      </c>
      <c r="H93" s="176" t="s">
        <v>338</v>
      </c>
      <c r="I93" s="176" t="s">
        <v>338</v>
      </c>
      <c r="J93" s="176" t="s">
        <v>338</v>
      </c>
      <c r="K93" s="176" t="s">
        <v>338</v>
      </c>
      <c r="L93" s="176" t="s">
        <v>338</v>
      </c>
      <c r="M93" s="176" t="s">
        <v>338</v>
      </c>
      <c r="N93" s="176" t="s">
        <v>338</v>
      </c>
      <c r="O93" s="176" t="s">
        <v>338</v>
      </c>
      <c r="P93" s="176" t="s">
        <v>338</v>
      </c>
      <c r="Q93" s="176" t="s">
        <v>338</v>
      </c>
      <c r="R93" s="176" t="s">
        <v>338</v>
      </c>
      <c r="S93" s="176" t="s">
        <v>338</v>
      </c>
      <c r="T93" s="176" t="s">
        <v>338</v>
      </c>
      <c r="U93" s="176" t="s">
        <v>338</v>
      </c>
      <c r="V93" s="176" t="s">
        <v>338</v>
      </c>
      <c r="W93" s="176"/>
      <c r="X93" s="176" t="s">
        <v>51</v>
      </c>
      <c r="Y93" s="176" t="s">
        <v>668</v>
      </c>
      <c r="AA93" s="364"/>
      <c r="AB93" s="922" t="s">
        <v>338</v>
      </c>
      <c r="AC93" s="208" t="s">
        <v>966</v>
      </c>
      <c r="AD93" s="241" t="s">
        <v>687</v>
      </c>
    </row>
    <row r="94" spans="2:30" ht="13.9" customHeight="1">
      <c r="B94" s="176" t="s">
        <v>127</v>
      </c>
      <c r="C94" s="176" t="s">
        <v>338</v>
      </c>
      <c r="D94" s="176" t="s">
        <v>155</v>
      </c>
      <c r="E94" s="176" t="s">
        <v>338</v>
      </c>
      <c r="F94" s="176" t="s">
        <v>338</v>
      </c>
      <c r="G94" s="176" t="s">
        <v>338</v>
      </c>
      <c r="H94" s="176" t="s">
        <v>338</v>
      </c>
      <c r="I94" s="176" t="s">
        <v>338</v>
      </c>
      <c r="J94" s="176" t="s">
        <v>338</v>
      </c>
      <c r="K94" s="176" t="s">
        <v>338</v>
      </c>
      <c r="L94" s="176" t="s">
        <v>338</v>
      </c>
      <c r="M94" s="176" t="s">
        <v>338</v>
      </c>
      <c r="N94" s="176" t="s">
        <v>338</v>
      </c>
      <c r="O94" s="176" t="s">
        <v>338</v>
      </c>
      <c r="P94" s="176" t="s">
        <v>338</v>
      </c>
      <c r="Q94" s="176" t="s">
        <v>338</v>
      </c>
      <c r="R94" s="176" t="s">
        <v>338</v>
      </c>
      <c r="S94" s="176" t="s">
        <v>338</v>
      </c>
      <c r="T94" s="176" t="s">
        <v>338</v>
      </c>
      <c r="U94" s="176" t="s">
        <v>338</v>
      </c>
      <c r="V94" s="176" t="s">
        <v>338</v>
      </c>
      <c r="W94" s="176"/>
      <c r="X94" s="176" t="s">
        <v>127</v>
      </c>
      <c r="Y94" s="176" t="s">
        <v>668</v>
      </c>
      <c r="AA94" s="364"/>
      <c r="AB94" s="922" t="s">
        <v>338</v>
      </c>
      <c r="AC94" s="208" t="s">
        <v>967</v>
      </c>
      <c r="AD94" s="241" t="s">
        <v>687</v>
      </c>
    </row>
    <row r="95" spans="2:30" ht="13.9" customHeight="1">
      <c r="B95" s="176" t="s">
        <v>42</v>
      </c>
      <c r="C95" s="176" t="s">
        <v>338</v>
      </c>
      <c r="D95" s="176" t="s">
        <v>155</v>
      </c>
      <c r="E95" s="176" t="s">
        <v>338</v>
      </c>
      <c r="F95" s="176" t="s">
        <v>338</v>
      </c>
      <c r="G95" s="176" t="s">
        <v>338</v>
      </c>
      <c r="H95" s="176" t="s">
        <v>338</v>
      </c>
      <c r="I95" s="176" t="s">
        <v>338</v>
      </c>
      <c r="J95" s="176" t="s">
        <v>338</v>
      </c>
      <c r="K95" s="176" t="s">
        <v>338</v>
      </c>
      <c r="L95" s="176" t="s">
        <v>338</v>
      </c>
      <c r="M95" s="176" t="s">
        <v>338</v>
      </c>
      <c r="N95" s="176" t="s">
        <v>338</v>
      </c>
      <c r="O95" s="176" t="s">
        <v>338</v>
      </c>
      <c r="P95" s="176" t="s">
        <v>338</v>
      </c>
      <c r="Q95" s="176" t="s">
        <v>338</v>
      </c>
      <c r="R95" s="176" t="s">
        <v>338</v>
      </c>
      <c r="S95" s="176" t="s">
        <v>338</v>
      </c>
      <c r="T95" s="176" t="s">
        <v>338</v>
      </c>
      <c r="U95" s="176" t="s">
        <v>338</v>
      </c>
      <c r="V95" s="176" t="s">
        <v>338</v>
      </c>
      <c r="W95" s="176"/>
      <c r="X95" s="176" t="s">
        <v>42</v>
      </c>
      <c r="Y95" s="176" t="s">
        <v>668</v>
      </c>
      <c r="AA95" s="364"/>
      <c r="AB95" s="922" t="s">
        <v>338</v>
      </c>
      <c r="AC95" s="208" t="s">
        <v>968</v>
      </c>
      <c r="AD95" s="241" t="s">
        <v>667</v>
      </c>
    </row>
    <row r="96" spans="2:30" ht="13.9" customHeight="1">
      <c r="B96" s="176" t="s">
        <v>59</v>
      </c>
      <c r="C96" s="176">
        <v>52</v>
      </c>
      <c r="D96" s="176" t="s">
        <v>969</v>
      </c>
      <c r="E96" s="176">
        <v>69</v>
      </c>
      <c r="F96" s="176" t="s">
        <v>970</v>
      </c>
      <c r="G96" s="176">
        <v>80</v>
      </c>
      <c r="H96" s="176" t="s">
        <v>971</v>
      </c>
      <c r="I96" s="176">
        <v>80</v>
      </c>
      <c r="J96" s="176" t="s">
        <v>972</v>
      </c>
      <c r="K96" s="176" t="s">
        <v>713</v>
      </c>
      <c r="L96" s="176" t="s">
        <v>973</v>
      </c>
      <c r="M96" s="176" t="s">
        <v>713</v>
      </c>
      <c r="N96" s="176" t="s">
        <v>974</v>
      </c>
      <c r="O96" s="176" t="s">
        <v>713</v>
      </c>
      <c r="P96" s="176" t="s">
        <v>975</v>
      </c>
      <c r="Q96" s="176" t="s">
        <v>687</v>
      </c>
      <c r="R96" s="176" t="s">
        <v>976</v>
      </c>
      <c r="S96" s="176" t="s">
        <v>687</v>
      </c>
      <c r="T96" s="176" t="s">
        <v>977</v>
      </c>
      <c r="U96" s="176" t="s">
        <v>667</v>
      </c>
      <c r="V96" s="176" t="s">
        <v>978</v>
      </c>
      <c r="W96" s="176"/>
      <c r="X96" s="176" t="s">
        <v>59</v>
      </c>
      <c r="Y96" s="176">
        <v>13</v>
      </c>
      <c r="AA96" s="364"/>
      <c r="AB96" s="922" t="s">
        <v>338</v>
      </c>
      <c r="AC96" s="208" t="s">
        <v>979</v>
      </c>
      <c r="AD96" s="241" t="s">
        <v>667</v>
      </c>
    </row>
    <row r="97" spans="2:30" ht="13.9" customHeight="1">
      <c r="B97" s="176" t="s">
        <v>116</v>
      </c>
      <c r="C97" s="176" t="s">
        <v>667</v>
      </c>
      <c r="D97" s="176" t="s">
        <v>980</v>
      </c>
      <c r="E97" s="176" t="s">
        <v>695</v>
      </c>
      <c r="F97" s="176" t="s">
        <v>981</v>
      </c>
      <c r="G97" s="176" t="s">
        <v>698</v>
      </c>
      <c r="H97" s="176" t="s">
        <v>982</v>
      </c>
      <c r="I97" s="176" t="s">
        <v>698</v>
      </c>
      <c r="J97" s="176" t="s">
        <v>983</v>
      </c>
      <c r="K97" s="176" t="s">
        <v>703</v>
      </c>
      <c r="L97" s="176" t="s">
        <v>984</v>
      </c>
      <c r="M97" s="176" t="s">
        <v>670</v>
      </c>
      <c r="N97" s="176" t="s">
        <v>985</v>
      </c>
      <c r="O97" s="176" t="s">
        <v>672</v>
      </c>
      <c r="P97" s="176" t="s">
        <v>986</v>
      </c>
      <c r="Q97" s="176" t="s">
        <v>756</v>
      </c>
      <c r="R97" s="176" t="s">
        <v>987</v>
      </c>
      <c r="S97" s="176" t="s">
        <v>338</v>
      </c>
      <c r="T97" s="176" t="s">
        <v>338</v>
      </c>
      <c r="U97" s="176" t="s">
        <v>338</v>
      </c>
      <c r="V97" s="176" t="s">
        <v>338</v>
      </c>
      <c r="W97" s="176"/>
      <c r="X97" s="176" t="s">
        <v>116</v>
      </c>
      <c r="Y97" s="176">
        <v>8</v>
      </c>
      <c r="AA97" s="364"/>
      <c r="AB97" s="922" t="s">
        <v>338</v>
      </c>
      <c r="AC97" s="208" t="s">
        <v>988</v>
      </c>
      <c r="AD97" s="241" t="s">
        <v>667</v>
      </c>
    </row>
    <row r="98" spans="2:30" ht="13.9" customHeight="1">
      <c r="B98" s="176" t="s">
        <v>101</v>
      </c>
      <c r="C98" s="176" t="s">
        <v>338</v>
      </c>
      <c r="D98" s="176" t="s">
        <v>155</v>
      </c>
      <c r="E98" s="176" t="s">
        <v>338</v>
      </c>
      <c r="F98" s="176" t="s">
        <v>338</v>
      </c>
      <c r="G98" s="176" t="s">
        <v>338</v>
      </c>
      <c r="H98" s="176" t="s">
        <v>338</v>
      </c>
      <c r="I98" s="176" t="s">
        <v>338</v>
      </c>
      <c r="J98" s="176" t="s">
        <v>338</v>
      </c>
      <c r="K98" s="176" t="s">
        <v>338</v>
      </c>
      <c r="L98" s="176" t="s">
        <v>338</v>
      </c>
      <c r="M98" s="176" t="s">
        <v>338</v>
      </c>
      <c r="N98" s="176" t="s">
        <v>338</v>
      </c>
      <c r="O98" s="176" t="s">
        <v>338</v>
      </c>
      <c r="P98" s="176" t="s">
        <v>338</v>
      </c>
      <c r="Q98" s="176" t="s">
        <v>338</v>
      </c>
      <c r="R98" s="176" t="s">
        <v>338</v>
      </c>
      <c r="S98" s="176" t="s">
        <v>338</v>
      </c>
      <c r="T98" s="176" t="s">
        <v>338</v>
      </c>
      <c r="U98" s="176" t="s">
        <v>338</v>
      </c>
      <c r="V98" s="176" t="s">
        <v>338</v>
      </c>
      <c r="W98" s="176"/>
      <c r="X98" s="176" t="s">
        <v>101</v>
      </c>
      <c r="Y98" s="176" t="s">
        <v>668</v>
      </c>
      <c r="AA98" s="364"/>
      <c r="AB98" s="922" t="s">
        <v>338</v>
      </c>
      <c r="AC98" s="208" t="s">
        <v>989</v>
      </c>
      <c r="AD98" s="241" t="s">
        <v>695</v>
      </c>
    </row>
    <row r="99" spans="2:30" ht="13.9" customHeight="1">
      <c r="B99" s="176" t="s">
        <v>61</v>
      </c>
      <c r="C99" s="176" t="s">
        <v>338</v>
      </c>
      <c r="D99" s="176" t="s">
        <v>155</v>
      </c>
      <c r="E99" s="176" t="s">
        <v>338</v>
      </c>
      <c r="F99" s="176" t="s">
        <v>338</v>
      </c>
      <c r="G99" s="176" t="s">
        <v>338</v>
      </c>
      <c r="H99" s="176" t="s">
        <v>338</v>
      </c>
      <c r="I99" s="176" t="s">
        <v>338</v>
      </c>
      <c r="J99" s="176" t="s">
        <v>338</v>
      </c>
      <c r="K99" s="176" t="s">
        <v>338</v>
      </c>
      <c r="L99" s="176" t="s">
        <v>338</v>
      </c>
      <c r="M99" s="176" t="s">
        <v>338</v>
      </c>
      <c r="N99" s="176" t="s">
        <v>338</v>
      </c>
      <c r="O99" s="176" t="s">
        <v>338</v>
      </c>
      <c r="P99" s="176" t="s">
        <v>338</v>
      </c>
      <c r="Q99" s="176" t="s">
        <v>338</v>
      </c>
      <c r="R99" s="176" t="s">
        <v>338</v>
      </c>
      <c r="S99" s="176" t="s">
        <v>338</v>
      </c>
      <c r="T99" s="176" t="s">
        <v>338</v>
      </c>
      <c r="U99" s="176" t="s">
        <v>338</v>
      </c>
      <c r="V99" s="176" t="s">
        <v>338</v>
      </c>
      <c r="W99" s="176"/>
      <c r="X99" s="176" t="s">
        <v>61</v>
      </c>
      <c r="Y99" s="176" t="s">
        <v>668</v>
      </c>
      <c r="AA99" s="364"/>
      <c r="AB99" s="922" t="s">
        <v>338</v>
      </c>
      <c r="AC99" s="208" t="s">
        <v>990</v>
      </c>
      <c r="AD99" s="241" t="s">
        <v>695</v>
      </c>
    </row>
    <row r="100" spans="2:30" ht="13.9" customHeight="1">
      <c r="B100" s="176" t="s">
        <v>12</v>
      </c>
      <c r="C100" s="176" t="s">
        <v>338</v>
      </c>
      <c r="D100" s="176" t="s">
        <v>155</v>
      </c>
      <c r="E100" s="176" t="s">
        <v>338</v>
      </c>
      <c r="F100" s="176" t="s">
        <v>338</v>
      </c>
      <c r="G100" s="176" t="s">
        <v>338</v>
      </c>
      <c r="H100" s="176" t="s">
        <v>338</v>
      </c>
      <c r="I100" s="176" t="s">
        <v>338</v>
      </c>
      <c r="J100" s="176" t="s">
        <v>338</v>
      </c>
      <c r="K100" s="176" t="s">
        <v>338</v>
      </c>
      <c r="L100" s="176" t="s">
        <v>338</v>
      </c>
      <c r="M100" s="176" t="s">
        <v>338</v>
      </c>
      <c r="N100" s="176" t="s">
        <v>338</v>
      </c>
      <c r="O100" s="176" t="s">
        <v>338</v>
      </c>
      <c r="P100" s="176" t="s">
        <v>338</v>
      </c>
      <c r="Q100" s="176" t="s">
        <v>338</v>
      </c>
      <c r="R100" s="176" t="s">
        <v>338</v>
      </c>
      <c r="S100" s="176" t="s">
        <v>338</v>
      </c>
      <c r="T100" s="176" t="s">
        <v>338</v>
      </c>
      <c r="U100" s="176" t="s">
        <v>338</v>
      </c>
      <c r="V100" s="176" t="s">
        <v>338</v>
      </c>
      <c r="W100" s="176"/>
      <c r="X100" s="176" t="s">
        <v>12</v>
      </c>
      <c r="Y100" s="176" t="s">
        <v>668</v>
      </c>
      <c r="AA100" s="364"/>
      <c r="AB100" s="922" t="s">
        <v>338</v>
      </c>
      <c r="AC100" s="208" t="s">
        <v>991</v>
      </c>
      <c r="AD100" s="241" t="s">
        <v>695</v>
      </c>
    </row>
    <row r="101" spans="2:30" ht="13.9" customHeight="1">
      <c r="B101" s="176" t="s">
        <v>109</v>
      </c>
      <c r="C101" s="176">
        <v>60</v>
      </c>
      <c r="D101" s="176" t="s">
        <v>992</v>
      </c>
      <c r="E101" s="176" t="s">
        <v>713</v>
      </c>
      <c r="F101" s="176" t="s">
        <v>993</v>
      </c>
      <c r="G101" s="176" t="s">
        <v>695</v>
      </c>
      <c r="H101" s="176" t="s">
        <v>994</v>
      </c>
      <c r="I101" s="176" t="s">
        <v>701</v>
      </c>
      <c r="J101" s="176" t="s">
        <v>995</v>
      </c>
      <c r="K101" s="176" t="s">
        <v>703</v>
      </c>
      <c r="L101" s="176" t="s">
        <v>996</v>
      </c>
      <c r="M101" s="176" t="s">
        <v>338</v>
      </c>
      <c r="N101" s="176" t="s">
        <v>338</v>
      </c>
      <c r="O101" s="176" t="s">
        <v>338</v>
      </c>
      <c r="P101" s="176" t="s">
        <v>338</v>
      </c>
      <c r="Q101" s="176" t="s">
        <v>338</v>
      </c>
      <c r="R101" s="176" t="s">
        <v>338</v>
      </c>
      <c r="S101" s="176" t="s">
        <v>338</v>
      </c>
      <c r="T101" s="176" t="s">
        <v>338</v>
      </c>
      <c r="U101" s="176" t="s">
        <v>338</v>
      </c>
      <c r="V101" s="176" t="s">
        <v>338</v>
      </c>
      <c r="W101" s="176"/>
      <c r="X101" s="176" t="s">
        <v>109</v>
      </c>
      <c r="Y101" s="176">
        <v>5</v>
      </c>
      <c r="AA101" s="364"/>
      <c r="AB101" s="922" t="s">
        <v>338</v>
      </c>
      <c r="AC101" s="208" t="s">
        <v>997</v>
      </c>
      <c r="AD101" s="241" t="s">
        <v>695</v>
      </c>
    </row>
    <row r="102" spans="2:30" ht="13.9" customHeight="1">
      <c r="B102" s="176" t="s">
        <v>122</v>
      </c>
      <c r="C102" s="176" t="s">
        <v>338</v>
      </c>
      <c r="D102" s="176" t="s">
        <v>155</v>
      </c>
      <c r="E102" s="176" t="s">
        <v>338</v>
      </c>
      <c r="F102" s="176" t="s">
        <v>338</v>
      </c>
      <c r="G102" s="176" t="s">
        <v>338</v>
      </c>
      <c r="H102" s="176" t="s">
        <v>338</v>
      </c>
      <c r="I102" s="176" t="s">
        <v>338</v>
      </c>
      <c r="J102" s="176" t="s">
        <v>338</v>
      </c>
      <c r="K102" s="176" t="s">
        <v>338</v>
      </c>
      <c r="L102" s="176" t="s">
        <v>338</v>
      </c>
      <c r="M102" s="176" t="s">
        <v>338</v>
      </c>
      <c r="N102" s="176" t="s">
        <v>338</v>
      </c>
      <c r="O102" s="176" t="s">
        <v>338</v>
      </c>
      <c r="P102" s="176" t="s">
        <v>338</v>
      </c>
      <c r="Q102" s="176" t="s">
        <v>338</v>
      </c>
      <c r="R102" s="176" t="s">
        <v>338</v>
      </c>
      <c r="S102" s="176" t="s">
        <v>338</v>
      </c>
      <c r="T102" s="176" t="s">
        <v>338</v>
      </c>
      <c r="U102" s="176" t="s">
        <v>338</v>
      </c>
      <c r="V102" s="176" t="s">
        <v>338</v>
      </c>
      <c r="W102" s="176"/>
      <c r="X102" s="176" t="s">
        <v>122</v>
      </c>
      <c r="Y102" s="176" t="s">
        <v>668</v>
      </c>
      <c r="AA102" s="364"/>
      <c r="AB102" s="922" t="s">
        <v>338</v>
      </c>
      <c r="AC102" s="208" t="s">
        <v>998</v>
      </c>
      <c r="AD102" s="241" t="s">
        <v>695</v>
      </c>
    </row>
    <row r="103" spans="2:30" ht="13.9" customHeight="1">
      <c r="B103" s="176" t="s">
        <v>10</v>
      </c>
      <c r="C103" s="176" t="s">
        <v>701</v>
      </c>
      <c r="D103" s="176" t="s">
        <v>999</v>
      </c>
      <c r="E103" s="176" t="s">
        <v>672</v>
      </c>
      <c r="F103" s="176" t="s">
        <v>1000</v>
      </c>
      <c r="G103" s="176" t="s">
        <v>672</v>
      </c>
      <c r="H103" s="176" t="s">
        <v>1001</v>
      </c>
      <c r="I103" s="176" t="s">
        <v>756</v>
      </c>
      <c r="J103" s="176" t="s">
        <v>1002</v>
      </c>
      <c r="K103" s="176" t="s">
        <v>338</v>
      </c>
      <c r="L103" s="176" t="s">
        <v>338</v>
      </c>
      <c r="M103" s="176" t="s">
        <v>338</v>
      </c>
      <c r="N103" s="176" t="s">
        <v>338</v>
      </c>
      <c r="O103" s="176" t="s">
        <v>338</v>
      </c>
      <c r="P103" s="176" t="s">
        <v>338</v>
      </c>
      <c r="Q103" s="176" t="s">
        <v>338</v>
      </c>
      <c r="R103" s="176" t="s">
        <v>338</v>
      </c>
      <c r="S103" s="176" t="s">
        <v>338</v>
      </c>
      <c r="T103" s="176" t="s">
        <v>338</v>
      </c>
      <c r="U103" s="176" t="s">
        <v>338</v>
      </c>
      <c r="V103" s="176" t="s">
        <v>338</v>
      </c>
      <c r="W103" s="176"/>
      <c r="X103" s="176" t="s">
        <v>10</v>
      </c>
      <c r="Y103" s="176">
        <v>4</v>
      </c>
      <c r="AA103" s="364"/>
      <c r="AB103" s="922" t="s">
        <v>338</v>
      </c>
      <c r="AC103" s="208" t="s">
        <v>1003</v>
      </c>
      <c r="AD103" s="241" t="s">
        <v>695</v>
      </c>
    </row>
    <row r="104" spans="2:30" ht="13.9" customHeight="1">
      <c r="B104" s="176" t="s">
        <v>119</v>
      </c>
      <c r="C104" s="176" t="s">
        <v>338</v>
      </c>
      <c r="D104" s="176" t="s">
        <v>155</v>
      </c>
      <c r="E104" s="176" t="s">
        <v>338</v>
      </c>
      <c r="F104" s="176" t="s">
        <v>338</v>
      </c>
      <c r="G104" s="176" t="s">
        <v>338</v>
      </c>
      <c r="H104" s="176" t="s">
        <v>338</v>
      </c>
      <c r="I104" s="176" t="s">
        <v>338</v>
      </c>
      <c r="J104" s="176" t="s">
        <v>338</v>
      </c>
      <c r="K104" s="176" t="s">
        <v>338</v>
      </c>
      <c r="L104" s="176" t="s">
        <v>338</v>
      </c>
      <c r="M104" s="176" t="s">
        <v>338</v>
      </c>
      <c r="N104" s="176" t="s">
        <v>338</v>
      </c>
      <c r="O104" s="176" t="s">
        <v>338</v>
      </c>
      <c r="P104" s="176" t="s">
        <v>338</v>
      </c>
      <c r="Q104" s="176" t="s">
        <v>338</v>
      </c>
      <c r="R104" s="176" t="s">
        <v>338</v>
      </c>
      <c r="S104" s="176" t="s">
        <v>338</v>
      </c>
      <c r="T104" s="176" t="s">
        <v>338</v>
      </c>
      <c r="U104" s="176" t="s">
        <v>338</v>
      </c>
      <c r="V104" s="176" t="s">
        <v>338</v>
      </c>
      <c r="W104" s="176"/>
      <c r="X104" s="176" t="s">
        <v>119</v>
      </c>
      <c r="Y104" s="176" t="s">
        <v>668</v>
      </c>
      <c r="AA104" s="364"/>
      <c r="AB104" s="922" t="s">
        <v>338</v>
      </c>
      <c r="AC104" s="208" t="s">
        <v>1004</v>
      </c>
      <c r="AD104" s="241" t="s">
        <v>698</v>
      </c>
    </row>
    <row r="105" spans="2:30" ht="13.9" customHeight="1">
      <c r="B105" s="176" t="s">
        <v>99</v>
      </c>
      <c r="C105" s="176" t="s">
        <v>338</v>
      </c>
      <c r="D105" s="176" t="s">
        <v>155</v>
      </c>
      <c r="E105" s="176" t="s">
        <v>338</v>
      </c>
      <c r="F105" s="176" t="s">
        <v>338</v>
      </c>
      <c r="G105" s="176" t="s">
        <v>338</v>
      </c>
      <c r="H105" s="176" t="s">
        <v>338</v>
      </c>
      <c r="I105" s="176" t="s">
        <v>338</v>
      </c>
      <c r="J105" s="176" t="s">
        <v>338</v>
      </c>
      <c r="K105" s="176" t="s">
        <v>338</v>
      </c>
      <c r="L105" s="176" t="s">
        <v>338</v>
      </c>
      <c r="M105" s="176" t="s">
        <v>338</v>
      </c>
      <c r="N105" s="176" t="s">
        <v>338</v>
      </c>
      <c r="O105" s="176" t="s">
        <v>338</v>
      </c>
      <c r="P105" s="176" t="s">
        <v>338</v>
      </c>
      <c r="Q105" s="176" t="s">
        <v>338</v>
      </c>
      <c r="R105" s="176" t="s">
        <v>338</v>
      </c>
      <c r="S105" s="176" t="s">
        <v>338</v>
      </c>
      <c r="T105" s="176" t="s">
        <v>338</v>
      </c>
      <c r="U105" s="176" t="s">
        <v>338</v>
      </c>
      <c r="V105" s="176" t="s">
        <v>338</v>
      </c>
      <c r="W105" s="176"/>
      <c r="X105" s="176" t="s">
        <v>99</v>
      </c>
      <c r="Y105" s="176" t="s">
        <v>668</v>
      </c>
      <c r="AA105" s="364"/>
      <c r="AB105" s="922" t="s">
        <v>338</v>
      </c>
      <c r="AC105" s="208" t="s">
        <v>1005</v>
      </c>
      <c r="AD105" s="241" t="s">
        <v>701</v>
      </c>
    </row>
    <row r="106" spans="2:30" ht="13.9" customHeight="1">
      <c r="B106" s="176" t="s">
        <v>43</v>
      </c>
      <c r="C106" s="176" t="s">
        <v>338</v>
      </c>
      <c r="D106" s="176" t="s">
        <v>155</v>
      </c>
      <c r="E106" s="176" t="s">
        <v>338</v>
      </c>
      <c r="F106" s="176" t="s">
        <v>338</v>
      </c>
      <c r="G106" s="176" t="s">
        <v>338</v>
      </c>
      <c r="H106" s="176" t="s">
        <v>338</v>
      </c>
      <c r="I106" s="176" t="s">
        <v>338</v>
      </c>
      <c r="J106" s="176" t="s">
        <v>338</v>
      </c>
      <c r="K106" s="176" t="s">
        <v>338</v>
      </c>
      <c r="L106" s="176" t="s">
        <v>338</v>
      </c>
      <c r="M106" s="176" t="s">
        <v>338</v>
      </c>
      <c r="N106" s="176" t="s">
        <v>338</v>
      </c>
      <c r="O106" s="176" t="s">
        <v>338</v>
      </c>
      <c r="P106" s="176" t="s">
        <v>338</v>
      </c>
      <c r="Q106" s="176" t="s">
        <v>338</v>
      </c>
      <c r="R106" s="176" t="s">
        <v>338</v>
      </c>
      <c r="S106" s="176" t="s">
        <v>338</v>
      </c>
      <c r="T106" s="176" t="s">
        <v>338</v>
      </c>
      <c r="U106" s="176" t="s">
        <v>338</v>
      </c>
      <c r="V106" s="176" t="s">
        <v>338</v>
      </c>
      <c r="W106" s="176"/>
      <c r="X106" s="176" t="s">
        <v>43</v>
      </c>
      <c r="Y106" s="176" t="s">
        <v>668</v>
      </c>
      <c r="AA106" s="364"/>
      <c r="AB106" s="922" t="s">
        <v>338</v>
      </c>
      <c r="AC106" s="208" t="s">
        <v>1006</v>
      </c>
      <c r="AD106" s="241" t="s">
        <v>703</v>
      </c>
    </row>
    <row r="107" spans="2:30" ht="13.9" customHeight="1">
      <c r="B107" s="176" t="s">
        <v>16</v>
      </c>
      <c r="C107" s="176" t="s">
        <v>338</v>
      </c>
      <c r="D107" s="176" t="s">
        <v>155</v>
      </c>
      <c r="E107" s="176" t="s">
        <v>338</v>
      </c>
      <c r="F107" s="176" t="s">
        <v>338</v>
      </c>
      <c r="G107" s="176" t="s">
        <v>338</v>
      </c>
      <c r="H107" s="176" t="s">
        <v>338</v>
      </c>
      <c r="I107" s="176" t="s">
        <v>338</v>
      </c>
      <c r="J107" s="176" t="s">
        <v>338</v>
      </c>
      <c r="K107" s="176" t="s">
        <v>338</v>
      </c>
      <c r="L107" s="176" t="s">
        <v>338</v>
      </c>
      <c r="M107" s="176" t="s">
        <v>338</v>
      </c>
      <c r="N107" s="176" t="s">
        <v>338</v>
      </c>
      <c r="O107" s="176" t="s">
        <v>338</v>
      </c>
      <c r="P107" s="176" t="s">
        <v>338</v>
      </c>
      <c r="Q107" s="176" t="s">
        <v>338</v>
      </c>
      <c r="R107" s="176" t="s">
        <v>338</v>
      </c>
      <c r="S107" s="176" t="s">
        <v>338</v>
      </c>
      <c r="T107" s="176" t="s">
        <v>338</v>
      </c>
      <c r="U107" s="176" t="s">
        <v>338</v>
      </c>
      <c r="V107" s="176" t="s">
        <v>338</v>
      </c>
      <c r="W107" s="176"/>
      <c r="X107" s="176" t="s">
        <v>16</v>
      </c>
      <c r="Y107" s="176" t="s">
        <v>668</v>
      </c>
      <c r="AA107" s="364"/>
      <c r="AB107" s="922" t="s">
        <v>338</v>
      </c>
      <c r="AC107" s="208" t="s">
        <v>1007</v>
      </c>
      <c r="AD107" s="241" t="s">
        <v>703</v>
      </c>
    </row>
    <row r="108" spans="2:30" ht="13.9" customHeight="1">
      <c r="B108" s="176" t="s">
        <v>35</v>
      </c>
      <c r="C108" s="176" t="s">
        <v>695</v>
      </c>
      <c r="D108" s="176" t="s">
        <v>1008</v>
      </c>
      <c r="E108" s="176" t="s">
        <v>698</v>
      </c>
      <c r="F108" s="176" t="s">
        <v>1009</v>
      </c>
      <c r="G108" s="176" t="s">
        <v>670</v>
      </c>
      <c r="H108" s="176" t="s">
        <v>1010</v>
      </c>
      <c r="I108" s="176" t="s">
        <v>672</v>
      </c>
      <c r="J108" s="176" t="s">
        <v>1011</v>
      </c>
      <c r="K108" s="176" t="s">
        <v>672</v>
      </c>
      <c r="L108" s="176" t="s">
        <v>1012</v>
      </c>
      <c r="M108" s="176" t="s">
        <v>672</v>
      </c>
      <c r="N108" s="176" t="s">
        <v>1013</v>
      </c>
      <c r="O108" s="176" t="s">
        <v>756</v>
      </c>
      <c r="P108" s="176" t="s">
        <v>1014</v>
      </c>
      <c r="Q108" s="176" t="s">
        <v>756</v>
      </c>
      <c r="R108" s="176" t="s">
        <v>1015</v>
      </c>
      <c r="S108" s="176" t="s">
        <v>338</v>
      </c>
      <c r="T108" s="176" t="s">
        <v>338</v>
      </c>
      <c r="U108" s="176" t="s">
        <v>338</v>
      </c>
      <c r="V108" s="176" t="s">
        <v>338</v>
      </c>
      <c r="W108" s="176"/>
      <c r="X108" s="176" t="s">
        <v>35</v>
      </c>
      <c r="Y108" s="176">
        <v>8</v>
      </c>
      <c r="AA108" s="364"/>
      <c r="AB108" s="922" t="s">
        <v>338</v>
      </c>
      <c r="AC108" s="208" t="s">
        <v>1016</v>
      </c>
      <c r="AD108" s="241" t="s">
        <v>703</v>
      </c>
    </row>
    <row r="109" spans="2:30" ht="13.9" customHeight="1">
      <c r="B109" s="176" t="s">
        <v>74</v>
      </c>
      <c r="C109" s="176" t="s">
        <v>687</v>
      </c>
      <c r="D109" s="176" t="s">
        <v>1017</v>
      </c>
      <c r="E109" s="176" t="s">
        <v>695</v>
      </c>
      <c r="F109" s="176" t="s">
        <v>1018</v>
      </c>
      <c r="G109" s="176" t="s">
        <v>698</v>
      </c>
      <c r="H109" s="176" t="s">
        <v>1019</v>
      </c>
      <c r="I109" s="176" t="s">
        <v>701</v>
      </c>
      <c r="J109" s="176" t="s">
        <v>1020</v>
      </c>
      <c r="K109" s="176" t="s">
        <v>701</v>
      </c>
      <c r="L109" s="176" t="s">
        <v>1021</v>
      </c>
      <c r="M109" s="176" t="s">
        <v>703</v>
      </c>
      <c r="N109" s="176" t="s">
        <v>1022</v>
      </c>
      <c r="O109" s="176" t="s">
        <v>338</v>
      </c>
      <c r="P109" s="176" t="s">
        <v>338</v>
      </c>
      <c r="Q109" s="176" t="s">
        <v>338</v>
      </c>
      <c r="R109" s="176" t="s">
        <v>338</v>
      </c>
      <c r="S109" s="176" t="s">
        <v>338</v>
      </c>
      <c r="T109" s="176" t="s">
        <v>338</v>
      </c>
      <c r="U109" s="176" t="s">
        <v>338</v>
      </c>
      <c r="V109" s="176" t="s">
        <v>338</v>
      </c>
      <c r="W109" s="176"/>
      <c r="X109" s="176" t="s">
        <v>74</v>
      </c>
      <c r="Y109" s="176">
        <v>6</v>
      </c>
      <c r="AA109" s="364"/>
      <c r="AB109" s="922" t="s">
        <v>338</v>
      </c>
      <c r="AC109" s="208" t="s">
        <v>1023</v>
      </c>
      <c r="AD109" s="241" t="s">
        <v>703</v>
      </c>
    </row>
    <row r="110" spans="2:30" ht="13.9" customHeight="1">
      <c r="B110" s="176" t="s">
        <v>139</v>
      </c>
      <c r="C110" s="176" t="s">
        <v>703</v>
      </c>
      <c r="D110" s="176" t="s">
        <v>1024</v>
      </c>
      <c r="E110" s="176" t="s">
        <v>338</v>
      </c>
      <c r="F110" s="176" t="s">
        <v>338</v>
      </c>
      <c r="G110" s="176" t="s">
        <v>338</v>
      </c>
      <c r="H110" s="176" t="s">
        <v>338</v>
      </c>
      <c r="I110" s="176" t="s">
        <v>338</v>
      </c>
      <c r="J110" s="176" t="s">
        <v>338</v>
      </c>
      <c r="K110" s="176" t="s">
        <v>338</v>
      </c>
      <c r="L110" s="176" t="s">
        <v>338</v>
      </c>
      <c r="M110" s="176" t="s">
        <v>338</v>
      </c>
      <c r="N110" s="176" t="s">
        <v>338</v>
      </c>
      <c r="O110" s="176" t="s">
        <v>338</v>
      </c>
      <c r="P110" s="176" t="s">
        <v>338</v>
      </c>
      <c r="Q110" s="176" t="s">
        <v>338</v>
      </c>
      <c r="R110" s="176" t="s">
        <v>338</v>
      </c>
      <c r="S110" s="176" t="s">
        <v>338</v>
      </c>
      <c r="T110" s="176" t="s">
        <v>338</v>
      </c>
      <c r="U110" s="176" t="s">
        <v>338</v>
      </c>
      <c r="V110" s="176" t="s">
        <v>338</v>
      </c>
      <c r="W110" s="176"/>
      <c r="X110" s="176" t="s">
        <v>139</v>
      </c>
      <c r="Y110" s="176">
        <v>1</v>
      </c>
      <c r="AA110" s="364"/>
      <c r="AB110" s="922" t="s">
        <v>338</v>
      </c>
      <c r="AC110" s="208" t="s">
        <v>1025</v>
      </c>
      <c r="AD110" s="241" t="s">
        <v>670</v>
      </c>
    </row>
    <row r="111" spans="2:30" ht="13.9" customHeight="1">
      <c r="B111" s="176" t="s">
        <v>54</v>
      </c>
      <c r="C111" s="176" t="s">
        <v>670</v>
      </c>
      <c r="D111" s="176" t="s">
        <v>1026</v>
      </c>
      <c r="E111" s="176" t="s">
        <v>338</v>
      </c>
      <c r="F111" s="176" t="s">
        <v>338</v>
      </c>
      <c r="G111" s="176" t="s">
        <v>338</v>
      </c>
      <c r="H111" s="176" t="s">
        <v>338</v>
      </c>
      <c r="I111" s="176" t="s">
        <v>338</v>
      </c>
      <c r="J111" s="176" t="s">
        <v>338</v>
      </c>
      <c r="K111" s="176" t="s">
        <v>338</v>
      </c>
      <c r="L111" s="176" t="s">
        <v>338</v>
      </c>
      <c r="M111" s="176" t="s">
        <v>338</v>
      </c>
      <c r="N111" s="176" t="s">
        <v>338</v>
      </c>
      <c r="O111" s="176" t="s">
        <v>338</v>
      </c>
      <c r="P111" s="176" t="s">
        <v>338</v>
      </c>
      <c r="Q111" s="176" t="s">
        <v>338</v>
      </c>
      <c r="R111" s="176" t="s">
        <v>338</v>
      </c>
      <c r="S111" s="176" t="s">
        <v>338</v>
      </c>
      <c r="T111" s="176" t="s">
        <v>338</v>
      </c>
      <c r="U111" s="176" t="s">
        <v>338</v>
      </c>
      <c r="V111" s="176" t="s">
        <v>338</v>
      </c>
      <c r="W111" s="176"/>
      <c r="X111" s="176" t="s">
        <v>54</v>
      </c>
      <c r="Y111" s="176">
        <v>1</v>
      </c>
      <c r="AA111" s="364"/>
      <c r="AB111" s="922" t="s">
        <v>338</v>
      </c>
      <c r="AC111" s="208" t="s">
        <v>1027</v>
      </c>
      <c r="AD111" s="241" t="s">
        <v>672</v>
      </c>
    </row>
    <row r="112" spans="2:30" ht="13.9" customHeight="1">
      <c r="B112" s="176" t="s">
        <v>13</v>
      </c>
      <c r="C112" s="176">
        <v>93</v>
      </c>
      <c r="D112" s="176" t="s">
        <v>1028</v>
      </c>
      <c r="E112" s="176" t="s">
        <v>695</v>
      </c>
      <c r="F112" s="176" t="s">
        <v>1029</v>
      </c>
      <c r="G112" s="176" t="s">
        <v>698</v>
      </c>
      <c r="H112" s="176" t="s">
        <v>1030</v>
      </c>
      <c r="I112" s="176" t="s">
        <v>701</v>
      </c>
      <c r="J112" s="176" t="s">
        <v>1031</v>
      </c>
      <c r="K112" s="176" t="s">
        <v>670</v>
      </c>
      <c r="L112" s="176" t="s">
        <v>1032</v>
      </c>
      <c r="M112" s="176" t="s">
        <v>670</v>
      </c>
      <c r="N112" s="176" t="s">
        <v>1033</v>
      </c>
      <c r="O112" s="176" t="s">
        <v>672</v>
      </c>
      <c r="P112" s="176" t="s">
        <v>1034</v>
      </c>
      <c r="Q112" s="176" t="s">
        <v>672</v>
      </c>
      <c r="R112" s="176" t="s">
        <v>1035</v>
      </c>
      <c r="S112" s="176" t="s">
        <v>756</v>
      </c>
      <c r="T112" s="176" t="s">
        <v>1036</v>
      </c>
      <c r="U112" s="176" t="s">
        <v>756</v>
      </c>
      <c r="V112" s="176" t="s">
        <v>1037</v>
      </c>
      <c r="W112" s="176"/>
      <c r="X112" s="176" t="s">
        <v>13</v>
      </c>
      <c r="Y112" s="176">
        <v>11</v>
      </c>
      <c r="AA112" s="364"/>
      <c r="AB112" s="922" t="s">
        <v>338</v>
      </c>
      <c r="AC112" s="208" t="s">
        <v>1038</v>
      </c>
      <c r="AD112" s="241" t="s">
        <v>756</v>
      </c>
    </row>
    <row r="113" spans="2:30" ht="13.9" customHeight="1">
      <c r="B113" s="176" t="s">
        <v>72</v>
      </c>
      <c r="C113" s="176" t="s">
        <v>338</v>
      </c>
      <c r="D113" s="176" t="s">
        <v>155</v>
      </c>
      <c r="E113" s="176" t="s">
        <v>338</v>
      </c>
      <c r="F113" s="176" t="s">
        <v>338</v>
      </c>
      <c r="G113" s="176" t="s">
        <v>338</v>
      </c>
      <c r="H113" s="176" t="s">
        <v>338</v>
      </c>
      <c r="I113" s="176" t="s">
        <v>338</v>
      </c>
      <c r="J113" s="176" t="s">
        <v>338</v>
      </c>
      <c r="K113" s="176" t="s">
        <v>338</v>
      </c>
      <c r="L113" s="176" t="s">
        <v>338</v>
      </c>
      <c r="M113" s="176" t="s">
        <v>338</v>
      </c>
      <c r="N113" s="176" t="s">
        <v>338</v>
      </c>
      <c r="O113" s="176" t="s">
        <v>338</v>
      </c>
      <c r="P113" s="176" t="s">
        <v>338</v>
      </c>
      <c r="Q113" s="176" t="s">
        <v>338</v>
      </c>
      <c r="R113" s="176" t="s">
        <v>338</v>
      </c>
      <c r="S113" s="176" t="s">
        <v>338</v>
      </c>
      <c r="T113" s="176" t="s">
        <v>338</v>
      </c>
      <c r="U113" s="176" t="s">
        <v>338</v>
      </c>
      <c r="V113" s="176" t="s">
        <v>338</v>
      </c>
      <c r="W113" s="176"/>
      <c r="X113" s="176" t="s">
        <v>72</v>
      </c>
      <c r="Y113" s="176" t="s">
        <v>668</v>
      </c>
      <c r="AA113" s="364"/>
      <c r="AB113" s="922" t="s">
        <v>338</v>
      </c>
      <c r="AC113" s="208" t="s">
        <v>1039</v>
      </c>
      <c r="AD113" s="241" t="s">
        <v>756</v>
      </c>
    </row>
    <row r="114" spans="2:30" ht="13.9" customHeight="1">
      <c r="B114" s="176" t="s">
        <v>47</v>
      </c>
      <c r="C114" s="176" t="s">
        <v>713</v>
      </c>
      <c r="D114" s="176" t="s">
        <v>1040</v>
      </c>
      <c r="E114" s="176" t="s">
        <v>687</v>
      </c>
      <c r="F114" s="176" t="s">
        <v>1041</v>
      </c>
      <c r="G114" s="176" t="s">
        <v>667</v>
      </c>
      <c r="H114" s="176" t="s">
        <v>1042</v>
      </c>
      <c r="I114" s="176" t="s">
        <v>698</v>
      </c>
      <c r="J114" s="176" t="s">
        <v>1043</v>
      </c>
      <c r="K114" s="176" t="s">
        <v>338</v>
      </c>
      <c r="L114" s="176" t="s">
        <v>338</v>
      </c>
      <c r="M114" s="176" t="s">
        <v>338</v>
      </c>
      <c r="N114" s="176" t="s">
        <v>338</v>
      </c>
      <c r="O114" s="176" t="s">
        <v>338</v>
      </c>
      <c r="P114" s="176" t="s">
        <v>338</v>
      </c>
      <c r="Q114" s="176" t="s">
        <v>338</v>
      </c>
      <c r="R114" s="176" t="s">
        <v>338</v>
      </c>
      <c r="S114" s="176" t="s">
        <v>338</v>
      </c>
      <c r="T114" s="176" t="s">
        <v>338</v>
      </c>
      <c r="U114" s="176" t="s">
        <v>338</v>
      </c>
      <c r="V114" s="176" t="s">
        <v>338</v>
      </c>
      <c r="W114" s="176"/>
      <c r="X114" s="176" t="s">
        <v>47</v>
      </c>
      <c r="Y114" s="176">
        <v>4</v>
      </c>
      <c r="AA114" s="364"/>
      <c r="AB114" s="922" t="s">
        <v>58</v>
      </c>
      <c r="AC114" s="208" t="s">
        <v>1044</v>
      </c>
      <c r="AD114" s="241" t="s">
        <v>698</v>
      </c>
    </row>
    <row r="115" spans="2:30" ht="13.9" customHeight="1">
      <c r="B115" s="176" t="s">
        <v>70</v>
      </c>
      <c r="C115" s="176" t="s">
        <v>338</v>
      </c>
      <c r="D115" s="176" t="s">
        <v>155</v>
      </c>
      <c r="E115" s="176" t="s">
        <v>338</v>
      </c>
      <c r="F115" s="176" t="s">
        <v>338</v>
      </c>
      <c r="G115" s="176" t="s">
        <v>338</v>
      </c>
      <c r="H115" s="176" t="s">
        <v>338</v>
      </c>
      <c r="I115" s="176" t="s">
        <v>338</v>
      </c>
      <c r="J115" s="176" t="s">
        <v>338</v>
      </c>
      <c r="K115" s="176" t="s">
        <v>338</v>
      </c>
      <c r="L115" s="176" t="s">
        <v>338</v>
      </c>
      <c r="M115" s="176" t="s">
        <v>338</v>
      </c>
      <c r="N115" s="176" t="s">
        <v>338</v>
      </c>
      <c r="O115" s="176" t="s">
        <v>338</v>
      </c>
      <c r="P115" s="176" t="s">
        <v>338</v>
      </c>
      <c r="Q115" s="176" t="s">
        <v>338</v>
      </c>
      <c r="R115" s="176" t="s">
        <v>338</v>
      </c>
      <c r="S115" s="176" t="s">
        <v>338</v>
      </c>
      <c r="T115" s="176" t="s">
        <v>338</v>
      </c>
      <c r="U115" s="176" t="s">
        <v>338</v>
      </c>
      <c r="V115" s="176" t="s">
        <v>338</v>
      </c>
      <c r="W115" s="176"/>
      <c r="X115" s="176" t="s">
        <v>70</v>
      </c>
      <c r="Y115" s="176" t="s">
        <v>668</v>
      </c>
      <c r="AA115" s="364"/>
      <c r="AB115" s="922" t="s">
        <v>338</v>
      </c>
      <c r="AC115" s="208" t="s">
        <v>1045</v>
      </c>
      <c r="AD115" s="241" t="s">
        <v>701</v>
      </c>
    </row>
    <row r="116" spans="2:30" ht="13.9" customHeight="1">
      <c r="B116" s="176" t="s">
        <v>92</v>
      </c>
      <c r="C116" s="176" t="s">
        <v>698</v>
      </c>
      <c r="D116" s="176" t="s">
        <v>1046</v>
      </c>
      <c r="E116" s="176" t="s">
        <v>338</v>
      </c>
      <c r="F116" s="176" t="s">
        <v>338</v>
      </c>
      <c r="G116" s="176" t="s">
        <v>338</v>
      </c>
      <c r="H116" s="176" t="s">
        <v>338</v>
      </c>
      <c r="I116" s="176" t="s">
        <v>338</v>
      </c>
      <c r="J116" s="176" t="s">
        <v>338</v>
      </c>
      <c r="K116" s="176" t="s">
        <v>338</v>
      </c>
      <c r="L116" s="176" t="s">
        <v>338</v>
      </c>
      <c r="M116" s="176" t="s">
        <v>338</v>
      </c>
      <c r="N116" s="176" t="s">
        <v>338</v>
      </c>
      <c r="O116" s="176" t="s">
        <v>338</v>
      </c>
      <c r="P116" s="176" t="s">
        <v>338</v>
      </c>
      <c r="Q116" s="176" t="s">
        <v>338</v>
      </c>
      <c r="R116" s="176" t="s">
        <v>338</v>
      </c>
      <c r="S116" s="176" t="s">
        <v>338</v>
      </c>
      <c r="T116" s="176" t="s">
        <v>338</v>
      </c>
      <c r="U116" s="176" t="s">
        <v>338</v>
      </c>
      <c r="V116" s="176" t="s">
        <v>338</v>
      </c>
      <c r="W116" s="176"/>
      <c r="X116" s="176" t="s">
        <v>92</v>
      </c>
      <c r="Y116" s="176">
        <v>1</v>
      </c>
      <c r="AA116" s="364"/>
      <c r="AB116" s="922" t="s">
        <v>338</v>
      </c>
      <c r="AC116" s="208" t="s">
        <v>1047</v>
      </c>
      <c r="AD116" s="241" t="s">
        <v>672</v>
      </c>
    </row>
    <row r="117" spans="2:30" ht="13.9" customHeight="1">
      <c r="B117" s="176" t="s">
        <v>108</v>
      </c>
      <c r="C117" s="176">
        <v>80</v>
      </c>
      <c r="D117" s="176" t="s">
        <v>1048</v>
      </c>
      <c r="E117" s="176">
        <v>91</v>
      </c>
      <c r="F117" s="176" t="s">
        <v>1049</v>
      </c>
      <c r="G117" s="176" t="s">
        <v>672</v>
      </c>
      <c r="H117" s="176" t="s">
        <v>1050</v>
      </c>
      <c r="I117" s="176" t="s">
        <v>756</v>
      </c>
      <c r="J117" s="176" t="s">
        <v>1051</v>
      </c>
      <c r="K117" s="176" t="s">
        <v>338</v>
      </c>
      <c r="L117" s="176" t="s">
        <v>338</v>
      </c>
      <c r="M117" s="176" t="s">
        <v>338</v>
      </c>
      <c r="N117" s="176" t="s">
        <v>338</v>
      </c>
      <c r="O117" s="176" t="s">
        <v>338</v>
      </c>
      <c r="P117" s="176" t="s">
        <v>338</v>
      </c>
      <c r="Q117" s="176" t="s">
        <v>338</v>
      </c>
      <c r="R117" s="176" t="s">
        <v>338</v>
      </c>
      <c r="S117" s="176" t="s">
        <v>338</v>
      </c>
      <c r="T117" s="176" t="s">
        <v>338</v>
      </c>
      <c r="U117" s="176" t="s">
        <v>338</v>
      </c>
      <c r="V117" s="176" t="s">
        <v>338</v>
      </c>
      <c r="W117" s="176"/>
      <c r="X117" s="176" t="s">
        <v>108</v>
      </c>
      <c r="Y117" s="176">
        <v>4</v>
      </c>
      <c r="AA117" s="364"/>
      <c r="AB117" s="922" t="s">
        <v>338</v>
      </c>
      <c r="AC117" s="208" t="s">
        <v>1052</v>
      </c>
      <c r="AD117" s="241" t="s">
        <v>756</v>
      </c>
    </row>
    <row r="118" spans="2:30" ht="13.9" customHeight="1">
      <c r="B118" s="176" t="s">
        <v>156</v>
      </c>
      <c r="C118" s="176" t="s">
        <v>703</v>
      </c>
      <c r="D118" s="176" t="s">
        <v>1053</v>
      </c>
      <c r="E118" s="176" t="s">
        <v>338</v>
      </c>
      <c r="F118" s="176" t="s">
        <v>338</v>
      </c>
      <c r="G118" s="176" t="s">
        <v>338</v>
      </c>
      <c r="H118" s="176" t="s">
        <v>338</v>
      </c>
      <c r="I118" s="176" t="s">
        <v>338</v>
      </c>
      <c r="J118" s="176" t="s">
        <v>338</v>
      </c>
      <c r="K118" s="176" t="s">
        <v>338</v>
      </c>
      <c r="L118" s="176" t="s">
        <v>338</v>
      </c>
      <c r="M118" s="176" t="s">
        <v>338</v>
      </c>
      <c r="N118" s="176" t="s">
        <v>338</v>
      </c>
      <c r="O118" s="176" t="s">
        <v>338</v>
      </c>
      <c r="P118" s="176" t="s">
        <v>338</v>
      </c>
      <c r="Q118" s="176" t="s">
        <v>338</v>
      </c>
      <c r="R118" s="176" t="s">
        <v>338</v>
      </c>
      <c r="S118" s="176" t="s">
        <v>338</v>
      </c>
      <c r="T118" s="176" t="s">
        <v>338</v>
      </c>
      <c r="U118" s="176" t="s">
        <v>338</v>
      </c>
      <c r="V118" s="176" t="s">
        <v>338</v>
      </c>
      <c r="W118" s="176"/>
      <c r="X118" s="176" t="s">
        <v>156</v>
      </c>
      <c r="Y118" s="176">
        <v>1</v>
      </c>
      <c r="AA118" s="364"/>
      <c r="AB118" s="922" t="s">
        <v>1</v>
      </c>
      <c r="AC118" s="208" t="s">
        <v>1054</v>
      </c>
      <c r="AD118" s="241">
        <v>29</v>
      </c>
    </row>
    <row r="119" spans="2:30" ht="13.9" customHeight="1">
      <c r="B119" s="176" t="s">
        <v>129</v>
      </c>
      <c r="C119" s="176" t="s">
        <v>701</v>
      </c>
      <c r="D119" s="176" t="s">
        <v>1055</v>
      </c>
      <c r="E119" s="176" t="s">
        <v>338</v>
      </c>
      <c r="F119" s="176" t="s">
        <v>338</v>
      </c>
      <c r="G119" s="176" t="s">
        <v>338</v>
      </c>
      <c r="H119" s="176" t="s">
        <v>338</v>
      </c>
      <c r="I119" s="176" t="s">
        <v>338</v>
      </c>
      <c r="J119" s="176" t="s">
        <v>338</v>
      </c>
      <c r="K119" s="176" t="s">
        <v>338</v>
      </c>
      <c r="L119" s="176" t="s">
        <v>338</v>
      </c>
      <c r="M119" s="176" t="s">
        <v>338</v>
      </c>
      <c r="N119" s="176" t="s">
        <v>338</v>
      </c>
      <c r="O119" s="176" t="s">
        <v>338</v>
      </c>
      <c r="P119" s="176" t="s">
        <v>338</v>
      </c>
      <c r="Q119" s="176" t="s">
        <v>338</v>
      </c>
      <c r="R119" s="176" t="s">
        <v>338</v>
      </c>
      <c r="S119" s="176" t="s">
        <v>338</v>
      </c>
      <c r="T119" s="176" t="s">
        <v>338</v>
      </c>
      <c r="U119" s="176" t="s">
        <v>338</v>
      </c>
      <c r="V119" s="176" t="s">
        <v>338</v>
      </c>
      <c r="W119" s="176"/>
      <c r="X119" s="176" t="s">
        <v>129</v>
      </c>
      <c r="Y119" s="176">
        <v>1</v>
      </c>
      <c r="AA119" s="364"/>
      <c r="AB119" s="922" t="s">
        <v>338</v>
      </c>
      <c r="AC119" s="208" t="s">
        <v>1056</v>
      </c>
      <c r="AD119" s="241">
        <v>49</v>
      </c>
    </row>
    <row r="120" spans="2:30" ht="13.9" customHeight="1">
      <c r="B120" s="176" t="s">
        <v>27</v>
      </c>
      <c r="C120" s="176" t="s">
        <v>667</v>
      </c>
      <c r="D120" s="176" t="s">
        <v>1057</v>
      </c>
      <c r="E120" s="176" t="s">
        <v>667</v>
      </c>
      <c r="F120" s="176" t="s">
        <v>1058</v>
      </c>
      <c r="G120" s="176" t="s">
        <v>698</v>
      </c>
      <c r="H120" s="176" t="s">
        <v>1059</v>
      </c>
      <c r="I120" s="176" t="s">
        <v>698</v>
      </c>
      <c r="J120" s="176" t="s">
        <v>1060</v>
      </c>
      <c r="K120" s="176" t="s">
        <v>701</v>
      </c>
      <c r="L120" s="176" t="s">
        <v>1061</v>
      </c>
      <c r="M120" s="176" t="s">
        <v>703</v>
      </c>
      <c r="N120" s="176" t="s">
        <v>1062</v>
      </c>
      <c r="O120" s="176" t="s">
        <v>703</v>
      </c>
      <c r="P120" s="176" t="s">
        <v>1063</v>
      </c>
      <c r="Q120" s="176" t="s">
        <v>672</v>
      </c>
      <c r="R120" s="176" t="s">
        <v>1064</v>
      </c>
      <c r="S120" s="176" t="s">
        <v>756</v>
      </c>
      <c r="T120" s="176" t="s">
        <v>1065</v>
      </c>
      <c r="U120" s="176" t="s">
        <v>338</v>
      </c>
      <c r="V120" s="176" t="s">
        <v>338</v>
      </c>
      <c r="W120" s="176"/>
      <c r="X120" s="176" t="s">
        <v>27</v>
      </c>
      <c r="Y120" s="176">
        <v>9</v>
      </c>
      <c r="AA120" s="364"/>
      <c r="AB120" s="922" t="s">
        <v>338</v>
      </c>
      <c r="AC120" s="208" t="s">
        <v>1066</v>
      </c>
      <c r="AD120" s="241">
        <v>58</v>
      </c>
    </row>
    <row r="121" spans="2:30" ht="13.9" customHeight="1">
      <c r="B121" s="176" t="s">
        <v>219</v>
      </c>
      <c r="C121" s="176" t="s">
        <v>713</v>
      </c>
      <c r="D121" s="176" t="s">
        <v>1067</v>
      </c>
      <c r="E121" s="176" t="s">
        <v>667</v>
      </c>
      <c r="F121" s="176" t="s">
        <v>1068</v>
      </c>
      <c r="G121" s="176" t="s">
        <v>667</v>
      </c>
      <c r="H121" s="176" t="s">
        <v>1069</v>
      </c>
      <c r="I121" s="176" t="s">
        <v>667</v>
      </c>
      <c r="J121" s="176" t="s">
        <v>1070</v>
      </c>
      <c r="K121" s="176" t="s">
        <v>667</v>
      </c>
      <c r="L121" s="176" t="s">
        <v>1071</v>
      </c>
      <c r="M121" s="176" t="s">
        <v>667</v>
      </c>
      <c r="N121" s="176" t="s">
        <v>1072</v>
      </c>
      <c r="O121" s="176" t="s">
        <v>695</v>
      </c>
      <c r="P121" s="176" t="s">
        <v>1073</v>
      </c>
      <c r="Q121" s="176" t="s">
        <v>695</v>
      </c>
      <c r="R121" s="176" t="s">
        <v>1074</v>
      </c>
      <c r="S121" s="176" t="s">
        <v>695</v>
      </c>
      <c r="T121" s="176" t="s">
        <v>1075</v>
      </c>
      <c r="U121" s="176" t="s">
        <v>698</v>
      </c>
      <c r="V121" s="176" t="s">
        <v>1076</v>
      </c>
      <c r="W121" s="176"/>
      <c r="X121" s="176" t="s">
        <v>219</v>
      </c>
      <c r="Y121" s="176">
        <v>32</v>
      </c>
      <c r="AA121" s="364"/>
      <c r="AB121" s="922" t="s">
        <v>338</v>
      </c>
      <c r="AC121" s="208" t="s">
        <v>1077</v>
      </c>
      <c r="AD121" s="241">
        <v>63</v>
      </c>
    </row>
    <row r="122" spans="2:30" ht="13.9" customHeight="1">
      <c r="B122" s="176" t="s">
        <v>28</v>
      </c>
      <c r="C122" s="176" t="s">
        <v>687</v>
      </c>
      <c r="D122" s="176" t="s">
        <v>1078</v>
      </c>
      <c r="E122" s="176" t="s">
        <v>667</v>
      </c>
      <c r="F122" s="176" t="s">
        <v>1079</v>
      </c>
      <c r="G122" s="176" t="s">
        <v>667</v>
      </c>
      <c r="H122" s="176" t="s">
        <v>1080</v>
      </c>
      <c r="I122" s="176" t="s">
        <v>667</v>
      </c>
      <c r="J122" s="176" t="s">
        <v>1081</v>
      </c>
      <c r="K122" s="176" t="s">
        <v>667</v>
      </c>
      <c r="L122" s="176" t="s">
        <v>1082</v>
      </c>
      <c r="M122" s="176" t="s">
        <v>695</v>
      </c>
      <c r="N122" s="176" t="s">
        <v>1083</v>
      </c>
      <c r="O122" s="176" t="s">
        <v>695</v>
      </c>
      <c r="P122" s="176" t="s">
        <v>1084</v>
      </c>
      <c r="Q122" s="176" t="s">
        <v>695</v>
      </c>
      <c r="R122" s="176" t="s">
        <v>1085</v>
      </c>
      <c r="S122" s="176" t="s">
        <v>695</v>
      </c>
      <c r="T122" s="176" t="s">
        <v>1086</v>
      </c>
      <c r="U122" s="176" t="s">
        <v>698</v>
      </c>
      <c r="V122" s="176" t="s">
        <v>1087</v>
      </c>
      <c r="W122" s="176"/>
      <c r="X122" s="176" t="s">
        <v>28</v>
      </c>
      <c r="Y122" s="176">
        <v>40</v>
      </c>
      <c r="AA122" s="364"/>
      <c r="AB122" s="922" t="s">
        <v>338</v>
      </c>
      <c r="AC122" s="208" t="s">
        <v>1088</v>
      </c>
      <c r="AD122" s="241">
        <v>73</v>
      </c>
    </row>
    <row r="123" spans="2:30" ht="13.9" customHeight="1">
      <c r="B123" s="176" t="s">
        <v>56</v>
      </c>
      <c r="C123" s="176" t="s">
        <v>338</v>
      </c>
      <c r="D123" s="176" t="s">
        <v>155</v>
      </c>
      <c r="E123" s="176" t="s">
        <v>338</v>
      </c>
      <c r="F123" s="176" t="s">
        <v>338</v>
      </c>
      <c r="G123" s="176" t="s">
        <v>338</v>
      </c>
      <c r="H123" s="176" t="s">
        <v>338</v>
      </c>
      <c r="I123" s="176" t="s">
        <v>338</v>
      </c>
      <c r="J123" s="176" t="s">
        <v>338</v>
      </c>
      <c r="K123" s="176" t="s">
        <v>338</v>
      </c>
      <c r="L123" s="176" t="s">
        <v>338</v>
      </c>
      <c r="M123" s="176" t="s">
        <v>338</v>
      </c>
      <c r="N123" s="176" t="s">
        <v>338</v>
      </c>
      <c r="O123" s="176" t="s">
        <v>338</v>
      </c>
      <c r="P123" s="176" t="s">
        <v>338</v>
      </c>
      <c r="Q123" s="176" t="s">
        <v>338</v>
      </c>
      <c r="R123" s="176" t="s">
        <v>338</v>
      </c>
      <c r="S123" s="176" t="s">
        <v>338</v>
      </c>
      <c r="T123" s="176" t="s">
        <v>338</v>
      </c>
      <c r="U123" s="176" t="s">
        <v>338</v>
      </c>
      <c r="V123" s="176" t="s">
        <v>338</v>
      </c>
      <c r="W123" s="176"/>
      <c r="X123" s="176" t="s">
        <v>56</v>
      </c>
      <c r="Y123" s="176" t="s">
        <v>668</v>
      </c>
      <c r="AA123" s="364"/>
      <c r="AB123" s="922" t="s">
        <v>338</v>
      </c>
      <c r="AC123" s="208" t="s">
        <v>1089</v>
      </c>
      <c r="AD123" s="241">
        <v>100</v>
      </c>
    </row>
    <row r="124" spans="2:30" ht="13.9" customHeight="1">
      <c r="B124" s="176" t="s">
        <v>86</v>
      </c>
      <c r="C124" s="176">
        <v>45</v>
      </c>
      <c r="D124" s="176" t="s">
        <v>1090</v>
      </c>
      <c r="E124" s="176">
        <v>69</v>
      </c>
      <c r="F124" s="176" t="s">
        <v>1091</v>
      </c>
      <c r="G124" s="176">
        <v>77</v>
      </c>
      <c r="H124" s="176" t="s">
        <v>1092</v>
      </c>
      <c r="I124" s="176" t="s">
        <v>713</v>
      </c>
      <c r="J124" s="176" t="s">
        <v>1093</v>
      </c>
      <c r="K124" s="176" t="s">
        <v>687</v>
      </c>
      <c r="L124" s="176" t="s">
        <v>1094</v>
      </c>
      <c r="M124" s="176" t="s">
        <v>667</v>
      </c>
      <c r="N124" s="176" t="s">
        <v>1095</v>
      </c>
      <c r="O124" s="176" t="s">
        <v>695</v>
      </c>
      <c r="P124" s="176" t="s">
        <v>1096</v>
      </c>
      <c r="Q124" s="176" t="s">
        <v>695</v>
      </c>
      <c r="R124" s="176" t="s">
        <v>1097</v>
      </c>
      <c r="S124" s="176" t="s">
        <v>695</v>
      </c>
      <c r="T124" s="176" t="s">
        <v>1098</v>
      </c>
      <c r="U124" s="176" t="s">
        <v>698</v>
      </c>
      <c r="V124" s="176" t="s">
        <v>1099</v>
      </c>
      <c r="W124" s="176"/>
      <c r="X124" s="176" t="s">
        <v>86</v>
      </c>
      <c r="Y124" s="176">
        <v>14</v>
      </c>
      <c r="AA124" s="364"/>
      <c r="AB124" s="922" t="s">
        <v>338</v>
      </c>
      <c r="AC124" s="208" t="s">
        <v>1100</v>
      </c>
      <c r="AD124" s="241" t="s">
        <v>713</v>
      </c>
    </row>
    <row r="125" spans="2:30" ht="13.9" customHeight="1">
      <c r="B125" s="176" t="s">
        <v>0</v>
      </c>
      <c r="C125" s="176">
        <v>20</v>
      </c>
      <c r="D125" s="176" t="s">
        <v>1101</v>
      </c>
      <c r="E125" s="176">
        <v>56</v>
      </c>
      <c r="F125" s="176" t="s">
        <v>1102</v>
      </c>
      <c r="G125" s="176">
        <v>59</v>
      </c>
      <c r="H125" s="176" t="s">
        <v>1103</v>
      </c>
      <c r="I125" s="176">
        <v>83</v>
      </c>
      <c r="J125" s="176" t="s">
        <v>1104</v>
      </c>
      <c r="K125" s="176">
        <v>88</v>
      </c>
      <c r="L125" s="176" t="s">
        <v>1105</v>
      </c>
      <c r="M125" s="176" t="s">
        <v>713</v>
      </c>
      <c r="N125" s="176" t="s">
        <v>1106</v>
      </c>
      <c r="O125" s="176" t="s">
        <v>713</v>
      </c>
      <c r="P125" s="176" t="s">
        <v>1107</v>
      </c>
      <c r="Q125" s="176" t="s">
        <v>698</v>
      </c>
      <c r="R125" s="176" t="s">
        <v>1108</v>
      </c>
      <c r="S125" s="176" t="s">
        <v>670</v>
      </c>
      <c r="T125" s="176" t="s">
        <v>1109</v>
      </c>
      <c r="U125" s="176" t="s">
        <v>338</v>
      </c>
      <c r="V125" s="176" t="s">
        <v>338</v>
      </c>
      <c r="W125" s="176"/>
      <c r="X125" s="176" t="s">
        <v>0</v>
      </c>
      <c r="Y125" s="176">
        <v>9</v>
      </c>
      <c r="AA125" s="364"/>
      <c r="AB125" s="922" t="s">
        <v>338</v>
      </c>
      <c r="AC125" s="208" t="s">
        <v>1110</v>
      </c>
      <c r="AD125" s="241" t="s">
        <v>713</v>
      </c>
    </row>
    <row r="126" spans="2:30" ht="13.9" customHeight="1">
      <c r="B126" s="176" t="s">
        <v>52</v>
      </c>
      <c r="C126" s="176" t="s">
        <v>338</v>
      </c>
      <c r="D126" s="176" t="s">
        <v>155</v>
      </c>
      <c r="E126" s="176" t="s">
        <v>338</v>
      </c>
      <c r="F126" s="176" t="s">
        <v>338</v>
      </c>
      <c r="G126" s="176" t="s">
        <v>338</v>
      </c>
      <c r="H126" s="176" t="s">
        <v>338</v>
      </c>
      <c r="I126" s="176" t="s">
        <v>338</v>
      </c>
      <c r="J126" s="176" t="s">
        <v>338</v>
      </c>
      <c r="K126" s="176" t="s">
        <v>338</v>
      </c>
      <c r="L126" s="176" t="s">
        <v>338</v>
      </c>
      <c r="M126" s="176" t="s">
        <v>338</v>
      </c>
      <c r="N126" s="176" t="s">
        <v>338</v>
      </c>
      <c r="O126" s="176" t="s">
        <v>338</v>
      </c>
      <c r="P126" s="176" t="s">
        <v>338</v>
      </c>
      <c r="Q126" s="176" t="s">
        <v>338</v>
      </c>
      <c r="R126" s="176" t="s">
        <v>338</v>
      </c>
      <c r="S126" s="176" t="s">
        <v>338</v>
      </c>
      <c r="T126" s="176" t="s">
        <v>338</v>
      </c>
      <c r="U126" s="176" t="s">
        <v>338</v>
      </c>
      <c r="V126" s="176" t="s">
        <v>338</v>
      </c>
      <c r="W126" s="176"/>
      <c r="X126" s="176" t="s">
        <v>52</v>
      </c>
      <c r="Y126" s="176" t="s">
        <v>668</v>
      </c>
      <c r="AA126" s="364"/>
      <c r="AB126" s="922" t="s">
        <v>338</v>
      </c>
      <c r="AC126" s="208" t="s">
        <v>1111</v>
      </c>
      <c r="AD126" s="241" t="s">
        <v>713</v>
      </c>
    </row>
    <row r="127" spans="2:30" ht="13.9" customHeight="1">
      <c r="B127" s="176" t="s">
        <v>50</v>
      </c>
      <c r="C127" s="176" t="s">
        <v>667</v>
      </c>
      <c r="D127" s="176" t="s">
        <v>1112</v>
      </c>
      <c r="E127" s="176" t="s">
        <v>667</v>
      </c>
      <c r="F127" s="176" t="s">
        <v>1113</v>
      </c>
      <c r="G127" s="176" t="s">
        <v>695</v>
      </c>
      <c r="H127" s="176" t="s">
        <v>1114</v>
      </c>
      <c r="I127" s="176" t="s">
        <v>698</v>
      </c>
      <c r="J127" s="176" t="s">
        <v>1115</v>
      </c>
      <c r="K127" s="176" t="s">
        <v>698</v>
      </c>
      <c r="L127" s="176" t="s">
        <v>1116</v>
      </c>
      <c r="M127" s="176" t="s">
        <v>701</v>
      </c>
      <c r="N127" s="176" t="s">
        <v>1117</v>
      </c>
      <c r="O127" s="176" t="s">
        <v>701</v>
      </c>
      <c r="P127" s="176" t="s">
        <v>1118</v>
      </c>
      <c r="Q127" s="176" t="s">
        <v>703</v>
      </c>
      <c r="R127" s="176" t="s">
        <v>1119</v>
      </c>
      <c r="S127" s="176" t="s">
        <v>703</v>
      </c>
      <c r="T127" s="176" t="s">
        <v>1120</v>
      </c>
      <c r="U127" s="176" t="s">
        <v>670</v>
      </c>
      <c r="V127" s="176" t="s">
        <v>1121</v>
      </c>
      <c r="W127" s="176"/>
      <c r="X127" s="176" t="s">
        <v>50</v>
      </c>
      <c r="Y127" s="176">
        <v>15</v>
      </c>
      <c r="AA127" s="364"/>
      <c r="AB127" s="922" t="s">
        <v>338</v>
      </c>
      <c r="AC127" s="208" t="s">
        <v>1122</v>
      </c>
      <c r="AD127" s="241" t="s">
        <v>713</v>
      </c>
    </row>
    <row r="128" spans="2:30" ht="13.9" customHeight="1">
      <c r="B128" s="176" t="s">
        <v>90</v>
      </c>
      <c r="C128" s="176" t="s">
        <v>338</v>
      </c>
      <c r="D128" s="176" t="s">
        <v>155</v>
      </c>
      <c r="E128" s="176" t="s">
        <v>338</v>
      </c>
      <c r="F128" s="176" t="s">
        <v>338</v>
      </c>
      <c r="G128" s="176" t="s">
        <v>338</v>
      </c>
      <c r="H128" s="176" t="s">
        <v>338</v>
      </c>
      <c r="I128" s="176" t="s">
        <v>338</v>
      </c>
      <c r="J128" s="176" t="s">
        <v>338</v>
      </c>
      <c r="K128" s="176" t="s">
        <v>338</v>
      </c>
      <c r="L128" s="176" t="s">
        <v>338</v>
      </c>
      <c r="M128" s="176" t="s">
        <v>338</v>
      </c>
      <c r="N128" s="176" t="s">
        <v>338</v>
      </c>
      <c r="O128" s="176" t="s">
        <v>338</v>
      </c>
      <c r="P128" s="176" t="s">
        <v>338</v>
      </c>
      <c r="Q128" s="176" t="s">
        <v>338</v>
      </c>
      <c r="R128" s="176" t="s">
        <v>338</v>
      </c>
      <c r="S128" s="176" t="s">
        <v>338</v>
      </c>
      <c r="T128" s="176" t="s">
        <v>338</v>
      </c>
      <c r="U128" s="176" t="s">
        <v>338</v>
      </c>
      <c r="V128" s="176" t="s">
        <v>338</v>
      </c>
      <c r="W128" s="176"/>
      <c r="X128" s="176" t="s">
        <v>90</v>
      </c>
      <c r="Y128" s="176" t="s">
        <v>668</v>
      </c>
      <c r="AA128" s="364"/>
      <c r="AB128" s="922" t="s">
        <v>338</v>
      </c>
      <c r="AC128" s="208" t="s">
        <v>1123</v>
      </c>
      <c r="AD128" s="241" t="s">
        <v>713</v>
      </c>
    </row>
    <row r="129" spans="2:30" ht="13.9" customHeight="1">
      <c r="B129" s="176" t="s">
        <v>23</v>
      </c>
      <c r="C129" s="176" t="s">
        <v>698</v>
      </c>
      <c r="D129" s="176" t="s">
        <v>1124</v>
      </c>
      <c r="E129" s="176" t="s">
        <v>670</v>
      </c>
      <c r="F129" s="176" t="s">
        <v>1125</v>
      </c>
      <c r="G129" s="176" t="s">
        <v>672</v>
      </c>
      <c r="H129" s="176" t="s">
        <v>1126</v>
      </c>
      <c r="I129" s="176" t="s">
        <v>756</v>
      </c>
      <c r="J129" s="176" t="s">
        <v>1127</v>
      </c>
      <c r="K129" s="176" t="s">
        <v>338</v>
      </c>
      <c r="L129" s="176" t="s">
        <v>338</v>
      </c>
      <c r="M129" s="176" t="s">
        <v>338</v>
      </c>
      <c r="N129" s="176" t="s">
        <v>338</v>
      </c>
      <c r="O129" s="176" t="s">
        <v>338</v>
      </c>
      <c r="P129" s="176" t="s">
        <v>338</v>
      </c>
      <c r="Q129" s="176" t="s">
        <v>338</v>
      </c>
      <c r="R129" s="176" t="s">
        <v>338</v>
      </c>
      <c r="S129" s="176" t="s">
        <v>338</v>
      </c>
      <c r="T129" s="176" t="s">
        <v>338</v>
      </c>
      <c r="U129" s="176" t="s">
        <v>338</v>
      </c>
      <c r="V129" s="176" t="s">
        <v>338</v>
      </c>
      <c r="W129" s="176"/>
      <c r="X129" s="176" t="s">
        <v>23</v>
      </c>
      <c r="Y129" s="176">
        <v>4</v>
      </c>
      <c r="AA129" s="364"/>
      <c r="AB129" s="922" t="s">
        <v>338</v>
      </c>
      <c r="AC129" s="208" t="s">
        <v>1128</v>
      </c>
      <c r="AD129" s="241" t="s">
        <v>713</v>
      </c>
    </row>
    <row r="130" spans="2:30" ht="13.9" customHeight="1">
      <c r="B130" s="176" t="s">
        <v>95</v>
      </c>
      <c r="C130" s="176" t="s">
        <v>338</v>
      </c>
      <c r="D130" s="176" t="s">
        <v>155</v>
      </c>
      <c r="E130" s="176" t="s">
        <v>338</v>
      </c>
      <c r="F130" s="176" t="s">
        <v>338</v>
      </c>
      <c r="G130" s="176" t="s">
        <v>338</v>
      </c>
      <c r="H130" s="176" t="s">
        <v>338</v>
      </c>
      <c r="I130" s="176" t="s">
        <v>338</v>
      </c>
      <c r="J130" s="176" t="s">
        <v>338</v>
      </c>
      <c r="K130" s="176" t="s">
        <v>338</v>
      </c>
      <c r="L130" s="176" t="s">
        <v>338</v>
      </c>
      <c r="M130" s="176" t="s">
        <v>338</v>
      </c>
      <c r="N130" s="176" t="s">
        <v>338</v>
      </c>
      <c r="O130" s="176" t="s">
        <v>338</v>
      </c>
      <c r="P130" s="176" t="s">
        <v>338</v>
      </c>
      <c r="Q130" s="176" t="s">
        <v>338</v>
      </c>
      <c r="R130" s="176" t="s">
        <v>338</v>
      </c>
      <c r="S130" s="176" t="s">
        <v>338</v>
      </c>
      <c r="T130" s="176" t="s">
        <v>338</v>
      </c>
      <c r="U130" s="176" t="s">
        <v>338</v>
      </c>
      <c r="V130" s="176" t="s">
        <v>338</v>
      </c>
      <c r="W130" s="176"/>
      <c r="X130" s="176" t="s">
        <v>95</v>
      </c>
      <c r="Y130" s="176" t="s">
        <v>668</v>
      </c>
      <c r="AA130" s="364"/>
      <c r="AB130" s="922" t="s">
        <v>338</v>
      </c>
      <c r="AC130" s="208" t="s">
        <v>1129</v>
      </c>
      <c r="AD130" s="241" t="s">
        <v>713</v>
      </c>
    </row>
    <row r="131" spans="2:30" ht="13.9" customHeight="1">
      <c r="B131" s="176" t="s">
        <v>76</v>
      </c>
      <c r="C131" s="176" t="s">
        <v>756</v>
      </c>
      <c r="D131" s="176" t="s">
        <v>1130</v>
      </c>
      <c r="E131" s="176" t="s">
        <v>338</v>
      </c>
      <c r="F131" s="176" t="s">
        <v>338</v>
      </c>
      <c r="G131" s="176" t="s">
        <v>338</v>
      </c>
      <c r="H131" s="176" t="s">
        <v>338</v>
      </c>
      <c r="I131" s="176" t="s">
        <v>338</v>
      </c>
      <c r="J131" s="176" t="s">
        <v>338</v>
      </c>
      <c r="K131" s="176" t="s">
        <v>338</v>
      </c>
      <c r="L131" s="176" t="s">
        <v>338</v>
      </c>
      <c r="M131" s="176" t="s">
        <v>338</v>
      </c>
      <c r="N131" s="176" t="s">
        <v>338</v>
      </c>
      <c r="O131" s="176" t="s">
        <v>338</v>
      </c>
      <c r="P131" s="176" t="s">
        <v>338</v>
      </c>
      <c r="Q131" s="176" t="s">
        <v>338</v>
      </c>
      <c r="R131" s="176" t="s">
        <v>338</v>
      </c>
      <c r="S131" s="176" t="s">
        <v>338</v>
      </c>
      <c r="T131" s="176" t="s">
        <v>338</v>
      </c>
      <c r="U131" s="176" t="s">
        <v>338</v>
      </c>
      <c r="V131" s="176" t="s">
        <v>338</v>
      </c>
      <c r="W131" s="176"/>
      <c r="X131" s="176" t="s">
        <v>76</v>
      </c>
      <c r="Y131" s="176">
        <v>1</v>
      </c>
      <c r="AA131" s="364"/>
      <c r="AB131" s="922" t="s">
        <v>338</v>
      </c>
      <c r="AC131" s="208" t="s">
        <v>1131</v>
      </c>
      <c r="AD131" s="241" t="s">
        <v>687</v>
      </c>
    </row>
    <row r="132" spans="2:30" ht="13.9" customHeight="1">
      <c r="B132" s="176" t="s">
        <v>21</v>
      </c>
      <c r="C132" s="176" t="s">
        <v>698</v>
      </c>
      <c r="D132" s="176" t="s">
        <v>1132</v>
      </c>
      <c r="E132" s="176" t="s">
        <v>703</v>
      </c>
      <c r="F132" s="176" t="s">
        <v>1133</v>
      </c>
      <c r="G132" s="176" t="s">
        <v>703</v>
      </c>
      <c r="H132" s="176" t="s">
        <v>1134</v>
      </c>
      <c r="I132" s="176" t="s">
        <v>670</v>
      </c>
      <c r="J132" s="176" t="s">
        <v>1135</v>
      </c>
      <c r="K132" s="176" t="s">
        <v>670</v>
      </c>
      <c r="L132" s="176" t="s">
        <v>1136</v>
      </c>
      <c r="M132" s="176" t="s">
        <v>672</v>
      </c>
      <c r="N132" s="176" t="s">
        <v>1137</v>
      </c>
      <c r="O132" s="176" t="s">
        <v>672</v>
      </c>
      <c r="P132" s="176" t="s">
        <v>1138</v>
      </c>
      <c r="Q132" s="176" t="s">
        <v>672</v>
      </c>
      <c r="R132" s="176" t="s">
        <v>1139</v>
      </c>
      <c r="S132" s="176" t="s">
        <v>756</v>
      </c>
      <c r="T132" s="176" t="s">
        <v>1140</v>
      </c>
      <c r="U132" s="176" t="s">
        <v>756</v>
      </c>
      <c r="V132" s="176" t="s">
        <v>1141</v>
      </c>
      <c r="W132" s="176"/>
      <c r="X132" s="176" t="s">
        <v>21</v>
      </c>
      <c r="Y132" s="176">
        <v>11</v>
      </c>
      <c r="AA132" s="364"/>
      <c r="AB132" s="922" t="s">
        <v>338</v>
      </c>
      <c r="AC132" s="208" t="s">
        <v>1142</v>
      </c>
      <c r="AD132" s="241" t="s">
        <v>687</v>
      </c>
    </row>
    <row r="133" spans="2:30" ht="13.9" customHeight="1">
      <c r="B133" s="176" t="s">
        <v>37</v>
      </c>
      <c r="C133" s="176" t="s">
        <v>338</v>
      </c>
      <c r="D133" s="176" t="s">
        <v>155</v>
      </c>
      <c r="E133" s="176" t="s">
        <v>338</v>
      </c>
      <c r="F133" s="176" t="s">
        <v>338</v>
      </c>
      <c r="G133" s="176" t="s">
        <v>338</v>
      </c>
      <c r="H133" s="176" t="s">
        <v>338</v>
      </c>
      <c r="I133" s="176" t="s">
        <v>338</v>
      </c>
      <c r="J133" s="176" t="s">
        <v>338</v>
      </c>
      <c r="K133" s="176" t="s">
        <v>338</v>
      </c>
      <c r="L133" s="176" t="s">
        <v>338</v>
      </c>
      <c r="M133" s="176" t="s">
        <v>338</v>
      </c>
      <c r="N133" s="176" t="s">
        <v>338</v>
      </c>
      <c r="O133" s="176" t="s">
        <v>338</v>
      </c>
      <c r="P133" s="176" t="s">
        <v>338</v>
      </c>
      <c r="Q133" s="176" t="s">
        <v>338</v>
      </c>
      <c r="R133" s="176" t="s">
        <v>338</v>
      </c>
      <c r="S133" s="176" t="s">
        <v>338</v>
      </c>
      <c r="T133" s="176" t="s">
        <v>338</v>
      </c>
      <c r="U133" s="176" t="s">
        <v>338</v>
      </c>
      <c r="V133" s="176" t="s">
        <v>338</v>
      </c>
      <c r="W133" s="176"/>
      <c r="X133" s="176" t="s">
        <v>37</v>
      </c>
      <c r="Y133" s="176" t="s">
        <v>668</v>
      </c>
      <c r="AA133" s="364"/>
      <c r="AB133" s="922" t="s">
        <v>338</v>
      </c>
      <c r="AC133" s="208" t="s">
        <v>1143</v>
      </c>
      <c r="AD133" s="241" t="s">
        <v>687</v>
      </c>
    </row>
    <row r="134" spans="2:30" ht="13.9" customHeight="1">
      <c r="B134" s="176" t="s">
        <v>29</v>
      </c>
      <c r="C134" s="176" t="s">
        <v>338</v>
      </c>
      <c r="D134" s="176" t="s">
        <v>155</v>
      </c>
      <c r="E134" s="176" t="s">
        <v>338</v>
      </c>
      <c r="F134" s="176" t="s">
        <v>338</v>
      </c>
      <c r="G134" s="176" t="s">
        <v>338</v>
      </c>
      <c r="H134" s="176" t="s">
        <v>338</v>
      </c>
      <c r="I134" s="176" t="s">
        <v>338</v>
      </c>
      <c r="J134" s="176" t="s">
        <v>338</v>
      </c>
      <c r="K134" s="176" t="s">
        <v>338</v>
      </c>
      <c r="L134" s="176" t="s">
        <v>338</v>
      </c>
      <c r="M134" s="176" t="s">
        <v>338</v>
      </c>
      <c r="N134" s="176" t="s">
        <v>338</v>
      </c>
      <c r="O134" s="176" t="s">
        <v>338</v>
      </c>
      <c r="P134" s="176" t="s">
        <v>338</v>
      </c>
      <c r="Q134" s="176" t="s">
        <v>338</v>
      </c>
      <c r="R134" s="176" t="s">
        <v>338</v>
      </c>
      <c r="S134" s="176" t="s">
        <v>338</v>
      </c>
      <c r="T134" s="176" t="s">
        <v>338</v>
      </c>
      <c r="U134" s="176" t="s">
        <v>338</v>
      </c>
      <c r="V134" s="176" t="s">
        <v>338</v>
      </c>
      <c r="W134" s="176"/>
      <c r="X134" s="176" t="s">
        <v>29</v>
      </c>
      <c r="Y134" s="176" t="s">
        <v>668</v>
      </c>
      <c r="AA134" s="364"/>
      <c r="AB134" s="922" t="s">
        <v>338</v>
      </c>
      <c r="AC134" s="208" t="s">
        <v>1144</v>
      </c>
      <c r="AD134" s="241" t="s">
        <v>687</v>
      </c>
    </row>
    <row r="135" spans="2:30" ht="13.9" customHeight="1">
      <c r="B135" s="176" t="s">
        <v>106</v>
      </c>
      <c r="C135" s="176" t="s">
        <v>338</v>
      </c>
      <c r="D135" s="176" t="s">
        <v>155</v>
      </c>
      <c r="E135" s="176" t="s">
        <v>338</v>
      </c>
      <c r="F135" s="176" t="s">
        <v>338</v>
      </c>
      <c r="G135" s="176" t="s">
        <v>338</v>
      </c>
      <c r="H135" s="176" t="s">
        <v>338</v>
      </c>
      <c r="I135" s="176" t="s">
        <v>338</v>
      </c>
      <c r="J135" s="176" t="s">
        <v>338</v>
      </c>
      <c r="K135" s="176" t="s">
        <v>338</v>
      </c>
      <c r="L135" s="176" t="s">
        <v>338</v>
      </c>
      <c r="M135" s="176" t="s">
        <v>338</v>
      </c>
      <c r="N135" s="176" t="s">
        <v>338</v>
      </c>
      <c r="O135" s="176" t="s">
        <v>338</v>
      </c>
      <c r="P135" s="176" t="s">
        <v>338</v>
      </c>
      <c r="Q135" s="176" t="s">
        <v>338</v>
      </c>
      <c r="R135" s="176" t="s">
        <v>338</v>
      </c>
      <c r="S135" s="176" t="s">
        <v>338</v>
      </c>
      <c r="T135" s="176" t="s">
        <v>338</v>
      </c>
      <c r="U135" s="176" t="s">
        <v>338</v>
      </c>
      <c r="V135" s="176" t="s">
        <v>338</v>
      </c>
      <c r="W135" s="176"/>
      <c r="X135" s="176" t="s">
        <v>106</v>
      </c>
      <c r="Y135" s="176" t="s">
        <v>668</v>
      </c>
      <c r="AA135" s="364"/>
      <c r="AB135" s="922" t="s">
        <v>338</v>
      </c>
      <c r="AC135" s="208" t="s">
        <v>1145</v>
      </c>
      <c r="AD135" s="241" t="s">
        <v>687</v>
      </c>
    </row>
    <row r="136" spans="2:30" ht="13.9" customHeight="1">
      <c r="B136" s="176" t="s">
        <v>25</v>
      </c>
      <c r="C136" s="176">
        <v>3</v>
      </c>
      <c r="D136" s="176" t="s">
        <v>1146</v>
      </c>
      <c r="E136" s="176">
        <v>9</v>
      </c>
      <c r="F136" s="176" t="s">
        <v>1147</v>
      </c>
      <c r="G136" s="176">
        <v>16</v>
      </c>
      <c r="H136" s="176" t="s">
        <v>1148</v>
      </c>
      <c r="I136" s="176">
        <v>25</v>
      </c>
      <c r="J136" s="176" t="s">
        <v>1149</v>
      </c>
      <c r="K136" s="176">
        <v>36</v>
      </c>
      <c r="L136" s="176" t="s">
        <v>1150</v>
      </c>
      <c r="M136" s="176">
        <v>42</v>
      </c>
      <c r="N136" s="176" t="s">
        <v>1151</v>
      </c>
      <c r="O136" s="176">
        <v>47</v>
      </c>
      <c r="P136" s="176" t="s">
        <v>1152</v>
      </c>
      <c r="Q136" s="176">
        <v>64</v>
      </c>
      <c r="R136" s="176" t="s">
        <v>1153</v>
      </c>
      <c r="S136" s="176" t="s">
        <v>713</v>
      </c>
      <c r="T136" s="176" t="s">
        <v>1154</v>
      </c>
      <c r="U136" s="176" t="s">
        <v>713</v>
      </c>
      <c r="V136" s="176" t="s">
        <v>1155</v>
      </c>
      <c r="W136" s="176"/>
      <c r="X136" s="176" t="s">
        <v>25</v>
      </c>
      <c r="Y136" s="176">
        <v>65</v>
      </c>
      <c r="AA136" s="364"/>
      <c r="AB136" s="922" t="s">
        <v>338</v>
      </c>
      <c r="AC136" s="208" t="s">
        <v>1156</v>
      </c>
      <c r="AD136" s="241" t="s">
        <v>687</v>
      </c>
    </row>
    <row r="137" spans="2:30" ht="13.9" customHeight="1">
      <c r="B137" s="176" t="s">
        <v>7</v>
      </c>
      <c r="C137" s="176">
        <v>1</v>
      </c>
      <c r="D137" s="176" t="s">
        <v>1157</v>
      </c>
      <c r="E137" s="176">
        <v>2</v>
      </c>
      <c r="F137" s="176" t="s">
        <v>1158</v>
      </c>
      <c r="G137" s="176">
        <v>4</v>
      </c>
      <c r="H137" s="176" t="s">
        <v>1159</v>
      </c>
      <c r="I137" s="176">
        <v>5</v>
      </c>
      <c r="J137" s="176" t="s">
        <v>1160</v>
      </c>
      <c r="K137" s="176">
        <v>6</v>
      </c>
      <c r="L137" s="176" t="s">
        <v>1161</v>
      </c>
      <c r="M137" s="176">
        <v>7</v>
      </c>
      <c r="N137" s="176" t="s">
        <v>1162</v>
      </c>
      <c r="O137" s="176">
        <v>8</v>
      </c>
      <c r="P137" s="176" t="s">
        <v>1163</v>
      </c>
      <c r="Q137" s="176">
        <v>10</v>
      </c>
      <c r="R137" s="176" t="s">
        <v>1164</v>
      </c>
      <c r="S137" s="176">
        <v>11</v>
      </c>
      <c r="T137" s="176" t="s">
        <v>1165</v>
      </c>
      <c r="U137" s="176">
        <v>12</v>
      </c>
      <c r="V137" s="176" t="s">
        <v>1166</v>
      </c>
      <c r="W137" s="176"/>
      <c r="X137" s="176" t="s">
        <v>7</v>
      </c>
      <c r="Y137" s="176">
        <v>206</v>
      </c>
      <c r="AA137" s="364"/>
      <c r="AB137" s="922" t="s">
        <v>338</v>
      </c>
      <c r="AC137" s="208" t="s">
        <v>1167</v>
      </c>
      <c r="AD137" s="241" t="s">
        <v>687</v>
      </c>
    </row>
    <row r="138" spans="2:30" ht="13.9" customHeight="1">
      <c r="B138" s="176" t="s">
        <v>120</v>
      </c>
      <c r="C138" s="176" t="s">
        <v>756</v>
      </c>
      <c r="D138" s="176" t="s">
        <v>1168</v>
      </c>
      <c r="E138" s="176" t="s">
        <v>338</v>
      </c>
      <c r="F138" s="176" t="s">
        <v>338</v>
      </c>
      <c r="G138" s="176" t="s">
        <v>338</v>
      </c>
      <c r="H138" s="176" t="s">
        <v>338</v>
      </c>
      <c r="I138" s="176" t="s">
        <v>338</v>
      </c>
      <c r="J138" s="176" t="s">
        <v>338</v>
      </c>
      <c r="K138" s="176" t="s">
        <v>338</v>
      </c>
      <c r="L138" s="176" t="s">
        <v>338</v>
      </c>
      <c r="M138" s="176" t="s">
        <v>338</v>
      </c>
      <c r="N138" s="176" t="s">
        <v>338</v>
      </c>
      <c r="O138" s="176" t="s">
        <v>338</v>
      </c>
      <c r="P138" s="176" t="s">
        <v>338</v>
      </c>
      <c r="Q138" s="176" t="s">
        <v>338</v>
      </c>
      <c r="R138" s="176" t="s">
        <v>338</v>
      </c>
      <c r="S138" s="176" t="s">
        <v>338</v>
      </c>
      <c r="T138" s="176" t="s">
        <v>338</v>
      </c>
      <c r="U138" s="176" t="s">
        <v>338</v>
      </c>
      <c r="V138" s="176" t="s">
        <v>338</v>
      </c>
      <c r="W138" s="176"/>
      <c r="X138" s="176" t="s">
        <v>120</v>
      </c>
      <c r="Y138" s="176">
        <v>1</v>
      </c>
      <c r="AA138" s="364"/>
      <c r="AB138" s="922" t="s">
        <v>338</v>
      </c>
      <c r="AC138" s="208" t="s">
        <v>1169</v>
      </c>
      <c r="AD138" s="241" t="s">
        <v>687</v>
      </c>
    </row>
    <row r="139" spans="2:30" ht="13.9" customHeight="1">
      <c r="B139" s="176" t="s">
        <v>46</v>
      </c>
      <c r="C139" s="176" t="s">
        <v>338</v>
      </c>
      <c r="D139" s="176" t="s">
        <v>155</v>
      </c>
      <c r="E139" s="176" t="s">
        <v>338</v>
      </c>
      <c r="F139" s="176" t="s">
        <v>338</v>
      </c>
      <c r="G139" s="176" t="s">
        <v>338</v>
      </c>
      <c r="H139" s="176" t="s">
        <v>338</v>
      </c>
      <c r="I139" s="176" t="s">
        <v>338</v>
      </c>
      <c r="J139" s="176" t="s">
        <v>338</v>
      </c>
      <c r="K139" s="176" t="s">
        <v>338</v>
      </c>
      <c r="L139" s="176" t="s">
        <v>338</v>
      </c>
      <c r="M139" s="176" t="s">
        <v>338</v>
      </c>
      <c r="N139" s="176" t="s">
        <v>338</v>
      </c>
      <c r="O139" s="176" t="s">
        <v>338</v>
      </c>
      <c r="P139" s="176" t="s">
        <v>338</v>
      </c>
      <c r="Q139" s="176" t="s">
        <v>338</v>
      </c>
      <c r="R139" s="176" t="s">
        <v>338</v>
      </c>
      <c r="S139" s="176" t="s">
        <v>338</v>
      </c>
      <c r="T139" s="176" t="s">
        <v>338</v>
      </c>
      <c r="U139" s="176" t="s">
        <v>338</v>
      </c>
      <c r="V139" s="176" t="s">
        <v>338</v>
      </c>
      <c r="W139" s="176"/>
      <c r="X139" s="176" t="s">
        <v>46</v>
      </c>
      <c r="Y139" s="176">
        <v>0</v>
      </c>
      <c r="AA139" s="364"/>
      <c r="AB139" s="922" t="s">
        <v>338</v>
      </c>
      <c r="AC139" s="208" t="s">
        <v>1170</v>
      </c>
      <c r="AD139" s="241" t="s">
        <v>687</v>
      </c>
    </row>
    <row r="140" spans="2:30" ht="13.9" customHeight="1">
      <c r="B140" s="176" t="s">
        <v>18</v>
      </c>
      <c r="C140" s="176" t="s">
        <v>670</v>
      </c>
      <c r="D140" s="176" t="s">
        <v>1171</v>
      </c>
      <c r="E140" s="176" t="s">
        <v>338</v>
      </c>
      <c r="F140" s="176" t="s">
        <v>338</v>
      </c>
      <c r="G140" s="176" t="s">
        <v>338</v>
      </c>
      <c r="H140" s="176" t="s">
        <v>338</v>
      </c>
      <c r="I140" s="176" t="s">
        <v>338</v>
      </c>
      <c r="J140" s="176" t="s">
        <v>338</v>
      </c>
      <c r="K140" s="176" t="s">
        <v>338</v>
      </c>
      <c r="L140" s="176" t="s">
        <v>338</v>
      </c>
      <c r="M140" s="176" t="s">
        <v>338</v>
      </c>
      <c r="N140" s="176" t="s">
        <v>338</v>
      </c>
      <c r="O140" s="176" t="s">
        <v>338</v>
      </c>
      <c r="P140" s="176" t="s">
        <v>338</v>
      </c>
      <c r="Q140" s="176" t="s">
        <v>338</v>
      </c>
      <c r="R140" s="176" t="s">
        <v>338</v>
      </c>
      <c r="S140" s="176" t="s">
        <v>338</v>
      </c>
      <c r="T140" s="176" t="s">
        <v>338</v>
      </c>
      <c r="U140" s="176" t="s">
        <v>338</v>
      </c>
      <c r="V140" s="176" t="s">
        <v>338</v>
      </c>
      <c r="W140" s="176"/>
      <c r="X140" s="176" t="s">
        <v>18</v>
      </c>
      <c r="Y140" s="176">
        <v>1</v>
      </c>
      <c r="AA140" s="364"/>
      <c r="AB140" s="922" t="s">
        <v>338</v>
      </c>
      <c r="AC140" s="208" t="s">
        <v>1172</v>
      </c>
      <c r="AD140" s="241" t="s">
        <v>667</v>
      </c>
    </row>
    <row r="141" spans="2:30" ht="13.9" customHeight="1">
      <c r="B141" s="176" t="s">
        <v>49</v>
      </c>
      <c r="C141" s="176" t="s">
        <v>338</v>
      </c>
      <c r="D141" s="176" t="s">
        <v>155</v>
      </c>
      <c r="E141" s="176" t="s">
        <v>338</v>
      </c>
      <c r="F141" s="176" t="s">
        <v>338</v>
      </c>
      <c r="G141" s="176" t="s">
        <v>338</v>
      </c>
      <c r="H141" s="176" t="s">
        <v>338</v>
      </c>
      <c r="I141" s="176" t="s">
        <v>338</v>
      </c>
      <c r="J141" s="176" t="s">
        <v>338</v>
      </c>
      <c r="K141" s="176" t="s">
        <v>338</v>
      </c>
      <c r="L141" s="176" t="s">
        <v>338</v>
      </c>
      <c r="M141" s="176" t="s">
        <v>338</v>
      </c>
      <c r="N141" s="176" t="s">
        <v>338</v>
      </c>
      <c r="O141" s="176" t="s">
        <v>338</v>
      </c>
      <c r="P141" s="176" t="s">
        <v>338</v>
      </c>
      <c r="Q141" s="176" t="s">
        <v>338</v>
      </c>
      <c r="R141" s="176" t="s">
        <v>338</v>
      </c>
      <c r="S141" s="176" t="s">
        <v>338</v>
      </c>
      <c r="T141" s="176" t="s">
        <v>338</v>
      </c>
      <c r="U141" s="176" t="s">
        <v>338</v>
      </c>
      <c r="V141" s="176" t="s">
        <v>338</v>
      </c>
      <c r="W141" s="176"/>
      <c r="X141" s="176" t="s">
        <v>49</v>
      </c>
      <c r="Y141" s="176" t="s">
        <v>668</v>
      </c>
      <c r="AA141" s="364"/>
      <c r="AB141" s="922" t="s">
        <v>338</v>
      </c>
      <c r="AC141" s="208" t="s">
        <v>1173</v>
      </c>
      <c r="AD141" s="241" t="s">
        <v>667</v>
      </c>
    </row>
    <row r="142" spans="2:30" ht="13.9" customHeight="1">
      <c r="B142" s="176" t="s">
        <v>67</v>
      </c>
      <c r="C142" s="176" t="s">
        <v>338</v>
      </c>
      <c r="D142" s="176" t="s">
        <v>155</v>
      </c>
      <c r="E142" s="176" t="s">
        <v>338</v>
      </c>
      <c r="F142" s="176" t="s">
        <v>338</v>
      </c>
      <c r="G142" s="176" t="s">
        <v>338</v>
      </c>
      <c r="H142" s="176" t="s">
        <v>338</v>
      </c>
      <c r="I142" s="176" t="s">
        <v>338</v>
      </c>
      <c r="J142" s="176" t="s">
        <v>338</v>
      </c>
      <c r="K142" s="176" t="s">
        <v>338</v>
      </c>
      <c r="L142" s="176" t="s">
        <v>338</v>
      </c>
      <c r="M142" s="176" t="s">
        <v>338</v>
      </c>
      <c r="N142" s="176" t="s">
        <v>338</v>
      </c>
      <c r="O142" s="176" t="s">
        <v>338</v>
      </c>
      <c r="P142" s="176" t="s">
        <v>338</v>
      </c>
      <c r="Q142" s="176" t="s">
        <v>338</v>
      </c>
      <c r="R142" s="176" t="s">
        <v>338</v>
      </c>
      <c r="S142" s="176" t="s">
        <v>338</v>
      </c>
      <c r="T142" s="176" t="s">
        <v>338</v>
      </c>
      <c r="U142" s="176" t="s">
        <v>338</v>
      </c>
      <c r="V142" s="176" t="s">
        <v>338</v>
      </c>
      <c r="W142" s="176"/>
      <c r="X142" s="176" t="s">
        <v>67</v>
      </c>
      <c r="Y142" s="176" t="s">
        <v>668</v>
      </c>
      <c r="AA142" s="364"/>
      <c r="AB142" s="922" t="s">
        <v>338</v>
      </c>
      <c r="AC142" s="208" t="s">
        <v>1174</v>
      </c>
      <c r="AD142" s="241" t="s">
        <v>667</v>
      </c>
    </row>
    <row r="143" spans="2:30" ht="13.9" customHeight="1">
      <c r="B143" s="176" t="s">
        <v>71</v>
      </c>
      <c r="C143" s="176" t="s">
        <v>338</v>
      </c>
      <c r="D143" s="176" t="s">
        <v>155</v>
      </c>
      <c r="E143" s="176" t="s">
        <v>338</v>
      </c>
      <c r="F143" s="176" t="s">
        <v>338</v>
      </c>
      <c r="G143" s="176" t="s">
        <v>338</v>
      </c>
      <c r="H143" s="176" t="s">
        <v>338</v>
      </c>
      <c r="I143" s="176" t="s">
        <v>338</v>
      </c>
      <c r="J143" s="176" t="s">
        <v>338</v>
      </c>
      <c r="K143" s="176" t="s">
        <v>338</v>
      </c>
      <c r="L143" s="176" t="s">
        <v>338</v>
      </c>
      <c r="M143" s="176" t="s">
        <v>338</v>
      </c>
      <c r="N143" s="176" t="s">
        <v>338</v>
      </c>
      <c r="O143" s="176" t="s">
        <v>338</v>
      </c>
      <c r="P143" s="176" t="s">
        <v>338</v>
      </c>
      <c r="Q143" s="176" t="s">
        <v>338</v>
      </c>
      <c r="R143" s="176" t="s">
        <v>338</v>
      </c>
      <c r="S143" s="176" t="s">
        <v>338</v>
      </c>
      <c r="T143" s="176" t="s">
        <v>338</v>
      </c>
      <c r="U143" s="176" t="s">
        <v>338</v>
      </c>
      <c r="V143" s="176" t="s">
        <v>338</v>
      </c>
      <c r="W143" s="176"/>
      <c r="X143" s="176" t="s">
        <v>71</v>
      </c>
      <c r="Y143" s="176" t="s">
        <v>668</v>
      </c>
      <c r="AA143" s="364"/>
      <c r="AB143" s="922" t="s">
        <v>338</v>
      </c>
      <c r="AC143" s="208" t="s">
        <v>1175</v>
      </c>
      <c r="AD143" s="241" t="s">
        <v>667</v>
      </c>
    </row>
    <row r="144" spans="2:30" ht="13.9" customHeight="1">
      <c r="B144" s="176"/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AA144" s="364"/>
      <c r="AB144" s="922" t="s">
        <v>338</v>
      </c>
      <c r="AC144" s="208" t="s">
        <v>1176</v>
      </c>
      <c r="AD144" s="241" t="s">
        <v>667</v>
      </c>
    </row>
    <row r="145" spans="2:30" ht="13.9" customHeight="1">
      <c r="B145" s="176"/>
      <c r="C145" s="176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AA145" s="364"/>
      <c r="AB145" s="922" t="s">
        <v>338</v>
      </c>
      <c r="AC145" s="208" t="s">
        <v>1177</v>
      </c>
      <c r="AD145" s="241" t="s">
        <v>667</v>
      </c>
    </row>
    <row r="146" spans="2:30" ht="13.9" customHeight="1">
      <c r="B146" s="176"/>
      <c r="C146" s="176"/>
      <c r="D146" s="176"/>
      <c r="E146" s="176"/>
      <c r="F146" s="176"/>
      <c r="G146" s="176"/>
      <c r="H146" s="176"/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AA146" s="364"/>
      <c r="AB146" s="922" t="s">
        <v>338</v>
      </c>
      <c r="AC146" s="208" t="s">
        <v>1178</v>
      </c>
      <c r="AD146" s="241" t="s">
        <v>667</v>
      </c>
    </row>
    <row r="147" spans="2:30" ht="13.9" customHeight="1">
      <c r="B147" s="176"/>
      <c r="C147" s="176"/>
      <c r="D147" s="176"/>
      <c r="E147" s="176"/>
      <c r="F147" s="176"/>
      <c r="G147" s="176"/>
      <c r="H147" s="176"/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AA147" s="364"/>
      <c r="AB147" s="922" t="s">
        <v>338</v>
      </c>
      <c r="AC147" s="208" t="s">
        <v>1179</v>
      </c>
      <c r="AD147" s="241" t="s">
        <v>667</v>
      </c>
    </row>
    <row r="148" spans="2:30" ht="13.9" customHeight="1">
      <c r="B148" s="176"/>
      <c r="C148" s="176"/>
      <c r="D148" s="176"/>
      <c r="E148" s="176"/>
      <c r="F148" s="176"/>
      <c r="G148" s="176"/>
      <c r="H148" s="17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AA148" s="364"/>
      <c r="AB148" s="922" t="s">
        <v>338</v>
      </c>
      <c r="AC148" s="208" t="s">
        <v>1180</v>
      </c>
      <c r="AD148" s="241" t="s">
        <v>667</v>
      </c>
    </row>
    <row r="149" spans="2:30" ht="13.9" customHeight="1"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AA149" s="364"/>
      <c r="AB149" s="922" t="s">
        <v>338</v>
      </c>
      <c r="AC149" s="208" t="s">
        <v>1181</v>
      </c>
      <c r="AD149" s="241" t="s">
        <v>667</v>
      </c>
    </row>
    <row r="150" spans="2:30" ht="13.9" customHeight="1">
      <c r="B150" s="176"/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AA150" s="364"/>
      <c r="AB150" s="922" t="s">
        <v>338</v>
      </c>
      <c r="AC150" s="208" t="s">
        <v>1182</v>
      </c>
      <c r="AD150" s="241" t="s">
        <v>695</v>
      </c>
    </row>
    <row r="151" spans="2:30" ht="13.9" customHeight="1">
      <c r="B151" s="176"/>
      <c r="C151" s="176"/>
      <c r="D151" s="176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AA151" s="364"/>
      <c r="AB151" s="922" t="s">
        <v>338</v>
      </c>
      <c r="AC151" s="208" t="s">
        <v>1183</v>
      </c>
      <c r="AD151" s="241" t="s">
        <v>695</v>
      </c>
    </row>
    <row r="152" spans="2:30" ht="13.9" customHeight="1">
      <c r="B152" s="176"/>
      <c r="C152" s="176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AA152" s="364"/>
      <c r="AB152" s="922" t="s">
        <v>338</v>
      </c>
      <c r="AC152" s="208" t="s">
        <v>1184</v>
      </c>
      <c r="AD152" s="241" t="s">
        <v>695</v>
      </c>
    </row>
    <row r="153" spans="2:30" ht="13.9" customHeight="1">
      <c r="B153" s="176"/>
      <c r="C153" s="176"/>
      <c r="D153" s="176"/>
      <c r="E153" s="176"/>
      <c r="F153" s="176"/>
      <c r="G153" s="176"/>
      <c r="H153" s="176"/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AA153" s="364"/>
      <c r="AB153" s="922" t="s">
        <v>338</v>
      </c>
      <c r="AC153" s="208" t="s">
        <v>1185</v>
      </c>
      <c r="AD153" s="241" t="s">
        <v>695</v>
      </c>
    </row>
    <row r="154" spans="2:30" ht="13.9" customHeight="1">
      <c r="B154" s="176"/>
      <c r="C154" s="176"/>
      <c r="D154" s="176"/>
      <c r="E154" s="176"/>
      <c r="F154" s="176"/>
      <c r="G154" s="176"/>
      <c r="H154" s="176"/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AA154" s="364"/>
      <c r="AB154" s="922" t="s">
        <v>338</v>
      </c>
      <c r="AC154" s="208" t="s">
        <v>1186</v>
      </c>
      <c r="AD154" s="241" t="s">
        <v>695</v>
      </c>
    </row>
    <row r="155" spans="2:30" ht="13.9" customHeight="1">
      <c r="B155" s="176"/>
      <c r="C155" s="176"/>
      <c r="D155" s="176"/>
      <c r="E155" s="176"/>
      <c r="F155" s="176"/>
      <c r="G155" s="176"/>
      <c r="H155" s="176"/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AA155" s="364"/>
      <c r="AB155" s="922" t="s">
        <v>338</v>
      </c>
      <c r="AC155" s="208" t="s">
        <v>1187</v>
      </c>
      <c r="AD155" s="241" t="s">
        <v>695</v>
      </c>
    </row>
    <row r="156" spans="2:30" ht="13.9" customHeight="1">
      <c r="B156" s="176"/>
      <c r="C156" s="176"/>
      <c r="D156" s="176"/>
      <c r="E156" s="176"/>
      <c r="F156" s="176"/>
      <c r="G156" s="176"/>
      <c r="H156" s="176"/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AA156" s="364"/>
      <c r="AB156" s="922" t="s">
        <v>338</v>
      </c>
      <c r="AC156" s="208" t="s">
        <v>1188</v>
      </c>
      <c r="AD156" s="241" t="s">
        <v>695</v>
      </c>
    </row>
    <row r="157" spans="2:30" ht="13.9" customHeight="1">
      <c r="B157" s="176"/>
      <c r="C157" s="176"/>
      <c r="D157" s="176"/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AA157" s="364"/>
      <c r="AB157" s="922" t="s">
        <v>338</v>
      </c>
      <c r="AC157" s="208" t="s">
        <v>1189</v>
      </c>
      <c r="AD157" s="241" t="s">
        <v>695</v>
      </c>
    </row>
    <row r="158" spans="2:30" ht="13.9" customHeight="1">
      <c r="B158" s="176"/>
      <c r="C158" s="176"/>
      <c r="D158" s="176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AA158" s="364"/>
      <c r="AB158" s="922" t="s">
        <v>338</v>
      </c>
      <c r="AC158" s="208" t="s">
        <v>1190</v>
      </c>
      <c r="AD158" s="241" t="s">
        <v>695</v>
      </c>
    </row>
    <row r="159" spans="2:30" ht="13.9" customHeight="1">
      <c r="B159" s="176"/>
      <c r="C159" s="176"/>
      <c r="D159" s="176"/>
      <c r="E159" s="176"/>
      <c r="F159" s="176"/>
      <c r="G159" s="176"/>
      <c r="H159" s="17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AA159" s="364"/>
      <c r="AB159" s="922" t="s">
        <v>338</v>
      </c>
      <c r="AC159" s="208" t="s">
        <v>1191</v>
      </c>
      <c r="AD159" s="241" t="s">
        <v>695</v>
      </c>
    </row>
    <row r="160" spans="2:30" ht="13.9" customHeight="1">
      <c r="B160" s="176"/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AA160" s="364"/>
      <c r="AB160" s="922" t="s">
        <v>338</v>
      </c>
      <c r="AC160" s="208" t="s">
        <v>1192</v>
      </c>
      <c r="AD160" s="241" t="s">
        <v>695</v>
      </c>
    </row>
    <row r="161" spans="2:30" ht="13.9" customHeight="1">
      <c r="B161" s="176"/>
      <c r="C161" s="176"/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AA161" s="364"/>
      <c r="AB161" s="922" t="s">
        <v>338</v>
      </c>
      <c r="AC161" s="208" t="s">
        <v>1193</v>
      </c>
      <c r="AD161" s="241" t="s">
        <v>695</v>
      </c>
    </row>
    <row r="162" spans="2:30" ht="13.9" customHeight="1">
      <c r="B162" s="176"/>
      <c r="C162" s="176"/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AA162" s="364"/>
      <c r="AB162" s="922" t="s">
        <v>338</v>
      </c>
      <c r="AC162" s="208" t="s">
        <v>1194</v>
      </c>
      <c r="AD162" s="241" t="s">
        <v>695</v>
      </c>
    </row>
    <row r="163" spans="2:30" ht="13.9" customHeight="1">
      <c r="B163" s="176"/>
      <c r="C163" s="176"/>
      <c r="D163" s="176"/>
      <c r="E163" s="176"/>
      <c r="F163" s="176"/>
      <c r="G163" s="176"/>
      <c r="H163" s="176"/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AA163" s="364"/>
      <c r="AB163" s="922" t="s">
        <v>338</v>
      </c>
      <c r="AC163" s="208" t="s">
        <v>1195</v>
      </c>
      <c r="AD163" s="241" t="s">
        <v>695</v>
      </c>
    </row>
    <row r="164" spans="2:30" ht="13.9" customHeight="1"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AA164" s="364"/>
      <c r="AB164" s="922" t="s">
        <v>338</v>
      </c>
      <c r="AC164" s="208" t="s">
        <v>1196</v>
      </c>
      <c r="AD164" s="241" t="s">
        <v>695</v>
      </c>
    </row>
    <row r="165" spans="2:30" ht="13.9" customHeight="1">
      <c r="B165" s="176"/>
      <c r="C165" s="176"/>
      <c r="D165" s="176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AA165" s="364"/>
      <c r="AB165" s="922" t="s">
        <v>338</v>
      </c>
      <c r="AC165" s="208" t="s">
        <v>1197</v>
      </c>
      <c r="AD165" s="241" t="s">
        <v>695</v>
      </c>
    </row>
    <row r="166" spans="2:30" ht="13.9" customHeight="1">
      <c r="B166" s="176"/>
      <c r="C166" s="176"/>
      <c r="D166" s="176"/>
      <c r="E166" s="176"/>
      <c r="F166" s="176"/>
      <c r="G166" s="176"/>
      <c r="H166" s="176"/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AA166" s="364"/>
      <c r="AB166" s="922" t="s">
        <v>338</v>
      </c>
      <c r="AC166" s="208" t="s">
        <v>1198</v>
      </c>
      <c r="AD166" s="241" t="s">
        <v>695</v>
      </c>
    </row>
    <row r="167" spans="2:30" ht="13.9" customHeight="1">
      <c r="B167" s="176"/>
      <c r="C167" s="176"/>
      <c r="D167" s="176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AA167" s="364"/>
      <c r="AB167" s="922" t="s">
        <v>338</v>
      </c>
      <c r="AC167" s="208" t="s">
        <v>1199</v>
      </c>
      <c r="AD167" s="241" t="s">
        <v>698</v>
      </c>
    </row>
    <row r="168" spans="2:30" ht="13.9" customHeight="1">
      <c r="B168" s="176"/>
      <c r="C168" s="176"/>
      <c r="D168" s="176"/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AA168" s="364"/>
      <c r="AB168" s="922" t="s">
        <v>338</v>
      </c>
      <c r="AC168" s="208" t="s">
        <v>1200</v>
      </c>
      <c r="AD168" s="241" t="s">
        <v>698</v>
      </c>
    </row>
    <row r="169" spans="2:30" ht="13.9" customHeight="1">
      <c r="B169" s="176"/>
      <c r="C169" s="176"/>
      <c r="D169" s="176"/>
      <c r="E169" s="176"/>
      <c r="F169" s="176"/>
      <c r="G169" s="176"/>
      <c r="H169" s="176"/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AA169" s="364"/>
      <c r="AB169" s="922" t="s">
        <v>338</v>
      </c>
      <c r="AC169" s="208" t="s">
        <v>1201</v>
      </c>
      <c r="AD169" s="241" t="s">
        <v>698</v>
      </c>
    </row>
    <row r="170" spans="2:30" ht="13.9" customHeight="1">
      <c r="B170" s="176"/>
      <c r="C170" s="176"/>
      <c r="D170" s="176"/>
      <c r="E170" s="176"/>
      <c r="F170" s="176"/>
      <c r="G170" s="176"/>
      <c r="H170" s="176"/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AA170" s="364"/>
      <c r="AB170" s="922" t="s">
        <v>338</v>
      </c>
      <c r="AC170" s="208" t="s">
        <v>1202</v>
      </c>
      <c r="AD170" s="241" t="s">
        <v>698</v>
      </c>
    </row>
    <row r="171" spans="2:30" ht="13.9" customHeight="1">
      <c r="B171" s="176"/>
      <c r="C171" s="176"/>
      <c r="D171" s="176"/>
      <c r="E171" s="176"/>
      <c r="F171" s="176"/>
      <c r="G171" s="176"/>
      <c r="H171" s="176"/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AA171" s="364"/>
      <c r="AB171" s="922" t="s">
        <v>338</v>
      </c>
      <c r="AC171" s="208" t="s">
        <v>1203</v>
      </c>
      <c r="AD171" s="241" t="s">
        <v>698</v>
      </c>
    </row>
    <row r="172" spans="2:30" ht="13.9" customHeight="1">
      <c r="B172" s="176"/>
      <c r="C172" s="176"/>
      <c r="D172" s="176"/>
      <c r="E172" s="176"/>
      <c r="F172" s="176"/>
      <c r="G172" s="176"/>
      <c r="H172" s="176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AA172" s="364"/>
      <c r="AB172" s="922" t="s">
        <v>338</v>
      </c>
      <c r="AC172" s="208" t="s">
        <v>1204</v>
      </c>
      <c r="AD172" s="241" t="s">
        <v>698</v>
      </c>
    </row>
    <row r="173" spans="2:30" ht="13.9" customHeight="1">
      <c r="B173" s="176"/>
      <c r="C173" s="176"/>
      <c r="D173" s="176"/>
      <c r="E173" s="176"/>
      <c r="F173" s="176"/>
      <c r="G173" s="176"/>
      <c r="H173" s="176"/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AA173" s="364"/>
      <c r="AB173" s="922" t="s">
        <v>338</v>
      </c>
      <c r="AC173" s="208" t="s">
        <v>1205</v>
      </c>
      <c r="AD173" s="241" t="s">
        <v>698</v>
      </c>
    </row>
    <row r="174" spans="2:30" ht="13.9" customHeight="1"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AA174" s="364"/>
      <c r="AB174" s="922" t="s">
        <v>338</v>
      </c>
      <c r="AC174" s="208" t="s">
        <v>1206</v>
      </c>
      <c r="AD174" s="241" t="s">
        <v>698</v>
      </c>
    </row>
    <row r="175" spans="2:30" ht="13.9" customHeight="1"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AA175" s="364"/>
      <c r="AB175" s="922" t="s">
        <v>338</v>
      </c>
      <c r="AC175" s="208" t="s">
        <v>1207</v>
      </c>
      <c r="AD175" s="241" t="s">
        <v>698</v>
      </c>
    </row>
    <row r="176" spans="2:30" ht="13.9" customHeight="1">
      <c r="B176" s="176"/>
      <c r="C176" s="176"/>
      <c r="D176" s="176"/>
      <c r="E176" s="176"/>
      <c r="F176" s="176"/>
      <c r="G176" s="176"/>
      <c r="H176" s="176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AA176" s="364"/>
      <c r="AB176" s="922" t="s">
        <v>338</v>
      </c>
      <c r="AC176" s="208" t="s">
        <v>1208</v>
      </c>
      <c r="AD176" s="241" t="s">
        <v>698</v>
      </c>
    </row>
    <row r="177" spans="2:30" ht="13.9" customHeight="1">
      <c r="B177" s="176"/>
      <c r="C177" s="176"/>
      <c r="D177" s="176"/>
      <c r="E177" s="176"/>
      <c r="F177" s="176"/>
      <c r="G177" s="176"/>
      <c r="H177" s="176"/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AA177" s="364"/>
      <c r="AB177" s="922" t="s">
        <v>338</v>
      </c>
      <c r="AC177" s="208" t="s">
        <v>1209</v>
      </c>
      <c r="AD177" s="241" t="s">
        <v>698</v>
      </c>
    </row>
    <row r="178" spans="2:30" ht="13.9" customHeight="1">
      <c r="B178" s="176"/>
      <c r="C178" s="176"/>
      <c r="D178" s="176"/>
      <c r="E178" s="176"/>
      <c r="F178" s="176"/>
      <c r="G178" s="176"/>
      <c r="H178" s="176"/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AA178" s="364"/>
      <c r="AB178" s="922" t="s">
        <v>338</v>
      </c>
      <c r="AC178" s="208" t="s">
        <v>1210</v>
      </c>
      <c r="AD178" s="241" t="s">
        <v>698</v>
      </c>
    </row>
    <row r="179" spans="2:30" ht="13.9" customHeight="1">
      <c r="B179" s="176"/>
      <c r="C179" s="176"/>
      <c r="D179" s="176"/>
      <c r="E179" s="176"/>
      <c r="F179" s="176"/>
      <c r="G179" s="176"/>
      <c r="H179" s="176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AA179" s="364"/>
      <c r="AB179" s="922" t="s">
        <v>338</v>
      </c>
      <c r="AC179" s="208" t="s">
        <v>1211</v>
      </c>
      <c r="AD179" s="241" t="s">
        <v>698</v>
      </c>
    </row>
    <row r="180" spans="2:30" ht="13.9" customHeight="1"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AA180" s="364"/>
      <c r="AB180" s="922" t="s">
        <v>338</v>
      </c>
      <c r="AC180" s="208" t="s">
        <v>1212</v>
      </c>
      <c r="AD180" s="241" t="s">
        <v>698</v>
      </c>
    </row>
    <row r="181" spans="2:30" ht="13.9" customHeight="1">
      <c r="B181" s="176"/>
      <c r="C181" s="176"/>
      <c r="D181" s="176"/>
      <c r="E181" s="176"/>
      <c r="F181" s="176"/>
      <c r="G181" s="176"/>
      <c r="H181" s="176"/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AA181" s="364"/>
      <c r="AB181" s="922" t="s">
        <v>338</v>
      </c>
      <c r="AC181" s="208" t="s">
        <v>1213</v>
      </c>
      <c r="AD181" s="241" t="s">
        <v>698</v>
      </c>
    </row>
    <row r="182" spans="2:30" ht="13.9" customHeight="1">
      <c r="B182" s="176"/>
      <c r="C182" s="176"/>
      <c r="D182" s="176"/>
      <c r="E182" s="176"/>
      <c r="F182" s="176"/>
      <c r="G182" s="176"/>
      <c r="H182" s="176"/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AA182" s="364"/>
      <c r="AB182" s="922" t="s">
        <v>338</v>
      </c>
      <c r="AC182" s="208" t="s">
        <v>1214</v>
      </c>
      <c r="AD182" s="241" t="s">
        <v>698</v>
      </c>
    </row>
    <row r="183" spans="2:30" ht="13.9" customHeight="1">
      <c r="B183" s="176"/>
      <c r="C183" s="176"/>
      <c r="D183" s="176"/>
      <c r="E183" s="176"/>
      <c r="F183" s="176"/>
      <c r="G183" s="176"/>
      <c r="H183" s="176"/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AA183" s="364"/>
      <c r="AB183" s="922" t="s">
        <v>338</v>
      </c>
      <c r="AC183" s="208" t="s">
        <v>1215</v>
      </c>
      <c r="AD183" s="241" t="s">
        <v>698</v>
      </c>
    </row>
    <row r="184" spans="2:30" ht="13.9" customHeight="1">
      <c r="B184" s="176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AA184" s="364"/>
      <c r="AB184" s="922" t="s">
        <v>338</v>
      </c>
      <c r="AC184" s="208" t="s">
        <v>1216</v>
      </c>
      <c r="AD184" s="241" t="s">
        <v>698</v>
      </c>
    </row>
    <row r="185" spans="2:30" ht="13.9" customHeight="1"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AA185" s="364"/>
      <c r="AB185" s="922" t="s">
        <v>338</v>
      </c>
      <c r="AC185" s="208" t="s">
        <v>1217</v>
      </c>
      <c r="AD185" s="241" t="s">
        <v>698</v>
      </c>
    </row>
    <row r="186" spans="2:30" ht="13.9" customHeight="1"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AB186" s="922" t="s">
        <v>338</v>
      </c>
      <c r="AC186" s="208" t="s">
        <v>1218</v>
      </c>
      <c r="AD186" s="241" t="s">
        <v>698</v>
      </c>
    </row>
    <row r="187" spans="2:30" ht="13.9" customHeight="1">
      <c r="B187" s="176"/>
      <c r="C187" s="176"/>
      <c r="D187" s="176"/>
      <c r="E187" s="176"/>
      <c r="F187" s="176"/>
      <c r="G187" s="176"/>
      <c r="H187" s="176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AB187" s="922" t="s">
        <v>338</v>
      </c>
      <c r="AC187" s="208" t="s">
        <v>1219</v>
      </c>
      <c r="AD187" s="241" t="s">
        <v>698</v>
      </c>
    </row>
    <row r="188" spans="2:30" ht="13.9" customHeight="1">
      <c r="B188" s="176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AB188" s="922" t="s">
        <v>338</v>
      </c>
      <c r="AC188" s="208" t="s">
        <v>1220</v>
      </c>
      <c r="AD188" s="241" t="s">
        <v>698</v>
      </c>
    </row>
    <row r="189" spans="2:30" ht="13.9" customHeight="1">
      <c r="B189" s="176"/>
      <c r="C189" s="176"/>
      <c r="D189" s="176"/>
      <c r="E189" s="176"/>
      <c r="F189" s="176"/>
      <c r="G189" s="176"/>
      <c r="H189" s="176"/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AB189" s="922" t="s">
        <v>338</v>
      </c>
      <c r="AC189" s="208" t="s">
        <v>1221</v>
      </c>
      <c r="AD189" s="241" t="s">
        <v>701</v>
      </c>
    </row>
    <row r="190" spans="2:30" ht="13.9" customHeight="1"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AB190" s="922" t="s">
        <v>338</v>
      </c>
      <c r="AC190" s="208" t="s">
        <v>1222</v>
      </c>
      <c r="AD190" s="241" t="s">
        <v>701</v>
      </c>
    </row>
    <row r="191" spans="2:30" ht="13.9" customHeight="1">
      <c r="B191" s="176"/>
      <c r="C191" s="176"/>
      <c r="D191" s="176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AB191" s="922" t="s">
        <v>338</v>
      </c>
      <c r="AC191" s="208" t="s">
        <v>1223</v>
      </c>
      <c r="AD191" s="241" t="s">
        <v>701</v>
      </c>
    </row>
    <row r="192" spans="2:30" ht="13.9" customHeight="1">
      <c r="B192" s="176"/>
      <c r="C192" s="176"/>
      <c r="D192" s="176"/>
      <c r="E192" s="176"/>
      <c r="F192" s="176"/>
      <c r="G192" s="176"/>
      <c r="H192" s="176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AB192" s="922" t="s">
        <v>338</v>
      </c>
      <c r="AC192" s="208" t="s">
        <v>1224</v>
      </c>
      <c r="AD192" s="241" t="s">
        <v>701</v>
      </c>
    </row>
    <row r="193" spans="2:30" ht="13.9" customHeight="1">
      <c r="B193" s="176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AB193" s="922" t="s">
        <v>338</v>
      </c>
      <c r="AC193" s="208" t="s">
        <v>1225</v>
      </c>
      <c r="AD193" s="241" t="s">
        <v>701</v>
      </c>
    </row>
    <row r="194" spans="2:30" ht="13.9" customHeight="1">
      <c r="B194" s="176"/>
      <c r="C194" s="176"/>
      <c r="D194" s="176"/>
      <c r="E194" s="176"/>
      <c r="F194" s="176"/>
      <c r="G194" s="176"/>
      <c r="H194" s="176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AB194" s="922" t="s">
        <v>338</v>
      </c>
      <c r="AC194" s="208" t="s">
        <v>1226</v>
      </c>
      <c r="AD194" s="241" t="s">
        <v>701</v>
      </c>
    </row>
    <row r="195" spans="2:30" ht="13.9" customHeight="1"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AB195" s="922" t="s">
        <v>338</v>
      </c>
      <c r="AC195" s="208" t="s">
        <v>1227</v>
      </c>
      <c r="AD195" s="241" t="s">
        <v>701</v>
      </c>
    </row>
    <row r="196" spans="2:30" ht="13.9" customHeight="1">
      <c r="B196" s="176"/>
      <c r="C196" s="176"/>
      <c r="D196" s="176"/>
      <c r="E196" s="176"/>
      <c r="F196" s="176"/>
      <c r="G196" s="176"/>
      <c r="H196" s="176"/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AB196" s="922" t="s">
        <v>338</v>
      </c>
      <c r="AC196" s="208" t="s">
        <v>1228</v>
      </c>
      <c r="AD196" s="241" t="s">
        <v>701</v>
      </c>
    </row>
    <row r="197" spans="2:30" ht="13.9" customHeight="1">
      <c r="B197" s="176"/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AB197" s="922" t="s">
        <v>338</v>
      </c>
      <c r="AC197" s="208" t="s">
        <v>1229</v>
      </c>
      <c r="AD197" s="241" t="s">
        <v>701</v>
      </c>
    </row>
    <row r="198" spans="2:30" ht="13.9" customHeight="1">
      <c r="B198" s="176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AB198" s="922" t="s">
        <v>338</v>
      </c>
      <c r="AC198" s="208" t="s">
        <v>1230</v>
      </c>
      <c r="AD198" s="241" t="s">
        <v>701</v>
      </c>
    </row>
    <row r="199" spans="2:30" ht="13.9" customHeight="1">
      <c r="B199" s="176"/>
      <c r="C199" s="176"/>
      <c r="D199" s="176"/>
      <c r="E199" s="176"/>
      <c r="F199" s="176"/>
      <c r="G199" s="176"/>
      <c r="H199" s="176"/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AB199" s="922" t="s">
        <v>338</v>
      </c>
      <c r="AC199" s="208" t="s">
        <v>1231</v>
      </c>
      <c r="AD199" s="241" t="s">
        <v>701</v>
      </c>
    </row>
    <row r="200" spans="2:30" ht="13.9" customHeight="1">
      <c r="B200" s="176"/>
      <c r="C200" s="176"/>
      <c r="D200" s="176"/>
      <c r="E200" s="176"/>
      <c r="F200" s="176"/>
      <c r="G200" s="176"/>
      <c r="H200" s="176"/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AB200" s="922" t="s">
        <v>338</v>
      </c>
      <c r="AC200" s="208" t="s">
        <v>1232</v>
      </c>
      <c r="AD200" s="241" t="s">
        <v>701</v>
      </c>
    </row>
    <row r="201" spans="2:30" ht="13.9" customHeight="1">
      <c r="B201" s="176"/>
      <c r="C201" s="176"/>
      <c r="D201" s="176"/>
      <c r="E201" s="176"/>
      <c r="F201" s="176"/>
      <c r="G201" s="176"/>
      <c r="H201" s="176"/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AB201" s="922" t="s">
        <v>338</v>
      </c>
      <c r="AC201" s="208" t="s">
        <v>1233</v>
      </c>
      <c r="AD201" s="241" t="s">
        <v>701</v>
      </c>
    </row>
    <row r="202" spans="2:30" ht="13.9" customHeight="1">
      <c r="B202" s="176"/>
      <c r="C202" s="176"/>
      <c r="D202" s="176"/>
      <c r="E202" s="176"/>
      <c r="F202" s="176"/>
      <c r="G202" s="176"/>
      <c r="H202" s="176"/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AB202" s="922" t="s">
        <v>338</v>
      </c>
      <c r="AC202" s="208" t="s">
        <v>1234</v>
      </c>
      <c r="AD202" s="241" t="s">
        <v>703</v>
      </c>
    </row>
    <row r="203" spans="2:30" ht="13.9" customHeight="1">
      <c r="B203" s="176"/>
      <c r="C203" s="176"/>
      <c r="D203" s="176"/>
      <c r="E203" s="176"/>
      <c r="F203" s="176"/>
      <c r="G203" s="176"/>
      <c r="H203" s="176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AB203" s="922" t="s">
        <v>338</v>
      </c>
      <c r="AC203" s="208" t="s">
        <v>1235</v>
      </c>
      <c r="AD203" s="241" t="s">
        <v>703</v>
      </c>
    </row>
    <row r="204" spans="2:30" ht="13.9" customHeight="1">
      <c r="B204" s="176"/>
      <c r="C204" s="176"/>
      <c r="D204" s="176"/>
      <c r="E204" s="176"/>
      <c r="F204" s="176"/>
      <c r="G204" s="176"/>
      <c r="H204" s="176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AB204" s="922" t="s">
        <v>338</v>
      </c>
      <c r="AC204" s="208" t="s">
        <v>1236</v>
      </c>
      <c r="AD204" s="241" t="s">
        <v>703</v>
      </c>
    </row>
    <row r="205" spans="2:30" ht="13.9" customHeight="1">
      <c r="B205" s="176"/>
      <c r="C205" s="176"/>
      <c r="D205" s="176"/>
      <c r="E205" s="176"/>
      <c r="F205" s="176"/>
      <c r="G205" s="176"/>
      <c r="H205" s="176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AB205" s="922" t="s">
        <v>338</v>
      </c>
      <c r="AC205" s="208" t="s">
        <v>1237</v>
      </c>
      <c r="AD205" s="241" t="s">
        <v>703</v>
      </c>
    </row>
    <row r="206" spans="2:30" ht="13.9" customHeight="1">
      <c r="B206" s="176"/>
      <c r="C206" s="176"/>
      <c r="D206" s="176"/>
      <c r="E206" s="176"/>
      <c r="F206" s="176"/>
      <c r="G206" s="176"/>
      <c r="H206" s="176"/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AB206" s="922" t="s">
        <v>338</v>
      </c>
      <c r="AC206" s="208" t="s">
        <v>1238</v>
      </c>
      <c r="AD206" s="241" t="s">
        <v>703</v>
      </c>
    </row>
    <row r="207" spans="2:30" ht="13.9" customHeight="1">
      <c r="B207" s="176"/>
      <c r="C207" s="176"/>
      <c r="D207" s="176"/>
      <c r="E207" s="176"/>
      <c r="F207" s="176"/>
      <c r="G207" s="176"/>
      <c r="H207" s="176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AB207" s="922" t="s">
        <v>338</v>
      </c>
      <c r="AC207" s="208" t="s">
        <v>1239</v>
      </c>
      <c r="AD207" s="241" t="s">
        <v>703</v>
      </c>
    </row>
    <row r="208" spans="2:30" ht="13.9" customHeight="1">
      <c r="B208" s="176"/>
      <c r="C208" s="176"/>
      <c r="D208" s="176"/>
      <c r="E208" s="176"/>
      <c r="F208" s="176"/>
      <c r="G208" s="176"/>
      <c r="H208" s="176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AB208" s="922" t="s">
        <v>338</v>
      </c>
      <c r="AC208" s="208" t="s">
        <v>1240</v>
      </c>
      <c r="AD208" s="241" t="s">
        <v>703</v>
      </c>
    </row>
    <row r="209" spans="2:30" ht="13.9" customHeight="1">
      <c r="B209" s="176"/>
      <c r="C209" s="176"/>
      <c r="D209" s="176"/>
      <c r="E209" s="176"/>
      <c r="F209" s="176"/>
      <c r="G209" s="176"/>
      <c r="H209" s="176"/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AB209" s="922" t="s">
        <v>338</v>
      </c>
      <c r="AC209" s="208" t="s">
        <v>1241</v>
      </c>
      <c r="AD209" s="241" t="s">
        <v>703</v>
      </c>
    </row>
    <row r="210" spans="2:30" ht="13.9" customHeight="1">
      <c r="B210" s="176"/>
      <c r="C210" s="176"/>
      <c r="D210" s="176"/>
      <c r="E210" s="176"/>
      <c r="F210" s="176"/>
      <c r="G210" s="176"/>
      <c r="H210" s="176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AB210" s="922" t="s">
        <v>338</v>
      </c>
      <c r="AC210" s="208" t="s">
        <v>1242</v>
      </c>
      <c r="AD210" s="241" t="s">
        <v>703</v>
      </c>
    </row>
    <row r="211" spans="2:30" ht="13.9" customHeight="1">
      <c r="B211" s="176"/>
      <c r="C211" s="176"/>
      <c r="D211" s="176"/>
      <c r="E211" s="176"/>
      <c r="F211" s="176"/>
      <c r="G211" s="176"/>
      <c r="H211" s="176"/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AB211" s="922" t="s">
        <v>338</v>
      </c>
      <c r="AC211" s="208" t="s">
        <v>1243</v>
      </c>
      <c r="AD211" s="241" t="s">
        <v>703</v>
      </c>
    </row>
    <row r="212" spans="2:30" ht="13.9" customHeight="1">
      <c r="B212" s="176"/>
      <c r="C212" s="176"/>
      <c r="D212" s="176"/>
      <c r="E212" s="176"/>
      <c r="F212" s="176"/>
      <c r="G212" s="176"/>
      <c r="H212" s="176"/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AB212" s="922" t="s">
        <v>338</v>
      </c>
      <c r="AC212" s="208" t="s">
        <v>1244</v>
      </c>
      <c r="AD212" s="241" t="s">
        <v>703</v>
      </c>
    </row>
    <row r="213" spans="2:30" ht="13.9" customHeight="1">
      <c r="B213" s="176"/>
      <c r="C213" s="176"/>
      <c r="D213" s="176"/>
      <c r="E213" s="176"/>
      <c r="F213" s="176"/>
      <c r="G213" s="176"/>
      <c r="H213" s="176"/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AB213" s="922" t="s">
        <v>338</v>
      </c>
      <c r="AC213" s="208" t="s">
        <v>1245</v>
      </c>
      <c r="AD213" s="241" t="s">
        <v>703</v>
      </c>
    </row>
    <row r="214" spans="2:30" ht="13.9" customHeight="1">
      <c r="B214" s="176"/>
      <c r="C214" s="176"/>
      <c r="D214" s="176"/>
      <c r="E214" s="176"/>
      <c r="F214" s="176"/>
      <c r="G214" s="176"/>
      <c r="H214" s="176"/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AB214" s="922" t="s">
        <v>338</v>
      </c>
      <c r="AC214" s="208" t="s">
        <v>1246</v>
      </c>
      <c r="AD214" s="241" t="s">
        <v>703</v>
      </c>
    </row>
    <row r="215" spans="2:30" ht="13.9" customHeight="1">
      <c r="B215" s="176"/>
      <c r="C215" s="176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AB215" s="922" t="s">
        <v>338</v>
      </c>
      <c r="AC215" s="208" t="s">
        <v>1247</v>
      </c>
      <c r="AD215" s="241" t="s">
        <v>703</v>
      </c>
    </row>
    <row r="216" spans="2:30" ht="13.9" customHeight="1">
      <c r="B216" s="176"/>
      <c r="C216" s="176"/>
      <c r="D216" s="176"/>
      <c r="E216" s="176"/>
      <c r="F216" s="176"/>
      <c r="G216" s="176"/>
      <c r="H216" s="176"/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AB216" s="922" t="s">
        <v>338</v>
      </c>
      <c r="AC216" s="208" t="s">
        <v>1248</v>
      </c>
      <c r="AD216" s="241" t="s">
        <v>703</v>
      </c>
    </row>
    <row r="217" spans="2:30" ht="13.9" customHeight="1">
      <c r="B217" s="176"/>
      <c r="C217" s="176"/>
      <c r="D217" s="176"/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AB217" s="922" t="s">
        <v>338</v>
      </c>
      <c r="AC217" s="208" t="s">
        <v>1249</v>
      </c>
      <c r="AD217" s="241" t="s">
        <v>703</v>
      </c>
    </row>
    <row r="218" spans="2:30" ht="13.9" customHeight="1">
      <c r="B218" s="176"/>
      <c r="C218" s="176"/>
      <c r="D218" s="176"/>
      <c r="E218" s="176"/>
      <c r="F218" s="176"/>
      <c r="G218" s="176"/>
      <c r="H218" s="176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AB218" s="922" t="s">
        <v>338</v>
      </c>
      <c r="AC218" s="208" t="s">
        <v>1250</v>
      </c>
      <c r="AD218" s="241" t="s">
        <v>703</v>
      </c>
    </row>
    <row r="219" spans="2:30" ht="13.9" customHeight="1">
      <c r="B219" s="176"/>
      <c r="C219" s="176"/>
      <c r="D219" s="176"/>
      <c r="E219" s="176"/>
      <c r="F219" s="176"/>
      <c r="G219" s="176"/>
      <c r="H219" s="176"/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AB219" s="922" t="s">
        <v>338</v>
      </c>
      <c r="AC219" s="208" t="s">
        <v>1251</v>
      </c>
      <c r="AD219" s="241" t="s">
        <v>703</v>
      </c>
    </row>
    <row r="220" spans="2:30" ht="13.9" customHeight="1">
      <c r="B220" s="176"/>
      <c r="C220" s="176"/>
      <c r="D220" s="176"/>
      <c r="E220" s="176"/>
      <c r="F220" s="176"/>
      <c r="G220" s="176"/>
      <c r="H220" s="176"/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AB220" s="922" t="s">
        <v>338</v>
      </c>
      <c r="AC220" s="208" t="s">
        <v>1252</v>
      </c>
      <c r="AD220" s="241" t="s">
        <v>670</v>
      </c>
    </row>
    <row r="221" spans="2:30" ht="13.9" customHeight="1">
      <c r="B221" s="176"/>
      <c r="C221" s="176"/>
      <c r="D221" s="176"/>
      <c r="E221" s="176"/>
      <c r="F221" s="176"/>
      <c r="G221" s="176"/>
      <c r="H221" s="176"/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AB221" s="922" t="s">
        <v>338</v>
      </c>
      <c r="AC221" s="208" t="s">
        <v>1253</v>
      </c>
      <c r="AD221" s="241" t="s">
        <v>670</v>
      </c>
    </row>
    <row r="222" spans="2:30" ht="13.9" customHeight="1">
      <c r="B222" s="176"/>
      <c r="C222" s="176"/>
      <c r="D222" s="176"/>
      <c r="E222" s="176"/>
      <c r="F222" s="176"/>
      <c r="G222" s="176"/>
      <c r="H222" s="176"/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AB222" s="922" t="s">
        <v>338</v>
      </c>
      <c r="AC222" s="208" t="s">
        <v>1254</v>
      </c>
      <c r="AD222" s="241" t="s">
        <v>670</v>
      </c>
    </row>
    <row r="223" spans="2:30" ht="13.9" customHeight="1">
      <c r="B223" s="176"/>
      <c r="C223" s="176"/>
      <c r="D223" s="176"/>
      <c r="E223" s="176"/>
      <c r="F223" s="176"/>
      <c r="G223" s="176"/>
      <c r="H223" s="176"/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AB223" s="922" t="s">
        <v>338</v>
      </c>
      <c r="AC223" s="208" t="s">
        <v>1255</v>
      </c>
      <c r="AD223" s="241" t="s">
        <v>670</v>
      </c>
    </row>
    <row r="224" spans="2:30" ht="13.9" customHeight="1">
      <c r="B224" s="176"/>
      <c r="C224" s="176"/>
      <c r="D224" s="176"/>
      <c r="E224" s="176"/>
      <c r="F224" s="176"/>
      <c r="G224" s="176"/>
      <c r="H224" s="17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AB224" s="922" t="s">
        <v>338</v>
      </c>
      <c r="AC224" s="208" t="s">
        <v>1256</v>
      </c>
      <c r="AD224" s="241" t="s">
        <v>670</v>
      </c>
    </row>
    <row r="225" spans="2:30" ht="13.9" customHeight="1">
      <c r="B225" s="176"/>
      <c r="C225" s="176"/>
      <c r="D225" s="176"/>
      <c r="E225" s="176"/>
      <c r="F225" s="176"/>
      <c r="G225" s="176"/>
      <c r="H225" s="176"/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AB225" s="922" t="s">
        <v>338</v>
      </c>
      <c r="AC225" s="208" t="s">
        <v>1257</v>
      </c>
      <c r="AD225" s="241" t="s">
        <v>670</v>
      </c>
    </row>
    <row r="226" spans="2:30" ht="13.9" customHeight="1">
      <c r="B226" s="176"/>
      <c r="C226" s="176"/>
      <c r="D226" s="176"/>
      <c r="E226" s="176"/>
      <c r="F226" s="176"/>
      <c r="G226" s="176"/>
      <c r="H226" s="176"/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AB226" s="922" t="s">
        <v>338</v>
      </c>
      <c r="AC226" s="208" t="s">
        <v>1258</v>
      </c>
      <c r="AD226" s="241" t="s">
        <v>670</v>
      </c>
    </row>
    <row r="227" spans="2:30" ht="13.9" customHeight="1">
      <c r="B227" s="176"/>
      <c r="C227" s="176"/>
      <c r="D227" s="176"/>
      <c r="E227" s="176"/>
      <c r="F227" s="176"/>
      <c r="G227" s="176"/>
      <c r="H227" s="176"/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AB227" s="922" t="s">
        <v>338</v>
      </c>
      <c r="AC227" s="208" t="s">
        <v>1259</v>
      </c>
      <c r="AD227" s="241" t="s">
        <v>670</v>
      </c>
    </row>
    <row r="228" spans="2:30" ht="13.9" customHeight="1">
      <c r="B228" s="176"/>
      <c r="C228" s="176"/>
      <c r="D228" s="176"/>
      <c r="E228" s="176"/>
      <c r="F228" s="176"/>
      <c r="G228" s="176"/>
      <c r="H228" s="176"/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AB228" s="922" t="s">
        <v>338</v>
      </c>
      <c r="AC228" s="208" t="s">
        <v>1260</v>
      </c>
      <c r="AD228" s="241" t="s">
        <v>670</v>
      </c>
    </row>
    <row r="229" spans="2:30" ht="13.9" customHeight="1">
      <c r="B229" s="176"/>
      <c r="C229" s="176"/>
      <c r="D229" s="176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AB229" s="922" t="s">
        <v>338</v>
      </c>
      <c r="AC229" s="208" t="s">
        <v>1261</v>
      </c>
      <c r="AD229" s="241" t="s">
        <v>670</v>
      </c>
    </row>
    <row r="230" spans="2:30" ht="13.9" customHeight="1">
      <c r="B230" s="176"/>
      <c r="C230" s="176"/>
      <c r="D230" s="176"/>
      <c r="E230" s="176"/>
      <c r="F230" s="176"/>
      <c r="G230" s="176"/>
      <c r="H230" s="176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AB230" s="922" t="s">
        <v>338</v>
      </c>
      <c r="AC230" s="208" t="s">
        <v>1262</v>
      </c>
      <c r="AD230" s="241" t="s">
        <v>670</v>
      </c>
    </row>
    <row r="231" spans="2:30" ht="13.9" customHeight="1">
      <c r="B231" s="176"/>
      <c r="C231" s="176"/>
      <c r="D231" s="176"/>
      <c r="E231" s="176"/>
      <c r="F231" s="176"/>
      <c r="G231" s="176"/>
      <c r="H231" s="176"/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AB231" s="922" t="s">
        <v>338</v>
      </c>
      <c r="AC231" s="208" t="s">
        <v>1263</v>
      </c>
      <c r="AD231" s="241" t="s">
        <v>670</v>
      </c>
    </row>
    <row r="232" spans="2:30" ht="13.9" customHeight="1">
      <c r="B232" s="176"/>
      <c r="C232" s="176"/>
      <c r="D232" s="176"/>
      <c r="E232" s="176"/>
      <c r="F232" s="176"/>
      <c r="G232" s="176"/>
      <c r="H232" s="176"/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AB232" s="922" t="s">
        <v>338</v>
      </c>
      <c r="AC232" s="208" t="s">
        <v>1264</v>
      </c>
      <c r="AD232" s="241" t="s">
        <v>670</v>
      </c>
    </row>
    <row r="233" spans="2:30" ht="13.9" customHeight="1">
      <c r="B233" s="176"/>
      <c r="C233" s="176"/>
      <c r="D233" s="176"/>
      <c r="E233" s="176"/>
      <c r="F233" s="176"/>
      <c r="G233" s="176"/>
      <c r="H233" s="176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AB233" s="922" t="s">
        <v>338</v>
      </c>
      <c r="AC233" s="208" t="s">
        <v>1265</v>
      </c>
      <c r="AD233" s="241" t="s">
        <v>670</v>
      </c>
    </row>
    <row r="234" spans="2:30" ht="13.9" customHeight="1">
      <c r="B234" s="176"/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AB234" s="922" t="s">
        <v>338</v>
      </c>
      <c r="AC234" s="208" t="s">
        <v>1266</v>
      </c>
      <c r="AD234" s="241" t="s">
        <v>670</v>
      </c>
    </row>
    <row r="235" spans="2:30" ht="13.9" customHeight="1">
      <c r="B235" s="176"/>
      <c r="C235" s="176"/>
      <c r="D235" s="176"/>
      <c r="E235" s="176"/>
      <c r="F235" s="176"/>
      <c r="G235" s="176"/>
      <c r="H235" s="17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AB235" s="922" t="s">
        <v>338</v>
      </c>
      <c r="AC235" s="208" t="s">
        <v>1267</v>
      </c>
      <c r="AD235" s="241" t="s">
        <v>670</v>
      </c>
    </row>
    <row r="236" spans="2:30" ht="13.9" customHeight="1">
      <c r="B236" s="176"/>
      <c r="C236" s="176"/>
      <c r="D236" s="176"/>
      <c r="E236" s="176"/>
      <c r="F236" s="176"/>
      <c r="G236" s="176"/>
      <c r="H236" s="176"/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AB236" s="922" t="s">
        <v>338</v>
      </c>
      <c r="AC236" s="208" t="s">
        <v>1268</v>
      </c>
      <c r="AD236" s="241" t="s">
        <v>670</v>
      </c>
    </row>
    <row r="237" spans="2:30" ht="13.9" customHeight="1">
      <c r="B237" s="176"/>
      <c r="C237" s="176"/>
      <c r="D237" s="176"/>
      <c r="E237" s="176"/>
      <c r="F237" s="176"/>
      <c r="G237" s="176"/>
      <c r="H237" s="176"/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AB237" s="922" t="s">
        <v>338</v>
      </c>
      <c r="AC237" s="208" t="s">
        <v>1269</v>
      </c>
      <c r="AD237" s="241" t="s">
        <v>670</v>
      </c>
    </row>
    <row r="238" spans="2:30" ht="13.9" customHeight="1">
      <c r="B238" s="176"/>
      <c r="C238" s="176"/>
      <c r="D238" s="176"/>
      <c r="E238" s="176"/>
      <c r="F238" s="176"/>
      <c r="G238" s="176"/>
      <c r="H238" s="176"/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AB238" s="922" t="s">
        <v>338</v>
      </c>
      <c r="AC238" s="208" t="s">
        <v>1270</v>
      </c>
      <c r="AD238" s="241" t="s">
        <v>672</v>
      </c>
    </row>
    <row r="239" spans="2:30" ht="13.9" customHeight="1">
      <c r="B239" s="176"/>
      <c r="C239" s="176"/>
      <c r="D239" s="176"/>
      <c r="E239" s="176"/>
      <c r="F239" s="176"/>
      <c r="G239" s="176"/>
      <c r="H239" s="176"/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AB239" s="922" t="s">
        <v>338</v>
      </c>
      <c r="AC239" s="208" t="s">
        <v>1271</v>
      </c>
      <c r="AD239" s="241" t="s">
        <v>672</v>
      </c>
    </row>
    <row r="240" spans="2:30" ht="13.9" customHeight="1">
      <c r="B240" s="176"/>
      <c r="C240" s="176"/>
      <c r="D240" s="176"/>
      <c r="E240" s="176"/>
      <c r="F240" s="176"/>
      <c r="G240" s="176"/>
      <c r="H240" s="176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AB240" s="922" t="s">
        <v>338</v>
      </c>
      <c r="AC240" s="208" t="s">
        <v>1272</v>
      </c>
      <c r="AD240" s="241" t="s">
        <v>672</v>
      </c>
    </row>
    <row r="241" spans="2:30" ht="13.9" customHeight="1">
      <c r="B241" s="176"/>
      <c r="C241" s="176"/>
      <c r="D241" s="176"/>
      <c r="E241" s="176"/>
      <c r="F241" s="176"/>
      <c r="G241" s="176"/>
      <c r="H241" s="176"/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AB241" s="922" t="s">
        <v>338</v>
      </c>
      <c r="AC241" s="208" t="s">
        <v>1273</v>
      </c>
      <c r="AD241" s="241" t="s">
        <v>672</v>
      </c>
    </row>
    <row r="242" spans="2:30" ht="13.9" customHeight="1">
      <c r="B242" s="176"/>
      <c r="C242" s="176"/>
      <c r="D242" s="176"/>
      <c r="E242" s="176"/>
      <c r="F242" s="176"/>
      <c r="G242" s="176"/>
      <c r="H242" s="176"/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AB242" s="922" t="s">
        <v>338</v>
      </c>
      <c r="AC242" s="208" t="s">
        <v>1274</v>
      </c>
      <c r="AD242" s="241" t="s">
        <v>672</v>
      </c>
    </row>
    <row r="243" spans="2:30" ht="13.9" customHeight="1">
      <c r="B243" s="176"/>
      <c r="C243" s="176"/>
      <c r="D243" s="176"/>
      <c r="E243" s="176"/>
      <c r="F243" s="176"/>
      <c r="G243" s="176"/>
      <c r="H243" s="176"/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AB243" s="922" t="s">
        <v>338</v>
      </c>
      <c r="AC243" s="208" t="s">
        <v>1275</v>
      </c>
      <c r="AD243" s="241" t="s">
        <v>672</v>
      </c>
    </row>
    <row r="244" spans="2:30" ht="13.9" customHeight="1">
      <c r="B244" s="176"/>
      <c r="C244" s="176"/>
      <c r="D244" s="176"/>
      <c r="E244" s="176"/>
      <c r="F244" s="176"/>
      <c r="G244" s="176"/>
      <c r="H244" s="176"/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AB244" s="922" t="s">
        <v>338</v>
      </c>
      <c r="AC244" s="208" t="s">
        <v>1276</v>
      </c>
      <c r="AD244" s="241" t="s">
        <v>672</v>
      </c>
    </row>
    <row r="245" spans="2:30" ht="13.9" customHeight="1">
      <c r="B245" s="176"/>
      <c r="C245" s="176"/>
      <c r="D245" s="176"/>
      <c r="E245" s="176"/>
      <c r="F245" s="176"/>
      <c r="G245" s="176"/>
      <c r="H245" s="176"/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AB245" s="922" t="s">
        <v>338</v>
      </c>
      <c r="AC245" s="208" t="s">
        <v>1277</v>
      </c>
      <c r="AD245" s="241" t="s">
        <v>672</v>
      </c>
    </row>
    <row r="246" spans="2:30" ht="13.9" customHeight="1">
      <c r="B246" s="176"/>
      <c r="C246" s="176"/>
      <c r="D246" s="176"/>
      <c r="E246" s="176"/>
      <c r="F246" s="176"/>
      <c r="G246" s="176"/>
      <c r="H246" s="176"/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AB246" s="922" t="s">
        <v>338</v>
      </c>
      <c r="AC246" s="208" t="s">
        <v>1278</v>
      </c>
      <c r="AD246" s="241" t="s">
        <v>672</v>
      </c>
    </row>
    <row r="247" spans="2:30" ht="13.9" customHeight="1">
      <c r="B247" s="176"/>
      <c r="C247" s="176"/>
      <c r="D247" s="176"/>
      <c r="E247" s="176"/>
      <c r="F247" s="176"/>
      <c r="G247" s="176"/>
      <c r="H247" s="176"/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AB247" s="922" t="s">
        <v>338</v>
      </c>
      <c r="AC247" s="208" t="s">
        <v>1279</v>
      </c>
      <c r="AD247" s="241" t="s">
        <v>672</v>
      </c>
    </row>
    <row r="248" spans="2:30" ht="13.9" customHeight="1">
      <c r="B248" s="176"/>
      <c r="C248" s="176"/>
      <c r="D248" s="176"/>
      <c r="E248" s="176"/>
      <c r="F248" s="176"/>
      <c r="G248" s="176"/>
      <c r="H248" s="176"/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AB248" s="922" t="s">
        <v>338</v>
      </c>
      <c r="AC248" s="208" t="s">
        <v>1280</v>
      </c>
      <c r="AD248" s="241" t="s">
        <v>672</v>
      </c>
    </row>
    <row r="249" spans="2:30" ht="13.9" customHeight="1">
      <c r="B249" s="176"/>
      <c r="C249" s="176"/>
      <c r="D249" s="176"/>
      <c r="E249" s="176"/>
      <c r="F249" s="176"/>
      <c r="G249" s="176"/>
      <c r="H249" s="176"/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AB249" s="922" t="s">
        <v>338</v>
      </c>
      <c r="AC249" s="208" t="s">
        <v>1281</v>
      </c>
      <c r="AD249" s="241" t="s">
        <v>756</v>
      </c>
    </row>
    <row r="250" spans="2:30" ht="13.9" customHeight="1">
      <c r="B250" s="176"/>
      <c r="C250" s="176"/>
      <c r="D250" s="176"/>
      <c r="E250" s="176"/>
      <c r="F250" s="176"/>
      <c r="G250" s="176"/>
      <c r="H250" s="176"/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AB250" s="922" t="s">
        <v>338</v>
      </c>
      <c r="AC250" s="208" t="s">
        <v>1282</v>
      </c>
      <c r="AD250" s="241" t="s">
        <v>756</v>
      </c>
    </row>
    <row r="251" spans="2:30" ht="13.9" customHeight="1">
      <c r="AB251" s="922" t="s">
        <v>338</v>
      </c>
      <c r="AC251" s="208" t="s">
        <v>1283</v>
      </c>
      <c r="AD251" s="241" t="s">
        <v>756</v>
      </c>
    </row>
    <row r="252" spans="2:30" ht="13.9" customHeight="1">
      <c r="AB252" s="922" t="s">
        <v>338</v>
      </c>
      <c r="AC252" s="208" t="s">
        <v>1284</v>
      </c>
      <c r="AD252" s="241" t="s">
        <v>756</v>
      </c>
    </row>
    <row r="253" spans="2:30" ht="13.9" customHeight="1">
      <c r="AB253" s="922" t="s">
        <v>338</v>
      </c>
      <c r="AC253" s="208" t="s">
        <v>1285</v>
      </c>
      <c r="AD253" s="241" t="s">
        <v>756</v>
      </c>
    </row>
    <row r="254" spans="2:30" ht="13.9" customHeight="1">
      <c r="AB254" s="922" t="s">
        <v>338</v>
      </c>
      <c r="AC254" s="208" t="s">
        <v>1286</v>
      </c>
      <c r="AD254" s="241" t="s">
        <v>756</v>
      </c>
    </row>
    <row r="255" spans="2:30" ht="13.9" customHeight="1">
      <c r="AB255" s="922" t="s">
        <v>338</v>
      </c>
      <c r="AC255" s="208" t="s">
        <v>1287</v>
      </c>
      <c r="AD255" s="241" t="s">
        <v>756</v>
      </c>
    </row>
    <row r="256" spans="2:30" ht="13.9" customHeight="1">
      <c r="AB256" s="922" t="s">
        <v>338</v>
      </c>
      <c r="AC256" s="208" t="s">
        <v>1288</v>
      </c>
      <c r="AD256" s="241" t="s">
        <v>756</v>
      </c>
    </row>
    <row r="257" spans="28:30" ht="13.9" customHeight="1">
      <c r="AB257" s="922" t="s">
        <v>338</v>
      </c>
      <c r="AC257" s="208" t="s">
        <v>1289</v>
      </c>
      <c r="AD257" s="241" t="s">
        <v>756</v>
      </c>
    </row>
    <row r="258" spans="28:30" ht="13.9" customHeight="1">
      <c r="AB258" s="922" t="s">
        <v>338</v>
      </c>
      <c r="AC258" s="208" t="s">
        <v>1290</v>
      </c>
      <c r="AD258" s="241" t="s">
        <v>756</v>
      </c>
    </row>
    <row r="259" spans="28:30" ht="13.9" customHeight="1">
      <c r="AB259" s="922" t="s">
        <v>338</v>
      </c>
      <c r="AC259" s="208" t="s">
        <v>1291</v>
      </c>
      <c r="AD259" s="241" t="s">
        <v>756</v>
      </c>
    </row>
    <row r="260" spans="28:30" ht="13.9" customHeight="1">
      <c r="AB260" s="922" t="s">
        <v>338</v>
      </c>
      <c r="AC260" s="208" t="s">
        <v>1292</v>
      </c>
      <c r="AD260" s="241" t="s">
        <v>756</v>
      </c>
    </row>
    <row r="261" spans="28:30" ht="13.9" customHeight="1">
      <c r="AB261" s="922" t="s">
        <v>338</v>
      </c>
      <c r="AC261" s="208" t="s">
        <v>1293</v>
      </c>
      <c r="AD261" s="241" t="s">
        <v>756</v>
      </c>
    </row>
    <row r="262" spans="28:30" ht="13.9" customHeight="1">
      <c r="AB262" s="922" t="s">
        <v>31</v>
      </c>
      <c r="AC262" s="208" t="s">
        <v>1294</v>
      </c>
      <c r="AD262" s="241" t="s">
        <v>670</v>
      </c>
    </row>
    <row r="263" spans="28:30" ht="13.9" customHeight="1">
      <c r="AB263" s="922" t="s">
        <v>113</v>
      </c>
      <c r="AC263" s="208" t="s">
        <v>1295</v>
      </c>
      <c r="AD263" s="241" t="s">
        <v>756</v>
      </c>
    </row>
    <row r="264" spans="28:30" ht="13.9" customHeight="1">
      <c r="AB264" s="922" t="s">
        <v>114</v>
      </c>
      <c r="AC264" s="208" t="s">
        <v>1296</v>
      </c>
      <c r="AD264" s="241" t="s">
        <v>698</v>
      </c>
    </row>
    <row r="265" spans="28:30" ht="13.9" customHeight="1">
      <c r="AB265" s="922" t="s">
        <v>138</v>
      </c>
      <c r="AC265" s="208" t="s">
        <v>1297</v>
      </c>
      <c r="AD265" s="241" t="s">
        <v>703</v>
      </c>
    </row>
    <row r="266" spans="28:30" ht="13.9" customHeight="1">
      <c r="AB266" s="922" t="s">
        <v>80</v>
      </c>
      <c r="AC266" s="208" t="s">
        <v>1298</v>
      </c>
      <c r="AD266" s="241" t="s">
        <v>667</v>
      </c>
    </row>
    <row r="267" spans="28:30" ht="13.9" customHeight="1">
      <c r="AB267" s="922" t="s">
        <v>338</v>
      </c>
      <c r="AC267" s="208" t="s">
        <v>1299</v>
      </c>
      <c r="AD267" s="241" t="s">
        <v>701</v>
      </c>
    </row>
    <row r="268" spans="28:30" ht="13.9" customHeight="1">
      <c r="AB268" s="922" t="s">
        <v>338</v>
      </c>
      <c r="AC268" s="208" t="s">
        <v>1300</v>
      </c>
      <c r="AD268" s="241" t="s">
        <v>703</v>
      </c>
    </row>
    <row r="269" spans="28:30" ht="13.9" customHeight="1">
      <c r="AB269" s="922" t="s">
        <v>338</v>
      </c>
      <c r="AC269" s="208" t="s">
        <v>1301</v>
      </c>
      <c r="AD269" s="241" t="s">
        <v>670</v>
      </c>
    </row>
    <row r="270" spans="28:30" ht="13.9" customHeight="1">
      <c r="AB270" s="922" t="s">
        <v>338</v>
      </c>
      <c r="AC270" s="208" t="s">
        <v>1302</v>
      </c>
      <c r="AD270" s="241" t="s">
        <v>672</v>
      </c>
    </row>
    <row r="271" spans="28:30" ht="13.9" customHeight="1">
      <c r="AB271" s="922" t="s">
        <v>338</v>
      </c>
      <c r="AC271" s="208" t="s">
        <v>1303</v>
      </c>
      <c r="AD271" s="241" t="s">
        <v>756</v>
      </c>
    </row>
    <row r="272" spans="28:30" ht="13.9" customHeight="1">
      <c r="AB272" s="922" t="s">
        <v>338</v>
      </c>
      <c r="AC272" s="208" t="s">
        <v>1304</v>
      </c>
      <c r="AD272" s="241" t="s">
        <v>756</v>
      </c>
    </row>
    <row r="273" spans="28:30" ht="13.9" customHeight="1">
      <c r="AB273" s="922" t="s">
        <v>103</v>
      </c>
      <c r="AC273" s="208" t="s">
        <v>1305</v>
      </c>
      <c r="AD273" s="241">
        <v>33</v>
      </c>
    </row>
    <row r="274" spans="28:30" ht="13.9" customHeight="1">
      <c r="AB274" s="922" t="s">
        <v>338</v>
      </c>
      <c r="AC274" s="208" t="s">
        <v>1306</v>
      </c>
      <c r="AD274" s="241">
        <v>69</v>
      </c>
    </row>
    <row r="275" spans="28:30" ht="13.9" customHeight="1">
      <c r="AB275" s="922" t="s">
        <v>338</v>
      </c>
      <c r="AC275" s="208" t="s">
        <v>1307</v>
      </c>
      <c r="AD275" s="241" t="s">
        <v>687</v>
      </c>
    </row>
    <row r="276" spans="28:30" ht="13.9" customHeight="1">
      <c r="AB276" s="922" t="s">
        <v>338</v>
      </c>
      <c r="AC276" s="208" t="s">
        <v>1308</v>
      </c>
      <c r="AD276" s="241" t="s">
        <v>695</v>
      </c>
    </row>
    <row r="277" spans="28:30" ht="13.9" customHeight="1">
      <c r="AB277" s="922" t="s">
        <v>338</v>
      </c>
      <c r="AC277" s="208" t="s">
        <v>1309</v>
      </c>
      <c r="AD277" s="241" t="s">
        <v>695</v>
      </c>
    </row>
    <row r="278" spans="28:30" ht="13.9" customHeight="1">
      <c r="AB278" s="922" t="s">
        <v>338</v>
      </c>
      <c r="AC278" s="208" t="s">
        <v>1310</v>
      </c>
      <c r="AD278" s="241" t="s">
        <v>672</v>
      </c>
    </row>
    <row r="279" spans="28:30" ht="13.9" customHeight="1">
      <c r="AB279" s="922" t="s">
        <v>19</v>
      </c>
      <c r="AC279" s="208" t="s">
        <v>1311</v>
      </c>
      <c r="AD279" s="241" t="s">
        <v>698</v>
      </c>
    </row>
    <row r="280" spans="28:30" ht="13.9" customHeight="1">
      <c r="AB280" s="922" t="s">
        <v>338</v>
      </c>
      <c r="AC280" s="208" t="s">
        <v>1312</v>
      </c>
      <c r="AD280" s="241" t="s">
        <v>670</v>
      </c>
    </row>
    <row r="281" spans="28:30" ht="13.9" customHeight="1">
      <c r="AB281" s="922" t="s">
        <v>338</v>
      </c>
      <c r="AC281" s="208" t="s">
        <v>1313</v>
      </c>
      <c r="AD281" s="241" t="s">
        <v>672</v>
      </c>
    </row>
    <row r="282" spans="28:30" ht="13.9" customHeight="1">
      <c r="AB282" s="922" t="s">
        <v>338</v>
      </c>
      <c r="AC282" s="208" t="s">
        <v>1314</v>
      </c>
      <c r="AD282" s="241" t="s">
        <v>672</v>
      </c>
    </row>
    <row r="283" spans="28:30" ht="13.9" customHeight="1">
      <c r="AB283" s="922" t="s">
        <v>338</v>
      </c>
      <c r="AC283" s="208" t="s">
        <v>1315</v>
      </c>
      <c r="AD283" s="241" t="s">
        <v>756</v>
      </c>
    </row>
    <row r="284" spans="28:30" ht="13.9" customHeight="1">
      <c r="AB284" s="922" t="s">
        <v>134</v>
      </c>
      <c r="AC284" s="208" t="s">
        <v>1316</v>
      </c>
      <c r="AD284" s="241" t="s">
        <v>698</v>
      </c>
    </row>
    <row r="285" spans="28:30" ht="13.9" customHeight="1">
      <c r="AB285" s="922" t="s">
        <v>17</v>
      </c>
      <c r="AC285" s="208" t="s">
        <v>1317</v>
      </c>
      <c r="AD285" s="241" t="s">
        <v>672</v>
      </c>
    </row>
    <row r="286" spans="28:30" ht="13.9" customHeight="1">
      <c r="AB286" s="922" t="s">
        <v>105</v>
      </c>
      <c r="AC286" s="208" t="s">
        <v>1318</v>
      </c>
      <c r="AD286" s="241">
        <v>74</v>
      </c>
    </row>
    <row r="287" spans="28:30" ht="13.9" customHeight="1">
      <c r="AB287" s="922" t="s">
        <v>338</v>
      </c>
      <c r="AC287" s="208" t="s">
        <v>1319</v>
      </c>
      <c r="AD287" s="241" t="s">
        <v>695</v>
      </c>
    </row>
    <row r="288" spans="28:30" ht="13.9" customHeight="1">
      <c r="AB288" s="922" t="s">
        <v>338</v>
      </c>
      <c r="AC288" s="208" t="s">
        <v>1320</v>
      </c>
      <c r="AD288" s="241" t="s">
        <v>698</v>
      </c>
    </row>
    <row r="289" spans="28:30" ht="13.9" customHeight="1">
      <c r="AB289" s="922" t="s">
        <v>338</v>
      </c>
      <c r="AC289" s="208" t="s">
        <v>1321</v>
      </c>
      <c r="AD289" s="241" t="s">
        <v>701</v>
      </c>
    </row>
    <row r="290" spans="28:30" ht="13.9" customHeight="1">
      <c r="AB290" s="922" t="s">
        <v>338</v>
      </c>
      <c r="AC290" s="208" t="s">
        <v>1322</v>
      </c>
      <c r="AD290" s="241" t="s">
        <v>701</v>
      </c>
    </row>
    <row r="291" spans="28:30" ht="13.9" customHeight="1">
      <c r="AB291" s="922" t="s">
        <v>338</v>
      </c>
      <c r="AC291" s="208" t="s">
        <v>1323</v>
      </c>
      <c r="AD291" s="241" t="s">
        <v>701</v>
      </c>
    </row>
    <row r="292" spans="28:30" ht="13.9" customHeight="1">
      <c r="AB292" s="922" t="s">
        <v>338</v>
      </c>
      <c r="AC292" s="208" t="s">
        <v>1324</v>
      </c>
      <c r="AD292" s="241" t="s">
        <v>670</v>
      </c>
    </row>
    <row r="293" spans="28:30" ht="13.9" customHeight="1">
      <c r="AB293" s="922" t="s">
        <v>338</v>
      </c>
      <c r="AC293" s="208" t="s">
        <v>1325</v>
      </c>
      <c r="AD293" s="241" t="s">
        <v>756</v>
      </c>
    </row>
    <row r="294" spans="28:30" ht="13.9" customHeight="1">
      <c r="AB294" s="922" t="s">
        <v>24</v>
      </c>
      <c r="AC294" s="208" t="s">
        <v>1326</v>
      </c>
      <c r="AD294" s="241">
        <v>14</v>
      </c>
    </row>
    <row r="295" spans="28:30" ht="13.9" customHeight="1">
      <c r="AB295" s="922" t="s">
        <v>338</v>
      </c>
      <c r="AC295" s="208" t="s">
        <v>1327</v>
      </c>
      <c r="AD295" s="241">
        <v>36</v>
      </c>
    </row>
    <row r="296" spans="28:30" ht="13.9" customHeight="1">
      <c r="AB296" s="922" t="s">
        <v>338</v>
      </c>
      <c r="AC296" s="208" t="s">
        <v>1328</v>
      </c>
      <c r="AD296" s="241">
        <v>39</v>
      </c>
    </row>
    <row r="297" spans="28:30" ht="13.9" customHeight="1">
      <c r="AB297" s="922" t="s">
        <v>338</v>
      </c>
      <c r="AC297" s="208" t="s">
        <v>1329</v>
      </c>
      <c r="AD297" s="241">
        <v>65</v>
      </c>
    </row>
    <row r="298" spans="28:30" ht="13.9" customHeight="1">
      <c r="AB298" s="922" t="s">
        <v>338</v>
      </c>
      <c r="AC298" s="208" t="s">
        <v>1330</v>
      </c>
      <c r="AD298" s="241">
        <v>99</v>
      </c>
    </row>
    <row r="299" spans="28:30" ht="13.9" customHeight="1">
      <c r="AB299" s="922" t="s">
        <v>338</v>
      </c>
      <c r="AC299" s="208" t="s">
        <v>1331</v>
      </c>
      <c r="AD299" s="241" t="s">
        <v>713</v>
      </c>
    </row>
    <row r="300" spans="28:30" ht="13.9" customHeight="1">
      <c r="AB300" s="922" t="s">
        <v>338</v>
      </c>
      <c r="AC300" s="208" t="s">
        <v>1332</v>
      </c>
      <c r="AD300" s="241" t="s">
        <v>713</v>
      </c>
    </row>
    <row r="301" spans="28:30" ht="13.9" customHeight="1">
      <c r="AB301" s="922" t="s">
        <v>338</v>
      </c>
      <c r="AC301" s="208" t="s">
        <v>1333</v>
      </c>
      <c r="AD301" s="241" t="s">
        <v>687</v>
      </c>
    </row>
    <row r="302" spans="28:30" ht="13.9" customHeight="1">
      <c r="AB302" s="922" t="s">
        <v>338</v>
      </c>
      <c r="AC302" s="208" t="s">
        <v>1334</v>
      </c>
      <c r="AD302" s="241" t="s">
        <v>667</v>
      </c>
    </row>
    <row r="303" spans="28:30" ht="13.9" customHeight="1">
      <c r="AB303" s="922" t="s">
        <v>338</v>
      </c>
      <c r="AC303" s="208" t="s">
        <v>1335</v>
      </c>
      <c r="AD303" s="241" t="s">
        <v>667</v>
      </c>
    </row>
    <row r="304" spans="28:30" ht="13.9" customHeight="1">
      <c r="AB304" s="922" t="s">
        <v>338</v>
      </c>
      <c r="AC304" s="208" t="s">
        <v>1336</v>
      </c>
      <c r="AD304" s="241" t="s">
        <v>667</v>
      </c>
    </row>
    <row r="305" spans="28:30" ht="13.9" customHeight="1">
      <c r="AB305" s="922" t="s">
        <v>338</v>
      </c>
      <c r="AC305" s="208" t="s">
        <v>1337</v>
      </c>
      <c r="AD305" s="241" t="s">
        <v>667</v>
      </c>
    </row>
    <row r="306" spans="28:30" ht="13.9" customHeight="1">
      <c r="AB306" s="922" t="s">
        <v>338</v>
      </c>
      <c r="AC306" s="208" t="s">
        <v>1338</v>
      </c>
      <c r="AD306" s="241" t="s">
        <v>695</v>
      </c>
    </row>
    <row r="307" spans="28:30" ht="13.9" customHeight="1">
      <c r="AB307" s="922" t="s">
        <v>338</v>
      </c>
      <c r="AC307" s="208" t="s">
        <v>1339</v>
      </c>
      <c r="AD307" s="241" t="s">
        <v>695</v>
      </c>
    </row>
    <row r="308" spans="28:30" ht="13.9" customHeight="1">
      <c r="AB308" s="922" t="s">
        <v>338</v>
      </c>
      <c r="AC308" s="208" t="s">
        <v>1340</v>
      </c>
      <c r="AD308" s="241" t="s">
        <v>695</v>
      </c>
    </row>
    <row r="309" spans="28:30" ht="13.9" customHeight="1">
      <c r="AB309" s="922" t="s">
        <v>338</v>
      </c>
      <c r="AC309" s="208" t="s">
        <v>1341</v>
      </c>
      <c r="AD309" s="241" t="s">
        <v>695</v>
      </c>
    </row>
    <row r="310" spans="28:30" ht="13.9" customHeight="1">
      <c r="AB310" s="922" t="s">
        <v>338</v>
      </c>
      <c r="AC310" s="208" t="s">
        <v>1342</v>
      </c>
      <c r="AD310" s="241" t="s">
        <v>698</v>
      </c>
    </row>
    <row r="311" spans="28:30" ht="13.9" customHeight="1">
      <c r="AB311" s="922" t="s">
        <v>338</v>
      </c>
      <c r="AC311" s="208" t="s">
        <v>1343</v>
      </c>
      <c r="AD311" s="241" t="s">
        <v>701</v>
      </c>
    </row>
    <row r="312" spans="28:30" ht="13.9" customHeight="1">
      <c r="AB312" s="922" t="s">
        <v>338</v>
      </c>
      <c r="AC312" s="208" t="s">
        <v>1344</v>
      </c>
      <c r="AD312" s="241" t="s">
        <v>701</v>
      </c>
    </row>
    <row r="313" spans="28:30" ht="13.9" customHeight="1">
      <c r="AB313" s="922" t="s">
        <v>338</v>
      </c>
      <c r="AC313" s="208" t="s">
        <v>1345</v>
      </c>
      <c r="AD313" s="241" t="s">
        <v>701</v>
      </c>
    </row>
    <row r="314" spans="28:30" ht="13.9" customHeight="1">
      <c r="AB314" s="922" t="s">
        <v>338</v>
      </c>
      <c r="AC314" s="208" t="s">
        <v>1346</v>
      </c>
      <c r="AD314" s="241" t="s">
        <v>703</v>
      </c>
    </row>
    <row r="315" spans="28:30" ht="13.9" customHeight="1">
      <c r="AB315" s="922" t="s">
        <v>338</v>
      </c>
      <c r="AC315" s="208" t="s">
        <v>1347</v>
      </c>
      <c r="AD315" s="241" t="s">
        <v>703</v>
      </c>
    </row>
    <row r="316" spans="28:30" ht="13.9" customHeight="1">
      <c r="AB316" s="922" t="s">
        <v>338</v>
      </c>
      <c r="AC316" s="208" t="s">
        <v>1348</v>
      </c>
      <c r="AD316" s="241" t="s">
        <v>670</v>
      </c>
    </row>
    <row r="317" spans="28:30" ht="13.9" customHeight="1">
      <c r="AB317" s="922" t="s">
        <v>338</v>
      </c>
      <c r="AC317" s="208" t="s">
        <v>1349</v>
      </c>
      <c r="AD317" s="241" t="s">
        <v>670</v>
      </c>
    </row>
    <row r="318" spans="28:30" ht="13.9" customHeight="1">
      <c r="AB318" s="922" t="s">
        <v>338</v>
      </c>
      <c r="AC318" s="208" t="s">
        <v>1350</v>
      </c>
      <c r="AD318" s="241" t="s">
        <v>670</v>
      </c>
    </row>
    <row r="319" spans="28:30" ht="13.9" customHeight="1">
      <c r="AB319" s="922" t="s">
        <v>338</v>
      </c>
      <c r="AC319" s="208" t="s">
        <v>1351</v>
      </c>
      <c r="AD319" s="241" t="s">
        <v>670</v>
      </c>
    </row>
    <row r="320" spans="28:30" ht="13.9" customHeight="1">
      <c r="AB320" s="922" t="s">
        <v>338</v>
      </c>
      <c r="AC320" s="208" t="s">
        <v>1352</v>
      </c>
      <c r="AD320" s="241" t="s">
        <v>672</v>
      </c>
    </row>
    <row r="321" spans="28:30" ht="13.9" customHeight="1">
      <c r="AB321" s="922" t="s">
        <v>338</v>
      </c>
      <c r="AC321" s="208" t="s">
        <v>1353</v>
      </c>
      <c r="AD321" s="241" t="s">
        <v>756</v>
      </c>
    </row>
    <row r="322" spans="28:30" ht="13.9" customHeight="1">
      <c r="AB322" s="922" t="s">
        <v>338</v>
      </c>
      <c r="AC322" s="208" t="s">
        <v>1354</v>
      </c>
      <c r="AD322" s="241" t="s">
        <v>756</v>
      </c>
    </row>
    <row r="323" spans="28:30" ht="13.9" customHeight="1">
      <c r="AB323" s="922" t="s">
        <v>338</v>
      </c>
      <c r="AC323" s="208" t="s">
        <v>1355</v>
      </c>
      <c r="AD323" s="241" t="s">
        <v>756</v>
      </c>
    </row>
    <row r="324" spans="28:30" ht="13.9" customHeight="1">
      <c r="AB324" s="922" t="s">
        <v>20</v>
      </c>
      <c r="AC324" s="208" t="s">
        <v>1356</v>
      </c>
      <c r="AD324" s="241">
        <v>51</v>
      </c>
    </row>
    <row r="325" spans="28:30" ht="13.9" customHeight="1">
      <c r="AB325" s="922" t="s">
        <v>338</v>
      </c>
      <c r="AC325" s="208" t="s">
        <v>1357</v>
      </c>
      <c r="AD325" s="241">
        <v>54</v>
      </c>
    </row>
    <row r="326" spans="28:30" ht="13.9" customHeight="1">
      <c r="AB326" s="922" t="s">
        <v>338</v>
      </c>
      <c r="AC326" s="208" t="s">
        <v>1358</v>
      </c>
      <c r="AD326" s="241">
        <v>57</v>
      </c>
    </row>
    <row r="327" spans="28:30" ht="13.9" customHeight="1">
      <c r="AB327" s="922" t="s">
        <v>338</v>
      </c>
      <c r="AC327" s="208" t="s">
        <v>1359</v>
      </c>
      <c r="AD327" s="241">
        <v>87</v>
      </c>
    </row>
    <row r="328" spans="28:30" ht="13.9" customHeight="1">
      <c r="AB328" s="922" t="s">
        <v>338</v>
      </c>
      <c r="AC328" s="208" t="s">
        <v>1360</v>
      </c>
      <c r="AD328" s="241" t="s">
        <v>713</v>
      </c>
    </row>
    <row r="329" spans="28:30" ht="13.9" customHeight="1">
      <c r="AB329" s="922" t="s">
        <v>338</v>
      </c>
      <c r="AC329" s="208" t="s">
        <v>1361</v>
      </c>
      <c r="AD329" s="241" t="s">
        <v>713</v>
      </c>
    </row>
    <row r="330" spans="28:30" ht="13.9" customHeight="1">
      <c r="AB330" s="922" t="s">
        <v>338</v>
      </c>
      <c r="AC330" s="208" t="s">
        <v>1362</v>
      </c>
      <c r="AD330" s="241" t="s">
        <v>713</v>
      </c>
    </row>
    <row r="331" spans="28:30" ht="13.9" customHeight="1">
      <c r="AB331" s="922" t="s">
        <v>338</v>
      </c>
      <c r="AC331" s="208" t="s">
        <v>1363</v>
      </c>
      <c r="AD331" s="241" t="s">
        <v>687</v>
      </c>
    </row>
    <row r="332" spans="28:30" ht="13.9" customHeight="1">
      <c r="AB332" s="922" t="s">
        <v>338</v>
      </c>
      <c r="AC332" s="208" t="s">
        <v>1364</v>
      </c>
      <c r="AD332" s="241" t="s">
        <v>687</v>
      </c>
    </row>
    <row r="333" spans="28:30" ht="13.9" customHeight="1">
      <c r="AB333" s="922" t="s">
        <v>338</v>
      </c>
      <c r="AC333" s="208" t="s">
        <v>1365</v>
      </c>
      <c r="AD333" s="241" t="s">
        <v>687</v>
      </c>
    </row>
    <row r="334" spans="28:30" ht="13.9" customHeight="1">
      <c r="AB334" s="922" t="s">
        <v>338</v>
      </c>
      <c r="AC334" s="208" t="s">
        <v>1366</v>
      </c>
      <c r="AD334" s="241" t="s">
        <v>667</v>
      </c>
    </row>
    <row r="335" spans="28:30" ht="13.9" customHeight="1">
      <c r="AB335" s="922" t="s">
        <v>338</v>
      </c>
      <c r="AC335" s="208" t="s">
        <v>1367</v>
      </c>
      <c r="AD335" s="241" t="s">
        <v>667</v>
      </c>
    </row>
    <row r="336" spans="28:30" ht="13.9" customHeight="1">
      <c r="AB336" s="922" t="s">
        <v>338</v>
      </c>
      <c r="AC336" s="208" t="s">
        <v>1368</v>
      </c>
      <c r="AD336" s="241" t="s">
        <v>667</v>
      </c>
    </row>
    <row r="337" spans="28:30" ht="13.9" customHeight="1">
      <c r="AB337" s="922" t="s">
        <v>338</v>
      </c>
      <c r="AC337" s="208" t="s">
        <v>1369</v>
      </c>
      <c r="AD337" s="241" t="s">
        <v>667</v>
      </c>
    </row>
    <row r="338" spans="28:30" ht="13.9" customHeight="1">
      <c r="AB338" s="922" t="s">
        <v>338</v>
      </c>
      <c r="AC338" s="208" t="s">
        <v>1370</v>
      </c>
      <c r="AD338" s="241" t="s">
        <v>667</v>
      </c>
    </row>
    <row r="339" spans="28:30" ht="13.9" customHeight="1">
      <c r="AB339" s="922" t="s">
        <v>338</v>
      </c>
      <c r="AC339" s="208" t="s">
        <v>1371</v>
      </c>
      <c r="AD339" s="241" t="s">
        <v>667</v>
      </c>
    </row>
    <row r="340" spans="28:30" ht="13.9" customHeight="1">
      <c r="AB340" s="922" t="s">
        <v>338</v>
      </c>
      <c r="AC340" s="208" t="s">
        <v>1372</v>
      </c>
      <c r="AD340" s="241" t="s">
        <v>667</v>
      </c>
    </row>
    <row r="341" spans="28:30" ht="13.9" customHeight="1">
      <c r="AB341" s="922" t="s">
        <v>338</v>
      </c>
      <c r="AC341" s="208" t="s">
        <v>1373</v>
      </c>
      <c r="AD341" s="241" t="s">
        <v>667</v>
      </c>
    </row>
    <row r="342" spans="28:30" ht="13.9" customHeight="1">
      <c r="AB342" s="922" t="s">
        <v>338</v>
      </c>
      <c r="AC342" s="208" t="s">
        <v>1374</v>
      </c>
      <c r="AD342" s="241" t="s">
        <v>667</v>
      </c>
    </row>
    <row r="343" spans="28:30" ht="13.9" customHeight="1">
      <c r="AB343" s="922" t="s">
        <v>338</v>
      </c>
      <c r="AC343" s="208" t="s">
        <v>1375</v>
      </c>
      <c r="AD343" s="241" t="s">
        <v>695</v>
      </c>
    </row>
    <row r="344" spans="28:30" ht="13.9" customHeight="1">
      <c r="AB344" s="922" t="s">
        <v>338</v>
      </c>
      <c r="AC344" s="208" t="s">
        <v>1376</v>
      </c>
      <c r="AD344" s="241" t="s">
        <v>695</v>
      </c>
    </row>
    <row r="345" spans="28:30" ht="13.9" customHeight="1">
      <c r="AB345" s="922" t="s">
        <v>338</v>
      </c>
      <c r="AC345" s="208" t="s">
        <v>1377</v>
      </c>
      <c r="AD345" s="241" t="s">
        <v>695</v>
      </c>
    </row>
    <row r="346" spans="28:30" ht="13.9" customHeight="1">
      <c r="AB346" s="922" t="s">
        <v>338</v>
      </c>
      <c r="AC346" s="208" t="s">
        <v>1378</v>
      </c>
      <c r="AD346" s="241" t="s">
        <v>695</v>
      </c>
    </row>
    <row r="347" spans="28:30" ht="13.9" customHeight="1">
      <c r="AB347" s="922" t="s">
        <v>338</v>
      </c>
      <c r="AC347" s="208" t="s">
        <v>1379</v>
      </c>
      <c r="AD347" s="241" t="s">
        <v>695</v>
      </c>
    </row>
    <row r="348" spans="28:30" ht="13.9" customHeight="1">
      <c r="AB348" s="922" t="s">
        <v>338</v>
      </c>
      <c r="AC348" s="208" t="s">
        <v>1380</v>
      </c>
      <c r="AD348" s="241" t="s">
        <v>698</v>
      </c>
    </row>
    <row r="349" spans="28:30" ht="13.9" customHeight="1">
      <c r="AB349" s="922" t="s">
        <v>338</v>
      </c>
      <c r="AC349" s="208" t="s">
        <v>1381</v>
      </c>
      <c r="AD349" s="241" t="s">
        <v>698</v>
      </c>
    </row>
    <row r="350" spans="28:30" ht="13.9" customHeight="1">
      <c r="AB350" s="922" t="s">
        <v>338</v>
      </c>
      <c r="AC350" s="208" t="s">
        <v>1382</v>
      </c>
      <c r="AD350" s="241" t="s">
        <v>698</v>
      </c>
    </row>
    <row r="351" spans="28:30" ht="13.9" customHeight="1">
      <c r="AB351" s="922" t="s">
        <v>338</v>
      </c>
      <c r="AC351" s="208" t="s">
        <v>1383</v>
      </c>
      <c r="AD351" s="241" t="s">
        <v>698</v>
      </c>
    </row>
    <row r="352" spans="28:30" ht="13.9" customHeight="1">
      <c r="AB352" s="922" t="s">
        <v>338</v>
      </c>
      <c r="AC352" s="208" t="s">
        <v>1384</v>
      </c>
      <c r="AD352" s="241" t="s">
        <v>698</v>
      </c>
    </row>
    <row r="353" spans="28:30" ht="13.9" customHeight="1">
      <c r="AB353" s="922" t="s">
        <v>338</v>
      </c>
      <c r="AC353" s="208" t="s">
        <v>1385</v>
      </c>
      <c r="AD353" s="241" t="s">
        <v>698</v>
      </c>
    </row>
    <row r="354" spans="28:30" ht="13.9" customHeight="1">
      <c r="AB354" s="922" t="s">
        <v>338</v>
      </c>
      <c r="AC354" s="208" t="s">
        <v>1386</v>
      </c>
      <c r="AD354" s="241" t="s">
        <v>701</v>
      </c>
    </row>
    <row r="355" spans="28:30" ht="13.9" customHeight="1">
      <c r="AB355" s="922" t="s">
        <v>338</v>
      </c>
      <c r="AC355" s="208" t="s">
        <v>1387</v>
      </c>
      <c r="AD355" s="241" t="s">
        <v>701</v>
      </c>
    </row>
    <row r="356" spans="28:30" ht="13.9" customHeight="1">
      <c r="AB356" s="922" t="s">
        <v>338</v>
      </c>
      <c r="AC356" s="208" t="s">
        <v>1388</v>
      </c>
      <c r="AD356" s="241" t="s">
        <v>701</v>
      </c>
    </row>
    <row r="357" spans="28:30" ht="13.9" customHeight="1">
      <c r="AB357" s="922" t="s">
        <v>338</v>
      </c>
      <c r="AC357" s="208" t="s">
        <v>1389</v>
      </c>
      <c r="AD357" s="241" t="s">
        <v>701</v>
      </c>
    </row>
    <row r="358" spans="28:30" ht="13.9" customHeight="1">
      <c r="AB358" s="922" t="s">
        <v>338</v>
      </c>
      <c r="AC358" s="208" t="s">
        <v>1390</v>
      </c>
      <c r="AD358" s="241" t="s">
        <v>701</v>
      </c>
    </row>
    <row r="359" spans="28:30" ht="13.9" customHeight="1">
      <c r="AB359" s="922" t="s">
        <v>338</v>
      </c>
      <c r="AC359" s="208" t="s">
        <v>1391</v>
      </c>
      <c r="AD359" s="241" t="s">
        <v>703</v>
      </c>
    </row>
    <row r="360" spans="28:30" ht="13.9" customHeight="1">
      <c r="AB360" s="922" t="s">
        <v>338</v>
      </c>
      <c r="AC360" s="208" t="s">
        <v>1392</v>
      </c>
      <c r="AD360" s="241" t="s">
        <v>703</v>
      </c>
    </row>
    <row r="361" spans="28:30" ht="13.9" customHeight="1">
      <c r="AB361" s="922" t="s">
        <v>338</v>
      </c>
      <c r="AC361" s="208" t="s">
        <v>1393</v>
      </c>
      <c r="AD361" s="241" t="s">
        <v>703</v>
      </c>
    </row>
    <row r="362" spans="28:30" ht="13.9" customHeight="1">
      <c r="AB362" s="922" t="s">
        <v>338</v>
      </c>
      <c r="AC362" s="208" t="s">
        <v>1394</v>
      </c>
      <c r="AD362" s="241" t="s">
        <v>703</v>
      </c>
    </row>
    <row r="363" spans="28:30" ht="13.9" customHeight="1">
      <c r="AB363" s="922" t="s">
        <v>338</v>
      </c>
      <c r="AC363" s="208" t="s">
        <v>1395</v>
      </c>
      <c r="AD363" s="241" t="s">
        <v>670</v>
      </c>
    </row>
    <row r="364" spans="28:30" ht="13.9" customHeight="1">
      <c r="AB364" s="922" t="s">
        <v>338</v>
      </c>
      <c r="AC364" s="208" t="s">
        <v>1396</v>
      </c>
      <c r="AD364" s="241" t="s">
        <v>670</v>
      </c>
    </row>
    <row r="365" spans="28:30" ht="13.9" customHeight="1">
      <c r="AB365" s="922" t="s">
        <v>338</v>
      </c>
      <c r="AC365" s="208" t="s">
        <v>1397</v>
      </c>
      <c r="AD365" s="241" t="s">
        <v>670</v>
      </c>
    </row>
    <row r="366" spans="28:30" ht="13.9" customHeight="1">
      <c r="AB366" s="922" t="s">
        <v>338</v>
      </c>
      <c r="AC366" s="208" t="s">
        <v>1398</v>
      </c>
      <c r="AD366" s="241" t="s">
        <v>670</v>
      </c>
    </row>
    <row r="367" spans="28:30" ht="13.9" customHeight="1">
      <c r="AB367" s="922" t="s">
        <v>338</v>
      </c>
      <c r="AC367" s="208" t="s">
        <v>1399</v>
      </c>
      <c r="AD367" s="241" t="s">
        <v>670</v>
      </c>
    </row>
    <row r="368" spans="28:30" ht="13.9" customHeight="1">
      <c r="AB368" s="922" t="s">
        <v>338</v>
      </c>
      <c r="AC368" s="208" t="s">
        <v>1400</v>
      </c>
      <c r="AD368" s="241" t="s">
        <v>670</v>
      </c>
    </row>
    <row r="369" spans="28:30" ht="13.9" customHeight="1">
      <c r="AB369" s="922" t="s">
        <v>338</v>
      </c>
      <c r="AC369" s="208" t="s">
        <v>1401</v>
      </c>
      <c r="AD369" s="241" t="s">
        <v>672</v>
      </c>
    </row>
    <row r="370" spans="28:30" ht="13.9" customHeight="1">
      <c r="AB370" s="922" t="s">
        <v>338</v>
      </c>
      <c r="AC370" s="208" t="s">
        <v>1402</v>
      </c>
      <c r="AD370" s="241" t="s">
        <v>672</v>
      </c>
    </row>
    <row r="371" spans="28:30" ht="13.9" customHeight="1">
      <c r="AB371" s="922" t="s">
        <v>338</v>
      </c>
      <c r="AC371" s="208" t="s">
        <v>1403</v>
      </c>
      <c r="AD371" s="241" t="s">
        <v>672</v>
      </c>
    </row>
    <row r="372" spans="28:30" ht="13.9" customHeight="1">
      <c r="AB372" s="922" t="s">
        <v>338</v>
      </c>
      <c r="AC372" s="208" t="s">
        <v>1404</v>
      </c>
      <c r="AD372" s="241" t="s">
        <v>756</v>
      </c>
    </row>
    <row r="373" spans="28:30" ht="13.9" customHeight="1">
      <c r="AB373" s="922" t="s">
        <v>75</v>
      </c>
      <c r="AC373" s="208" t="s">
        <v>1405</v>
      </c>
      <c r="AD373" s="241" t="s">
        <v>695</v>
      </c>
    </row>
    <row r="374" spans="28:30" ht="13.9" customHeight="1">
      <c r="AB374" s="922" t="s">
        <v>338</v>
      </c>
      <c r="AC374" s="208" t="s">
        <v>1406</v>
      </c>
      <c r="AD374" s="241" t="s">
        <v>701</v>
      </c>
    </row>
    <row r="375" spans="28:30" ht="13.9" customHeight="1">
      <c r="AB375" s="922" t="s">
        <v>338</v>
      </c>
      <c r="AC375" s="208" t="s">
        <v>1407</v>
      </c>
      <c r="AD375" s="241" t="s">
        <v>703</v>
      </c>
    </row>
    <row r="376" spans="28:30" ht="13.9" customHeight="1">
      <c r="AB376" s="922" t="s">
        <v>338</v>
      </c>
      <c r="AC376" s="208" t="s">
        <v>1408</v>
      </c>
      <c r="AD376" s="241" t="s">
        <v>672</v>
      </c>
    </row>
    <row r="377" spans="28:30" ht="13.9" customHeight="1">
      <c r="AB377" s="922" t="s">
        <v>338</v>
      </c>
      <c r="AC377" s="208" t="s">
        <v>1409</v>
      </c>
      <c r="AD377" s="241" t="s">
        <v>672</v>
      </c>
    </row>
    <row r="378" spans="28:30" ht="13.9" customHeight="1">
      <c r="AB378" s="922" t="s">
        <v>338</v>
      </c>
      <c r="AC378" s="208" t="s">
        <v>1410</v>
      </c>
      <c r="AD378" s="241" t="s">
        <v>756</v>
      </c>
    </row>
    <row r="379" spans="28:30" ht="13.9" customHeight="1">
      <c r="AB379" s="922" t="s">
        <v>93</v>
      </c>
      <c r="AC379" s="208" t="s">
        <v>1411</v>
      </c>
      <c r="AD379" s="241" t="s">
        <v>713</v>
      </c>
    </row>
    <row r="380" spans="28:30" ht="13.9" customHeight="1">
      <c r="AB380" s="922" t="s">
        <v>338</v>
      </c>
      <c r="AC380" s="208" t="s">
        <v>1412</v>
      </c>
      <c r="AD380" s="241" t="s">
        <v>687</v>
      </c>
    </row>
    <row r="381" spans="28:30" ht="13.9" customHeight="1">
      <c r="AB381" s="922" t="s">
        <v>338</v>
      </c>
      <c r="AC381" s="208" t="s">
        <v>1413</v>
      </c>
      <c r="AD381" s="241" t="s">
        <v>667</v>
      </c>
    </row>
    <row r="382" spans="28:30" ht="13.9" customHeight="1">
      <c r="AB382" s="922" t="s">
        <v>338</v>
      </c>
      <c r="AC382" s="208" t="s">
        <v>1414</v>
      </c>
      <c r="AD382" s="241" t="s">
        <v>667</v>
      </c>
    </row>
    <row r="383" spans="28:30" ht="13.9" customHeight="1">
      <c r="AB383" s="922" t="s">
        <v>338</v>
      </c>
      <c r="AC383" s="208" t="s">
        <v>1415</v>
      </c>
      <c r="AD383" s="241" t="s">
        <v>695</v>
      </c>
    </row>
    <row r="384" spans="28:30" ht="13.9" customHeight="1">
      <c r="AB384" s="922" t="s">
        <v>338</v>
      </c>
      <c r="AC384" s="208" t="s">
        <v>1416</v>
      </c>
      <c r="AD384" s="241" t="s">
        <v>670</v>
      </c>
    </row>
    <row r="385" spans="28:30" ht="13.9" customHeight="1">
      <c r="AB385" s="922" t="s">
        <v>338</v>
      </c>
      <c r="AC385" s="208" t="s">
        <v>1417</v>
      </c>
      <c r="AD385" s="241" t="s">
        <v>672</v>
      </c>
    </row>
    <row r="386" spans="28:30" ht="13.9" customHeight="1">
      <c r="AB386" s="922" t="s">
        <v>82</v>
      </c>
      <c r="AC386" s="208" t="s">
        <v>1418</v>
      </c>
      <c r="AD386" s="241" t="s">
        <v>703</v>
      </c>
    </row>
    <row r="387" spans="28:30" ht="13.9" customHeight="1">
      <c r="AB387" s="922" t="s">
        <v>338</v>
      </c>
      <c r="AC387" s="208" t="s">
        <v>1419</v>
      </c>
      <c r="AD387" s="241" t="s">
        <v>703</v>
      </c>
    </row>
    <row r="388" spans="28:30" ht="13.9" customHeight="1">
      <c r="AB388" s="922" t="s">
        <v>338</v>
      </c>
      <c r="AC388" s="208" t="s">
        <v>1420</v>
      </c>
      <c r="AD388" s="241" t="s">
        <v>672</v>
      </c>
    </row>
    <row r="389" spans="28:30" ht="13.9" customHeight="1">
      <c r="AB389" s="922" t="s">
        <v>338</v>
      </c>
      <c r="AC389" s="208" t="s">
        <v>1421</v>
      </c>
      <c r="AD389" s="241" t="s">
        <v>756</v>
      </c>
    </row>
    <row r="390" spans="28:30" ht="13.9" customHeight="1">
      <c r="AB390" s="922" t="s">
        <v>338</v>
      </c>
      <c r="AC390" s="208" t="s">
        <v>1422</v>
      </c>
      <c r="AD390" s="241" t="s">
        <v>756</v>
      </c>
    </row>
    <row r="391" spans="28:30" ht="13.9" customHeight="1">
      <c r="AB391" s="922" t="s">
        <v>145</v>
      </c>
      <c r="AC391" s="208" t="s">
        <v>1423</v>
      </c>
      <c r="AD391" s="241" t="s">
        <v>701</v>
      </c>
    </row>
    <row r="392" spans="28:30" ht="13.9" customHeight="1">
      <c r="AB392" s="922" t="s">
        <v>6</v>
      </c>
      <c r="AC392" s="208" t="s">
        <v>1424</v>
      </c>
      <c r="AD392" s="241" t="s">
        <v>701</v>
      </c>
    </row>
    <row r="393" spans="28:30" ht="13.9" customHeight="1">
      <c r="AB393" s="922" t="s">
        <v>338</v>
      </c>
      <c r="AC393" s="208" t="s">
        <v>1425</v>
      </c>
      <c r="AD393" s="241" t="s">
        <v>703</v>
      </c>
    </row>
    <row r="394" spans="28:30" ht="13.9" customHeight="1">
      <c r="AB394" s="922" t="s">
        <v>338</v>
      </c>
      <c r="AC394" s="208" t="s">
        <v>1426</v>
      </c>
      <c r="AD394" s="241" t="s">
        <v>703</v>
      </c>
    </row>
    <row r="395" spans="28:30" ht="13.9" customHeight="1">
      <c r="AB395" s="922" t="s">
        <v>338</v>
      </c>
      <c r="AC395" s="208" t="s">
        <v>1427</v>
      </c>
      <c r="AD395" s="241" t="s">
        <v>703</v>
      </c>
    </row>
    <row r="396" spans="28:30" ht="13.9" customHeight="1">
      <c r="AB396" s="922" t="s">
        <v>338</v>
      </c>
      <c r="AC396" s="208" t="s">
        <v>1428</v>
      </c>
      <c r="AD396" s="241" t="s">
        <v>670</v>
      </c>
    </row>
    <row r="397" spans="28:30" ht="13.9" customHeight="1">
      <c r="AB397" s="922" t="s">
        <v>338</v>
      </c>
      <c r="AC397" s="208" t="s">
        <v>1429</v>
      </c>
      <c r="AD397" s="241" t="s">
        <v>670</v>
      </c>
    </row>
    <row r="398" spans="28:30" ht="13.9" customHeight="1">
      <c r="AB398" s="922" t="s">
        <v>338</v>
      </c>
      <c r="AC398" s="208" t="s">
        <v>1430</v>
      </c>
      <c r="AD398" s="241" t="s">
        <v>670</v>
      </c>
    </row>
    <row r="399" spans="28:30" ht="13.9" customHeight="1">
      <c r="AB399" s="922" t="s">
        <v>338</v>
      </c>
      <c r="AC399" s="208" t="s">
        <v>1431</v>
      </c>
      <c r="AD399" s="241" t="s">
        <v>672</v>
      </c>
    </row>
    <row r="400" spans="28:30" ht="13.9" customHeight="1">
      <c r="AB400" s="922" t="s">
        <v>338</v>
      </c>
      <c r="AC400" s="208" t="s">
        <v>1432</v>
      </c>
      <c r="AD400" s="241" t="s">
        <v>672</v>
      </c>
    </row>
    <row r="401" spans="28:30" ht="13.9" customHeight="1">
      <c r="AB401" s="922" t="s">
        <v>338</v>
      </c>
      <c r="AC401" s="208" t="s">
        <v>1433</v>
      </c>
      <c r="AD401" s="241" t="s">
        <v>756</v>
      </c>
    </row>
    <row r="402" spans="28:30" ht="13.9" customHeight="1">
      <c r="AB402" s="922" t="s">
        <v>338</v>
      </c>
      <c r="AC402" s="208" t="s">
        <v>1434</v>
      </c>
      <c r="AD402" s="241" t="s">
        <v>756</v>
      </c>
    </row>
    <row r="403" spans="28:30" ht="13.9" customHeight="1">
      <c r="AB403" s="922" t="s">
        <v>338</v>
      </c>
      <c r="AC403" s="208" t="s">
        <v>1435</v>
      </c>
      <c r="AD403" s="241" t="s">
        <v>756</v>
      </c>
    </row>
    <row r="404" spans="28:30" ht="13.9" customHeight="1">
      <c r="AB404" s="922" t="s">
        <v>338</v>
      </c>
      <c r="AC404" s="208" t="s">
        <v>1436</v>
      </c>
      <c r="AD404" s="241" t="s">
        <v>756</v>
      </c>
    </row>
    <row r="405" spans="28:30" ht="13.9" customHeight="1">
      <c r="AB405" s="922" t="s">
        <v>338</v>
      </c>
      <c r="AC405" s="208" t="s">
        <v>1437</v>
      </c>
      <c r="AD405" s="241" t="s">
        <v>756</v>
      </c>
    </row>
    <row r="406" spans="28:30" ht="13.9" customHeight="1">
      <c r="AB406" s="922" t="s">
        <v>338</v>
      </c>
      <c r="AC406" s="208" t="s">
        <v>1438</v>
      </c>
      <c r="AD406" s="241" t="s">
        <v>756</v>
      </c>
    </row>
    <row r="407" spans="28:30" ht="13.9" customHeight="1">
      <c r="AB407" s="922" t="s">
        <v>22</v>
      </c>
      <c r="AC407" s="208" t="s">
        <v>1439</v>
      </c>
      <c r="AD407" s="241" t="s">
        <v>695</v>
      </c>
    </row>
    <row r="408" spans="28:30" ht="13.9" customHeight="1">
      <c r="AB408" s="922" t="s">
        <v>338</v>
      </c>
      <c r="AC408" s="208" t="s">
        <v>1440</v>
      </c>
      <c r="AD408" s="241" t="s">
        <v>701</v>
      </c>
    </row>
    <row r="409" spans="28:30" ht="13.9" customHeight="1">
      <c r="AB409" s="922" t="s">
        <v>338</v>
      </c>
      <c r="AC409" s="208" t="s">
        <v>1441</v>
      </c>
      <c r="AD409" s="241" t="s">
        <v>701</v>
      </c>
    </row>
    <row r="410" spans="28:30" ht="13.9" customHeight="1">
      <c r="AB410" s="922" t="s">
        <v>338</v>
      </c>
      <c r="AC410" s="208" t="s">
        <v>1442</v>
      </c>
      <c r="AD410" s="241" t="s">
        <v>701</v>
      </c>
    </row>
    <row r="411" spans="28:30" ht="13.9" customHeight="1">
      <c r="AB411" s="922" t="s">
        <v>338</v>
      </c>
      <c r="AC411" s="208" t="s">
        <v>1443</v>
      </c>
      <c r="AD411" s="241" t="s">
        <v>701</v>
      </c>
    </row>
    <row r="412" spans="28:30" ht="13.9" customHeight="1">
      <c r="AB412" s="922" t="s">
        <v>338</v>
      </c>
      <c r="AC412" s="208" t="s">
        <v>1444</v>
      </c>
      <c r="AD412" s="241" t="s">
        <v>670</v>
      </c>
    </row>
    <row r="413" spans="28:30" ht="13.9" customHeight="1">
      <c r="AB413" s="922" t="s">
        <v>338</v>
      </c>
      <c r="AC413" s="208" t="s">
        <v>1445</v>
      </c>
      <c r="AD413" s="241" t="s">
        <v>670</v>
      </c>
    </row>
    <row r="414" spans="28:30" ht="13.9" customHeight="1">
      <c r="AB414" s="922" t="s">
        <v>338</v>
      </c>
      <c r="AC414" s="208" t="s">
        <v>1446</v>
      </c>
      <c r="AD414" s="241" t="s">
        <v>672</v>
      </c>
    </row>
    <row r="415" spans="28:30" ht="13.9" customHeight="1">
      <c r="AB415" s="922" t="s">
        <v>338</v>
      </c>
      <c r="AC415" s="208" t="s">
        <v>1447</v>
      </c>
      <c r="AD415" s="241" t="s">
        <v>672</v>
      </c>
    </row>
    <row r="416" spans="28:30" ht="13.9" customHeight="1">
      <c r="AB416" s="922" t="s">
        <v>338</v>
      </c>
      <c r="AC416" s="208" t="s">
        <v>1448</v>
      </c>
      <c r="AD416" s="241" t="s">
        <v>756</v>
      </c>
    </row>
    <row r="417" spans="28:30" ht="13.9" customHeight="1">
      <c r="AB417" s="922" t="s">
        <v>338</v>
      </c>
      <c r="AC417" s="208" t="s">
        <v>1449</v>
      </c>
      <c r="AD417" s="241" t="s">
        <v>756</v>
      </c>
    </row>
    <row r="418" spans="28:30" ht="13.9" customHeight="1">
      <c r="AB418" s="922" t="s">
        <v>338</v>
      </c>
      <c r="AC418" s="208" t="s">
        <v>1450</v>
      </c>
      <c r="AD418" s="241" t="s">
        <v>756</v>
      </c>
    </row>
    <row r="419" spans="28:30" ht="13.9" customHeight="1">
      <c r="AB419" s="922" t="s">
        <v>110</v>
      </c>
      <c r="AC419" s="208" t="s">
        <v>1451</v>
      </c>
      <c r="AD419" s="241" t="s">
        <v>687</v>
      </c>
    </row>
    <row r="420" spans="28:30" ht="13.9" customHeight="1">
      <c r="AB420" s="922" t="s">
        <v>338</v>
      </c>
      <c r="AC420" s="208" t="s">
        <v>1452</v>
      </c>
      <c r="AD420" s="241" t="s">
        <v>695</v>
      </c>
    </row>
    <row r="421" spans="28:30" ht="13.9" customHeight="1">
      <c r="AB421" s="922" t="s">
        <v>338</v>
      </c>
      <c r="AC421" s="208" t="s">
        <v>1453</v>
      </c>
      <c r="AD421" s="241" t="s">
        <v>698</v>
      </c>
    </row>
    <row r="422" spans="28:30" ht="13.9" customHeight="1">
      <c r="AB422" s="922" t="s">
        <v>338</v>
      </c>
      <c r="AC422" s="208" t="s">
        <v>1454</v>
      </c>
      <c r="AD422" s="241" t="s">
        <v>703</v>
      </c>
    </row>
    <row r="423" spans="28:30" ht="13.9" customHeight="1">
      <c r="AB423" s="922" t="s">
        <v>338</v>
      </c>
      <c r="AC423" s="208" t="s">
        <v>1455</v>
      </c>
      <c r="AD423" s="241" t="s">
        <v>670</v>
      </c>
    </row>
    <row r="424" spans="28:30" ht="13.9" customHeight="1">
      <c r="AB424" s="922" t="s">
        <v>91</v>
      </c>
      <c r="AC424" s="208" t="s">
        <v>1456</v>
      </c>
      <c r="AD424" s="241">
        <v>93</v>
      </c>
    </row>
    <row r="425" spans="28:30" ht="13.9" customHeight="1">
      <c r="AB425" s="922" t="s">
        <v>338</v>
      </c>
      <c r="AC425" s="208" t="s">
        <v>1457</v>
      </c>
      <c r="AD425" s="241" t="s">
        <v>713</v>
      </c>
    </row>
    <row r="426" spans="28:30" ht="13.9" customHeight="1">
      <c r="AB426" s="922" t="s">
        <v>338</v>
      </c>
      <c r="AC426" s="208" t="s">
        <v>1458</v>
      </c>
      <c r="AD426" s="241" t="s">
        <v>713</v>
      </c>
    </row>
    <row r="427" spans="28:30" ht="13.9" customHeight="1">
      <c r="AB427" s="922" t="s">
        <v>338</v>
      </c>
      <c r="AC427" s="208" t="s">
        <v>1459</v>
      </c>
      <c r="AD427" s="241" t="s">
        <v>687</v>
      </c>
    </row>
    <row r="428" spans="28:30" ht="13.9" customHeight="1">
      <c r="AB428" s="922" t="s">
        <v>338</v>
      </c>
      <c r="AC428" s="208" t="s">
        <v>1460</v>
      </c>
      <c r="AD428" s="241" t="s">
        <v>698</v>
      </c>
    </row>
    <row r="429" spans="28:30" ht="13.9" customHeight="1">
      <c r="AB429" s="922" t="s">
        <v>338</v>
      </c>
      <c r="AC429" s="208" t="s">
        <v>1461</v>
      </c>
      <c r="AD429" s="241" t="s">
        <v>698</v>
      </c>
    </row>
    <row r="430" spans="28:30" ht="13.9" customHeight="1">
      <c r="AB430" s="922" t="s">
        <v>338</v>
      </c>
      <c r="AC430" s="208" t="s">
        <v>1462</v>
      </c>
      <c r="AD430" s="241" t="s">
        <v>703</v>
      </c>
    </row>
    <row r="431" spans="28:30" ht="13.9" customHeight="1">
      <c r="AB431" s="922" t="s">
        <v>26</v>
      </c>
      <c r="AC431" s="208" t="s">
        <v>1463</v>
      </c>
      <c r="AD431" s="241" t="s">
        <v>687</v>
      </c>
    </row>
    <row r="432" spans="28:30" ht="13.9" customHeight="1">
      <c r="AB432" s="922" t="s">
        <v>338</v>
      </c>
      <c r="AC432" s="208" t="s">
        <v>1464</v>
      </c>
      <c r="AD432" s="241" t="s">
        <v>687</v>
      </c>
    </row>
    <row r="433" spans="28:30" ht="13.9" customHeight="1">
      <c r="AB433" s="922" t="s">
        <v>338</v>
      </c>
      <c r="AC433" s="208" t="s">
        <v>1465</v>
      </c>
      <c r="AD433" s="241" t="s">
        <v>687</v>
      </c>
    </row>
    <row r="434" spans="28:30" ht="13.9" customHeight="1">
      <c r="AB434" s="922" t="s">
        <v>338</v>
      </c>
      <c r="AC434" s="208" t="s">
        <v>1466</v>
      </c>
      <c r="AD434" s="241" t="s">
        <v>667</v>
      </c>
    </row>
    <row r="435" spans="28:30" ht="13.9" customHeight="1">
      <c r="AB435" s="922" t="s">
        <v>338</v>
      </c>
      <c r="AC435" s="208" t="s">
        <v>1467</v>
      </c>
      <c r="AD435" s="241" t="s">
        <v>667</v>
      </c>
    </row>
    <row r="436" spans="28:30" ht="13.9" customHeight="1">
      <c r="AB436" s="922" t="s">
        <v>338</v>
      </c>
      <c r="AC436" s="208" t="s">
        <v>1468</v>
      </c>
      <c r="AD436" s="241" t="s">
        <v>667</v>
      </c>
    </row>
    <row r="437" spans="28:30" ht="13.9" customHeight="1">
      <c r="AB437" s="922" t="s">
        <v>338</v>
      </c>
      <c r="AC437" s="208" t="s">
        <v>1469</v>
      </c>
      <c r="AD437" s="241" t="s">
        <v>667</v>
      </c>
    </row>
    <row r="438" spans="28:30" ht="13.9" customHeight="1">
      <c r="AB438" s="922" t="s">
        <v>338</v>
      </c>
      <c r="AC438" s="208" t="s">
        <v>1470</v>
      </c>
      <c r="AD438" s="241" t="s">
        <v>695</v>
      </c>
    </row>
    <row r="439" spans="28:30" ht="13.9" customHeight="1">
      <c r="AB439" s="922" t="s">
        <v>338</v>
      </c>
      <c r="AC439" s="208" t="s">
        <v>1471</v>
      </c>
      <c r="AD439" s="241" t="s">
        <v>695</v>
      </c>
    </row>
    <row r="440" spans="28:30" ht="13.9" customHeight="1">
      <c r="AB440" s="922" t="s">
        <v>338</v>
      </c>
      <c r="AC440" s="208" t="s">
        <v>1472</v>
      </c>
      <c r="AD440" s="241" t="s">
        <v>695</v>
      </c>
    </row>
    <row r="441" spans="28:30" ht="13.9" customHeight="1">
      <c r="AB441" s="922" t="s">
        <v>338</v>
      </c>
      <c r="AC441" s="208" t="s">
        <v>1473</v>
      </c>
      <c r="AD441" s="241" t="s">
        <v>698</v>
      </c>
    </row>
    <row r="442" spans="28:30" ht="13.9" customHeight="1">
      <c r="AB442" s="922" t="s">
        <v>338</v>
      </c>
      <c r="AC442" s="208" t="s">
        <v>1474</v>
      </c>
      <c r="AD442" s="241" t="s">
        <v>698</v>
      </c>
    </row>
    <row r="443" spans="28:30" ht="13.9" customHeight="1">
      <c r="AB443" s="922" t="s">
        <v>338</v>
      </c>
      <c r="AC443" s="208" t="s">
        <v>1475</v>
      </c>
      <c r="AD443" s="241" t="s">
        <v>698</v>
      </c>
    </row>
    <row r="444" spans="28:30" ht="13.9" customHeight="1">
      <c r="AB444" s="922" t="s">
        <v>338</v>
      </c>
      <c r="AC444" s="208" t="s">
        <v>1476</v>
      </c>
      <c r="AD444" s="241" t="s">
        <v>698</v>
      </c>
    </row>
    <row r="445" spans="28:30" ht="13.9" customHeight="1">
      <c r="AB445" s="922" t="s">
        <v>338</v>
      </c>
      <c r="AC445" s="208" t="s">
        <v>1477</v>
      </c>
      <c r="AD445" s="241" t="s">
        <v>698</v>
      </c>
    </row>
    <row r="446" spans="28:30" ht="13.9" customHeight="1">
      <c r="AB446" s="922" t="s">
        <v>338</v>
      </c>
      <c r="AC446" s="208" t="s">
        <v>1478</v>
      </c>
      <c r="AD446" s="241" t="s">
        <v>698</v>
      </c>
    </row>
    <row r="447" spans="28:30" ht="13.9" customHeight="1">
      <c r="AB447" s="922" t="s">
        <v>338</v>
      </c>
      <c r="AC447" s="208" t="s">
        <v>1479</v>
      </c>
      <c r="AD447" s="241" t="s">
        <v>698</v>
      </c>
    </row>
    <row r="448" spans="28:30" ht="13.9" customHeight="1">
      <c r="AB448" s="922" t="s">
        <v>338</v>
      </c>
      <c r="AC448" s="208" t="s">
        <v>1480</v>
      </c>
      <c r="AD448" s="241" t="s">
        <v>701</v>
      </c>
    </row>
    <row r="449" spans="28:30" ht="13.9" customHeight="1">
      <c r="AB449" s="922" t="s">
        <v>338</v>
      </c>
      <c r="AC449" s="208" t="s">
        <v>1481</v>
      </c>
      <c r="AD449" s="241" t="s">
        <v>701</v>
      </c>
    </row>
    <row r="450" spans="28:30" ht="13.9" customHeight="1">
      <c r="AB450" s="922" t="s">
        <v>338</v>
      </c>
      <c r="AC450" s="208" t="s">
        <v>1482</v>
      </c>
      <c r="AD450" s="241" t="s">
        <v>701</v>
      </c>
    </row>
    <row r="451" spans="28:30" ht="13.9" customHeight="1">
      <c r="AB451" s="922" t="s">
        <v>338</v>
      </c>
      <c r="AC451" s="208" t="s">
        <v>1483</v>
      </c>
      <c r="AD451" s="241" t="s">
        <v>701</v>
      </c>
    </row>
    <row r="452" spans="28:30" ht="13.9" customHeight="1">
      <c r="AB452" s="922" t="s">
        <v>338</v>
      </c>
      <c r="AC452" s="208" t="s">
        <v>1484</v>
      </c>
      <c r="AD452" s="241" t="s">
        <v>701</v>
      </c>
    </row>
    <row r="453" spans="28:30" ht="13.9" customHeight="1">
      <c r="AB453" s="922" t="s">
        <v>338</v>
      </c>
      <c r="AC453" s="208" t="s">
        <v>1485</v>
      </c>
      <c r="AD453" s="241" t="s">
        <v>701</v>
      </c>
    </row>
    <row r="454" spans="28:30" ht="13.9" customHeight="1">
      <c r="AB454" s="922" t="s">
        <v>338</v>
      </c>
      <c r="AC454" s="208" t="s">
        <v>1486</v>
      </c>
      <c r="AD454" s="241" t="s">
        <v>701</v>
      </c>
    </row>
    <row r="455" spans="28:30" ht="13.9" customHeight="1">
      <c r="AB455" s="922" t="s">
        <v>338</v>
      </c>
      <c r="AC455" s="208" t="s">
        <v>1487</v>
      </c>
      <c r="AD455" s="241" t="s">
        <v>703</v>
      </c>
    </row>
    <row r="456" spans="28:30" ht="13.9" customHeight="1">
      <c r="AB456" s="922" t="s">
        <v>338</v>
      </c>
      <c r="AC456" s="208" t="s">
        <v>1488</v>
      </c>
      <c r="AD456" s="241" t="s">
        <v>703</v>
      </c>
    </row>
    <row r="457" spans="28:30" ht="13.9" customHeight="1">
      <c r="AB457" s="922" t="s">
        <v>338</v>
      </c>
      <c r="AC457" s="208" t="s">
        <v>1489</v>
      </c>
      <c r="AD457" s="241" t="s">
        <v>703</v>
      </c>
    </row>
    <row r="458" spans="28:30" ht="13.9" customHeight="1">
      <c r="AB458" s="922" t="s">
        <v>338</v>
      </c>
      <c r="AC458" s="208" t="s">
        <v>1490</v>
      </c>
      <c r="AD458" s="241" t="s">
        <v>703</v>
      </c>
    </row>
    <row r="459" spans="28:30" ht="13.9" customHeight="1">
      <c r="AB459" s="922" t="s">
        <v>338</v>
      </c>
      <c r="AC459" s="208" t="s">
        <v>1491</v>
      </c>
      <c r="AD459" s="241" t="s">
        <v>703</v>
      </c>
    </row>
    <row r="460" spans="28:30" ht="13.9" customHeight="1">
      <c r="AB460" s="922" t="s">
        <v>338</v>
      </c>
      <c r="AC460" s="208" t="s">
        <v>1492</v>
      </c>
      <c r="AD460" s="241" t="s">
        <v>703</v>
      </c>
    </row>
    <row r="461" spans="28:30" ht="13.9" customHeight="1">
      <c r="AB461" s="922" t="s">
        <v>338</v>
      </c>
      <c r="AC461" s="208" t="s">
        <v>1493</v>
      </c>
      <c r="AD461" s="241" t="s">
        <v>670</v>
      </c>
    </row>
    <row r="462" spans="28:30" ht="13.9" customHeight="1">
      <c r="AB462" s="922" t="s">
        <v>338</v>
      </c>
      <c r="AC462" s="208" t="s">
        <v>1494</v>
      </c>
      <c r="AD462" s="241" t="s">
        <v>670</v>
      </c>
    </row>
    <row r="463" spans="28:30" ht="13.9" customHeight="1">
      <c r="AB463" s="922" t="s">
        <v>338</v>
      </c>
      <c r="AC463" s="208" t="s">
        <v>1495</v>
      </c>
      <c r="AD463" s="241" t="s">
        <v>670</v>
      </c>
    </row>
    <row r="464" spans="28:30" ht="13.9" customHeight="1">
      <c r="AB464" s="922" t="s">
        <v>338</v>
      </c>
      <c r="AC464" s="208" t="s">
        <v>1496</v>
      </c>
      <c r="AD464" s="241" t="s">
        <v>670</v>
      </c>
    </row>
    <row r="465" spans="28:30" ht="13.9" customHeight="1">
      <c r="AB465" s="922" t="s">
        <v>338</v>
      </c>
      <c r="AC465" s="208" t="s">
        <v>1497</v>
      </c>
      <c r="AD465" s="241" t="s">
        <v>670</v>
      </c>
    </row>
    <row r="466" spans="28:30" ht="13.9" customHeight="1">
      <c r="AB466" s="922" t="s">
        <v>338</v>
      </c>
      <c r="AC466" s="208" t="s">
        <v>1498</v>
      </c>
      <c r="AD466" s="241" t="s">
        <v>670</v>
      </c>
    </row>
    <row r="467" spans="28:30" ht="13.9" customHeight="1">
      <c r="AB467" s="922" t="s">
        <v>338</v>
      </c>
      <c r="AC467" s="208" t="s">
        <v>1499</v>
      </c>
      <c r="AD467" s="241" t="s">
        <v>670</v>
      </c>
    </row>
    <row r="468" spans="28:30" ht="13.9" customHeight="1">
      <c r="AB468" s="922" t="s">
        <v>338</v>
      </c>
      <c r="AC468" s="208" t="s">
        <v>1500</v>
      </c>
      <c r="AD468" s="241" t="s">
        <v>670</v>
      </c>
    </row>
    <row r="469" spans="28:30" ht="13.9" customHeight="1">
      <c r="AB469" s="922" t="s">
        <v>338</v>
      </c>
      <c r="AC469" s="208" t="s">
        <v>1501</v>
      </c>
      <c r="AD469" s="241" t="s">
        <v>672</v>
      </c>
    </row>
    <row r="470" spans="28:30" ht="13.9" customHeight="1">
      <c r="AB470" s="922" t="s">
        <v>338</v>
      </c>
      <c r="AC470" s="208" t="s">
        <v>1502</v>
      </c>
      <c r="AD470" s="241" t="s">
        <v>672</v>
      </c>
    </row>
    <row r="471" spans="28:30" ht="13.9" customHeight="1">
      <c r="AB471" s="922" t="s">
        <v>338</v>
      </c>
      <c r="AC471" s="208" t="s">
        <v>1503</v>
      </c>
      <c r="AD471" s="241" t="s">
        <v>672</v>
      </c>
    </row>
    <row r="472" spans="28:30" ht="13.9" customHeight="1">
      <c r="AB472" s="922" t="s">
        <v>338</v>
      </c>
      <c r="AC472" s="208" t="s">
        <v>1504</v>
      </c>
      <c r="AD472" s="241" t="s">
        <v>672</v>
      </c>
    </row>
    <row r="473" spans="28:30" ht="13.9" customHeight="1">
      <c r="AB473" s="922" t="s">
        <v>338</v>
      </c>
      <c r="AC473" s="208" t="s">
        <v>1505</v>
      </c>
      <c r="AD473" s="241" t="s">
        <v>672</v>
      </c>
    </row>
    <row r="474" spans="28:30" ht="13.9" customHeight="1">
      <c r="AB474" s="922" t="s">
        <v>338</v>
      </c>
      <c r="AC474" s="208" t="s">
        <v>1506</v>
      </c>
      <c r="AD474" s="241" t="s">
        <v>672</v>
      </c>
    </row>
    <row r="475" spans="28:30" ht="13.9" customHeight="1">
      <c r="AB475" s="922" t="s">
        <v>338</v>
      </c>
      <c r="AC475" s="208" t="s">
        <v>1507</v>
      </c>
      <c r="AD475" s="241" t="s">
        <v>672</v>
      </c>
    </row>
    <row r="476" spans="28:30" ht="13.9" customHeight="1">
      <c r="AB476" s="922" t="s">
        <v>338</v>
      </c>
      <c r="AC476" s="208" t="s">
        <v>1508</v>
      </c>
      <c r="AD476" s="241" t="s">
        <v>756</v>
      </c>
    </row>
    <row r="477" spans="28:30" ht="13.9" customHeight="1">
      <c r="AB477" s="922" t="s">
        <v>14</v>
      </c>
      <c r="AC477" s="208" t="s">
        <v>1509</v>
      </c>
      <c r="AD477" s="241">
        <v>26</v>
      </c>
    </row>
    <row r="478" spans="28:30" ht="13.9" customHeight="1">
      <c r="AB478" s="922" t="s">
        <v>338</v>
      </c>
      <c r="AC478" s="208" t="s">
        <v>1510</v>
      </c>
      <c r="AD478" s="241">
        <v>34</v>
      </c>
    </row>
    <row r="479" spans="28:30" ht="13.9" customHeight="1">
      <c r="AB479" s="922" t="s">
        <v>338</v>
      </c>
      <c r="AC479" s="208" t="s">
        <v>1511</v>
      </c>
      <c r="AD479" s="241">
        <v>83</v>
      </c>
    </row>
    <row r="480" spans="28:30" ht="13.9" customHeight="1">
      <c r="AB480" s="922" t="s">
        <v>338</v>
      </c>
      <c r="AC480" s="208" t="s">
        <v>1512</v>
      </c>
      <c r="AD480" s="241" t="s">
        <v>713</v>
      </c>
    </row>
    <row r="481" spans="28:30" ht="13.9" customHeight="1">
      <c r="AB481" s="922" t="s">
        <v>338</v>
      </c>
      <c r="AC481" s="208" t="s">
        <v>1513</v>
      </c>
      <c r="AD481" s="241" t="s">
        <v>687</v>
      </c>
    </row>
    <row r="482" spans="28:30" ht="13.9" customHeight="1">
      <c r="AB482" s="922" t="s">
        <v>338</v>
      </c>
      <c r="AC482" s="208" t="s">
        <v>1514</v>
      </c>
      <c r="AD482" s="241" t="s">
        <v>687</v>
      </c>
    </row>
    <row r="483" spans="28:30" ht="13.9" customHeight="1">
      <c r="AB483" s="922" t="s">
        <v>338</v>
      </c>
      <c r="AC483" s="208" t="s">
        <v>1515</v>
      </c>
      <c r="AD483" s="241" t="s">
        <v>687</v>
      </c>
    </row>
    <row r="484" spans="28:30" ht="13.9" customHeight="1">
      <c r="AB484" s="922" t="s">
        <v>338</v>
      </c>
      <c r="AC484" s="208" t="s">
        <v>1516</v>
      </c>
      <c r="AD484" s="241" t="s">
        <v>667</v>
      </c>
    </row>
    <row r="485" spans="28:30" ht="13.9" customHeight="1">
      <c r="AB485" s="922" t="s">
        <v>338</v>
      </c>
      <c r="AC485" s="208" t="s">
        <v>1517</v>
      </c>
      <c r="AD485" s="241" t="s">
        <v>695</v>
      </c>
    </row>
    <row r="486" spans="28:30" ht="13.9" customHeight="1">
      <c r="AB486" s="922" t="s">
        <v>338</v>
      </c>
      <c r="AC486" s="208" t="s">
        <v>1518</v>
      </c>
      <c r="AD486" s="241" t="s">
        <v>695</v>
      </c>
    </row>
    <row r="487" spans="28:30" ht="13.9" customHeight="1">
      <c r="AB487" s="922" t="s">
        <v>338</v>
      </c>
      <c r="AC487" s="208" t="s">
        <v>1519</v>
      </c>
      <c r="AD487" s="241" t="s">
        <v>698</v>
      </c>
    </row>
    <row r="488" spans="28:30" ht="13.9" customHeight="1">
      <c r="AB488" s="922" t="s">
        <v>338</v>
      </c>
      <c r="AC488" s="208" t="s">
        <v>1520</v>
      </c>
      <c r="AD488" s="241" t="s">
        <v>698</v>
      </c>
    </row>
    <row r="489" spans="28:30" ht="13.9" customHeight="1">
      <c r="AB489" s="922" t="s">
        <v>338</v>
      </c>
      <c r="AC489" s="208" t="s">
        <v>1521</v>
      </c>
      <c r="AD489" s="241" t="s">
        <v>698</v>
      </c>
    </row>
    <row r="490" spans="28:30" ht="13.9" customHeight="1">
      <c r="AB490" s="922" t="s">
        <v>338</v>
      </c>
      <c r="AC490" s="208" t="s">
        <v>1522</v>
      </c>
      <c r="AD490" s="241" t="s">
        <v>698</v>
      </c>
    </row>
    <row r="491" spans="28:30" ht="13.9" customHeight="1">
      <c r="AB491" s="922" t="s">
        <v>338</v>
      </c>
      <c r="AC491" s="208" t="s">
        <v>1523</v>
      </c>
      <c r="AD491" s="241" t="s">
        <v>701</v>
      </c>
    </row>
    <row r="492" spans="28:30" ht="13.9" customHeight="1">
      <c r="AB492" s="922" t="s">
        <v>338</v>
      </c>
      <c r="AC492" s="208" t="s">
        <v>1524</v>
      </c>
      <c r="AD492" s="241" t="s">
        <v>701</v>
      </c>
    </row>
    <row r="493" spans="28:30" ht="13.9" customHeight="1">
      <c r="AB493" s="922" t="s">
        <v>338</v>
      </c>
      <c r="AC493" s="208" t="s">
        <v>1525</v>
      </c>
      <c r="AD493" s="241" t="s">
        <v>701</v>
      </c>
    </row>
    <row r="494" spans="28:30" ht="13.9" customHeight="1">
      <c r="AB494" s="922" t="s">
        <v>338</v>
      </c>
      <c r="AC494" s="208" t="s">
        <v>1526</v>
      </c>
      <c r="AD494" s="241" t="s">
        <v>703</v>
      </c>
    </row>
    <row r="495" spans="28:30" ht="13.9" customHeight="1">
      <c r="AB495" s="922" t="s">
        <v>338</v>
      </c>
      <c r="AC495" s="208" t="s">
        <v>1527</v>
      </c>
      <c r="AD495" s="241" t="s">
        <v>703</v>
      </c>
    </row>
    <row r="496" spans="28:30" ht="13.9" customHeight="1">
      <c r="AB496" s="922" t="s">
        <v>338</v>
      </c>
      <c r="AC496" s="208" t="s">
        <v>1528</v>
      </c>
      <c r="AD496" s="241" t="s">
        <v>670</v>
      </c>
    </row>
    <row r="497" spans="28:30" ht="13.9" customHeight="1">
      <c r="AB497" s="922" t="s">
        <v>338</v>
      </c>
      <c r="AC497" s="208" t="s">
        <v>1529</v>
      </c>
      <c r="AD497" s="241" t="s">
        <v>670</v>
      </c>
    </row>
    <row r="498" spans="28:30" ht="13.9" customHeight="1">
      <c r="AB498" s="922" t="s">
        <v>338</v>
      </c>
      <c r="AC498" s="208" t="s">
        <v>1530</v>
      </c>
      <c r="AD498" s="241" t="s">
        <v>670</v>
      </c>
    </row>
    <row r="499" spans="28:30" ht="13.9" customHeight="1">
      <c r="AB499" s="922" t="s">
        <v>338</v>
      </c>
      <c r="AC499" s="208" t="s">
        <v>1531</v>
      </c>
      <c r="AD499" s="241" t="s">
        <v>670</v>
      </c>
    </row>
    <row r="500" spans="28:30" ht="13.9" customHeight="1">
      <c r="AB500" s="922" t="s">
        <v>338</v>
      </c>
      <c r="AC500" s="208" t="s">
        <v>1532</v>
      </c>
      <c r="AD500" s="241" t="s">
        <v>670</v>
      </c>
    </row>
    <row r="501" spans="28:30" ht="13.9" customHeight="1">
      <c r="AB501" s="922" t="s">
        <v>338</v>
      </c>
      <c r="AC501" s="208" t="s">
        <v>1533</v>
      </c>
      <c r="AD501" s="241" t="s">
        <v>672</v>
      </c>
    </row>
    <row r="502" spans="28:30" ht="13.9" customHeight="1">
      <c r="AB502" s="922" t="s">
        <v>338</v>
      </c>
      <c r="AC502" s="208" t="s">
        <v>1534</v>
      </c>
      <c r="AD502" s="241" t="s">
        <v>672</v>
      </c>
    </row>
    <row r="503" spans="28:30" ht="13.9" customHeight="1">
      <c r="AB503" s="922" t="s">
        <v>338</v>
      </c>
      <c r="AC503" s="208" t="s">
        <v>1535</v>
      </c>
      <c r="AD503" s="241" t="s">
        <v>672</v>
      </c>
    </row>
    <row r="504" spans="28:30" ht="13.9" customHeight="1">
      <c r="AB504" s="922" t="s">
        <v>338</v>
      </c>
      <c r="AC504" s="208" t="s">
        <v>1536</v>
      </c>
      <c r="AD504" s="241" t="s">
        <v>672</v>
      </c>
    </row>
    <row r="505" spans="28:30" ht="13.9" customHeight="1">
      <c r="AB505" s="922" t="s">
        <v>338</v>
      </c>
      <c r="AC505" s="208" t="s">
        <v>1537</v>
      </c>
      <c r="AD505" s="241" t="s">
        <v>672</v>
      </c>
    </row>
    <row r="506" spans="28:30" ht="13.9" customHeight="1">
      <c r="AB506" s="922" t="s">
        <v>338</v>
      </c>
      <c r="AC506" s="208" t="s">
        <v>1538</v>
      </c>
      <c r="AD506" s="241" t="s">
        <v>672</v>
      </c>
    </row>
    <row r="507" spans="28:30" ht="13.9" customHeight="1">
      <c r="AB507" s="922" t="s">
        <v>338</v>
      </c>
      <c r="AC507" s="208" t="s">
        <v>1539</v>
      </c>
      <c r="AD507" s="241" t="s">
        <v>672</v>
      </c>
    </row>
    <row r="508" spans="28:30" ht="13.9" customHeight="1">
      <c r="AB508" s="922" t="s">
        <v>338</v>
      </c>
      <c r="AC508" s="208" t="s">
        <v>1540</v>
      </c>
      <c r="AD508" s="241" t="s">
        <v>672</v>
      </c>
    </row>
    <row r="509" spans="28:30" ht="13.9" customHeight="1">
      <c r="AB509" s="922" t="s">
        <v>338</v>
      </c>
      <c r="AC509" s="208" t="s">
        <v>1541</v>
      </c>
      <c r="AD509" s="241" t="s">
        <v>672</v>
      </c>
    </row>
    <row r="510" spans="28:30" ht="13.9" customHeight="1">
      <c r="AB510" s="922" t="s">
        <v>338</v>
      </c>
      <c r="AC510" s="208" t="s">
        <v>1542</v>
      </c>
      <c r="AD510" s="241" t="s">
        <v>756</v>
      </c>
    </row>
    <row r="511" spans="28:30" ht="13.9" customHeight="1">
      <c r="AB511" s="922" t="s">
        <v>338</v>
      </c>
      <c r="AC511" s="208" t="s">
        <v>1543</v>
      </c>
      <c r="AD511" s="241" t="s">
        <v>756</v>
      </c>
    </row>
    <row r="512" spans="28:30" ht="13.9" customHeight="1">
      <c r="AB512" s="922" t="s">
        <v>338</v>
      </c>
      <c r="AC512" s="208" t="s">
        <v>1544</v>
      </c>
      <c r="AD512" s="241" t="s">
        <v>756</v>
      </c>
    </row>
    <row r="513" spans="28:30" ht="13.9" customHeight="1">
      <c r="AB513" s="922" t="s">
        <v>338</v>
      </c>
      <c r="AC513" s="208" t="s">
        <v>1545</v>
      </c>
      <c r="AD513" s="241" t="s">
        <v>756</v>
      </c>
    </row>
    <row r="514" spans="28:30" ht="13.9" customHeight="1">
      <c r="AB514" s="922" t="s">
        <v>338</v>
      </c>
      <c r="AC514" s="208" t="s">
        <v>1546</v>
      </c>
      <c r="AD514" s="241" t="s">
        <v>756</v>
      </c>
    </row>
    <row r="515" spans="28:30" ht="13.9" customHeight="1">
      <c r="AB515" s="922" t="s">
        <v>338</v>
      </c>
      <c r="AC515" s="208" t="s">
        <v>1547</v>
      </c>
      <c r="AD515" s="241" t="s">
        <v>756</v>
      </c>
    </row>
    <row r="516" spans="28:30" ht="13.9" customHeight="1">
      <c r="AB516" s="922" t="s">
        <v>338</v>
      </c>
      <c r="AC516" s="208" t="s">
        <v>1548</v>
      </c>
      <c r="AD516" s="241" t="s">
        <v>756</v>
      </c>
    </row>
    <row r="517" spans="28:30" ht="13.9" customHeight="1">
      <c r="AB517" s="922" t="s">
        <v>117</v>
      </c>
      <c r="AC517" s="208" t="s">
        <v>1549</v>
      </c>
      <c r="AD517" s="241" t="s">
        <v>703</v>
      </c>
    </row>
    <row r="518" spans="28:30" ht="13.9" customHeight="1">
      <c r="AB518" s="922" t="s">
        <v>118</v>
      </c>
      <c r="AC518" s="208" t="s">
        <v>1550</v>
      </c>
      <c r="AD518" s="241" t="s">
        <v>670</v>
      </c>
    </row>
    <row r="519" spans="28:30" ht="13.9" customHeight="1">
      <c r="AB519" s="922" t="s">
        <v>142</v>
      </c>
      <c r="AC519" s="208" t="s">
        <v>1551</v>
      </c>
      <c r="AD519" s="241" t="s">
        <v>703</v>
      </c>
    </row>
    <row r="520" spans="28:30" ht="13.9" customHeight="1">
      <c r="AB520" s="922" t="s">
        <v>944</v>
      </c>
      <c r="AC520" s="208" t="s">
        <v>1552</v>
      </c>
      <c r="AD520" s="241" t="s">
        <v>701</v>
      </c>
    </row>
    <row r="521" spans="28:30" ht="13.9" customHeight="1">
      <c r="AB521" s="922" t="s">
        <v>338</v>
      </c>
      <c r="AC521" s="208" t="s">
        <v>1553</v>
      </c>
      <c r="AD521" s="241" t="s">
        <v>703</v>
      </c>
    </row>
    <row r="522" spans="28:30" ht="13.9" customHeight="1">
      <c r="AB522" s="922" t="s">
        <v>44</v>
      </c>
      <c r="AC522" s="208" t="s">
        <v>1554</v>
      </c>
      <c r="AD522" s="241" t="s">
        <v>695</v>
      </c>
    </row>
    <row r="523" spans="28:30" ht="13.9" customHeight="1">
      <c r="AB523" s="922" t="s">
        <v>338</v>
      </c>
      <c r="AC523" s="208" t="s">
        <v>1555</v>
      </c>
      <c r="AD523" s="241" t="s">
        <v>701</v>
      </c>
    </row>
    <row r="524" spans="28:30" ht="13.9" customHeight="1">
      <c r="AB524" s="922" t="s">
        <v>338</v>
      </c>
      <c r="AC524" s="208" t="s">
        <v>1556</v>
      </c>
      <c r="AD524" s="241" t="s">
        <v>701</v>
      </c>
    </row>
    <row r="525" spans="28:30" ht="13.9" customHeight="1">
      <c r="AB525" s="922" t="s">
        <v>338</v>
      </c>
      <c r="AC525" s="208" t="s">
        <v>1557</v>
      </c>
      <c r="AD525" s="241" t="s">
        <v>703</v>
      </c>
    </row>
    <row r="526" spans="28:30" ht="13.9" customHeight="1">
      <c r="AB526" s="922" t="s">
        <v>338</v>
      </c>
      <c r="AC526" s="208" t="s">
        <v>1558</v>
      </c>
      <c r="AD526" s="241" t="s">
        <v>670</v>
      </c>
    </row>
    <row r="527" spans="28:30" ht="13.9" customHeight="1">
      <c r="AB527" s="922" t="s">
        <v>15</v>
      </c>
      <c r="AC527" s="208" t="s">
        <v>1559</v>
      </c>
      <c r="AD527" s="241" t="s">
        <v>667</v>
      </c>
    </row>
    <row r="528" spans="28:30" ht="13.9" customHeight="1">
      <c r="AB528" s="922" t="s">
        <v>338</v>
      </c>
      <c r="AC528" s="208" t="s">
        <v>1560</v>
      </c>
      <c r="AD528" s="241" t="s">
        <v>701</v>
      </c>
    </row>
    <row r="529" spans="28:30" ht="13.9" customHeight="1">
      <c r="AB529" s="922" t="s">
        <v>59</v>
      </c>
      <c r="AC529" s="208" t="s">
        <v>1561</v>
      </c>
      <c r="AD529" s="241">
        <v>52</v>
      </c>
    </row>
    <row r="530" spans="28:30" ht="13.9" customHeight="1">
      <c r="AB530" s="922" t="s">
        <v>338</v>
      </c>
      <c r="AC530" s="208" t="s">
        <v>1562</v>
      </c>
      <c r="AD530" s="241">
        <v>69</v>
      </c>
    </row>
    <row r="531" spans="28:30" ht="13.9" customHeight="1">
      <c r="AB531" s="922" t="s">
        <v>338</v>
      </c>
      <c r="AC531" s="208" t="s">
        <v>1563</v>
      </c>
      <c r="AD531" s="241">
        <v>80</v>
      </c>
    </row>
    <row r="532" spans="28:30" ht="13.9" customHeight="1">
      <c r="AB532" s="922" t="s">
        <v>338</v>
      </c>
      <c r="AC532" s="208" t="s">
        <v>1564</v>
      </c>
      <c r="AD532" s="241">
        <v>80</v>
      </c>
    </row>
    <row r="533" spans="28:30" ht="13.9" customHeight="1">
      <c r="AB533" s="922" t="s">
        <v>338</v>
      </c>
      <c r="AC533" s="208" t="s">
        <v>1565</v>
      </c>
      <c r="AD533" s="241" t="s">
        <v>713</v>
      </c>
    </row>
    <row r="534" spans="28:30" ht="13.9" customHeight="1">
      <c r="AB534" s="922" t="s">
        <v>338</v>
      </c>
      <c r="AC534" s="208" t="s">
        <v>1566</v>
      </c>
      <c r="AD534" s="241" t="s">
        <v>713</v>
      </c>
    </row>
    <row r="535" spans="28:30" ht="13.9" customHeight="1">
      <c r="AB535" s="922" t="s">
        <v>338</v>
      </c>
      <c r="AC535" s="208" t="s">
        <v>1567</v>
      </c>
      <c r="AD535" s="241" t="s">
        <v>713</v>
      </c>
    </row>
    <row r="536" spans="28:30" ht="13.9" customHeight="1">
      <c r="AB536" s="922" t="s">
        <v>338</v>
      </c>
      <c r="AC536" s="208" t="s">
        <v>1568</v>
      </c>
      <c r="AD536" s="241" t="s">
        <v>687</v>
      </c>
    </row>
    <row r="537" spans="28:30" ht="13.9" customHeight="1">
      <c r="AB537" s="922" t="s">
        <v>338</v>
      </c>
      <c r="AC537" s="208" t="s">
        <v>1569</v>
      </c>
      <c r="AD537" s="241" t="s">
        <v>687</v>
      </c>
    </row>
    <row r="538" spans="28:30" ht="13.9" customHeight="1">
      <c r="AB538" s="922" t="s">
        <v>338</v>
      </c>
      <c r="AC538" s="208" t="s">
        <v>1570</v>
      </c>
      <c r="AD538" s="241" t="s">
        <v>667</v>
      </c>
    </row>
    <row r="539" spans="28:30" ht="13.9" customHeight="1">
      <c r="AB539" s="922" t="s">
        <v>338</v>
      </c>
      <c r="AC539" s="208" t="s">
        <v>1571</v>
      </c>
      <c r="AD539" s="241" t="s">
        <v>698</v>
      </c>
    </row>
    <row r="540" spans="28:30" ht="13.9" customHeight="1">
      <c r="AB540" s="922" t="s">
        <v>338</v>
      </c>
      <c r="AC540" s="208" t="s">
        <v>1572</v>
      </c>
      <c r="AD540" s="241" t="s">
        <v>698</v>
      </c>
    </row>
    <row r="541" spans="28:30" ht="13.9" customHeight="1">
      <c r="AB541" s="922" t="s">
        <v>338</v>
      </c>
      <c r="AC541" s="208" t="s">
        <v>1573</v>
      </c>
      <c r="AD541" s="241" t="s">
        <v>703</v>
      </c>
    </row>
    <row r="542" spans="28:30" ht="13.9" customHeight="1">
      <c r="AB542" s="922" t="s">
        <v>116</v>
      </c>
      <c r="AC542" s="208" t="s">
        <v>1574</v>
      </c>
      <c r="AD542" s="241" t="s">
        <v>667</v>
      </c>
    </row>
    <row r="543" spans="28:30" ht="13.9" customHeight="1">
      <c r="AB543" s="922" t="s">
        <v>338</v>
      </c>
      <c r="AC543" s="208" t="s">
        <v>1575</v>
      </c>
      <c r="AD543" s="241" t="s">
        <v>695</v>
      </c>
    </row>
    <row r="544" spans="28:30" ht="13.9" customHeight="1">
      <c r="AB544" s="922" t="s">
        <v>338</v>
      </c>
      <c r="AC544" s="208" t="s">
        <v>1576</v>
      </c>
      <c r="AD544" s="241" t="s">
        <v>698</v>
      </c>
    </row>
    <row r="545" spans="28:30" ht="13.9" customHeight="1">
      <c r="AB545" s="922" t="s">
        <v>338</v>
      </c>
      <c r="AC545" s="208" t="s">
        <v>1577</v>
      </c>
      <c r="AD545" s="241" t="s">
        <v>698</v>
      </c>
    </row>
    <row r="546" spans="28:30" ht="13.9" customHeight="1">
      <c r="AB546" s="922" t="s">
        <v>338</v>
      </c>
      <c r="AC546" s="208" t="s">
        <v>1578</v>
      </c>
      <c r="AD546" s="241" t="s">
        <v>703</v>
      </c>
    </row>
    <row r="547" spans="28:30" ht="13.9" customHeight="1">
      <c r="AB547" s="922" t="s">
        <v>338</v>
      </c>
      <c r="AC547" s="208" t="s">
        <v>1579</v>
      </c>
      <c r="AD547" s="241" t="s">
        <v>670</v>
      </c>
    </row>
    <row r="548" spans="28:30" ht="13.9" customHeight="1">
      <c r="AB548" s="922" t="s">
        <v>338</v>
      </c>
      <c r="AC548" s="208" t="s">
        <v>1580</v>
      </c>
      <c r="AD548" s="241" t="s">
        <v>672</v>
      </c>
    </row>
    <row r="549" spans="28:30" ht="13.9" customHeight="1">
      <c r="AB549" s="922" t="s">
        <v>338</v>
      </c>
      <c r="AC549" s="208" t="s">
        <v>1581</v>
      </c>
      <c r="AD549" s="241" t="s">
        <v>756</v>
      </c>
    </row>
    <row r="550" spans="28:30" ht="13.9" customHeight="1">
      <c r="AB550" s="922" t="s">
        <v>109</v>
      </c>
      <c r="AC550" s="208" t="s">
        <v>1582</v>
      </c>
      <c r="AD550" s="241">
        <v>60</v>
      </c>
    </row>
    <row r="551" spans="28:30" ht="13.9" customHeight="1">
      <c r="AB551" s="922" t="s">
        <v>338</v>
      </c>
      <c r="AC551" s="208" t="s">
        <v>1583</v>
      </c>
      <c r="AD551" s="241" t="s">
        <v>713</v>
      </c>
    </row>
    <row r="552" spans="28:30" ht="13.9" customHeight="1">
      <c r="AB552" s="922" t="s">
        <v>338</v>
      </c>
      <c r="AC552" s="208" t="s">
        <v>1584</v>
      </c>
      <c r="AD552" s="241" t="s">
        <v>695</v>
      </c>
    </row>
    <row r="553" spans="28:30" ht="13.9" customHeight="1">
      <c r="AB553" s="922" t="s">
        <v>338</v>
      </c>
      <c r="AC553" s="208" t="s">
        <v>1585</v>
      </c>
      <c r="AD553" s="241" t="s">
        <v>701</v>
      </c>
    </row>
    <row r="554" spans="28:30" ht="13.9" customHeight="1">
      <c r="AB554" s="922" t="s">
        <v>338</v>
      </c>
      <c r="AC554" s="208" t="s">
        <v>1586</v>
      </c>
      <c r="AD554" s="241" t="s">
        <v>703</v>
      </c>
    </row>
    <row r="555" spans="28:30" ht="13.9" customHeight="1">
      <c r="AB555" s="922" t="s">
        <v>10</v>
      </c>
      <c r="AC555" s="208" t="s">
        <v>1587</v>
      </c>
      <c r="AD555" s="241" t="s">
        <v>701</v>
      </c>
    </row>
    <row r="556" spans="28:30" ht="13.9" customHeight="1">
      <c r="AB556" s="922" t="s">
        <v>338</v>
      </c>
      <c r="AC556" s="208" t="s">
        <v>1588</v>
      </c>
      <c r="AD556" s="241" t="s">
        <v>672</v>
      </c>
    </row>
    <row r="557" spans="28:30" ht="13.9" customHeight="1">
      <c r="AB557" s="922" t="s">
        <v>338</v>
      </c>
      <c r="AC557" s="208" t="s">
        <v>1589</v>
      </c>
      <c r="AD557" s="241" t="s">
        <v>672</v>
      </c>
    </row>
    <row r="558" spans="28:30" ht="13.9" customHeight="1">
      <c r="AB558" s="922" t="s">
        <v>338</v>
      </c>
      <c r="AC558" s="208" t="s">
        <v>1590</v>
      </c>
      <c r="AD558" s="241" t="s">
        <v>756</v>
      </c>
    </row>
    <row r="559" spans="28:30" ht="13.9" customHeight="1">
      <c r="AB559" s="922" t="s">
        <v>35</v>
      </c>
      <c r="AC559" s="208" t="s">
        <v>1591</v>
      </c>
      <c r="AD559" s="241" t="s">
        <v>695</v>
      </c>
    </row>
    <row r="560" spans="28:30" ht="13.9" customHeight="1">
      <c r="AB560" s="922" t="s">
        <v>338</v>
      </c>
      <c r="AC560" s="208" t="s">
        <v>1592</v>
      </c>
      <c r="AD560" s="241" t="s">
        <v>698</v>
      </c>
    </row>
    <row r="561" spans="28:30" ht="13.9" customHeight="1">
      <c r="AB561" s="922" t="s">
        <v>338</v>
      </c>
      <c r="AC561" s="208" t="s">
        <v>1593</v>
      </c>
      <c r="AD561" s="241" t="s">
        <v>670</v>
      </c>
    </row>
    <row r="562" spans="28:30" ht="13.9" customHeight="1">
      <c r="AB562" s="922" t="s">
        <v>338</v>
      </c>
      <c r="AC562" s="208" t="s">
        <v>1594</v>
      </c>
      <c r="AD562" s="241" t="s">
        <v>672</v>
      </c>
    </row>
    <row r="563" spans="28:30" ht="13.9" customHeight="1">
      <c r="AB563" s="922" t="s">
        <v>338</v>
      </c>
      <c r="AC563" s="208" t="s">
        <v>1595</v>
      </c>
      <c r="AD563" s="241" t="s">
        <v>672</v>
      </c>
    </row>
    <row r="564" spans="28:30" ht="13.9" customHeight="1">
      <c r="AB564" s="922" t="s">
        <v>338</v>
      </c>
      <c r="AC564" s="208" t="s">
        <v>1596</v>
      </c>
      <c r="AD564" s="241" t="s">
        <v>672</v>
      </c>
    </row>
    <row r="565" spans="28:30" ht="13.9" customHeight="1">
      <c r="AB565" s="922" t="s">
        <v>338</v>
      </c>
      <c r="AC565" s="208" t="s">
        <v>1597</v>
      </c>
      <c r="AD565" s="241" t="s">
        <v>756</v>
      </c>
    </row>
    <row r="566" spans="28:30" ht="13.9" customHeight="1">
      <c r="AB566" s="922" t="s">
        <v>338</v>
      </c>
      <c r="AC566" s="208" t="s">
        <v>1598</v>
      </c>
      <c r="AD566" s="241" t="s">
        <v>756</v>
      </c>
    </row>
    <row r="567" spans="28:30" ht="13.9" customHeight="1">
      <c r="AB567" s="922" t="s">
        <v>74</v>
      </c>
      <c r="AC567" s="208" t="s">
        <v>1599</v>
      </c>
      <c r="AD567" s="241" t="s">
        <v>687</v>
      </c>
    </row>
    <row r="568" spans="28:30" ht="13.9" customHeight="1">
      <c r="AB568" s="922" t="s">
        <v>338</v>
      </c>
      <c r="AC568" s="208" t="s">
        <v>1600</v>
      </c>
      <c r="AD568" s="241" t="s">
        <v>695</v>
      </c>
    </row>
    <row r="569" spans="28:30" ht="13.9" customHeight="1">
      <c r="AB569" s="922" t="s">
        <v>338</v>
      </c>
      <c r="AC569" s="208" t="s">
        <v>1601</v>
      </c>
      <c r="AD569" s="241" t="s">
        <v>698</v>
      </c>
    </row>
    <row r="570" spans="28:30" ht="13.9" customHeight="1">
      <c r="AB570" s="922" t="s">
        <v>338</v>
      </c>
      <c r="AC570" s="208" t="s">
        <v>1602</v>
      </c>
      <c r="AD570" s="241" t="s">
        <v>701</v>
      </c>
    </row>
    <row r="571" spans="28:30" ht="13.9" customHeight="1">
      <c r="AB571" s="922" t="s">
        <v>338</v>
      </c>
      <c r="AC571" s="208" t="s">
        <v>1603</v>
      </c>
      <c r="AD571" s="241" t="s">
        <v>701</v>
      </c>
    </row>
    <row r="572" spans="28:30" ht="13.9" customHeight="1">
      <c r="AB572" s="922" t="s">
        <v>338</v>
      </c>
      <c r="AC572" s="208" t="s">
        <v>1604</v>
      </c>
      <c r="AD572" s="241" t="s">
        <v>703</v>
      </c>
    </row>
    <row r="573" spans="28:30" ht="13.9" customHeight="1">
      <c r="AB573" s="922" t="s">
        <v>139</v>
      </c>
      <c r="AC573" s="208" t="s">
        <v>1605</v>
      </c>
      <c r="AD573" s="241" t="s">
        <v>703</v>
      </c>
    </row>
    <row r="574" spans="28:30" ht="13.9" customHeight="1">
      <c r="AB574" s="922" t="s">
        <v>54</v>
      </c>
      <c r="AC574" s="208" t="s">
        <v>1606</v>
      </c>
      <c r="AD574" s="241" t="s">
        <v>670</v>
      </c>
    </row>
    <row r="575" spans="28:30" ht="13.9" customHeight="1">
      <c r="AB575" s="922" t="s">
        <v>13</v>
      </c>
      <c r="AC575" s="208" t="s">
        <v>1607</v>
      </c>
      <c r="AD575" s="241">
        <v>93</v>
      </c>
    </row>
    <row r="576" spans="28:30" ht="13.9" customHeight="1">
      <c r="AB576" s="922" t="s">
        <v>338</v>
      </c>
      <c r="AC576" s="208" t="s">
        <v>1608</v>
      </c>
      <c r="AD576" s="241" t="s">
        <v>695</v>
      </c>
    </row>
    <row r="577" spans="28:30" ht="13.9" customHeight="1">
      <c r="AB577" s="922" t="s">
        <v>338</v>
      </c>
      <c r="AC577" s="208" t="s">
        <v>1609</v>
      </c>
      <c r="AD577" s="241" t="s">
        <v>698</v>
      </c>
    </row>
    <row r="578" spans="28:30" ht="13.9" customHeight="1">
      <c r="AB578" s="922" t="s">
        <v>338</v>
      </c>
      <c r="AC578" s="208" t="s">
        <v>1610</v>
      </c>
      <c r="AD578" s="241" t="s">
        <v>701</v>
      </c>
    </row>
    <row r="579" spans="28:30" ht="13.9" customHeight="1">
      <c r="AB579" s="922" t="s">
        <v>338</v>
      </c>
      <c r="AC579" s="208" t="s">
        <v>1611</v>
      </c>
      <c r="AD579" s="241" t="s">
        <v>670</v>
      </c>
    </row>
    <row r="580" spans="28:30" ht="13.9" customHeight="1">
      <c r="AB580" s="922" t="s">
        <v>338</v>
      </c>
      <c r="AC580" s="208" t="s">
        <v>1612</v>
      </c>
      <c r="AD580" s="241" t="s">
        <v>670</v>
      </c>
    </row>
    <row r="581" spans="28:30" ht="13.9" customHeight="1">
      <c r="AB581" s="922" t="s">
        <v>338</v>
      </c>
      <c r="AC581" s="208" t="s">
        <v>1613</v>
      </c>
      <c r="AD581" s="241" t="s">
        <v>672</v>
      </c>
    </row>
    <row r="582" spans="28:30" ht="13.9" customHeight="1">
      <c r="AB582" s="922" t="s">
        <v>338</v>
      </c>
      <c r="AC582" s="208" t="s">
        <v>1614</v>
      </c>
      <c r="AD582" s="241" t="s">
        <v>672</v>
      </c>
    </row>
    <row r="583" spans="28:30" ht="13.9" customHeight="1">
      <c r="AB583" s="922" t="s">
        <v>338</v>
      </c>
      <c r="AC583" s="208" t="s">
        <v>1615</v>
      </c>
      <c r="AD583" s="241" t="s">
        <v>756</v>
      </c>
    </row>
    <row r="584" spans="28:30" ht="13.9" customHeight="1">
      <c r="AB584" s="922" t="s">
        <v>338</v>
      </c>
      <c r="AC584" s="208" t="s">
        <v>1616</v>
      </c>
      <c r="AD584" s="241" t="s">
        <v>756</v>
      </c>
    </row>
    <row r="585" spans="28:30" ht="13.9" customHeight="1">
      <c r="AB585" s="922" t="s">
        <v>338</v>
      </c>
      <c r="AC585" s="208" t="s">
        <v>1617</v>
      </c>
      <c r="AD585" s="241" t="s">
        <v>756</v>
      </c>
    </row>
    <row r="586" spans="28:30" ht="13.9" customHeight="1">
      <c r="AB586" s="922" t="s">
        <v>47</v>
      </c>
      <c r="AC586" s="208" t="s">
        <v>1618</v>
      </c>
      <c r="AD586" s="241" t="s">
        <v>713</v>
      </c>
    </row>
    <row r="587" spans="28:30" ht="13.9" customHeight="1">
      <c r="AB587" s="922" t="s">
        <v>338</v>
      </c>
      <c r="AC587" s="208" t="s">
        <v>1619</v>
      </c>
      <c r="AD587" s="241" t="s">
        <v>687</v>
      </c>
    </row>
    <row r="588" spans="28:30" ht="13.9" customHeight="1">
      <c r="AB588" s="922" t="s">
        <v>338</v>
      </c>
      <c r="AC588" s="208" t="s">
        <v>1620</v>
      </c>
      <c r="AD588" s="241" t="s">
        <v>667</v>
      </c>
    </row>
    <row r="589" spans="28:30" ht="13.9" customHeight="1">
      <c r="AB589" s="922" t="s">
        <v>338</v>
      </c>
      <c r="AC589" s="208" t="s">
        <v>1621</v>
      </c>
      <c r="AD589" s="241" t="s">
        <v>698</v>
      </c>
    </row>
    <row r="590" spans="28:30" ht="13.9" customHeight="1">
      <c r="AB590" s="922" t="s">
        <v>92</v>
      </c>
      <c r="AC590" s="208" t="s">
        <v>1622</v>
      </c>
      <c r="AD590" s="241" t="s">
        <v>698</v>
      </c>
    </row>
    <row r="591" spans="28:30" ht="13.9" customHeight="1">
      <c r="AB591" s="922" t="s">
        <v>108</v>
      </c>
      <c r="AC591" s="208" t="s">
        <v>1623</v>
      </c>
      <c r="AD591" s="241">
        <v>80</v>
      </c>
    </row>
    <row r="592" spans="28:30" ht="13.9" customHeight="1">
      <c r="AB592" s="922" t="s">
        <v>338</v>
      </c>
      <c r="AC592" s="208" t="s">
        <v>1624</v>
      </c>
      <c r="AD592" s="241">
        <v>91</v>
      </c>
    </row>
    <row r="593" spans="28:30" ht="13.9" customHeight="1">
      <c r="AB593" s="922" t="s">
        <v>338</v>
      </c>
      <c r="AC593" s="208" t="s">
        <v>1625</v>
      </c>
      <c r="AD593" s="241" t="s">
        <v>672</v>
      </c>
    </row>
    <row r="594" spans="28:30" ht="13.9" customHeight="1">
      <c r="AB594" s="922" t="s">
        <v>338</v>
      </c>
      <c r="AC594" s="208" t="s">
        <v>1626</v>
      </c>
      <c r="AD594" s="241" t="s">
        <v>756</v>
      </c>
    </row>
    <row r="595" spans="28:30" ht="13.9" customHeight="1">
      <c r="AB595" s="922" t="s">
        <v>156</v>
      </c>
      <c r="AC595" s="208" t="s">
        <v>1627</v>
      </c>
      <c r="AD595" s="241" t="s">
        <v>703</v>
      </c>
    </row>
    <row r="596" spans="28:30" ht="13.9" customHeight="1">
      <c r="AB596" s="922" t="s">
        <v>129</v>
      </c>
      <c r="AC596" s="208" t="s">
        <v>1628</v>
      </c>
      <c r="AD596" s="241" t="s">
        <v>701</v>
      </c>
    </row>
    <row r="597" spans="28:30" ht="13.9" customHeight="1">
      <c r="AB597" s="922" t="s">
        <v>27</v>
      </c>
      <c r="AC597" s="208" t="s">
        <v>1629</v>
      </c>
      <c r="AD597" s="241" t="s">
        <v>667</v>
      </c>
    </row>
    <row r="598" spans="28:30" ht="13.9" customHeight="1">
      <c r="AB598" s="922" t="s">
        <v>338</v>
      </c>
      <c r="AC598" s="208" t="s">
        <v>1630</v>
      </c>
      <c r="AD598" s="241" t="s">
        <v>667</v>
      </c>
    </row>
    <row r="599" spans="28:30" ht="13.9" customHeight="1">
      <c r="AB599" s="922" t="s">
        <v>338</v>
      </c>
      <c r="AC599" s="208" t="s">
        <v>1631</v>
      </c>
      <c r="AD599" s="241" t="s">
        <v>698</v>
      </c>
    </row>
    <row r="600" spans="28:30" ht="13.9" customHeight="1">
      <c r="AB600" s="922" t="s">
        <v>338</v>
      </c>
      <c r="AC600" s="208" t="s">
        <v>1632</v>
      </c>
      <c r="AD600" s="241" t="s">
        <v>698</v>
      </c>
    </row>
    <row r="601" spans="28:30" ht="13.9" customHeight="1">
      <c r="AB601" s="922" t="s">
        <v>338</v>
      </c>
      <c r="AC601" s="208" t="s">
        <v>1633</v>
      </c>
      <c r="AD601" s="241" t="s">
        <v>701</v>
      </c>
    </row>
    <row r="602" spans="28:30" ht="13.9" customHeight="1">
      <c r="AB602" s="922" t="s">
        <v>338</v>
      </c>
      <c r="AC602" s="208" t="s">
        <v>1634</v>
      </c>
      <c r="AD602" s="241" t="s">
        <v>703</v>
      </c>
    </row>
    <row r="603" spans="28:30" ht="13.9" customHeight="1">
      <c r="AB603" s="922" t="s">
        <v>338</v>
      </c>
      <c r="AC603" s="208" t="s">
        <v>1635</v>
      </c>
      <c r="AD603" s="241" t="s">
        <v>703</v>
      </c>
    </row>
    <row r="604" spans="28:30" ht="13.9" customHeight="1">
      <c r="AB604" s="922" t="s">
        <v>338</v>
      </c>
      <c r="AC604" s="208" t="s">
        <v>1636</v>
      </c>
      <c r="AD604" s="241" t="s">
        <v>672</v>
      </c>
    </row>
    <row r="605" spans="28:30" ht="13.9" customHeight="1">
      <c r="AB605" s="922" t="s">
        <v>338</v>
      </c>
      <c r="AC605" s="208" t="s">
        <v>1637</v>
      </c>
      <c r="AD605" s="241" t="s">
        <v>756</v>
      </c>
    </row>
    <row r="606" spans="28:30" ht="13.9" customHeight="1">
      <c r="AB606" s="922" t="s">
        <v>219</v>
      </c>
      <c r="AC606" s="208" t="s">
        <v>1638</v>
      </c>
      <c r="AD606" s="241" t="s">
        <v>713</v>
      </c>
    </row>
    <row r="607" spans="28:30" ht="13.9" customHeight="1">
      <c r="AB607" s="922" t="s">
        <v>338</v>
      </c>
      <c r="AC607" s="208" t="s">
        <v>1639</v>
      </c>
      <c r="AD607" s="241" t="s">
        <v>667</v>
      </c>
    </row>
    <row r="608" spans="28:30" ht="13.9" customHeight="1">
      <c r="AB608" s="922" t="s">
        <v>338</v>
      </c>
      <c r="AC608" s="208" t="s">
        <v>1640</v>
      </c>
      <c r="AD608" s="241" t="s">
        <v>667</v>
      </c>
    </row>
    <row r="609" spans="28:30" ht="13.9" customHeight="1">
      <c r="AB609" s="922" t="s">
        <v>338</v>
      </c>
      <c r="AC609" s="208" t="s">
        <v>1641</v>
      </c>
      <c r="AD609" s="241" t="s">
        <v>667</v>
      </c>
    </row>
    <row r="610" spans="28:30" ht="13.9" customHeight="1">
      <c r="AB610" s="922" t="s">
        <v>338</v>
      </c>
      <c r="AC610" s="208" t="s">
        <v>1642</v>
      </c>
      <c r="AD610" s="241" t="s">
        <v>667</v>
      </c>
    </row>
    <row r="611" spans="28:30" ht="13.9" customHeight="1">
      <c r="AB611" s="922" t="s">
        <v>338</v>
      </c>
      <c r="AC611" s="208" t="s">
        <v>1643</v>
      </c>
      <c r="AD611" s="241" t="s">
        <v>667</v>
      </c>
    </row>
    <row r="612" spans="28:30" ht="13.9" customHeight="1">
      <c r="AB612" s="922" t="s">
        <v>338</v>
      </c>
      <c r="AC612" s="208" t="s">
        <v>1644</v>
      </c>
      <c r="AD612" s="241" t="s">
        <v>695</v>
      </c>
    </row>
    <row r="613" spans="28:30" ht="13.9" customHeight="1">
      <c r="AB613" s="922" t="s">
        <v>338</v>
      </c>
      <c r="AC613" s="208" t="s">
        <v>1645</v>
      </c>
      <c r="AD613" s="241" t="s">
        <v>695</v>
      </c>
    </row>
    <row r="614" spans="28:30" ht="13.9" customHeight="1">
      <c r="AB614" s="922" t="s">
        <v>338</v>
      </c>
      <c r="AC614" s="208" t="s">
        <v>1646</v>
      </c>
      <c r="AD614" s="241" t="s">
        <v>695</v>
      </c>
    </row>
    <row r="615" spans="28:30" ht="13.9" customHeight="1">
      <c r="AB615" s="922" t="s">
        <v>338</v>
      </c>
      <c r="AC615" s="208" t="s">
        <v>1647</v>
      </c>
      <c r="AD615" s="241" t="s">
        <v>698</v>
      </c>
    </row>
    <row r="616" spans="28:30" ht="13.9" customHeight="1">
      <c r="AB616" s="922" t="s">
        <v>338</v>
      </c>
      <c r="AC616" s="208" t="s">
        <v>1648</v>
      </c>
      <c r="AD616" s="241" t="s">
        <v>698</v>
      </c>
    </row>
    <row r="617" spans="28:30" ht="13.9" customHeight="1">
      <c r="AB617" s="922" t="s">
        <v>338</v>
      </c>
      <c r="AC617" s="208" t="s">
        <v>1649</v>
      </c>
      <c r="AD617" s="241" t="s">
        <v>701</v>
      </c>
    </row>
    <row r="618" spans="28:30" ht="13.9" customHeight="1">
      <c r="AB618" s="922" t="s">
        <v>338</v>
      </c>
      <c r="AC618" s="208" t="s">
        <v>1650</v>
      </c>
      <c r="AD618" s="241" t="s">
        <v>701</v>
      </c>
    </row>
    <row r="619" spans="28:30" ht="13.9" customHeight="1">
      <c r="AB619" s="922" t="s">
        <v>338</v>
      </c>
      <c r="AC619" s="208" t="s">
        <v>1651</v>
      </c>
      <c r="AD619" s="241" t="s">
        <v>701</v>
      </c>
    </row>
    <row r="620" spans="28:30" ht="13.9" customHeight="1">
      <c r="AB620" s="922" t="s">
        <v>338</v>
      </c>
      <c r="AC620" s="208" t="s">
        <v>1652</v>
      </c>
      <c r="AD620" s="241" t="s">
        <v>701</v>
      </c>
    </row>
    <row r="621" spans="28:30" ht="13.9" customHeight="1">
      <c r="AB621" s="922" t="s">
        <v>338</v>
      </c>
      <c r="AC621" s="208" t="s">
        <v>1653</v>
      </c>
      <c r="AD621" s="241" t="s">
        <v>701</v>
      </c>
    </row>
    <row r="622" spans="28:30" ht="13.9" customHeight="1">
      <c r="AB622" s="922" t="s">
        <v>338</v>
      </c>
      <c r="AC622" s="208" t="s">
        <v>1654</v>
      </c>
      <c r="AD622" s="241" t="s">
        <v>701</v>
      </c>
    </row>
    <row r="623" spans="28:30" ht="13.9" customHeight="1">
      <c r="AB623" s="922" t="s">
        <v>338</v>
      </c>
      <c r="AC623" s="208" t="s">
        <v>1655</v>
      </c>
      <c r="AD623" s="241" t="s">
        <v>703</v>
      </c>
    </row>
    <row r="624" spans="28:30" ht="13.9" customHeight="1">
      <c r="AB624" s="922" t="s">
        <v>338</v>
      </c>
      <c r="AC624" s="208" t="s">
        <v>1656</v>
      </c>
      <c r="AD624" s="241" t="s">
        <v>703</v>
      </c>
    </row>
    <row r="625" spans="28:30" ht="13.9" customHeight="1">
      <c r="AB625" s="922" t="s">
        <v>338</v>
      </c>
      <c r="AC625" s="208" t="s">
        <v>1657</v>
      </c>
      <c r="AD625" s="241" t="s">
        <v>703</v>
      </c>
    </row>
    <row r="626" spans="28:30" ht="13.9" customHeight="1">
      <c r="AB626" s="922" t="s">
        <v>338</v>
      </c>
      <c r="AC626" s="208" t="s">
        <v>1658</v>
      </c>
      <c r="AD626" s="241" t="s">
        <v>670</v>
      </c>
    </row>
    <row r="627" spans="28:30" ht="13.9" customHeight="1">
      <c r="AB627" s="922" t="s">
        <v>338</v>
      </c>
      <c r="AC627" s="208" t="s">
        <v>1659</v>
      </c>
      <c r="AD627" s="241" t="s">
        <v>670</v>
      </c>
    </row>
    <row r="628" spans="28:30" ht="13.9" customHeight="1">
      <c r="AB628" s="922" t="s">
        <v>338</v>
      </c>
      <c r="AC628" s="208" t="s">
        <v>1660</v>
      </c>
      <c r="AD628" s="241" t="s">
        <v>670</v>
      </c>
    </row>
    <row r="629" spans="28:30" ht="13.9" customHeight="1">
      <c r="AB629" s="922" t="s">
        <v>338</v>
      </c>
      <c r="AC629" s="208" t="s">
        <v>1661</v>
      </c>
      <c r="AD629" s="241" t="s">
        <v>670</v>
      </c>
    </row>
    <row r="630" spans="28:30" ht="13.9" customHeight="1">
      <c r="AB630" s="922" t="s">
        <v>338</v>
      </c>
      <c r="AC630" s="208" t="s">
        <v>1662</v>
      </c>
      <c r="AD630" s="241" t="s">
        <v>672</v>
      </c>
    </row>
    <row r="631" spans="28:30" ht="13.9" customHeight="1">
      <c r="AB631" s="922" t="s">
        <v>338</v>
      </c>
      <c r="AC631" s="208" t="s">
        <v>1663</v>
      </c>
      <c r="AD631" s="241" t="s">
        <v>672</v>
      </c>
    </row>
    <row r="632" spans="28:30" ht="13.9" customHeight="1">
      <c r="AB632" s="922" t="s">
        <v>338</v>
      </c>
      <c r="AC632" s="208" t="s">
        <v>1664</v>
      </c>
      <c r="AD632" s="241" t="s">
        <v>672</v>
      </c>
    </row>
    <row r="633" spans="28:30" ht="13.9" customHeight="1">
      <c r="AB633" s="922" t="s">
        <v>338</v>
      </c>
      <c r="AC633" s="208" t="s">
        <v>1665</v>
      </c>
      <c r="AD633" s="241" t="s">
        <v>672</v>
      </c>
    </row>
    <row r="634" spans="28:30" ht="13.9" customHeight="1">
      <c r="AB634" s="922" t="s">
        <v>338</v>
      </c>
      <c r="AC634" s="208" t="s">
        <v>1666</v>
      </c>
      <c r="AD634" s="241" t="s">
        <v>672</v>
      </c>
    </row>
    <row r="635" spans="28:30" ht="13.9" customHeight="1">
      <c r="AB635" s="922" t="s">
        <v>338</v>
      </c>
      <c r="AC635" s="208" t="s">
        <v>1667</v>
      </c>
      <c r="AD635" s="241" t="s">
        <v>672</v>
      </c>
    </row>
    <row r="636" spans="28:30" ht="13.9" customHeight="1">
      <c r="AB636" s="922" t="s">
        <v>338</v>
      </c>
      <c r="AC636" s="208" t="s">
        <v>1668</v>
      </c>
      <c r="AD636" s="241" t="s">
        <v>756</v>
      </c>
    </row>
    <row r="637" spans="28:30" ht="13.9" customHeight="1">
      <c r="AB637" s="922" t="s">
        <v>338</v>
      </c>
      <c r="AC637" s="208" t="s">
        <v>1669</v>
      </c>
      <c r="AD637" s="241" t="s">
        <v>756</v>
      </c>
    </row>
    <row r="638" spans="28:30" ht="13.9" customHeight="1">
      <c r="AB638" s="922" t="s">
        <v>28</v>
      </c>
      <c r="AC638" s="208" t="s">
        <v>1670</v>
      </c>
      <c r="AD638" s="241" t="s">
        <v>687</v>
      </c>
    </row>
    <row r="639" spans="28:30" ht="13.9" customHeight="1">
      <c r="AB639" s="922" t="s">
        <v>338</v>
      </c>
      <c r="AC639" s="208" t="s">
        <v>1671</v>
      </c>
      <c r="AD639" s="241" t="s">
        <v>667</v>
      </c>
    </row>
    <row r="640" spans="28:30" ht="13.9" customHeight="1">
      <c r="AB640" s="922" t="s">
        <v>338</v>
      </c>
      <c r="AC640" s="208" t="s">
        <v>1672</v>
      </c>
      <c r="AD640" s="241" t="s">
        <v>667</v>
      </c>
    </row>
    <row r="641" spans="28:30" ht="13.9" customHeight="1">
      <c r="AB641" s="922" t="s">
        <v>338</v>
      </c>
      <c r="AC641" s="208" t="s">
        <v>1673</v>
      </c>
      <c r="AD641" s="241" t="s">
        <v>667</v>
      </c>
    </row>
    <row r="642" spans="28:30" ht="13.9" customHeight="1">
      <c r="AB642" s="922" t="s">
        <v>338</v>
      </c>
      <c r="AC642" s="208" t="s">
        <v>1674</v>
      </c>
      <c r="AD642" s="241" t="s">
        <v>667</v>
      </c>
    </row>
    <row r="643" spans="28:30" ht="13.9" customHeight="1">
      <c r="AB643" s="922" t="s">
        <v>338</v>
      </c>
      <c r="AC643" s="208" t="s">
        <v>1675</v>
      </c>
      <c r="AD643" s="241" t="s">
        <v>695</v>
      </c>
    </row>
    <row r="644" spans="28:30" ht="13.9" customHeight="1">
      <c r="AB644" s="922" t="s">
        <v>338</v>
      </c>
      <c r="AC644" s="208" t="s">
        <v>1676</v>
      </c>
      <c r="AD644" s="241" t="s">
        <v>695</v>
      </c>
    </row>
    <row r="645" spans="28:30" ht="13.9" customHeight="1">
      <c r="AB645" s="922" t="s">
        <v>338</v>
      </c>
      <c r="AC645" s="208" t="s">
        <v>1677</v>
      </c>
      <c r="AD645" s="241" t="s">
        <v>695</v>
      </c>
    </row>
    <row r="646" spans="28:30" ht="13.9" customHeight="1">
      <c r="AB646" s="922" t="s">
        <v>338</v>
      </c>
      <c r="AC646" s="208" t="s">
        <v>1678</v>
      </c>
      <c r="AD646" s="241" t="s">
        <v>695</v>
      </c>
    </row>
    <row r="647" spans="28:30" ht="13.9" customHeight="1">
      <c r="AB647" s="922" t="s">
        <v>338</v>
      </c>
      <c r="AC647" s="208" t="s">
        <v>1679</v>
      </c>
      <c r="AD647" s="241" t="s">
        <v>698</v>
      </c>
    </row>
    <row r="648" spans="28:30" ht="13.9" customHeight="1">
      <c r="AB648" s="922" t="s">
        <v>338</v>
      </c>
      <c r="AC648" s="208" t="s">
        <v>1680</v>
      </c>
      <c r="AD648" s="241" t="s">
        <v>698</v>
      </c>
    </row>
    <row r="649" spans="28:30" ht="13.9" customHeight="1">
      <c r="AB649" s="922" t="s">
        <v>338</v>
      </c>
      <c r="AC649" s="208" t="s">
        <v>1681</v>
      </c>
      <c r="AD649" s="241" t="s">
        <v>698</v>
      </c>
    </row>
    <row r="650" spans="28:30" ht="13.9" customHeight="1">
      <c r="AB650" s="922" t="s">
        <v>338</v>
      </c>
      <c r="AC650" s="208" t="s">
        <v>1682</v>
      </c>
      <c r="AD650" s="241" t="s">
        <v>698</v>
      </c>
    </row>
    <row r="651" spans="28:30" ht="13.9" customHeight="1">
      <c r="AB651" s="922" t="s">
        <v>338</v>
      </c>
      <c r="AC651" s="208" t="s">
        <v>1683</v>
      </c>
      <c r="AD651" s="241" t="s">
        <v>701</v>
      </c>
    </row>
    <row r="652" spans="28:30" ht="13.9" customHeight="1">
      <c r="AB652" s="922" t="s">
        <v>338</v>
      </c>
      <c r="AC652" s="208" t="s">
        <v>1684</v>
      </c>
      <c r="AD652" s="241" t="s">
        <v>701</v>
      </c>
    </row>
    <row r="653" spans="28:30" ht="13.9" customHeight="1">
      <c r="AB653" s="922" t="s">
        <v>338</v>
      </c>
      <c r="AC653" s="208" t="s">
        <v>1685</v>
      </c>
      <c r="AD653" s="241" t="s">
        <v>701</v>
      </c>
    </row>
    <row r="654" spans="28:30" ht="13.9" customHeight="1">
      <c r="AB654" s="922" t="s">
        <v>338</v>
      </c>
      <c r="AC654" s="208" t="s">
        <v>1686</v>
      </c>
      <c r="AD654" s="241" t="s">
        <v>701</v>
      </c>
    </row>
    <row r="655" spans="28:30" ht="13.9" customHeight="1">
      <c r="AB655" s="922" t="s">
        <v>338</v>
      </c>
      <c r="AC655" s="208" t="s">
        <v>1687</v>
      </c>
      <c r="AD655" s="241" t="s">
        <v>701</v>
      </c>
    </row>
    <row r="656" spans="28:30" ht="13.9" customHeight="1">
      <c r="AB656" s="922" t="s">
        <v>338</v>
      </c>
      <c r="AC656" s="208" t="s">
        <v>1688</v>
      </c>
      <c r="AD656" s="241" t="s">
        <v>703</v>
      </c>
    </row>
    <row r="657" spans="28:30" ht="13.9" customHeight="1">
      <c r="AB657" s="922" t="s">
        <v>338</v>
      </c>
      <c r="AC657" s="208" t="s">
        <v>1689</v>
      </c>
      <c r="AD657" s="241" t="s">
        <v>703</v>
      </c>
    </row>
    <row r="658" spans="28:30" ht="13.9" customHeight="1">
      <c r="AB658" s="922" t="s">
        <v>338</v>
      </c>
      <c r="AC658" s="208" t="s">
        <v>1690</v>
      </c>
      <c r="AD658" s="241" t="s">
        <v>703</v>
      </c>
    </row>
    <row r="659" spans="28:30" ht="13.9" customHeight="1">
      <c r="AB659" s="922" t="s">
        <v>338</v>
      </c>
      <c r="AC659" s="208" t="s">
        <v>1691</v>
      </c>
      <c r="AD659" s="241" t="s">
        <v>703</v>
      </c>
    </row>
    <row r="660" spans="28:30" ht="13.9" customHeight="1">
      <c r="AB660" s="922" t="s">
        <v>338</v>
      </c>
      <c r="AC660" s="208" t="s">
        <v>1692</v>
      </c>
      <c r="AD660" s="241" t="s">
        <v>670</v>
      </c>
    </row>
    <row r="661" spans="28:30" ht="13.9" customHeight="1">
      <c r="AB661" s="922" t="s">
        <v>338</v>
      </c>
      <c r="AC661" s="208" t="s">
        <v>1693</v>
      </c>
      <c r="AD661" s="241" t="s">
        <v>670</v>
      </c>
    </row>
    <row r="662" spans="28:30" ht="13.9" customHeight="1">
      <c r="AB662" s="922" t="s">
        <v>338</v>
      </c>
      <c r="AC662" s="208" t="s">
        <v>1694</v>
      </c>
      <c r="AD662" s="241" t="s">
        <v>670</v>
      </c>
    </row>
    <row r="663" spans="28:30" ht="13.9" customHeight="1">
      <c r="AB663" s="922" t="s">
        <v>338</v>
      </c>
      <c r="AC663" s="208" t="s">
        <v>1695</v>
      </c>
      <c r="AD663" s="241" t="s">
        <v>670</v>
      </c>
    </row>
    <row r="664" spans="28:30" ht="13.9" customHeight="1">
      <c r="AB664" s="922" t="s">
        <v>338</v>
      </c>
      <c r="AC664" s="208" t="s">
        <v>1696</v>
      </c>
      <c r="AD664" s="241" t="s">
        <v>670</v>
      </c>
    </row>
    <row r="665" spans="28:30" ht="13.9" customHeight="1">
      <c r="AB665" s="922" t="s">
        <v>338</v>
      </c>
      <c r="AC665" s="208" t="s">
        <v>1697</v>
      </c>
      <c r="AD665" s="241" t="s">
        <v>670</v>
      </c>
    </row>
    <row r="666" spans="28:30" ht="13.9" customHeight="1">
      <c r="AB666" s="922" t="s">
        <v>338</v>
      </c>
      <c r="AC666" s="208" t="s">
        <v>1698</v>
      </c>
      <c r="AD666" s="241" t="s">
        <v>670</v>
      </c>
    </row>
    <row r="667" spans="28:30" ht="13.9" customHeight="1">
      <c r="AB667" s="922" t="s">
        <v>338</v>
      </c>
      <c r="AC667" s="208" t="s">
        <v>1699</v>
      </c>
      <c r="AD667" s="241" t="s">
        <v>670</v>
      </c>
    </row>
    <row r="668" spans="28:30" ht="13.9" customHeight="1">
      <c r="AB668" s="922" t="s">
        <v>338</v>
      </c>
      <c r="AC668" s="208" t="s">
        <v>1700</v>
      </c>
      <c r="AD668" s="241" t="s">
        <v>672</v>
      </c>
    </row>
    <row r="669" spans="28:30" ht="13.9" customHeight="1">
      <c r="AB669" s="922" t="s">
        <v>338</v>
      </c>
      <c r="AC669" s="208" t="s">
        <v>1701</v>
      </c>
      <c r="AD669" s="241" t="s">
        <v>672</v>
      </c>
    </row>
    <row r="670" spans="28:30" ht="13.9" customHeight="1">
      <c r="AB670" s="922" t="s">
        <v>338</v>
      </c>
      <c r="AC670" s="208" t="s">
        <v>1702</v>
      </c>
      <c r="AD670" s="241" t="s">
        <v>672</v>
      </c>
    </row>
    <row r="671" spans="28:30" ht="13.9" customHeight="1">
      <c r="AB671" s="922" t="s">
        <v>338</v>
      </c>
      <c r="AC671" s="208" t="s">
        <v>1703</v>
      </c>
      <c r="AD671" s="241" t="s">
        <v>672</v>
      </c>
    </row>
    <row r="672" spans="28:30" ht="13.9" customHeight="1">
      <c r="AB672" s="922" t="s">
        <v>338</v>
      </c>
      <c r="AC672" s="208" t="s">
        <v>1704</v>
      </c>
      <c r="AD672" s="241" t="s">
        <v>672</v>
      </c>
    </row>
    <row r="673" spans="28:30" ht="13.9" customHeight="1">
      <c r="AB673" s="922" t="s">
        <v>338</v>
      </c>
      <c r="AC673" s="208" t="s">
        <v>1705</v>
      </c>
      <c r="AD673" s="241" t="s">
        <v>672</v>
      </c>
    </row>
    <row r="674" spans="28:30" ht="13.9" customHeight="1">
      <c r="AB674" s="922" t="s">
        <v>338</v>
      </c>
      <c r="AC674" s="208" t="s">
        <v>1706</v>
      </c>
      <c r="AD674" s="241" t="s">
        <v>672</v>
      </c>
    </row>
    <row r="675" spans="28:30" ht="13.9" customHeight="1">
      <c r="AB675" s="922" t="s">
        <v>338</v>
      </c>
      <c r="AC675" s="208" t="s">
        <v>1707</v>
      </c>
      <c r="AD675" s="241" t="s">
        <v>756</v>
      </c>
    </row>
    <row r="676" spans="28:30" ht="13.9" customHeight="1">
      <c r="AB676" s="922" t="s">
        <v>338</v>
      </c>
      <c r="AC676" s="208" t="s">
        <v>1708</v>
      </c>
      <c r="AD676" s="241" t="s">
        <v>756</v>
      </c>
    </row>
    <row r="677" spans="28:30" ht="13.9" customHeight="1">
      <c r="AB677" s="922" t="s">
        <v>338</v>
      </c>
      <c r="AC677" s="208" t="s">
        <v>1709</v>
      </c>
      <c r="AD677" s="241" t="s">
        <v>756</v>
      </c>
    </row>
    <row r="678" spans="28:30" ht="13.9" customHeight="1">
      <c r="AB678" s="922" t="s">
        <v>86</v>
      </c>
      <c r="AC678" s="208" t="s">
        <v>1710</v>
      </c>
      <c r="AD678" s="241">
        <v>45</v>
      </c>
    </row>
    <row r="679" spans="28:30" ht="13.9" customHeight="1">
      <c r="AB679" s="922" t="s">
        <v>338</v>
      </c>
      <c r="AC679" s="208" t="s">
        <v>1711</v>
      </c>
      <c r="AD679" s="241">
        <v>69</v>
      </c>
    </row>
    <row r="680" spans="28:30" ht="13.9" customHeight="1">
      <c r="AB680" s="922" t="s">
        <v>338</v>
      </c>
      <c r="AC680" s="208" t="s">
        <v>1712</v>
      </c>
      <c r="AD680" s="241">
        <v>77</v>
      </c>
    </row>
    <row r="681" spans="28:30" ht="13.9" customHeight="1">
      <c r="AB681" s="922" t="s">
        <v>338</v>
      </c>
      <c r="AC681" s="208" t="s">
        <v>1713</v>
      </c>
      <c r="AD681" s="241" t="s">
        <v>713</v>
      </c>
    </row>
    <row r="682" spans="28:30" ht="13.9" customHeight="1">
      <c r="AB682" s="922" t="s">
        <v>338</v>
      </c>
      <c r="AC682" s="208" t="s">
        <v>1714</v>
      </c>
      <c r="AD682" s="241" t="s">
        <v>687</v>
      </c>
    </row>
    <row r="683" spans="28:30" ht="13.9" customHeight="1">
      <c r="AB683" s="922" t="s">
        <v>338</v>
      </c>
      <c r="AC683" s="208" t="s">
        <v>1715</v>
      </c>
      <c r="AD683" s="241" t="s">
        <v>667</v>
      </c>
    </row>
    <row r="684" spans="28:30" ht="13.9" customHeight="1">
      <c r="AB684" s="922" t="s">
        <v>338</v>
      </c>
      <c r="AC684" s="208" t="s">
        <v>1716</v>
      </c>
      <c r="AD684" s="241" t="s">
        <v>695</v>
      </c>
    </row>
    <row r="685" spans="28:30" ht="13.9" customHeight="1">
      <c r="AB685" s="922" t="s">
        <v>338</v>
      </c>
      <c r="AC685" s="208" t="s">
        <v>1717</v>
      </c>
      <c r="AD685" s="241" t="s">
        <v>695</v>
      </c>
    </row>
    <row r="686" spans="28:30" ht="13.9" customHeight="1">
      <c r="AB686" s="922" t="s">
        <v>338</v>
      </c>
      <c r="AC686" s="208" t="s">
        <v>1718</v>
      </c>
      <c r="AD686" s="241" t="s">
        <v>695</v>
      </c>
    </row>
    <row r="687" spans="28:30" ht="13.9" customHeight="1">
      <c r="AB687" s="922" t="s">
        <v>338</v>
      </c>
      <c r="AC687" s="208" t="s">
        <v>1719</v>
      </c>
      <c r="AD687" s="241" t="s">
        <v>698</v>
      </c>
    </row>
    <row r="688" spans="28:30" ht="13.9" customHeight="1">
      <c r="AB688" s="922" t="s">
        <v>338</v>
      </c>
      <c r="AC688" s="208" t="s">
        <v>1720</v>
      </c>
      <c r="AD688" s="241" t="s">
        <v>698</v>
      </c>
    </row>
    <row r="689" spans="28:30" ht="13.9" customHeight="1">
      <c r="AB689" s="922" t="s">
        <v>338</v>
      </c>
      <c r="AC689" s="208" t="s">
        <v>1721</v>
      </c>
      <c r="AD689" s="241" t="s">
        <v>703</v>
      </c>
    </row>
    <row r="690" spans="28:30" ht="13.9" customHeight="1">
      <c r="AB690" s="922" t="s">
        <v>338</v>
      </c>
      <c r="AC690" s="208" t="s">
        <v>1722</v>
      </c>
      <c r="AD690" s="241" t="s">
        <v>672</v>
      </c>
    </row>
    <row r="691" spans="28:30" ht="13.9" customHeight="1">
      <c r="AB691" s="922" t="s">
        <v>338</v>
      </c>
      <c r="AC691" s="208" t="s">
        <v>1723</v>
      </c>
      <c r="AD691" s="241" t="s">
        <v>672</v>
      </c>
    </row>
    <row r="692" spans="28:30" ht="13.9" customHeight="1">
      <c r="AB692" s="922" t="s">
        <v>0</v>
      </c>
      <c r="AC692" s="208" t="s">
        <v>1724</v>
      </c>
      <c r="AD692" s="241">
        <v>20</v>
      </c>
    </row>
    <row r="693" spans="28:30" ht="13.9" customHeight="1">
      <c r="AB693" s="922" t="s">
        <v>338</v>
      </c>
      <c r="AC693" s="208" t="s">
        <v>1725</v>
      </c>
      <c r="AD693" s="241">
        <v>56</v>
      </c>
    </row>
    <row r="694" spans="28:30" ht="13.9" customHeight="1">
      <c r="AB694" s="922" t="s">
        <v>338</v>
      </c>
      <c r="AC694" s="208" t="s">
        <v>1726</v>
      </c>
      <c r="AD694" s="241">
        <v>59</v>
      </c>
    </row>
    <row r="695" spans="28:30" ht="13.9" customHeight="1">
      <c r="AB695" s="922" t="s">
        <v>338</v>
      </c>
      <c r="AC695" s="208" t="s">
        <v>1727</v>
      </c>
      <c r="AD695" s="241">
        <v>83</v>
      </c>
    </row>
    <row r="696" spans="28:30" ht="13.9" customHeight="1">
      <c r="AB696" s="922" t="s">
        <v>338</v>
      </c>
      <c r="AC696" s="208" t="s">
        <v>1728</v>
      </c>
      <c r="AD696" s="241">
        <v>88</v>
      </c>
    </row>
    <row r="697" spans="28:30" ht="13.9" customHeight="1">
      <c r="AB697" s="922" t="s">
        <v>338</v>
      </c>
      <c r="AC697" s="208" t="s">
        <v>1729</v>
      </c>
      <c r="AD697" s="241" t="s">
        <v>713</v>
      </c>
    </row>
    <row r="698" spans="28:30" ht="13.9" customHeight="1">
      <c r="AB698" s="922" t="s">
        <v>338</v>
      </c>
      <c r="AC698" s="208" t="s">
        <v>1730</v>
      </c>
      <c r="AD698" s="241" t="s">
        <v>713</v>
      </c>
    </row>
    <row r="699" spans="28:30" ht="13.9" customHeight="1">
      <c r="AB699" s="922" t="s">
        <v>338</v>
      </c>
      <c r="AC699" s="208" t="s">
        <v>1731</v>
      </c>
      <c r="AD699" s="241" t="s">
        <v>698</v>
      </c>
    </row>
    <row r="700" spans="28:30" ht="13.9" customHeight="1">
      <c r="AB700" s="922" t="s">
        <v>338</v>
      </c>
      <c r="AC700" s="208" t="s">
        <v>1732</v>
      </c>
      <c r="AD700" s="241" t="s">
        <v>670</v>
      </c>
    </row>
    <row r="701" spans="28:30" ht="13.9" customHeight="1">
      <c r="AB701" s="922" t="s">
        <v>50</v>
      </c>
      <c r="AC701" s="208" t="s">
        <v>1733</v>
      </c>
      <c r="AD701" s="241" t="s">
        <v>667</v>
      </c>
    </row>
    <row r="702" spans="28:30" ht="13.9" customHeight="1">
      <c r="AB702" s="922" t="s">
        <v>338</v>
      </c>
      <c r="AC702" s="208" t="s">
        <v>1734</v>
      </c>
      <c r="AD702" s="241" t="s">
        <v>667</v>
      </c>
    </row>
    <row r="703" spans="28:30" ht="13.9" customHeight="1">
      <c r="AB703" s="922" t="s">
        <v>338</v>
      </c>
      <c r="AC703" s="208" t="s">
        <v>1735</v>
      </c>
      <c r="AD703" s="241" t="s">
        <v>695</v>
      </c>
    </row>
    <row r="704" spans="28:30" ht="13.9" customHeight="1">
      <c r="AB704" s="922" t="s">
        <v>338</v>
      </c>
      <c r="AC704" s="208" t="s">
        <v>1736</v>
      </c>
      <c r="AD704" s="241" t="s">
        <v>698</v>
      </c>
    </row>
    <row r="705" spans="28:30" ht="13.9" customHeight="1">
      <c r="AB705" s="922" t="s">
        <v>338</v>
      </c>
      <c r="AC705" s="208" t="s">
        <v>1737</v>
      </c>
      <c r="AD705" s="241" t="s">
        <v>698</v>
      </c>
    </row>
    <row r="706" spans="28:30" ht="13.9" customHeight="1">
      <c r="AB706" s="922" t="s">
        <v>338</v>
      </c>
      <c r="AC706" s="208" t="s">
        <v>1738</v>
      </c>
      <c r="AD706" s="241" t="s">
        <v>701</v>
      </c>
    </row>
    <row r="707" spans="28:30" ht="13.9" customHeight="1">
      <c r="AB707" s="922" t="s">
        <v>338</v>
      </c>
      <c r="AC707" s="208" t="s">
        <v>1739</v>
      </c>
      <c r="AD707" s="241" t="s">
        <v>701</v>
      </c>
    </row>
    <row r="708" spans="28:30" ht="13.9" customHeight="1">
      <c r="AB708" s="922" t="s">
        <v>338</v>
      </c>
      <c r="AC708" s="208" t="s">
        <v>1740</v>
      </c>
      <c r="AD708" s="241" t="s">
        <v>703</v>
      </c>
    </row>
    <row r="709" spans="28:30" ht="13.9" customHeight="1">
      <c r="AB709" s="922" t="s">
        <v>338</v>
      </c>
      <c r="AC709" s="208" t="s">
        <v>1741</v>
      </c>
      <c r="AD709" s="241" t="s">
        <v>703</v>
      </c>
    </row>
    <row r="710" spans="28:30" ht="13.9" customHeight="1">
      <c r="AB710" s="922" t="s">
        <v>338</v>
      </c>
      <c r="AC710" s="208" t="s">
        <v>1742</v>
      </c>
      <c r="AD710" s="241" t="s">
        <v>670</v>
      </c>
    </row>
    <row r="711" spans="28:30" ht="13.9" customHeight="1">
      <c r="AB711" s="922" t="s">
        <v>338</v>
      </c>
      <c r="AC711" s="208" t="s">
        <v>1743</v>
      </c>
      <c r="AD711" s="241" t="s">
        <v>670</v>
      </c>
    </row>
    <row r="712" spans="28:30" ht="13.9" customHeight="1">
      <c r="AB712" s="922" t="s">
        <v>338</v>
      </c>
      <c r="AC712" s="208" t="s">
        <v>1744</v>
      </c>
      <c r="AD712" s="241" t="s">
        <v>672</v>
      </c>
    </row>
    <row r="713" spans="28:30" ht="13.9" customHeight="1">
      <c r="AB713" s="922" t="s">
        <v>338</v>
      </c>
      <c r="AC713" s="208" t="s">
        <v>1745</v>
      </c>
      <c r="AD713" s="241" t="s">
        <v>756</v>
      </c>
    </row>
    <row r="714" spans="28:30" ht="13.9" customHeight="1">
      <c r="AB714" s="922" t="s">
        <v>338</v>
      </c>
      <c r="AC714" s="208" t="s">
        <v>1746</v>
      </c>
      <c r="AD714" s="241" t="s">
        <v>756</v>
      </c>
    </row>
    <row r="715" spans="28:30" ht="13.9" customHeight="1">
      <c r="AB715" s="922" t="s">
        <v>338</v>
      </c>
      <c r="AC715" s="208" t="s">
        <v>1747</v>
      </c>
      <c r="AD715" s="241" t="s">
        <v>756</v>
      </c>
    </row>
    <row r="716" spans="28:30" ht="13.9" customHeight="1">
      <c r="AB716" s="922" t="s">
        <v>23</v>
      </c>
      <c r="AC716" s="208" t="s">
        <v>1748</v>
      </c>
      <c r="AD716" s="241" t="s">
        <v>698</v>
      </c>
    </row>
    <row r="717" spans="28:30" ht="13.9" customHeight="1">
      <c r="AB717" s="922" t="s">
        <v>338</v>
      </c>
      <c r="AC717" s="208" t="s">
        <v>1749</v>
      </c>
      <c r="AD717" s="241" t="s">
        <v>670</v>
      </c>
    </row>
    <row r="718" spans="28:30" ht="13.9" customHeight="1">
      <c r="AB718" s="922" t="s">
        <v>338</v>
      </c>
      <c r="AC718" s="208" t="s">
        <v>1750</v>
      </c>
      <c r="AD718" s="241" t="s">
        <v>672</v>
      </c>
    </row>
    <row r="719" spans="28:30" ht="13.9" customHeight="1">
      <c r="AB719" s="922" t="s">
        <v>338</v>
      </c>
      <c r="AC719" s="208" t="s">
        <v>1751</v>
      </c>
      <c r="AD719" s="241" t="s">
        <v>756</v>
      </c>
    </row>
    <row r="720" spans="28:30" ht="13.9" customHeight="1">
      <c r="AB720" s="922" t="s">
        <v>76</v>
      </c>
      <c r="AC720" s="208" t="s">
        <v>1752</v>
      </c>
      <c r="AD720" s="241" t="s">
        <v>756</v>
      </c>
    </row>
    <row r="721" spans="28:30" ht="13.9" customHeight="1">
      <c r="AB721" s="922" t="s">
        <v>21</v>
      </c>
      <c r="AC721" s="208" t="s">
        <v>1753</v>
      </c>
      <c r="AD721" s="241" t="s">
        <v>698</v>
      </c>
    </row>
    <row r="722" spans="28:30" ht="13.9" customHeight="1">
      <c r="AB722" s="922" t="s">
        <v>338</v>
      </c>
      <c r="AC722" s="208" t="s">
        <v>1754</v>
      </c>
      <c r="AD722" s="241" t="s">
        <v>703</v>
      </c>
    </row>
    <row r="723" spans="28:30" ht="13.9" customHeight="1">
      <c r="AB723" s="922" t="s">
        <v>338</v>
      </c>
      <c r="AC723" s="208" t="s">
        <v>1755</v>
      </c>
      <c r="AD723" s="241" t="s">
        <v>703</v>
      </c>
    </row>
    <row r="724" spans="28:30" ht="13.9" customHeight="1">
      <c r="AB724" s="922" t="s">
        <v>338</v>
      </c>
      <c r="AC724" s="208" t="s">
        <v>1756</v>
      </c>
      <c r="AD724" s="241" t="s">
        <v>670</v>
      </c>
    </row>
    <row r="725" spans="28:30" ht="13.9" customHeight="1">
      <c r="AB725" s="922" t="s">
        <v>338</v>
      </c>
      <c r="AC725" s="208" t="s">
        <v>1757</v>
      </c>
      <c r="AD725" s="241" t="s">
        <v>670</v>
      </c>
    </row>
    <row r="726" spans="28:30" ht="13.9" customHeight="1">
      <c r="AB726" s="922" t="s">
        <v>338</v>
      </c>
      <c r="AC726" s="208" t="s">
        <v>1758</v>
      </c>
      <c r="AD726" s="241" t="s">
        <v>672</v>
      </c>
    </row>
    <row r="727" spans="28:30" ht="13.9" customHeight="1">
      <c r="AB727" s="922" t="s">
        <v>338</v>
      </c>
      <c r="AC727" s="208" t="s">
        <v>1759</v>
      </c>
      <c r="AD727" s="241" t="s">
        <v>672</v>
      </c>
    </row>
    <row r="728" spans="28:30" ht="13.9" customHeight="1">
      <c r="AB728" s="922" t="s">
        <v>338</v>
      </c>
      <c r="AC728" s="208" t="s">
        <v>1760</v>
      </c>
      <c r="AD728" s="241" t="s">
        <v>672</v>
      </c>
    </row>
    <row r="729" spans="28:30" ht="13.9" customHeight="1">
      <c r="AB729" s="922" t="s">
        <v>338</v>
      </c>
      <c r="AC729" s="208" t="s">
        <v>1761</v>
      </c>
      <c r="AD729" s="241" t="s">
        <v>756</v>
      </c>
    </row>
    <row r="730" spans="28:30" ht="13.9" customHeight="1">
      <c r="AB730" s="922" t="s">
        <v>338</v>
      </c>
      <c r="AC730" s="208" t="s">
        <v>1762</v>
      </c>
      <c r="AD730" s="241" t="s">
        <v>756</v>
      </c>
    </row>
    <row r="731" spans="28:30" ht="13.9" customHeight="1">
      <c r="AB731" s="922" t="s">
        <v>338</v>
      </c>
      <c r="AC731" s="208" t="s">
        <v>1763</v>
      </c>
      <c r="AD731" s="241" t="s">
        <v>756</v>
      </c>
    </row>
    <row r="732" spans="28:30" ht="13.9" customHeight="1">
      <c r="AB732" s="922" t="s">
        <v>25</v>
      </c>
      <c r="AC732" s="208" t="s">
        <v>1764</v>
      </c>
      <c r="AD732" s="241">
        <v>3</v>
      </c>
    </row>
    <row r="733" spans="28:30" ht="13.9" customHeight="1">
      <c r="AB733" s="922" t="s">
        <v>338</v>
      </c>
      <c r="AC733" s="208" t="s">
        <v>1765</v>
      </c>
      <c r="AD733" s="241">
        <v>9</v>
      </c>
    </row>
    <row r="734" spans="28:30" ht="13.9" customHeight="1">
      <c r="AB734" s="922" t="s">
        <v>338</v>
      </c>
      <c r="AC734" s="208" t="s">
        <v>1766</v>
      </c>
      <c r="AD734" s="241">
        <v>16</v>
      </c>
    </row>
    <row r="735" spans="28:30" ht="13.9" customHeight="1">
      <c r="AB735" s="922" t="s">
        <v>338</v>
      </c>
      <c r="AC735" s="208" t="s">
        <v>1767</v>
      </c>
      <c r="AD735" s="241">
        <v>25</v>
      </c>
    </row>
    <row r="736" spans="28:30" ht="13.9" customHeight="1">
      <c r="AB736" s="922" t="s">
        <v>338</v>
      </c>
      <c r="AC736" s="208" t="s">
        <v>1768</v>
      </c>
      <c r="AD736" s="241">
        <v>36</v>
      </c>
    </row>
    <row r="737" spans="28:30" ht="13.9" customHeight="1">
      <c r="AB737" s="922" t="s">
        <v>338</v>
      </c>
      <c r="AC737" s="208" t="s">
        <v>1769</v>
      </c>
      <c r="AD737" s="241">
        <v>42</v>
      </c>
    </row>
    <row r="738" spans="28:30" ht="13.9" customHeight="1">
      <c r="AB738" s="922" t="s">
        <v>338</v>
      </c>
      <c r="AC738" s="208" t="s">
        <v>1770</v>
      </c>
      <c r="AD738" s="241">
        <v>47</v>
      </c>
    </row>
    <row r="739" spans="28:30" ht="13.9" customHeight="1">
      <c r="AB739" s="922" t="s">
        <v>338</v>
      </c>
      <c r="AC739" s="208" t="s">
        <v>1771</v>
      </c>
      <c r="AD739" s="241">
        <v>64</v>
      </c>
    </row>
    <row r="740" spans="28:30" ht="13.9" customHeight="1">
      <c r="AB740" s="922" t="s">
        <v>338</v>
      </c>
      <c r="AC740" s="208" t="s">
        <v>1772</v>
      </c>
      <c r="AD740" s="241" t="s">
        <v>713</v>
      </c>
    </row>
    <row r="741" spans="28:30" ht="13.9" customHeight="1">
      <c r="AB741" s="922" t="s">
        <v>338</v>
      </c>
      <c r="AC741" s="208" t="s">
        <v>1773</v>
      </c>
      <c r="AD741" s="241" t="s">
        <v>713</v>
      </c>
    </row>
    <row r="742" spans="28:30" ht="13.9" customHeight="1">
      <c r="AB742" s="922" t="s">
        <v>338</v>
      </c>
      <c r="AC742" s="208" t="s">
        <v>1774</v>
      </c>
      <c r="AD742" s="241" t="s">
        <v>713</v>
      </c>
    </row>
    <row r="743" spans="28:30" ht="13.9" customHeight="1">
      <c r="AB743" s="922" t="s">
        <v>338</v>
      </c>
      <c r="AC743" s="208" t="s">
        <v>1775</v>
      </c>
      <c r="AD743" s="241" t="s">
        <v>713</v>
      </c>
    </row>
    <row r="744" spans="28:30" ht="13.9" customHeight="1">
      <c r="AB744" s="922" t="s">
        <v>338</v>
      </c>
      <c r="AC744" s="208" t="s">
        <v>1776</v>
      </c>
      <c r="AD744" s="241" t="s">
        <v>713</v>
      </c>
    </row>
    <row r="745" spans="28:30" ht="13.9" customHeight="1">
      <c r="AB745" s="922" t="s">
        <v>338</v>
      </c>
      <c r="AC745" s="208" t="s">
        <v>1777</v>
      </c>
      <c r="AD745" s="241" t="s">
        <v>713</v>
      </c>
    </row>
    <row r="746" spans="28:30" ht="13.9" customHeight="1">
      <c r="AB746" s="922" t="s">
        <v>338</v>
      </c>
      <c r="AC746" s="208" t="s">
        <v>1778</v>
      </c>
      <c r="AD746" s="241" t="s">
        <v>713</v>
      </c>
    </row>
    <row r="747" spans="28:30" ht="13.9" customHeight="1">
      <c r="AB747" s="922" t="s">
        <v>338</v>
      </c>
      <c r="AC747" s="208" t="s">
        <v>1779</v>
      </c>
      <c r="AD747" s="241" t="s">
        <v>687</v>
      </c>
    </row>
    <row r="748" spans="28:30" ht="13.9" customHeight="1">
      <c r="AB748" s="922" t="s">
        <v>338</v>
      </c>
      <c r="AC748" s="208" t="s">
        <v>1780</v>
      </c>
      <c r="AD748" s="241" t="s">
        <v>687</v>
      </c>
    </row>
    <row r="749" spans="28:30" ht="13.9" customHeight="1">
      <c r="AB749" s="922" t="s">
        <v>338</v>
      </c>
      <c r="AC749" s="208" t="s">
        <v>1781</v>
      </c>
      <c r="AD749" s="241" t="s">
        <v>687</v>
      </c>
    </row>
    <row r="750" spans="28:30" ht="13.9" customHeight="1">
      <c r="AB750" s="922" t="s">
        <v>338</v>
      </c>
      <c r="AC750" s="208" t="s">
        <v>1782</v>
      </c>
      <c r="AD750" s="241" t="s">
        <v>687</v>
      </c>
    </row>
    <row r="751" spans="28:30" ht="13.9" customHeight="1">
      <c r="AB751" s="922" t="s">
        <v>338</v>
      </c>
      <c r="AC751" s="208" t="s">
        <v>1783</v>
      </c>
      <c r="AD751" s="241" t="s">
        <v>687</v>
      </c>
    </row>
    <row r="752" spans="28:30" ht="13.9" customHeight="1">
      <c r="AB752" s="922" t="s">
        <v>338</v>
      </c>
      <c r="AC752" s="208" t="s">
        <v>1784</v>
      </c>
      <c r="AD752" s="241" t="s">
        <v>667</v>
      </c>
    </row>
    <row r="753" spans="28:30" ht="13.9" customHeight="1">
      <c r="AB753" s="922" t="s">
        <v>338</v>
      </c>
      <c r="AC753" s="208" t="s">
        <v>1785</v>
      </c>
      <c r="AD753" s="241" t="s">
        <v>667</v>
      </c>
    </row>
    <row r="754" spans="28:30" ht="13.9" customHeight="1">
      <c r="AB754" s="922" t="s">
        <v>338</v>
      </c>
      <c r="AC754" s="208" t="s">
        <v>1786</v>
      </c>
      <c r="AD754" s="241" t="s">
        <v>667</v>
      </c>
    </row>
    <row r="755" spans="28:30" ht="13.9" customHeight="1">
      <c r="AB755" s="922" t="s">
        <v>338</v>
      </c>
      <c r="AC755" s="208" t="s">
        <v>1787</v>
      </c>
      <c r="AD755" s="241" t="s">
        <v>667</v>
      </c>
    </row>
    <row r="756" spans="28:30" ht="13.9" customHeight="1">
      <c r="AB756" s="922" t="s">
        <v>338</v>
      </c>
      <c r="AC756" s="208" t="s">
        <v>1788</v>
      </c>
      <c r="AD756" s="241" t="s">
        <v>667</v>
      </c>
    </row>
    <row r="757" spans="28:30" ht="13.9" customHeight="1">
      <c r="AB757" s="922" t="s">
        <v>338</v>
      </c>
      <c r="AC757" s="208" t="s">
        <v>1789</v>
      </c>
      <c r="AD757" s="241" t="s">
        <v>667</v>
      </c>
    </row>
    <row r="758" spans="28:30" ht="13.9" customHeight="1">
      <c r="AB758" s="922" t="s">
        <v>338</v>
      </c>
      <c r="AC758" s="208" t="s">
        <v>1790</v>
      </c>
      <c r="AD758" s="241" t="s">
        <v>667</v>
      </c>
    </row>
    <row r="759" spans="28:30" ht="13.9" customHeight="1">
      <c r="AB759" s="922" t="s">
        <v>338</v>
      </c>
      <c r="AC759" s="208" t="s">
        <v>1791</v>
      </c>
      <c r="AD759" s="241" t="s">
        <v>667</v>
      </c>
    </row>
    <row r="760" spans="28:30" ht="13.9" customHeight="1">
      <c r="AB760" s="922" t="s">
        <v>338</v>
      </c>
      <c r="AC760" s="208" t="s">
        <v>1792</v>
      </c>
      <c r="AD760" s="241" t="s">
        <v>695</v>
      </c>
    </row>
    <row r="761" spans="28:30" ht="13.9" customHeight="1">
      <c r="AB761" s="922" t="s">
        <v>338</v>
      </c>
      <c r="AC761" s="208" t="s">
        <v>1793</v>
      </c>
      <c r="AD761" s="241" t="s">
        <v>695</v>
      </c>
    </row>
    <row r="762" spans="28:30" ht="13.9" customHeight="1">
      <c r="AB762" s="922" t="s">
        <v>338</v>
      </c>
      <c r="AC762" s="208" t="s">
        <v>1794</v>
      </c>
      <c r="AD762" s="241" t="s">
        <v>695</v>
      </c>
    </row>
    <row r="763" spans="28:30" ht="13.9" customHeight="1">
      <c r="AB763" s="922" t="s">
        <v>338</v>
      </c>
      <c r="AC763" s="208" t="s">
        <v>1795</v>
      </c>
      <c r="AD763" s="241" t="s">
        <v>695</v>
      </c>
    </row>
    <row r="764" spans="28:30" ht="13.9" customHeight="1">
      <c r="AB764" s="922" t="s">
        <v>338</v>
      </c>
      <c r="AC764" s="208" t="s">
        <v>1796</v>
      </c>
      <c r="AD764" s="241" t="s">
        <v>695</v>
      </c>
    </row>
    <row r="765" spans="28:30" ht="13.9" customHeight="1">
      <c r="AB765" s="922" t="s">
        <v>338</v>
      </c>
      <c r="AC765" s="208" t="s">
        <v>1797</v>
      </c>
      <c r="AD765" s="241" t="s">
        <v>695</v>
      </c>
    </row>
    <row r="766" spans="28:30" ht="13.9" customHeight="1">
      <c r="AB766" s="922" t="s">
        <v>338</v>
      </c>
      <c r="AC766" s="208" t="s">
        <v>1798</v>
      </c>
      <c r="AD766" s="241" t="s">
        <v>698</v>
      </c>
    </row>
    <row r="767" spans="28:30" ht="13.9" customHeight="1">
      <c r="AB767" s="922" t="s">
        <v>338</v>
      </c>
      <c r="AC767" s="208" t="s">
        <v>1799</v>
      </c>
      <c r="AD767" s="241" t="s">
        <v>698</v>
      </c>
    </row>
    <row r="768" spans="28:30" ht="13.9" customHeight="1">
      <c r="AB768" s="922" t="s">
        <v>338</v>
      </c>
      <c r="AC768" s="208" t="s">
        <v>1800</v>
      </c>
      <c r="AD768" s="241" t="s">
        <v>701</v>
      </c>
    </row>
    <row r="769" spans="28:30" ht="13.9" customHeight="1">
      <c r="AB769" s="922" t="s">
        <v>338</v>
      </c>
      <c r="AC769" s="208" t="s">
        <v>1801</v>
      </c>
      <c r="AD769" s="241" t="s">
        <v>701</v>
      </c>
    </row>
    <row r="770" spans="28:30" ht="13.9" customHeight="1">
      <c r="AB770" s="922" t="s">
        <v>338</v>
      </c>
      <c r="AC770" s="208" t="s">
        <v>1802</v>
      </c>
      <c r="AD770" s="241" t="s">
        <v>701</v>
      </c>
    </row>
    <row r="771" spans="28:30" ht="13.9" customHeight="1">
      <c r="AB771" s="922" t="s">
        <v>338</v>
      </c>
      <c r="AC771" s="208" t="s">
        <v>1803</v>
      </c>
      <c r="AD771" s="241" t="s">
        <v>701</v>
      </c>
    </row>
    <row r="772" spans="28:30" ht="13.9" customHeight="1">
      <c r="AB772" s="922" t="s">
        <v>338</v>
      </c>
      <c r="AC772" s="208" t="s">
        <v>1804</v>
      </c>
      <c r="AD772" s="241" t="s">
        <v>701</v>
      </c>
    </row>
    <row r="773" spans="28:30" ht="13.9" customHeight="1">
      <c r="AB773" s="922" t="s">
        <v>338</v>
      </c>
      <c r="AC773" s="208" t="s">
        <v>1805</v>
      </c>
      <c r="AD773" s="241" t="s">
        <v>701</v>
      </c>
    </row>
    <row r="774" spans="28:30" ht="13.9" customHeight="1">
      <c r="AB774" s="922" t="s">
        <v>338</v>
      </c>
      <c r="AC774" s="208" t="s">
        <v>1806</v>
      </c>
      <c r="AD774" s="241" t="s">
        <v>701</v>
      </c>
    </row>
    <row r="775" spans="28:30" ht="13.9" customHeight="1">
      <c r="AB775" s="922" t="s">
        <v>338</v>
      </c>
      <c r="AC775" s="208" t="s">
        <v>1807</v>
      </c>
      <c r="AD775" s="241" t="s">
        <v>703</v>
      </c>
    </row>
    <row r="776" spans="28:30" ht="13.9" customHeight="1">
      <c r="AB776" s="922" t="s">
        <v>338</v>
      </c>
      <c r="AC776" s="208" t="s">
        <v>1808</v>
      </c>
      <c r="AD776" s="241" t="s">
        <v>703</v>
      </c>
    </row>
    <row r="777" spans="28:30" ht="13.9" customHeight="1">
      <c r="AB777" s="922" t="s">
        <v>338</v>
      </c>
      <c r="AC777" s="208" t="s">
        <v>1809</v>
      </c>
      <c r="AD777" s="241" t="s">
        <v>670</v>
      </c>
    </row>
    <row r="778" spans="28:30" ht="13.9" customHeight="1">
      <c r="AB778" s="922" t="s">
        <v>338</v>
      </c>
      <c r="AC778" s="208" t="s">
        <v>1810</v>
      </c>
      <c r="AD778" s="241" t="s">
        <v>670</v>
      </c>
    </row>
    <row r="779" spans="28:30" ht="13.9" customHeight="1">
      <c r="AB779" s="922" t="s">
        <v>338</v>
      </c>
      <c r="AC779" s="208" t="s">
        <v>1811</v>
      </c>
      <c r="AD779" s="241" t="s">
        <v>670</v>
      </c>
    </row>
    <row r="780" spans="28:30" ht="13.9" customHeight="1">
      <c r="AB780" s="922" t="s">
        <v>338</v>
      </c>
      <c r="AC780" s="208" t="s">
        <v>1812</v>
      </c>
      <c r="AD780" s="241" t="s">
        <v>670</v>
      </c>
    </row>
    <row r="781" spans="28:30" ht="13.9" customHeight="1">
      <c r="AB781" s="922" t="s">
        <v>338</v>
      </c>
      <c r="AC781" s="208" t="s">
        <v>1813</v>
      </c>
      <c r="AD781" s="241" t="s">
        <v>670</v>
      </c>
    </row>
    <row r="782" spans="28:30" ht="13.9" customHeight="1">
      <c r="AB782" s="922" t="s">
        <v>338</v>
      </c>
      <c r="AC782" s="208" t="s">
        <v>1814</v>
      </c>
      <c r="AD782" s="241" t="s">
        <v>670</v>
      </c>
    </row>
    <row r="783" spans="28:30" ht="13.9" customHeight="1">
      <c r="AB783" s="922" t="s">
        <v>338</v>
      </c>
      <c r="AC783" s="208" t="s">
        <v>1815</v>
      </c>
      <c r="AD783" s="241" t="s">
        <v>670</v>
      </c>
    </row>
    <row r="784" spans="28:30" ht="13.9" customHeight="1">
      <c r="AB784" s="922" t="s">
        <v>338</v>
      </c>
      <c r="AC784" s="208" t="s">
        <v>1816</v>
      </c>
      <c r="AD784" s="241" t="s">
        <v>670</v>
      </c>
    </row>
    <row r="785" spans="28:30" ht="13.9" customHeight="1">
      <c r="AB785" s="922" t="s">
        <v>338</v>
      </c>
      <c r="AC785" s="208" t="s">
        <v>1817</v>
      </c>
      <c r="AD785" s="241" t="s">
        <v>670</v>
      </c>
    </row>
    <row r="786" spans="28:30" ht="13.9" customHeight="1">
      <c r="AB786" s="922" t="s">
        <v>338</v>
      </c>
      <c r="AC786" s="208" t="s">
        <v>1818</v>
      </c>
      <c r="AD786" s="241" t="s">
        <v>672</v>
      </c>
    </row>
    <row r="787" spans="28:30" ht="13.9" customHeight="1">
      <c r="AB787" s="922" t="s">
        <v>338</v>
      </c>
      <c r="AC787" s="208" t="s">
        <v>1819</v>
      </c>
      <c r="AD787" s="241" t="s">
        <v>672</v>
      </c>
    </row>
    <row r="788" spans="28:30" ht="13.9" customHeight="1">
      <c r="AB788" s="922" t="s">
        <v>338</v>
      </c>
      <c r="AC788" s="208" t="s">
        <v>1820</v>
      </c>
      <c r="AD788" s="241" t="s">
        <v>672</v>
      </c>
    </row>
    <row r="789" spans="28:30" ht="13.9" customHeight="1">
      <c r="AB789" s="922" t="s">
        <v>338</v>
      </c>
      <c r="AC789" s="208" t="s">
        <v>1821</v>
      </c>
      <c r="AD789" s="241" t="s">
        <v>672</v>
      </c>
    </row>
    <row r="790" spans="28:30" ht="13.9" customHeight="1">
      <c r="AB790" s="922" t="s">
        <v>338</v>
      </c>
      <c r="AC790" s="208" t="s">
        <v>1822</v>
      </c>
      <c r="AD790" s="241" t="s">
        <v>672</v>
      </c>
    </row>
    <row r="791" spans="28:30" ht="13.9" customHeight="1">
      <c r="AB791" s="922" t="s">
        <v>338</v>
      </c>
      <c r="AC791" s="208" t="s">
        <v>1823</v>
      </c>
      <c r="AD791" s="241" t="s">
        <v>756</v>
      </c>
    </row>
    <row r="792" spans="28:30" ht="13.9" customHeight="1">
      <c r="AB792" s="922" t="s">
        <v>338</v>
      </c>
      <c r="AC792" s="208" t="s">
        <v>1824</v>
      </c>
      <c r="AD792" s="241" t="s">
        <v>756</v>
      </c>
    </row>
    <row r="793" spans="28:30" ht="13.9" customHeight="1">
      <c r="AB793" s="922" t="s">
        <v>338</v>
      </c>
      <c r="AC793" s="208" t="s">
        <v>1825</v>
      </c>
      <c r="AD793" s="241" t="s">
        <v>756</v>
      </c>
    </row>
    <row r="794" spans="28:30" ht="13.9" customHeight="1">
      <c r="AB794" s="922" t="s">
        <v>338</v>
      </c>
      <c r="AC794" s="208" t="s">
        <v>1826</v>
      </c>
      <c r="AD794" s="241" t="s">
        <v>756</v>
      </c>
    </row>
    <row r="795" spans="28:30" ht="13.9" customHeight="1">
      <c r="AB795" s="922" t="s">
        <v>338</v>
      </c>
      <c r="AC795" s="208" t="s">
        <v>1827</v>
      </c>
      <c r="AD795" s="241" t="s">
        <v>756</v>
      </c>
    </row>
    <row r="796" spans="28:30" ht="13.9" customHeight="1">
      <c r="AB796" s="922" t="s">
        <v>338</v>
      </c>
      <c r="AC796" s="208" t="s">
        <v>1828</v>
      </c>
      <c r="AD796" s="241" t="s">
        <v>756</v>
      </c>
    </row>
    <row r="797" spans="28:30" ht="13.9" customHeight="1">
      <c r="AB797" s="922" t="s">
        <v>7</v>
      </c>
      <c r="AC797" s="208" t="s">
        <v>1829</v>
      </c>
      <c r="AD797" s="241">
        <v>1</v>
      </c>
    </row>
    <row r="798" spans="28:30" ht="13.9" customHeight="1">
      <c r="AB798" s="922" t="s">
        <v>338</v>
      </c>
      <c r="AC798" s="208" t="s">
        <v>1830</v>
      </c>
      <c r="AD798" s="241">
        <v>2</v>
      </c>
    </row>
    <row r="799" spans="28:30" ht="13.9" customHeight="1">
      <c r="AB799" s="922" t="s">
        <v>338</v>
      </c>
      <c r="AC799" s="208" t="s">
        <v>1831</v>
      </c>
      <c r="AD799" s="241">
        <v>4</v>
      </c>
    </row>
    <row r="800" spans="28:30" ht="13.9" customHeight="1">
      <c r="AB800" s="922" t="s">
        <v>338</v>
      </c>
      <c r="AC800" s="208" t="s">
        <v>1832</v>
      </c>
      <c r="AD800" s="241">
        <v>5</v>
      </c>
    </row>
    <row r="801" spans="28:30" ht="13.9" customHeight="1">
      <c r="AB801" s="922" t="s">
        <v>338</v>
      </c>
      <c r="AC801" s="208" t="s">
        <v>1833</v>
      </c>
      <c r="AD801" s="241">
        <v>6</v>
      </c>
    </row>
    <row r="802" spans="28:30" ht="13.9" customHeight="1">
      <c r="AB802" s="922" t="s">
        <v>338</v>
      </c>
      <c r="AC802" s="208" t="s">
        <v>1834</v>
      </c>
      <c r="AD802" s="241">
        <v>7</v>
      </c>
    </row>
    <row r="803" spans="28:30" ht="13.9" customHeight="1">
      <c r="AB803" s="922" t="s">
        <v>338</v>
      </c>
      <c r="AC803" s="208" t="s">
        <v>1835</v>
      </c>
      <c r="AD803" s="241">
        <v>8</v>
      </c>
    </row>
    <row r="804" spans="28:30" ht="13.9" customHeight="1">
      <c r="AB804" s="922" t="s">
        <v>338</v>
      </c>
      <c r="AC804" s="208" t="s">
        <v>1836</v>
      </c>
      <c r="AD804" s="241">
        <v>10</v>
      </c>
    </row>
    <row r="805" spans="28:30" ht="13.9" customHeight="1">
      <c r="AB805" s="922" t="s">
        <v>338</v>
      </c>
      <c r="AC805" s="208" t="s">
        <v>1837</v>
      </c>
      <c r="AD805" s="241">
        <v>11</v>
      </c>
    </row>
    <row r="806" spans="28:30" ht="13.9" customHeight="1">
      <c r="AB806" s="922" t="s">
        <v>338</v>
      </c>
      <c r="AC806" s="208" t="s">
        <v>1838</v>
      </c>
      <c r="AD806" s="241">
        <v>12</v>
      </c>
    </row>
    <row r="807" spans="28:30" ht="13.9" customHeight="1">
      <c r="AB807" s="922" t="s">
        <v>338</v>
      </c>
      <c r="AC807" s="208" t="s">
        <v>1839</v>
      </c>
      <c r="AD807" s="241">
        <v>13</v>
      </c>
    </row>
    <row r="808" spans="28:30" ht="13.9" customHeight="1">
      <c r="AB808" s="922" t="s">
        <v>338</v>
      </c>
      <c r="AC808" s="208" t="s">
        <v>1840</v>
      </c>
      <c r="AD808" s="241">
        <v>15</v>
      </c>
    </row>
    <row r="809" spans="28:30" ht="13.9" customHeight="1">
      <c r="AB809" s="922" t="s">
        <v>338</v>
      </c>
      <c r="AC809" s="208" t="s">
        <v>1841</v>
      </c>
      <c r="AD809" s="241">
        <v>16</v>
      </c>
    </row>
    <row r="810" spans="28:30" ht="13.9" customHeight="1">
      <c r="AB810" s="922" t="s">
        <v>338</v>
      </c>
      <c r="AC810" s="208" t="s">
        <v>1842</v>
      </c>
      <c r="AD810" s="241">
        <v>18</v>
      </c>
    </row>
    <row r="811" spans="28:30" ht="13.9" customHeight="1">
      <c r="AB811" s="922" t="s">
        <v>338</v>
      </c>
      <c r="AC811" s="208" t="s">
        <v>1843</v>
      </c>
      <c r="AD811" s="241">
        <v>19</v>
      </c>
    </row>
    <row r="812" spans="28:30" ht="13.9" customHeight="1">
      <c r="AB812" s="922" t="s">
        <v>338</v>
      </c>
      <c r="AC812" s="208" t="s">
        <v>1844</v>
      </c>
      <c r="AD812" s="241">
        <v>21</v>
      </c>
    </row>
    <row r="813" spans="28:30" ht="13.9" customHeight="1">
      <c r="AB813" s="922" t="s">
        <v>338</v>
      </c>
      <c r="AC813" s="208" t="s">
        <v>1845</v>
      </c>
      <c r="AD813" s="241">
        <v>22</v>
      </c>
    </row>
    <row r="814" spans="28:30" ht="13.9" customHeight="1">
      <c r="AB814" s="922" t="s">
        <v>338</v>
      </c>
      <c r="AC814" s="208" t="s">
        <v>1846</v>
      </c>
      <c r="AD814" s="241">
        <v>23</v>
      </c>
    </row>
    <row r="815" spans="28:30" ht="13.9" customHeight="1">
      <c r="AB815" s="922" t="s">
        <v>338</v>
      </c>
      <c r="AC815" s="208" t="s">
        <v>1847</v>
      </c>
      <c r="AD815" s="241">
        <v>27</v>
      </c>
    </row>
    <row r="816" spans="28:30" ht="13.9" customHeight="1">
      <c r="AB816" s="922" t="s">
        <v>338</v>
      </c>
      <c r="AC816" s="208" t="s">
        <v>1848</v>
      </c>
      <c r="AD816" s="241">
        <v>27</v>
      </c>
    </row>
    <row r="817" spans="28:30" ht="13.9" customHeight="1">
      <c r="AB817" s="922" t="s">
        <v>338</v>
      </c>
      <c r="AC817" s="208" t="s">
        <v>1849</v>
      </c>
      <c r="AD817" s="241">
        <v>30</v>
      </c>
    </row>
    <row r="818" spans="28:30" ht="13.9" customHeight="1">
      <c r="AB818" s="922" t="s">
        <v>338</v>
      </c>
      <c r="AC818" s="208" t="s">
        <v>1850</v>
      </c>
      <c r="AD818" s="241">
        <v>30</v>
      </c>
    </row>
    <row r="819" spans="28:30" ht="13.9" customHeight="1">
      <c r="AB819" s="922" t="s">
        <v>338</v>
      </c>
      <c r="AC819" s="208" t="s">
        <v>1851</v>
      </c>
      <c r="AD819" s="241">
        <v>32</v>
      </c>
    </row>
    <row r="820" spans="28:30" ht="13.9" customHeight="1">
      <c r="AB820" s="922" t="s">
        <v>338</v>
      </c>
      <c r="AC820" s="208" t="s">
        <v>1852</v>
      </c>
      <c r="AD820" s="241">
        <v>40</v>
      </c>
    </row>
    <row r="821" spans="28:30" ht="13.9" customHeight="1">
      <c r="AB821" s="922" t="s">
        <v>338</v>
      </c>
      <c r="AC821" s="208" t="s">
        <v>1853</v>
      </c>
      <c r="AD821" s="241">
        <v>41</v>
      </c>
    </row>
    <row r="822" spans="28:30" ht="13.9" customHeight="1">
      <c r="AB822" s="922" t="s">
        <v>338</v>
      </c>
      <c r="AC822" s="208" t="s">
        <v>1854</v>
      </c>
      <c r="AD822" s="241">
        <v>43</v>
      </c>
    </row>
    <row r="823" spans="28:30" ht="13.9" customHeight="1">
      <c r="AB823" s="922" t="s">
        <v>338</v>
      </c>
      <c r="AC823" s="208" t="s">
        <v>1855</v>
      </c>
      <c r="AD823" s="241">
        <v>44</v>
      </c>
    </row>
    <row r="824" spans="28:30" ht="13.9" customHeight="1">
      <c r="AB824" s="922" t="s">
        <v>338</v>
      </c>
      <c r="AC824" s="208" t="s">
        <v>1856</v>
      </c>
      <c r="AD824" s="241">
        <v>45</v>
      </c>
    </row>
    <row r="825" spans="28:30" ht="13.9" customHeight="1">
      <c r="AB825" s="922" t="s">
        <v>338</v>
      </c>
      <c r="AC825" s="208" t="s">
        <v>1857</v>
      </c>
      <c r="AD825" s="241">
        <v>48</v>
      </c>
    </row>
    <row r="826" spans="28:30" ht="13.9" customHeight="1">
      <c r="AB826" s="922" t="s">
        <v>338</v>
      </c>
      <c r="AC826" s="208" t="s">
        <v>1858</v>
      </c>
      <c r="AD826" s="241">
        <v>49</v>
      </c>
    </row>
    <row r="827" spans="28:30" ht="13.9" customHeight="1">
      <c r="AB827" s="922" t="s">
        <v>338</v>
      </c>
      <c r="AC827" s="208" t="s">
        <v>1859</v>
      </c>
      <c r="AD827" s="241">
        <v>53</v>
      </c>
    </row>
    <row r="828" spans="28:30" ht="13.9" customHeight="1">
      <c r="AB828" s="922" t="s">
        <v>338</v>
      </c>
      <c r="AC828" s="208" t="s">
        <v>1860</v>
      </c>
      <c r="AD828" s="241">
        <v>61</v>
      </c>
    </row>
    <row r="829" spans="28:30" ht="13.9" customHeight="1">
      <c r="AB829" s="922" t="s">
        <v>338</v>
      </c>
      <c r="AC829" s="208" t="s">
        <v>1861</v>
      </c>
      <c r="AD829" s="241">
        <v>62</v>
      </c>
    </row>
    <row r="830" spans="28:30" ht="13.9" customHeight="1">
      <c r="AB830" s="922" t="s">
        <v>338</v>
      </c>
      <c r="AC830" s="208" t="s">
        <v>1862</v>
      </c>
      <c r="AD830" s="241">
        <v>67</v>
      </c>
    </row>
    <row r="831" spans="28:30" ht="13.9" customHeight="1">
      <c r="AB831" s="922" t="s">
        <v>338</v>
      </c>
      <c r="AC831" s="208" t="s">
        <v>1863</v>
      </c>
      <c r="AD831" s="241">
        <v>69</v>
      </c>
    </row>
    <row r="832" spans="28:30" ht="13.9" customHeight="1">
      <c r="AB832" s="922" t="s">
        <v>338</v>
      </c>
      <c r="AC832" s="208" t="s">
        <v>1864</v>
      </c>
      <c r="AD832" s="241">
        <v>79</v>
      </c>
    </row>
    <row r="833" spans="28:30" ht="13.9" customHeight="1">
      <c r="AB833" s="922" t="s">
        <v>338</v>
      </c>
      <c r="AC833" s="208" t="s">
        <v>1865</v>
      </c>
      <c r="AD833" s="241">
        <v>88</v>
      </c>
    </row>
    <row r="834" spans="28:30" ht="13.9" customHeight="1">
      <c r="AB834" s="922" t="s">
        <v>338</v>
      </c>
      <c r="AC834" s="208" t="s">
        <v>1866</v>
      </c>
      <c r="AD834" s="241">
        <v>90</v>
      </c>
    </row>
    <row r="835" spans="28:30" ht="13.9" customHeight="1">
      <c r="AB835" s="922" t="s">
        <v>338</v>
      </c>
      <c r="AC835" s="208" t="s">
        <v>1867</v>
      </c>
      <c r="AD835" s="241">
        <v>91</v>
      </c>
    </row>
    <row r="836" spans="28:30" ht="13.9" customHeight="1">
      <c r="AB836" s="922" t="s">
        <v>338</v>
      </c>
      <c r="AC836" s="208" t="s">
        <v>1868</v>
      </c>
      <c r="AD836" s="241">
        <v>95</v>
      </c>
    </row>
    <row r="837" spans="28:30" ht="13.9" customHeight="1">
      <c r="AB837" s="922" t="s">
        <v>338</v>
      </c>
      <c r="AC837" s="208" t="s">
        <v>1869</v>
      </c>
      <c r="AD837" s="241">
        <v>96</v>
      </c>
    </row>
    <row r="838" spans="28:30" ht="13.9" customHeight="1">
      <c r="AB838" s="922" t="s">
        <v>338</v>
      </c>
      <c r="AC838" s="208" t="s">
        <v>1870</v>
      </c>
      <c r="AD838" s="241" t="s">
        <v>713</v>
      </c>
    </row>
    <row r="839" spans="28:30" ht="13.9" customHeight="1">
      <c r="AB839" s="922" t="s">
        <v>338</v>
      </c>
      <c r="AC839" s="208" t="s">
        <v>1871</v>
      </c>
      <c r="AD839" s="241" t="s">
        <v>713</v>
      </c>
    </row>
    <row r="840" spans="28:30" ht="13.9" customHeight="1">
      <c r="AB840" s="922" t="s">
        <v>338</v>
      </c>
      <c r="AC840" s="208" t="s">
        <v>1872</v>
      </c>
      <c r="AD840" s="241" t="s">
        <v>713</v>
      </c>
    </row>
    <row r="841" spans="28:30" ht="13.9" customHeight="1">
      <c r="AB841" s="922" t="s">
        <v>338</v>
      </c>
      <c r="AC841" s="208" t="s">
        <v>1873</v>
      </c>
      <c r="AD841" s="241" t="s">
        <v>713</v>
      </c>
    </row>
    <row r="842" spans="28:30" ht="13.9" customHeight="1">
      <c r="AB842" s="922" t="s">
        <v>338</v>
      </c>
      <c r="AC842" s="208" t="s">
        <v>1874</v>
      </c>
      <c r="AD842" s="241" t="s">
        <v>713</v>
      </c>
    </row>
    <row r="843" spans="28:30" ht="13.9" customHeight="1">
      <c r="AB843" s="922" t="s">
        <v>338</v>
      </c>
      <c r="AC843" s="208" t="s">
        <v>1875</v>
      </c>
      <c r="AD843" s="241" t="s">
        <v>713</v>
      </c>
    </row>
    <row r="844" spans="28:30" ht="13.9" customHeight="1">
      <c r="AB844" s="922" t="s">
        <v>338</v>
      </c>
      <c r="AC844" s="208" t="s">
        <v>1876</v>
      </c>
      <c r="AD844" s="241" t="s">
        <v>713</v>
      </c>
    </row>
    <row r="845" spans="28:30" ht="13.9" customHeight="1">
      <c r="AB845" s="922" t="s">
        <v>338</v>
      </c>
      <c r="AC845" s="208" t="s">
        <v>1877</v>
      </c>
      <c r="AD845" s="241" t="s">
        <v>713</v>
      </c>
    </row>
    <row r="846" spans="28:30" ht="13.9" customHeight="1">
      <c r="AB846" s="922" t="s">
        <v>338</v>
      </c>
      <c r="AC846" s="208" t="s">
        <v>1878</v>
      </c>
      <c r="AD846" s="241" t="s">
        <v>713</v>
      </c>
    </row>
    <row r="847" spans="28:30" ht="13.9" customHeight="1">
      <c r="AB847" s="922" t="s">
        <v>338</v>
      </c>
      <c r="AC847" s="208" t="s">
        <v>1879</v>
      </c>
      <c r="AD847" s="241" t="s">
        <v>713</v>
      </c>
    </row>
    <row r="848" spans="28:30" ht="13.9" customHeight="1">
      <c r="AB848" s="922" t="s">
        <v>338</v>
      </c>
      <c r="AC848" s="208" t="s">
        <v>1880</v>
      </c>
      <c r="AD848" s="241" t="s">
        <v>713</v>
      </c>
    </row>
    <row r="849" spans="28:30" ht="13.9" customHeight="1">
      <c r="AB849" s="922" t="s">
        <v>338</v>
      </c>
      <c r="AC849" s="208" t="s">
        <v>1881</v>
      </c>
      <c r="AD849" s="241" t="s">
        <v>713</v>
      </c>
    </row>
    <row r="850" spans="28:30" ht="13.9" customHeight="1">
      <c r="AB850" s="922" t="s">
        <v>338</v>
      </c>
      <c r="AC850" s="208" t="s">
        <v>1882</v>
      </c>
      <c r="AD850" s="241" t="s">
        <v>713</v>
      </c>
    </row>
    <row r="851" spans="28:30" ht="13.9" customHeight="1">
      <c r="AB851" s="922" t="s">
        <v>338</v>
      </c>
      <c r="AC851" s="208" t="s">
        <v>1883</v>
      </c>
      <c r="AD851" s="241" t="s">
        <v>713</v>
      </c>
    </row>
    <row r="852" spans="28:30" ht="13.9" customHeight="1">
      <c r="AB852" s="922" t="s">
        <v>338</v>
      </c>
      <c r="AC852" s="208" t="s">
        <v>1884</v>
      </c>
      <c r="AD852" s="241" t="s">
        <v>713</v>
      </c>
    </row>
    <row r="853" spans="28:30" ht="13.9" customHeight="1">
      <c r="AB853" s="922" t="s">
        <v>338</v>
      </c>
      <c r="AC853" s="208" t="s">
        <v>1885</v>
      </c>
      <c r="AD853" s="241" t="s">
        <v>687</v>
      </c>
    </row>
    <row r="854" spans="28:30" ht="13.9" customHeight="1">
      <c r="AB854" s="922" t="s">
        <v>338</v>
      </c>
      <c r="AC854" s="208" t="s">
        <v>1886</v>
      </c>
      <c r="AD854" s="241" t="s">
        <v>687</v>
      </c>
    </row>
    <row r="855" spans="28:30" ht="13.9" customHeight="1">
      <c r="AB855" s="922" t="s">
        <v>338</v>
      </c>
      <c r="AC855" s="208" t="s">
        <v>1887</v>
      </c>
      <c r="AD855" s="241" t="s">
        <v>687</v>
      </c>
    </row>
    <row r="856" spans="28:30" ht="13.9" customHeight="1">
      <c r="AB856" s="922" t="s">
        <v>338</v>
      </c>
      <c r="AC856" s="208" t="s">
        <v>1888</v>
      </c>
      <c r="AD856" s="241" t="s">
        <v>687</v>
      </c>
    </row>
    <row r="857" spans="28:30" ht="13.9" customHeight="1">
      <c r="AB857" s="922" t="s">
        <v>338</v>
      </c>
      <c r="AC857" s="208" t="s">
        <v>1889</v>
      </c>
      <c r="AD857" s="241" t="s">
        <v>687</v>
      </c>
    </row>
    <row r="858" spans="28:30" ht="13.9" customHeight="1">
      <c r="AB858" s="922" t="s">
        <v>338</v>
      </c>
      <c r="AC858" s="208" t="s">
        <v>1890</v>
      </c>
      <c r="AD858" s="241" t="s">
        <v>687</v>
      </c>
    </row>
    <row r="859" spans="28:30" ht="13.9" customHeight="1">
      <c r="AB859" s="922" t="s">
        <v>338</v>
      </c>
      <c r="AC859" s="208" t="s">
        <v>1891</v>
      </c>
      <c r="AD859" s="241" t="s">
        <v>687</v>
      </c>
    </row>
    <row r="860" spans="28:30" ht="13.9" customHeight="1">
      <c r="AB860" s="922" t="s">
        <v>338</v>
      </c>
      <c r="AC860" s="208" t="s">
        <v>1892</v>
      </c>
      <c r="AD860" s="241" t="s">
        <v>687</v>
      </c>
    </row>
    <row r="861" spans="28:30" ht="13.9" customHeight="1">
      <c r="AB861" s="922" t="s">
        <v>338</v>
      </c>
      <c r="AC861" s="208" t="s">
        <v>1893</v>
      </c>
      <c r="AD861" s="241" t="s">
        <v>687</v>
      </c>
    </row>
    <row r="862" spans="28:30" ht="13.9" customHeight="1">
      <c r="AB862" s="922" t="s">
        <v>338</v>
      </c>
      <c r="AC862" s="208" t="s">
        <v>1894</v>
      </c>
      <c r="AD862" s="241" t="s">
        <v>667</v>
      </c>
    </row>
    <row r="863" spans="28:30" ht="13.9" customHeight="1">
      <c r="AB863" s="922" t="s">
        <v>338</v>
      </c>
      <c r="AC863" s="208" t="s">
        <v>1895</v>
      </c>
      <c r="AD863" s="241" t="s">
        <v>667</v>
      </c>
    </row>
    <row r="864" spans="28:30" ht="13.9" customHeight="1">
      <c r="AB864" s="922" t="s">
        <v>338</v>
      </c>
      <c r="AC864" s="208" t="s">
        <v>1896</v>
      </c>
      <c r="AD864" s="241" t="s">
        <v>667</v>
      </c>
    </row>
    <row r="865" spans="28:30" ht="13.9" customHeight="1">
      <c r="AB865" s="922" t="s">
        <v>338</v>
      </c>
      <c r="AC865" s="208" t="s">
        <v>1897</v>
      </c>
      <c r="AD865" s="241" t="s">
        <v>667</v>
      </c>
    </row>
    <row r="866" spans="28:30" ht="13.9" customHeight="1">
      <c r="AB866" s="922" t="s">
        <v>338</v>
      </c>
      <c r="AC866" s="208" t="s">
        <v>1898</v>
      </c>
      <c r="AD866" s="241" t="s">
        <v>667</v>
      </c>
    </row>
    <row r="867" spans="28:30" ht="13.9" customHeight="1">
      <c r="AB867" s="922" t="s">
        <v>338</v>
      </c>
      <c r="AC867" s="208" t="s">
        <v>1899</v>
      </c>
      <c r="AD867" s="241" t="s">
        <v>667</v>
      </c>
    </row>
    <row r="868" spans="28:30" ht="13.9" customHeight="1">
      <c r="AB868" s="922" t="s">
        <v>338</v>
      </c>
      <c r="AC868" s="208" t="s">
        <v>1900</v>
      </c>
      <c r="AD868" s="241" t="s">
        <v>667</v>
      </c>
    </row>
    <row r="869" spans="28:30" ht="13.9" customHeight="1">
      <c r="AB869" s="922" t="s">
        <v>338</v>
      </c>
      <c r="AC869" s="208" t="s">
        <v>1901</v>
      </c>
      <c r="AD869" s="241" t="s">
        <v>667</v>
      </c>
    </row>
    <row r="870" spans="28:30" ht="13.9" customHeight="1">
      <c r="AB870" s="922" t="s">
        <v>338</v>
      </c>
      <c r="AC870" s="208" t="s">
        <v>1902</v>
      </c>
      <c r="AD870" s="241" t="s">
        <v>667</v>
      </c>
    </row>
    <row r="871" spans="28:30" ht="13.9" customHeight="1">
      <c r="AB871" s="922" t="s">
        <v>338</v>
      </c>
      <c r="AC871" s="208" t="s">
        <v>1903</v>
      </c>
      <c r="AD871" s="241" t="s">
        <v>667</v>
      </c>
    </row>
    <row r="872" spans="28:30" ht="13.9" customHeight="1">
      <c r="AB872" s="922" t="s">
        <v>338</v>
      </c>
      <c r="AC872" s="208" t="s">
        <v>1904</v>
      </c>
      <c r="AD872" s="241" t="s">
        <v>667</v>
      </c>
    </row>
    <row r="873" spans="28:30" ht="13.9" customHeight="1">
      <c r="AB873" s="922" t="s">
        <v>338</v>
      </c>
      <c r="AC873" s="208" t="s">
        <v>1905</v>
      </c>
      <c r="AD873" s="241" t="s">
        <v>667</v>
      </c>
    </row>
    <row r="874" spans="28:30" ht="13.9" customHeight="1">
      <c r="AB874" s="922" t="s">
        <v>338</v>
      </c>
      <c r="AC874" s="208" t="s">
        <v>1906</v>
      </c>
      <c r="AD874" s="241" t="s">
        <v>667</v>
      </c>
    </row>
    <row r="875" spans="28:30" ht="13.9" customHeight="1">
      <c r="AB875" s="922" t="s">
        <v>338</v>
      </c>
      <c r="AC875" s="208" t="s">
        <v>1907</v>
      </c>
      <c r="AD875" s="241" t="s">
        <v>667</v>
      </c>
    </row>
    <row r="876" spans="28:30" ht="13.9" customHeight="1">
      <c r="AB876" s="922" t="s">
        <v>338</v>
      </c>
      <c r="AC876" s="208" t="s">
        <v>1908</v>
      </c>
      <c r="AD876" s="241" t="s">
        <v>667</v>
      </c>
    </row>
    <row r="877" spans="28:30" ht="13.9" customHeight="1">
      <c r="AB877" s="922" t="s">
        <v>338</v>
      </c>
      <c r="AC877" s="208" t="s">
        <v>1909</v>
      </c>
      <c r="AD877" s="241" t="s">
        <v>667</v>
      </c>
    </row>
    <row r="878" spans="28:30" ht="13.9" customHeight="1">
      <c r="AB878" s="922" t="s">
        <v>338</v>
      </c>
      <c r="AC878" s="208" t="s">
        <v>1910</v>
      </c>
      <c r="AD878" s="241" t="s">
        <v>667</v>
      </c>
    </row>
    <row r="879" spans="28:30" ht="13.9" customHeight="1">
      <c r="AB879" s="922" t="s">
        <v>338</v>
      </c>
      <c r="AC879" s="208" t="s">
        <v>1911</v>
      </c>
      <c r="AD879" s="241" t="s">
        <v>667</v>
      </c>
    </row>
    <row r="880" spans="28:30" ht="13.9" customHeight="1">
      <c r="AB880" s="922" t="s">
        <v>338</v>
      </c>
      <c r="AC880" s="208" t="s">
        <v>1912</v>
      </c>
      <c r="AD880" s="241" t="s">
        <v>667</v>
      </c>
    </row>
    <row r="881" spans="28:30" ht="13.9" customHeight="1">
      <c r="AB881" s="922" t="s">
        <v>338</v>
      </c>
      <c r="AC881" s="208" t="s">
        <v>1913</v>
      </c>
      <c r="AD881" s="241" t="s">
        <v>667</v>
      </c>
    </row>
    <row r="882" spans="28:30" ht="13.9" customHeight="1">
      <c r="AB882" s="922" t="s">
        <v>338</v>
      </c>
      <c r="AC882" s="208" t="s">
        <v>1914</v>
      </c>
      <c r="AD882" s="241" t="s">
        <v>667</v>
      </c>
    </row>
    <row r="883" spans="28:30" ht="13.9" customHeight="1">
      <c r="AB883" s="922" t="s">
        <v>338</v>
      </c>
      <c r="AC883" s="208" t="s">
        <v>1915</v>
      </c>
      <c r="AD883" s="241" t="s">
        <v>667</v>
      </c>
    </row>
    <row r="884" spans="28:30" ht="13.9" customHeight="1">
      <c r="AB884" s="922" t="s">
        <v>338</v>
      </c>
      <c r="AC884" s="208" t="s">
        <v>1916</v>
      </c>
      <c r="AD884" s="241" t="s">
        <v>667</v>
      </c>
    </row>
    <row r="885" spans="28:30" ht="13.9" customHeight="1">
      <c r="AB885" s="922" t="s">
        <v>338</v>
      </c>
      <c r="AC885" s="208" t="s">
        <v>1917</v>
      </c>
      <c r="AD885" s="241" t="s">
        <v>667</v>
      </c>
    </row>
    <row r="886" spans="28:30" ht="13.9" customHeight="1">
      <c r="AB886" s="922" t="s">
        <v>338</v>
      </c>
      <c r="AC886" s="208" t="s">
        <v>1918</v>
      </c>
      <c r="AD886" s="241" t="s">
        <v>667</v>
      </c>
    </row>
    <row r="887" spans="28:30" ht="13.9" customHeight="1">
      <c r="AB887" s="922" t="s">
        <v>338</v>
      </c>
      <c r="AC887" s="208" t="s">
        <v>1919</v>
      </c>
      <c r="AD887" s="241" t="s">
        <v>667</v>
      </c>
    </row>
    <row r="888" spans="28:30" ht="13.9" customHeight="1">
      <c r="AB888" s="922" t="s">
        <v>338</v>
      </c>
      <c r="AC888" s="208" t="s">
        <v>1920</v>
      </c>
      <c r="AD888" s="241" t="s">
        <v>667</v>
      </c>
    </row>
    <row r="889" spans="28:30" ht="13.9" customHeight="1">
      <c r="AB889" s="922" t="s">
        <v>338</v>
      </c>
      <c r="AC889" s="208" t="s">
        <v>1921</v>
      </c>
      <c r="AD889" s="241" t="s">
        <v>667</v>
      </c>
    </row>
    <row r="890" spans="28:30" ht="13.9" customHeight="1">
      <c r="AB890" s="922" t="s">
        <v>338</v>
      </c>
      <c r="AC890" s="208" t="s">
        <v>1922</v>
      </c>
      <c r="AD890" s="241" t="s">
        <v>667</v>
      </c>
    </row>
    <row r="891" spans="28:30" ht="13.9" customHeight="1">
      <c r="AB891" s="922" t="s">
        <v>338</v>
      </c>
      <c r="AC891" s="208" t="s">
        <v>1923</v>
      </c>
      <c r="AD891" s="241" t="s">
        <v>695</v>
      </c>
    </row>
    <row r="892" spans="28:30" ht="13.9" customHeight="1">
      <c r="AB892" s="922" t="s">
        <v>338</v>
      </c>
      <c r="AC892" s="208" t="s">
        <v>1924</v>
      </c>
      <c r="AD892" s="241" t="s">
        <v>695</v>
      </c>
    </row>
    <row r="893" spans="28:30" ht="13.9" customHeight="1">
      <c r="AB893" s="922" t="s">
        <v>338</v>
      </c>
      <c r="AC893" s="208" t="s">
        <v>1925</v>
      </c>
      <c r="AD893" s="241" t="s">
        <v>695</v>
      </c>
    </row>
    <row r="894" spans="28:30" ht="13.9" customHeight="1">
      <c r="AB894" s="922" t="s">
        <v>338</v>
      </c>
      <c r="AC894" s="208" t="s">
        <v>1926</v>
      </c>
      <c r="AD894" s="241" t="s">
        <v>695</v>
      </c>
    </row>
    <row r="895" spans="28:30" ht="13.9" customHeight="1">
      <c r="AB895" s="922" t="s">
        <v>338</v>
      </c>
      <c r="AC895" s="208" t="s">
        <v>1927</v>
      </c>
      <c r="AD895" s="241" t="s">
        <v>695</v>
      </c>
    </row>
    <row r="896" spans="28:30" ht="13.9" customHeight="1">
      <c r="AB896" s="922" t="s">
        <v>338</v>
      </c>
      <c r="AC896" s="208" t="s">
        <v>1928</v>
      </c>
      <c r="AD896" s="241" t="s">
        <v>695</v>
      </c>
    </row>
    <row r="897" spans="28:30" ht="13.9" customHeight="1">
      <c r="AB897" s="922" t="s">
        <v>338</v>
      </c>
      <c r="AC897" s="208" t="s">
        <v>1929</v>
      </c>
      <c r="AD897" s="241" t="s">
        <v>695</v>
      </c>
    </row>
    <row r="898" spans="28:30" ht="13.9" customHeight="1">
      <c r="AB898" s="922" t="s">
        <v>338</v>
      </c>
      <c r="AC898" s="208" t="s">
        <v>1930</v>
      </c>
      <c r="AD898" s="241" t="s">
        <v>695</v>
      </c>
    </row>
    <row r="899" spans="28:30" ht="13.9" customHeight="1">
      <c r="AB899" s="922" t="s">
        <v>338</v>
      </c>
      <c r="AC899" s="208" t="s">
        <v>1931</v>
      </c>
      <c r="AD899" s="241" t="s">
        <v>695</v>
      </c>
    </row>
    <row r="900" spans="28:30" ht="13.9" customHeight="1">
      <c r="AB900" s="922" t="s">
        <v>338</v>
      </c>
      <c r="AC900" s="208" t="s">
        <v>1932</v>
      </c>
      <c r="AD900" s="241" t="s">
        <v>695</v>
      </c>
    </row>
    <row r="901" spans="28:30" ht="13.9" customHeight="1">
      <c r="AB901" s="922" t="s">
        <v>338</v>
      </c>
      <c r="AC901" s="208" t="s">
        <v>1933</v>
      </c>
      <c r="AD901" s="241" t="s">
        <v>695</v>
      </c>
    </row>
    <row r="902" spans="28:30" ht="13.9" customHeight="1">
      <c r="AB902" s="922" t="s">
        <v>338</v>
      </c>
      <c r="AC902" s="208" t="s">
        <v>1934</v>
      </c>
      <c r="AD902" s="241" t="s">
        <v>695</v>
      </c>
    </row>
    <row r="903" spans="28:30" ht="13.9" customHeight="1">
      <c r="AB903" s="922" t="s">
        <v>338</v>
      </c>
      <c r="AC903" s="208" t="s">
        <v>1935</v>
      </c>
      <c r="AD903" s="241" t="s">
        <v>695</v>
      </c>
    </row>
    <row r="904" spans="28:30" ht="13.9" customHeight="1">
      <c r="AB904" s="922" t="s">
        <v>338</v>
      </c>
      <c r="AC904" s="208" t="s">
        <v>1936</v>
      </c>
      <c r="AD904" s="241" t="s">
        <v>695</v>
      </c>
    </row>
    <row r="905" spans="28:30" ht="13.9" customHeight="1">
      <c r="AB905" s="922" t="s">
        <v>338</v>
      </c>
      <c r="AC905" s="208" t="s">
        <v>1937</v>
      </c>
      <c r="AD905" s="241" t="s">
        <v>695</v>
      </c>
    </row>
    <row r="906" spans="28:30" ht="13.9" customHeight="1">
      <c r="AB906" s="922" t="s">
        <v>338</v>
      </c>
      <c r="AC906" s="208" t="s">
        <v>1938</v>
      </c>
      <c r="AD906" s="241" t="s">
        <v>695</v>
      </c>
    </row>
    <row r="907" spans="28:30" ht="13.9" customHeight="1">
      <c r="AB907" s="922" t="s">
        <v>338</v>
      </c>
      <c r="AC907" s="208" t="s">
        <v>1939</v>
      </c>
      <c r="AD907" s="241" t="s">
        <v>695</v>
      </c>
    </row>
    <row r="908" spans="28:30" ht="13.9" customHeight="1">
      <c r="AB908" s="922" t="s">
        <v>338</v>
      </c>
      <c r="AC908" s="208" t="s">
        <v>1940</v>
      </c>
      <c r="AD908" s="241" t="s">
        <v>695</v>
      </c>
    </row>
    <row r="909" spans="28:30" ht="13.9" customHeight="1">
      <c r="AB909" s="922" t="s">
        <v>338</v>
      </c>
      <c r="AC909" s="208" t="s">
        <v>1941</v>
      </c>
      <c r="AD909" s="241" t="s">
        <v>695</v>
      </c>
    </row>
    <row r="910" spans="28:30" ht="13.9" customHeight="1">
      <c r="AB910" s="922" t="s">
        <v>338</v>
      </c>
      <c r="AC910" s="208" t="s">
        <v>1942</v>
      </c>
      <c r="AD910" s="241" t="s">
        <v>695</v>
      </c>
    </row>
    <row r="911" spans="28:30" ht="13.9" customHeight="1">
      <c r="AB911" s="922" t="s">
        <v>338</v>
      </c>
      <c r="AC911" s="208" t="s">
        <v>1943</v>
      </c>
      <c r="AD911" s="241" t="s">
        <v>698</v>
      </c>
    </row>
    <row r="912" spans="28:30" ht="13.9" customHeight="1">
      <c r="AB912" s="922" t="s">
        <v>338</v>
      </c>
      <c r="AC912" s="208" t="s">
        <v>1944</v>
      </c>
      <c r="AD912" s="241" t="s">
        <v>698</v>
      </c>
    </row>
    <row r="913" spans="28:30" ht="13.9" customHeight="1">
      <c r="AB913" s="922" t="s">
        <v>338</v>
      </c>
      <c r="AC913" s="208" t="s">
        <v>1945</v>
      </c>
      <c r="AD913" s="241" t="s">
        <v>698</v>
      </c>
    </row>
    <row r="914" spans="28:30" ht="13.9" customHeight="1">
      <c r="AB914" s="922" t="s">
        <v>338</v>
      </c>
      <c r="AC914" s="208" t="s">
        <v>1946</v>
      </c>
      <c r="AD914" s="241" t="s">
        <v>698</v>
      </c>
    </row>
    <row r="915" spans="28:30" ht="13.9" customHeight="1">
      <c r="AB915" s="922" t="s">
        <v>338</v>
      </c>
      <c r="AC915" s="208" t="s">
        <v>1947</v>
      </c>
      <c r="AD915" s="241" t="s">
        <v>698</v>
      </c>
    </row>
    <row r="916" spans="28:30" ht="13.9" customHeight="1">
      <c r="AB916" s="922" t="s">
        <v>338</v>
      </c>
      <c r="AC916" s="208" t="s">
        <v>1948</v>
      </c>
      <c r="AD916" s="241" t="s">
        <v>698</v>
      </c>
    </row>
    <row r="917" spans="28:30" ht="13.9" customHeight="1">
      <c r="AB917" s="922" t="s">
        <v>338</v>
      </c>
      <c r="AC917" s="208" t="s">
        <v>1949</v>
      </c>
      <c r="AD917" s="241" t="s">
        <v>698</v>
      </c>
    </row>
    <row r="918" spans="28:30" ht="13.9" customHeight="1">
      <c r="AB918" s="922" t="s">
        <v>338</v>
      </c>
      <c r="AC918" s="208" t="s">
        <v>1950</v>
      </c>
      <c r="AD918" s="241" t="s">
        <v>698</v>
      </c>
    </row>
    <row r="919" spans="28:30" ht="13.9" customHeight="1">
      <c r="AB919" s="922" t="s">
        <v>338</v>
      </c>
      <c r="AC919" s="208" t="s">
        <v>1951</v>
      </c>
      <c r="AD919" s="241" t="s">
        <v>698</v>
      </c>
    </row>
    <row r="920" spans="28:30" ht="13.9" customHeight="1">
      <c r="AB920" s="922" t="s">
        <v>338</v>
      </c>
      <c r="AC920" s="208" t="s">
        <v>1952</v>
      </c>
      <c r="AD920" s="241" t="s">
        <v>698</v>
      </c>
    </row>
    <row r="921" spans="28:30" ht="13.9" customHeight="1">
      <c r="AB921" s="922" t="s">
        <v>338</v>
      </c>
      <c r="AC921" s="208" t="s">
        <v>1953</v>
      </c>
      <c r="AD921" s="241" t="s">
        <v>698</v>
      </c>
    </row>
    <row r="922" spans="28:30" ht="13.9" customHeight="1">
      <c r="AB922" s="922" t="s">
        <v>338</v>
      </c>
      <c r="AC922" s="208" t="s">
        <v>1954</v>
      </c>
      <c r="AD922" s="241" t="s">
        <v>698</v>
      </c>
    </row>
    <row r="923" spans="28:30" ht="13.9" customHeight="1">
      <c r="AB923" s="922" t="s">
        <v>338</v>
      </c>
      <c r="AC923" s="208" t="s">
        <v>1955</v>
      </c>
      <c r="AD923" s="241" t="s">
        <v>698</v>
      </c>
    </row>
    <row r="924" spans="28:30" ht="13.9" customHeight="1">
      <c r="AB924" s="922" t="s">
        <v>338</v>
      </c>
      <c r="AC924" s="208" t="s">
        <v>1956</v>
      </c>
      <c r="AD924" s="241" t="s">
        <v>698</v>
      </c>
    </row>
    <row r="925" spans="28:30" ht="13.9" customHeight="1">
      <c r="AB925" s="922" t="s">
        <v>338</v>
      </c>
      <c r="AC925" s="208" t="s">
        <v>1957</v>
      </c>
      <c r="AD925" s="241" t="s">
        <v>698</v>
      </c>
    </row>
    <row r="926" spans="28:30" ht="13.9" customHeight="1">
      <c r="AB926" s="922" t="s">
        <v>338</v>
      </c>
      <c r="AC926" s="208" t="s">
        <v>1958</v>
      </c>
      <c r="AD926" s="241" t="s">
        <v>698</v>
      </c>
    </row>
    <row r="927" spans="28:30" ht="13.9" customHeight="1">
      <c r="AB927" s="922" t="s">
        <v>338</v>
      </c>
      <c r="AC927" s="208" t="s">
        <v>1959</v>
      </c>
      <c r="AD927" s="241" t="s">
        <v>698</v>
      </c>
    </row>
    <row r="928" spans="28:30" ht="13.9" customHeight="1">
      <c r="AB928" s="922" t="s">
        <v>338</v>
      </c>
      <c r="AC928" s="208" t="s">
        <v>1960</v>
      </c>
      <c r="AD928" s="241" t="s">
        <v>698</v>
      </c>
    </row>
    <row r="929" spans="28:30" ht="13.9" customHeight="1">
      <c r="AB929" s="922" t="s">
        <v>338</v>
      </c>
      <c r="AC929" s="208" t="s">
        <v>1961</v>
      </c>
      <c r="AD929" s="241" t="s">
        <v>698</v>
      </c>
    </row>
    <row r="930" spans="28:30" ht="13.9" customHeight="1">
      <c r="AB930" s="922" t="s">
        <v>338</v>
      </c>
      <c r="AC930" s="208" t="s">
        <v>1962</v>
      </c>
      <c r="AD930" s="241" t="s">
        <v>701</v>
      </c>
    </row>
    <row r="931" spans="28:30" ht="13.9" customHeight="1">
      <c r="AB931" s="922" t="s">
        <v>338</v>
      </c>
      <c r="AC931" s="208" t="s">
        <v>1963</v>
      </c>
      <c r="AD931" s="241" t="s">
        <v>701</v>
      </c>
    </row>
    <row r="932" spans="28:30" ht="13.9" customHeight="1">
      <c r="AB932" s="922" t="s">
        <v>338</v>
      </c>
      <c r="AC932" s="208" t="s">
        <v>1964</v>
      </c>
      <c r="AD932" s="241" t="s">
        <v>701</v>
      </c>
    </row>
    <row r="933" spans="28:30" ht="13.9" customHeight="1">
      <c r="AB933" s="922" t="s">
        <v>338</v>
      </c>
      <c r="AC933" s="208" t="s">
        <v>1965</v>
      </c>
      <c r="AD933" s="241" t="s">
        <v>701</v>
      </c>
    </row>
    <row r="934" spans="28:30" ht="13.9" customHeight="1">
      <c r="AB934" s="922" t="s">
        <v>338</v>
      </c>
      <c r="AC934" s="208" t="s">
        <v>1966</v>
      </c>
      <c r="AD934" s="241" t="s">
        <v>701</v>
      </c>
    </row>
    <row r="935" spans="28:30" ht="13.9" customHeight="1">
      <c r="AB935" s="922" t="s">
        <v>338</v>
      </c>
      <c r="AC935" s="208" t="s">
        <v>1967</v>
      </c>
      <c r="AD935" s="241" t="s">
        <v>701</v>
      </c>
    </row>
    <row r="936" spans="28:30" ht="13.9" customHeight="1">
      <c r="AB936" s="922" t="s">
        <v>338</v>
      </c>
      <c r="AC936" s="208" t="s">
        <v>1968</v>
      </c>
      <c r="AD936" s="241" t="s">
        <v>701</v>
      </c>
    </row>
    <row r="937" spans="28:30" ht="13.9" customHeight="1">
      <c r="AB937" s="922" t="s">
        <v>338</v>
      </c>
      <c r="AC937" s="208" t="s">
        <v>1969</v>
      </c>
      <c r="AD937" s="241" t="s">
        <v>701</v>
      </c>
    </row>
    <row r="938" spans="28:30" ht="13.9" customHeight="1">
      <c r="AB938" s="922" t="s">
        <v>338</v>
      </c>
      <c r="AC938" s="208" t="s">
        <v>1970</v>
      </c>
      <c r="AD938" s="241" t="s">
        <v>701</v>
      </c>
    </row>
    <row r="939" spans="28:30" ht="13.9" customHeight="1">
      <c r="AB939" s="922" t="s">
        <v>338</v>
      </c>
      <c r="AC939" s="208" t="s">
        <v>1971</v>
      </c>
      <c r="AD939" s="241" t="s">
        <v>701</v>
      </c>
    </row>
    <row r="940" spans="28:30" ht="13.9" customHeight="1">
      <c r="AB940" s="922" t="s">
        <v>338</v>
      </c>
      <c r="AC940" s="208" t="s">
        <v>1972</v>
      </c>
      <c r="AD940" s="241" t="s">
        <v>701</v>
      </c>
    </row>
    <row r="941" spans="28:30" ht="13.9" customHeight="1">
      <c r="AB941" s="922" t="s">
        <v>338</v>
      </c>
      <c r="AC941" s="208" t="s">
        <v>1973</v>
      </c>
      <c r="AD941" s="241" t="s">
        <v>701</v>
      </c>
    </row>
    <row r="942" spans="28:30" ht="13.9" customHeight="1">
      <c r="AB942" s="922" t="s">
        <v>338</v>
      </c>
      <c r="AC942" s="208" t="s">
        <v>1974</v>
      </c>
      <c r="AD942" s="241" t="s">
        <v>701</v>
      </c>
    </row>
    <row r="943" spans="28:30" ht="13.9" customHeight="1">
      <c r="AB943" s="922" t="s">
        <v>338</v>
      </c>
      <c r="AC943" s="208" t="s">
        <v>1975</v>
      </c>
      <c r="AD943" s="241" t="s">
        <v>701</v>
      </c>
    </row>
    <row r="944" spans="28:30" ht="13.9" customHeight="1">
      <c r="AB944" s="922" t="s">
        <v>338</v>
      </c>
      <c r="AC944" s="208" t="s">
        <v>1976</v>
      </c>
      <c r="AD944" s="241" t="s">
        <v>701</v>
      </c>
    </row>
    <row r="945" spans="28:30" ht="13.9" customHeight="1">
      <c r="AB945" s="922" t="s">
        <v>338</v>
      </c>
      <c r="AC945" s="208" t="s">
        <v>1977</v>
      </c>
      <c r="AD945" s="241" t="s">
        <v>701</v>
      </c>
    </row>
    <row r="946" spans="28:30" ht="13.9" customHeight="1">
      <c r="AB946" s="922" t="s">
        <v>338</v>
      </c>
      <c r="AC946" s="208" t="s">
        <v>1978</v>
      </c>
      <c r="AD946" s="241" t="s">
        <v>701</v>
      </c>
    </row>
    <row r="947" spans="28:30" ht="13.9" customHeight="1">
      <c r="AB947" s="922" t="s">
        <v>338</v>
      </c>
      <c r="AC947" s="208" t="s">
        <v>1979</v>
      </c>
      <c r="AD947" s="241" t="s">
        <v>701</v>
      </c>
    </row>
    <row r="948" spans="28:30" ht="13.9" customHeight="1">
      <c r="AB948" s="922" t="s">
        <v>338</v>
      </c>
      <c r="AC948" s="208" t="s">
        <v>1980</v>
      </c>
      <c r="AD948" s="241" t="s">
        <v>701</v>
      </c>
    </row>
    <row r="949" spans="28:30" ht="13.9" customHeight="1">
      <c r="AB949" s="922" t="s">
        <v>338</v>
      </c>
      <c r="AC949" s="208" t="s">
        <v>1981</v>
      </c>
      <c r="AD949" s="241" t="s">
        <v>701</v>
      </c>
    </row>
    <row r="950" spans="28:30" ht="13.9" customHeight="1">
      <c r="AB950" s="922" t="s">
        <v>338</v>
      </c>
      <c r="AC950" s="208" t="s">
        <v>1982</v>
      </c>
      <c r="AD950" s="241" t="s">
        <v>701</v>
      </c>
    </row>
    <row r="951" spans="28:30" ht="13.9" customHeight="1">
      <c r="AB951" s="922" t="s">
        <v>338</v>
      </c>
      <c r="AC951" s="208" t="s">
        <v>1983</v>
      </c>
      <c r="AD951" s="241" t="s">
        <v>703</v>
      </c>
    </row>
    <row r="952" spans="28:30" ht="13.9" customHeight="1">
      <c r="AB952" s="922" t="s">
        <v>338</v>
      </c>
      <c r="AC952" s="208" t="s">
        <v>1984</v>
      </c>
      <c r="AD952" s="241" t="s">
        <v>703</v>
      </c>
    </row>
    <row r="953" spans="28:30" ht="13.9" customHeight="1">
      <c r="AB953" s="922" t="s">
        <v>338</v>
      </c>
      <c r="AC953" s="208" t="s">
        <v>1985</v>
      </c>
      <c r="AD953" s="241" t="s">
        <v>703</v>
      </c>
    </row>
    <row r="954" spans="28:30" ht="13.9" customHeight="1">
      <c r="AB954" s="922" t="s">
        <v>338</v>
      </c>
      <c r="AC954" s="208" t="s">
        <v>1986</v>
      </c>
      <c r="AD954" s="241" t="s">
        <v>703</v>
      </c>
    </row>
    <row r="955" spans="28:30" ht="13.9" customHeight="1">
      <c r="AB955" s="922" t="s">
        <v>338</v>
      </c>
      <c r="AC955" s="208" t="s">
        <v>1987</v>
      </c>
      <c r="AD955" s="241" t="s">
        <v>703</v>
      </c>
    </row>
    <row r="956" spans="28:30" ht="13.9" customHeight="1">
      <c r="AB956" s="922" t="s">
        <v>338</v>
      </c>
      <c r="AC956" s="208" t="s">
        <v>1988</v>
      </c>
      <c r="AD956" s="241" t="s">
        <v>703</v>
      </c>
    </row>
    <row r="957" spans="28:30" ht="13.9" customHeight="1">
      <c r="AB957" s="922" t="s">
        <v>338</v>
      </c>
      <c r="AC957" s="208" t="s">
        <v>1989</v>
      </c>
      <c r="AD957" s="241" t="s">
        <v>703</v>
      </c>
    </row>
    <row r="958" spans="28:30" ht="13.9" customHeight="1">
      <c r="AB958" s="922" t="s">
        <v>338</v>
      </c>
      <c r="AC958" s="208" t="s">
        <v>1990</v>
      </c>
      <c r="AD958" s="241" t="s">
        <v>703</v>
      </c>
    </row>
    <row r="959" spans="28:30" ht="13.9" customHeight="1">
      <c r="AB959" s="922" t="s">
        <v>338</v>
      </c>
      <c r="AC959" s="208" t="s">
        <v>1991</v>
      </c>
      <c r="AD959" s="241" t="s">
        <v>703</v>
      </c>
    </row>
    <row r="960" spans="28:30" ht="13.9" customHeight="1">
      <c r="AB960" s="922" t="s">
        <v>338</v>
      </c>
      <c r="AC960" s="208" t="s">
        <v>1992</v>
      </c>
      <c r="AD960" s="241" t="s">
        <v>703</v>
      </c>
    </row>
    <row r="961" spans="28:30" ht="13.9" customHeight="1">
      <c r="AB961" s="922" t="s">
        <v>338</v>
      </c>
      <c r="AC961" s="208" t="s">
        <v>1993</v>
      </c>
      <c r="AD961" s="241" t="s">
        <v>703</v>
      </c>
    </row>
    <row r="962" spans="28:30" ht="13.9" customHeight="1">
      <c r="AB962" s="922" t="s">
        <v>338</v>
      </c>
      <c r="AC962" s="208" t="s">
        <v>1994</v>
      </c>
      <c r="AD962" s="241" t="s">
        <v>703</v>
      </c>
    </row>
    <row r="963" spans="28:30" ht="13.9" customHeight="1">
      <c r="AB963" s="922" t="s">
        <v>338</v>
      </c>
      <c r="AC963" s="208" t="s">
        <v>1995</v>
      </c>
      <c r="AD963" s="241" t="s">
        <v>703</v>
      </c>
    </row>
    <row r="964" spans="28:30" ht="13.9" customHeight="1">
      <c r="AB964" s="922" t="s">
        <v>338</v>
      </c>
      <c r="AC964" s="208" t="s">
        <v>1996</v>
      </c>
      <c r="AD964" s="241" t="s">
        <v>703</v>
      </c>
    </row>
    <row r="965" spans="28:30" ht="13.9" customHeight="1">
      <c r="AB965" s="922" t="s">
        <v>338</v>
      </c>
      <c r="AC965" s="208" t="s">
        <v>1997</v>
      </c>
      <c r="AD965" s="241" t="s">
        <v>703</v>
      </c>
    </row>
    <row r="966" spans="28:30" ht="13.9" customHeight="1">
      <c r="AB966" s="922" t="s">
        <v>338</v>
      </c>
      <c r="AC966" s="208" t="s">
        <v>1998</v>
      </c>
      <c r="AD966" s="241" t="s">
        <v>703</v>
      </c>
    </row>
    <row r="967" spans="28:30" ht="13.9" customHeight="1">
      <c r="AB967" s="922" t="s">
        <v>338</v>
      </c>
      <c r="AC967" s="208" t="s">
        <v>1999</v>
      </c>
      <c r="AD967" s="241" t="s">
        <v>703</v>
      </c>
    </row>
    <row r="968" spans="28:30" ht="13.9" customHeight="1">
      <c r="AB968" s="922" t="s">
        <v>338</v>
      </c>
      <c r="AC968" s="208" t="s">
        <v>2000</v>
      </c>
      <c r="AD968" s="241" t="s">
        <v>703</v>
      </c>
    </row>
    <row r="969" spans="28:30" ht="13.9" customHeight="1">
      <c r="AB969" s="922" t="s">
        <v>338</v>
      </c>
      <c r="AC969" s="208" t="s">
        <v>2001</v>
      </c>
      <c r="AD969" s="241" t="s">
        <v>703</v>
      </c>
    </row>
    <row r="970" spans="28:30" ht="13.9" customHeight="1">
      <c r="AB970" s="922" t="s">
        <v>338</v>
      </c>
      <c r="AC970" s="208" t="s">
        <v>2002</v>
      </c>
      <c r="AD970" s="241" t="s">
        <v>703</v>
      </c>
    </row>
    <row r="971" spans="28:30" ht="13.9" customHeight="1">
      <c r="AB971" s="922" t="s">
        <v>338</v>
      </c>
      <c r="AC971" s="208" t="s">
        <v>2003</v>
      </c>
      <c r="AD971" s="241" t="s">
        <v>703</v>
      </c>
    </row>
    <row r="972" spans="28:30" ht="13.9" customHeight="1">
      <c r="AB972" s="922" t="s">
        <v>338</v>
      </c>
      <c r="AC972" s="208" t="s">
        <v>2004</v>
      </c>
      <c r="AD972" s="241" t="s">
        <v>670</v>
      </c>
    </row>
    <row r="973" spans="28:30" ht="13.9" customHeight="1">
      <c r="AB973" s="922" t="s">
        <v>338</v>
      </c>
      <c r="AC973" s="208" t="s">
        <v>2005</v>
      </c>
      <c r="AD973" s="241" t="s">
        <v>670</v>
      </c>
    </row>
    <row r="974" spans="28:30" ht="13.9" customHeight="1">
      <c r="AB974" s="922" t="s">
        <v>338</v>
      </c>
      <c r="AC974" s="208" t="s">
        <v>2006</v>
      </c>
      <c r="AD974" s="241" t="s">
        <v>670</v>
      </c>
    </row>
    <row r="975" spans="28:30" ht="13.9" customHeight="1">
      <c r="AB975" s="922" t="s">
        <v>338</v>
      </c>
      <c r="AC975" s="208" t="s">
        <v>2007</v>
      </c>
      <c r="AD975" s="241" t="s">
        <v>670</v>
      </c>
    </row>
    <row r="976" spans="28:30" ht="13.9" customHeight="1">
      <c r="AB976" s="922" t="s">
        <v>338</v>
      </c>
      <c r="AC976" s="208" t="s">
        <v>2008</v>
      </c>
      <c r="AD976" s="241" t="s">
        <v>670</v>
      </c>
    </row>
    <row r="977" spans="28:30" ht="13.9" customHeight="1">
      <c r="AB977" s="922" t="s">
        <v>338</v>
      </c>
      <c r="AC977" s="208" t="s">
        <v>2009</v>
      </c>
      <c r="AD977" s="241" t="s">
        <v>670</v>
      </c>
    </row>
    <row r="978" spans="28:30" ht="13.9" customHeight="1">
      <c r="AB978" s="922" t="s">
        <v>338</v>
      </c>
      <c r="AC978" s="208" t="s">
        <v>2010</v>
      </c>
      <c r="AD978" s="241" t="s">
        <v>672</v>
      </c>
    </row>
    <row r="979" spans="28:30" ht="13.9" customHeight="1">
      <c r="AB979" s="922" t="s">
        <v>338</v>
      </c>
      <c r="AC979" s="208" t="s">
        <v>2011</v>
      </c>
      <c r="AD979" s="241" t="s">
        <v>672</v>
      </c>
    </row>
    <row r="980" spans="28:30" ht="13.9" customHeight="1">
      <c r="AB980" s="922" t="s">
        <v>338</v>
      </c>
      <c r="AC980" s="208" t="s">
        <v>2012</v>
      </c>
      <c r="AD980" s="241" t="s">
        <v>672</v>
      </c>
    </row>
    <row r="981" spans="28:30" ht="13.9" customHeight="1">
      <c r="AB981" s="922" t="s">
        <v>338</v>
      </c>
      <c r="AC981" s="208" t="s">
        <v>2013</v>
      </c>
      <c r="AD981" s="241" t="s">
        <v>672</v>
      </c>
    </row>
    <row r="982" spans="28:30" ht="13.9" customHeight="1">
      <c r="AB982" s="922" t="s">
        <v>338</v>
      </c>
      <c r="AC982" s="208" t="s">
        <v>2014</v>
      </c>
      <c r="AD982" s="241" t="s">
        <v>672</v>
      </c>
    </row>
    <row r="983" spans="28:30" ht="13.9" customHeight="1">
      <c r="AB983" s="922" t="s">
        <v>338</v>
      </c>
      <c r="AC983" s="208" t="s">
        <v>2015</v>
      </c>
      <c r="AD983" s="241" t="s">
        <v>672</v>
      </c>
    </row>
    <row r="984" spans="28:30" ht="13.9" customHeight="1">
      <c r="AB984" s="922" t="s">
        <v>338</v>
      </c>
      <c r="AC984" s="208" t="s">
        <v>2016</v>
      </c>
      <c r="AD984" s="241" t="s">
        <v>672</v>
      </c>
    </row>
    <row r="985" spans="28:30" ht="13.9" customHeight="1">
      <c r="AB985" s="922" t="s">
        <v>338</v>
      </c>
      <c r="AC985" s="208" t="s">
        <v>2017</v>
      </c>
      <c r="AD985" s="241" t="s">
        <v>672</v>
      </c>
    </row>
    <row r="986" spans="28:30" ht="13.9" customHeight="1">
      <c r="AB986" s="922" t="s">
        <v>338</v>
      </c>
      <c r="AC986" s="208" t="s">
        <v>2018</v>
      </c>
      <c r="AD986" s="241" t="s">
        <v>672</v>
      </c>
    </row>
    <row r="987" spans="28:30" ht="13.9" customHeight="1">
      <c r="AB987" s="922" t="s">
        <v>338</v>
      </c>
      <c r="AC987" s="208" t="s">
        <v>2019</v>
      </c>
      <c r="AD987" s="241" t="s">
        <v>756</v>
      </c>
    </row>
    <row r="988" spans="28:30" ht="13.9" customHeight="1">
      <c r="AB988" s="922" t="s">
        <v>338</v>
      </c>
      <c r="AC988" s="208" t="s">
        <v>2020</v>
      </c>
      <c r="AD988" s="241" t="s">
        <v>756</v>
      </c>
    </row>
    <row r="989" spans="28:30" ht="13.9" customHeight="1">
      <c r="AB989" s="922" t="s">
        <v>338</v>
      </c>
      <c r="AC989" s="208" t="s">
        <v>2021</v>
      </c>
      <c r="AD989" s="241" t="s">
        <v>756</v>
      </c>
    </row>
    <row r="990" spans="28:30" ht="13.9" customHeight="1">
      <c r="AB990" s="922" t="s">
        <v>338</v>
      </c>
      <c r="AC990" s="208" t="s">
        <v>2022</v>
      </c>
      <c r="AD990" s="241" t="s">
        <v>756</v>
      </c>
    </row>
    <row r="991" spans="28:30" ht="13.9" customHeight="1">
      <c r="AB991" s="922" t="s">
        <v>338</v>
      </c>
      <c r="AC991" s="208" t="s">
        <v>2023</v>
      </c>
      <c r="AD991" s="241" t="s">
        <v>756</v>
      </c>
    </row>
    <row r="992" spans="28:30" ht="13.9" customHeight="1">
      <c r="AB992" s="922" t="s">
        <v>338</v>
      </c>
      <c r="AC992" s="208" t="s">
        <v>2024</v>
      </c>
      <c r="AD992" s="241" t="s">
        <v>756</v>
      </c>
    </row>
    <row r="993" spans="28:30" ht="13.9" customHeight="1">
      <c r="AB993" s="922" t="s">
        <v>338</v>
      </c>
      <c r="AC993" s="208" t="s">
        <v>2025</v>
      </c>
      <c r="AD993" s="241" t="s">
        <v>756</v>
      </c>
    </row>
    <row r="994" spans="28:30" ht="13.9" customHeight="1">
      <c r="AB994" s="922" t="s">
        <v>338</v>
      </c>
      <c r="AC994" s="208" t="s">
        <v>2026</v>
      </c>
      <c r="AD994" s="241" t="s">
        <v>756</v>
      </c>
    </row>
    <row r="995" spans="28:30" ht="13.9" customHeight="1">
      <c r="AB995" s="922" t="s">
        <v>338</v>
      </c>
      <c r="AC995" s="208" t="s">
        <v>2027</v>
      </c>
      <c r="AD995" s="241" t="s">
        <v>756</v>
      </c>
    </row>
    <row r="996" spans="28:30" ht="13.9" customHeight="1">
      <c r="AB996" s="922" t="s">
        <v>338</v>
      </c>
      <c r="AC996" s="208" t="s">
        <v>2028</v>
      </c>
      <c r="AD996" s="241" t="s">
        <v>756</v>
      </c>
    </row>
    <row r="997" spans="28:30" ht="13.9" customHeight="1">
      <c r="AB997" s="922" t="s">
        <v>338</v>
      </c>
      <c r="AC997" s="208" t="s">
        <v>2029</v>
      </c>
      <c r="AD997" s="241" t="s">
        <v>756</v>
      </c>
    </row>
    <row r="998" spans="28:30" ht="13.9" customHeight="1">
      <c r="AB998" s="922" t="s">
        <v>338</v>
      </c>
      <c r="AC998" s="208" t="s">
        <v>2030</v>
      </c>
      <c r="AD998" s="241" t="s">
        <v>756</v>
      </c>
    </row>
    <row r="999" spans="28:30" ht="13.9" customHeight="1">
      <c r="AB999" s="922" t="s">
        <v>338</v>
      </c>
      <c r="AC999" s="208" t="s">
        <v>2031</v>
      </c>
      <c r="AD999" s="241" t="s">
        <v>756</v>
      </c>
    </row>
    <row r="1000" spans="28:30" ht="13.9" customHeight="1">
      <c r="AB1000" s="922" t="s">
        <v>338</v>
      </c>
      <c r="AC1000" s="208" t="s">
        <v>2032</v>
      </c>
      <c r="AD1000" s="241" t="s">
        <v>756</v>
      </c>
    </row>
    <row r="1001" spans="28:30" ht="13.9" customHeight="1">
      <c r="AB1001" s="922" t="s">
        <v>338</v>
      </c>
      <c r="AC1001" s="208" t="s">
        <v>2033</v>
      </c>
      <c r="AD1001" s="241" t="s">
        <v>756</v>
      </c>
    </row>
    <row r="1002" spans="28:30" ht="13.9" customHeight="1">
      <c r="AB1002" s="922" t="s">
        <v>338</v>
      </c>
      <c r="AC1002" s="208" t="s">
        <v>2034</v>
      </c>
      <c r="AD1002" s="241" t="s">
        <v>756</v>
      </c>
    </row>
    <row r="1003" spans="28:30" ht="13.9" customHeight="1">
      <c r="AB1003" s="922" t="s">
        <v>120</v>
      </c>
      <c r="AC1003" s="208" t="s">
        <v>2035</v>
      </c>
      <c r="AD1003" s="241" t="s">
        <v>756</v>
      </c>
    </row>
    <row r="1004" spans="28:30" ht="13.9" customHeight="1">
      <c r="AB1004" s="922" t="s">
        <v>18</v>
      </c>
      <c r="AC1004" s="208" t="s">
        <v>2036</v>
      </c>
      <c r="AD1004" s="241" t="s">
        <v>670</v>
      </c>
    </row>
    <row r="1005" spans="28:30" ht="13.9" customHeight="1">
      <c r="AB1005" s="922" t="s">
        <v>338</v>
      </c>
      <c r="AC1005" s="208" t="s">
        <v>338</v>
      </c>
      <c r="AD1005" s="241" t="s">
        <v>338</v>
      </c>
    </row>
    <row r="1006" spans="28:30" ht="13.9" customHeight="1">
      <c r="AB1006" s="922" t="s">
        <v>338</v>
      </c>
      <c r="AC1006" s="208" t="s">
        <v>338</v>
      </c>
      <c r="AD1006" s="241" t="s">
        <v>338</v>
      </c>
    </row>
    <row r="1007" spans="28:30" ht="13.9" customHeight="1">
      <c r="AB1007" s="922" t="s">
        <v>338</v>
      </c>
      <c r="AC1007" s="208" t="s">
        <v>338</v>
      </c>
      <c r="AD1007" s="241" t="s">
        <v>338</v>
      </c>
    </row>
    <row r="1008" spans="28:30" ht="13.9" customHeight="1">
      <c r="AB1008" s="922" t="s">
        <v>338</v>
      </c>
      <c r="AC1008" s="208" t="s">
        <v>338</v>
      </c>
      <c r="AD1008" s="241" t="s">
        <v>338</v>
      </c>
    </row>
    <row r="1009" spans="28:30" ht="13.9" customHeight="1">
      <c r="AB1009" s="922" t="s">
        <v>338</v>
      </c>
      <c r="AC1009" s="208" t="s">
        <v>338</v>
      </c>
      <c r="AD1009" s="241" t="s">
        <v>338</v>
      </c>
    </row>
    <row r="1010" spans="28:30" ht="13.9" customHeight="1">
      <c r="AB1010" s="922" t="s">
        <v>338</v>
      </c>
      <c r="AC1010" s="208" t="s">
        <v>338</v>
      </c>
      <c r="AD1010" s="241" t="s">
        <v>338</v>
      </c>
    </row>
    <row r="1011" spans="28:30" ht="13.9" customHeight="1">
      <c r="AB1011" s="922" t="s">
        <v>338</v>
      </c>
      <c r="AC1011" s="208" t="s">
        <v>338</v>
      </c>
      <c r="AD1011" s="241" t="s">
        <v>338</v>
      </c>
    </row>
    <row r="1012" spans="28:30" ht="13.9" customHeight="1">
      <c r="AB1012" s="922" t="s">
        <v>338</v>
      </c>
      <c r="AC1012" s="208" t="s">
        <v>338</v>
      </c>
      <c r="AD1012" s="241" t="s">
        <v>338</v>
      </c>
    </row>
    <row r="1013" spans="28:30" ht="13.9" customHeight="1">
      <c r="AB1013" s="922" t="s">
        <v>338</v>
      </c>
      <c r="AC1013" s="208" t="s">
        <v>338</v>
      </c>
      <c r="AD1013" s="241" t="s">
        <v>338</v>
      </c>
    </row>
    <row r="1014" spans="28:30" ht="13.9" customHeight="1">
      <c r="AB1014" s="922" t="s">
        <v>338</v>
      </c>
      <c r="AC1014" s="208" t="s">
        <v>338</v>
      </c>
      <c r="AD1014" s="241" t="s">
        <v>338</v>
      </c>
    </row>
    <row r="1015" spans="28:30" ht="13.9" customHeight="1">
      <c r="AB1015" s="922" t="s">
        <v>338</v>
      </c>
      <c r="AC1015" s="208" t="s">
        <v>338</v>
      </c>
      <c r="AD1015" s="241" t="s">
        <v>338</v>
      </c>
    </row>
    <row r="1016" spans="28:30" ht="13.9" customHeight="1">
      <c r="AB1016" s="922" t="s">
        <v>338</v>
      </c>
      <c r="AC1016" s="208" t="s">
        <v>338</v>
      </c>
      <c r="AD1016" s="241" t="s">
        <v>338</v>
      </c>
    </row>
    <row r="1017" spans="28:30" ht="13.9" customHeight="1">
      <c r="AB1017" s="922" t="s">
        <v>338</v>
      </c>
      <c r="AC1017" s="208" t="s">
        <v>338</v>
      </c>
      <c r="AD1017" s="241" t="s">
        <v>338</v>
      </c>
    </row>
    <row r="1018" spans="28:30" ht="13.9" customHeight="1">
      <c r="AB1018" s="922" t="s">
        <v>338</v>
      </c>
      <c r="AC1018" s="208" t="s">
        <v>338</v>
      </c>
      <c r="AD1018" s="241" t="s">
        <v>338</v>
      </c>
    </row>
    <row r="1019" spans="28:30" ht="13.9" customHeight="1">
      <c r="AB1019" s="922" t="s">
        <v>338</v>
      </c>
      <c r="AC1019" s="208" t="s">
        <v>338</v>
      </c>
      <c r="AD1019" s="241" t="s">
        <v>338</v>
      </c>
    </row>
    <row r="1020" spans="28:30" ht="13.9" customHeight="1">
      <c r="AB1020" s="922" t="s">
        <v>338</v>
      </c>
      <c r="AC1020" s="208" t="s">
        <v>338</v>
      </c>
      <c r="AD1020" s="241" t="s">
        <v>338</v>
      </c>
    </row>
    <row r="1021" spans="28:30" ht="13.9" customHeight="1">
      <c r="AB1021" s="922" t="s">
        <v>338</v>
      </c>
      <c r="AC1021" s="208" t="s">
        <v>338</v>
      </c>
      <c r="AD1021" s="241" t="s">
        <v>338</v>
      </c>
    </row>
    <row r="1022" spans="28:30" ht="13.9" customHeight="1">
      <c r="AB1022" s="922" t="s">
        <v>338</v>
      </c>
      <c r="AC1022" s="208" t="s">
        <v>338</v>
      </c>
      <c r="AD1022" s="241" t="s">
        <v>338</v>
      </c>
    </row>
    <row r="1023" spans="28:30" ht="13.9" customHeight="1">
      <c r="AB1023" s="922" t="s">
        <v>338</v>
      </c>
      <c r="AC1023" s="208" t="s">
        <v>338</v>
      </c>
      <c r="AD1023" s="241" t="s">
        <v>338</v>
      </c>
    </row>
    <row r="1024" spans="28:30" ht="13.9" customHeight="1">
      <c r="AB1024" s="922" t="s">
        <v>338</v>
      </c>
      <c r="AC1024" s="208" t="s">
        <v>338</v>
      </c>
      <c r="AD1024" s="241" t="s">
        <v>338</v>
      </c>
    </row>
    <row r="1025" spans="28:30" ht="13.9" customHeight="1">
      <c r="AB1025" s="922" t="s">
        <v>338</v>
      </c>
      <c r="AC1025" s="208" t="s">
        <v>338</v>
      </c>
      <c r="AD1025" s="241" t="s">
        <v>338</v>
      </c>
    </row>
    <row r="1026" spans="28:30" ht="13.9" customHeight="1">
      <c r="AB1026" s="922" t="s">
        <v>338</v>
      </c>
      <c r="AC1026" s="208" t="s">
        <v>338</v>
      </c>
      <c r="AD1026" s="241" t="s">
        <v>338</v>
      </c>
    </row>
    <row r="1027" spans="28:30" ht="13.9" customHeight="1">
      <c r="AB1027" s="922" t="s">
        <v>338</v>
      </c>
      <c r="AC1027" s="208" t="s">
        <v>338</v>
      </c>
      <c r="AD1027" s="241" t="s">
        <v>338</v>
      </c>
    </row>
    <row r="1028" spans="28:30" ht="13.9" customHeight="1">
      <c r="AB1028" s="922" t="s">
        <v>338</v>
      </c>
      <c r="AC1028" s="208" t="s">
        <v>338</v>
      </c>
      <c r="AD1028" s="241" t="s">
        <v>338</v>
      </c>
    </row>
    <row r="1029" spans="28:30" ht="13.9" customHeight="1">
      <c r="AB1029" s="922" t="s">
        <v>338</v>
      </c>
      <c r="AC1029" s="208" t="s">
        <v>338</v>
      </c>
      <c r="AD1029" s="241" t="s">
        <v>338</v>
      </c>
    </row>
    <row r="1030" spans="28:30" ht="13.9" customHeight="1">
      <c r="AB1030" s="922" t="s">
        <v>338</v>
      </c>
      <c r="AC1030" s="208" t="s">
        <v>338</v>
      </c>
      <c r="AD1030" s="241" t="s">
        <v>338</v>
      </c>
    </row>
    <row r="1031" spans="28:30" ht="13.9" customHeight="1">
      <c r="AB1031" s="922" t="s">
        <v>338</v>
      </c>
      <c r="AC1031" s="208" t="s">
        <v>338</v>
      </c>
      <c r="AD1031" s="241" t="s">
        <v>338</v>
      </c>
    </row>
    <row r="1032" spans="28:30" ht="13.9" customHeight="1">
      <c r="AB1032" s="922" t="s">
        <v>338</v>
      </c>
      <c r="AC1032" s="208" t="s">
        <v>338</v>
      </c>
      <c r="AD1032" s="241" t="s">
        <v>338</v>
      </c>
    </row>
    <row r="1033" spans="28:30" ht="13.9" customHeight="1">
      <c r="AB1033" s="922" t="s">
        <v>338</v>
      </c>
      <c r="AC1033" s="208" t="s">
        <v>338</v>
      </c>
      <c r="AD1033" s="241" t="s">
        <v>338</v>
      </c>
    </row>
    <row r="1034" spans="28:30" ht="13.9" customHeight="1">
      <c r="AB1034" s="922" t="s">
        <v>338</v>
      </c>
      <c r="AC1034" s="208" t="s">
        <v>338</v>
      </c>
      <c r="AD1034" s="241" t="s">
        <v>338</v>
      </c>
    </row>
    <row r="1035" spans="28:30" ht="13.9" customHeight="1">
      <c r="AB1035" s="922" t="s">
        <v>338</v>
      </c>
      <c r="AC1035" s="208" t="s">
        <v>338</v>
      </c>
      <c r="AD1035" s="241" t="s">
        <v>338</v>
      </c>
    </row>
    <row r="1036" spans="28:30" ht="13.9" customHeight="1">
      <c r="AB1036" s="922" t="s">
        <v>338</v>
      </c>
      <c r="AC1036" s="208" t="s">
        <v>338</v>
      </c>
      <c r="AD1036" s="241" t="s">
        <v>338</v>
      </c>
    </row>
    <row r="1037" spans="28:30" ht="13.9" customHeight="1">
      <c r="AB1037" s="922" t="s">
        <v>338</v>
      </c>
      <c r="AC1037" s="208" t="s">
        <v>338</v>
      </c>
      <c r="AD1037" s="241" t="s">
        <v>338</v>
      </c>
    </row>
    <row r="1038" spans="28:30" ht="13.9" customHeight="1">
      <c r="AB1038" s="922" t="s">
        <v>338</v>
      </c>
      <c r="AC1038" s="208" t="s">
        <v>338</v>
      </c>
      <c r="AD1038" s="241" t="s">
        <v>338</v>
      </c>
    </row>
    <row r="1039" spans="28:30" ht="13.9" customHeight="1">
      <c r="AB1039" s="922" t="s">
        <v>338</v>
      </c>
      <c r="AC1039" s="208" t="s">
        <v>338</v>
      </c>
      <c r="AD1039" s="241" t="s">
        <v>338</v>
      </c>
    </row>
    <row r="1040" spans="28:30" ht="13.9" customHeight="1">
      <c r="AB1040" s="922" t="s">
        <v>338</v>
      </c>
      <c r="AC1040" s="208" t="s">
        <v>338</v>
      </c>
      <c r="AD1040" s="241" t="s">
        <v>338</v>
      </c>
    </row>
    <row r="1041" spans="28:30" ht="13.9" customHeight="1">
      <c r="AB1041" s="922" t="s">
        <v>338</v>
      </c>
      <c r="AC1041" s="208" t="s">
        <v>338</v>
      </c>
      <c r="AD1041" s="241" t="s">
        <v>338</v>
      </c>
    </row>
    <row r="1042" spans="28:30" ht="13.9" customHeight="1">
      <c r="AB1042" s="922" t="s">
        <v>338</v>
      </c>
      <c r="AC1042" s="208" t="s">
        <v>338</v>
      </c>
      <c r="AD1042" s="241" t="s">
        <v>338</v>
      </c>
    </row>
    <row r="1043" spans="28:30" ht="13.9" customHeight="1">
      <c r="AB1043" s="922" t="s">
        <v>338</v>
      </c>
      <c r="AC1043" s="208" t="s">
        <v>338</v>
      </c>
      <c r="AD1043" s="241" t="s">
        <v>338</v>
      </c>
    </row>
    <row r="1044" spans="28:30" ht="13.9" customHeight="1">
      <c r="AB1044" s="922" t="s">
        <v>338</v>
      </c>
      <c r="AC1044" s="208" t="s">
        <v>338</v>
      </c>
      <c r="AD1044" s="241" t="s">
        <v>338</v>
      </c>
    </row>
    <row r="1045" spans="28:30" ht="13.9" customHeight="1">
      <c r="AB1045" s="922" t="s">
        <v>338</v>
      </c>
      <c r="AC1045" s="208" t="s">
        <v>338</v>
      </c>
      <c r="AD1045" s="241" t="s">
        <v>338</v>
      </c>
    </row>
    <row r="1046" spans="28:30" ht="13.9" customHeight="1">
      <c r="AB1046" s="922" t="s">
        <v>338</v>
      </c>
      <c r="AC1046" s="208" t="s">
        <v>338</v>
      </c>
      <c r="AD1046" s="241" t="s">
        <v>338</v>
      </c>
    </row>
    <row r="1047" spans="28:30" ht="13.9" customHeight="1">
      <c r="AB1047" s="922" t="s">
        <v>338</v>
      </c>
      <c r="AC1047" s="208" t="s">
        <v>338</v>
      </c>
      <c r="AD1047" s="241" t="s">
        <v>338</v>
      </c>
    </row>
    <row r="1048" spans="28:30" ht="13.9" customHeight="1">
      <c r="AB1048" s="922" t="s">
        <v>338</v>
      </c>
      <c r="AC1048" s="208" t="s">
        <v>338</v>
      </c>
      <c r="AD1048" s="241" t="s">
        <v>338</v>
      </c>
    </row>
    <row r="1049" spans="28:30" ht="13.9" customHeight="1">
      <c r="AB1049" s="922" t="s">
        <v>338</v>
      </c>
      <c r="AC1049" s="208" t="s">
        <v>338</v>
      </c>
      <c r="AD1049" s="241" t="s">
        <v>338</v>
      </c>
    </row>
    <row r="1050" spans="28:30" ht="13.9" customHeight="1">
      <c r="AB1050" s="922" t="s">
        <v>338</v>
      </c>
      <c r="AC1050" s="208" t="s">
        <v>338</v>
      </c>
      <c r="AD1050" s="241" t="s">
        <v>338</v>
      </c>
    </row>
    <row r="1051" spans="28:30" ht="13.9" customHeight="1">
      <c r="AB1051" s="922" t="s">
        <v>338</v>
      </c>
      <c r="AC1051" s="208" t="s">
        <v>338</v>
      </c>
      <c r="AD1051" s="241" t="s">
        <v>338</v>
      </c>
    </row>
    <row r="1052" spans="28:30" ht="13.9" customHeight="1">
      <c r="AB1052" s="922" t="s">
        <v>338</v>
      </c>
      <c r="AC1052" s="208" t="s">
        <v>338</v>
      </c>
      <c r="AD1052" s="241" t="s">
        <v>338</v>
      </c>
    </row>
    <row r="1053" spans="28:30" ht="13.9" customHeight="1">
      <c r="AB1053" s="922" t="s">
        <v>338</v>
      </c>
      <c r="AC1053" s="208" t="s">
        <v>338</v>
      </c>
      <c r="AD1053" s="241" t="s">
        <v>338</v>
      </c>
    </row>
    <row r="1054" spans="28:30" ht="13.9" customHeight="1">
      <c r="AB1054" s="922" t="s">
        <v>338</v>
      </c>
      <c r="AC1054" s="208" t="s">
        <v>338</v>
      </c>
      <c r="AD1054" s="241" t="s">
        <v>338</v>
      </c>
    </row>
    <row r="1055" spans="28:30" ht="13.9" customHeight="1">
      <c r="AB1055" s="922" t="s">
        <v>338</v>
      </c>
      <c r="AC1055" s="208" t="s">
        <v>338</v>
      </c>
      <c r="AD1055" s="241" t="s">
        <v>338</v>
      </c>
    </row>
    <row r="1056" spans="28:30" ht="13.9" customHeight="1">
      <c r="AB1056" s="922" t="s">
        <v>338</v>
      </c>
      <c r="AC1056" s="208" t="s">
        <v>338</v>
      </c>
      <c r="AD1056" s="241" t="s">
        <v>338</v>
      </c>
    </row>
    <row r="1057" spans="28:30" ht="13.9" customHeight="1">
      <c r="AB1057" s="922" t="s">
        <v>338</v>
      </c>
      <c r="AC1057" s="208" t="s">
        <v>338</v>
      </c>
      <c r="AD1057" s="241" t="s">
        <v>338</v>
      </c>
    </row>
    <row r="1058" spans="28:30" ht="13.9" customHeight="1">
      <c r="AB1058" s="922" t="s">
        <v>338</v>
      </c>
      <c r="AC1058" s="208" t="s">
        <v>338</v>
      </c>
      <c r="AD1058" s="241" t="s">
        <v>338</v>
      </c>
    </row>
    <row r="1059" spans="28:30" ht="13.9" customHeight="1">
      <c r="AB1059" s="922" t="s">
        <v>338</v>
      </c>
      <c r="AC1059" s="208" t="s">
        <v>338</v>
      </c>
      <c r="AD1059" s="241" t="s">
        <v>338</v>
      </c>
    </row>
    <row r="1060" spans="28:30" ht="13.9" customHeight="1">
      <c r="AB1060" s="922" t="s">
        <v>338</v>
      </c>
      <c r="AC1060" s="208" t="s">
        <v>338</v>
      </c>
      <c r="AD1060" s="241" t="s">
        <v>338</v>
      </c>
    </row>
    <row r="1061" spans="28:30" ht="13.9" customHeight="1">
      <c r="AB1061" s="922" t="s">
        <v>338</v>
      </c>
      <c r="AC1061" s="208" t="s">
        <v>338</v>
      </c>
      <c r="AD1061" s="241" t="s">
        <v>338</v>
      </c>
    </row>
    <row r="1062" spans="28:30" ht="13.9" customHeight="1">
      <c r="AB1062" s="922" t="s">
        <v>338</v>
      </c>
      <c r="AC1062" s="208" t="s">
        <v>338</v>
      </c>
      <c r="AD1062" s="241" t="s">
        <v>338</v>
      </c>
    </row>
    <row r="1063" spans="28:30" ht="13.9" customHeight="1">
      <c r="AB1063" s="922" t="s">
        <v>338</v>
      </c>
      <c r="AC1063" s="208" t="s">
        <v>338</v>
      </c>
      <c r="AD1063" s="241" t="s">
        <v>338</v>
      </c>
    </row>
    <row r="1064" spans="28:30" ht="13.9" customHeight="1">
      <c r="AB1064" s="922" t="s">
        <v>338</v>
      </c>
      <c r="AC1064" s="208" t="s">
        <v>338</v>
      </c>
      <c r="AD1064" s="241" t="s">
        <v>338</v>
      </c>
    </row>
    <row r="1065" spans="28:30" ht="13.9" customHeight="1">
      <c r="AB1065" s="922" t="s">
        <v>338</v>
      </c>
      <c r="AC1065" s="208" t="s">
        <v>338</v>
      </c>
      <c r="AD1065" s="241" t="s">
        <v>338</v>
      </c>
    </row>
    <row r="1066" spans="28:30" ht="13.9" customHeight="1">
      <c r="AB1066" s="922" t="s">
        <v>338</v>
      </c>
      <c r="AC1066" s="208" t="s">
        <v>338</v>
      </c>
      <c r="AD1066" s="241" t="s">
        <v>338</v>
      </c>
    </row>
    <row r="1067" spans="28:30" ht="13.9" customHeight="1">
      <c r="AB1067" s="922" t="s">
        <v>338</v>
      </c>
      <c r="AC1067" s="208" t="s">
        <v>338</v>
      </c>
      <c r="AD1067" s="241" t="s">
        <v>338</v>
      </c>
    </row>
    <row r="1068" spans="28:30" ht="13.9" customHeight="1">
      <c r="AB1068" s="922" t="s">
        <v>338</v>
      </c>
      <c r="AC1068" s="208" t="s">
        <v>338</v>
      </c>
      <c r="AD1068" s="241" t="s">
        <v>338</v>
      </c>
    </row>
    <row r="1069" spans="28:30" ht="13.9" customHeight="1">
      <c r="AB1069" s="922" t="s">
        <v>338</v>
      </c>
      <c r="AC1069" s="208" t="s">
        <v>338</v>
      </c>
      <c r="AD1069" s="241" t="s">
        <v>338</v>
      </c>
    </row>
    <row r="1070" spans="28:30" ht="13.9" customHeight="1">
      <c r="AB1070" s="922" t="s">
        <v>338</v>
      </c>
      <c r="AC1070" s="208" t="s">
        <v>338</v>
      </c>
      <c r="AD1070" s="241" t="s">
        <v>338</v>
      </c>
    </row>
    <row r="1071" spans="28:30" ht="13.9" customHeight="1">
      <c r="AB1071" s="922" t="s">
        <v>338</v>
      </c>
      <c r="AC1071" s="208" t="s">
        <v>338</v>
      </c>
      <c r="AD1071" s="241" t="s">
        <v>338</v>
      </c>
    </row>
    <row r="1072" spans="28:30" ht="13.9" customHeight="1">
      <c r="AB1072" s="922" t="s">
        <v>338</v>
      </c>
      <c r="AC1072" s="208" t="s">
        <v>338</v>
      </c>
      <c r="AD1072" s="241" t="s">
        <v>338</v>
      </c>
    </row>
    <row r="1073" spans="28:30" ht="13.9" customHeight="1">
      <c r="AB1073" s="922" t="s">
        <v>338</v>
      </c>
      <c r="AC1073" s="208" t="s">
        <v>338</v>
      </c>
      <c r="AD1073" s="241" t="s">
        <v>338</v>
      </c>
    </row>
    <row r="1074" spans="28:30" ht="13.9" customHeight="1">
      <c r="AB1074" s="922" t="s">
        <v>338</v>
      </c>
      <c r="AC1074" s="208" t="s">
        <v>338</v>
      </c>
      <c r="AD1074" s="241" t="s">
        <v>338</v>
      </c>
    </row>
    <row r="1075" spans="28:30" ht="13.9" customHeight="1">
      <c r="AB1075" s="922" t="s">
        <v>338</v>
      </c>
      <c r="AC1075" s="208" t="s">
        <v>338</v>
      </c>
      <c r="AD1075" s="241" t="s">
        <v>338</v>
      </c>
    </row>
    <row r="1076" spans="28:30" ht="13.9" customHeight="1">
      <c r="AB1076" s="922" t="s">
        <v>338</v>
      </c>
      <c r="AC1076" s="208" t="s">
        <v>338</v>
      </c>
      <c r="AD1076" s="241" t="s">
        <v>338</v>
      </c>
    </row>
    <row r="1077" spans="28:30" ht="13.9" customHeight="1">
      <c r="AB1077" s="922" t="s">
        <v>338</v>
      </c>
      <c r="AC1077" s="208" t="s">
        <v>338</v>
      </c>
      <c r="AD1077" s="241" t="s">
        <v>338</v>
      </c>
    </row>
    <row r="1078" spans="28:30" ht="13.9" customHeight="1">
      <c r="AB1078" s="922" t="s">
        <v>338</v>
      </c>
      <c r="AC1078" s="208" t="s">
        <v>338</v>
      </c>
      <c r="AD1078" s="241" t="s">
        <v>338</v>
      </c>
    </row>
    <row r="1079" spans="28:30" ht="13.9" customHeight="1">
      <c r="AB1079" s="922" t="s">
        <v>338</v>
      </c>
      <c r="AC1079" s="208" t="s">
        <v>338</v>
      </c>
      <c r="AD1079" s="241" t="s">
        <v>338</v>
      </c>
    </row>
    <row r="1080" spans="28:30" ht="13.9" customHeight="1">
      <c r="AB1080" s="922" t="s">
        <v>338</v>
      </c>
      <c r="AC1080" s="208" t="s">
        <v>338</v>
      </c>
      <c r="AD1080" s="241" t="s">
        <v>338</v>
      </c>
    </row>
    <row r="1081" spans="28:30" ht="13.9" customHeight="1">
      <c r="AB1081" s="922" t="s">
        <v>338</v>
      </c>
      <c r="AC1081" s="208" t="s">
        <v>338</v>
      </c>
      <c r="AD1081" s="241" t="s">
        <v>338</v>
      </c>
    </row>
    <row r="1082" spans="28:30" ht="13.9" customHeight="1">
      <c r="AB1082" s="922" t="s">
        <v>338</v>
      </c>
      <c r="AC1082" s="208" t="s">
        <v>338</v>
      </c>
      <c r="AD1082" s="241" t="s">
        <v>338</v>
      </c>
    </row>
    <row r="1083" spans="28:30" ht="13.9" customHeight="1">
      <c r="AB1083" s="922" t="s">
        <v>338</v>
      </c>
      <c r="AC1083" s="208" t="s">
        <v>338</v>
      </c>
      <c r="AD1083" s="241" t="s">
        <v>338</v>
      </c>
    </row>
    <row r="1084" spans="28:30" ht="13.9" customHeight="1">
      <c r="AB1084" s="922" t="s">
        <v>338</v>
      </c>
      <c r="AC1084" s="208" t="s">
        <v>338</v>
      </c>
      <c r="AD1084" s="241" t="s">
        <v>338</v>
      </c>
    </row>
    <row r="1085" spans="28:30" ht="13.9" customHeight="1">
      <c r="AB1085" s="922" t="s">
        <v>338</v>
      </c>
      <c r="AC1085" s="208" t="s">
        <v>338</v>
      </c>
      <c r="AD1085" s="241" t="s">
        <v>338</v>
      </c>
    </row>
    <row r="1086" spans="28:30" ht="13.9" customHeight="1">
      <c r="AB1086" s="922" t="s">
        <v>338</v>
      </c>
      <c r="AC1086" s="208" t="s">
        <v>338</v>
      </c>
      <c r="AD1086" s="241" t="s">
        <v>338</v>
      </c>
    </row>
    <row r="1087" spans="28:30" ht="13.9" customHeight="1">
      <c r="AB1087" s="922" t="s">
        <v>338</v>
      </c>
      <c r="AC1087" s="208" t="s">
        <v>338</v>
      </c>
      <c r="AD1087" s="241" t="s">
        <v>338</v>
      </c>
    </row>
    <row r="1088" spans="28:30" ht="13.9" customHeight="1">
      <c r="AB1088" s="922" t="s">
        <v>338</v>
      </c>
      <c r="AC1088" s="208" t="s">
        <v>338</v>
      </c>
      <c r="AD1088" s="241" t="s">
        <v>338</v>
      </c>
    </row>
    <row r="1089" spans="28:30" ht="13.9" customHeight="1">
      <c r="AB1089" s="922" t="s">
        <v>338</v>
      </c>
      <c r="AC1089" s="208" t="s">
        <v>338</v>
      </c>
      <c r="AD1089" s="241" t="s">
        <v>338</v>
      </c>
    </row>
    <row r="1090" spans="28:30" ht="13.9" customHeight="1">
      <c r="AB1090" s="922" t="s">
        <v>338</v>
      </c>
      <c r="AC1090" s="208" t="s">
        <v>338</v>
      </c>
      <c r="AD1090" s="241" t="s">
        <v>338</v>
      </c>
    </row>
    <row r="1091" spans="28:30" ht="13.9" customHeight="1">
      <c r="AB1091" s="922" t="s">
        <v>338</v>
      </c>
      <c r="AC1091" s="208" t="s">
        <v>338</v>
      </c>
      <c r="AD1091" s="241" t="s">
        <v>338</v>
      </c>
    </row>
    <row r="1092" spans="28:30" ht="13.9" customHeight="1">
      <c r="AB1092" s="922" t="s">
        <v>338</v>
      </c>
      <c r="AC1092" s="208" t="s">
        <v>338</v>
      </c>
      <c r="AD1092" s="241" t="s">
        <v>338</v>
      </c>
    </row>
    <row r="1093" spans="28:30" ht="13.9" customHeight="1">
      <c r="AB1093" s="922" t="s">
        <v>338</v>
      </c>
      <c r="AC1093" s="208" t="s">
        <v>338</v>
      </c>
      <c r="AD1093" s="241" t="s">
        <v>338</v>
      </c>
    </row>
    <row r="1094" spans="28:30" ht="13.9" customHeight="1">
      <c r="AB1094" s="922" t="s">
        <v>338</v>
      </c>
      <c r="AC1094" s="208" t="s">
        <v>338</v>
      </c>
      <c r="AD1094" s="241" t="s">
        <v>338</v>
      </c>
    </row>
    <row r="1095" spans="28:30" ht="13.9" customHeight="1">
      <c r="AB1095" s="922" t="s">
        <v>338</v>
      </c>
      <c r="AC1095" s="208" t="s">
        <v>338</v>
      </c>
      <c r="AD1095" s="241" t="s">
        <v>338</v>
      </c>
    </row>
    <row r="1096" spans="28:30" ht="13.9" customHeight="1">
      <c r="AB1096" s="922" t="s">
        <v>338</v>
      </c>
      <c r="AC1096" s="208" t="s">
        <v>338</v>
      </c>
      <c r="AD1096" s="241" t="s">
        <v>338</v>
      </c>
    </row>
    <row r="1097" spans="28:30" ht="13.9" customHeight="1">
      <c r="AB1097" s="922" t="s">
        <v>338</v>
      </c>
      <c r="AC1097" s="208" t="s">
        <v>338</v>
      </c>
      <c r="AD1097" s="241" t="s">
        <v>338</v>
      </c>
    </row>
    <row r="1098" spans="28:30" ht="13.9" customHeight="1">
      <c r="AB1098" s="922" t="s">
        <v>338</v>
      </c>
      <c r="AC1098" s="208" t="s">
        <v>338</v>
      </c>
      <c r="AD1098" s="241" t="s">
        <v>338</v>
      </c>
    </row>
    <row r="1099" spans="28:30" ht="13.9" customHeight="1">
      <c r="AB1099" s="922" t="s">
        <v>338</v>
      </c>
      <c r="AC1099" s="208" t="s">
        <v>338</v>
      </c>
      <c r="AD1099" s="241" t="s">
        <v>338</v>
      </c>
    </row>
    <row r="1100" spans="28:30" ht="13.9" customHeight="1">
      <c r="AB1100" s="922" t="s">
        <v>338</v>
      </c>
      <c r="AC1100" s="208" t="s">
        <v>338</v>
      </c>
      <c r="AD1100" s="241" t="s">
        <v>338</v>
      </c>
    </row>
    <row r="1101" spans="28:30" ht="13.9" customHeight="1">
      <c r="AB1101" s="922" t="s">
        <v>338</v>
      </c>
      <c r="AC1101" s="208" t="s">
        <v>338</v>
      </c>
      <c r="AD1101" s="241" t="s">
        <v>338</v>
      </c>
    </row>
    <row r="1102" spans="28:30" ht="13.9" customHeight="1">
      <c r="AB1102" s="922" t="s">
        <v>338</v>
      </c>
      <c r="AC1102" s="208" t="s">
        <v>338</v>
      </c>
      <c r="AD1102" s="241" t="s">
        <v>338</v>
      </c>
    </row>
    <row r="1103" spans="28:30" ht="13.9" customHeight="1">
      <c r="AB1103" s="922" t="s">
        <v>338</v>
      </c>
      <c r="AC1103" s="208" t="s">
        <v>338</v>
      </c>
      <c r="AD1103" s="241" t="s">
        <v>338</v>
      </c>
    </row>
    <row r="1104" spans="28:30" ht="13.9" customHeight="1">
      <c r="AB1104" s="922" t="s">
        <v>338</v>
      </c>
      <c r="AC1104" s="208" t="s">
        <v>338</v>
      </c>
      <c r="AD1104" s="241" t="s">
        <v>338</v>
      </c>
    </row>
    <row r="1105" spans="28:30" ht="13.9" customHeight="1">
      <c r="AB1105" s="922" t="s">
        <v>338</v>
      </c>
      <c r="AC1105" s="208" t="s">
        <v>338</v>
      </c>
      <c r="AD1105" s="241" t="s">
        <v>338</v>
      </c>
    </row>
    <row r="1106" spans="28:30" ht="13.9" customHeight="1">
      <c r="AB1106" s="922" t="s">
        <v>338</v>
      </c>
      <c r="AC1106" s="208" t="s">
        <v>338</v>
      </c>
      <c r="AD1106" s="241" t="s">
        <v>338</v>
      </c>
    </row>
    <row r="1107" spans="28:30" ht="13.9" customHeight="1">
      <c r="AB1107" s="922" t="s">
        <v>338</v>
      </c>
      <c r="AC1107" s="208" t="s">
        <v>338</v>
      </c>
      <c r="AD1107" s="241" t="s">
        <v>338</v>
      </c>
    </row>
    <row r="1108" spans="28:30" ht="13.9" customHeight="1">
      <c r="AB1108" s="922" t="s">
        <v>338</v>
      </c>
      <c r="AC1108" s="208" t="s">
        <v>338</v>
      </c>
      <c r="AD1108" s="241" t="s">
        <v>338</v>
      </c>
    </row>
    <row r="1109" spans="28:30" ht="13.9" customHeight="1">
      <c r="AB1109" s="922" t="s">
        <v>338</v>
      </c>
      <c r="AC1109" s="208" t="s">
        <v>338</v>
      </c>
      <c r="AD1109" s="241" t="s">
        <v>338</v>
      </c>
    </row>
    <row r="1110" spans="28:30" ht="13.9" customHeight="1">
      <c r="AB1110" s="922" t="s">
        <v>338</v>
      </c>
      <c r="AC1110" s="208" t="s">
        <v>338</v>
      </c>
      <c r="AD1110" s="241" t="s">
        <v>338</v>
      </c>
    </row>
    <row r="1111" spans="28:30" ht="13.9" customHeight="1">
      <c r="AB1111" s="922" t="s">
        <v>338</v>
      </c>
      <c r="AC1111" s="208" t="s">
        <v>338</v>
      </c>
      <c r="AD1111" s="241" t="s">
        <v>338</v>
      </c>
    </row>
    <row r="1112" spans="28:30" ht="13.9" customHeight="1">
      <c r="AB1112" s="922" t="s">
        <v>338</v>
      </c>
      <c r="AC1112" s="208" t="s">
        <v>338</v>
      </c>
      <c r="AD1112" s="241" t="s">
        <v>338</v>
      </c>
    </row>
    <row r="1113" spans="28:30" ht="13.9" customHeight="1">
      <c r="AB1113" s="922" t="s">
        <v>338</v>
      </c>
      <c r="AC1113" s="208" t="s">
        <v>338</v>
      </c>
      <c r="AD1113" s="241" t="s">
        <v>338</v>
      </c>
    </row>
    <row r="1114" spans="28:30" ht="13.9" customHeight="1">
      <c r="AB1114" s="922" t="s">
        <v>338</v>
      </c>
      <c r="AC1114" s="208" t="s">
        <v>338</v>
      </c>
      <c r="AD1114" s="241" t="s">
        <v>338</v>
      </c>
    </row>
    <row r="1115" spans="28:30" ht="13.9" customHeight="1">
      <c r="AB1115" s="922" t="s">
        <v>338</v>
      </c>
      <c r="AC1115" s="208" t="s">
        <v>338</v>
      </c>
      <c r="AD1115" s="241" t="s">
        <v>338</v>
      </c>
    </row>
    <row r="1116" spans="28:30" ht="13.9" customHeight="1">
      <c r="AB1116" s="922" t="s">
        <v>338</v>
      </c>
      <c r="AC1116" s="208" t="s">
        <v>338</v>
      </c>
      <c r="AD1116" s="241" t="s">
        <v>338</v>
      </c>
    </row>
    <row r="1117" spans="28:30" ht="13.9" customHeight="1">
      <c r="AB1117" s="922" t="s">
        <v>338</v>
      </c>
      <c r="AC1117" s="208" t="s">
        <v>338</v>
      </c>
      <c r="AD1117" s="241" t="s">
        <v>338</v>
      </c>
    </row>
    <row r="1118" spans="28:30" ht="13.9" customHeight="1">
      <c r="AB1118" s="922" t="s">
        <v>338</v>
      </c>
      <c r="AC1118" s="208" t="s">
        <v>338</v>
      </c>
      <c r="AD1118" s="241" t="s">
        <v>338</v>
      </c>
    </row>
    <row r="1119" spans="28:30" ht="13.9" customHeight="1">
      <c r="AB1119" s="922" t="s">
        <v>338</v>
      </c>
      <c r="AC1119" s="208" t="s">
        <v>338</v>
      </c>
      <c r="AD1119" s="241" t="s">
        <v>338</v>
      </c>
    </row>
    <row r="1120" spans="28:30" ht="13.9" customHeight="1">
      <c r="AB1120" s="922" t="s">
        <v>338</v>
      </c>
      <c r="AC1120" s="208" t="s">
        <v>338</v>
      </c>
      <c r="AD1120" s="241" t="s">
        <v>338</v>
      </c>
    </row>
    <row r="1121" spans="28:30" ht="13.9" customHeight="1">
      <c r="AB1121" s="922" t="s">
        <v>338</v>
      </c>
      <c r="AC1121" s="208" t="s">
        <v>338</v>
      </c>
      <c r="AD1121" s="241" t="s">
        <v>338</v>
      </c>
    </row>
    <row r="1122" spans="28:30" ht="13.9" customHeight="1">
      <c r="AB1122" s="922" t="s">
        <v>338</v>
      </c>
      <c r="AC1122" s="208" t="s">
        <v>338</v>
      </c>
      <c r="AD1122" s="241" t="s">
        <v>338</v>
      </c>
    </row>
    <row r="1123" spans="28:30" ht="13.9" customHeight="1">
      <c r="AB1123" s="922" t="s">
        <v>338</v>
      </c>
      <c r="AC1123" s="208" t="s">
        <v>338</v>
      </c>
      <c r="AD1123" s="241" t="s">
        <v>338</v>
      </c>
    </row>
    <row r="1124" spans="28:30" ht="13.9" customHeight="1">
      <c r="AB1124" s="922" t="s">
        <v>338</v>
      </c>
      <c r="AC1124" s="208" t="s">
        <v>338</v>
      </c>
      <c r="AD1124" s="241" t="s">
        <v>338</v>
      </c>
    </row>
    <row r="1125" spans="28:30" ht="13.9" customHeight="1">
      <c r="AB1125" s="922" t="s">
        <v>338</v>
      </c>
      <c r="AC1125" s="208" t="s">
        <v>338</v>
      </c>
      <c r="AD1125" s="241" t="s">
        <v>338</v>
      </c>
    </row>
    <row r="1126" spans="28:30" ht="13.9" customHeight="1">
      <c r="AB1126" s="922" t="s">
        <v>338</v>
      </c>
      <c r="AC1126" s="208" t="s">
        <v>338</v>
      </c>
      <c r="AD1126" s="241" t="s">
        <v>338</v>
      </c>
    </row>
    <row r="1127" spans="28:30" ht="13.9" customHeight="1">
      <c r="AB1127" s="922" t="s">
        <v>338</v>
      </c>
      <c r="AC1127" s="208" t="s">
        <v>338</v>
      </c>
      <c r="AD1127" s="241" t="s">
        <v>338</v>
      </c>
    </row>
    <row r="1128" spans="28:30" ht="13.9" customHeight="1">
      <c r="AB1128" s="922" t="s">
        <v>338</v>
      </c>
      <c r="AC1128" s="208" t="s">
        <v>338</v>
      </c>
      <c r="AD1128" s="241" t="s">
        <v>338</v>
      </c>
    </row>
    <row r="1129" spans="28:30" ht="13.9" customHeight="1">
      <c r="AB1129" s="922" t="s">
        <v>338</v>
      </c>
      <c r="AC1129" s="208" t="s">
        <v>338</v>
      </c>
      <c r="AD1129" s="241" t="s">
        <v>338</v>
      </c>
    </row>
    <row r="1130" spans="28:30" ht="13.9" customHeight="1">
      <c r="AB1130" s="922" t="s">
        <v>338</v>
      </c>
      <c r="AC1130" s="208" t="s">
        <v>338</v>
      </c>
      <c r="AD1130" s="241" t="s">
        <v>338</v>
      </c>
    </row>
    <row r="1131" spans="28:30" ht="13.9" customHeight="1">
      <c r="AB1131" s="922" t="s">
        <v>338</v>
      </c>
      <c r="AC1131" s="208" t="s">
        <v>338</v>
      </c>
      <c r="AD1131" s="241" t="s">
        <v>338</v>
      </c>
    </row>
    <row r="1132" spans="28:30" ht="13.9" customHeight="1">
      <c r="AB1132" s="922" t="s">
        <v>338</v>
      </c>
      <c r="AC1132" s="208" t="s">
        <v>338</v>
      </c>
      <c r="AD1132" s="241" t="s">
        <v>338</v>
      </c>
    </row>
    <row r="1133" spans="28:30" ht="13.9" customHeight="1">
      <c r="AB1133" s="922" t="s">
        <v>338</v>
      </c>
      <c r="AC1133" s="208" t="s">
        <v>338</v>
      </c>
      <c r="AD1133" s="241" t="s">
        <v>338</v>
      </c>
    </row>
    <row r="1134" spans="28:30" ht="13.9" customHeight="1">
      <c r="AB1134" s="922" t="s">
        <v>338</v>
      </c>
      <c r="AC1134" s="208" t="s">
        <v>338</v>
      </c>
      <c r="AD1134" s="241" t="s">
        <v>338</v>
      </c>
    </row>
    <row r="1135" spans="28:30" ht="13.9" customHeight="1">
      <c r="AB1135" s="922" t="s">
        <v>338</v>
      </c>
      <c r="AC1135" s="208" t="s">
        <v>338</v>
      </c>
      <c r="AD1135" s="241" t="s">
        <v>338</v>
      </c>
    </row>
    <row r="1136" spans="28:30" ht="13.9" customHeight="1">
      <c r="AB1136" s="922" t="s">
        <v>338</v>
      </c>
      <c r="AC1136" s="208" t="s">
        <v>338</v>
      </c>
      <c r="AD1136" s="241" t="s">
        <v>338</v>
      </c>
    </row>
    <row r="1137" spans="28:30" ht="13.9" customHeight="1">
      <c r="AB1137" s="922" t="s">
        <v>338</v>
      </c>
      <c r="AC1137" s="208" t="s">
        <v>338</v>
      </c>
      <c r="AD1137" s="241" t="s">
        <v>338</v>
      </c>
    </row>
    <row r="1138" spans="28:30" ht="13.9" customHeight="1">
      <c r="AB1138" s="922" t="s">
        <v>338</v>
      </c>
      <c r="AC1138" s="208" t="s">
        <v>338</v>
      </c>
      <c r="AD1138" s="241" t="s">
        <v>338</v>
      </c>
    </row>
    <row r="1139" spans="28:30" ht="13.9" customHeight="1">
      <c r="AB1139" s="922" t="s">
        <v>338</v>
      </c>
      <c r="AC1139" s="208" t="s">
        <v>338</v>
      </c>
      <c r="AD1139" s="241" t="s">
        <v>338</v>
      </c>
    </row>
    <row r="1140" spans="28:30" ht="13.9" customHeight="1">
      <c r="AB1140" s="922" t="s">
        <v>338</v>
      </c>
      <c r="AC1140" s="208" t="s">
        <v>338</v>
      </c>
      <c r="AD1140" s="241" t="s">
        <v>338</v>
      </c>
    </row>
    <row r="1141" spans="28:30" ht="13.9" customHeight="1">
      <c r="AB1141" s="922" t="s">
        <v>338</v>
      </c>
      <c r="AC1141" s="208" t="s">
        <v>338</v>
      </c>
      <c r="AD1141" s="241" t="s">
        <v>338</v>
      </c>
    </row>
    <row r="1142" spans="28:30" ht="13.9" customHeight="1">
      <c r="AB1142" s="922" t="s">
        <v>338</v>
      </c>
      <c r="AC1142" s="208" t="s">
        <v>338</v>
      </c>
      <c r="AD1142" s="241" t="s">
        <v>338</v>
      </c>
    </row>
    <row r="1143" spans="28:30" ht="13.9" customHeight="1">
      <c r="AB1143" s="922" t="s">
        <v>338</v>
      </c>
      <c r="AC1143" s="208" t="s">
        <v>338</v>
      </c>
      <c r="AD1143" s="241" t="s">
        <v>338</v>
      </c>
    </row>
    <row r="1144" spans="28:30" ht="13.9" customHeight="1">
      <c r="AB1144" s="922" t="s">
        <v>338</v>
      </c>
      <c r="AC1144" s="208" t="s">
        <v>338</v>
      </c>
      <c r="AD1144" s="241" t="s">
        <v>338</v>
      </c>
    </row>
    <row r="1145" spans="28:30" ht="13.9" customHeight="1">
      <c r="AB1145" s="922" t="s">
        <v>338</v>
      </c>
      <c r="AC1145" s="208" t="s">
        <v>338</v>
      </c>
      <c r="AD1145" s="241" t="s">
        <v>338</v>
      </c>
    </row>
    <row r="1146" spans="28:30" ht="13.9" customHeight="1">
      <c r="AB1146" s="922" t="s">
        <v>338</v>
      </c>
      <c r="AC1146" s="208" t="s">
        <v>338</v>
      </c>
      <c r="AD1146" s="241" t="s">
        <v>338</v>
      </c>
    </row>
    <row r="1147" spans="28:30" ht="13.9" customHeight="1">
      <c r="AB1147" s="922" t="s">
        <v>338</v>
      </c>
      <c r="AC1147" s="208" t="s">
        <v>338</v>
      </c>
      <c r="AD1147" s="241" t="s">
        <v>338</v>
      </c>
    </row>
    <row r="1148" spans="28:30" ht="13.9" customHeight="1">
      <c r="AB1148" s="922" t="s">
        <v>338</v>
      </c>
      <c r="AC1148" s="208" t="s">
        <v>338</v>
      </c>
      <c r="AD1148" s="241" t="s">
        <v>338</v>
      </c>
    </row>
    <row r="1149" spans="28:30" ht="13.9" customHeight="1">
      <c r="AB1149" s="922" t="s">
        <v>338</v>
      </c>
      <c r="AC1149" s="208" t="s">
        <v>338</v>
      </c>
      <c r="AD1149" s="241" t="s">
        <v>338</v>
      </c>
    </row>
    <row r="1150" spans="28:30" ht="13.9" customHeight="1">
      <c r="AB1150" s="922" t="s">
        <v>338</v>
      </c>
      <c r="AC1150" s="208" t="s">
        <v>338</v>
      </c>
      <c r="AD1150" s="241" t="s">
        <v>338</v>
      </c>
    </row>
    <row r="1151" spans="28:30" ht="13.9" customHeight="1">
      <c r="AB1151" s="922" t="s">
        <v>338</v>
      </c>
      <c r="AC1151" s="208" t="s">
        <v>338</v>
      </c>
      <c r="AD1151" s="241" t="s">
        <v>338</v>
      </c>
    </row>
    <row r="1152" spans="28:30" ht="13.9" customHeight="1">
      <c r="AB1152" s="922" t="s">
        <v>338</v>
      </c>
      <c r="AC1152" s="208" t="s">
        <v>338</v>
      </c>
      <c r="AD1152" s="241" t="s">
        <v>338</v>
      </c>
    </row>
    <row r="1153" spans="28:30" ht="13.9" customHeight="1">
      <c r="AB1153" s="922" t="s">
        <v>338</v>
      </c>
      <c r="AC1153" s="208" t="s">
        <v>338</v>
      </c>
      <c r="AD1153" s="241" t="s">
        <v>338</v>
      </c>
    </row>
    <row r="1154" spans="28:30" ht="13.9" customHeight="1">
      <c r="AB1154" s="922" t="s">
        <v>338</v>
      </c>
      <c r="AC1154" s="208" t="s">
        <v>338</v>
      </c>
      <c r="AD1154" s="241" t="s">
        <v>338</v>
      </c>
    </row>
    <row r="1155" spans="28:30" ht="13.9" customHeight="1">
      <c r="AB1155" s="922" t="s">
        <v>338</v>
      </c>
      <c r="AC1155" s="208" t="s">
        <v>338</v>
      </c>
      <c r="AD1155" s="241" t="s">
        <v>338</v>
      </c>
    </row>
    <row r="1156" spans="28:30" ht="13.9" customHeight="1">
      <c r="AB1156" s="922" t="s">
        <v>338</v>
      </c>
      <c r="AC1156" s="208" t="s">
        <v>338</v>
      </c>
      <c r="AD1156" s="241" t="s">
        <v>338</v>
      </c>
    </row>
    <row r="1157" spans="28:30" ht="13.9" customHeight="1">
      <c r="AB1157" s="922" t="s">
        <v>338</v>
      </c>
      <c r="AC1157" s="208" t="s">
        <v>338</v>
      </c>
      <c r="AD1157" s="241" t="s">
        <v>338</v>
      </c>
    </row>
    <row r="1158" spans="28:30" ht="13.9" customHeight="1">
      <c r="AB1158" s="922" t="s">
        <v>338</v>
      </c>
      <c r="AC1158" s="208" t="s">
        <v>338</v>
      </c>
      <c r="AD1158" s="241" t="s">
        <v>338</v>
      </c>
    </row>
    <row r="1159" spans="28:30" ht="13.9" customHeight="1">
      <c r="AB1159" s="922" t="s">
        <v>338</v>
      </c>
      <c r="AC1159" s="208" t="s">
        <v>338</v>
      </c>
      <c r="AD1159" s="241" t="s">
        <v>338</v>
      </c>
    </row>
    <row r="1160" spans="28:30" ht="13.9" customHeight="1">
      <c r="AB1160" s="922" t="s">
        <v>338</v>
      </c>
      <c r="AC1160" s="208" t="s">
        <v>338</v>
      </c>
      <c r="AD1160" s="241" t="s">
        <v>338</v>
      </c>
    </row>
    <row r="1161" spans="28:30" ht="13.9" customHeight="1">
      <c r="AB1161" s="922" t="s">
        <v>338</v>
      </c>
      <c r="AC1161" s="208" t="s">
        <v>338</v>
      </c>
      <c r="AD1161" s="241" t="s">
        <v>338</v>
      </c>
    </row>
    <row r="1162" spans="28:30" ht="13.9" customHeight="1">
      <c r="AB1162" s="922" t="s">
        <v>338</v>
      </c>
      <c r="AC1162" s="208" t="s">
        <v>338</v>
      </c>
      <c r="AD1162" s="241" t="s">
        <v>338</v>
      </c>
    </row>
    <row r="1163" spans="28:30" ht="13.9" customHeight="1">
      <c r="AB1163" s="922" t="s">
        <v>338</v>
      </c>
      <c r="AC1163" s="208" t="s">
        <v>338</v>
      </c>
      <c r="AD1163" s="241" t="s">
        <v>338</v>
      </c>
    </row>
    <row r="1164" spans="28:30" ht="13.9" customHeight="1">
      <c r="AB1164" s="922" t="s">
        <v>338</v>
      </c>
      <c r="AC1164" s="208" t="s">
        <v>338</v>
      </c>
      <c r="AD1164" s="241" t="s">
        <v>338</v>
      </c>
    </row>
    <row r="1165" spans="28:30" ht="13.9" customHeight="1">
      <c r="AB1165" s="922" t="s">
        <v>338</v>
      </c>
      <c r="AC1165" s="208" t="s">
        <v>338</v>
      </c>
      <c r="AD1165" s="241" t="s">
        <v>338</v>
      </c>
    </row>
    <row r="1166" spans="28:30" ht="13.9" customHeight="1">
      <c r="AB1166" s="922" t="s">
        <v>338</v>
      </c>
      <c r="AC1166" s="208" t="s">
        <v>338</v>
      </c>
      <c r="AD1166" s="241" t="s">
        <v>338</v>
      </c>
    </row>
    <row r="1167" spans="28:30" ht="13.9" customHeight="1">
      <c r="AB1167" s="922" t="s">
        <v>338</v>
      </c>
      <c r="AC1167" s="208" t="s">
        <v>338</v>
      </c>
      <c r="AD1167" s="241" t="s">
        <v>338</v>
      </c>
    </row>
    <row r="1168" spans="28:30" ht="13.9" customHeight="1">
      <c r="AB1168" s="922" t="s">
        <v>338</v>
      </c>
      <c r="AC1168" s="208" t="s">
        <v>338</v>
      </c>
      <c r="AD1168" s="241" t="s">
        <v>338</v>
      </c>
    </row>
    <row r="1169" spans="28:30" ht="13.9" customHeight="1">
      <c r="AB1169" s="922" t="s">
        <v>338</v>
      </c>
      <c r="AC1169" s="208" t="s">
        <v>338</v>
      </c>
      <c r="AD1169" s="241" t="s">
        <v>338</v>
      </c>
    </row>
    <row r="1170" spans="28:30" ht="13.9" customHeight="1">
      <c r="AB1170" s="922" t="s">
        <v>338</v>
      </c>
      <c r="AC1170" s="208" t="s">
        <v>338</v>
      </c>
      <c r="AD1170" s="241" t="s">
        <v>338</v>
      </c>
    </row>
    <row r="1171" spans="28:30" ht="13.9" customHeight="1">
      <c r="AB1171" s="922" t="s">
        <v>338</v>
      </c>
      <c r="AC1171" s="208" t="s">
        <v>338</v>
      </c>
      <c r="AD1171" s="241" t="s">
        <v>338</v>
      </c>
    </row>
    <row r="1172" spans="28:30" ht="13.9" customHeight="1">
      <c r="AB1172" s="922" t="s">
        <v>338</v>
      </c>
      <c r="AC1172" s="208" t="s">
        <v>338</v>
      </c>
      <c r="AD1172" s="241" t="s">
        <v>338</v>
      </c>
    </row>
    <row r="1173" spans="28:30" ht="13.9" customHeight="1">
      <c r="AB1173" s="922" t="s">
        <v>338</v>
      </c>
      <c r="AC1173" s="208" t="s">
        <v>338</v>
      </c>
      <c r="AD1173" s="241" t="s">
        <v>338</v>
      </c>
    </row>
    <row r="1174" spans="28:30" ht="13.9" customHeight="1">
      <c r="AB1174" s="922" t="s">
        <v>338</v>
      </c>
      <c r="AC1174" s="208" t="s">
        <v>338</v>
      </c>
      <c r="AD1174" s="241" t="s">
        <v>338</v>
      </c>
    </row>
    <row r="1175" spans="28:30" ht="13.9" customHeight="1">
      <c r="AB1175" s="922" t="s">
        <v>338</v>
      </c>
      <c r="AC1175" s="208" t="s">
        <v>338</v>
      </c>
      <c r="AD1175" s="241" t="s">
        <v>338</v>
      </c>
    </row>
    <row r="1176" spans="28:30" ht="13.9" customHeight="1">
      <c r="AB1176" s="922" t="s">
        <v>338</v>
      </c>
      <c r="AC1176" s="208" t="s">
        <v>338</v>
      </c>
      <c r="AD1176" s="241" t="s">
        <v>338</v>
      </c>
    </row>
    <row r="1177" spans="28:30" ht="13.9" customHeight="1">
      <c r="AB1177" s="922" t="s">
        <v>338</v>
      </c>
      <c r="AC1177" s="208" t="s">
        <v>338</v>
      </c>
      <c r="AD1177" s="241" t="s">
        <v>338</v>
      </c>
    </row>
    <row r="1178" spans="28:30" ht="13.9" customHeight="1">
      <c r="AB1178" s="922" t="s">
        <v>338</v>
      </c>
      <c r="AC1178" s="208" t="s">
        <v>338</v>
      </c>
      <c r="AD1178" s="241" t="s">
        <v>338</v>
      </c>
    </row>
    <row r="1179" spans="28:30" ht="13.9" customHeight="1">
      <c r="AB1179" s="922" t="s">
        <v>338</v>
      </c>
      <c r="AC1179" s="208" t="s">
        <v>338</v>
      </c>
      <c r="AD1179" s="241" t="s">
        <v>338</v>
      </c>
    </row>
    <row r="1180" spans="28:30" ht="13.9" customHeight="1">
      <c r="AB1180" s="922" t="s">
        <v>338</v>
      </c>
      <c r="AC1180" s="208" t="s">
        <v>338</v>
      </c>
      <c r="AD1180" s="241" t="s">
        <v>338</v>
      </c>
    </row>
    <row r="1181" spans="28:30" ht="13.9" customHeight="1">
      <c r="AB1181" s="922" t="s">
        <v>338</v>
      </c>
      <c r="AC1181" s="208" t="s">
        <v>338</v>
      </c>
      <c r="AD1181" s="241" t="s">
        <v>338</v>
      </c>
    </row>
    <row r="1182" spans="28:30" ht="13.9" customHeight="1">
      <c r="AB1182" s="922" t="s">
        <v>338</v>
      </c>
      <c r="AC1182" s="208" t="s">
        <v>338</v>
      </c>
      <c r="AD1182" s="241" t="s">
        <v>338</v>
      </c>
    </row>
    <row r="1183" spans="28:30" ht="13.9" customHeight="1">
      <c r="AB1183" s="922" t="s">
        <v>338</v>
      </c>
      <c r="AC1183" s="208" t="s">
        <v>338</v>
      </c>
      <c r="AD1183" s="241" t="s">
        <v>338</v>
      </c>
    </row>
    <row r="1184" spans="28:30" ht="13.9" customHeight="1">
      <c r="AB1184" s="922" t="s">
        <v>338</v>
      </c>
      <c r="AC1184" s="208" t="s">
        <v>338</v>
      </c>
      <c r="AD1184" s="241" t="s">
        <v>338</v>
      </c>
    </row>
    <row r="1185" spans="28:30" ht="13.9" customHeight="1">
      <c r="AB1185" s="922" t="s">
        <v>338</v>
      </c>
      <c r="AC1185" s="208" t="s">
        <v>338</v>
      </c>
      <c r="AD1185" s="241" t="s">
        <v>338</v>
      </c>
    </row>
    <row r="1186" spans="28:30" ht="13.9" customHeight="1">
      <c r="AB1186" s="922" t="s">
        <v>338</v>
      </c>
      <c r="AC1186" s="208" t="s">
        <v>338</v>
      </c>
      <c r="AD1186" s="241" t="s">
        <v>338</v>
      </c>
    </row>
    <row r="1187" spans="28:30" ht="13.9" customHeight="1">
      <c r="AB1187" s="922" t="s">
        <v>338</v>
      </c>
      <c r="AC1187" s="208" t="s">
        <v>338</v>
      </c>
      <c r="AD1187" s="241" t="s">
        <v>338</v>
      </c>
    </row>
    <row r="1188" spans="28:30" ht="13.9" customHeight="1">
      <c r="AB1188" s="922" t="s">
        <v>338</v>
      </c>
      <c r="AC1188" s="208" t="s">
        <v>338</v>
      </c>
      <c r="AD1188" s="241" t="s">
        <v>338</v>
      </c>
    </row>
    <row r="1189" spans="28:30" ht="13.9" customHeight="1">
      <c r="AB1189" s="922" t="s">
        <v>338</v>
      </c>
      <c r="AC1189" s="208" t="s">
        <v>338</v>
      </c>
      <c r="AD1189" s="241" t="s">
        <v>338</v>
      </c>
    </row>
    <row r="1190" spans="28:30" ht="13.9" customHeight="1">
      <c r="AB1190" s="922" t="s">
        <v>338</v>
      </c>
      <c r="AC1190" s="208" t="s">
        <v>338</v>
      </c>
      <c r="AD1190" s="241" t="s">
        <v>338</v>
      </c>
    </row>
    <row r="1191" spans="28:30" ht="13.9" customHeight="1">
      <c r="AB1191" s="922" t="s">
        <v>338</v>
      </c>
      <c r="AC1191" s="208" t="s">
        <v>338</v>
      </c>
      <c r="AD1191" s="241" t="s">
        <v>338</v>
      </c>
    </row>
    <row r="1192" spans="28:30" ht="13.9" customHeight="1">
      <c r="AB1192" s="922" t="s">
        <v>338</v>
      </c>
      <c r="AC1192" s="208" t="s">
        <v>338</v>
      </c>
      <c r="AD1192" s="241" t="s">
        <v>338</v>
      </c>
    </row>
    <row r="1193" spans="28:30" ht="13.9" customHeight="1">
      <c r="AB1193" s="922" t="s">
        <v>338</v>
      </c>
      <c r="AC1193" s="208" t="s">
        <v>338</v>
      </c>
      <c r="AD1193" s="241" t="s">
        <v>338</v>
      </c>
    </row>
    <row r="1194" spans="28:30" ht="13.9" customHeight="1">
      <c r="AB1194" s="922" t="s">
        <v>338</v>
      </c>
      <c r="AC1194" s="208" t="s">
        <v>338</v>
      </c>
      <c r="AD1194" s="241" t="s">
        <v>338</v>
      </c>
    </row>
    <row r="1195" spans="28:30" ht="13.9" customHeight="1">
      <c r="AB1195" s="922" t="s">
        <v>338</v>
      </c>
      <c r="AC1195" s="208" t="s">
        <v>338</v>
      </c>
      <c r="AD1195" s="241" t="s">
        <v>338</v>
      </c>
    </row>
    <row r="1196" spans="28:30" ht="13.9" customHeight="1">
      <c r="AB1196" s="922" t="s">
        <v>338</v>
      </c>
      <c r="AC1196" s="208" t="s">
        <v>338</v>
      </c>
      <c r="AD1196" s="241" t="s">
        <v>338</v>
      </c>
    </row>
    <row r="1197" spans="28:30" ht="13.9" customHeight="1">
      <c r="AB1197" s="922" t="s">
        <v>338</v>
      </c>
      <c r="AC1197" s="208" t="s">
        <v>338</v>
      </c>
      <c r="AD1197" s="241" t="s">
        <v>338</v>
      </c>
    </row>
    <row r="1198" spans="28:30" ht="13.9" customHeight="1">
      <c r="AB1198" s="922" t="s">
        <v>338</v>
      </c>
      <c r="AC1198" s="208" t="s">
        <v>338</v>
      </c>
      <c r="AD1198" s="241" t="s">
        <v>338</v>
      </c>
    </row>
    <row r="1199" spans="28:30" ht="13.9" customHeight="1">
      <c r="AB1199" s="922" t="s">
        <v>338</v>
      </c>
      <c r="AC1199" s="208" t="s">
        <v>338</v>
      </c>
      <c r="AD1199" s="241" t="s">
        <v>338</v>
      </c>
    </row>
    <row r="1200" spans="28:30" ht="13.9" customHeight="1">
      <c r="AB1200" s="922" t="s">
        <v>338</v>
      </c>
      <c r="AC1200" s="208" t="s">
        <v>338</v>
      </c>
      <c r="AD1200" s="241" t="s">
        <v>338</v>
      </c>
    </row>
    <row r="1201" spans="28:30" ht="13.9" customHeight="1">
      <c r="AB1201" s="922" t="s">
        <v>338</v>
      </c>
      <c r="AC1201" s="208" t="s">
        <v>338</v>
      </c>
      <c r="AD1201" s="241" t="s">
        <v>338</v>
      </c>
    </row>
    <row r="1202" spans="28:30" ht="13.9" customHeight="1">
      <c r="AB1202" s="922" t="s">
        <v>338</v>
      </c>
      <c r="AC1202" s="208" t="s">
        <v>338</v>
      </c>
      <c r="AD1202" s="241" t="s">
        <v>338</v>
      </c>
    </row>
    <row r="1203" spans="28:30" ht="13.9" customHeight="1">
      <c r="AB1203" s="922" t="s">
        <v>338</v>
      </c>
      <c r="AC1203" s="208" t="s">
        <v>338</v>
      </c>
      <c r="AD1203" s="241" t="s">
        <v>338</v>
      </c>
    </row>
    <row r="1204" spans="28:30" ht="13.9" customHeight="1">
      <c r="AB1204" s="922" t="s">
        <v>338</v>
      </c>
      <c r="AC1204" s="208" t="s">
        <v>338</v>
      </c>
      <c r="AD1204" s="241" t="s">
        <v>338</v>
      </c>
    </row>
    <row r="1205" spans="28:30" ht="13.9" customHeight="1">
      <c r="AB1205" s="922" t="s">
        <v>338</v>
      </c>
      <c r="AC1205" s="208" t="s">
        <v>338</v>
      </c>
      <c r="AD1205" s="241" t="s">
        <v>338</v>
      </c>
    </row>
    <row r="1206" spans="28:30" ht="13.9" customHeight="1">
      <c r="AB1206" s="922" t="s">
        <v>338</v>
      </c>
      <c r="AC1206" s="208" t="s">
        <v>338</v>
      </c>
      <c r="AD1206" s="241" t="s">
        <v>338</v>
      </c>
    </row>
    <row r="1207" spans="28:30" ht="13.9" customHeight="1">
      <c r="AB1207" s="922" t="s">
        <v>338</v>
      </c>
      <c r="AC1207" s="208" t="s">
        <v>338</v>
      </c>
      <c r="AD1207" s="241" t="s">
        <v>338</v>
      </c>
    </row>
    <row r="1208" spans="28:30" ht="13.9" customHeight="1">
      <c r="AB1208" s="922" t="s">
        <v>338</v>
      </c>
      <c r="AC1208" s="208" t="s">
        <v>338</v>
      </c>
      <c r="AD1208" s="241" t="s">
        <v>338</v>
      </c>
    </row>
    <row r="1209" spans="28:30" ht="13.9" customHeight="1">
      <c r="AB1209" s="922" t="s">
        <v>338</v>
      </c>
      <c r="AC1209" s="208" t="s">
        <v>338</v>
      </c>
      <c r="AD1209" s="241" t="s">
        <v>338</v>
      </c>
    </row>
    <row r="1210" spans="28:30" ht="13.9" customHeight="1">
      <c r="AB1210" s="922" t="s">
        <v>338</v>
      </c>
      <c r="AC1210" s="208" t="s">
        <v>338</v>
      </c>
      <c r="AD1210" s="241" t="s">
        <v>338</v>
      </c>
    </row>
    <row r="1211" spans="28:30" ht="13.9" customHeight="1">
      <c r="AB1211" s="922" t="s">
        <v>338</v>
      </c>
      <c r="AC1211" s="208" t="s">
        <v>338</v>
      </c>
      <c r="AD1211" s="241" t="s">
        <v>338</v>
      </c>
    </row>
    <row r="1212" spans="28:30" ht="13.9" customHeight="1">
      <c r="AB1212" s="922" t="s">
        <v>338</v>
      </c>
      <c r="AC1212" s="208" t="s">
        <v>338</v>
      </c>
      <c r="AD1212" s="241" t="s">
        <v>338</v>
      </c>
    </row>
    <row r="1213" spans="28:30" ht="13.9" customHeight="1">
      <c r="AB1213" s="922" t="s">
        <v>338</v>
      </c>
      <c r="AC1213" s="208" t="s">
        <v>338</v>
      </c>
      <c r="AD1213" s="241" t="s">
        <v>338</v>
      </c>
    </row>
    <row r="1214" spans="28:30" ht="13.9" customHeight="1">
      <c r="AB1214" s="922" t="s">
        <v>338</v>
      </c>
      <c r="AC1214" s="208" t="s">
        <v>338</v>
      </c>
      <c r="AD1214" s="241" t="s">
        <v>338</v>
      </c>
    </row>
    <row r="1215" spans="28:30" ht="13.9" customHeight="1">
      <c r="AB1215" s="922" t="s">
        <v>338</v>
      </c>
      <c r="AC1215" s="208" t="s">
        <v>338</v>
      </c>
      <c r="AD1215" s="241" t="s">
        <v>338</v>
      </c>
    </row>
    <row r="1216" spans="28:30" ht="13.9" customHeight="1">
      <c r="AB1216" s="922" t="s">
        <v>338</v>
      </c>
      <c r="AC1216" s="208" t="s">
        <v>338</v>
      </c>
      <c r="AD1216" s="241" t="s">
        <v>338</v>
      </c>
    </row>
    <row r="1217" spans="28:30" ht="13.9" customHeight="1">
      <c r="AB1217" s="922" t="s">
        <v>338</v>
      </c>
      <c r="AC1217" s="208" t="s">
        <v>338</v>
      </c>
      <c r="AD1217" s="241" t="s">
        <v>338</v>
      </c>
    </row>
    <row r="1218" spans="28:30" ht="13.9" customHeight="1">
      <c r="AB1218" s="922" t="s">
        <v>338</v>
      </c>
      <c r="AC1218" s="208" t="s">
        <v>338</v>
      </c>
      <c r="AD1218" s="241" t="s">
        <v>338</v>
      </c>
    </row>
    <row r="1219" spans="28:30" ht="13.9" customHeight="1">
      <c r="AB1219" s="922" t="s">
        <v>338</v>
      </c>
      <c r="AC1219" s="208" t="s">
        <v>338</v>
      </c>
      <c r="AD1219" s="241" t="s">
        <v>338</v>
      </c>
    </row>
    <row r="1220" spans="28:30" ht="13.9" customHeight="1">
      <c r="AB1220" s="922" t="s">
        <v>338</v>
      </c>
      <c r="AC1220" s="208" t="s">
        <v>338</v>
      </c>
      <c r="AD1220" s="241" t="s">
        <v>338</v>
      </c>
    </row>
    <row r="1221" spans="28:30" ht="13.9" customHeight="1">
      <c r="AB1221" s="922" t="s">
        <v>338</v>
      </c>
      <c r="AC1221" s="208" t="s">
        <v>338</v>
      </c>
      <c r="AD1221" s="241" t="s">
        <v>338</v>
      </c>
    </row>
    <row r="1222" spans="28:30" ht="13.9" customHeight="1">
      <c r="AB1222" s="922" t="s">
        <v>338</v>
      </c>
      <c r="AC1222" s="208" t="s">
        <v>338</v>
      </c>
      <c r="AD1222" s="241" t="s">
        <v>338</v>
      </c>
    </row>
    <row r="1223" spans="28:30" ht="13.9" customHeight="1">
      <c r="AB1223" s="922" t="s">
        <v>338</v>
      </c>
      <c r="AC1223" s="208" t="s">
        <v>338</v>
      </c>
      <c r="AD1223" s="241" t="s">
        <v>338</v>
      </c>
    </row>
    <row r="1224" spans="28:30" ht="13.9" customHeight="1">
      <c r="AB1224" s="922" t="s">
        <v>338</v>
      </c>
      <c r="AC1224" s="208" t="s">
        <v>338</v>
      </c>
      <c r="AD1224" s="241" t="s">
        <v>338</v>
      </c>
    </row>
    <row r="1225" spans="28:30" ht="13.9" customHeight="1">
      <c r="AB1225" s="922" t="s">
        <v>338</v>
      </c>
      <c r="AC1225" s="208" t="s">
        <v>338</v>
      </c>
      <c r="AD1225" s="241" t="s">
        <v>338</v>
      </c>
    </row>
    <row r="1226" spans="28:30" ht="13.9" customHeight="1">
      <c r="AB1226" s="922" t="s">
        <v>338</v>
      </c>
      <c r="AC1226" s="208" t="s">
        <v>338</v>
      </c>
      <c r="AD1226" s="241" t="s">
        <v>338</v>
      </c>
    </row>
    <row r="1227" spans="28:30" ht="13.9" customHeight="1">
      <c r="AB1227" s="922" t="s">
        <v>338</v>
      </c>
      <c r="AC1227" s="208" t="s">
        <v>338</v>
      </c>
      <c r="AD1227" s="241" t="s">
        <v>338</v>
      </c>
    </row>
    <row r="1228" spans="28:30" ht="13.9" customHeight="1">
      <c r="AB1228" s="922" t="s">
        <v>338</v>
      </c>
      <c r="AC1228" s="208" t="s">
        <v>338</v>
      </c>
      <c r="AD1228" s="241" t="s">
        <v>338</v>
      </c>
    </row>
    <row r="1229" spans="28:30" ht="13.9" customHeight="1">
      <c r="AB1229" s="922" t="s">
        <v>338</v>
      </c>
      <c r="AC1229" s="208" t="s">
        <v>338</v>
      </c>
      <c r="AD1229" s="241" t="s">
        <v>338</v>
      </c>
    </row>
    <row r="1230" spans="28:30" ht="13.9" customHeight="1">
      <c r="AB1230" s="922" t="s">
        <v>338</v>
      </c>
      <c r="AC1230" s="208" t="s">
        <v>338</v>
      </c>
      <c r="AD1230" s="241" t="s">
        <v>338</v>
      </c>
    </row>
    <row r="1231" spans="28:30" ht="13.9" customHeight="1">
      <c r="AB1231" s="922" t="s">
        <v>338</v>
      </c>
      <c r="AC1231" s="208" t="s">
        <v>338</v>
      </c>
      <c r="AD1231" s="241" t="s">
        <v>338</v>
      </c>
    </row>
    <row r="1232" spans="28:30" ht="13.9" customHeight="1">
      <c r="AB1232" s="922" t="s">
        <v>338</v>
      </c>
      <c r="AC1232" s="208" t="s">
        <v>338</v>
      </c>
      <c r="AD1232" s="241" t="s">
        <v>338</v>
      </c>
    </row>
    <row r="1233" spans="28:30" ht="13.9" customHeight="1">
      <c r="AB1233" s="922" t="s">
        <v>338</v>
      </c>
      <c r="AC1233" s="208" t="s">
        <v>338</v>
      </c>
      <c r="AD1233" s="241" t="s">
        <v>338</v>
      </c>
    </row>
    <row r="1234" spans="28:30" ht="13.9" customHeight="1">
      <c r="AB1234" s="922" t="s">
        <v>338</v>
      </c>
      <c r="AC1234" s="208" t="s">
        <v>338</v>
      </c>
      <c r="AD1234" s="241" t="s">
        <v>338</v>
      </c>
    </row>
    <row r="1235" spans="28:30" ht="13.9" customHeight="1">
      <c r="AB1235" s="922" t="s">
        <v>338</v>
      </c>
      <c r="AC1235" s="208" t="s">
        <v>338</v>
      </c>
      <c r="AD1235" s="241" t="s">
        <v>338</v>
      </c>
    </row>
    <row r="1236" spans="28:30" ht="13.9" customHeight="1">
      <c r="AB1236" s="922" t="s">
        <v>338</v>
      </c>
      <c r="AC1236" s="208" t="s">
        <v>338</v>
      </c>
      <c r="AD1236" s="241" t="s">
        <v>338</v>
      </c>
    </row>
    <row r="1237" spans="28:30" ht="13.9" customHeight="1">
      <c r="AB1237" s="922" t="s">
        <v>338</v>
      </c>
      <c r="AC1237" s="208" t="s">
        <v>338</v>
      </c>
      <c r="AD1237" s="241" t="s">
        <v>338</v>
      </c>
    </row>
    <row r="1238" spans="28:30" ht="13.9" customHeight="1">
      <c r="AB1238" s="922" t="s">
        <v>338</v>
      </c>
      <c r="AC1238" s="208" t="s">
        <v>338</v>
      </c>
      <c r="AD1238" s="241" t="s">
        <v>338</v>
      </c>
    </row>
    <row r="1239" spans="28:30" ht="13.9" customHeight="1">
      <c r="AB1239" s="922" t="s">
        <v>338</v>
      </c>
      <c r="AC1239" s="208" t="s">
        <v>338</v>
      </c>
      <c r="AD1239" s="241" t="s">
        <v>338</v>
      </c>
    </row>
    <row r="1240" spans="28:30" ht="13.9" customHeight="1">
      <c r="AB1240" s="922" t="s">
        <v>338</v>
      </c>
      <c r="AC1240" s="208" t="s">
        <v>338</v>
      </c>
      <c r="AD1240" s="241" t="s">
        <v>338</v>
      </c>
    </row>
    <row r="1241" spans="28:30" ht="13.9" customHeight="1">
      <c r="AB1241" s="922" t="s">
        <v>338</v>
      </c>
      <c r="AC1241" s="208" t="s">
        <v>338</v>
      </c>
      <c r="AD1241" s="241" t="s">
        <v>338</v>
      </c>
    </row>
    <row r="1242" spans="28:30" ht="13.9" customHeight="1">
      <c r="AB1242" s="922" t="s">
        <v>338</v>
      </c>
      <c r="AC1242" s="208" t="s">
        <v>338</v>
      </c>
      <c r="AD1242" s="241" t="s">
        <v>338</v>
      </c>
    </row>
    <row r="1243" spans="28:30" ht="13.9" customHeight="1">
      <c r="AB1243" s="922" t="s">
        <v>338</v>
      </c>
      <c r="AC1243" s="208" t="s">
        <v>338</v>
      </c>
      <c r="AD1243" s="241" t="s">
        <v>338</v>
      </c>
    </row>
    <row r="1244" spans="28:30" ht="13.9" customHeight="1">
      <c r="AB1244" s="922" t="s">
        <v>338</v>
      </c>
      <c r="AC1244" s="208" t="s">
        <v>338</v>
      </c>
      <c r="AD1244" s="241" t="s">
        <v>338</v>
      </c>
    </row>
    <row r="1245" spans="28:30" ht="13.9" customHeight="1">
      <c r="AB1245" s="922" t="s">
        <v>338</v>
      </c>
      <c r="AC1245" s="208" t="s">
        <v>338</v>
      </c>
      <c r="AD1245" s="241" t="s">
        <v>338</v>
      </c>
    </row>
    <row r="1246" spans="28:30" ht="13.9" customHeight="1">
      <c r="AB1246" s="922" t="s">
        <v>338</v>
      </c>
      <c r="AC1246" s="208" t="s">
        <v>338</v>
      </c>
      <c r="AD1246" s="241" t="s">
        <v>338</v>
      </c>
    </row>
    <row r="1247" spans="28:30" ht="13.9" customHeight="1">
      <c r="AB1247" s="922" t="s">
        <v>338</v>
      </c>
      <c r="AC1247" s="208" t="s">
        <v>338</v>
      </c>
      <c r="AD1247" s="241" t="s">
        <v>338</v>
      </c>
    </row>
    <row r="1248" spans="28:30" ht="13.9" customHeight="1">
      <c r="AB1248" s="922" t="s">
        <v>338</v>
      </c>
      <c r="AC1248" s="208" t="s">
        <v>338</v>
      </c>
      <c r="AD1248" s="241" t="s">
        <v>338</v>
      </c>
    </row>
    <row r="1249" spans="28:30" ht="13.9" customHeight="1">
      <c r="AB1249" s="922" t="s">
        <v>338</v>
      </c>
      <c r="AC1249" s="208" t="s">
        <v>338</v>
      </c>
      <c r="AD1249" s="241" t="s">
        <v>338</v>
      </c>
    </row>
    <row r="1250" spans="28:30" ht="13.9" customHeight="1">
      <c r="AB1250" s="922" t="s">
        <v>338</v>
      </c>
      <c r="AC1250" s="208" t="s">
        <v>338</v>
      </c>
      <c r="AD1250" s="241" t="s">
        <v>338</v>
      </c>
    </row>
    <row r="1251" spans="28:30" ht="13.9" customHeight="1">
      <c r="AB1251" s="922" t="s">
        <v>338</v>
      </c>
      <c r="AC1251" s="208" t="s">
        <v>338</v>
      </c>
      <c r="AD1251" s="241" t="s">
        <v>338</v>
      </c>
    </row>
    <row r="1252" spans="28:30" ht="13.9" customHeight="1">
      <c r="AB1252" s="922" t="s">
        <v>338</v>
      </c>
      <c r="AC1252" s="208" t="s">
        <v>338</v>
      </c>
      <c r="AD1252" s="241" t="s">
        <v>338</v>
      </c>
    </row>
    <row r="1253" spans="28:30" ht="13.9" customHeight="1">
      <c r="AB1253" s="922" t="s">
        <v>338</v>
      </c>
      <c r="AC1253" s="208" t="s">
        <v>338</v>
      </c>
      <c r="AD1253" s="241" t="s">
        <v>338</v>
      </c>
    </row>
    <row r="1254" spans="28:30" ht="13.9" customHeight="1">
      <c r="AB1254" s="922" t="s">
        <v>338</v>
      </c>
      <c r="AC1254" s="208" t="s">
        <v>338</v>
      </c>
      <c r="AD1254" s="241" t="s">
        <v>338</v>
      </c>
    </row>
    <row r="1255" spans="28:30" ht="13.9" customHeight="1">
      <c r="AB1255" s="922" t="s">
        <v>338</v>
      </c>
      <c r="AC1255" s="208" t="s">
        <v>338</v>
      </c>
      <c r="AD1255" s="241" t="s">
        <v>338</v>
      </c>
    </row>
    <row r="1256" spans="28:30" ht="13.9" customHeight="1">
      <c r="AB1256" s="922" t="s">
        <v>338</v>
      </c>
      <c r="AC1256" s="208" t="s">
        <v>338</v>
      </c>
      <c r="AD1256" s="241" t="s">
        <v>338</v>
      </c>
    </row>
    <row r="1257" spans="28:30" ht="13.9" customHeight="1">
      <c r="AB1257" s="922" t="s">
        <v>338</v>
      </c>
      <c r="AC1257" s="208" t="s">
        <v>338</v>
      </c>
      <c r="AD1257" s="241" t="s">
        <v>338</v>
      </c>
    </row>
    <row r="1258" spans="28:30" ht="13.9" customHeight="1">
      <c r="AB1258" s="922" t="s">
        <v>338</v>
      </c>
      <c r="AC1258" s="208" t="s">
        <v>338</v>
      </c>
      <c r="AD1258" s="241" t="s">
        <v>338</v>
      </c>
    </row>
    <row r="1259" spans="28:30" ht="13.9" customHeight="1">
      <c r="AB1259" s="922" t="s">
        <v>338</v>
      </c>
      <c r="AC1259" s="208" t="s">
        <v>338</v>
      </c>
      <c r="AD1259" s="241" t="s">
        <v>338</v>
      </c>
    </row>
    <row r="1260" spans="28:30" ht="13.9" customHeight="1">
      <c r="AB1260" s="922" t="s">
        <v>338</v>
      </c>
      <c r="AC1260" s="208" t="s">
        <v>338</v>
      </c>
      <c r="AD1260" s="241" t="s">
        <v>338</v>
      </c>
    </row>
    <row r="1261" spans="28:30" ht="13.9" customHeight="1">
      <c r="AB1261" s="922" t="s">
        <v>338</v>
      </c>
      <c r="AC1261" s="208" t="s">
        <v>338</v>
      </c>
      <c r="AD1261" s="241" t="s">
        <v>338</v>
      </c>
    </row>
    <row r="1262" spans="28:30" ht="13.9" customHeight="1">
      <c r="AB1262" s="922" t="s">
        <v>338</v>
      </c>
      <c r="AC1262" s="208" t="s">
        <v>338</v>
      </c>
      <c r="AD1262" s="241" t="s">
        <v>338</v>
      </c>
    </row>
    <row r="1263" spans="28:30" ht="13.9" customHeight="1">
      <c r="AB1263" s="922" t="s">
        <v>338</v>
      </c>
      <c r="AC1263" s="208" t="s">
        <v>338</v>
      </c>
      <c r="AD1263" s="241" t="s">
        <v>338</v>
      </c>
    </row>
    <row r="1264" spans="28:30" ht="13.9" customHeight="1">
      <c r="AB1264" s="922" t="s">
        <v>338</v>
      </c>
      <c r="AC1264" s="208" t="s">
        <v>338</v>
      </c>
      <c r="AD1264" s="241" t="s">
        <v>338</v>
      </c>
    </row>
    <row r="1265" spans="28:30" ht="13.9" customHeight="1">
      <c r="AB1265" s="922" t="s">
        <v>338</v>
      </c>
      <c r="AC1265" s="208" t="s">
        <v>338</v>
      </c>
      <c r="AD1265" s="241" t="s">
        <v>338</v>
      </c>
    </row>
    <row r="1266" spans="28:30" ht="13.9" customHeight="1">
      <c r="AB1266" s="922" t="s">
        <v>338</v>
      </c>
      <c r="AC1266" s="208" t="s">
        <v>338</v>
      </c>
      <c r="AD1266" s="241" t="s">
        <v>338</v>
      </c>
    </row>
    <row r="1267" spans="28:30" ht="13.9" customHeight="1">
      <c r="AB1267" s="922" t="s">
        <v>338</v>
      </c>
      <c r="AC1267" s="208" t="s">
        <v>338</v>
      </c>
      <c r="AD1267" s="241" t="s">
        <v>338</v>
      </c>
    </row>
    <row r="1268" spans="28:30" ht="13.9" customHeight="1">
      <c r="AB1268" s="922" t="s">
        <v>338</v>
      </c>
      <c r="AC1268" s="208" t="s">
        <v>338</v>
      </c>
      <c r="AD1268" s="241" t="s">
        <v>338</v>
      </c>
    </row>
    <row r="1269" spans="28:30" ht="13.9" customHeight="1">
      <c r="AB1269" s="922" t="s">
        <v>338</v>
      </c>
      <c r="AC1269" s="208" t="s">
        <v>338</v>
      </c>
      <c r="AD1269" s="241" t="s">
        <v>338</v>
      </c>
    </row>
    <row r="1270" spans="28:30" ht="13.9" customHeight="1">
      <c r="AB1270" s="922" t="s">
        <v>338</v>
      </c>
      <c r="AC1270" s="208" t="s">
        <v>338</v>
      </c>
      <c r="AD1270" s="241" t="s">
        <v>338</v>
      </c>
    </row>
    <row r="1271" spans="28:30" ht="13.9" customHeight="1">
      <c r="AB1271" s="922" t="s">
        <v>338</v>
      </c>
      <c r="AC1271" s="208" t="s">
        <v>338</v>
      </c>
      <c r="AD1271" s="241" t="s">
        <v>338</v>
      </c>
    </row>
    <row r="1272" spans="28:30" ht="13.9" customHeight="1">
      <c r="AB1272" s="922" t="s">
        <v>338</v>
      </c>
      <c r="AC1272" s="208" t="s">
        <v>338</v>
      </c>
      <c r="AD1272" s="241" t="s">
        <v>338</v>
      </c>
    </row>
    <row r="1273" spans="28:30" ht="13.9" customHeight="1">
      <c r="AB1273" s="922" t="s">
        <v>338</v>
      </c>
      <c r="AC1273" s="208" t="s">
        <v>338</v>
      </c>
      <c r="AD1273" s="241" t="s">
        <v>338</v>
      </c>
    </row>
    <row r="1274" spans="28:30" ht="13.9" customHeight="1">
      <c r="AB1274" s="922" t="s">
        <v>338</v>
      </c>
      <c r="AC1274" s="208" t="s">
        <v>338</v>
      </c>
      <c r="AD1274" s="241" t="s">
        <v>338</v>
      </c>
    </row>
    <row r="1275" spans="28:30" ht="13.9" customHeight="1">
      <c r="AB1275" s="922" t="s">
        <v>338</v>
      </c>
      <c r="AC1275" s="208" t="s">
        <v>338</v>
      </c>
      <c r="AD1275" s="241" t="s">
        <v>338</v>
      </c>
    </row>
    <row r="1276" spans="28:30" ht="13.9" customHeight="1">
      <c r="AB1276" s="922" t="s">
        <v>338</v>
      </c>
      <c r="AC1276" s="208" t="s">
        <v>338</v>
      </c>
      <c r="AD1276" s="241" t="s">
        <v>338</v>
      </c>
    </row>
    <row r="1277" spans="28:30" ht="13.9" customHeight="1">
      <c r="AB1277" s="922" t="s">
        <v>338</v>
      </c>
      <c r="AC1277" s="208" t="s">
        <v>338</v>
      </c>
      <c r="AD1277" s="241" t="s">
        <v>338</v>
      </c>
    </row>
    <row r="1278" spans="28:30" ht="13.9" customHeight="1">
      <c r="AB1278" s="922" t="s">
        <v>338</v>
      </c>
      <c r="AC1278" s="208" t="s">
        <v>338</v>
      </c>
      <c r="AD1278" s="241" t="s">
        <v>338</v>
      </c>
    </row>
    <row r="1279" spans="28:30" ht="13.9" customHeight="1">
      <c r="AB1279" s="922" t="s">
        <v>338</v>
      </c>
      <c r="AC1279" s="208" t="s">
        <v>338</v>
      </c>
      <c r="AD1279" s="241" t="s">
        <v>338</v>
      </c>
    </row>
    <row r="1280" spans="28:30" ht="13.9" customHeight="1">
      <c r="AB1280" s="922" t="s">
        <v>338</v>
      </c>
      <c r="AC1280" s="208" t="s">
        <v>338</v>
      </c>
      <c r="AD1280" s="241" t="s">
        <v>338</v>
      </c>
    </row>
    <row r="1281" spans="28:30" ht="13.9" customHeight="1">
      <c r="AB1281" s="922" t="s">
        <v>338</v>
      </c>
      <c r="AC1281" s="208" t="s">
        <v>338</v>
      </c>
      <c r="AD1281" s="241" t="s">
        <v>338</v>
      </c>
    </row>
    <row r="1282" spans="28:30" ht="13.9" customHeight="1">
      <c r="AB1282" s="922" t="s">
        <v>338</v>
      </c>
      <c r="AC1282" s="208" t="s">
        <v>338</v>
      </c>
      <c r="AD1282" s="241" t="s">
        <v>338</v>
      </c>
    </row>
    <row r="1283" spans="28:30" ht="13.9" customHeight="1">
      <c r="AB1283" s="922" t="s">
        <v>338</v>
      </c>
      <c r="AC1283" s="208" t="s">
        <v>338</v>
      </c>
      <c r="AD1283" s="241" t="s">
        <v>338</v>
      </c>
    </row>
    <row r="1284" spans="28:30" ht="13.9" customHeight="1">
      <c r="AB1284" s="922" t="s">
        <v>338</v>
      </c>
      <c r="AC1284" s="208" t="s">
        <v>338</v>
      </c>
      <c r="AD1284" s="241" t="s">
        <v>338</v>
      </c>
    </row>
    <row r="1285" spans="28:30" ht="13.9" customHeight="1">
      <c r="AB1285" s="922" t="s">
        <v>338</v>
      </c>
      <c r="AC1285" s="208" t="s">
        <v>338</v>
      </c>
      <c r="AD1285" s="241" t="s">
        <v>338</v>
      </c>
    </row>
    <row r="1286" spans="28:30" ht="13.9" customHeight="1">
      <c r="AB1286" s="922" t="s">
        <v>338</v>
      </c>
      <c r="AC1286" s="208" t="s">
        <v>338</v>
      </c>
      <c r="AD1286" s="241" t="s">
        <v>338</v>
      </c>
    </row>
    <row r="1287" spans="28:30" ht="13.9" customHeight="1">
      <c r="AB1287" s="922" t="s">
        <v>338</v>
      </c>
      <c r="AC1287" s="208" t="s">
        <v>338</v>
      </c>
      <c r="AD1287" s="241" t="s">
        <v>338</v>
      </c>
    </row>
    <row r="1288" spans="28:30" ht="13.9" customHeight="1">
      <c r="AB1288" s="922" t="s">
        <v>338</v>
      </c>
      <c r="AC1288" s="208" t="s">
        <v>338</v>
      </c>
      <c r="AD1288" s="241" t="s">
        <v>338</v>
      </c>
    </row>
    <row r="1289" spans="28:30" ht="13.9" customHeight="1">
      <c r="AB1289" s="922" t="s">
        <v>338</v>
      </c>
      <c r="AC1289" s="208" t="s">
        <v>338</v>
      </c>
      <c r="AD1289" s="241" t="s">
        <v>338</v>
      </c>
    </row>
    <row r="1290" spans="28:30" ht="13.9" customHeight="1">
      <c r="AB1290" s="922" t="s">
        <v>338</v>
      </c>
      <c r="AC1290" s="208" t="s">
        <v>338</v>
      </c>
      <c r="AD1290" s="241" t="s">
        <v>338</v>
      </c>
    </row>
    <row r="1291" spans="28:30" ht="13.9" customHeight="1">
      <c r="AB1291" s="922" t="s">
        <v>338</v>
      </c>
      <c r="AC1291" s="208" t="s">
        <v>338</v>
      </c>
      <c r="AD1291" s="241" t="s">
        <v>338</v>
      </c>
    </row>
    <row r="1292" spans="28:30" ht="13.9" customHeight="1">
      <c r="AB1292" s="922" t="s">
        <v>338</v>
      </c>
      <c r="AC1292" s="208" t="s">
        <v>338</v>
      </c>
      <c r="AD1292" s="241" t="s">
        <v>338</v>
      </c>
    </row>
    <row r="1293" spans="28:30" ht="13.9" customHeight="1">
      <c r="AB1293" s="922" t="s">
        <v>338</v>
      </c>
      <c r="AC1293" s="208" t="s">
        <v>338</v>
      </c>
      <c r="AD1293" s="241" t="s">
        <v>338</v>
      </c>
    </row>
    <row r="1294" spans="28:30" ht="13.9" customHeight="1">
      <c r="AB1294" s="922" t="s">
        <v>338</v>
      </c>
      <c r="AC1294" s="208" t="s">
        <v>338</v>
      </c>
      <c r="AD1294" s="241" t="s">
        <v>338</v>
      </c>
    </row>
    <row r="1295" spans="28:30" ht="13.9" customHeight="1">
      <c r="AB1295" s="922" t="s">
        <v>338</v>
      </c>
      <c r="AC1295" s="208" t="s">
        <v>338</v>
      </c>
      <c r="AD1295" s="241" t="s">
        <v>338</v>
      </c>
    </row>
    <row r="1296" spans="28:30" ht="13.9" customHeight="1">
      <c r="AB1296" s="922" t="s">
        <v>338</v>
      </c>
      <c r="AC1296" s="208" t="s">
        <v>338</v>
      </c>
      <c r="AD1296" s="241" t="s">
        <v>338</v>
      </c>
    </row>
    <row r="1297" spans="28:30" ht="13.9" customHeight="1">
      <c r="AB1297" s="922" t="s">
        <v>338</v>
      </c>
      <c r="AC1297" s="208" t="s">
        <v>338</v>
      </c>
      <c r="AD1297" s="241" t="s">
        <v>338</v>
      </c>
    </row>
    <row r="1298" spans="28:30" ht="13.9" customHeight="1">
      <c r="AB1298" s="922" t="s">
        <v>338</v>
      </c>
      <c r="AC1298" s="208" t="s">
        <v>338</v>
      </c>
      <c r="AD1298" s="241" t="s">
        <v>338</v>
      </c>
    </row>
    <row r="1299" spans="28:30" ht="13.9" customHeight="1">
      <c r="AB1299" s="922" t="s">
        <v>338</v>
      </c>
      <c r="AC1299" s="208" t="s">
        <v>338</v>
      </c>
      <c r="AD1299" s="241" t="s">
        <v>338</v>
      </c>
    </row>
    <row r="1300" spans="28:30" ht="13.9" customHeight="1">
      <c r="AB1300" s="922" t="s">
        <v>338</v>
      </c>
      <c r="AC1300" s="208" t="s">
        <v>338</v>
      </c>
      <c r="AD1300" s="241" t="s">
        <v>338</v>
      </c>
    </row>
    <row r="1301" spans="28:30" ht="13.9" customHeight="1">
      <c r="AB1301" s="922" t="s">
        <v>338</v>
      </c>
      <c r="AC1301" s="208" t="s">
        <v>338</v>
      </c>
      <c r="AD1301" s="241" t="s">
        <v>338</v>
      </c>
    </row>
    <row r="1302" spans="28:30" ht="13.9" customHeight="1">
      <c r="AB1302" s="922" t="s">
        <v>338</v>
      </c>
      <c r="AC1302" s="208" t="s">
        <v>338</v>
      </c>
      <c r="AD1302" s="241" t="s">
        <v>338</v>
      </c>
    </row>
    <row r="1303" spans="28:30" ht="13.9" customHeight="1">
      <c r="AB1303" s="922" t="s">
        <v>338</v>
      </c>
      <c r="AC1303" s="208" t="s">
        <v>338</v>
      </c>
      <c r="AD1303" s="241" t="s">
        <v>338</v>
      </c>
    </row>
    <row r="1304" spans="28:30" ht="13.9" customHeight="1">
      <c r="AB1304" s="922" t="s">
        <v>338</v>
      </c>
      <c r="AC1304" s="208" t="s">
        <v>338</v>
      </c>
      <c r="AD1304" s="241" t="s">
        <v>338</v>
      </c>
    </row>
    <row r="1305" spans="28:30" ht="13.9" customHeight="1">
      <c r="AB1305" s="922" t="s">
        <v>338</v>
      </c>
      <c r="AC1305" s="208" t="s">
        <v>338</v>
      </c>
      <c r="AD1305" s="241" t="s">
        <v>338</v>
      </c>
    </row>
    <row r="1306" spans="28:30" ht="13.9" customHeight="1">
      <c r="AB1306" s="922" t="s">
        <v>338</v>
      </c>
      <c r="AC1306" s="208" t="s">
        <v>338</v>
      </c>
      <c r="AD1306" s="241" t="s">
        <v>338</v>
      </c>
    </row>
    <row r="1307" spans="28:30" ht="13.9" customHeight="1">
      <c r="AB1307" s="922" t="s">
        <v>338</v>
      </c>
      <c r="AC1307" s="208" t="s">
        <v>338</v>
      </c>
      <c r="AD1307" s="241" t="s">
        <v>338</v>
      </c>
    </row>
    <row r="1308" spans="28:30" ht="13.9" customHeight="1">
      <c r="AB1308" s="922" t="s">
        <v>338</v>
      </c>
      <c r="AC1308" s="208" t="s">
        <v>338</v>
      </c>
      <c r="AD1308" s="241" t="s">
        <v>338</v>
      </c>
    </row>
    <row r="1309" spans="28:30" ht="13.9" customHeight="1">
      <c r="AB1309" s="922" t="s">
        <v>338</v>
      </c>
      <c r="AC1309" s="208" t="s">
        <v>338</v>
      </c>
      <c r="AD1309" s="241" t="s">
        <v>338</v>
      </c>
    </row>
    <row r="1310" spans="28:30" ht="13.9" customHeight="1">
      <c r="AB1310" s="922" t="s">
        <v>338</v>
      </c>
      <c r="AC1310" s="208" t="s">
        <v>338</v>
      </c>
      <c r="AD1310" s="241" t="s">
        <v>338</v>
      </c>
    </row>
    <row r="1311" spans="28:30" ht="13.9" customHeight="1">
      <c r="AB1311" s="922" t="s">
        <v>338</v>
      </c>
      <c r="AC1311" s="208" t="s">
        <v>338</v>
      </c>
      <c r="AD1311" s="241" t="s">
        <v>338</v>
      </c>
    </row>
    <row r="1312" spans="28:30" ht="13.9" customHeight="1">
      <c r="AB1312" s="922" t="s">
        <v>338</v>
      </c>
      <c r="AC1312" s="208" t="s">
        <v>338</v>
      </c>
      <c r="AD1312" s="241" t="s">
        <v>338</v>
      </c>
    </row>
    <row r="1313" spans="28:30" ht="13.9" customHeight="1">
      <c r="AB1313" s="922" t="s">
        <v>338</v>
      </c>
      <c r="AC1313" s="208" t="s">
        <v>338</v>
      </c>
      <c r="AD1313" s="241" t="s">
        <v>338</v>
      </c>
    </row>
    <row r="1314" spans="28:30" ht="13.9" customHeight="1">
      <c r="AB1314" s="922" t="s">
        <v>338</v>
      </c>
      <c r="AC1314" s="208" t="s">
        <v>338</v>
      </c>
      <c r="AD1314" s="241" t="s">
        <v>338</v>
      </c>
    </row>
    <row r="1315" spans="28:30" ht="13.9" customHeight="1">
      <c r="AB1315" s="922" t="s">
        <v>338</v>
      </c>
      <c r="AC1315" s="208" t="s">
        <v>338</v>
      </c>
      <c r="AD1315" s="241" t="s">
        <v>338</v>
      </c>
    </row>
    <row r="1316" spans="28:30" ht="13.9" customHeight="1">
      <c r="AB1316" s="922" t="s">
        <v>338</v>
      </c>
      <c r="AC1316" s="208" t="s">
        <v>338</v>
      </c>
      <c r="AD1316" s="241" t="s">
        <v>338</v>
      </c>
    </row>
    <row r="1317" spans="28:30" ht="13.9" customHeight="1">
      <c r="AB1317" s="922" t="s">
        <v>338</v>
      </c>
      <c r="AC1317" s="208" t="s">
        <v>338</v>
      </c>
      <c r="AD1317" s="241" t="s">
        <v>338</v>
      </c>
    </row>
    <row r="1318" spans="28:30" ht="13.9" customHeight="1">
      <c r="AB1318" s="922" t="s">
        <v>338</v>
      </c>
      <c r="AC1318" s="208" t="s">
        <v>338</v>
      </c>
      <c r="AD1318" s="241" t="s">
        <v>338</v>
      </c>
    </row>
    <row r="1319" spans="28:30" ht="13.9" customHeight="1">
      <c r="AB1319" s="922" t="s">
        <v>338</v>
      </c>
      <c r="AC1319" s="208" t="s">
        <v>338</v>
      </c>
      <c r="AD1319" s="241" t="s">
        <v>338</v>
      </c>
    </row>
    <row r="1320" spans="28:30" ht="13.9" customHeight="1">
      <c r="AB1320" s="922" t="s">
        <v>338</v>
      </c>
      <c r="AC1320" s="208" t="s">
        <v>338</v>
      </c>
      <c r="AD1320" s="241" t="s">
        <v>338</v>
      </c>
    </row>
    <row r="1321" spans="28:30" ht="13.9" customHeight="1">
      <c r="AB1321" s="922" t="s">
        <v>338</v>
      </c>
      <c r="AC1321" s="208" t="s">
        <v>338</v>
      </c>
      <c r="AD1321" s="241" t="s">
        <v>338</v>
      </c>
    </row>
    <row r="1322" spans="28:30" ht="13.9" customHeight="1">
      <c r="AB1322" s="922" t="s">
        <v>338</v>
      </c>
      <c r="AC1322" s="208" t="s">
        <v>338</v>
      </c>
      <c r="AD1322" s="241" t="s">
        <v>338</v>
      </c>
    </row>
    <row r="1323" spans="28:30" ht="13.9" customHeight="1">
      <c r="AB1323" s="922" t="s">
        <v>338</v>
      </c>
      <c r="AC1323" s="208" t="s">
        <v>338</v>
      </c>
      <c r="AD1323" s="241" t="s">
        <v>338</v>
      </c>
    </row>
    <row r="1324" spans="28:30" ht="13.9" customHeight="1">
      <c r="AB1324" s="922" t="s">
        <v>338</v>
      </c>
      <c r="AC1324" s="208" t="s">
        <v>338</v>
      </c>
      <c r="AD1324" s="241" t="s">
        <v>338</v>
      </c>
    </row>
    <row r="1325" spans="28:30" ht="13.9" customHeight="1">
      <c r="AB1325" s="922" t="s">
        <v>338</v>
      </c>
      <c r="AC1325" s="208" t="s">
        <v>338</v>
      </c>
      <c r="AD1325" s="241" t="s">
        <v>338</v>
      </c>
    </row>
    <row r="1326" spans="28:30" ht="13.9" customHeight="1">
      <c r="AB1326" s="922" t="s">
        <v>338</v>
      </c>
      <c r="AC1326" s="208" t="s">
        <v>338</v>
      </c>
      <c r="AD1326" s="241" t="s">
        <v>338</v>
      </c>
    </row>
    <row r="1327" spans="28:30" ht="13.9" customHeight="1">
      <c r="AB1327" s="922" t="s">
        <v>338</v>
      </c>
      <c r="AC1327" s="208" t="s">
        <v>338</v>
      </c>
      <c r="AD1327" s="241" t="s">
        <v>338</v>
      </c>
    </row>
    <row r="1328" spans="28:30" ht="13.9" customHeight="1">
      <c r="AB1328" s="922" t="s">
        <v>338</v>
      </c>
      <c r="AC1328" s="208" t="s">
        <v>338</v>
      </c>
      <c r="AD1328" s="241" t="s">
        <v>338</v>
      </c>
    </row>
    <row r="1329" spans="28:30" ht="13.9" customHeight="1">
      <c r="AB1329" s="922" t="s">
        <v>338</v>
      </c>
      <c r="AC1329" s="208" t="s">
        <v>338</v>
      </c>
      <c r="AD1329" s="241" t="s">
        <v>338</v>
      </c>
    </row>
    <row r="1330" spans="28:30" ht="13.9" customHeight="1">
      <c r="AB1330" s="922" t="s">
        <v>338</v>
      </c>
      <c r="AC1330" s="208" t="s">
        <v>338</v>
      </c>
      <c r="AD1330" s="241" t="s">
        <v>338</v>
      </c>
    </row>
    <row r="1331" spans="28:30" ht="13.9" customHeight="1">
      <c r="AB1331" s="922" t="s">
        <v>338</v>
      </c>
      <c r="AC1331" s="208" t="s">
        <v>338</v>
      </c>
      <c r="AD1331" s="241" t="s">
        <v>338</v>
      </c>
    </row>
    <row r="1332" spans="28:30" ht="13.9" customHeight="1">
      <c r="AB1332" s="922" t="s">
        <v>338</v>
      </c>
      <c r="AC1332" s="208" t="s">
        <v>338</v>
      </c>
      <c r="AD1332" s="241" t="s">
        <v>338</v>
      </c>
    </row>
    <row r="1333" spans="28:30" ht="13.9" customHeight="1">
      <c r="AB1333" s="922" t="s">
        <v>338</v>
      </c>
      <c r="AC1333" s="208" t="s">
        <v>338</v>
      </c>
      <c r="AD1333" s="241" t="s">
        <v>338</v>
      </c>
    </row>
    <row r="1334" spans="28:30" ht="13.9" customHeight="1">
      <c r="AB1334" s="922" t="s">
        <v>338</v>
      </c>
      <c r="AC1334" s="208" t="s">
        <v>338</v>
      </c>
      <c r="AD1334" s="241" t="s">
        <v>338</v>
      </c>
    </row>
    <row r="1335" spans="28:30" ht="13.9" customHeight="1">
      <c r="AB1335" s="922" t="s">
        <v>338</v>
      </c>
      <c r="AC1335" s="208" t="s">
        <v>338</v>
      </c>
      <c r="AD1335" s="241" t="s">
        <v>338</v>
      </c>
    </row>
    <row r="1336" spans="28:30" ht="13.9" customHeight="1">
      <c r="AB1336" s="922" t="s">
        <v>338</v>
      </c>
      <c r="AC1336" s="208" t="s">
        <v>338</v>
      </c>
      <c r="AD1336" s="241" t="s">
        <v>338</v>
      </c>
    </row>
    <row r="1337" spans="28:30" ht="13.9" customHeight="1">
      <c r="AB1337" s="922" t="s">
        <v>338</v>
      </c>
      <c r="AC1337" s="208" t="s">
        <v>338</v>
      </c>
      <c r="AD1337" s="241" t="s">
        <v>338</v>
      </c>
    </row>
    <row r="1338" spans="28:30" ht="13.9" customHeight="1">
      <c r="AB1338" s="922" t="s">
        <v>338</v>
      </c>
      <c r="AC1338" s="208" t="s">
        <v>338</v>
      </c>
      <c r="AD1338" s="241" t="s">
        <v>338</v>
      </c>
    </row>
    <row r="1339" spans="28:30" ht="13.9" customHeight="1">
      <c r="AB1339" s="922" t="s">
        <v>338</v>
      </c>
      <c r="AC1339" s="208" t="s">
        <v>338</v>
      </c>
      <c r="AD1339" s="241" t="s">
        <v>338</v>
      </c>
    </row>
    <row r="1340" spans="28:30" ht="13.9" customHeight="1">
      <c r="AB1340" s="922" t="s">
        <v>338</v>
      </c>
      <c r="AC1340" s="208" t="s">
        <v>338</v>
      </c>
      <c r="AD1340" s="241" t="s">
        <v>338</v>
      </c>
    </row>
    <row r="1341" spans="28:30" ht="13.9" customHeight="1">
      <c r="AB1341" s="922" t="s">
        <v>338</v>
      </c>
      <c r="AC1341" s="208" t="s">
        <v>338</v>
      </c>
      <c r="AD1341" s="241" t="s">
        <v>338</v>
      </c>
    </row>
    <row r="1342" spans="28:30" ht="13.9" customHeight="1">
      <c r="AB1342" s="922" t="s">
        <v>338</v>
      </c>
      <c r="AC1342" s="208" t="s">
        <v>338</v>
      </c>
      <c r="AD1342" s="241" t="s">
        <v>338</v>
      </c>
    </row>
    <row r="1343" spans="28:30" ht="13.9" customHeight="1">
      <c r="AB1343" s="922" t="s">
        <v>338</v>
      </c>
      <c r="AC1343" s="208" t="s">
        <v>338</v>
      </c>
      <c r="AD1343" s="241" t="s">
        <v>338</v>
      </c>
    </row>
    <row r="1344" spans="28:30" ht="13.9" customHeight="1">
      <c r="AB1344" s="922" t="s">
        <v>338</v>
      </c>
      <c r="AC1344" s="208" t="s">
        <v>338</v>
      </c>
      <c r="AD1344" s="241" t="s">
        <v>338</v>
      </c>
    </row>
    <row r="1345" spans="28:30" ht="13.9" customHeight="1">
      <c r="AB1345" s="922" t="s">
        <v>338</v>
      </c>
      <c r="AC1345" s="208" t="s">
        <v>338</v>
      </c>
      <c r="AD1345" s="241" t="s">
        <v>338</v>
      </c>
    </row>
    <row r="1346" spans="28:30" ht="13.9" customHeight="1">
      <c r="AB1346" s="922" t="s">
        <v>338</v>
      </c>
      <c r="AC1346" s="208" t="s">
        <v>338</v>
      </c>
      <c r="AD1346" s="241" t="s">
        <v>338</v>
      </c>
    </row>
    <row r="1347" spans="28:30" ht="13.9" customHeight="1">
      <c r="AB1347" s="922" t="s">
        <v>338</v>
      </c>
      <c r="AC1347" s="208" t="s">
        <v>338</v>
      </c>
      <c r="AD1347" s="241" t="s">
        <v>338</v>
      </c>
    </row>
    <row r="1348" spans="28:30" ht="13.9" customHeight="1">
      <c r="AB1348" s="922" t="s">
        <v>338</v>
      </c>
      <c r="AC1348" s="208" t="s">
        <v>338</v>
      </c>
      <c r="AD1348" s="241" t="s">
        <v>338</v>
      </c>
    </row>
    <row r="1349" spans="28:30" ht="13.9" customHeight="1">
      <c r="AB1349" s="922" t="s">
        <v>338</v>
      </c>
      <c r="AC1349" s="208" t="s">
        <v>338</v>
      </c>
      <c r="AD1349" s="241" t="s">
        <v>338</v>
      </c>
    </row>
    <row r="1350" spans="28:30" ht="13.9" customHeight="1">
      <c r="AB1350" s="922" t="s">
        <v>338</v>
      </c>
      <c r="AC1350" s="208" t="s">
        <v>338</v>
      </c>
      <c r="AD1350" s="241" t="s">
        <v>338</v>
      </c>
    </row>
    <row r="1351" spans="28:30" ht="13.9" customHeight="1">
      <c r="AB1351" s="922" t="s">
        <v>338</v>
      </c>
      <c r="AC1351" s="208" t="s">
        <v>338</v>
      </c>
      <c r="AD1351" s="241" t="s">
        <v>338</v>
      </c>
    </row>
    <row r="1352" spans="28:30" ht="13.9" customHeight="1">
      <c r="AB1352" s="922" t="s">
        <v>338</v>
      </c>
      <c r="AC1352" s="208" t="s">
        <v>338</v>
      </c>
      <c r="AD1352" s="241" t="s">
        <v>338</v>
      </c>
    </row>
    <row r="1353" spans="28:30" ht="13.9" customHeight="1">
      <c r="AB1353" s="922" t="s">
        <v>338</v>
      </c>
      <c r="AC1353" s="208" t="s">
        <v>338</v>
      </c>
      <c r="AD1353" s="241" t="s">
        <v>338</v>
      </c>
    </row>
    <row r="1354" spans="28:30" ht="13.9" customHeight="1">
      <c r="AB1354" s="922" t="s">
        <v>338</v>
      </c>
      <c r="AC1354" s="208" t="s">
        <v>338</v>
      </c>
      <c r="AD1354" s="241" t="s">
        <v>338</v>
      </c>
    </row>
    <row r="1355" spans="28:30" ht="13.9" customHeight="1">
      <c r="AB1355" s="922" t="s">
        <v>338</v>
      </c>
      <c r="AC1355" s="208" t="s">
        <v>338</v>
      </c>
      <c r="AD1355" s="241" t="s">
        <v>338</v>
      </c>
    </row>
    <row r="1356" spans="28:30" ht="13.9" customHeight="1">
      <c r="AB1356" s="922" t="s">
        <v>338</v>
      </c>
      <c r="AC1356" s="208" t="s">
        <v>338</v>
      </c>
      <c r="AD1356" s="241" t="s">
        <v>338</v>
      </c>
    </row>
    <row r="1357" spans="28:30" ht="13.9" customHeight="1">
      <c r="AB1357" s="922" t="s">
        <v>338</v>
      </c>
      <c r="AC1357" s="208" t="s">
        <v>338</v>
      </c>
      <c r="AD1357" s="241" t="s">
        <v>338</v>
      </c>
    </row>
    <row r="1358" spans="28:30" ht="13.9" customHeight="1">
      <c r="AB1358" s="922" t="s">
        <v>338</v>
      </c>
      <c r="AC1358" s="208" t="s">
        <v>338</v>
      </c>
      <c r="AD1358" s="241" t="s">
        <v>338</v>
      </c>
    </row>
    <row r="1359" spans="28:30" ht="13.9" customHeight="1">
      <c r="AB1359" s="922" t="s">
        <v>338</v>
      </c>
      <c r="AC1359" s="208" t="s">
        <v>338</v>
      </c>
      <c r="AD1359" s="241" t="s">
        <v>338</v>
      </c>
    </row>
    <row r="1360" spans="28:30" ht="13.9" customHeight="1">
      <c r="AB1360" s="922" t="s">
        <v>338</v>
      </c>
      <c r="AC1360" s="208" t="s">
        <v>338</v>
      </c>
      <c r="AD1360" s="241" t="s">
        <v>338</v>
      </c>
    </row>
    <row r="1361" spans="28:30" ht="13.9" customHeight="1">
      <c r="AB1361" s="922" t="s">
        <v>338</v>
      </c>
      <c r="AC1361" s="208" t="s">
        <v>338</v>
      </c>
      <c r="AD1361" s="241" t="s">
        <v>338</v>
      </c>
    </row>
    <row r="1362" spans="28:30" ht="13.9" customHeight="1">
      <c r="AB1362" s="922" t="s">
        <v>338</v>
      </c>
      <c r="AC1362" s="208" t="s">
        <v>338</v>
      </c>
      <c r="AD1362" s="241" t="s">
        <v>338</v>
      </c>
    </row>
    <row r="1363" spans="28:30" ht="13.9" customHeight="1">
      <c r="AB1363" s="922" t="s">
        <v>338</v>
      </c>
      <c r="AC1363" s="208" t="s">
        <v>338</v>
      </c>
      <c r="AD1363" s="241" t="s">
        <v>338</v>
      </c>
    </row>
    <row r="1364" spans="28:30" ht="13.9" customHeight="1">
      <c r="AB1364" s="922" t="s">
        <v>338</v>
      </c>
      <c r="AC1364" s="208" t="s">
        <v>338</v>
      </c>
      <c r="AD1364" s="241" t="s">
        <v>338</v>
      </c>
    </row>
    <row r="1365" spans="28:30" ht="13.9" customHeight="1">
      <c r="AB1365" s="922" t="s">
        <v>338</v>
      </c>
      <c r="AC1365" s="208" t="s">
        <v>338</v>
      </c>
      <c r="AD1365" s="241" t="s">
        <v>338</v>
      </c>
    </row>
    <row r="1366" spans="28:30" ht="13.9" customHeight="1">
      <c r="AB1366" s="922" t="s">
        <v>338</v>
      </c>
      <c r="AC1366" s="208" t="s">
        <v>338</v>
      </c>
      <c r="AD1366" s="241" t="s">
        <v>338</v>
      </c>
    </row>
    <row r="1367" spans="28:30" ht="13.9" customHeight="1">
      <c r="AB1367" s="922" t="s">
        <v>338</v>
      </c>
      <c r="AC1367" s="208" t="s">
        <v>338</v>
      </c>
      <c r="AD1367" s="241" t="s">
        <v>338</v>
      </c>
    </row>
    <row r="1368" spans="28:30" ht="13.9" customHeight="1">
      <c r="AB1368" s="922" t="s">
        <v>338</v>
      </c>
      <c r="AC1368" s="208" t="s">
        <v>338</v>
      </c>
      <c r="AD1368" s="241" t="s">
        <v>338</v>
      </c>
    </row>
    <row r="1369" spans="28:30" ht="13.9" customHeight="1">
      <c r="AB1369" s="922" t="s">
        <v>338</v>
      </c>
      <c r="AC1369" s="208" t="s">
        <v>338</v>
      </c>
      <c r="AD1369" s="241" t="s">
        <v>338</v>
      </c>
    </row>
    <row r="1370" spans="28:30" ht="13.9" customHeight="1">
      <c r="AB1370" s="922" t="s">
        <v>338</v>
      </c>
      <c r="AC1370" s="208" t="s">
        <v>338</v>
      </c>
      <c r="AD1370" s="241" t="s">
        <v>338</v>
      </c>
    </row>
    <row r="1371" spans="28:30" ht="13.9" customHeight="1">
      <c r="AB1371" s="922" t="s">
        <v>338</v>
      </c>
      <c r="AC1371" s="208" t="s">
        <v>338</v>
      </c>
      <c r="AD1371" s="241" t="s">
        <v>338</v>
      </c>
    </row>
    <row r="1372" spans="28:30" ht="13.9" customHeight="1">
      <c r="AB1372" s="922" t="s">
        <v>338</v>
      </c>
      <c r="AC1372" s="208" t="s">
        <v>338</v>
      </c>
      <c r="AD1372" s="241" t="s">
        <v>338</v>
      </c>
    </row>
    <row r="1373" spans="28:30" ht="13.9" customHeight="1">
      <c r="AB1373" s="922" t="s">
        <v>338</v>
      </c>
      <c r="AC1373" s="208" t="s">
        <v>338</v>
      </c>
      <c r="AD1373" s="241" t="s">
        <v>338</v>
      </c>
    </row>
    <row r="1374" spans="28:30" ht="13.9" customHeight="1">
      <c r="AB1374" s="922" t="s">
        <v>338</v>
      </c>
      <c r="AC1374" s="208" t="s">
        <v>338</v>
      </c>
      <c r="AD1374" s="241" t="s">
        <v>338</v>
      </c>
    </row>
    <row r="1375" spans="28:30" ht="13.9" customHeight="1">
      <c r="AB1375" s="922" t="s">
        <v>338</v>
      </c>
      <c r="AC1375" s="208" t="s">
        <v>338</v>
      </c>
      <c r="AD1375" s="241" t="s">
        <v>338</v>
      </c>
    </row>
    <row r="1376" spans="28:30" ht="13.9" customHeight="1">
      <c r="AB1376" s="922" t="s">
        <v>338</v>
      </c>
      <c r="AC1376" s="208" t="s">
        <v>338</v>
      </c>
      <c r="AD1376" s="241" t="s">
        <v>338</v>
      </c>
    </row>
    <row r="1377" spans="28:30" ht="13.9" customHeight="1">
      <c r="AB1377" s="922" t="s">
        <v>338</v>
      </c>
      <c r="AC1377" s="208" t="s">
        <v>338</v>
      </c>
      <c r="AD1377" s="241" t="s">
        <v>338</v>
      </c>
    </row>
    <row r="1378" spans="28:30" ht="13.9" customHeight="1">
      <c r="AB1378" s="922" t="s">
        <v>338</v>
      </c>
      <c r="AC1378" s="208" t="s">
        <v>338</v>
      </c>
      <c r="AD1378" s="241" t="s">
        <v>338</v>
      </c>
    </row>
    <row r="1379" spans="28:30" ht="13.9" customHeight="1">
      <c r="AB1379" s="922" t="s">
        <v>338</v>
      </c>
      <c r="AC1379" s="208" t="s">
        <v>338</v>
      </c>
      <c r="AD1379" s="241" t="s">
        <v>338</v>
      </c>
    </row>
    <row r="1380" spans="28:30" ht="13.9" customHeight="1">
      <c r="AB1380" s="922" t="s">
        <v>338</v>
      </c>
      <c r="AC1380" s="208" t="s">
        <v>338</v>
      </c>
      <c r="AD1380" s="241" t="s">
        <v>338</v>
      </c>
    </row>
    <row r="1381" spans="28:30" ht="13.9" customHeight="1">
      <c r="AB1381" s="922" t="s">
        <v>338</v>
      </c>
      <c r="AC1381" s="208" t="s">
        <v>338</v>
      </c>
      <c r="AD1381" s="241" t="s">
        <v>338</v>
      </c>
    </row>
    <row r="1382" spans="28:30" ht="13.9" customHeight="1">
      <c r="AB1382" s="922" t="s">
        <v>338</v>
      </c>
      <c r="AC1382" s="208" t="s">
        <v>338</v>
      </c>
      <c r="AD1382" s="241" t="s">
        <v>338</v>
      </c>
    </row>
    <row r="1383" spans="28:30" ht="13.9" customHeight="1">
      <c r="AB1383" s="922" t="s">
        <v>338</v>
      </c>
      <c r="AC1383" s="208" t="s">
        <v>338</v>
      </c>
      <c r="AD1383" s="241" t="s">
        <v>338</v>
      </c>
    </row>
    <row r="1384" spans="28:30" ht="13.9" customHeight="1">
      <c r="AB1384" s="922" t="s">
        <v>338</v>
      </c>
      <c r="AC1384" s="208" t="s">
        <v>338</v>
      </c>
      <c r="AD1384" s="241" t="s">
        <v>338</v>
      </c>
    </row>
    <row r="1385" spans="28:30" ht="13.9" customHeight="1">
      <c r="AB1385" s="922" t="s">
        <v>338</v>
      </c>
      <c r="AC1385" s="208" t="s">
        <v>338</v>
      </c>
      <c r="AD1385" s="241" t="s">
        <v>338</v>
      </c>
    </row>
    <row r="1386" spans="28:30" ht="13.9" customHeight="1">
      <c r="AB1386" s="922" t="s">
        <v>338</v>
      </c>
      <c r="AC1386" s="208" t="s">
        <v>338</v>
      </c>
      <c r="AD1386" s="241" t="s">
        <v>338</v>
      </c>
    </row>
    <row r="1387" spans="28:30" ht="13.9" customHeight="1">
      <c r="AB1387" s="922" t="s">
        <v>338</v>
      </c>
      <c r="AC1387" s="208" t="s">
        <v>338</v>
      </c>
      <c r="AD1387" s="241" t="s">
        <v>338</v>
      </c>
    </row>
    <row r="1388" spans="28:30" ht="13.9" customHeight="1">
      <c r="AB1388" s="922" t="s">
        <v>338</v>
      </c>
      <c r="AC1388" s="208" t="s">
        <v>338</v>
      </c>
      <c r="AD1388" s="241" t="s">
        <v>338</v>
      </c>
    </row>
    <row r="1389" spans="28:30" ht="13.9" customHeight="1">
      <c r="AB1389" s="922" t="s">
        <v>338</v>
      </c>
      <c r="AC1389" s="208" t="s">
        <v>338</v>
      </c>
      <c r="AD1389" s="241" t="s">
        <v>338</v>
      </c>
    </row>
    <row r="1390" spans="28:30" ht="13.9" customHeight="1">
      <c r="AB1390" s="922" t="s">
        <v>338</v>
      </c>
      <c r="AC1390" s="208" t="s">
        <v>338</v>
      </c>
      <c r="AD1390" s="241" t="s">
        <v>338</v>
      </c>
    </row>
    <row r="1391" spans="28:30" ht="13.9" customHeight="1">
      <c r="AB1391" s="922" t="s">
        <v>338</v>
      </c>
      <c r="AC1391" s="208" t="s">
        <v>338</v>
      </c>
      <c r="AD1391" s="241" t="s">
        <v>338</v>
      </c>
    </row>
    <row r="1392" spans="28:30" ht="13.9" customHeight="1">
      <c r="AB1392" s="922" t="s">
        <v>338</v>
      </c>
      <c r="AC1392" s="208" t="s">
        <v>338</v>
      </c>
      <c r="AD1392" s="241" t="s">
        <v>338</v>
      </c>
    </row>
    <row r="1393" spans="28:30" ht="13.9" customHeight="1">
      <c r="AB1393" s="922" t="s">
        <v>338</v>
      </c>
      <c r="AC1393" s="208" t="s">
        <v>338</v>
      </c>
      <c r="AD1393" s="241" t="s">
        <v>338</v>
      </c>
    </row>
    <row r="1394" spans="28:30" ht="13.9" customHeight="1">
      <c r="AB1394" s="922" t="s">
        <v>338</v>
      </c>
      <c r="AC1394" s="208" t="s">
        <v>338</v>
      </c>
      <c r="AD1394" s="241" t="s">
        <v>338</v>
      </c>
    </row>
    <row r="1395" spans="28:30" ht="13.9" customHeight="1">
      <c r="AB1395" s="922" t="s">
        <v>338</v>
      </c>
      <c r="AC1395" s="208" t="s">
        <v>338</v>
      </c>
      <c r="AD1395" s="241" t="s">
        <v>338</v>
      </c>
    </row>
    <row r="1396" spans="28:30" ht="13.9" customHeight="1">
      <c r="AB1396" s="922" t="s">
        <v>338</v>
      </c>
      <c r="AC1396" s="208" t="s">
        <v>338</v>
      </c>
      <c r="AD1396" s="241" t="s">
        <v>338</v>
      </c>
    </row>
    <row r="1397" spans="28:30" ht="13.9" customHeight="1">
      <c r="AB1397" s="922" t="s">
        <v>338</v>
      </c>
      <c r="AC1397" s="208" t="s">
        <v>338</v>
      </c>
      <c r="AD1397" s="241" t="s">
        <v>338</v>
      </c>
    </row>
    <row r="1398" spans="28:30" ht="13.9" customHeight="1">
      <c r="AB1398" s="922" t="s">
        <v>338</v>
      </c>
      <c r="AC1398" s="208" t="s">
        <v>338</v>
      </c>
      <c r="AD1398" s="241" t="s">
        <v>338</v>
      </c>
    </row>
    <row r="1399" spans="28:30" ht="13.9" customHeight="1">
      <c r="AB1399" s="922" t="s">
        <v>338</v>
      </c>
      <c r="AC1399" s="208" t="s">
        <v>338</v>
      </c>
      <c r="AD1399" s="241" t="s">
        <v>338</v>
      </c>
    </row>
    <row r="1400" spans="28:30" ht="13.9" customHeight="1">
      <c r="AB1400" s="922" t="s">
        <v>338</v>
      </c>
      <c r="AC1400" s="208" t="s">
        <v>338</v>
      </c>
      <c r="AD1400" s="241" t="s">
        <v>338</v>
      </c>
    </row>
    <row r="1401" spans="28:30" ht="13.9" customHeight="1">
      <c r="AB1401" s="922" t="s">
        <v>338</v>
      </c>
      <c r="AC1401" s="208" t="s">
        <v>338</v>
      </c>
      <c r="AD1401" s="241" t="s">
        <v>338</v>
      </c>
    </row>
    <row r="1402" spans="28:30" ht="13.9" customHeight="1">
      <c r="AB1402" s="922" t="s">
        <v>338</v>
      </c>
      <c r="AC1402" s="208" t="s">
        <v>338</v>
      </c>
      <c r="AD1402" s="241" t="s">
        <v>338</v>
      </c>
    </row>
    <row r="1403" spans="28:30" ht="13.9" customHeight="1">
      <c r="AB1403" s="922" t="s">
        <v>338</v>
      </c>
      <c r="AC1403" s="208" t="s">
        <v>338</v>
      </c>
      <c r="AD1403" s="241" t="s">
        <v>338</v>
      </c>
    </row>
    <row r="1404" spans="28:30" ht="13.9" customHeight="1">
      <c r="AB1404" s="922" t="s">
        <v>338</v>
      </c>
      <c r="AC1404" s="208" t="s">
        <v>338</v>
      </c>
      <c r="AD1404" s="241" t="s">
        <v>338</v>
      </c>
    </row>
    <row r="1405" spans="28:30" ht="13.9" customHeight="1">
      <c r="AB1405" s="922" t="s">
        <v>338</v>
      </c>
      <c r="AC1405" s="208" t="s">
        <v>338</v>
      </c>
      <c r="AD1405" s="241" t="s">
        <v>338</v>
      </c>
    </row>
    <row r="1406" spans="28:30" ht="13.9" customHeight="1">
      <c r="AB1406" s="922" t="s">
        <v>338</v>
      </c>
      <c r="AC1406" s="208" t="s">
        <v>338</v>
      </c>
      <c r="AD1406" s="241" t="s">
        <v>338</v>
      </c>
    </row>
    <row r="1407" spans="28:30" ht="13.9" customHeight="1">
      <c r="AB1407" s="922" t="s">
        <v>338</v>
      </c>
      <c r="AC1407" s="208" t="s">
        <v>338</v>
      </c>
      <c r="AD1407" s="241" t="s">
        <v>338</v>
      </c>
    </row>
    <row r="1408" spans="28:30" ht="13.9" customHeight="1">
      <c r="AB1408" s="922" t="s">
        <v>338</v>
      </c>
      <c r="AC1408" s="208" t="s">
        <v>338</v>
      </c>
      <c r="AD1408" s="241" t="s">
        <v>338</v>
      </c>
    </row>
    <row r="1409" spans="28:30" ht="13.9" customHeight="1">
      <c r="AB1409" s="922" t="s">
        <v>338</v>
      </c>
      <c r="AC1409" s="208" t="s">
        <v>338</v>
      </c>
      <c r="AD1409" s="241" t="s">
        <v>338</v>
      </c>
    </row>
    <row r="1410" spans="28:30" ht="13.9" customHeight="1">
      <c r="AB1410" s="922" t="s">
        <v>338</v>
      </c>
      <c r="AC1410" s="208" t="s">
        <v>338</v>
      </c>
      <c r="AD1410" s="241" t="s">
        <v>338</v>
      </c>
    </row>
    <row r="1411" spans="28:30" ht="13.9" customHeight="1">
      <c r="AB1411" s="922" t="s">
        <v>338</v>
      </c>
      <c r="AC1411" s="208" t="s">
        <v>338</v>
      </c>
      <c r="AD1411" s="241" t="s">
        <v>338</v>
      </c>
    </row>
    <row r="1412" spans="28:30" ht="13.9" customHeight="1">
      <c r="AB1412" s="922" t="s">
        <v>338</v>
      </c>
      <c r="AC1412" s="208" t="s">
        <v>338</v>
      </c>
      <c r="AD1412" s="241" t="s">
        <v>338</v>
      </c>
    </row>
    <row r="1413" spans="28:30" ht="13.9" customHeight="1">
      <c r="AB1413" s="922" t="s">
        <v>338</v>
      </c>
      <c r="AC1413" s="208" t="s">
        <v>338</v>
      </c>
      <c r="AD1413" s="241" t="s">
        <v>338</v>
      </c>
    </row>
    <row r="1414" spans="28:30" ht="13.9" customHeight="1">
      <c r="AB1414" s="922" t="s">
        <v>338</v>
      </c>
      <c r="AC1414" s="208" t="s">
        <v>338</v>
      </c>
      <c r="AD1414" s="241" t="s">
        <v>338</v>
      </c>
    </row>
    <row r="1415" spans="28:30" ht="13.9" customHeight="1">
      <c r="AB1415" s="922" t="s">
        <v>338</v>
      </c>
      <c r="AC1415" s="208" t="s">
        <v>338</v>
      </c>
      <c r="AD1415" s="241" t="s">
        <v>338</v>
      </c>
    </row>
    <row r="1416" spans="28:30" ht="13.9" customHeight="1">
      <c r="AB1416" s="922" t="s">
        <v>338</v>
      </c>
      <c r="AC1416" s="208" t="s">
        <v>338</v>
      </c>
      <c r="AD1416" s="241" t="s">
        <v>338</v>
      </c>
    </row>
    <row r="1417" spans="28:30" ht="13.9" customHeight="1">
      <c r="AB1417" s="922" t="s">
        <v>338</v>
      </c>
      <c r="AC1417" s="208" t="s">
        <v>338</v>
      </c>
      <c r="AD1417" s="241" t="s">
        <v>338</v>
      </c>
    </row>
    <row r="1418" spans="28:30" ht="13.9" customHeight="1">
      <c r="AB1418" s="922" t="s">
        <v>338</v>
      </c>
      <c r="AC1418" s="208" t="s">
        <v>338</v>
      </c>
      <c r="AD1418" s="241" t="s">
        <v>338</v>
      </c>
    </row>
    <row r="1419" spans="28:30" ht="13.9" customHeight="1">
      <c r="AB1419" s="922" t="s">
        <v>338</v>
      </c>
      <c r="AC1419" s="208" t="s">
        <v>338</v>
      </c>
      <c r="AD1419" s="241" t="s">
        <v>338</v>
      </c>
    </row>
    <row r="1420" spans="28:30" ht="13.9" customHeight="1">
      <c r="AB1420" s="922" t="s">
        <v>338</v>
      </c>
      <c r="AC1420" s="208" t="s">
        <v>338</v>
      </c>
      <c r="AD1420" s="241" t="s">
        <v>338</v>
      </c>
    </row>
    <row r="1421" spans="28:30" ht="13.9" customHeight="1">
      <c r="AB1421" s="922" t="s">
        <v>338</v>
      </c>
      <c r="AC1421" s="208" t="s">
        <v>338</v>
      </c>
      <c r="AD1421" s="241" t="s">
        <v>338</v>
      </c>
    </row>
    <row r="1422" spans="28:30" ht="13.9" customHeight="1">
      <c r="AB1422" s="922" t="s">
        <v>338</v>
      </c>
      <c r="AC1422" s="208" t="s">
        <v>338</v>
      </c>
      <c r="AD1422" s="241" t="s">
        <v>338</v>
      </c>
    </row>
    <row r="1423" spans="28:30" ht="13.9" customHeight="1">
      <c r="AB1423" s="922" t="s">
        <v>338</v>
      </c>
      <c r="AC1423" s="208" t="s">
        <v>338</v>
      </c>
      <c r="AD1423" s="241" t="s">
        <v>338</v>
      </c>
    </row>
    <row r="1424" spans="28:30" ht="13.9" customHeight="1">
      <c r="AB1424" s="922" t="s">
        <v>338</v>
      </c>
      <c r="AC1424" s="208" t="s">
        <v>338</v>
      </c>
      <c r="AD1424" s="241" t="s">
        <v>338</v>
      </c>
    </row>
    <row r="1425" spans="28:30" ht="13.9" customHeight="1">
      <c r="AB1425" s="922" t="s">
        <v>338</v>
      </c>
      <c r="AC1425" s="208" t="s">
        <v>338</v>
      </c>
      <c r="AD1425" s="241" t="s">
        <v>338</v>
      </c>
    </row>
    <row r="1426" spans="28:30" ht="13.9" customHeight="1">
      <c r="AB1426" s="922" t="s">
        <v>338</v>
      </c>
      <c r="AC1426" s="208" t="s">
        <v>338</v>
      </c>
      <c r="AD1426" s="241" t="s">
        <v>338</v>
      </c>
    </row>
    <row r="1427" spans="28:30" ht="13.9" customHeight="1">
      <c r="AB1427" s="922" t="s">
        <v>338</v>
      </c>
      <c r="AC1427" s="208" t="s">
        <v>338</v>
      </c>
      <c r="AD1427" s="241" t="s">
        <v>338</v>
      </c>
    </row>
    <row r="1428" spans="28:30" ht="13.9" customHeight="1">
      <c r="AB1428" s="922" t="s">
        <v>338</v>
      </c>
      <c r="AC1428" s="208" t="s">
        <v>338</v>
      </c>
      <c r="AD1428" s="241" t="s">
        <v>338</v>
      </c>
    </row>
    <row r="1429" spans="28:30" ht="13.9" customHeight="1">
      <c r="AB1429" s="922" t="s">
        <v>338</v>
      </c>
      <c r="AC1429" s="208" t="s">
        <v>338</v>
      </c>
      <c r="AD1429" s="241" t="s">
        <v>338</v>
      </c>
    </row>
    <row r="1430" spans="28:30" ht="13.9" customHeight="1">
      <c r="AB1430" s="922" t="s">
        <v>338</v>
      </c>
      <c r="AC1430" s="208" t="s">
        <v>338</v>
      </c>
      <c r="AD1430" s="241" t="s">
        <v>338</v>
      </c>
    </row>
    <row r="1431" spans="28:30" ht="13.9" customHeight="1">
      <c r="AB1431" s="922" t="s">
        <v>338</v>
      </c>
      <c r="AC1431" s="208" t="s">
        <v>338</v>
      </c>
      <c r="AD1431" s="241" t="s">
        <v>338</v>
      </c>
    </row>
    <row r="1432" spans="28:30" ht="13.9" customHeight="1">
      <c r="AB1432" s="922" t="s">
        <v>338</v>
      </c>
      <c r="AC1432" s="208" t="s">
        <v>338</v>
      </c>
      <c r="AD1432" s="241" t="s">
        <v>338</v>
      </c>
    </row>
    <row r="1433" spans="28:30" ht="13.9" customHeight="1">
      <c r="AB1433" s="922" t="s">
        <v>338</v>
      </c>
      <c r="AC1433" s="208" t="s">
        <v>338</v>
      </c>
      <c r="AD1433" s="241" t="s">
        <v>338</v>
      </c>
    </row>
    <row r="1434" spans="28:30" ht="13.9" customHeight="1">
      <c r="AB1434" s="922" t="s">
        <v>338</v>
      </c>
      <c r="AC1434" s="208" t="s">
        <v>338</v>
      </c>
      <c r="AD1434" s="241" t="s">
        <v>338</v>
      </c>
    </row>
    <row r="1435" spans="28:30" ht="13.9" customHeight="1">
      <c r="AB1435" s="922" t="s">
        <v>338</v>
      </c>
      <c r="AC1435" s="208" t="s">
        <v>338</v>
      </c>
      <c r="AD1435" s="241" t="s">
        <v>338</v>
      </c>
    </row>
    <row r="1436" spans="28:30" ht="13.9" customHeight="1">
      <c r="AB1436" s="922" t="s">
        <v>338</v>
      </c>
      <c r="AC1436" s="208" t="s">
        <v>338</v>
      </c>
      <c r="AD1436" s="241" t="s">
        <v>338</v>
      </c>
    </row>
    <row r="1437" spans="28:30" ht="13.9" customHeight="1">
      <c r="AB1437" s="922" t="s">
        <v>338</v>
      </c>
      <c r="AC1437" s="208" t="s">
        <v>338</v>
      </c>
      <c r="AD1437" s="241" t="s">
        <v>338</v>
      </c>
    </row>
    <row r="1438" spans="28:30" ht="13.9" customHeight="1">
      <c r="AB1438" s="922" t="s">
        <v>338</v>
      </c>
      <c r="AC1438" s="208" t="s">
        <v>338</v>
      </c>
      <c r="AD1438" s="241" t="s">
        <v>338</v>
      </c>
    </row>
    <row r="1439" spans="28:30" ht="13.9" customHeight="1">
      <c r="AB1439" s="922" t="s">
        <v>338</v>
      </c>
      <c r="AC1439" s="208" t="s">
        <v>338</v>
      </c>
      <c r="AD1439" s="241" t="s">
        <v>338</v>
      </c>
    </row>
    <row r="1440" spans="28:30" ht="13.9" customHeight="1">
      <c r="AB1440" s="922" t="s">
        <v>338</v>
      </c>
      <c r="AC1440" s="208" t="s">
        <v>338</v>
      </c>
      <c r="AD1440" s="241" t="s">
        <v>338</v>
      </c>
    </row>
    <row r="1441" spans="28:30" ht="13.9" customHeight="1">
      <c r="AB1441" s="922" t="s">
        <v>338</v>
      </c>
      <c r="AC1441" s="208" t="s">
        <v>338</v>
      </c>
      <c r="AD1441" s="241" t="s">
        <v>338</v>
      </c>
    </row>
    <row r="1442" spans="28:30" ht="13.9" customHeight="1">
      <c r="AB1442" s="922" t="s">
        <v>338</v>
      </c>
      <c r="AC1442" s="208" t="s">
        <v>338</v>
      </c>
      <c r="AD1442" s="241" t="s">
        <v>338</v>
      </c>
    </row>
    <row r="1443" spans="28:30" ht="13.9" customHeight="1">
      <c r="AB1443" s="922" t="s">
        <v>338</v>
      </c>
      <c r="AC1443" s="208" t="s">
        <v>338</v>
      </c>
      <c r="AD1443" s="241" t="s">
        <v>338</v>
      </c>
    </row>
    <row r="1444" spans="28:30" ht="13.9" customHeight="1">
      <c r="AB1444" s="922" t="s">
        <v>338</v>
      </c>
      <c r="AC1444" s="208" t="s">
        <v>338</v>
      </c>
      <c r="AD1444" s="241" t="s">
        <v>338</v>
      </c>
    </row>
    <row r="1445" spans="28:30" ht="13.9" customHeight="1">
      <c r="AB1445" s="922" t="s">
        <v>338</v>
      </c>
      <c r="AC1445" s="208" t="s">
        <v>338</v>
      </c>
      <c r="AD1445" s="241" t="s">
        <v>338</v>
      </c>
    </row>
    <row r="1446" spans="28:30" ht="13.9" customHeight="1">
      <c r="AB1446" s="922" t="s">
        <v>338</v>
      </c>
      <c r="AC1446" s="208" t="s">
        <v>338</v>
      </c>
      <c r="AD1446" s="241" t="s">
        <v>338</v>
      </c>
    </row>
    <row r="1447" spans="28:30" ht="13.9" customHeight="1">
      <c r="AB1447" s="922" t="s">
        <v>338</v>
      </c>
      <c r="AC1447" s="208" t="s">
        <v>338</v>
      </c>
      <c r="AD1447" s="241" t="s">
        <v>338</v>
      </c>
    </row>
    <row r="1448" spans="28:30" ht="13.9" customHeight="1">
      <c r="AB1448" s="922" t="s">
        <v>338</v>
      </c>
      <c r="AC1448" s="208" t="s">
        <v>338</v>
      </c>
      <c r="AD1448" s="241" t="s">
        <v>338</v>
      </c>
    </row>
    <row r="1449" spans="28:30" ht="13.9" customHeight="1">
      <c r="AB1449" s="922" t="s">
        <v>338</v>
      </c>
      <c r="AC1449" s="208" t="s">
        <v>338</v>
      </c>
      <c r="AD1449" s="241" t="s">
        <v>338</v>
      </c>
    </row>
    <row r="1450" spans="28:30" ht="13.9" customHeight="1">
      <c r="AB1450" s="922" t="s">
        <v>338</v>
      </c>
      <c r="AC1450" s="208" t="s">
        <v>338</v>
      </c>
      <c r="AD1450" s="241" t="s">
        <v>338</v>
      </c>
    </row>
    <row r="1451" spans="28:30" ht="13.9" customHeight="1">
      <c r="AB1451" s="922" t="s">
        <v>338</v>
      </c>
      <c r="AC1451" s="208" t="s">
        <v>338</v>
      </c>
      <c r="AD1451" s="241" t="s">
        <v>338</v>
      </c>
    </row>
    <row r="1452" spans="28:30" ht="13.9" customHeight="1">
      <c r="AB1452" s="922" t="s">
        <v>338</v>
      </c>
      <c r="AC1452" s="208" t="s">
        <v>338</v>
      </c>
      <c r="AD1452" s="241" t="s">
        <v>338</v>
      </c>
    </row>
    <row r="1453" spans="28:30" ht="13.9" customHeight="1">
      <c r="AB1453" s="922" t="s">
        <v>338</v>
      </c>
      <c r="AC1453" s="208" t="s">
        <v>338</v>
      </c>
      <c r="AD1453" s="241" t="s">
        <v>338</v>
      </c>
    </row>
    <row r="1454" spans="28:30" ht="13.9" customHeight="1">
      <c r="AB1454" s="922" t="s">
        <v>338</v>
      </c>
      <c r="AC1454" s="208" t="s">
        <v>338</v>
      </c>
      <c r="AD1454" s="241" t="s">
        <v>338</v>
      </c>
    </row>
    <row r="1455" spans="28:30" ht="13.9" customHeight="1">
      <c r="AB1455" s="922" t="s">
        <v>338</v>
      </c>
      <c r="AC1455" s="208" t="s">
        <v>338</v>
      </c>
      <c r="AD1455" s="241" t="s">
        <v>338</v>
      </c>
    </row>
    <row r="1456" spans="28:30" ht="13.9" customHeight="1">
      <c r="AB1456" s="922" t="s">
        <v>338</v>
      </c>
      <c r="AC1456" s="208" t="s">
        <v>338</v>
      </c>
      <c r="AD1456" s="241" t="s">
        <v>338</v>
      </c>
    </row>
    <row r="1457" spans="28:30" ht="13.9" customHeight="1">
      <c r="AB1457" s="922" t="s">
        <v>338</v>
      </c>
      <c r="AC1457" s="208" t="s">
        <v>338</v>
      </c>
      <c r="AD1457" s="241" t="s">
        <v>338</v>
      </c>
    </row>
    <row r="1458" spans="28:30" ht="13.9" customHeight="1">
      <c r="AB1458" s="922" t="s">
        <v>338</v>
      </c>
      <c r="AC1458" s="208" t="s">
        <v>338</v>
      </c>
      <c r="AD1458" s="241" t="s">
        <v>338</v>
      </c>
    </row>
    <row r="1459" spans="28:30" ht="13.9" customHeight="1">
      <c r="AB1459" s="922" t="s">
        <v>338</v>
      </c>
      <c r="AC1459" s="208" t="s">
        <v>338</v>
      </c>
      <c r="AD1459" s="241" t="s">
        <v>338</v>
      </c>
    </row>
    <row r="1460" spans="28:30" ht="13.9" customHeight="1">
      <c r="AB1460" s="922" t="s">
        <v>338</v>
      </c>
      <c r="AC1460" s="208" t="s">
        <v>338</v>
      </c>
      <c r="AD1460" s="241" t="s">
        <v>338</v>
      </c>
    </row>
    <row r="1461" spans="28:30" ht="13.9" customHeight="1">
      <c r="AB1461" s="922" t="s">
        <v>338</v>
      </c>
      <c r="AC1461" s="208" t="s">
        <v>338</v>
      </c>
      <c r="AD1461" s="241" t="s">
        <v>338</v>
      </c>
    </row>
    <row r="1462" spans="28:30" ht="13.9" customHeight="1">
      <c r="AB1462" s="922" t="s">
        <v>338</v>
      </c>
      <c r="AC1462" s="208" t="s">
        <v>338</v>
      </c>
      <c r="AD1462" s="241" t="s">
        <v>338</v>
      </c>
    </row>
    <row r="1463" spans="28:30" ht="13.9" customHeight="1">
      <c r="AB1463" s="922" t="s">
        <v>338</v>
      </c>
      <c r="AC1463" s="208" t="s">
        <v>338</v>
      </c>
      <c r="AD1463" s="241" t="s">
        <v>338</v>
      </c>
    </row>
    <row r="1464" spans="28:30" ht="13.9" customHeight="1">
      <c r="AB1464" s="922" t="s">
        <v>338</v>
      </c>
      <c r="AC1464" s="208" t="s">
        <v>338</v>
      </c>
      <c r="AD1464" s="241" t="s">
        <v>338</v>
      </c>
    </row>
    <row r="1465" spans="28:30" ht="13.9" customHeight="1">
      <c r="AB1465" s="922" t="s">
        <v>338</v>
      </c>
      <c r="AC1465" s="208" t="s">
        <v>338</v>
      </c>
      <c r="AD1465" s="241" t="s">
        <v>338</v>
      </c>
    </row>
    <row r="1466" spans="28:30" ht="13.9" customHeight="1">
      <c r="AB1466" s="922" t="s">
        <v>338</v>
      </c>
      <c r="AC1466" s="208" t="s">
        <v>338</v>
      </c>
      <c r="AD1466" s="241" t="s">
        <v>338</v>
      </c>
    </row>
    <row r="1467" spans="28:30" ht="13.9" customHeight="1">
      <c r="AB1467" s="922" t="s">
        <v>338</v>
      </c>
      <c r="AC1467" s="208" t="s">
        <v>338</v>
      </c>
      <c r="AD1467" s="241" t="s">
        <v>338</v>
      </c>
    </row>
    <row r="1468" spans="28:30" ht="13.9" customHeight="1">
      <c r="AB1468" s="922" t="s">
        <v>338</v>
      </c>
      <c r="AC1468" s="208" t="s">
        <v>338</v>
      </c>
      <c r="AD1468" s="241" t="s">
        <v>338</v>
      </c>
    </row>
    <row r="1469" spans="28:30" ht="13.9" customHeight="1">
      <c r="AB1469" s="922" t="s">
        <v>338</v>
      </c>
      <c r="AC1469" s="208" t="s">
        <v>338</v>
      </c>
      <c r="AD1469" s="241" t="s">
        <v>338</v>
      </c>
    </row>
    <row r="1470" spans="28:30" ht="13.9" customHeight="1">
      <c r="AB1470" s="922" t="s">
        <v>338</v>
      </c>
      <c r="AC1470" s="208" t="s">
        <v>338</v>
      </c>
      <c r="AD1470" s="241" t="s">
        <v>338</v>
      </c>
    </row>
    <row r="1471" spans="28:30" ht="13.9" customHeight="1">
      <c r="AB1471" s="922" t="s">
        <v>338</v>
      </c>
      <c r="AC1471" s="208" t="s">
        <v>338</v>
      </c>
      <c r="AD1471" s="241" t="s">
        <v>338</v>
      </c>
    </row>
    <row r="1472" spans="28:30" ht="13.9" customHeight="1">
      <c r="AB1472" s="922" t="s">
        <v>338</v>
      </c>
      <c r="AC1472" s="208" t="s">
        <v>338</v>
      </c>
      <c r="AD1472" s="241" t="s">
        <v>338</v>
      </c>
    </row>
    <row r="1473" spans="28:30" ht="13.9" customHeight="1">
      <c r="AB1473" s="922" t="s">
        <v>338</v>
      </c>
      <c r="AC1473" s="208" t="s">
        <v>338</v>
      </c>
      <c r="AD1473" s="241" t="s">
        <v>338</v>
      </c>
    </row>
    <row r="1474" spans="28:30" ht="13.9" customHeight="1">
      <c r="AB1474" s="922" t="s">
        <v>338</v>
      </c>
      <c r="AC1474" s="208" t="s">
        <v>338</v>
      </c>
      <c r="AD1474" s="241" t="s">
        <v>338</v>
      </c>
    </row>
    <row r="1475" spans="28:30" ht="13.9" customHeight="1">
      <c r="AB1475" s="922" t="s">
        <v>338</v>
      </c>
      <c r="AC1475" s="208" t="s">
        <v>338</v>
      </c>
      <c r="AD1475" s="241" t="s">
        <v>338</v>
      </c>
    </row>
    <row r="1476" spans="28:30" ht="13.9" customHeight="1">
      <c r="AB1476" s="922" t="s">
        <v>338</v>
      </c>
      <c r="AC1476" s="208" t="s">
        <v>338</v>
      </c>
      <c r="AD1476" s="241" t="s">
        <v>338</v>
      </c>
    </row>
    <row r="1477" spans="28:30" ht="13.9" customHeight="1">
      <c r="AB1477" s="922" t="s">
        <v>338</v>
      </c>
      <c r="AC1477" s="208" t="s">
        <v>338</v>
      </c>
      <c r="AD1477" s="241" t="s">
        <v>338</v>
      </c>
    </row>
    <row r="1478" spans="28:30" ht="13.9" customHeight="1">
      <c r="AB1478" s="922" t="s">
        <v>338</v>
      </c>
      <c r="AC1478" s="208" t="s">
        <v>338</v>
      </c>
      <c r="AD1478" s="241" t="s">
        <v>338</v>
      </c>
    </row>
    <row r="1479" spans="28:30" ht="13.9" customHeight="1">
      <c r="AB1479" s="922" t="s">
        <v>338</v>
      </c>
      <c r="AC1479" s="208" t="s">
        <v>338</v>
      </c>
      <c r="AD1479" s="241" t="s">
        <v>338</v>
      </c>
    </row>
    <row r="1480" spans="28:30" ht="13.9" customHeight="1">
      <c r="AB1480" s="922" t="s">
        <v>338</v>
      </c>
      <c r="AC1480" s="208" t="s">
        <v>338</v>
      </c>
      <c r="AD1480" s="241" t="s">
        <v>338</v>
      </c>
    </row>
    <row r="1481" spans="28:30" ht="13.9" customHeight="1">
      <c r="AB1481" s="922" t="s">
        <v>338</v>
      </c>
      <c r="AC1481" s="208" t="s">
        <v>338</v>
      </c>
      <c r="AD1481" s="241" t="s">
        <v>338</v>
      </c>
    </row>
    <row r="1482" spans="28:30" ht="13.9" customHeight="1">
      <c r="AB1482" s="922" t="s">
        <v>338</v>
      </c>
      <c r="AC1482" s="208" t="s">
        <v>338</v>
      </c>
      <c r="AD1482" s="241" t="s">
        <v>338</v>
      </c>
    </row>
    <row r="1483" spans="28:30" ht="13.9" customHeight="1">
      <c r="AB1483" s="922" t="s">
        <v>338</v>
      </c>
      <c r="AC1483" s="208" t="s">
        <v>338</v>
      </c>
      <c r="AD1483" s="241" t="s">
        <v>338</v>
      </c>
    </row>
    <row r="1484" spans="28:30" ht="13.9" customHeight="1">
      <c r="AB1484" s="922" t="s">
        <v>338</v>
      </c>
      <c r="AC1484" s="208" t="s">
        <v>338</v>
      </c>
      <c r="AD1484" s="241" t="s">
        <v>338</v>
      </c>
    </row>
    <row r="1485" spans="28:30" ht="13.9" customHeight="1">
      <c r="AB1485" s="922" t="s">
        <v>338</v>
      </c>
      <c r="AC1485" s="208" t="s">
        <v>338</v>
      </c>
      <c r="AD1485" s="241" t="s">
        <v>338</v>
      </c>
    </row>
    <row r="1486" spans="28:30" ht="13.9" customHeight="1">
      <c r="AB1486" s="922" t="s">
        <v>338</v>
      </c>
      <c r="AC1486" s="208" t="s">
        <v>338</v>
      </c>
      <c r="AD1486" s="241" t="s">
        <v>338</v>
      </c>
    </row>
    <row r="1487" spans="28:30" ht="13.9" customHeight="1">
      <c r="AB1487" s="922" t="s">
        <v>338</v>
      </c>
      <c r="AC1487" s="208" t="s">
        <v>338</v>
      </c>
      <c r="AD1487" s="241" t="s">
        <v>338</v>
      </c>
    </row>
    <row r="1488" spans="28:30" ht="13.9" customHeight="1">
      <c r="AB1488" s="922" t="s">
        <v>338</v>
      </c>
      <c r="AC1488" s="208" t="s">
        <v>338</v>
      </c>
      <c r="AD1488" s="241" t="s">
        <v>338</v>
      </c>
    </row>
    <row r="1489" spans="28:30" ht="13.9" customHeight="1">
      <c r="AB1489" s="922" t="s">
        <v>338</v>
      </c>
      <c r="AC1489" s="208" t="s">
        <v>338</v>
      </c>
      <c r="AD1489" s="241" t="s">
        <v>338</v>
      </c>
    </row>
    <row r="1490" spans="28:30" ht="13.9" customHeight="1">
      <c r="AB1490" s="922" t="s">
        <v>338</v>
      </c>
      <c r="AC1490" s="208" t="s">
        <v>338</v>
      </c>
      <c r="AD1490" s="241" t="s">
        <v>338</v>
      </c>
    </row>
    <row r="1491" spans="28:30" ht="13.9" customHeight="1">
      <c r="AB1491" s="922" t="s">
        <v>338</v>
      </c>
      <c r="AC1491" s="208" t="s">
        <v>338</v>
      </c>
      <c r="AD1491" s="241" t="s">
        <v>338</v>
      </c>
    </row>
    <row r="1492" spans="28:30" ht="13.9" customHeight="1">
      <c r="AB1492" s="922" t="s">
        <v>338</v>
      </c>
      <c r="AC1492" s="208" t="s">
        <v>338</v>
      </c>
      <c r="AD1492" s="241" t="s">
        <v>338</v>
      </c>
    </row>
    <row r="1493" spans="28:30" ht="13.9" customHeight="1">
      <c r="AB1493" s="922" t="s">
        <v>338</v>
      </c>
      <c r="AC1493" s="208" t="s">
        <v>338</v>
      </c>
      <c r="AD1493" s="241" t="s">
        <v>338</v>
      </c>
    </row>
    <row r="1494" spans="28:30" ht="13.9" customHeight="1">
      <c r="AB1494" s="922" t="s">
        <v>338</v>
      </c>
      <c r="AC1494" s="208" t="s">
        <v>338</v>
      </c>
      <c r="AD1494" s="241" t="s">
        <v>338</v>
      </c>
    </row>
    <row r="1495" spans="28:30" ht="13.9" customHeight="1">
      <c r="AB1495" s="922" t="s">
        <v>338</v>
      </c>
      <c r="AC1495" s="208" t="s">
        <v>338</v>
      </c>
      <c r="AD1495" s="241" t="s">
        <v>338</v>
      </c>
    </row>
    <row r="1496" spans="28:30" ht="13.9" customHeight="1">
      <c r="AB1496" s="922" t="s">
        <v>338</v>
      </c>
      <c r="AC1496" s="208" t="s">
        <v>338</v>
      </c>
      <c r="AD1496" s="241" t="s">
        <v>338</v>
      </c>
    </row>
    <row r="1497" spans="28:30" ht="13.9" customHeight="1">
      <c r="AB1497" s="922" t="s">
        <v>338</v>
      </c>
      <c r="AC1497" s="208" t="s">
        <v>338</v>
      </c>
      <c r="AD1497" s="241" t="s">
        <v>338</v>
      </c>
    </row>
    <row r="1498" spans="28:30" ht="13.9" customHeight="1">
      <c r="AB1498" s="922" t="s">
        <v>338</v>
      </c>
      <c r="AC1498" s="208" t="s">
        <v>338</v>
      </c>
      <c r="AD1498" s="241" t="s">
        <v>338</v>
      </c>
    </row>
    <row r="1499" spans="28:30" ht="13.9" customHeight="1">
      <c r="AB1499" s="922" t="s">
        <v>338</v>
      </c>
      <c r="AC1499" s="208" t="s">
        <v>338</v>
      </c>
      <c r="AD1499" s="241" t="s">
        <v>338</v>
      </c>
    </row>
    <row r="1500" spans="28:30" ht="13.9" customHeight="1">
      <c r="AB1500" s="922" t="s">
        <v>338</v>
      </c>
      <c r="AC1500" s="208" t="s">
        <v>338</v>
      </c>
      <c r="AD1500" s="241" t="s">
        <v>338</v>
      </c>
    </row>
    <row r="1501" spans="28:30" ht="13.9" customHeight="1">
      <c r="AB1501" s="922" t="s">
        <v>338</v>
      </c>
      <c r="AC1501" s="208" t="s">
        <v>338</v>
      </c>
      <c r="AD1501" s="241" t="s">
        <v>338</v>
      </c>
    </row>
    <row r="1502" spans="28:30" ht="13.9" customHeight="1">
      <c r="AB1502" s="922" t="s">
        <v>338</v>
      </c>
      <c r="AC1502" s="208" t="s">
        <v>338</v>
      </c>
      <c r="AD1502" s="241" t="s">
        <v>338</v>
      </c>
    </row>
  </sheetData>
  <sortState ref="B6:S259">
    <sortCondition ref="B259"/>
  </sortState>
  <hyperlinks>
    <hyperlink ref="C3" r:id="rId1"/>
  </hyperlinks>
  <pageMargins left="0.7" right="0.7" top="0.75" bottom="0.75" header="0.3" footer="0.3"/>
  <pageSetup paperSize="9" orientation="portrait" horizontalDpi="1200" verticalDpi="1200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B1:AD1502"/>
  <sheetViews>
    <sheetView zoomScale="90" zoomScaleNormal="90" workbookViewId="0">
      <selection activeCell="Y26" sqref="Y26"/>
    </sheetView>
  </sheetViews>
  <sheetFormatPr baseColWidth="10" defaultColWidth="7.58203125" defaultRowHeight="11.5"/>
  <cols>
    <col min="1" max="1" width="3.08203125" style="208" customWidth="1"/>
    <col min="2" max="2" width="8" style="208" customWidth="1"/>
    <col min="3" max="22" width="4.25" style="208" customWidth="1"/>
    <col min="23" max="23" width="9.5" style="208" customWidth="1"/>
    <col min="24" max="24" width="2.75" style="208" customWidth="1"/>
    <col min="25" max="25" width="17" style="208" customWidth="1"/>
    <col min="26" max="27" width="7.58203125" style="208"/>
    <col min="28" max="28" width="18" style="922" customWidth="1"/>
    <col min="29" max="29" width="31.33203125" style="208" customWidth="1"/>
    <col min="30" max="30" width="10" style="241" customWidth="1"/>
    <col min="31" max="16384" width="7.58203125" style="208"/>
  </cols>
  <sheetData>
    <row r="1" spans="2:30">
      <c r="B1" s="147" t="str">
        <f>B6</f>
        <v>QS 2021</v>
      </c>
      <c r="C1" s="147"/>
      <c r="D1" s="120" t="s">
        <v>403</v>
      </c>
      <c r="E1" s="147"/>
      <c r="F1" s="147"/>
      <c r="G1" s="147"/>
      <c r="H1" s="147"/>
      <c r="I1" s="147"/>
      <c r="J1" s="147"/>
    </row>
    <row r="2" spans="2:30">
      <c r="D2" s="444" t="s">
        <v>551</v>
      </c>
      <c r="AB2" s="922" t="s">
        <v>583</v>
      </c>
    </row>
    <row r="3" spans="2:30">
      <c r="B3" s="208" t="s">
        <v>476</v>
      </c>
    </row>
    <row r="4" spans="2:30">
      <c r="AB4" s="922" t="s">
        <v>325</v>
      </c>
      <c r="AC4" s="922" t="s">
        <v>665</v>
      </c>
      <c r="AD4" s="923" t="s">
        <v>374</v>
      </c>
    </row>
    <row r="5" spans="2:30">
      <c r="AB5" s="922" t="s">
        <v>33</v>
      </c>
      <c r="AC5" s="208" t="s">
        <v>2037</v>
      </c>
      <c r="AD5" s="241">
        <v>66</v>
      </c>
    </row>
    <row r="6" spans="2:30">
      <c r="B6" s="208" t="s">
        <v>2604</v>
      </c>
      <c r="C6" s="208">
        <v>1</v>
      </c>
      <c r="D6" s="208">
        <v>1</v>
      </c>
      <c r="E6" s="208">
        <v>2</v>
      </c>
      <c r="F6" s="208">
        <v>2</v>
      </c>
      <c r="G6" s="208">
        <v>3</v>
      </c>
      <c r="H6" s="208">
        <v>3</v>
      </c>
      <c r="I6" s="208">
        <v>4</v>
      </c>
      <c r="J6" s="208">
        <v>4</v>
      </c>
      <c r="K6" s="208">
        <v>5</v>
      </c>
      <c r="L6" s="208">
        <v>5</v>
      </c>
      <c r="M6" s="208">
        <v>6</v>
      </c>
      <c r="N6" s="208">
        <v>6</v>
      </c>
      <c r="O6" s="208">
        <v>7</v>
      </c>
      <c r="P6" s="208">
        <v>7</v>
      </c>
      <c r="Q6" s="208">
        <v>8</v>
      </c>
      <c r="R6" s="208">
        <v>8</v>
      </c>
      <c r="S6" s="208">
        <v>9</v>
      </c>
      <c r="T6" s="208">
        <v>9</v>
      </c>
      <c r="U6" s="208">
        <v>10</v>
      </c>
      <c r="V6" s="208">
        <v>10</v>
      </c>
      <c r="Y6" s="208" t="s">
        <v>2604</v>
      </c>
      <c r="Z6" s="208" t="s">
        <v>664</v>
      </c>
      <c r="AB6" s="922" t="s">
        <v>338</v>
      </c>
      <c r="AC6" s="208" t="s">
        <v>2038</v>
      </c>
      <c r="AD6" s="241">
        <v>326</v>
      </c>
    </row>
    <row r="7" spans="2:30">
      <c r="B7" s="208">
        <v>0</v>
      </c>
      <c r="C7" s="208">
        <v>0</v>
      </c>
      <c r="D7" s="208">
        <v>0</v>
      </c>
      <c r="E7" s="208">
        <v>0</v>
      </c>
      <c r="F7" s="208">
        <v>0</v>
      </c>
      <c r="G7" s="208">
        <v>0</v>
      </c>
      <c r="H7" s="208">
        <v>0</v>
      </c>
      <c r="I7" s="208">
        <v>0</v>
      </c>
      <c r="J7" s="208">
        <v>0</v>
      </c>
      <c r="K7" s="208">
        <v>0</v>
      </c>
      <c r="L7" s="208">
        <v>0</v>
      </c>
      <c r="M7" s="208">
        <v>0</v>
      </c>
      <c r="N7" s="208">
        <v>0</v>
      </c>
      <c r="O7" s="208">
        <v>0</v>
      </c>
      <c r="P7" s="208">
        <v>0</v>
      </c>
      <c r="Q7" s="208">
        <v>0</v>
      </c>
      <c r="R7" s="208">
        <v>0</v>
      </c>
      <c r="S7" s="208">
        <v>0</v>
      </c>
      <c r="T7" s="208">
        <v>0</v>
      </c>
      <c r="U7" s="208">
        <v>0</v>
      </c>
      <c r="V7" s="208">
        <v>0</v>
      </c>
      <c r="Y7" s="208">
        <v>0</v>
      </c>
      <c r="Z7" s="208">
        <v>0</v>
      </c>
      <c r="AB7" s="922" t="s">
        <v>338</v>
      </c>
      <c r="AC7" s="208" t="s">
        <v>2039</v>
      </c>
      <c r="AD7" s="241">
        <v>377</v>
      </c>
    </row>
    <row r="8" spans="2:30">
      <c r="B8" s="208" t="s">
        <v>41</v>
      </c>
      <c r="C8" s="208" t="s">
        <v>338</v>
      </c>
      <c r="D8" s="208" t="s">
        <v>155</v>
      </c>
      <c r="E8" s="208" t="s">
        <v>338</v>
      </c>
      <c r="F8" s="208" t="s">
        <v>338</v>
      </c>
      <c r="G8" s="208" t="s">
        <v>338</v>
      </c>
      <c r="H8" s="208" t="s">
        <v>338</v>
      </c>
      <c r="I8" s="208" t="s">
        <v>338</v>
      </c>
      <c r="J8" s="208" t="s">
        <v>338</v>
      </c>
      <c r="K8" s="208" t="s">
        <v>338</v>
      </c>
      <c r="L8" s="208" t="s">
        <v>338</v>
      </c>
      <c r="M8" s="208" t="s">
        <v>338</v>
      </c>
      <c r="N8" s="208" t="s">
        <v>338</v>
      </c>
      <c r="O8" s="208" t="s">
        <v>338</v>
      </c>
      <c r="P8" s="208" t="s">
        <v>338</v>
      </c>
      <c r="Q8" s="208" t="s">
        <v>338</v>
      </c>
      <c r="R8" s="208" t="s">
        <v>338</v>
      </c>
      <c r="S8" s="208" t="s">
        <v>338</v>
      </c>
      <c r="T8" s="208" t="s">
        <v>338</v>
      </c>
      <c r="U8" s="208" t="s">
        <v>338</v>
      </c>
      <c r="V8" s="208" t="s">
        <v>338</v>
      </c>
      <c r="Y8" s="208" t="s">
        <v>41</v>
      </c>
      <c r="Z8" s="208" t="s">
        <v>668</v>
      </c>
      <c r="AB8" s="922" t="s">
        <v>338</v>
      </c>
      <c r="AC8" s="208" t="s">
        <v>2040</v>
      </c>
      <c r="AD8" s="241">
        <v>443</v>
      </c>
    </row>
    <row r="9" spans="2:30">
      <c r="B9" s="208" t="s">
        <v>123</v>
      </c>
      <c r="C9" s="208" t="s">
        <v>338</v>
      </c>
      <c r="D9" s="208" t="s">
        <v>155</v>
      </c>
      <c r="E9" s="208" t="s">
        <v>338</v>
      </c>
      <c r="F9" s="208" t="s">
        <v>338</v>
      </c>
      <c r="G9" s="208" t="s">
        <v>338</v>
      </c>
      <c r="H9" s="208" t="s">
        <v>338</v>
      </c>
      <c r="I9" s="208" t="s">
        <v>338</v>
      </c>
      <c r="J9" s="208" t="s">
        <v>338</v>
      </c>
      <c r="K9" s="208" t="s">
        <v>338</v>
      </c>
      <c r="L9" s="208" t="s">
        <v>338</v>
      </c>
      <c r="M9" s="208" t="s">
        <v>338</v>
      </c>
      <c r="N9" s="208" t="s">
        <v>338</v>
      </c>
      <c r="O9" s="208" t="s">
        <v>338</v>
      </c>
      <c r="P9" s="208" t="s">
        <v>338</v>
      </c>
      <c r="Q9" s="208" t="s">
        <v>338</v>
      </c>
      <c r="R9" s="208" t="s">
        <v>338</v>
      </c>
      <c r="S9" s="208" t="s">
        <v>338</v>
      </c>
      <c r="T9" s="208" t="s">
        <v>338</v>
      </c>
      <c r="U9" s="208" t="s">
        <v>338</v>
      </c>
      <c r="V9" s="208" t="s">
        <v>338</v>
      </c>
      <c r="Y9" s="208" t="s">
        <v>123</v>
      </c>
      <c r="Z9" s="208" t="s">
        <v>668</v>
      </c>
      <c r="AB9" s="922" t="s">
        <v>338</v>
      </c>
      <c r="AC9" s="208" t="s">
        <v>2041</v>
      </c>
      <c r="AD9" s="241">
        <v>465</v>
      </c>
    </row>
    <row r="10" spans="2:30">
      <c r="B10" s="208" t="s">
        <v>36</v>
      </c>
      <c r="C10" s="208" t="s">
        <v>338</v>
      </c>
      <c r="D10" s="208" t="s">
        <v>155</v>
      </c>
      <c r="E10" s="208" t="s">
        <v>338</v>
      </c>
      <c r="F10" s="208" t="s">
        <v>338</v>
      </c>
      <c r="G10" s="208" t="s">
        <v>338</v>
      </c>
      <c r="H10" s="208" t="s">
        <v>338</v>
      </c>
      <c r="I10" s="208" t="s">
        <v>338</v>
      </c>
      <c r="J10" s="208" t="s">
        <v>338</v>
      </c>
      <c r="K10" s="208" t="s">
        <v>338</v>
      </c>
      <c r="L10" s="208" t="s">
        <v>338</v>
      </c>
      <c r="M10" s="208" t="s">
        <v>338</v>
      </c>
      <c r="N10" s="208" t="s">
        <v>338</v>
      </c>
      <c r="O10" s="208" t="s">
        <v>338</v>
      </c>
      <c r="P10" s="208" t="s">
        <v>338</v>
      </c>
      <c r="Q10" s="208" t="s">
        <v>338</v>
      </c>
      <c r="R10" s="208" t="s">
        <v>338</v>
      </c>
      <c r="S10" s="208" t="s">
        <v>338</v>
      </c>
      <c r="T10" s="208" t="s">
        <v>338</v>
      </c>
      <c r="U10" s="208" t="s">
        <v>338</v>
      </c>
      <c r="V10" s="208" t="s">
        <v>338</v>
      </c>
      <c r="Y10" s="208" t="s">
        <v>36</v>
      </c>
      <c r="Z10" s="208" t="s">
        <v>668</v>
      </c>
      <c r="AB10" s="922" t="s">
        <v>338</v>
      </c>
      <c r="AC10" s="208" t="s">
        <v>2042</v>
      </c>
      <c r="AD10" s="241" t="s">
        <v>2043</v>
      </c>
    </row>
    <row r="11" spans="2:30">
      <c r="B11" s="208" t="s">
        <v>69</v>
      </c>
      <c r="C11" s="208" t="s">
        <v>338</v>
      </c>
      <c r="D11" s="208" t="s">
        <v>155</v>
      </c>
      <c r="E11" s="208" t="s">
        <v>338</v>
      </c>
      <c r="F11" s="208" t="s">
        <v>338</v>
      </c>
      <c r="G11" s="208" t="s">
        <v>338</v>
      </c>
      <c r="H11" s="208" t="s">
        <v>338</v>
      </c>
      <c r="I11" s="208" t="s">
        <v>338</v>
      </c>
      <c r="J11" s="208" t="s">
        <v>338</v>
      </c>
      <c r="K11" s="208" t="s">
        <v>338</v>
      </c>
      <c r="L11" s="208" t="s">
        <v>338</v>
      </c>
      <c r="M11" s="208" t="s">
        <v>338</v>
      </c>
      <c r="N11" s="208" t="s">
        <v>338</v>
      </c>
      <c r="O11" s="208" t="s">
        <v>338</v>
      </c>
      <c r="P11" s="208" t="s">
        <v>338</v>
      </c>
      <c r="Q11" s="208" t="s">
        <v>338</v>
      </c>
      <c r="R11" s="208" t="s">
        <v>338</v>
      </c>
      <c r="S11" s="208" t="s">
        <v>338</v>
      </c>
      <c r="T11" s="208" t="s">
        <v>338</v>
      </c>
      <c r="U11" s="208" t="s">
        <v>338</v>
      </c>
      <c r="V11" s="208" t="s">
        <v>338</v>
      </c>
      <c r="Y11" s="208" t="s">
        <v>69</v>
      </c>
      <c r="Z11" s="208" t="s">
        <v>668</v>
      </c>
      <c r="AB11" s="922" t="s">
        <v>338</v>
      </c>
      <c r="AC11" s="208" t="s">
        <v>2044</v>
      </c>
      <c r="AD11" s="241" t="s">
        <v>2045</v>
      </c>
    </row>
    <row r="12" spans="2:30">
      <c r="B12" s="208" t="s">
        <v>33</v>
      </c>
      <c r="C12" s="208">
        <v>66</v>
      </c>
      <c r="D12" s="208" t="s">
        <v>675</v>
      </c>
      <c r="E12" s="208">
        <v>326</v>
      </c>
      <c r="F12" s="208" t="s">
        <v>2605</v>
      </c>
      <c r="G12" s="208">
        <v>377</v>
      </c>
      <c r="H12" s="208" t="s">
        <v>2606</v>
      </c>
      <c r="I12" s="208">
        <v>443</v>
      </c>
      <c r="J12" s="208" t="s">
        <v>2607</v>
      </c>
      <c r="K12" s="208">
        <v>465</v>
      </c>
      <c r="L12" s="208" t="s">
        <v>2608</v>
      </c>
      <c r="M12" s="208" t="s">
        <v>2043</v>
      </c>
      <c r="N12" s="208" t="s">
        <v>2609</v>
      </c>
      <c r="O12" s="208" t="s">
        <v>2045</v>
      </c>
      <c r="P12" s="208" t="s">
        <v>676</v>
      </c>
      <c r="Q12" s="208" t="s">
        <v>2045</v>
      </c>
      <c r="R12" s="208" t="s">
        <v>2610</v>
      </c>
      <c r="S12" s="208" t="s">
        <v>2048</v>
      </c>
      <c r="T12" s="208" t="s">
        <v>2611</v>
      </c>
      <c r="U12" s="208" t="s">
        <v>2050</v>
      </c>
      <c r="V12" s="208" t="s">
        <v>677</v>
      </c>
      <c r="Y12" s="208" t="s">
        <v>33</v>
      </c>
      <c r="Z12" s="208">
        <v>13</v>
      </c>
      <c r="AB12" s="922" t="s">
        <v>338</v>
      </c>
      <c r="AC12" s="208" t="s">
        <v>2046</v>
      </c>
      <c r="AD12" s="241" t="s">
        <v>2045</v>
      </c>
    </row>
    <row r="13" spans="2:30">
      <c r="B13" s="208" t="s">
        <v>124</v>
      </c>
      <c r="C13" s="208" t="s">
        <v>338</v>
      </c>
      <c r="D13" s="208" t="s">
        <v>155</v>
      </c>
      <c r="E13" s="208" t="s">
        <v>338</v>
      </c>
      <c r="F13" s="208" t="s">
        <v>338</v>
      </c>
      <c r="G13" s="208" t="s">
        <v>338</v>
      </c>
      <c r="H13" s="208" t="s">
        <v>338</v>
      </c>
      <c r="I13" s="208" t="s">
        <v>338</v>
      </c>
      <c r="J13" s="208" t="s">
        <v>338</v>
      </c>
      <c r="K13" s="208" t="s">
        <v>338</v>
      </c>
      <c r="L13" s="208" t="s">
        <v>338</v>
      </c>
      <c r="M13" s="208" t="s">
        <v>338</v>
      </c>
      <c r="N13" s="208" t="s">
        <v>338</v>
      </c>
      <c r="O13" s="208" t="s">
        <v>338</v>
      </c>
      <c r="P13" s="208" t="s">
        <v>338</v>
      </c>
      <c r="Q13" s="208" t="s">
        <v>338</v>
      </c>
      <c r="R13" s="208" t="s">
        <v>338</v>
      </c>
      <c r="S13" s="208" t="s">
        <v>338</v>
      </c>
      <c r="T13" s="208" t="s">
        <v>338</v>
      </c>
      <c r="U13" s="208" t="s">
        <v>338</v>
      </c>
      <c r="V13" s="208" t="s">
        <v>338</v>
      </c>
      <c r="Y13" s="208" t="s">
        <v>124</v>
      </c>
      <c r="Z13" s="208" t="s">
        <v>668</v>
      </c>
      <c r="AB13" s="922" t="s">
        <v>338</v>
      </c>
      <c r="AC13" s="208" t="s">
        <v>2047</v>
      </c>
      <c r="AD13" s="241" t="s">
        <v>2048</v>
      </c>
    </row>
    <row r="14" spans="2:30">
      <c r="B14" s="208" t="s">
        <v>55</v>
      </c>
      <c r="C14" s="208">
        <v>31</v>
      </c>
      <c r="D14" s="208" t="s">
        <v>682</v>
      </c>
      <c r="E14" s="208">
        <v>40</v>
      </c>
      <c r="F14" s="208" t="s">
        <v>684</v>
      </c>
      <c r="G14" s="208">
        <v>41</v>
      </c>
      <c r="H14" s="208" t="s">
        <v>680</v>
      </c>
      <c r="I14" s="208">
        <v>44</v>
      </c>
      <c r="J14" s="208" t="s">
        <v>683</v>
      </c>
      <c r="K14" s="208">
        <v>46</v>
      </c>
      <c r="L14" s="208" t="s">
        <v>681</v>
      </c>
      <c r="M14" s="208">
        <v>55</v>
      </c>
      <c r="N14" s="208" t="s">
        <v>685</v>
      </c>
      <c r="O14" s="208">
        <v>92</v>
      </c>
      <c r="P14" s="208" t="s">
        <v>686</v>
      </c>
      <c r="Q14" s="208">
        <v>106</v>
      </c>
      <c r="R14" s="208" t="s">
        <v>688</v>
      </c>
      <c r="S14" s="208">
        <v>133</v>
      </c>
      <c r="T14" s="208" t="s">
        <v>2612</v>
      </c>
      <c r="U14" s="208">
        <v>196</v>
      </c>
      <c r="V14" s="208" t="s">
        <v>2613</v>
      </c>
      <c r="Y14" s="208" t="s">
        <v>55</v>
      </c>
      <c r="Z14" s="208">
        <v>36</v>
      </c>
      <c r="AB14" s="922" t="s">
        <v>338</v>
      </c>
      <c r="AC14" s="208" t="s">
        <v>2049</v>
      </c>
      <c r="AD14" s="241" t="s">
        <v>2050</v>
      </c>
    </row>
    <row r="15" spans="2:30">
      <c r="B15" s="208" t="s">
        <v>88</v>
      </c>
      <c r="C15" s="208">
        <v>150</v>
      </c>
      <c r="D15" s="208" t="s">
        <v>692</v>
      </c>
      <c r="E15" s="208">
        <v>191</v>
      </c>
      <c r="F15" s="208" t="s">
        <v>697</v>
      </c>
      <c r="G15" s="208">
        <v>265</v>
      </c>
      <c r="H15" s="208" t="s">
        <v>694</v>
      </c>
      <c r="I15" s="208">
        <v>275</v>
      </c>
      <c r="J15" s="208" t="s">
        <v>704</v>
      </c>
      <c r="K15" s="208">
        <v>362</v>
      </c>
      <c r="L15" s="208" t="s">
        <v>2614</v>
      </c>
      <c r="M15" s="208" t="s">
        <v>2067</v>
      </c>
      <c r="N15" s="208" t="s">
        <v>2615</v>
      </c>
      <c r="O15" s="208" t="s">
        <v>2069</v>
      </c>
      <c r="P15" s="208" t="s">
        <v>700</v>
      </c>
      <c r="Q15" s="208" t="s">
        <v>2063</v>
      </c>
      <c r="R15" s="208" t="s">
        <v>2616</v>
      </c>
      <c r="S15" s="208" t="s">
        <v>338</v>
      </c>
      <c r="T15" s="208" t="s">
        <v>338</v>
      </c>
      <c r="U15" s="208" t="s">
        <v>338</v>
      </c>
      <c r="V15" s="208" t="s">
        <v>338</v>
      </c>
      <c r="Y15" s="208" t="s">
        <v>88</v>
      </c>
      <c r="Z15" s="208">
        <v>8</v>
      </c>
      <c r="AB15" s="922" t="s">
        <v>338</v>
      </c>
      <c r="AC15" s="208" t="s">
        <v>2051</v>
      </c>
      <c r="AD15" s="241" t="s">
        <v>2050</v>
      </c>
    </row>
    <row r="16" spans="2:30">
      <c r="B16" s="208" t="s">
        <v>87</v>
      </c>
      <c r="C16" s="208" t="s">
        <v>338</v>
      </c>
      <c r="D16" s="208" t="s">
        <v>155</v>
      </c>
      <c r="E16" s="208" t="s">
        <v>338</v>
      </c>
      <c r="F16" s="208" t="s">
        <v>338</v>
      </c>
      <c r="G16" s="208" t="s">
        <v>338</v>
      </c>
      <c r="H16" s="208" t="s">
        <v>338</v>
      </c>
      <c r="I16" s="208" t="s">
        <v>338</v>
      </c>
      <c r="J16" s="208" t="s">
        <v>338</v>
      </c>
      <c r="K16" s="208" t="s">
        <v>338</v>
      </c>
      <c r="L16" s="208" t="s">
        <v>338</v>
      </c>
      <c r="M16" s="208" t="s">
        <v>338</v>
      </c>
      <c r="N16" s="208" t="s">
        <v>338</v>
      </c>
      <c r="O16" s="208" t="s">
        <v>338</v>
      </c>
      <c r="P16" s="208" t="s">
        <v>338</v>
      </c>
      <c r="Q16" s="208" t="s">
        <v>338</v>
      </c>
      <c r="R16" s="208" t="s">
        <v>338</v>
      </c>
      <c r="S16" s="208" t="s">
        <v>338</v>
      </c>
      <c r="T16" s="208" t="s">
        <v>338</v>
      </c>
      <c r="U16" s="208" t="s">
        <v>338</v>
      </c>
      <c r="V16" s="208" t="s">
        <v>338</v>
      </c>
      <c r="Y16" s="208" t="s">
        <v>87</v>
      </c>
      <c r="Z16" s="208" t="s">
        <v>668</v>
      </c>
      <c r="AB16" s="922" t="s">
        <v>338</v>
      </c>
      <c r="AC16" s="208" t="s">
        <v>2052</v>
      </c>
      <c r="AD16" s="241" t="s">
        <v>2050</v>
      </c>
    </row>
    <row r="17" spans="2:30">
      <c r="B17" s="208" t="s">
        <v>136</v>
      </c>
      <c r="C17" s="208" t="s">
        <v>2045</v>
      </c>
      <c r="D17" s="208" t="s">
        <v>2617</v>
      </c>
      <c r="E17" s="208" t="s">
        <v>2050</v>
      </c>
      <c r="F17" s="208" t="s">
        <v>2618</v>
      </c>
      <c r="G17" s="208" t="s">
        <v>338</v>
      </c>
      <c r="H17" s="208" t="s">
        <v>338</v>
      </c>
      <c r="I17" s="208" t="s">
        <v>338</v>
      </c>
      <c r="J17" s="208" t="s">
        <v>338</v>
      </c>
      <c r="K17" s="208" t="s">
        <v>338</v>
      </c>
      <c r="L17" s="208" t="s">
        <v>338</v>
      </c>
      <c r="M17" s="208" t="s">
        <v>338</v>
      </c>
      <c r="N17" s="208" t="s">
        <v>338</v>
      </c>
      <c r="O17" s="208" t="s">
        <v>338</v>
      </c>
      <c r="P17" s="208" t="s">
        <v>338</v>
      </c>
      <c r="Q17" s="208" t="s">
        <v>338</v>
      </c>
      <c r="R17" s="208" t="s">
        <v>338</v>
      </c>
      <c r="S17" s="208" t="s">
        <v>338</v>
      </c>
      <c r="T17" s="208" t="s">
        <v>338</v>
      </c>
      <c r="U17" s="208" t="s">
        <v>338</v>
      </c>
      <c r="V17" s="208" t="s">
        <v>338</v>
      </c>
      <c r="Y17" s="208" t="s">
        <v>136</v>
      </c>
      <c r="Z17" s="208">
        <v>2</v>
      </c>
      <c r="AB17" s="922" t="s">
        <v>338</v>
      </c>
      <c r="AC17" s="208" t="s">
        <v>2053</v>
      </c>
      <c r="AD17" s="241" t="s">
        <v>2050</v>
      </c>
    </row>
    <row r="18" spans="2:30">
      <c r="B18" s="208" t="s">
        <v>11</v>
      </c>
      <c r="C18" s="208" t="s">
        <v>2050</v>
      </c>
      <c r="D18" s="208" t="s">
        <v>2619</v>
      </c>
      <c r="E18" s="208" t="s">
        <v>2050</v>
      </c>
      <c r="F18" s="208" t="s">
        <v>2620</v>
      </c>
      <c r="G18" s="208" t="s">
        <v>338</v>
      </c>
      <c r="H18" s="208" t="s">
        <v>338</v>
      </c>
      <c r="I18" s="208" t="s">
        <v>338</v>
      </c>
      <c r="J18" s="208" t="s">
        <v>338</v>
      </c>
      <c r="K18" s="208" t="s">
        <v>338</v>
      </c>
      <c r="L18" s="208" t="s">
        <v>338</v>
      </c>
      <c r="M18" s="208" t="s">
        <v>338</v>
      </c>
      <c r="N18" s="208" t="s">
        <v>338</v>
      </c>
      <c r="O18" s="208" t="s">
        <v>338</v>
      </c>
      <c r="P18" s="208" t="s">
        <v>338</v>
      </c>
      <c r="Q18" s="208" t="s">
        <v>338</v>
      </c>
      <c r="R18" s="208" t="s">
        <v>338</v>
      </c>
      <c r="S18" s="208" t="s">
        <v>338</v>
      </c>
      <c r="T18" s="208" t="s">
        <v>338</v>
      </c>
      <c r="U18" s="208" t="s">
        <v>338</v>
      </c>
      <c r="V18" s="208" t="s">
        <v>338</v>
      </c>
      <c r="Y18" s="208" t="s">
        <v>11</v>
      </c>
      <c r="Z18" s="208">
        <v>2</v>
      </c>
      <c r="AB18" s="922" t="s">
        <v>55</v>
      </c>
      <c r="AC18" s="208" t="s">
        <v>678</v>
      </c>
      <c r="AD18" s="241">
        <v>31</v>
      </c>
    </row>
    <row r="19" spans="2:30">
      <c r="B19" s="208" t="s">
        <v>84</v>
      </c>
      <c r="C19" s="208">
        <v>317</v>
      </c>
      <c r="D19" s="208" t="s">
        <v>2621</v>
      </c>
      <c r="E19" s="208" t="s">
        <v>2050</v>
      </c>
      <c r="F19" s="208" t="s">
        <v>2622</v>
      </c>
      <c r="G19" s="208" t="s">
        <v>338</v>
      </c>
      <c r="H19" s="208" t="s">
        <v>338</v>
      </c>
      <c r="I19" s="208" t="s">
        <v>338</v>
      </c>
      <c r="J19" s="208" t="s">
        <v>338</v>
      </c>
      <c r="K19" s="208" t="s">
        <v>338</v>
      </c>
      <c r="L19" s="208" t="s">
        <v>338</v>
      </c>
      <c r="M19" s="208" t="s">
        <v>338</v>
      </c>
      <c r="N19" s="208" t="s">
        <v>338</v>
      </c>
      <c r="O19" s="208" t="s">
        <v>338</v>
      </c>
      <c r="P19" s="208" t="s">
        <v>338</v>
      </c>
      <c r="Q19" s="208" t="s">
        <v>338</v>
      </c>
      <c r="R19" s="208" t="s">
        <v>338</v>
      </c>
      <c r="S19" s="208" t="s">
        <v>338</v>
      </c>
      <c r="T19" s="208" t="s">
        <v>338</v>
      </c>
      <c r="U19" s="208" t="s">
        <v>338</v>
      </c>
      <c r="V19" s="208" t="s">
        <v>338</v>
      </c>
      <c r="Y19" s="208" t="s">
        <v>84</v>
      </c>
      <c r="Z19" s="208">
        <v>2</v>
      </c>
      <c r="AB19" s="922" t="s">
        <v>338</v>
      </c>
      <c r="AC19" s="208" t="s">
        <v>2054</v>
      </c>
      <c r="AD19" s="241">
        <v>40</v>
      </c>
    </row>
    <row r="20" spans="2:30">
      <c r="B20" s="208" t="s">
        <v>78</v>
      </c>
      <c r="C20" s="208">
        <v>84</v>
      </c>
      <c r="D20" s="208" t="s">
        <v>712</v>
      </c>
      <c r="E20" s="208">
        <v>135</v>
      </c>
      <c r="F20" s="208" t="s">
        <v>711</v>
      </c>
      <c r="G20" s="208">
        <v>189</v>
      </c>
      <c r="H20" s="208" t="s">
        <v>715</v>
      </c>
      <c r="I20" s="208">
        <v>200</v>
      </c>
      <c r="J20" s="208" t="s">
        <v>718</v>
      </c>
      <c r="K20" s="208">
        <v>238</v>
      </c>
      <c r="L20" s="208" t="s">
        <v>717</v>
      </c>
      <c r="M20" s="208">
        <v>250</v>
      </c>
      <c r="N20" s="208" t="s">
        <v>714</v>
      </c>
      <c r="O20" s="208">
        <v>451</v>
      </c>
      <c r="P20" s="208" t="s">
        <v>716</v>
      </c>
      <c r="Q20" s="208">
        <v>456</v>
      </c>
      <c r="R20" s="208" t="s">
        <v>719</v>
      </c>
      <c r="S20" s="208" t="s">
        <v>2045</v>
      </c>
      <c r="T20" s="208" t="s">
        <v>2623</v>
      </c>
      <c r="U20" s="208" t="s">
        <v>338</v>
      </c>
      <c r="V20" s="208" t="s">
        <v>338</v>
      </c>
      <c r="Y20" s="208" t="s">
        <v>78</v>
      </c>
      <c r="Z20" s="208">
        <v>9</v>
      </c>
      <c r="AB20" s="922" t="s">
        <v>338</v>
      </c>
      <c r="AC20" s="208" t="s">
        <v>673</v>
      </c>
      <c r="AD20" s="241">
        <v>41</v>
      </c>
    </row>
    <row r="21" spans="2:30">
      <c r="B21" s="208" t="s">
        <v>85</v>
      </c>
      <c r="C21" s="208" t="s">
        <v>338</v>
      </c>
      <c r="D21" s="208" t="s">
        <v>155</v>
      </c>
      <c r="E21" s="208" t="s">
        <v>338</v>
      </c>
      <c r="F21" s="208" t="s">
        <v>338</v>
      </c>
      <c r="G21" s="208" t="s">
        <v>338</v>
      </c>
      <c r="H21" s="208" t="s">
        <v>338</v>
      </c>
      <c r="I21" s="208" t="s">
        <v>338</v>
      </c>
      <c r="J21" s="208" t="s">
        <v>338</v>
      </c>
      <c r="K21" s="208" t="s">
        <v>338</v>
      </c>
      <c r="L21" s="208" t="s">
        <v>338</v>
      </c>
      <c r="M21" s="208" t="s">
        <v>338</v>
      </c>
      <c r="N21" s="208" t="s">
        <v>338</v>
      </c>
      <c r="O21" s="208" t="s">
        <v>338</v>
      </c>
      <c r="P21" s="208" t="s">
        <v>338</v>
      </c>
      <c r="Q21" s="208" t="s">
        <v>338</v>
      </c>
      <c r="R21" s="208" t="s">
        <v>338</v>
      </c>
      <c r="S21" s="208" t="s">
        <v>338</v>
      </c>
      <c r="T21" s="208" t="s">
        <v>338</v>
      </c>
      <c r="U21" s="208" t="s">
        <v>338</v>
      </c>
      <c r="V21" s="208" t="s">
        <v>338</v>
      </c>
      <c r="Y21" s="208" t="s">
        <v>85</v>
      </c>
      <c r="Z21" s="208" t="s">
        <v>668</v>
      </c>
      <c r="AB21" s="922" t="s">
        <v>338</v>
      </c>
      <c r="AC21" s="208" t="s">
        <v>2055</v>
      </c>
      <c r="AD21" s="241">
        <v>44</v>
      </c>
    </row>
    <row r="22" spans="2:30">
      <c r="B22" s="208" t="s">
        <v>81</v>
      </c>
      <c r="C22" s="208" t="s">
        <v>338</v>
      </c>
      <c r="D22" s="208" t="s">
        <v>155</v>
      </c>
      <c r="E22" s="208" t="s">
        <v>338</v>
      </c>
      <c r="F22" s="208" t="s">
        <v>338</v>
      </c>
      <c r="G22" s="208" t="s">
        <v>338</v>
      </c>
      <c r="H22" s="208" t="s">
        <v>338</v>
      </c>
      <c r="I22" s="208" t="s">
        <v>338</v>
      </c>
      <c r="J22" s="208" t="s">
        <v>338</v>
      </c>
      <c r="K22" s="208" t="s">
        <v>338</v>
      </c>
      <c r="L22" s="208" t="s">
        <v>338</v>
      </c>
      <c r="M22" s="208" t="s">
        <v>338</v>
      </c>
      <c r="N22" s="208" t="s">
        <v>338</v>
      </c>
      <c r="O22" s="208" t="s">
        <v>338</v>
      </c>
      <c r="P22" s="208" t="s">
        <v>338</v>
      </c>
      <c r="Q22" s="208" t="s">
        <v>338</v>
      </c>
      <c r="R22" s="208" t="s">
        <v>338</v>
      </c>
      <c r="S22" s="208" t="s">
        <v>338</v>
      </c>
      <c r="T22" s="208" t="s">
        <v>338</v>
      </c>
      <c r="U22" s="208" t="s">
        <v>338</v>
      </c>
      <c r="V22" s="208" t="s">
        <v>338</v>
      </c>
      <c r="Y22" s="208" t="s">
        <v>81</v>
      </c>
      <c r="Z22" s="208" t="s">
        <v>668</v>
      </c>
      <c r="AB22" s="922" t="s">
        <v>338</v>
      </c>
      <c r="AC22" s="208" t="s">
        <v>674</v>
      </c>
      <c r="AD22" s="241">
        <v>46</v>
      </c>
    </row>
    <row r="23" spans="2:30">
      <c r="B23" s="208" t="s">
        <v>111</v>
      </c>
      <c r="C23" s="208" t="s">
        <v>338</v>
      </c>
      <c r="D23" s="208" t="s">
        <v>155</v>
      </c>
      <c r="E23" s="208" t="s">
        <v>338</v>
      </c>
      <c r="F23" s="208" t="s">
        <v>338</v>
      </c>
      <c r="G23" s="208" t="s">
        <v>338</v>
      </c>
      <c r="H23" s="208" t="s">
        <v>338</v>
      </c>
      <c r="I23" s="208" t="s">
        <v>338</v>
      </c>
      <c r="J23" s="208" t="s">
        <v>338</v>
      </c>
      <c r="K23" s="208" t="s">
        <v>338</v>
      </c>
      <c r="L23" s="208" t="s">
        <v>338</v>
      </c>
      <c r="M23" s="208" t="s">
        <v>338</v>
      </c>
      <c r="N23" s="208" t="s">
        <v>338</v>
      </c>
      <c r="O23" s="208" t="s">
        <v>338</v>
      </c>
      <c r="P23" s="208" t="s">
        <v>338</v>
      </c>
      <c r="Q23" s="208" t="s">
        <v>338</v>
      </c>
      <c r="R23" s="208" t="s">
        <v>338</v>
      </c>
      <c r="S23" s="208" t="s">
        <v>338</v>
      </c>
      <c r="T23" s="208" t="s">
        <v>338</v>
      </c>
      <c r="U23" s="208" t="s">
        <v>338</v>
      </c>
      <c r="V23" s="208" t="s">
        <v>338</v>
      </c>
      <c r="Y23" s="208" t="s">
        <v>111</v>
      </c>
      <c r="Z23" s="208" t="s">
        <v>668</v>
      </c>
      <c r="AB23" s="922" t="s">
        <v>338</v>
      </c>
      <c r="AC23" s="208" t="s">
        <v>706</v>
      </c>
      <c r="AD23" s="241">
        <v>55</v>
      </c>
    </row>
    <row r="24" spans="2:30">
      <c r="B24" s="208" t="s">
        <v>128</v>
      </c>
      <c r="C24" s="208" t="s">
        <v>338</v>
      </c>
      <c r="D24" s="208" t="s">
        <v>155</v>
      </c>
      <c r="E24" s="208" t="s">
        <v>338</v>
      </c>
      <c r="F24" s="208" t="s">
        <v>338</v>
      </c>
      <c r="G24" s="208" t="s">
        <v>338</v>
      </c>
      <c r="H24" s="208" t="s">
        <v>338</v>
      </c>
      <c r="I24" s="208" t="s">
        <v>338</v>
      </c>
      <c r="J24" s="208" t="s">
        <v>338</v>
      </c>
      <c r="K24" s="208" t="s">
        <v>338</v>
      </c>
      <c r="L24" s="208" t="s">
        <v>338</v>
      </c>
      <c r="M24" s="208" t="s">
        <v>338</v>
      </c>
      <c r="N24" s="208" t="s">
        <v>338</v>
      </c>
      <c r="O24" s="208" t="s">
        <v>338</v>
      </c>
      <c r="P24" s="208" t="s">
        <v>338</v>
      </c>
      <c r="Q24" s="208" t="s">
        <v>338</v>
      </c>
      <c r="R24" s="208" t="s">
        <v>338</v>
      </c>
      <c r="S24" s="208" t="s">
        <v>338</v>
      </c>
      <c r="T24" s="208" t="s">
        <v>338</v>
      </c>
      <c r="U24" s="208" t="s">
        <v>338</v>
      </c>
      <c r="V24" s="208" t="s">
        <v>338</v>
      </c>
      <c r="Y24" s="208" t="s">
        <v>128</v>
      </c>
      <c r="Z24" s="208" t="s">
        <v>668</v>
      </c>
      <c r="AB24" s="922" t="s">
        <v>338</v>
      </c>
      <c r="AC24" s="208" t="s">
        <v>707</v>
      </c>
      <c r="AD24" s="241">
        <v>92</v>
      </c>
    </row>
    <row r="25" spans="2:30">
      <c r="B25" s="208" t="s">
        <v>9</v>
      </c>
      <c r="C25" s="208">
        <v>115</v>
      </c>
      <c r="D25" s="208" t="s">
        <v>725</v>
      </c>
      <c r="E25" s="208">
        <v>233</v>
      </c>
      <c r="F25" s="208" t="s">
        <v>727</v>
      </c>
      <c r="G25" s="208">
        <v>380</v>
      </c>
      <c r="H25" s="208" t="s">
        <v>729</v>
      </c>
      <c r="I25" s="208">
        <v>420</v>
      </c>
      <c r="J25" s="208" t="s">
        <v>732</v>
      </c>
      <c r="K25" s="208">
        <v>493</v>
      </c>
      <c r="L25" s="208" t="s">
        <v>726</v>
      </c>
      <c r="M25" s="208" t="s">
        <v>2045</v>
      </c>
      <c r="N25" s="208" t="s">
        <v>2624</v>
      </c>
      <c r="O25" s="208" t="s">
        <v>2045</v>
      </c>
      <c r="P25" s="208" t="s">
        <v>728</v>
      </c>
      <c r="Q25" s="208" t="s">
        <v>2048</v>
      </c>
      <c r="R25" s="208" t="s">
        <v>730</v>
      </c>
      <c r="S25" s="208" t="s">
        <v>2050</v>
      </c>
      <c r="T25" s="208" t="s">
        <v>2625</v>
      </c>
      <c r="U25" s="208" t="s">
        <v>2050</v>
      </c>
      <c r="V25" s="208" t="s">
        <v>2626</v>
      </c>
      <c r="Y25" s="208" t="s">
        <v>9</v>
      </c>
      <c r="Z25" s="208">
        <v>14</v>
      </c>
      <c r="AB25" s="922" t="s">
        <v>338</v>
      </c>
      <c r="AC25" s="208" t="s">
        <v>708</v>
      </c>
      <c r="AD25" s="241">
        <v>106</v>
      </c>
    </row>
    <row r="26" spans="2:30">
      <c r="B26" s="208" t="s">
        <v>323</v>
      </c>
      <c r="C26" s="208">
        <v>254</v>
      </c>
      <c r="D26" s="208" t="s">
        <v>2627</v>
      </c>
      <c r="E26" s="208">
        <v>350</v>
      </c>
      <c r="F26" s="208" t="s">
        <v>2628</v>
      </c>
      <c r="G26" s="208" t="s">
        <v>338</v>
      </c>
      <c r="H26" s="208" t="s">
        <v>338</v>
      </c>
      <c r="I26" s="208" t="s">
        <v>338</v>
      </c>
      <c r="J26" s="208" t="s">
        <v>338</v>
      </c>
      <c r="K26" s="208" t="s">
        <v>338</v>
      </c>
      <c r="L26" s="208" t="s">
        <v>338</v>
      </c>
      <c r="M26" s="208" t="s">
        <v>338</v>
      </c>
      <c r="N26" s="208" t="s">
        <v>338</v>
      </c>
      <c r="O26" s="208" t="s">
        <v>338</v>
      </c>
      <c r="P26" s="208" t="s">
        <v>338</v>
      </c>
      <c r="Q26" s="208" t="s">
        <v>338</v>
      </c>
      <c r="R26" s="208" t="s">
        <v>338</v>
      </c>
      <c r="S26" s="208" t="s">
        <v>338</v>
      </c>
      <c r="T26" s="208" t="s">
        <v>338</v>
      </c>
      <c r="U26" s="208" t="s">
        <v>338</v>
      </c>
      <c r="V26" s="208" t="s">
        <v>338</v>
      </c>
      <c r="Y26" s="208" t="s">
        <v>323</v>
      </c>
      <c r="Z26" s="208">
        <v>2</v>
      </c>
      <c r="AB26" s="922" t="s">
        <v>338</v>
      </c>
      <c r="AC26" s="208" t="s">
        <v>723</v>
      </c>
      <c r="AD26" s="241">
        <v>133</v>
      </c>
    </row>
    <row r="27" spans="2:30">
      <c r="B27" s="208" t="s">
        <v>94</v>
      </c>
      <c r="C27" s="208" t="s">
        <v>2043</v>
      </c>
      <c r="D27" s="208" t="s">
        <v>2629</v>
      </c>
      <c r="E27" s="208" t="s">
        <v>338</v>
      </c>
      <c r="F27" s="208" t="s">
        <v>338</v>
      </c>
      <c r="G27" s="208" t="s">
        <v>338</v>
      </c>
      <c r="H27" s="208" t="s">
        <v>338</v>
      </c>
      <c r="I27" s="208" t="s">
        <v>338</v>
      </c>
      <c r="J27" s="208" t="s">
        <v>338</v>
      </c>
      <c r="K27" s="208" t="s">
        <v>338</v>
      </c>
      <c r="L27" s="208" t="s">
        <v>338</v>
      </c>
      <c r="M27" s="208" t="s">
        <v>338</v>
      </c>
      <c r="N27" s="208" t="s">
        <v>338</v>
      </c>
      <c r="O27" s="208" t="s">
        <v>338</v>
      </c>
      <c r="P27" s="208" t="s">
        <v>338</v>
      </c>
      <c r="Q27" s="208" t="s">
        <v>338</v>
      </c>
      <c r="R27" s="208" t="s">
        <v>338</v>
      </c>
      <c r="S27" s="208" t="s">
        <v>338</v>
      </c>
      <c r="T27" s="208" t="s">
        <v>338</v>
      </c>
      <c r="U27" s="208" t="s">
        <v>338</v>
      </c>
      <c r="V27" s="208" t="s">
        <v>338</v>
      </c>
      <c r="Y27" s="208" t="s">
        <v>94</v>
      </c>
      <c r="Z27" s="208">
        <v>1</v>
      </c>
      <c r="AB27" s="922" t="s">
        <v>338</v>
      </c>
      <c r="AC27" s="208" t="s">
        <v>724</v>
      </c>
      <c r="AD27" s="241">
        <v>196</v>
      </c>
    </row>
    <row r="28" spans="2:30">
      <c r="B28" s="208" t="s">
        <v>60</v>
      </c>
      <c r="C28" s="208" t="s">
        <v>338</v>
      </c>
      <c r="D28" s="208" t="s">
        <v>155</v>
      </c>
      <c r="E28" s="208" t="s">
        <v>338</v>
      </c>
      <c r="F28" s="208" t="s">
        <v>338</v>
      </c>
      <c r="G28" s="208" t="s">
        <v>338</v>
      </c>
      <c r="H28" s="208" t="s">
        <v>338</v>
      </c>
      <c r="I28" s="208" t="s">
        <v>338</v>
      </c>
      <c r="J28" s="208" t="s">
        <v>338</v>
      </c>
      <c r="K28" s="208" t="s">
        <v>338</v>
      </c>
      <c r="L28" s="208" t="s">
        <v>338</v>
      </c>
      <c r="M28" s="208" t="s">
        <v>338</v>
      </c>
      <c r="N28" s="208" t="s">
        <v>338</v>
      </c>
      <c r="O28" s="208" t="s">
        <v>338</v>
      </c>
      <c r="P28" s="208" t="s">
        <v>338</v>
      </c>
      <c r="Q28" s="208" t="s">
        <v>338</v>
      </c>
      <c r="R28" s="208" t="s">
        <v>338</v>
      </c>
      <c r="S28" s="208" t="s">
        <v>338</v>
      </c>
      <c r="T28" s="208" t="s">
        <v>338</v>
      </c>
      <c r="U28" s="208" t="s">
        <v>338</v>
      </c>
      <c r="V28" s="208" t="s">
        <v>338</v>
      </c>
      <c r="Y28" s="208" t="s">
        <v>60</v>
      </c>
      <c r="Z28" s="208" t="s">
        <v>668</v>
      </c>
      <c r="AB28" s="922" t="s">
        <v>338</v>
      </c>
      <c r="AC28" s="208" t="s">
        <v>2056</v>
      </c>
      <c r="AD28" s="241">
        <v>197</v>
      </c>
    </row>
    <row r="29" spans="2:30">
      <c r="B29" s="208" t="s">
        <v>79</v>
      </c>
      <c r="C29" s="208" t="s">
        <v>338</v>
      </c>
      <c r="D29" s="208" t="s">
        <v>155</v>
      </c>
      <c r="E29" s="208" t="s">
        <v>338</v>
      </c>
      <c r="F29" s="208" t="s">
        <v>338</v>
      </c>
      <c r="G29" s="208" t="s">
        <v>338</v>
      </c>
      <c r="H29" s="208" t="s">
        <v>338</v>
      </c>
      <c r="I29" s="208" t="s">
        <v>338</v>
      </c>
      <c r="J29" s="208" t="s">
        <v>338</v>
      </c>
      <c r="K29" s="208" t="s">
        <v>338</v>
      </c>
      <c r="L29" s="208" t="s">
        <v>338</v>
      </c>
      <c r="M29" s="208" t="s">
        <v>338</v>
      </c>
      <c r="N29" s="208" t="s">
        <v>338</v>
      </c>
      <c r="O29" s="208" t="s">
        <v>338</v>
      </c>
      <c r="P29" s="208" t="s">
        <v>338</v>
      </c>
      <c r="Q29" s="208" t="s">
        <v>338</v>
      </c>
      <c r="R29" s="208" t="s">
        <v>338</v>
      </c>
      <c r="S29" s="208" t="s">
        <v>338</v>
      </c>
      <c r="T29" s="208" t="s">
        <v>338</v>
      </c>
      <c r="U29" s="208" t="s">
        <v>338</v>
      </c>
      <c r="V29" s="208" t="s">
        <v>338</v>
      </c>
      <c r="Y29" s="208" t="s">
        <v>79</v>
      </c>
      <c r="Z29" s="208" t="s">
        <v>668</v>
      </c>
      <c r="AB29" s="922" t="s">
        <v>338</v>
      </c>
      <c r="AC29" s="208" t="s">
        <v>720</v>
      </c>
      <c r="AD29" s="241">
        <v>214</v>
      </c>
    </row>
    <row r="30" spans="2:30">
      <c r="B30" s="208" t="s">
        <v>65</v>
      </c>
      <c r="C30" s="208" t="s">
        <v>338</v>
      </c>
      <c r="D30" s="208" t="s">
        <v>155</v>
      </c>
      <c r="E30" s="208" t="s">
        <v>338</v>
      </c>
      <c r="F30" s="208" t="s">
        <v>338</v>
      </c>
      <c r="G30" s="208" t="s">
        <v>338</v>
      </c>
      <c r="H30" s="208" t="s">
        <v>338</v>
      </c>
      <c r="I30" s="208" t="s">
        <v>338</v>
      </c>
      <c r="J30" s="208" t="s">
        <v>338</v>
      </c>
      <c r="K30" s="208" t="s">
        <v>338</v>
      </c>
      <c r="L30" s="208" t="s">
        <v>338</v>
      </c>
      <c r="M30" s="208" t="s">
        <v>338</v>
      </c>
      <c r="N30" s="208" t="s">
        <v>338</v>
      </c>
      <c r="O30" s="208" t="s">
        <v>338</v>
      </c>
      <c r="P30" s="208" t="s">
        <v>338</v>
      </c>
      <c r="Q30" s="208" t="s">
        <v>338</v>
      </c>
      <c r="R30" s="208" t="s">
        <v>338</v>
      </c>
      <c r="S30" s="208" t="s">
        <v>338</v>
      </c>
      <c r="T30" s="208" t="s">
        <v>338</v>
      </c>
      <c r="U30" s="208" t="s">
        <v>338</v>
      </c>
      <c r="V30" s="208" t="s">
        <v>338</v>
      </c>
      <c r="Y30" s="208" t="s">
        <v>65</v>
      </c>
      <c r="Z30" s="208" t="s">
        <v>668</v>
      </c>
      <c r="AB30" s="922" t="s">
        <v>338</v>
      </c>
      <c r="AC30" s="208" t="s">
        <v>709</v>
      </c>
      <c r="AD30" s="241">
        <v>217</v>
      </c>
    </row>
    <row r="31" spans="2:30">
      <c r="B31" s="208" t="s">
        <v>57</v>
      </c>
      <c r="C31" s="208" t="s">
        <v>338</v>
      </c>
      <c r="D31" s="208" t="s">
        <v>155</v>
      </c>
      <c r="E31" s="208" t="s">
        <v>338</v>
      </c>
      <c r="F31" s="208" t="s">
        <v>338</v>
      </c>
      <c r="G31" s="208" t="s">
        <v>338</v>
      </c>
      <c r="H31" s="208" t="s">
        <v>338</v>
      </c>
      <c r="I31" s="208" t="s">
        <v>338</v>
      </c>
      <c r="J31" s="208" t="s">
        <v>338</v>
      </c>
      <c r="K31" s="208" t="s">
        <v>338</v>
      </c>
      <c r="L31" s="208" t="s">
        <v>338</v>
      </c>
      <c r="M31" s="208" t="s">
        <v>338</v>
      </c>
      <c r="N31" s="208" t="s">
        <v>338</v>
      </c>
      <c r="O31" s="208" t="s">
        <v>338</v>
      </c>
      <c r="P31" s="208" t="s">
        <v>338</v>
      </c>
      <c r="Q31" s="208" t="s">
        <v>338</v>
      </c>
      <c r="R31" s="208" t="s">
        <v>338</v>
      </c>
      <c r="S31" s="208" t="s">
        <v>338</v>
      </c>
      <c r="T31" s="208" t="s">
        <v>338</v>
      </c>
      <c r="U31" s="208" t="s">
        <v>338</v>
      </c>
      <c r="V31" s="208" t="s">
        <v>338</v>
      </c>
      <c r="Y31" s="208" t="s">
        <v>57</v>
      </c>
      <c r="Z31" s="208" t="s">
        <v>668</v>
      </c>
      <c r="AB31" s="922" t="s">
        <v>338</v>
      </c>
      <c r="AC31" s="208" t="s">
        <v>2057</v>
      </c>
      <c r="AD31" s="241">
        <v>217</v>
      </c>
    </row>
    <row r="32" spans="2:30">
      <c r="B32" s="208" t="s">
        <v>38</v>
      </c>
      <c r="C32" s="208">
        <v>25</v>
      </c>
      <c r="D32" s="208" t="s">
        <v>742</v>
      </c>
      <c r="E32" s="208">
        <v>31</v>
      </c>
      <c r="F32" s="208" t="s">
        <v>744</v>
      </c>
      <c r="G32" s="208">
        <v>45</v>
      </c>
      <c r="H32" s="208" t="s">
        <v>743</v>
      </c>
      <c r="I32" s="208">
        <v>118</v>
      </c>
      <c r="J32" s="208" t="s">
        <v>748</v>
      </c>
      <c r="K32" s="208">
        <v>119</v>
      </c>
      <c r="L32" s="208" t="s">
        <v>746</v>
      </c>
      <c r="M32" s="208">
        <v>144</v>
      </c>
      <c r="N32" s="208" t="s">
        <v>745</v>
      </c>
      <c r="O32" s="208">
        <v>166</v>
      </c>
      <c r="P32" s="208" t="s">
        <v>750</v>
      </c>
      <c r="Q32" s="208">
        <v>203</v>
      </c>
      <c r="R32" s="208" t="s">
        <v>2630</v>
      </c>
      <c r="S32" s="208">
        <v>246</v>
      </c>
      <c r="T32" s="208" t="s">
        <v>2631</v>
      </c>
      <c r="U32" s="208">
        <v>246</v>
      </c>
      <c r="V32" s="208" t="s">
        <v>747</v>
      </c>
      <c r="Y32" s="208" t="s">
        <v>38</v>
      </c>
      <c r="Z32" s="208">
        <v>26</v>
      </c>
      <c r="AB32" s="922" t="s">
        <v>338</v>
      </c>
      <c r="AC32" s="208" t="s">
        <v>739</v>
      </c>
      <c r="AD32" s="241">
        <v>223</v>
      </c>
    </row>
    <row r="33" spans="2:30">
      <c r="B33" s="208" t="s">
        <v>58</v>
      </c>
      <c r="C33" s="208">
        <v>121</v>
      </c>
      <c r="D33" s="208" t="s">
        <v>754</v>
      </c>
      <c r="E33" s="208">
        <v>180</v>
      </c>
      <c r="F33" s="208" t="s">
        <v>753</v>
      </c>
      <c r="G33" s="208" t="s">
        <v>2109</v>
      </c>
      <c r="H33" s="208" t="s">
        <v>2632</v>
      </c>
      <c r="I33" s="208" t="s">
        <v>2043</v>
      </c>
      <c r="J33" s="208" t="s">
        <v>755</v>
      </c>
      <c r="K33" s="208" t="s">
        <v>2048</v>
      </c>
      <c r="L33" s="208" t="s">
        <v>2633</v>
      </c>
      <c r="M33" s="208" t="s">
        <v>2050</v>
      </c>
      <c r="N33" s="208" t="s">
        <v>2634</v>
      </c>
      <c r="O33" s="208" t="s">
        <v>2050</v>
      </c>
      <c r="P33" s="208" t="s">
        <v>2635</v>
      </c>
      <c r="Q33" s="208" t="s">
        <v>2050</v>
      </c>
      <c r="R33" s="208" t="s">
        <v>2636</v>
      </c>
      <c r="S33" s="208" t="s">
        <v>2050</v>
      </c>
      <c r="T33" s="208" t="s">
        <v>2637</v>
      </c>
      <c r="U33" s="208" t="s">
        <v>2050</v>
      </c>
      <c r="V33" s="208" t="s">
        <v>2638</v>
      </c>
      <c r="Y33" s="208" t="s">
        <v>58</v>
      </c>
      <c r="Z33" s="208">
        <v>10</v>
      </c>
      <c r="AB33" s="922" t="s">
        <v>338</v>
      </c>
      <c r="AC33" s="208" t="s">
        <v>710</v>
      </c>
      <c r="AD33" s="241">
        <v>275</v>
      </c>
    </row>
    <row r="34" spans="2:30">
      <c r="B34" s="208" t="s">
        <v>1</v>
      </c>
      <c r="C34" s="208">
        <v>15</v>
      </c>
      <c r="D34" s="208" t="s">
        <v>759</v>
      </c>
      <c r="E34" s="208">
        <v>23</v>
      </c>
      <c r="F34" s="208" t="s">
        <v>760</v>
      </c>
      <c r="G34" s="208">
        <v>34</v>
      </c>
      <c r="H34" s="208" t="s">
        <v>764</v>
      </c>
      <c r="I34" s="208">
        <v>47</v>
      </c>
      <c r="J34" s="208" t="s">
        <v>762</v>
      </c>
      <c r="K34" s="208">
        <v>53</v>
      </c>
      <c r="L34" s="208" t="s">
        <v>761</v>
      </c>
      <c r="M34" s="208">
        <v>93</v>
      </c>
      <c r="N34" s="208" t="s">
        <v>763</v>
      </c>
      <c r="O34" s="208">
        <v>124</v>
      </c>
      <c r="P34" s="208" t="s">
        <v>768</v>
      </c>
      <c r="Q34" s="208">
        <v>246</v>
      </c>
      <c r="R34" s="208" t="s">
        <v>2639</v>
      </c>
      <c r="S34" s="208">
        <v>256</v>
      </c>
      <c r="T34" s="208" t="s">
        <v>2640</v>
      </c>
      <c r="U34" s="208">
        <v>260</v>
      </c>
      <c r="V34" s="208" t="s">
        <v>766</v>
      </c>
      <c r="Y34" s="208" t="s">
        <v>1</v>
      </c>
      <c r="Z34" s="208">
        <v>51</v>
      </c>
      <c r="AB34" s="922" t="s">
        <v>338</v>
      </c>
      <c r="AC34" s="208" t="s">
        <v>771</v>
      </c>
      <c r="AD34" s="241">
        <v>295</v>
      </c>
    </row>
    <row r="35" spans="2:30">
      <c r="B35" s="208" t="s">
        <v>31</v>
      </c>
      <c r="C35" s="208">
        <v>227</v>
      </c>
      <c r="D35" s="208" t="s">
        <v>2641</v>
      </c>
      <c r="E35" s="208">
        <v>259</v>
      </c>
      <c r="F35" s="208" t="s">
        <v>770</v>
      </c>
      <c r="G35" s="208">
        <v>426</v>
      </c>
      <c r="H35" s="208" t="s">
        <v>2642</v>
      </c>
      <c r="I35" s="208" t="s">
        <v>2131</v>
      </c>
      <c r="J35" s="208" t="s">
        <v>2643</v>
      </c>
      <c r="K35" s="208" t="s">
        <v>2045</v>
      </c>
      <c r="L35" s="208" t="s">
        <v>2644</v>
      </c>
      <c r="M35" s="208" t="s">
        <v>2045</v>
      </c>
      <c r="N35" s="208" t="s">
        <v>2645</v>
      </c>
      <c r="O35" s="208" t="s">
        <v>2045</v>
      </c>
      <c r="P35" s="208" t="s">
        <v>2646</v>
      </c>
      <c r="Q35" s="208" t="s">
        <v>2063</v>
      </c>
      <c r="R35" s="208" t="s">
        <v>2647</v>
      </c>
      <c r="S35" s="208" t="s">
        <v>2063</v>
      </c>
      <c r="T35" s="208" t="s">
        <v>2648</v>
      </c>
      <c r="U35" s="208" t="s">
        <v>2050</v>
      </c>
      <c r="V35" s="208" t="s">
        <v>2649</v>
      </c>
      <c r="Y35" s="208" t="s">
        <v>31</v>
      </c>
      <c r="Z35" s="208">
        <v>11</v>
      </c>
      <c r="AB35" s="922" t="s">
        <v>338</v>
      </c>
      <c r="AC35" s="208" t="s">
        <v>735</v>
      </c>
      <c r="AD35" s="241">
        <v>303</v>
      </c>
    </row>
    <row r="36" spans="2:30">
      <c r="B36" s="208" t="s">
        <v>113</v>
      </c>
      <c r="C36" s="208" t="s">
        <v>2059</v>
      </c>
      <c r="D36" s="208" t="s">
        <v>772</v>
      </c>
      <c r="E36" s="208" t="s">
        <v>2050</v>
      </c>
      <c r="F36" s="208" t="s">
        <v>2650</v>
      </c>
      <c r="G36" s="208" t="s">
        <v>2050</v>
      </c>
      <c r="H36" s="208" t="s">
        <v>2651</v>
      </c>
      <c r="I36" s="208" t="s">
        <v>338</v>
      </c>
      <c r="J36" s="208" t="s">
        <v>338</v>
      </c>
      <c r="K36" s="208" t="s">
        <v>338</v>
      </c>
      <c r="L36" s="208" t="s">
        <v>338</v>
      </c>
      <c r="M36" s="208" t="s">
        <v>338</v>
      </c>
      <c r="N36" s="208" t="s">
        <v>338</v>
      </c>
      <c r="O36" s="208" t="s">
        <v>338</v>
      </c>
      <c r="P36" s="208" t="s">
        <v>338</v>
      </c>
      <c r="Q36" s="208" t="s">
        <v>338</v>
      </c>
      <c r="R36" s="208" t="s">
        <v>338</v>
      </c>
      <c r="S36" s="208" t="s">
        <v>338</v>
      </c>
      <c r="T36" s="208" t="s">
        <v>338</v>
      </c>
      <c r="U36" s="208" t="s">
        <v>338</v>
      </c>
      <c r="V36" s="208" t="s">
        <v>338</v>
      </c>
      <c r="Y36" s="208" t="s">
        <v>113</v>
      </c>
      <c r="Z36" s="208">
        <v>3</v>
      </c>
      <c r="AB36" s="922" t="s">
        <v>338</v>
      </c>
      <c r="AC36" s="208" t="s">
        <v>722</v>
      </c>
      <c r="AD36" s="241">
        <v>308</v>
      </c>
    </row>
    <row r="37" spans="2:30">
      <c r="B37" s="208" t="s">
        <v>324</v>
      </c>
      <c r="C37" s="208" t="s">
        <v>338</v>
      </c>
      <c r="D37" s="208" t="s">
        <v>155</v>
      </c>
      <c r="E37" s="208" t="s">
        <v>338</v>
      </c>
      <c r="F37" s="208" t="s">
        <v>338</v>
      </c>
      <c r="G37" s="208" t="s">
        <v>338</v>
      </c>
      <c r="H37" s="208" t="s">
        <v>338</v>
      </c>
      <c r="I37" s="208" t="s">
        <v>338</v>
      </c>
      <c r="J37" s="208" t="s">
        <v>338</v>
      </c>
      <c r="K37" s="208" t="s">
        <v>338</v>
      </c>
      <c r="L37" s="208" t="s">
        <v>338</v>
      </c>
      <c r="M37" s="208" t="s">
        <v>338</v>
      </c>
      <c r="N37" s="208" t="s">
        <v>338</v>
      </c>
      <c r="O37" s="208" t="s">
        <v>338</v>
      </c>
      <c r="P37" s="208" t="s">
        <v>338</v>
      </c>
      <c r="Q37" s="208" t="s">
        <v>338</v>
      </c>
      <c r="R37" s="208" t="s">
        <v>338</v>
      </c>
      <c r="S37" s="208" t="s">
        <v>338</v>
      </c>
      <c r="T37" s="208" t="s">
        <v>338</v>
      </c>
      <c r="U37" s="208" t="s">
        <v>338</v>
      </c>
      <c r="V37" s="208" t="s">
        <v>338</v>
      </c>
      <c r="Y37" s="208" t="s">
        <v>324</v>
      </c>
      <c r="Z37" s="208" t="s">
        <v>668</v>
      </c>
      <c r="AB37" s="922" t="s">
        <v>338</v>
      </c>
      <c r="AC37" s="208" t="s">
        <v>721</v>
      </c>
      <c r="AD37" s="241">
        <v>372</v>
      </c>
    </row>
    <row r="38" spans="2:30">
      <c r="B38" s="208" t="s">
        <v>114</v>
      </c>
      <c r="C38" s="208" t="s">
        <v>2050</v>
      </c>
      <c r="D38" s="208" t="s">
        <v>2652</v>
      </c>
      <c r="E38" s="208" t="s">
        <v>2050</v>
      </c>
      <c r="F38" s="208" t="s">
        <v>775</v>
      </c>
      <c r="G38" s="208" t="s">
        <v>338</v>
      </c>
      <c r="H38" s="208" t="s">
        <v>338</v>
      </c>
      <c r="I38" s="208" t="s">
        <v>338</v>
      </c>
      <c r="J38" s="208" t="s">
        <v>338</v>
      </c>
      <c r="K38" s="208" t="s">
        <v>338</v>
      </c>
      <c r="L38" s="208" t="s">
        <v>338</v>
      </c>
      <c r="M38" s="208" t="s">
        <v>338</v>
      </c>
      <c r="N38" s="208" t="s">
        <v>338</v>
      </c>
      <c r="O38" s="208" t="s">
        <v>338</v>
      </c>
      <c r="P38" s="208" t="s">
        <v>338</v>
      </c>
      <c r="Q38" s="208" t="s">
        <v>338</v>
      </c>
      <c r="R38" s="208" t="s">
        <v>338</v>
      </c>
      <c r="S38" s="208" t="s">
        <v>338</v>
      </c>
      <c r="T38" s="208" t="s">
        <v>338</v>
      </c>
      <c r="U38" s="208" t="s">
        <v>338</v>
      </c>
      <c r="V38" s="208" t="s">
        <v>338</v>
      </c>
      <c r="Y38" s="208" t="s">
        <v>114</v>
      </c>
      <c r="Z38" s="208">
        <v>2</v>
      </c>
      <c r="AB38" s="922" t="s">
        <v>338</v>
      </c>
      <c r="AC38" s="208" t="s">
        <v>737</v>
      </c>
      <c r="AD38" s="241">
        <v>398</v>
      </c>
    </row>
    <row r="39" spans="2:30">
      <c r="B39" s="208" t="s">
        <v>73</v>
      </c>
      <c r="C39" s="208">
        <v>498</v>
      </c>
      <c r="D39" s="208" t="s">
        <v>2653</v>
      </c>
      <c r="E39" s="208" t="s">
        <v>338</v>
      </c>
      <c r="F39" s="208" t="s">
        <v>338</v>
      </c>
      <c r="G39" s="208" t="s">
        <v>338</v>
      </c>
      <c r="H39" s="208" t="s">
        <v>338</v>
      </c>
      <c r="I39" s="208" t="s">
        <v>338</v>
      </c>
      <c r="J39" s="208" t="s">
        <v>338</v>
      </c>
      <c r="K39" s="208" t="s">
        <v>338</v>
      </c>
      <c r="L39" s="208" t="s">
        <v>338</v>
      </c>
      <c r="M39" s="208" t="s">
        <v>338</v>
      </c>
      <c r="N39" s="208" t="s">
        <v>338</v>
      </c>
      <c r="O39" s="208" t="s">
        <v>338</v>
      </c>
      <c r="P39" s="208" t="s">
        <v>338</v>
      </c>
      <c r="Q39" s="208" t="s">
        <v>338</v>
      </c>
      <c r="R39" s="208" t="s">
        <v>338</v>
      </c>
      <c r="S39" s="208" t="s">
        <v>338</v>
      </c>
      <c r="T39" s="208" t="s">
        <v>338</v>
      </c>
      <c r="U39" s="208" t="s">
        <v>338</v>
      </c>
      <c r="V39" s="208" t="s">
        <v>338</v>
      </c>
      <c r="Y39" s="208" t="s">
        <v>73</v>
      </c>
      <c r="Z39" s="208">
        <v>1</v>
      </c>
      <c r="AB39" s="922" t="s">
        <v>338</v>
      </c>
      <c r="AC39" s="208" t="s">
        <v>787</v>
      </c>
      <c r="AD39" s="241">
        <v>414</v>
      </c>
    </row>
    <row r="40" spans="2:30">
      <c r="B40" s="208" t="s">
        <v>138</v>
      </c>
      <c r="C40" s="208">
        <v>477</v>
      </c>
      <c r="D40" s="208" t="s">
        <v>778</v>
      </c>
      <c r="E40" s="208" t="s">
        <v>338</v>
      </c>
      <c r="F40" s="208" t="s">
        <v>338</v>
      </c>
      <c r="G40" s="208" t="s">
        <v>338</v>
      </c>
      <c r="H40" s="208" t="s">
        <v>338</v>
      </c>
      <c r="I40" s="208" t="s">
        <v>338</v>
      </c>
      <c r="J40" s="208" t="s">
        <v>338</v>
      </c>
      <c r="K40" s="208" t="s">
        <v>338</v>
      </c>
      <c r="L40" s="208" t="s">
        <v>338</v>
      </c>
      <c r="M40" s="208" t="s">
        <v>338</v>
      </c>
      <c r="N40" s="208" t="s">
        <v>338</v>
      </c>
      <c r="O40" s="208" t="s">
        <v>338</v>
      </c>
      <c r="P40" s="208" t="s">
        <v>338</v>
      </c>
      <c r="Q40" s="208" t="s">
        <v>338</v>
      </c>
      <c r="R40" s="208" t="s">
        <v>338</v>
      </c>
      <c r="S40" s="208" t="s">
        <v>338</v>
      </c>
      <c r="T40" s="208" t="s">
        <v>338</v>
      </c>
      <c r="U40" s="208" t="s">
        <v>338</v>
      </c>
      <c r="V40" s="208" t="s">
        <v>338</v>
      </c>
      <c r="Y40" s="208" t="s">
        <v>138</v>
      </c>
      <c r="Z40" s="208">
        <v>1</v>
      </c>
      <c r="AB40" s="922" t="s">
        <v>338</v>
      </c>
      <c r="AC40" s="208" t="s">
        <v>752</v>
      </c>
      <c r="AD40" s="241">
        <v>423</v>
      </c>
    </row>
    <row r="41" spans="2:30">
      <c r="B41" s="208" t="s">
        <v>80</v>
      </c>
      <c r="C41" s="208">
        <v>260</v>
      </c>
      <c r="D41" s="208" t="s">
        <v>780</v>
      </c>
      <c r="E41" s="208">
        <v>342</v>
      </c>
      <c r="F41" s="208" t="s">
        <v>785</v>
      </c>
      <c r="G41" s="208">
        <v>432</v>
      </c>
      <c r="H41" s="208" t="s">
        <v>783</v>
      </c>
      <c r="I41" s="208" t="s">
        <v>2102</v>
      </c>
      <c r="J41" s="208" t="s">
        <v>782</v>
      </c>
      <c r="K41" s="208" t="s">
        <v>2061</v>
      </c>
      <c r="L41" s="208" t="s">
        <v>781</v>
      </c>
      <c r="M41" s="208" t="s">
        <v>2048</v>
      </c>
      <c r="N41" s="208" t="s">
        <v>2654</v>
      </c>
      <c r="O41" s="208" t="s">
        <v>2048</v>
      </c>
      <c r="P41" s="208" t="s">
        <v>2655</v>
      </c>
      <c r="Q41" s="208" t="s">
        <v>2063</v>
      </c>
      <c r="R41" s="208" t="s">
        <v>2656</v>
      </c>
      <c r="S41" s="208" t="s">
        <v>2050</v>
      </c>
      <c r="T41" s="208" t="s">
        <v>784</v>
      </c>
      <c r="U41" s="208" t="s">
        <v>2050</v>
      </c>
      <c r="V41" s="208" t="s">
        <v>2657</v>
      </c>
      <c r="Y41" s="208" t="s">
        <v>80</v>
      </c>
      <c r="Z41" s="208">
        <v>10</v>
      </c>
      <c r="AB41" s="922" t="s">
        <v>338</v>
      </c>
      <c r="AC41" s="208" t="s">
        <v>776</v>
      </c>
      <c r="AD41" s="241">
        <v>456</v>
      </c>
    </row>
    <row r="42" spans="2:30">
      <c r="B42" s="208" t="s">
        <v>103</v>
      </c>
      <c r="C42" s="208">
        <v>76</v>
      </c>
      <c r="D42" s="208" t="s">
        <v>788</v>
      </c>
      <c r="E42" s="208">
        <v>103</v>
      </c>
      <c r="F42" s="208" t="s">
        <v>790</v>
      </c>
      <c r="G42" s="208">
        <v>147</v>
      </c>
      <c r="H42" s="208" t="s">
        <v>789</v>
      </c>
      <c r="I42" s="208">
        <v>305</v>
      </c>
      <c r="J42" s="208" t="s">
        <v>791</v>
      </c>
      <c r="K42" s="208">
        <v>353</v>
      </c>
      <c r="L42" s="208" t="s">
        <v>792</v>
      </c>
      <c r="M42" s="208" t="s">
        <v>338</v>
      </c>
      <c r="N42" s="208" t="s">
        <v>338</v>
      </c>
      <c r="O42" s="208" t="s">
        <v>338</v>
      </c>
      <c r="P42" s="208" t="s">
        <v>338</v>
      </c>
      <c r="Q42" s="208" t="s">
        <v>338</v>
      </c>
      <c r="R42" s="208" t="s">
        <v>338</v>
      </c>
      <c r="S42" s="208" t="s">
        <v>338</v>
      </c>
      <c r="T42" s="208" t="s">
        <v>338</v>
      </c>
      <c r="U42" s="208" t="s">
        <v>338</v>
      </c>
      <c r="V42" s="208" t="s">
        <v>338</v>
      </c>
      <c r="Y42" s="208" t="s">
        <v>103</v>
      </c>
      <c r="Z42" s="208">
        <v>5</v>
      </c>
      <c r="AB42" s="922" t="s">
        <v>338</v>
      </c>
      <c r="AC42" s="208" t="s">
        <v>736</v>
      </c>
      <c r="AD42" s="241">
        <v>462</v>
      </c>
    </row>
    <row r="43" spans="2:30">
      <c r="B43" s="208" t="s">
        <v>64</v>
      </c>
      <c r="C43" s="208" t="s">
        <v>2063</v>
      </c>
      <c r="D43" s="208" t="s">
        <v>2658</v>
      </c>
      <c r="E43" s="208" t="s">
        <v>2050</v>
      </c>
      <c r="F43" s="208" t="s">
        <v>2659</v>
      </c>
      <c r="G43" s="208" t="s">
        <v>2050</v>
      </c>
      <c r="H43" s="208" t="s">
        <v>2660</v>
      </c>
      <c r="I43" s="208" t="s">
        <v>338</v>
      </c>
      <c r="J43" s="208" t="s">
        <v>338</v>
      </c>
      <c r="K43" s="208" t="s">
        <v>338</v>
      </c>
      <c r="L43" s="208" t="s">
        <v>338</v>
      </c>
      <c r="M43" s="208" t="s">
        <v>338</v>
      </c>
      <c r="N43" s="208" t="s">
        <v>338</v>
      </c>
      <c r="O43" s="208" t="s">
        <v>338</v>
      </c>
      <c r="P43" s="208" t="s">
        <v>338</v>
      </c>
      <c r="Q43" s="208" t="s">
        <v>338</v>
      </c>
      <c r="R43" s="208" t="s">
        <v>338</v>
      </c>
      <c r="S43" s="208" t="s">
        <v>338</v>
      </c>
      <c r="T43" s="208" t="s">
        <v>338</v>
      </c>
      <c r="U43" s="208" t="s">
        <v>338</v>
      </c>
      <c r="V43" s="208" t="s">
        <v>338</v>
      </c>
      <c r="Y43" s="208" t="s">
        <v>64</v>
      </c>
      <c r="Z43" s="208">
        <v>3</v>
      </c>
      <c r="AB43" s="922" t="s">
        <v>338</v>
      </c>
      <c r="AC43" s="208" t="s">
        <v>741</v>
      </c>
      <c r="AD43" s="241">
        <v>474</v>
      </c>
    </row>
    <row r="44" spans="2:30">
      <c r="B44" s="208" t="s">
        <v>19</v>
      </c>
      <c r="C44" s="208">
        <v>411</v>
      </c>
      <c r="D44" s="208" t="s">
        <v>2661</v>
      </c>
      <c r="E44" s="208" t="s">
        <v>2131</v>
      </c>
      <c r="F44" s="208" t="s">
        <v>796</v>
      </c>
      <c r="G44" s="208" t="s">
        <v>2050</v>
      </c>
      <c r="H44" s="208" t="s">
        <v>798</v>
      </c>
      <c r="I44" s="208" t="s">
        <v>2050</v>
      </c>
      <c r="J44" s="208" t="s">
        <v>797</v>
      </c>
      <c r="K44" s="208" t="s">
        <v>338</v>
      </c>
      <c r="L44" s="208" t="s">
        <v>338</v>
      </c>
      <c r="M44" s="208" t="s">
        <v>338</v>
      </c>
      <c r="N44" s="208" t="s">
        <v>338</v>
      </c>
      <c r="O44" s="208" t="s">
        <v>338</v>
      </c>
      <c r="P44" s="208" t="s">
        <v>338</v>
      </c>
      <c r="Q44" s="208" t="s">
        <v>338</v>
      </c>
      <c r="R44" s="208" t="s">
        <v>338</v>
      </c>
      <c r="S44" s="208" t="s">
        <v>338</v>
      </c>
      <c r="T44" s="208" t="s">
        <v>338</v>
      </c>
      <c r="U44" s="208" t="s">
        <v>338</v>
      </c>
      <c r="V44" s="208" t="s">
        <v>338</v>
      </c>
      <c r="Y44" s="208" t="s">
        <v>19</v>
      </c>
      <c r="Z44" s="208">
        <v>4</v>
      </c>
      <c r="AB44" s="922" t="s">
        <v>338</v>
      </c>
      <c r="AC44" s="208" t="s">
        <v>795</v>
      </c>
      <c r="AD44" s="241" t="s">
        <v>2058</v>
      </c>
    </row>
    <row r="45" spans="2:30">
      <c r="B45" s="208" t="s">
        <v>100</v>
      </c>
      <c r="C45" s="208" t="s">
        <v>338</v>
      </c>
      <c r="D45" s="208" t="s">
        <v>155</v>
      </c>
      <c r="E45" s="208" t="s">
        <v>338</v>
      </c>
      <c r="F45" s="208" t="s">
        <v>338</v>
      </c>
      <c r="G45" s="208" t="s">
        <v>338</v>
      </c>
      <c r="H45" s="208" t="s">
        <v>338</v>
      </c>
      <c r="I45" s="208" t="s">
        <v>338</v>
      </c>
      <c r="J45" s="208" t="s">
        <v>338</v>
      </c>
      <c r="K45" s="208" t="s">
        <v>338</v>
      </c>
      <c r="L45" s="208" t="s">
        <v>338</v>
      </c>
      <c r="M45" s="208" t="s">
        <v>338</v>
      </c>
      <c r="N45" s="208" t="s">
        <v>338</v>
      </c>
      <c r="O45" s="208" t="s">
        <v>338</v>
      </c>
      <c r="P45" s="208" t="s">
        <v>338</v>
      </c>
      <c r="Q45" s="208" t="s">
        <v>338</v>
      </c>
      <c r="R45" s="208" t="s">
        <v>338</v>
      </c>
      <c r="S45" s="208" t="s">
        <v>338</v>
      </c>
      <c r="T45" s="208" t="s">
        <v>338</v>
      </c>
      <c r="U45" s="208" t="s">
        <v>338</v>
      </c>
      <c r="V45" s="208" t="s">
        <v>338</v>
      </c>
      <c r="Y45" s="208" t="s">
        <v>100</v>
      </c>
      <c r="Z45" s="208" t="s">
        <v>668</v>
      </c>
      <c r="AB45" s="922" t="s">
        <v>338</v>
      </c>
      <c r="AC45" s="208" t="s">
        <v>774</v>
      </c>
      <c r="AD45" s="241" t="s">
        <v>2059</v>
      </c>
    </row>
    <row r="46" spans="2:30">
      <c r="B46" s="208" t="s">
        <v>134</v>
      </c>
      <c r="C46" s="208">
        <v>285</v>
      </c>
      <c r="D46" s="208" t="s">
        <v>803</v>
      </c>
      <c r="E46" s="208" t="s">
        <v>2045</v>
      </c>
      <c r="F46" s="208" t="s">
        <v>2662</v>
      </c>
      <c r="G46" s="208" t="s">
        <v>2050</v>
      </c>
      <c r="H46" s="208" t="s">
        <v>2663</v>
      </c>
      <c r="I46" s="208" t="s">
        <v>338</v>
      </c>
      <c r="J46" s="208" t="s">
        <v>338</v>
      </c>
      <c r="K46" s="208" t="s">
        <v>338</v>
      </c>
      <c r="L46" s="208" t="s">
        <v>338</v>
      </c>
      <c r="M46" s="208" t="s">
        <v>338</v>
      </c>
      <c r="N46" s="208" t="s">
        <v>338</v>
      </c>
      <c r="O46" s="208" t="s">
        <v>338</v>
      </c>
      <c r="P46" s="208" t="s">
        <v>338</v>
      </c>
      <c r="Q46" s="208" t="s">
        <v>338</v>
      </c>
      <c r="R46" s="208" t="s">
        <v>338</v>
      </c>
      <c r="S46" s="208" t="s">
        <v>338</v>
      </c>
      <c r="T46" s="208" t="s">
        <v>338</v>
      </c>
      <c r="U46" s="208" t="s">
        <v>338</v>
      </c>
      <c r="V46" s="208" t="s">
        <v>338</v>
      </c>
      <c r="Y46" s="208" t="s">
        <v>134</v>
      </c>
      <c r="Z46" s="208">
        <v>3</v>
      </c>
      <c r="AB46" s="922" t="s">
        <v>338</v>
      </c>
      <c r="AC46" s="208" t="s">
        <v>2060</v>
      </c>
      <c r="AD46" s="241" t="s">
        <v>2061</v>
      </c>
    </row>
    <row r="47" spans="2:30">
      <c r="B47" s="208" t="s">
        <v>17</v>
      </c>
      <c r="C47" s="208" t="s">
        <v>338</v>
      </c>
      <c r="D47" s="208" t="s">
        <v>155</v>
      </c>
      <c r="E47" s="208" t="s">
        <v>338</v>
      </c>
      <c r="F47" s="208" t="s">
        <v>338</v>
      </c>
      <c r="G47" s="208" t="s">
        <v>338</v>
      </c>
      <c r="H47" s="208" t="s">
        <v>338</v>
      </c>
      <c r="I47" s="208" t="s">
        <v>338</v>
      </c>
      <c r="J47" s="208" t="s">
        <v>338</v>
      </c>
      <c r="K47" s="208" t="s">
        <v>338</v>
      </c>
      <c r="L47" s="208" t="s">
        <v>338</v>
      </c>
      <c r="M47" s="208" t="s">
        <v>338</v>
      </c>
      <c r="N47" s="208" t="s">
        <v>338</v>
      </c>
      <c r="O47" s="208" t="s">
        <v>338</v>
      </c>
      <c r="P47" s="208" t="s">
        <v>338</v>
      </c>
      <c r="Q47" s="208" t="s">
        <v>338</v>
      </c>
      <c r="R47" s="208" t="s">
        <v>338</v>
      </c>
      <c r="S47" s="208" t="s">
        <v>338</v>
      </c>
      <c r="T47" s="208" t="s">
        <v>338</v>
      </c>
      <c r="U47" s="208" t="s">
        <v>338</v>
      </c>
      <c r="V47" s="208" t="s">
        <v>338</v>
      </c>
      <c r="Y47" s="208" t="s">
        <v>17</v>
      </c>
      <c r="Z47" s="208" t="s">
        <v>668</v>
      </c>
      <c r="AB47" s="922" t="s">
        <v>338</v>
      </c>
      <c r="AC47" s="208" t="s">
        <v>773</v>
      </c>
      <c r="AD47" s="241" t="s">
        <v>2045</v>
      </c>
    </row>
    <row r="48" spans="2:30">
      <c r="B48" s="208" t="s">
        <v>105</v>
      </c>
      <c r="C48" s="208">
        <v>104</v>
      </c>
      <c r="D48" s="208" t="s">
        <v>807</v>
      </c>
      <c r="E48" s="208">
        <v>127</v>
      </c>
      <c r="F48" s="208" t="s">
        <v>809</v>
      </c>
      <c r="G48" s="208">
        <v>287</v>
      </c>
      <c r="H48" s="208" t="s">
        <v>808</v>
      </c>
      <c r="I48" s="208">
        <v>333</v>
      </c>
      <c r="J48" s="208" t="s">
        <v>813</v>
      </c>
      <c r="K48" s="208">
        <v>408</v>
      </c>
      <c r="L48" s="208" t="s">
        <v>811</v>
      </c>
      <c r="M48" s="208">
        <v>409</v>
      </c>
      <c r="N48" s="208" t="s">
        <v>2664</v>
      </c>
      <c r="O48" s="208">
        <v>470</v>
      </c>
      <c r="P48" s="208" t="s">
        <v>814</v>
      </c>
      <c r="Q48" s="208">
        <v>499</v>
      </c>
      <c r="R48" s="208" t="s">
        <v>810</v>
      </c>
      <c r="S48" s="208" t="s">
        <v>2059</v>
      </c>
      <c r="T48" s="208" t="s">
        <v>2665</v>
      </c>
      <c r="U48" s="208" t="s">
        <v>338</v>
      </c>
      <c r="V48" s="208" t="s">
        <v>338</v>
      </c>
      <c r="Y48" s="208" t="s">
        <v>105</v>
      </c>
      <c r="Z48" s="208">
        <v>9</v>
      </c>
      <c r="AB48" s="922" t="s">
        <v>338</v>
      </c>
      <c r="AC48" s="208" t="s">
        <v>2062</v>
      </c>
      <c r="AD48" s="241" t="s">
        <v>2048</v>
      </c>
    </row>
    <row r="49" spans="2:30">
      <c r="B49" s="208" t="s">
        <v>24</v>
      </c>
      <c r="C49" s="208">
        <v>52</v>
      </c>
      <c r="D49" s="208" t="s">
        <v>817</v>
      </c>
      <c r="E49" s="208">
        <v>61</v>
      </c>
      <c r="F49" s="208" t="s">
        <v>2666</v>
      </c>
      <c r="G49" s="208">
        <v>83</v>
      </c>
      <c r="H49" s="208" t="s">
        <v>818</v>
      </c>
      <c r="I49" s="208">
        <v>138</v>
      </c>
      <c r="J49" s="208" t="s">
        <v>2667</v>
      </c>
      <c r="K49" s="208">
        <v>161</v>
      </c>
      <c r="L49" s="208" t="s">
        <v>2668</v>
      </c>
      <c r="M49" s="208">
        <v>242</v>
      </c>
      <c r="N49" s="208" t="s">
        <v>2669</v>
      </c>
      <c r="O49" s="208">
        <v>242</v>
      </c>
      <c r="P49" s="208" t="s">
        <v>2670</v>
      </c>
      <c r="Q49" s="208">
        <v>275</v>
      </c>
      <c r="R49" s="208" t="s">
        <v>2671</v>
      </c>
      <c r="S49" s="208">
        <v>287</v>
      </c>
      <c r="T49" s="208" t="s">
        <v>2672</v>
      </c>
      <c r="U49" s="208">
        <v>291</v>
      </c>
      <c r="V49" s="208" t="s">
        <v>2673</v>
      </c>
      <c r="Y49" s="208" t="s">
        <v>24</v>
      </c>
      <c r="Z49" s="208">
        <v>28</v>
      </c>
      <c r="AB49" s="922" t="s">
        <v>338</v>
      </c>
      <c r="AC49" s="208" t="s">
        <v>777</v>
      </c>
      <c r="AD49" s="241" t="s">
        <v>2048</v>
      </c>
    </row>
    <row r="50" spans="2:30">
      <c r="B50" s="208" t="s">
        <v>131</v>
      </c>
      <c r="C50" s="208" t="s">
        <v>338</v>
      </c>
      <c r="D50" s="208" t="s">
        <v>155</v>
      </c>
      <c r="E50" s="208" t="s">
        <v>338</v>
      </c>
      <c r="F50" s="208" t="s">
        <v>338</v>
      </c>
      <c r="G50" s="208" t="s">
        <v>338</v>
      </c>
      <c r="H50" s="208" t="s">
        <v>338</v>
      </c>
      <c r="I50" s="208" t="s">
        <v>338</v>
      </c>
      <c r="J50" s="208" t="s">
        <v>338</v>
      </c>
      <c r="K50" s="208" t="s">
        <v>338</v>
      </c>
      <c r="L50" s="208" t="s">
        <v>338</v>
      </c>
      <c r="M50" s="208" t="s">
        <v>338</v>
      </c>
      <c r="N50" s="208" t="s">
        <v>338</v>
      </c>
      <c r="O50" s="208" t="s">
        <v>338</v>
      </c>
      <c r="P50" s="208" t="s">
        <v>338</v>
      </c>
      <c r="Q50" s="208" t="s">
        <v>338</v>
      </c>
      <c r="R50" s="208" t="s">
        <v>338</v>
      </c>
      <c r="S50" s="208" t="s">
        <v>338</v>
      </c>
      <c r="T50" s="208" t="s">
        <v>338</v>
      </c>
      <c r="U50" s="208" t="s">
        <v>338</v>
      </c>
      <c r="V50" s="208" t="s">
        <v>338</v>
      </c>
      <c r="Y50" s="208" t="s">
        <v>131</v>
      </c>
      <c r="Z50" s="208" t="s">
        <v>668</v>
      </c>
      <c r="AB50" s="922" t="s">
        <v>338</v>
      </c>
      <c r="AC50" s="208" t="s">
        <v>794</v>
      </c>
      <c r="AD50" s="241" t="s">
        <v>2063</v>
      </c>
    </row>
    <row r="51" spans="2:30">
      <c r="B51" s="208" t="s">
        <v>222</v>
      </c>
      <c r="C51" s="208" t="s">
        <v>338</v>
      </c>
      <c r="D51" s="208" t="s">
        <v>155</v>
      </c>
      <c r="E51" s="208" t="s">
        <v>338</v>
      </c>
      <c r="F51" s="208" t="s">
        <v>338</v>
      </c>
      <c r="G51" s="208" t="s">
        <v>338</v>
      </c>
      <c r="H51" s="208" t="s">
        <v>338</v>
      </c>
      <c r="I51" s="208" t="s">
        <v>338</v>
      </c>
      <c r="J51" s="208" t="s">
        <v>338</v>
      </c>
      <c r="K51" s="208" t="s">
        <v>338</v>
      </c>
      <c r="L51" s="208" t="s">
        <v>338</v>
      </c>
      <c r="M51" s="208" t="s">
        <v>338</v>
      </c>
      <c r="N51" s="208" t="s">
        <v>338</v>
      </c>
      <c r="O51" s="208" t="s">
        <v>338</v>
      </c>
      <c r="P51" s="208" t="s">
        <v>338</v>
      </c>
      <c r="Q51" s="208" t="s">
        <v>338</v>
      </c>
      <c r="R51" s="208" t="s">
        <v>338</v>
      </c>
      <c r="S51" s="208" t="s">
        <v>338</v>
      </c>
      <c r="T51" s="208" t="s">
        <v>338</v>
      </c>
      <c r="U51" s="208" t="s">
        <v>338</v>
      </c>
      <c r="V51" s="208" t="s">
        <v>338</v>
      </c>
      <c r="Y51" s="208" t="s">
        <v>222</v>
      </c>
      <c r="Z51" s="208" t="s">
        <v>668</v>
      </c>
      <c r="AB51" s="922" t="s">
        <v>338</v>
      </c>
      <c r="AC51" s="208" t="s">
        <v>758</v>
      </c>
      <c r="AD51" s="241" t="s">
        <v>2050</v>
      </c>
    </row>
    <row r="52" spans="2:30">
      <c r="B52" s="208" t="s">
        <v>112</v>
      </c>
      <c r="C52" s="208" t="s">
        <v>2043</v>
      </c>
      <c r="D52" s="208" t="s">
        <v>2674</v>
      </c>
      <c r="E52" s="208" t="s">
        <v>338</v>
      </c>
      <c r="F52" s="208" t="s">
        <v>338</v>
      </c>
      <c r="G52" s="208" t="s">
        <v>338</v>
      </c>
      <c r="H52" s="208" t="s">
        <v>338</v>
      </c>
      <c r="I52" s="208" t="s">
        <v>338</v>
      </c>
      <c r="J52" s="208" t="s">
        <v>338</v>
      </c>
      <c r="K52" s="208" t="s">
        <v>338</v>
      </c>
      <c r="L52" s="208" t="s">
        <v>338</v>
      </c>
      <c r="M52" s="208" t="s">
        <v>338</v>
      </c>
      <c r="N52" s="208" t="s">
        <v>338</v>
      </c>
      <c r="O52" s="208" t="s">
        <v>338</v>
      </c>
      <c r="P52" s="208" t="s">
        <v>338</v>
      </c>
      <c r="Q52" s="208" t="s">
        <v>338</v>
      </c>
      <c r="R52" s="208" t="s">
        <v>338</v>
      </c>
      <c r="S52" s="208" t="s">
        <v>338</v>
      </c>
      <c r="T52" s="208" t="s">
        <v>338</v>
      </c>
      <c r="U52" s="208" t="s">
        <v>338</v>
      </c>
      <c r="V52" s="208" t="s">
        <v>338</v>
      </c>
      <c r="Y52" s="208" t="s">
        <v>112</v>
      </c>
      <c r="Z52" s="208">
        <v>1</v>
      </c>
      <c r="AB52" s="922" t="s">
        <v>338</v>
      </c>
      <c r="AC52" s="208" t="s">
        <v>2064</v>
      </c>
      <c r="AD52" s="241" t="s">
        <v>2050</v>
      </c>
    </row>
    <row r="53" spans="2:30">
      <c r="B53" s="208" t="s">
        <v>20</v>
      </c>
      <c r="C53" s="208">
        <v>50</v>
      </c>
      <c r="D53" s="208" t="s">
        <v>831</v>
      </c>
      <c r="E53" s="208">
        <v>63</v>
      </c>
      <c r="F53" s="208" t="s">
        <v>830</v>
      </c>
      <c r="G53" s="208">
        <v>64</v>
      </c>
      <c r="H53" s="208" t="s">
        <v>832</v>
      </c>
      <c r="I53" s="208">
        <v>117</v>
      </c>
      <c r="J53" s="208" t="s">
        <v>2675</v>
      </c>
      <c r="K53" s="208">
        <v>130</v>
      </c>
      <c r="L53" s="208" t="s">
        <v>2676</v>
      </c>
      <c r="M53" s="208">
        <v>131</v>
      </c>
      <c r="N53" s="208" t="s">
        <v>2677</v>
      </c>
      <c r="O53" s="208">
        <v>145</v>
      </c>
      <c r="P53" s="208" t="s">
        <v>2678</v>
      </c>
      <c r="Q53" s="208">
        <v>148</v>
      </c>
      <c r="R53" s="208" t="s">
        <v>2679</v>
      </c>
      <c r="S53" s="208">
        <v>173</v>
      </c>
      <c r="T53" s="208" t="s">
        <v>2680</v>
      </c>
      <c r="U53" s="208">
        <v>175</v>
      </c>
      <c r="V53" s="208" t="s">
        <v>835</v>
      </c>
      <c r="Y53" s="208" t="s">
        <v>20</v>
      </c>
      <c r="Z53" s="208">
        <v>45</v>
      </c>
      <c r="AB53" s="922" t="s">
        <v>338</v>
      </c>
      <c r="AC53" s="208" t="s">
        <v>2065</v>
      </c>
      <c r="AD53" s="241" t="s">
        <v>2050</v>
      </c>
    </row>
    <row r="54" spans="2:30">
      <c r="B54" s="208" t="s">
        <v>48</v>
      </c>
      <c r="C54" s="208" t="s">
        <v>338</v>
      </c>
      <c r="D54" s="208" t="s">
        <v>155</v>
      </c>
      <c r="E54" s="208" t="s">
        <v>338</v>
      </c>
      <c r="F54" s="208" t="s">
        <v>338</v>
      </c>
      <c r="G54" s="208" t="s">
        <v>338</v>
      </c>
      <c r="H54" s="208" t="s">
        <v>338</v>
      </c>
      <c r="I54" s="208" t="s">
        <v>338</v>
      </c>
      <c r="J54" s="208" t="s">
        <v>338</v>
      </c>
      <c r="K54" s="208" t="s">
        <v>338</v>
      </c>
      <c r="L54" s="208" t="s">
        <v>338</v>
      </c>
      <c r="M54" s="208" t="s">
        <v>338</v>
      </c>
      <c r="N54" s="208" t="s">
        <v>338</v>
      </c>
      <c r="O54" s="208" t="s">
        <v>338</v>
      </c>
      <c r="P54" s="208" t="s">
        <v>338</v>
      </c>
      <c r="Q54" s="208" t="s">
        <v>338</v>
      </c>
      <c r="R54" s="208" t="s">
        <v>338</v>
      </c>
      <c r="S54" s="208" t="s">
        <v>338</v>
      </c>
      <c r="T54" s="208" t="s">
        <v>338</v>
      </c>
      <c r="U54" s="208" t="s">
        <v>338</v>
      </c>
      <c r="V54" s="208" t="s">
        <v>338</v>
      </c>
      <c r="Y54" s="208" t="s">
        <v>48</v>
      </c>
      <c r="Z54" s="208" t="s">
        <v>668</v>
      </c>
      <c r="AB54" s="922" t="s">
        <v>88</v>
      </c>
      <c r="AC54" s="208" t="s">
        <v>801</v>
      </c>
      <c r="AD54" s="241">
        <v>150</v>
      </c>
    </row>
    <row r="55" spans="2:30">
      <c r="B55" s="208" t="s">
        <v>75</v>
      </c>
      <c r="C55" s="208">
        <v>477</v>
      </c>
      <c r="D55" s="208" t="s">
        <v>844</v>
      </c>
      <c r="E55" s="208" t="s">
        <v>2059</v>
      </c>
      <c r="F55" s="208" t="s">
        <v>843</v>
      </c>
      <c r="G55" s="208" t="s">
        <v>2045</v>
      </c>
      <c r="H55" s="208" t="s">
        <v>842</v>
      </c>
      <c r="I55" s="208" t="s">
        <v>2063</v>
      </c>
      <c r="J55" s="208" t="s">
        <v>2681</v>
      </c>
      <c r="K55" s="208" t="s">
        <v>2050</v>
      </c>
      <c r="L55" s="208" t="s">
        <v>2682</v>
      </c>
      <c r="M55" s="208" t="s">
        <v>2050</v>
      </c>
      <c r="N55" s="208" t="s">
        <v>845</v>
      </c>
      <c r="O55" s="208" t="s">
        <v>338</v>
      </c>
      <c r="P55" s="208" t="s">
        <v>338</v>
      </c>
      <c r="Q55" s="208" t="s">
        <v>338</v>
      </c>
      <c r="R55" s="208" t="s">
        <v>338</v>
      </c>
      <c r="S55" s="208" t="s">
        <v>338</v>
      </c>
      <c r="T55" s="208" t="s">
        <v>338</v>
      </c>
      <c r="U55" s="208" t="s">
        <v>338</v>
      </c>
      <c r="V55" s="208" t="s">
        <v>338</v>
      </c>
      <c r="Y55" s="208" t="s">
        <v>75</v>
      </c>
      <c r="Z55" s="208">
        <v>6</v>
      </c>
      <c r="AB55" s="922" t="s">
        <v>338</v>
      </c>
      <c r="AC55" s="208" t="s">
        <v>815</v>
      </c>
      <c r="AD55" s="241">
        <v>191</v>
      </c>
    </row>
    <row r="56" spans="2:30">
      <c r="B56" s="208" t="s">
        <v>68</v>
      </c>
      <c r="C56" s="208" t="s">
        <v>338</v>
      </c>
      <c r="D56" s="208" t="s">
        <v>155</v>
      </c>
      <c r="E56" s="208" t="s">
        <v>338</v>
      </c>
      <c r="F56" s="208" t="s">
        <v>338</v>
      </c>
      <c r="G56" s="208" t="s">
        <v>338</v>
      </c>
      <c r="H56" s="208" t="s">
        <v>338</v>
      </c>
      <c r="I56" s="208" t="s">
        <v>338</v>
      </c>
      <c r="J56" s="208" t="s">
        <v>338</v>
      </c>
      <c r="K56" s="208" t="s">
        <v>338</v>
      </c>
      <c r="L56" s="208" t="s">
        <v>338</v>
      </c>
      <c r="M56" s="208" t="s">
        <v>338</v>
      </c>
      <c r="N56" s="208" t="s">
        <v>338</v>
      </c>
      <c r="O56" s="208" t="s">
        <v>338</v>
      </c>
      <c r="P56" s="208" t="s">
        <v>338</v>
      </c>
      <c r="Q56" s="208" t="s">
        <v>338</v>
      </c>
      <c r="R56" s="208" t="s">
        <v>338</v>
      </c>
      <c r="S56" s="208" t="s">
        <v>338</v>
      </c>
      <c r="T56" s="208" t="s">
        <v>338</v>
      </c>
      <c r="U56" s="208" t="s">
        <v>338</v>
      </c>
      <c r="V56" s="208" t="s">
        <v>338</v>
      </c>
      <c r="Y56" s="208" t="s">
        <v>68</v>
      </c>
      <c r="Z56" s="208" t="s">
        <v>668</v>
      </c>
      <c r="AB56" s="922" t="s">
        <v>338</v>
      </c>
      <c r="AC56" s="208" t="s">
        <v>2066</v>
      </c>
      <c r="AD56" s="241">
        <v>265</v>
      </c>
    </row>
    <row r="57" spans="2:30">
      <c r="B57" s="208" t="s">
        <v>77</v>
      </c>
      <c r="C57" s="208" t="s">
        <v>338</v>
      </c>
      <c r="D57" s="208" t="s">
        <v>155</v>
      </c>
      <c r="E57" s="208" t="s">
        <v>338</v>
      </c>
      <c r="F57" s="208" t="s">
        <v>338</v>
      </c>
      <c r="G57" s="208" t="s">
        <v>338</v>
      </c>
      <c r="H57" s="208" t="s">
        <v>338</v>
      </c>
      <c r="I57" s="208" t="s">
        <v>338</v>
      </c>
      <c r="J57" s="208" t="s">
        <v>338</v>
      </c>
      <c r="K57" s="208" t="s">
        <v>338</v>
      </c>
      <c r="L57" s="208" t="s">
        <v>338</v>
      </c>
      <c r="M57" s="208" t="s">
        <v>338</v>
      </c>
      <c r="N57" s="208" t="s">
        <v>338</v>
      </c>
      <c r="O57" s="208" t="s">
        <v>338</v>
      </c>
      <c r="P57" s="208" t="s">
        <v>338</v>
      </c>
      <c r="Q57" s="208" t="s">
        <v>338</v>
      </c>
      <c r="R57" s="208" t="s">
        <v>338</v>
      </c>
      <c r="S57" s="208" t="s">
        <v>338</v>
      </c>
      <c r="T57" s="208" t="s">
        <v>338</v>
      </c>
      <c r="U57" s="208" t="s">
        <v>338</v>
      </c>
      <c r="V57" s="208" t="s">
        <v>338</v>
      </c>
      <c r="Y57" s="208" t="s">
        <v>77</v>
      </c>
      <c r="Z57" s="208" t="s">
        <v>668</v>
      </c>
      <c r="AB57" s="922" t="s">
        <v>338</v>
      </c>
      <c r="AC57" s="208" t="s">
        <v>829</v>
      </c>
      <c r="AD57" s="241">
        <v>275</v>
      </c>
    </row>
    <row r="58" spans="2:30">
      <c r="B58" s="208" t="s">
        <v>89</v>
      </c>
      <c r="C58" s="208" t="s">
        <v>338</v>
      </c>
      <c r="D58" s="208" t="s">
        <v>155</v>
      </c>
      <c r="E58" s="208" t="s">
        <v>338</v>
      </c>
      <c r="F58" s="208" t="s">
        <v>338</v>
      </c>
      <c r="G58" s="208" t="s">
        <v>338</v>
      </c>
      <c r="H58" s="208" t="s">
        <v>338</v>
      </c>
      <c r="I58" s="208" t="s">
        <v>338</v>
      </c>
      <c r="J58" s="208" t="s">
        <v>338</v>
      </c>
      <c r="K58" s="208" t="s">
        <v>338</v>
      </c>
      <c r="L58" s="208" t="s">
        <v>338</v>
      </c>
      <c r="M58" s="208" t="s">
        <v>338</v>
      </c>
      <c r="N58" s="208" t="s">
        <v>338</v>
      </c>
      <c r="O58" s="208" t="s">
        <v>338</v>
      </c>
      <c r="P58" s="208" t="s">
        <v>338</v>
      </c>
      <c r="Q58" s="208" t="s">
        <v>338</v>
      </c>
      <c r="R58" s="208" t="s">
        <v>338</v>
      </c>
      <c r="S58" s="208" t="s">
        <v>338</v>
      </c>
      <c r="T58" s="208" t="s">
        <v>338</v>
      </c>
      <c r="U58" s="208" t="s">
        <v>338</v>
      </c>
      <c r="V58" s="208" t="s">
        <v>338</v>
      </c>
      <c r="Y58" s="208" t="s">
        <v>89</v>
      </c>
      <c r="Z58" s="208" t="s">
        <v>668</v>
      </c>
      <c r="AB58" s="922" t="s">
        <v>338</v>
      </c>
      <c r="AC58" s="208" t="s">
        <v>849</v>
      </c>
      <c r="AD58" s="241">
        <v>362</v>
      </c>
    </row>
    <row r="59" spans="2:30">
      <c r="B59" s="208" t="s">
        <v>93</v>
      </c>
      <c r="C59" s="208">
        <v>22</v>
      </c>
      <c r="D59" s="208" t="s">
        <v>853</v>
      </c>
      <c r="E59" s="208">
        <v>27</v>
      </c>
      <c r="F59" s="208" t="s">
        <v>856</v>
      </c>
      <c r="G59" s="208">
        <v>43</v>
      </c>
      <c r="H59" s="208" t="s">
        <v>852</v>
      </c>
      <c r="I59" s="208">
        <v>48</v>
      </c>
      <c r="J59" s="208" t="s">
        <v>854</v>
      </c>
      <c r="K59" s="208">
        <v>75</v>
      </c>
      <c r="L59" s="208" t="s">
        <v>855</v>
      </c>
      <c r="M59" s="208">
        <v>264</v>
      </c>
      <c r="N59" s="208" t="s">
        <v>857</v>
      </c>
      <c r="O59" s="208" t="s">
        <v>2059</v>
      </c>
      <c r="P59" s="208" t="s">
        <v>2683</v>
      </c>
      <c r="Q59" s="208" t="s">
        <v>338</v>
      </c>
      <c r="R59" s="208" t="s">
        <v>338</v>
      </c>
      <c r="S59" s="208" t="s">
        <v>338</v>
      </c>
      <c r="T59" s="208" t="s">
        <v>338</v>
      </c>
      <c r="U59" s="208" t="s">
        <v>338</v>
      </c>
      <c r="V59" s="208" t="s">
        <v>338</v>
      </c>
      <c r="Y59" s="208" t="s">
        <v>93</v>
      </c>
      <c r="Z59" s="208">
        <v>7</v>
      </c>
      <c r="AB59" s="922" t="s">
        <v>338</v>
      </c>
      <c r="AC59" s="208" t="s">
        <v>841</v>
      </c>
      <c r="AD59" s="241" t="s">
        <v>2067</v>
      </c>
    </row>
    <row r="60" spans="2:30">
      <c r="B60" s="208" t="s">
        <v>82</v>
      </c>
      <c r="C60" s="208" t="s">
        <v>2109</v>
      </c>
      <c r="D60" s="208" t="s">
        <v>861</v>
      </c>
      <c r="E60" s="208" t="s">
        <v>2218</v>
      </c>
      <c r="F60" s="208" t="s">
        <v>864</v>
      </c>
      <c r="G60" s="208" t="s">
        <v>2043</v>
      </c>
      <c r="H60" s="208" t="s">
        <v>860</v>
      </c>
      <c r="I60" s="208" t="s">
        <v>2045</v>
      </c>
      <c r="J60" s="208" t="s">
        <v>2684</v>
      </c>
      <c r="K60" s="208" t="s">
        <v>2050</v>
      </c>
      <c r="L60" s="208" t="s">
        <v>862</v>
      </c>
      <c r="M60" s="208" t="s">
        <v>2050</v>
      </c>
      <c r="N60" s="208" t="s">
        <v>2685</v>
      </c>
      <c r="O60" s="208" t="s">
        <v>2050</v>
      </c>
      <c r="P60" s="208" t="s">
        <v>2686</v>
      </c>
      <c r="Q60" s="208" t="s">
        <v>2050</v>
      </c>
      <c r="R60" s="208" t="s">
        <v>2687</v>
      </c>
      <c r="S60" s="208" t="s">
        <v>338</v>
      </c>
      <c r="T60" s="208" t="s">
        <v>338</v>
      </c>
      <c r="U60" s="208" t="s">
        <v>338</v>
      </c>
      <c r="V60" s="208" t="s">
        <v>338</v>
      </c>
      <c r="Y60" s="208" t="s">
        <v>82</v>
      </c>
      <c r="Z60" s="208">
        <v>8</v>
      </c>
      <c r="AB60" s="922" t="s">
        <v>338</v>
      </c>
      <c r="AC60" s="208" t="s">
        <v>2068</v>
      </c>
      <c r="AD60" s="241" t="s">
        <v>2069</v>
      </c>
    </row>
    <row r="61" spans="2:30">
      <c r="B61" s="208" t="s">
        <v>145</v>
      </c>
      <c r="C61" s="208" t="s">
        <v>338</v>
      </c>
      <c r="D61" s="208" t="s">
        <v>155</v>
      </c>
      <c r="E61" s="208" t="s">
        <v>338</v>
      </c>
      <c r="F61" s="208" t="s">
        <v>338</v>
      </c>
      <c r="G61" s="208" t="s">
        <v>338</v>
      </c>
      <c r="H61" s="208" t="s">
        <v>338</v>
      </c>
      <c r="I61" s="208" t="s">
        <v>338</v>
      </c>
      <c r="J61" s="208" t="s">
        <v>338</v>
      </c>
      <c r="K61" s="208" t="s">
        <v>338</v>
      </c>
      <c r="L61" s="208" t="s">
        <v>338</v>
      </c>
      <c r="M61" s="208" t="s">
        <v>338</v>
      </c>
      <c r="N61" s="208" t="s">
        <v>338</v>
      </c>
      <c r="O61" s="208" t="s">
        <v>338</v>
      </c>
      <c r="P61" s="208" t="s">
        <v>338</v>
      </c>
      <c r="Q61" s="208" t="s">
        <v>338</v>
      </c>
      <c r="R61" s="208" t="s">
        <v>338</v>
      </c>
      <c r="S61" s="208" t="s">
        <v>338</v>
      </c>
      <c r="T61" s="208" t="s">
        <v>338</v>
      </c>
      <c r="U61" s="208" t="s">
        <v>338</v>
      </c>
      <c r="V61" s="208" t="s">
        <v>338</v>
      </c>
      <c r="Y61" s="208" t="s">
        <v>145</v>
      </c>
      <c r="Z61" s="208" t="s">
        <v>668</v>
      </c>
      <c r="AB61" s="922" t="s">
        <v>338</v>
      </c>
      <c r="AC61" s="208" t="s">
        <v>2070</v>
      </c>
      <c r="AD61" s="241" t="s">
        <v>2063</v>
      </c>
    </row>
    <row r="62" spans="2:30">
      <c r="B62" s="208" t="s">
        <v>6</v>
      </c>
      <c r="C62" s="208">
        <v>172</v>
      </c>
      <c r="D62" s="208" t="s">
        <v>2688</v>
      </c>
      <c r="E62" s="208">
        <v>185</v>
      </c>
      <c r="F62" s="208" t="s">
        <v>868</v>
      </c>
      <c r="G62" s="208">
        <v>193</v>
      </c>
      <c r="H62" s="208" t="s">
        <v>872</v>
      </c>
      <c r="I62" s="208">
        <v>275</v>
      </c>
      <c r="J62" s="208" t="s">
        <v>869</v>
      </c>
      <c r="K62" s="208">
        <v>314</v>
      </c>
      <c r="L62" s="208" t="s">
        <v>873</v>
      </c>
      <c r="M62" s="208">
        <v>350</v>
      </c>
      <c r="N62" s="208" t="s">
        <v>2689</v>
      </c>
      <c r="O62" s="208">
        <v>383</v>
      </c>
      <c r="P62" s="208" t="s">
        <v>2690</v>
      </c>
      <c r="Q62" s="208">
        <v>470</v>
      </c>
      <c r="R62" s="208" t="s">
        <v>2691</v>
      </c>
      <c r="S62" s="208" t="s">
        <v>2109</v>
      </c>
      <c r="T62" s="208" t="s">
        <v>871</v>
      </c>
      <c r="U62" s="208" t="s">
        <v>2043</v>
      </c>
      <c r="V62" s="208" t="s">
        <v>2692</v>
      </c>
      <c r="Y62" s="208" t="s">
        <v>6</v>
      </c>
      <c r="Z62" s="208">
        <v>21</v>
      </c>
      <c r="AB62" s="922" t="s">
        <v>136</v>
      </c>
      <c r="AC62" s="208" t="s">
        <v>2071</v>
      </c>
      <c r="AD62" s="241" t="s">
        <v>2045</v>
      </c>
    </row>
    <row r="63" spans="2:30">
      <c r="B63" s="208" t="s">
        <v>8</v>
      </c>
      <c r="C63" s="208">
        <v>254</v>
      </c>
      <c r="D63" s="208" t="s">
        <v>2693</v>
      </c>
      <c r="E63" s="208">
        <v>305</v>
      </c>
      <c r="F63" s="208" t="s">
        <v>2694</v>
      </c>
      <c r="G63" s="208">
        <v>313</v>
      </c>
      <c r="H63" s="208" t="s">
        <v>2695</v>
      </c>
      <c r="I63" s="208" t="s">
        <v>2218</v>
      </c>
      <c r="J63" s="208" t="s">
        <v>2696</v>
      </c>
      <c r="K63" s="208" t="s">
        <v>2102</v>
      </c>
      <c r="L63" s="208" t="s">
        <v>2697</v>
      </c>
      <c r="M63" s="208" t="s">
        <v>2063</v>
      </c>
      <c r="N63" s="208" t="s">
        <v>2698</v>
      </c>
      <c r="O63" s="208" t="s">
        <v>2050</v>
      </c>
      <c r="P63" s="208" t="s">
        <v>2699</v>
      </c>
      <c r="Q63" s="208" t="s">
        <v>2050</v>
      </c>
      <c r="R63" s="208" t="s">
        <v>2700</v>
      </c>
      <c r="S63" s="208" t="s">
        <v>338</v>
      </c>
      <c r="T63" s="208" t="s">
        <v>338</v>
      </c>
      <c r="U63" s="208" t="s">
        <v>338</v>
      </c>
      <c r="V63" s="208" t="s">
        <v>338</v>
      </c>
      <c r="Y63" s="208" t="s">
        <v>8</v>
      </c>
      <c r="Z63" s="208">
        <v>8</v>
      </c>
      <c r="AB63" s="922" t="s">
        <v>338</v>
      </c>
      <c r="AC63" s="208" t="s">
        <v>2072</v>
      </c>
      <c r="AD63" s="241" t="s">
        <v>2050</v>
      </c>
    </row>
    <row r="64" spans="2:30">
      <c r="B64" s="208" t="s">
        <v>22</v>
      </c>
      <c r="C64" s="208">
        <v>409</v>
      </c>
      <c r="D64" s="208" t="s">
        <v>882</v>
      </c>
      <c r="E64" s="208">
        <v>477</v>
      </c>
      <c r="F64" s="208" t="s">
        <v>881</v>
      </c>
      <c r="G64" s="208" t="s">
        <v>2061</v>
      </c>
      <c r="H64" s="208" t="s">
        <v>880</v>
      </c>
      <c r="I64" s="208" t="s">
        <v>2043</v>
      </c>
      <c r="J64" s="208" t="s">
        <v>889</v>
      </c>
      <c r="K64" s="208" t="s">
        <v>2050</v>
      </c>
      <c r="L64" s="208" t="s">
        <v>886</v>
      </c>
      <c r="M64" s="208" t="s">
        <v>338</v>
      </c>
      <c r="N64" s="208" t="s">
        <v>338</v>
      </c>
      <c r="O64" s="208" t="s">
        <v>338</v>
      </c>
      <c r="P64" s="208" t="s">
        <v>338</v>
      </c>
      <c r="Q64" s="208" t="s">
        <v>338</v>
      </c>
      <c r="R64" s="208" t="s">
        <v>338</v>
      </c>
      <c r="S64" s="208" t="s">
        <v>338</v>
      </c>
      <c r="T64" s="208" t="s">
        <v>338</v>
      </c>
      <c r="U64" s="208" t="s">
        <v>338</v>
      </c>
      <c r="V64" s="208" t="s">
        <v>338</v>
      </c>
      <c r="Y64" s="208" t="s">
        <v>22</v>
      </c>
      <c r="Z64" s="208">
        <v>5</v>
      </c>
      <c r="AB64" s="922" t="s">
        <v>11</v>
      </c>
      <c r="AC64" s="208" t="s">
        <v>2073</v>
      </c>
      <c r="AD64" s="241" t="s">
        <v>2050</v>
      </c>
    </row>
    <row r="65" spans="2:30">
      <c r="B65" s="208" t="s">
        <v>40</v>
      </c>
      <c r="C65" s="208" t="s">
        <v>2050</v>
      </c>
      <c r="D65" s="208" t="s">
        <v>2701</v>
      </c>
      <c r="E65" s="208" t="s">
        <v>2050</v>
      </c>
      <c r="F65" s="208" t="s">
        <v>2702</v>
      </c>
      <c r="G65" s="208" t="s">
        <v>338</v>
      </c>
      <c r="H65" s="208" t="s">
        <v>338</v>
      </c>
      <c r="I65" s="208" t="s">
        <v>338</v>
      </c>
      <c r="J65" s="208" t="s">
        <v>338</v>
      </c>
      <c r="K65" s="208" t="s">
        <v>338</v>
      </c>
      <c r="L65" s="208" t="s">
        <v>338</v>
      </c>
      <c r="M65" s="208" t="s">
        <v>338</v>
      </c>
      <c r="N65" s="208" t="s">
        <v>338</v>
      </c>
      <c r="O65" s="208" t="s">
        <v>338</v>
      </c>
      <c r="P65" s="208" t="s">
        <v>338</v>
      </c>
      <c r="Q65" s="208" t="s">
        <v>338</v>
      </c>
      <c r="R65" s="208" t="s">
        <v>338</v>
      </c>
      <c r="S65" s="208" t="s">
        <v>338</v>
      </c>
      <c r="T65" s="208" t="s">
        <v>338</v>
      </c>
      <c r="U65" s="208" t="s">
        <v>338</v>
      </c>
      <c r="V65" s="208" t="s">
        <v>338</v>
      </c>
      <c r="Y65" s="208" t="s">
        <v>40</v>
      </c>
      <c r="Z65" s="208">
        <v>2</v>
      </c>
      <c r="AB65" s="922" t="s">
        <v>338</v>
      </c>
      <c r="AC65" s="208" t="s">
        <v>2074</v>
      </c>
      <c r="AD65" s="241" t="s">
        <v>2050</v>
      </c>
    </row>
    <row r="66" spans="2:30">
      <c r="B66" s="208" t="s">
        <v>110</v>
      </c>
      <c r="C66" s="208">
        <v>101</v>
      </c>
      <c r="D66" s="208" t="s">
        <v>892</v>
      </c>
      <c r="E66" s="208">
        <v>177</v>
      </c>
      <c r="F66" s="208" t="s">
        <v>893</v>
      </c>
      <c r="G66" s="208">
        <v>238</v>
      </c>
      <c r="H66" s="208" t="s">
        <v>895</v>
      </c>
      <c r="I66" s="208">
        <v>286</v>
      </c>
      <c r="J66" s="208" t="s">
        <v>894</v>
      </c>
      <c r="K66" s="208">
        <v>439</v>
      </c>
      <c r="L66" s="208" t="s">
        <v>2703</v>
      </c>
      <c r="M66" s="208" t="s">
        <v>2067</v>
      </c>
      <c r="N66" s="208" t="s">
        <v>896</v>
      </c>
      <c r="O66" s="208" t="s">
        <v>2048</v>
      </c>
      <c r="P66" s="208" t="s">
        <v>2704</v>
      </c>
      <c r="Q66" s="208" t="s">
        <v>2050</v>
      </c>
      <c r="R66" s="208" t="s">
        <v>2705</v>
      </c>
      <c r="S66" s="208" t="s">
        <v>338</v>
      </c>
      <c r="T66" s="208" t="s">
        <v>338</v>
      </c>
      <c r="U66" s="208" t="s">
        <v>338</v>
      </c>
      <c r="V66" s="208" t="s">
        <v>338</v>
      </c>
      <c r="Y66" s="208" t="s">
        <v>110</v>
      </c>
      <c r="Z66" s="208">
        <v>8</v>
      </c>
      <c r="AB66" s="922" t="s">
        <v>84</v>
      </c>
      <c r="AC66" s="208" t="s">
        <v>2075</v>
      </c>
      <c r="AD66" s="241">
        <v>317</v>
      </c>
    </row>
    <row r="67" spans="2:30">
      <c r="B67" s="208" t="s">
        <v>91</v>
      </c>
      <c r="C67" s="208">
        <v>177</v>
      </c>
      <c r="D67" s="208" t="s">
        <v>900</v>
      </c>
      <c r="E67" s="208">
        <v>230</v>
      </c>
      <c r="F67" s="208" t="s">
        <v>901</v>
      </c>
      <c r="G67" s="208">
        <v>291</v>
      </c>
      <c r="H67" s="208" t="s">
        <v>899</v>
      </c>
      <c r="I67" s="208">
        <v>446</v>
      </c>
      <c r="J67" s="208" t="s">
        <v>903</v>
      </c>
      <c r="K67" s="208" t="s">
        <v>2058</v>
      </c>
      <c r="L67" s="208" t="s">
        <v>902</v>
      </c>
      <c r="M67" s="208" t="s">
        <v>2048</v>
      </c>
      <c r="N67" s="208" t="s">
        <v>904</v>
      </c>
      <c r="O67" s="208" t="s">
        <v>338</v>
      </c>
      <c r="P67" s="208" t="s">
        <v>338</v>
      </c>
      <c r="Q67" s="208" t="s">
        <v>338</v>
      </c>
      <c r="R67" s="208" t="s">
        <v>338</v>
      </c>
      <c r="S67" s="208" t="s">
        <v>338</v>
      </c>
      <c r="T67" s="208" t="s">
        <v>338</v>
      </c>
      <c r="U67" s="208" t="s">
        <v>338</v>
      </c>
      <c r="V67" s="208" t="s">
        <v>338</v>
      </c>
      <c r="Y67" s="208" t="s">
        <v>91</v>
      </c>
      <c r="Z67" s="208">
        <v>6</v>
      </c>
      <c r="AB67" s="922" t="s">
        <v>338</v>
      </c>
      <c r="AC67" s="208" t="s">
        <v>2076</v>
      </c>
      <c r="AD67" s="241" t="s">
        <v>2050</v>
      </c>
    </row>
    <row r="68" spans="2:30">
      <c r="B68" s="208" t="s">
        <v>26</v>
      </c>
      <c r="C68" s="208">
        <v>137</v>
      </c>
      <c r="D68" s="208" t="s">
        <v>909</v>
      </c>
      <c r="E68" s="208">
        <v>160</v>
      </c>
      <c r="F68" s="208" t="s">
        <v>910</v>
      </c>
      <c r="G68" s="208">
        <v>171</v>
      </c>
      <c r="H68" s="208" t="s">
        <v>906</v>
      </c>
      <c r="I68" s="208">
        <v>216</v>
      </c>
      <c r="J68" s="208" t="s">
        <v>911</v>
      </c>
      <c r="K68" s="208">
        <v>301</v>
      </c>
      <c r="L68" s="208" t="s">
        <v>907</v>
      </c>
      <c r="M68" s="208">
        <v>308</v>
      </c>
      <c r="N68" s="208" t="s">
        <v>2706</v>
      </c>
      <c r="O68" s="208">
        <v>383</v>
      </c>
      <c r="P68" s="208" t="s">
        <v>908</v>
      </c>
      <c r="Q68" s="208">
        <v>392</v>
      </c>
      <c r="R68" s="208" t="s">
        <v>2707</v>
      </c>
      <c r="S68" s="208">
        <v>392</v>
      </c>
      <c r="T68" s="208" t="s">
        <v>915</v>
      </c>
      <c r="U68" s="208">
        <v>403</v>
      </c>
      <c r="V68" s="208" t="s">
        <v>2708</v>
      </c>
      <c r="Y68" s="208" t="s">
        <v>26</v>
      </c>
      <c r="Z68" s="208">
        <v>36</v>
      </c>
      <c r="AB68" s="922" t="s">
        <v>78</v>
      </c>
      <c r="AC68" s="208" t="s">
        <v>859</v>
      </c>
      <c r="AD68" s="241">
        <v>84</v>
      </c>
    </row>
    <row r="69" spans="2:30">
      <c r="B69" s="208" t="s">
        <v>14</v>
      </c>
      <c r="C69" s="208">
        <v>24</v>
      </c>
      <c r="D69" s="208" t="s">
        <v>917</v>
      </c>
      <c r="E69" s="208">
        <v>38</v>
      </c>
      <c r="F69" s="208" t="s">
        <v>918</v>
      </c>
      <c r="G69" s="208">
        <v>56</v>
      </c>
      <c r="H69" s="208" t="s">
        <v>920</v>
      </c>
      <c r="I69" s="208">
        <v>72</v>
      </c>
      <c r="J69" s="208" t="s">
        <v>922</v>
      </c>
      <c r="K69" s="208">
        <v>79</v>
      </c>
      <c r="L69" s="208" t="s">
        <v>923</v>
      </c>
      <c r="M69" s="208">
        <v>110</v>
      </c>
      <c r="N69" s="208" t="s">
        <v>919</v>
      </c>
      <c r="O69" s="208">
        <v>124</v>
      </c>
      <c r="P69" s="208" t="s">
        <v>926</v>
      </c>
      <c r="Q69" s="208">
        <v>139</v>
      </c>
      <c r="R69" s="208" t="s">
        <v>921</v>
      </c>
      <c r="S69" s="208">
        <v>189</v>
      </c>
      <c r="T69" s="208" t="s">
        <v>2709</v>
      </c>
      <c r="U69" s="208">
        <v>191</v>
      </c>
      <c r="V69" s="208" t="s">
        <v>925</v>
      </c>
      <c r="Y69" s="208" t="s">
        <v>14</v>
      </c>
      <c r="Z69" s="208">
        <v>41</v>
      </c>
      <c r="AB69" s="922" t="s">
        <v>338</v>
      </c>
      <c r="AC69" s="208" t="s">
        <v>851</v>
      </c>
      <c r="AD69" s="241">
        <v>135</v>
      </c>
    </row>
    <row r="70" spans="2:30" ht="13" customHeight="1">
      <c r="B70" s="208" t="s">
        <v>97</v>
      </c>
      <c r="C70" s="208" t="s">
        <v>2043</v>
      </c>
      <c r="D70" s="208" t="s">
        <v>2710</v>
      </c>
      <c r="E70" s="208" t="s">
        <v>2045</v>
      </c>
      <c r="F70" s="208" t="s">
        <v>2711</v>
      </c>
      <c r="G70" s="208" t="s">
        <v>2050</v>
      </c>
      <c r="H70" s="208" t="s">
        <v>2712</v>
      </c>
      <c r="I70" s="208" t="s">
        <v>2050</v>
      </c>
      <c r="J70" s="208" t="s">
        <v>2713</v>
      </c>
      <c r="K70" s="208" t="s">
        <v>338</v>
      </c>
      <c r="L70" s="208" t="s">
        <v>338</v>
      </c>
      <c r="M70" s="208" t="s">
        <v>338</v>
      </c>
      <c r="N70" s="208" t="s">
        <v>338</v>
      </c>
      <c r="O70" s="208" t="s">
        <v>338</v>
      </c>
      <c r="P70" s="208" t="s">
        <v>338</v>
      </c>
      <c r="Q70" s="208" t="s">
        <v>338</v>
      </c>
      <c r="R70" s="208" t="s">
        <v>338</v>
      </c>
      <c r="S70" s="208" t="s">
        <v>338</v>
      </c>
      <c r="T70" s="208" t="s">
        <v>338</v>
      </c>
      <c r="U70" s="208" t="s">
        <v>338</v>
      </c>
      <c r="V70" s="208" t="s">
        <v>338</v>
      </c>
      <c r="Y70" s="208" t="s">
        <v>97</v>
      </c>
      <c r="Z70" s="208">
        <v>4</v>
      </c>
      <c r="AB70" s="922" t="s">
        <v>338</v>
      </c>
      <c r="AC70" s="208" t="s">
        <v>2077</v>
      </c>
      <c r="AD70" s="241">
        <v>189</v>
      </c>
    </row>
    <row r="71" spans="2:30" ht="12" customHeight="1">
      <c r="B71" s="208" t="s">
        <v>63</v>
      </c>
      <c r="C71" s="208">
        <v>165</v>
      </c>
      <c r="D71" s="208" t="s">
        <v>2714</v>
      </c>
      <c r="E71" s="208">
        <v>357</v>
      </c>
      <c r="F71" s="208" t="s">
        <v>2715</v>
      </c>
      <c r="G71" s="208">
        <v>490</v>
      </c>
      <c r="H71" s="208" t="s">
        <v>2716</v>
      </c>
      <c r="I71" s="208" t="s">
        <v>2177</v>
      </c>
      <c r="J71" s="208" t="s">
        <v>2717</v>
      </c>
      <c r="K71" s="208" t="s">
        <v>2061</v>
      </c>
      <c r="L71" s="208" t="s">
        <v>2718</v>
      </c>
      <c r="M71" s="208" t="s">
        <v>2043</v>
      </c>
      <c r="N71" s="208" t="s">
        <v>2719</v>
      </c>
      <c r="O71" s="208" t="s">
        <v>2063</v>
      </c>
      <c r="P71" s="208" t="s">
        <v>2720</v>
      </c>
      <c r="Q71" s="208" t="s">
        <v>2063</v>
      </c>
      <c r="R71" s="208" t="s">
        <v>2721</v>
      </c>
      <c r="S71" s="208" t="s">
        <v>2050</v>
      </c>
      <c r="T71" s="208" t="s">
        <v>2722</v>
      </c>
      <c r="U71" s="208" t="s">
        <v>2050</v>
      </c>
      <c r="V71" s="208" t="s">
        <v>2723</v>
      </c>
      <c r="Y71" s="208" t="s">
        <v>63</v>
      </c>
      <c r="Z71" s="208">
        <v>10</v>
      </c>
      <c r="AB71" s="922" t="s">
        <v>338</v>
      </c>
      <c r="AC71" s="208" t="s">
        <v>890</v>
      </c>
      <c r="AD71" s="241">
        <v>200</v>
      </c>
    </row>
    <row r="72" spans="2:30">
      <c r="B72" s="208" t="s">
        <v>34</v>
      </c>
      <c r="C72" s="208" t="s">
        <v>338</v>
      </c>
      <c r="D72" s="208" t="s">
        <v>155</v>
      </c>
      <c r="E72" s="208" t="s">
        <v>338</v>
      </c>
      <c r="F72" s="208" t="s">
        <v>338</v>
      </c>
      <c r="G72" s="208" t="s">
        <v>338</v>
      </c>
      <c r="H72" s="208" t="s">
        <v>338</v>
      </c>
      <c r="I72" s="208" t="s">
        <v>338</v>
      </c>
      <c r="J72" s="208" t="s">
        <v>338</v>
      </c>
      <c r="K72" s="208" t="s">
        <v>338</v>
      </c>
      <c r="L72" s="208" t="s">
        <v>338</v>
      </c>
      <c r="M72" s="208" t="s">
        <v>338</v>
      </c>
      <c r="N72" s="208" t="s">
        <v>338</v>
      </c>
      <c r="O72" s="208" t="s">
        <v>338</v>
      </c>
      <c r="P72" s="208" t="s">
        <v>338</v>
      </c>
      <c r="Q72" s="208" t="s">
        <v>338</v>
      </c>
      <c r="R72" s="208" t="s">
        <v>338</v>
      </c>
      <c r="S72" s="208" t="s">
        <v>338</v>
      </c>
      <c r="T72" s="208" t="s">
        <v>338</v>
      </c>
      <c r="U72" s="208" t="s">
        <v>338</v>
      </c>
      <c r="V72" s="208" t="s">
        <v>338</v>
      </c>
      <c r="Y72" s="208" t="s">
        <v>34</v>
      </c>
      <c r="Z72" s="208" t="s">
        <v>668</v>
      </c>
      <c r="AB72" s="922" t="s">
        <v>338</v>
      </c>
      <c r="AC72" s="208" t="s">
        <v>879</v>
      </c>
      <c r="AD72" s="241">
        <v>238</v>
      </c>
    </row>
    <row r="73" spans="2:30">
      <c r="B73" s="208" t="s">
        <v>125</v>
      </c>
      <c r="C73" s="208" t="s">
        <v>2050</v>
      </c>
      <c r="D73" s="208" t="s">
        <v>2724</v>
      </c>
      <c r="E73" s="208" t="s">
        <v>2050</v>
      </c>
      <c r="F73" s="208" t="s">
        <v>2725</v>
      </c>
      <c r="G73" s="208" t="s">
        <v>338</v>
      </c>
      <c r="H73" s="208" t="s">
        <v>338</v>
      </c>
      <c r="I73" s="208" t="s">
        <v>338</v>
      </c>
      <c r="J73" s="208" t="s">
        <v>338</v>
      </c>
      <c r="K73" s="208" t="s">
        <v>338</v>
      </c>
      <c r="L73" s="208" t="s">
        <v>338</v>
      </c>
      <c r="M73" s="208" t="s">
        <v>338</v>
      </c>
      <c r="N73" s="208" t="s">
        <v>338</v>
      </c>
      <c r="O73" s="208" t="s">
        <v>338</v>
      </c>
      <c r="P73" s="208" t="s">
        <v>338</v>
      </c>
      <c r="Q73" s="208" t="s">
        <v>338</v>
      </c>
      <c r="R73" s="208" t="s">
        <v>338</v>
      </c>
      <c r="S73" s="208" t="s">
        <v>338</v>
      </c>
      <c r="T73" s="208" t="s">
        <v>338</v>
      </c>
      <c r="U73" s="208" t="s">
        <v>338</v>
      </c>
      <c r="V73" s="208" t="s">
        <v>338</v>
      </c>
      <c r="Y73" s="208" t="s">
        <v>125</v>
      </c>
      <c r="Z73" s="208">
        <v>2</v>
      </c>
      <c r="AB73" s="922" t="s">
        <v>338</v>
      </c>
      <c r="AC73" s="208" t="s">
        <v>2078</v>
      </c>
      <c r="AD73" s="241">
        <v>250</v>
      </c>
    </row>
    <row r="74" spans="2:30">
      <c r="B74" s="208" t="s">
        <v>102</v>
      </c>
      <c r="C74" s="208" t="s">
        <v>338</v>
      </c>
      <c r="D74" s="208" t="s">
        <v>155</v>
      </c>
      <c r="E74" s="208" t="s">
        <v>338</v>
      </c>
      <c r="F74" s="208" t="s">
        <v>338</v>
      </c>
      <c r="G74" s="208" t="s">
        <v>338</v>
      </c>
      <c r="H74" s="208" t="s">
        <v>338</v>
      </c>
      <c r="I74" s="208" t="s">
        <v>338</v>
      </c>
      <c r="J74" s="208" t="s">
        <v>338</v>
      </c>
      <c r="K74" s="208" t="s">
        <v>338</v>
      </c>
      <c r="L74" s="208" t="s">
        <v>338</v>
      </c>
      <c r="M74" s="208" t="s">
        <v>338</v>
      </c>
      <c r="N74" s="208" t="s">
        <v>338</v>
      </c>
      <c r="O74" s="208" t="s">
        <v>338</v>
      </c>
      <c r="P74" s="208" t="s">
        <v>338</v>
      </c>
      <c r="Q74" s="208" t="s">
        <v>338</v>
      </c>
      <c r="R74" s="208" t="s">
        <v>338</v>
      </c>
      <c r="S74" s="208" t="s">
        <v>338</v>
      </c>
      <c r="T74" s="208" t="s">
        <v>338</v>
      </c>
      <c r="U74" s="208" t="s">
        <v>338</v>
      </c>
      <c r="V74" s="208" t="s">
        <v>338</v>
      </c>
      <c r="Y74" s="208" t="s">
        <v>102</v>
      </c>
      <c r="Z74" s="208" t="s">
        <v>668</v>
      </c>
      <c r="AB74" s="922" t="s">
        <v>338</v>
      </c>
      <c r="AC74" s="208" t="s">
        <v>2079</v>
      </c>
      <c r="AD74" s="241">
        <v>451</v>
      </c>
    </row>
    <row r="75" spans="2:30">
      <c r="B75" s="208" t="s">
        <v>98</v>
      </c>
      <c r="C75" s="208" t="s">
        <v>338</v>
      </c>
      <c r="D75" s="208" t="s">
        <v>155</v>
      </c>
      <c r="E75" s="208" t="s">
        <v>338</v>
      </c>
      <c r="F75" s="208" t="s">
        <v>338</v>
      </c>
      <c r="G75" s="208" t="s">
        <v>338</v>
      </c>
      <c r="H75" s="208" t="s">
        <v>338</v>
      </c>
      <c r="I75" s="208" t="s">
        <v>338</v>
      </c>
      <c r="J75" s="208" t="s">
        <v>338</v>
      </c>
      <c r="K75" s="208" t="s">
        <v>338</v>
      </c>
      <c r="L75" s="208" t="s">
        <v>338</v>
      </c>
      <c r="M75" s="208" t="s">
        <v>338</v>
      </c>
      <c r="N75" s="208" t="s">
        <v>338</v>
      </c>
      <c r="O75" s="208" t="s">
        <v>338</v>
      </c>
      <c r="P75" s="208" t="s">
        <v>338</v>
      </c>
      <c r="Q75" s="208" t="s">
        <v>338</v>
      </c>
      <c r="R75" s="208" t="s">
        <v>338</v>
      </c>
      <c r="S75" s="208" t="s">
        <v>338</v>
      </c>
      <c r="T75" s="208" t="s">
        <v>338</v>
      </c>
      <c r="U75" s="208" t="s">
        <v>338</v>
      </c>
      <c r="V75" s="208" t="s">
        <v>338</v>
      </c>
      <c r="Y75" s="208" t="s">
        <v>98</v>
      </c>
      <c r="Z75" s="208" t="s">
        <v>668</v>
      </c>
      <c r="AB75" s="922" t="s">
        <v>338</v>
      </c>
      <c r="AC75" s="208" t="s">
        <v>891</v>
      </c>
      <c r="AD75" s="241">
        <v>456</v>
      </c>
    </row>
    <row r="76" spans="2:30">
      <c r="B76" s="208" t="s">
        <v>126</v>
      </c>
      <c r="C76" s="208" t="s">
        <v>2048</v>
      </c>
      <c r="D76" s="208" t="s">
        <v>2726</v>
      </c>
      <c r="E76" s="208" t="s">
        <v>2050</v>
      </c>
      <c r="F76" s="208" t="s">
        <v>2727</v>
      </c>
      <c r="G76" s="208" t="s">
        <v>2050</v>
      </c>
      <c r="H76" s="208" t="s">
        <v>2728</v>
      </c>
      <c r="I76" s="208" t="s">
        <v>338</v>
      </c>
      <c r="J76" s="208" t="s">
        <v>338</v>
      </c>
      <c r="K76" s="208" t="s">
        <v>338</v>
      </c>
      <c r="L76" s="208" t="s">
        <v>338</v>
      </c>
      <c r="M76" s="208" t="s">
        <v>338</v>
      </c>
      <c r="N76" s="208" t="s">
        <v>338</v>
      </c>
      <c r="O76" s="208" t="s">
        <v>338</v>
      </c>
      <c r="P76" s="208" t="s">
        <v>338</v>
      </c>
      <c r="Q76" s="208" t="s">
        <v>338</v>
      </c>
      <c r="R76" s="208" t="s">
        <v>338</v>
      </c>
      <c r="S76" s="208" t="s">
        <v>338</v>
      </c>
      <c r="T76" s="208" t="s">
        <v>338</v>
      </c>
      <c r="U76" s="208" t="s">
        <v>338</v>
      </c>
      <c r="V76" s="208" t="s">
        <v>338</v>
      </c>
      <c r="Y76" s="208" t="s">
        <v>126</v>
      </c>
      <c r="Z76" s="208">
        <v>3</v>
      </c>
      <c r="AB76" s="922" t="s">
        <v>338</v>
      </c>
      <c r="AC76" s="208" t="s">
        <v>2080</v>
      </c>
      <c r="AD76" s="241" t="s">
        <v>2045</v>
      </c>
    </row>
    <row r="77" spans="2:30">
      <c r="B77" s="208" t="s">
        <v>117</v>
      </c>
      <c r="C77" s="208">
        <v>220</v>
      </c>
      <c r="D77" s="208" t="s">
        <v>935</v>
      </c>
      <c r="E77" s="208" t="s">
        <v>2109</v>
      </c>
      <c r="F77" s="208" t="s">
        <v>2729</v>
      </c>
      <c r="G77" s="208" t="s">
        <v>2177</v>
      </c>
      <c r="H77" s="208" t="s">
        <v>2730</v>
      </c>
      <c r="I77" s="208" t="s">
        <v>2058</v>
      </c>
      <c r="J77" s="208" t="s">
        <v>2731</v>
      </c>
      <c r="K77" s="208" t="s">
        <v>2043</v>
      </c>
      <c r="L77" s="208" t="s">
        <v>2732</v>
      </c>
      <c r="M77" s="208" t="s">
        <v>2048</v>
      </c>
      <c r="N77" s="208" t="s">
        <v>2733</v>
      </c>
      <c r="O77" s="208" t="s">
        <v>2048</v>
      </c>
      <c r="P77" s="208" t="s">
        <v>2734</v>
      </c>
      <c r="Q77" s="208" t="s">
        <v>2050</v>
      </c>
      <c r="R77" s="208" t="s">
        <v>2735</v>
      </c>
      <c r="S77" s="208" t="s">
        <v>338</v>
      </c>
      <c r="T77" s="208" t="s">
        <v>338</v>
      </c>
      <c r="U77" s="208" t="s">
        <v>338</v>
      </c>
      <c r="V77" s="208" t="s">
        <v>338</v>
      </c>
      <c r="Y77" s="208" t="s">
        <v>117</v>
      </c>
      <c r="Z77" s="208">
        <v>8</v>
      </c>
      <c r="AB77" s="922" t="s">
        <v>9</v>
      </c>
      <c r="AC77" s="208" t="s">
        <v>2081</v>
      </c>
      <c r="AD77" s="241">
        <v>115</v>
      </c>
    </row>
    <row r="78" spans="2:30">
      <c r="B78" s="208" t="s">
        <v>130</v>
      </c>
      <c r="C78" s="208" t="s">
        <v>338</v>
      </c>
      <c r="D78" s="208" t="s">
        <v>155</v>
      </c>
      <c r="E78" s="208" t="s">
        <v>338</v>
      </c>
      <c r="F78" s="208" t="s">
        <v>338</v>
      </c>
      <c r="G78" s="208" t="s">
        <v>338</v>
      </c>
      <c r="H78" s="208" t="s">
        <v>338</v>
      </c>
      <c r="I78" s="208" t="s">
        <v>338</v>
      </c>
      <c r="J78" s="208" t="s">
        <v>338</v>
      </c>
      <c r="K78" s="208" t="s">
        <v>338</v>
      </c>
      <c r="L78" s="208" t="s">
        <v>338</v>
      </c>
      <c r="M78" s="208" t="s">
        <v>338</v>
      </c>
      <c r="N78" s="208" t="s">
        <v>338</v>
      </c>
      <c r="O78" s="208" t="s">
        <v>338</v>
      </c>
      <c r="P78" s="208" t="s">
        <v>338</v>
      </c>
      <c r="Q78" s="208" t="s">
        <v>338</v>
      </c>
      <c r="R78" s="208" t="s">
        <v>338</v>
      </c>
      <c r="S78" s="208" t="s">
        <v>338</v>
      </c>
      <c r="T78" s="208" t="s">
        <v>338</v>
      </c>
      <c r="U78" s="208" t="s">
        <v>338</v>
      </c>
      <c r="V78" s="208" t="s">
        <v>338</v>
      </c>
      <c r="Y78" s="208" t="s">
        <v>130</v>
      </c>
      <c r="Z78" s="208" t="s">
        <v>668</v>
      </c>
      <c r="AB78" s="922" t="s">
        <v>338</v>
      </c>
      <c r="AC78" s="208" t="s">
        <v>2082</v>
      </c>
      <c r="AD78" s="241">
        <v>233</v>
      </c>
    </row>
    <row r="79" spans="2:30">
      <c r="B79" s="208" t="s">
        <v>96</v>
      </c>
      <c r="C79" s="208" t="s">
        <v>338</v>
      </c>
      <c r="D79" s="208" t="s">
        <v>155</v>
      </c>
      <c r="E79" s="208" t="s">
        <v>338</v>
      </c>
      <c r="F79" s="208" t="s">
        <v>338</v>
      </c>
      <c r="G79" s="208" t="s">
        <v>338</v>
      </c>
      <c r="H79" s="208" t="s">
        <v>338</v>
      </c>
      <c r="I79" s="208" t="s">
        <v>338</v>
      </c>
      <c r="J79" s="208" t="s">
        <v>338</v>
      </c>
      <c r="K79" s="208" t="s">
        <v>338</v>
      </c>
      <c r="L79" s="208" t="s">
        <v>338</v>
      </c>
      <c r="M79" s="208" t="s">
        <v>338</v>
      </c>
      <c r="N79" s="208" t="s">
        <v>338</v>
      </c>
      <c r="O79" s="208" t="s">
        <v>338</v>
      </c>
      <c r="P79" s="208" t="s">
        <v>338</v>
      </c>
      <c r="Q79" s="208" t="s">
        <v>338</v>
      </c>
      <c r="R79" s="208" t="s">
        <v>338</v>
      </c>
      <c r="S79" s="208" t="s">
        <v>338</v>
      </c>
      <c r="T79" s="208" t="s">
        <v>338</v>
      </c>
      <c r="U79" s="208" t="s">
        <v>338</v>
      </c>
      <c r="V79" s="208" t="s">
        <v>338</v>
      </c>
      <c r="Y79" s="208" t="s">
        <v>96</v>
      </c>
      <c r="Z79" s="208" t="s">
        <v>668</v>
      </c>
      <c r="AB79" s="922" t="s">
        <v>338</v>
      </c>
      <c r="AC79" s="208" t="s">
        <v>2083</v>
      </c>
      <c r="AD79" s="241">
        <v>380</v>
      </c>
    </row>
    <row r="80" spans="2:30">
      <c r="B80" s="208" t="s">
        <v>118</v>
      </c>
      <c r="C80" s="208">
        <v>423</v>
      </c>
      <c r="D80" s="208" t="s">
        <v>939</v>
      </c>
      <c r="E80" s="208" t="s">
        <v>2045</v>
      </c>
      <c r="F80" s="208" t="s">
        <v>2736</v>
      </c>
      <c r="G80" s="208" t="s">
        <v>2050</v>
      </c>
      <c r="H80" s="208" t="s">
        <v>2737</v>
      </c>
      <c r="I80" s="208" t="s">
        <v>2050</v>
      </c>
      <c r="J80" s="208" t="s">
        <v>2738</v>
      </c>
      <c r="K80" s="208" t="s">
        <v>338</v>
      </c>
      <c r="L80" s="208" t="s">
        <v>338</v>
      </c>
      <c r="M80" s="208" t="s">
        <v>338</v>
      </c>
      <c r="N80" s="208" t="s">
        <v>338</v>
      </c>
      <c r="O80" s="208" t="s">
        <v>338</v>
      </c>
      <c r="P80" s="208" t="s">
        <v>338</v>
      </c>
      <c r="Q80" s="208" t="s">
        <v>338</v>
      </c>
      <c r="R80" s="208" t="s">
        <v>338</v>
      </c>
      <c r="S80" s="208" t="s">
        <v>338</v>
      </c>
      <c r="T80" s="208" t="s">
        <v>338</v>
      </c>
      <c r="U80" s="208" t="s">
        <v>338</v>
      </c>
      <c r="V80" s="208" t="s">
        <v>338</v>
      </c>
      <c r="Y80" s="208" t="s">
        <v>118</v>
      </c>
      <c r="Z80" s="208">
        <v>4</v>
      </c>
      <c r="AB80" s="922" t="s">
        <v>338</v>
      </c>
      <c r="AC80" s="208" t="s">
        <v>2084</v>
      </c>
      <c r="AD80" s="241">
        <v>420</v>
      </c>
    </row>
    <row r="81" spans="2:30">
      <c r="B81" s="208" t="s">
        <v>142</v>
      </c>
      <c r="C81" s="208" t="s">
        <v>338</v>
      </c>
      <c r="D81" s="208" t="s">
        <v>155</v>
      </c>
      <c r="E81" s="208" t="s">
        <v>338</v>
      </c>
      <c r="F81" s="208" t="s">
        <v>338</v>
      </c>
      <c r="G81" s="208" t="s">
        <v>338</v>
      </c>
      <c r="H81" s="208" t="s">
        <v>338</v>
      </c>
      <c r="I81" s="208" t="s">
        <v>338</v>
      </c>
      <c r="J81" s="208" t="s">
        <v>338</v>
      </c>
      <c r="K81" s="208" t="s">
        <v>338</v>
      </c>
      <c r="L81" s="208" t="s">
        <v>338</v>
      </c>
      <c r="M81" s="208" t="s">
        <v>338</v>
      </c>
      <c r="N81" s="208" t="s">
        <v>338</v>
      </c>
      <c r="O81" s="208" t="s">
        <v>338</v>
      </c>
      <c r="P81" s="208" t="s">
        <v>338</v>
      </c>
      <c r="Q81" s="208" t="s">
        <v>338</v>
      </c>
      <c r="R81" s="208" t="s">
        <v>338</v>
      </c>
      <c r="S81" s="208" t="s">
        <v>338</v>
      </c>
      <c r="T81" s="208" t="s">
        <v>338</v>
      </c>
      <c r="U81" s="208" t="s">
        <v>338</v>
      </c>
      <c r="V81" s="208" t="s">
        <v>338</v>
      </c>
      <c r="Y81" s="208" t="s">
        <v>142</v>
      </c>
      <c r="Z81" s="208" t="s">
        <v>668</v>
      </c>
      <c r="AB81" s="922" t="s">
        <v>338</v>
      </c>
      <c r="AC81" s="208" t="s">
        <v>905</v>
      </c>
      <c r="AD81" s="241">
        <v>493</v>
      </c>
    </row>
    <row r="82" spans="2:30">
      <c r="B82" s="208" t="s">
        <v>531</v>
      </c>
      <c r="C82" s="208" t="s">
        <v>338</v>
      </c>
      <c r="D82" s="208" t="s">
        <v>155</v>
      </c>
      <c r="E82" s="208" t="s">
        <v>338</v>
      </c>
      <c r="F82" s="208" t="s">
        <v>338</v>
      </c>
      <c r="G82" s="208" t="s">
        <v>338</v>
      </c>
      <c r="H82" s="208" t="s">
        <v>338</v>
      </c>
      <c r="I82" s="208" t="s">
        <v>338</v>
      </c>
      <c r="J82" s="208" t="s">
        <v>338</v>
      </c>
      <c r="K82" s="208" t="s">
        <v>338</v>
      </c>
      <c r="L82" s="208" t="s">
        <v>338</v>
      </c>
      <c r="M82" s="208" t="s">
        <v>338</v>
      </c>
      <c r="N82" s="208" t="s">
        <v>338</v>
      </c>
      <c r="O82" s="208" t="s">
        <v>338</v>
      </c>
      <c r="P82" s="208" t="s">
        <v>338</v>
      </c>
      <c r="Q82" s="208" t="s">
        <v>338</v>
      </c>
      <c r="R82" s="208" t="s">
        <v>338</v>
      </c>
      <c r="S82" s="208" t="s">
        <v>338</v>
      </c>
      <c r="T82" s="208" t="s">
        <v>338</v>
      </c>
      <c r="U82" s="208" t="s">
        <v>338</v>
      </c>
      <c r="V82" s="208" t="s">
        <v>338</v>
      </c>
      <c r="Y82" s="208" t="s">
        <v>531</v>
      </c>
      <c r="Z82" s="208" t="s">
        <v>668</v>
      </c>
      <c r="AB82" s="922" t="s">
        <v>338</v>
      </c>
      <c r="AC82" s="208" t="s">
        <v>2085</v>
      </c>
      <c r="AD82" s="241" t="s">
        <v>2045</v>
      </c>
    </row>
    <row r="83" spans="2:30">
      <c r="B83" s="208" t="s">
        <v>53</v>
      </c>
      <c r="C83" s="208" t="s">
        <v>338</v>
      </c>
      <c r="D83" s="208" t="s">
        <v>155</v>
      </c>
      <c r="E83" s="208" t="s">
        <v>338</v>
      </c>
      <c r="F83" s="208" t="s">
        <v>338</v>
      </c>
      <c r="G83" s="208" t="s">
        <v>338</v>
      </c>
      <c r="H83" s="208" t="s">
        <v>338</v>
      </c>
      <c r="I83" s="208" t="s">
        <v>338</v>
      </c>
      <c r="J83" s="208" t="s">
        <v>338</v>
      </c>
      <c r="K83" s="208" t="s">
        <v>338</v>
      </c>
      <c r="L83" s="208" t="s">
        <v>338</v>
      </c>
      <c r="M83" s="208" t="s">
        <v>338</v>
      </c>
      <c r="N83" s="208" t="s">
        <v>338</v>
      </c>
      <c r="O83" s="208" t="s">
        <v>338</v>
      </c>
      <c r="P83" s="208" t="s">
        <v>338</v>
      </c>
      <c r="Q83" s="208" t="s">
        <v>338</v>
      </c>
      <c r="R83" s="208" t="s">
        <v>338</v>
      </c>
      <c r="S83" s="208" t="s">
        <v>338</v>
      </c>
      <c r="T83" s="208" t="s">
        <v>338</v>
      </c>
      <c r="U83" s="208" t="s">
        <v>338</v>
      </c>
      <c r="V83" s="208" t="s">
        <v>338</v>
      </c>
      <c r="Y83" s="208" t="s">
        <v>53</v>
      </c>
      <c r="Z83" s="208" t="s">
        <v>668</v>
      </c>
      <c r="AB83" s="922" t="s">
        <v>338</v>
      </c>
      <c r="AC83" s="208" t="s">
        <v>2086</v>
      </c>
      <c r="AD83" s="241" t="s">
        <v>2045</v>
      </c>
    </row>
    <row r="84" spans="2:30">
      <c r="B84" s="208" t="s">
        <v>62</v>
      </c>
      <c r="C84" s="208" t="s">
        <v>338</v>
      </c>
      <c r="D84" s="208" t="s">
        <v>155</v>
      </c>
      <c r="E84" s="208" t="s">
        <v>338</v>
      </c>
      <c r="F84" s="208" t="s">
        <v>338</v>
      </c>
      <c r="G84" s="208" t="s">
        <v>338</v>
      </c>
      <c r="H84" s="208" t="s">
        <v>338</v>
      </c>
      <c r="I84" s="208" t="s">
        <v>338</v>
      </c>
      <c r="J84" s="208" t="s">
        <v>338</v>
      </c>
      <c r="K84" s="208" t="s">
        <v>338</v>
      </c>
      <c r="L84" s="208" t="s">
        <v>338</v>
      </c>
      <c r="M84" s="208" t="s">
        <v>338</v>
      </c>
      <c r="N84" s="208" t="s">
        <v>338</v>
      </c>
      <c r="O84" s="208" t="s">
        <v>338</v>
      </c>
      <c r="P84" s="208" t="s">
        <v>338</v>
      </c>
      <c r="Q84" s="208" t="s">
        <v>338</v>
      </c>
      <c r="R84" s="208" t="s">
        <v>338</v>
      </c>
      <c r="S84" s="208" t="s">
        <v>338</v>
      </c>
      <c r="T84" s="208" t="s">
        <v>338</v>
      </c>
      <c r="U84" s="208" t="s">
        <v>338</v>
      </c>
      <c r="V84" s="208" t="s">
        <v>338</v>
      </c>
      <c r="Y84" s="208" t="s">
        <v>62</v>
      </c>
      <c r="Z84" s="208" t="s">
        <v>668</v>
      </c>
      <c r="AB84" s="922" t="s">
        <v>338</v>
      </c>
      <c r="AC84" s="208" t="s">
        <v>2087</v>
      </c>
      <c r="AD84" s="241" t="s">
        <v>2048</v>
      </c>
    </row>
    <row r="85" spans="2:30">
      <c r="B85" s="208" t="s">
        <v>44</v>
      </c>
      <c r="C85" s="208">
        <v>59</v>
      </c>
      <c r="D85" s="208" t="s">
        <v>950</v>
      </c>
      <c r="E85" s="208">
        <v>132</v>
      </c>
      <c r="F85" s="208" t="s">
        <v>954</v>
      </c>
      <c r="G85" s="208">
        <v>141</v>
      </c>
      <c r="H85" s="208" t="s">
        <v>951</v>
      </c>
      <c r="I85" s="208">
        <v>142</v>
      </c>
      <c r="J85" s="208" t="s">
        <v>952</v>
      </c>
      <c r="K85" s="208">
        <v>187</v>
      </c>
      <c r="L85" s="208" t="s">
        <v>953</v>
      </c>
      <c r="M85" s="208">
        <v>379</v>
      </c>
      <c r="N85" s="208" t="s">
        <v>2739</v>
      </c>
      <c r="O85" s="208">
        <v>391</v>
      </c>
      <c r="P85" s="208" t="s">
        <v>2740</v>
      </c>
      <c r="Q85" s="208">
        <v>439</v>
      </c>
      <c r="R85" s="208" t="s">
        <v>2741</v>
      </c>
      <c r="S85" s="208" t="s">
        <v>2102</v>
      </c>
      <c r="T85" s="208" t="s">
        <v>2742</v>
      </c>
      <c r="U85" s="208" t="s">
        <v>2058</v>
      </c>
      <c r="V85" s="208" t="s">
        <v>2743</v>
      </c>
      <c r="Y85" s="208" t="s">
        <v>44</v>
      </c>
      <c r="Z85" s="208">
        <v>20</v>
      </c>
      <c r="AB85" s="922" t="s">
        <v>338</v>
      </c>
      <c r="AC85" s="208" t="s">
        <v>2088</v>
      </c>
      <c r="AD85" s="241" t="s">
        <v>2050</v>
      </c>
    </row>
    <row r="86" spans="2:30">
      <c r="B86" s="208" t="s">
        <v>66</v>
      </c>
      <c r="C86" s="208" t="s">
        <v>338</v>
      </c>
      <c r="D86" s="208" t="s">
        <v>155</v>
      </c>
      <c r="E86" s="208" t="s">
        <v>338</v>
      </c>
      <c r="F86" s="208" t="s">
        <v>338</v>
      </c>
      <c r="G86" s="208" t="s">
        <v>338</v>
      </c>
      <c r="H86" s="208" t="s">
        <v>338</v>
      </c>
      <c r="I86" s="208" t="s">
        <v>338</v>
      </c>
      <c r="J86" s="208" t="s">
        <v>338</v>
      </c>
      <c r="K86" s="208" t="s">
        <v>338</v>
      </c>
      <c r="L86" s="208" t="s">
        <v>338</v>
      </c>
      <c r="M86" s="208" t="s">
        <v>338</v>
      </c>
      <c r="N86" s="208" t="s">
        <v>338</v>
      </c>
      <c r="O86" s="208" t="s">
        <v>338</v>
      </c>
      <c r="P86" s="208" t="s">
        <v>338</v>
      </c>
      <c r="Q86" s="208" t="s">
        <v>338</v>
      </c>
      <c r="R86" s="208" t="s">
        <v>338</v>
      </c>
      <c r="S86" s="208" t="s">
        <v>338</v>
      </c>
      <c r="T86" s="208" t="s">
        <v>338</v>
      </c>
      <c r="U86" s="208" t="s">
        <v>338</v>
      </c>
      <c r="V86" s="208" t="s">
        <v>338</v>
      </c>
      <c r="Y86" s="208" t="s">
        <v>66</v>
      </c>
      <c r="Z86" s="208" t="s">
        <v>668</v>
      </c>
      <c r="AB86" s="922" t="s">
        <v>338</v>
      </c>
      <c r="AC86" s="208" t="s">
        <v>2089</v>
      </c>
      <c r="AD86" s="241" t="s">
        <v>2050</v>
      </c>
    </row>
    <row r="87" spans="2:30">
      <c r="B87" s="208" t="s">
        <v>144</v>
      </c>
      <c r="C87" s="208" t="s">
        <v>2050</v>
      </c>
      <c r="D87" s="208" t="s">
        <v>2744</v>
      </c>
      <c r="E87" s="208" t="s">
        <v>338</v>
      </c>
      <c r="F87" s="208" t="s">
        <v>338</v>
      </c>
      <c r="G87" s="208" t="s">
        <v>338</v>
      </c>
      <c r="H87" s="208" t="s">
        <v>338</v>
      </c>
      <c r="I87" s="208" t="s">
        <v>338</v>
      </c>
      <c r="J87" s="208" t="s">
        <v>338</v>
      </c>
      <c r="K87" s="208" t="s">
        <v>338</v>
      </c>
      <c r="L87" s="208" t="s">
        <v>338</v>
      </c>
      <c r="M87" s="208" t="s">
        <v>338</v>
      </c>
      <c r="N87" s="208" t="s">
        <v>338</v>
      </c>
      <c r="O87" s="208" t="s">
        <v>338</v>
      </c>
      <c r="P87" s="208" t="s">
        <v>338</v>
      </c>
      <c r="Q87" s="208" t="s">
        <v>338</v>
      </c>
      <c r="R87" s="208" t="s">
        <v>338</v>
      </c>
      <c r="S87" s="208" t="s">
        <v>338</v>
      </c>
      <c r="T87" s="208" t="s">
        <v>338</v>
      </c>
      <c r="U87" s="208" t="s">
        <v>338</v>
      </c>
      <c r="V87" s="208" t="s">
        <v>338</v>
      </c>
      <c r="Y87" s="208" t="s">
        <v>144</v>
      </c>
      <c r="Z87" s="208">
        <v>1</v>
      </c>
      <c r="AB87" s="922" t="s">
        <v>338</v>
      </c>
      <c r="AC87" s="208" t="s">
        <v>2090</v>
      </c>
      <c r="AD87" s="241" t="s">
        <v>2050</v>
      </c>
    </row>
    <row r="88" spans="2:30">
      <c r="B88" s="208" t="s">
        <v>133</v>
      </c>
      <c r="C88" s="208" t="s">
        <v>338</v>
      </c>
      <c r="D88" s="208" t="s">
        <v>155</v>
      </c>
      <c r="E88" s="208" t="s">
        <v>338</v>
      </c>
      <c r="F88" s="208" t="s">
        <v>338</v>
      </c>
      <c r="G88" s="208" t="s">
        <v>338</v>
      </c>
      <c r="H88" s="208" t="s">
        <v>338</v>
      </c>
      <c r="I88" s="208" t="s">
        <v>338</v>
      </c>
      <c r="J88" s="208" t="s">
        <v>338</v>
      </c>
      <c r="K88" s="208" t="s">
        <v>338</v>
      </c>
      <c r="L88" s="208" t="s">
        <v>338</v>
      </c>
      <c r="M88" s="208" t="s">
        <v>338</v>
      </c>
      <c r="N88" s="208" t="s">
        <v>338</v>
      </c>
      <c r="O88" s="208" t="s">
        <v>338</v>
      </c>
      <c r="P88" s="208" t="s">
        <v>338</v>
      </c>
      <c r="Q88" s="208" t="s">
        <v>338</v>
      </c>
      <c r="R88" s="208" t="s">
        <v>338</v>
      </c>
      <c r="S88" s="208" t="s">
        <v>338</v>
      </c>
      <c r="T88" s="208" t="s">
        <v>338</v>
      </c>
      <c r="U88" s="208" t="s">
        <v>338</v>
      </c>
      <c r="V88" s="208" t="s">
        <v>338</v>
      </c>
      <c r="Y88" s="208" t="s">
        <v>133</v>
      </c>
      <c r="Z88" s="208" t="s">
        <v>668</v>
      </c>
      <c r="AB88" s="922" t="s">
        <v>338</v>
      </c>
      <c r="AC88" s="208" t="s">
        <v>2091</v>
      </c>
      <c r="AD88" s="241" t="s">
        <v>2050</v>
      </c>
    </row>
    <row r="89" spans="2:30">
      <c r="B89" s="208" t="s">
        <v>15</v>
      </c>
      <c r="C89" s="208">
        <v>100</v>
      </c>
      <c r="D89" s="208" t="s">
        <v>959</v>
      </c>
      <c r="E89" s="208">
        <v>155</v>
      </c>
      <c r="F89" s="208" t="s">
        <v>2745</v>
      </c>
      <c r="G89" s="208" t="s">
        <v>2059</v>
      </c>
      <c r="H89" s="208" t="s">
        <v>2746</v>
      </c>
      <c r="I89" s="208" t="s">
        <v>2045</v>
      </c>
      <c r="J89" s="208" t="s">
        <v>2747</v>
      </c>
      <c r="K89" s="208" t="s">
        <v>2048</v>
      </c>
      <c r="L89" s="208" t="s">
        <v>960</v>
      </c>
      <c r="M89" s="208" t="s">
        <v>2048</v>
      </c>
      <c r="N89" s="208" t="s">
        <v>2748</v>
      </c>
      <c r="O89" s="208" t="s">
        <v>2048</v>
      </c>
      <c r="P89" s="208" t="s">
        <v>2749</v>
      </c>
      <c r="Q89" s="208" t="s">
        <v>2063</v>
      </c>
      <c r="R89" s="208" t="s">
        <v>2750</v>
      </c>
      <c r="S89" s="208" t="s">
        <v>2050</v>
      </c>
      <c r="T89" s="208" t="s">
        <v>2751</v>
      </c>
      <c r="U89" s="208" t="s">
        <v>2050</v>
      </c>
      <c r="V89" s="208" t="s">
        <v>2752</v>
      </c>
      <c r="Y89" s="208" t="s">
        <v>15</v>
      </c>
      <c r="Z89" s="208">
        <v>12</v>
      </c>
      <c r="AB89" s="922" t="s">
        <v>338</v>
      </c>
      <c r="AC89" s="208" t="s">
        <v>2092</v>
      </c>
      <c r="AD89" s="241" t="s">
        <v>2050</v>
      </c>
    </row>
    <row r="90" spans="2:30">
      <c r="B90" s="208" t="s">
        <v>115</v>
      </c>
      <c r="C90" s="208" t="s">
        <v>338</v>
      </c>
      <c r="D90" s="208" t="s">
        <v>155</v>
      </c>
      <c r="E90" s="208" t="s">
        <v>338</v>
      </c>
      <c r="F90" s="208" t="s">
        <v>338</v>
      </c>
      <c r="G90" s="208" t="s">
        <v>338</v>
      </c>
      <c r="H90" s="208" t="s">
        <v>338</v>
      </c>
      <c r="I90" s="208" t="s">
        <v>338</v>
      </c>
      <c r="J90" s="208" t="s">
        <v>338</v>
      </c>
      <c r="K90" s="208" t="s">
        <v>338</v>
      </c>
      <c r="L90" s="208" t="s">
        <v>338</v>
      </c>
      <c r="M90" s="208" t="s">
        <v>338</v>
      </c>
      <c r="N90" s="208" t="s">
        <v>338</v>
      </c>
      <c r="O90" s="208" t="s">
        <v>338</v>
      </c>
      <c r="P90" s="208" t="s">
        <v>338</v>
      </c>
      <c r="Q90" s="208" t="s">
        <v>338</v>
      </c>
      <c r="R90" s="208" t="s">
        <v>338</v>
      </c>
      <c r="S90" s="208" t="s">
        <v>338</v>
      </c>
      <c r="T90" s="208" t="s">
        <v>338</v>
      </c>
      <c r="U90" s="208" t="s">
        <v>338</v>
      </c>
      <c r="V90" s="208" t="s">
        <v>338</v>
      </c>
      <c r="Y90" s="208" t="s">
        <v>115</v>
      </c>
      <c r="Z90" s="208" t="s">
        <v>668</v>
      </c>
      <c r="AB90" s="922" t="s">
        <v>338</v>
      </c>
      <c r="AC90" s="208" t="s">
        <v>2093</v>
      </c>
      <c r="AD90" s="241" t="s">
        <v>2050</v>
      </c>
    </row>
    <row r="91" spans="2:30">
      <c r="B91" s="208" t="s">
        <v>121</v>
      </c>
      <c r="C91" s="208" t="s">
        <v>338</v>
      </c>
      <c r="D91" s="208" t="s">
        <v>155</v>
      </c>
      <c r="E91" s="208" t="s">
        <v>338</v>
      </c>
      <c r="F91" s="208" t="s">
        <v>338</v>
      </c>
      <c r="G91" s="208" t="s">
        <v>338</v>
      </c>
      <c r="H91" s="208" t="s">
        <v>338</v>
      </c>
      <c r="I91" s="208" t="s">
        <v>338</v>
      </c>
      <c r="J91" s="208" t="s">
        <v>338</v>
      </c>
      <c r="K91" s="208" t="s">
        <v>338</v>
      </c>
      <c r="L91" s="208" t="s">
        <v>338</v>
      </c>
      <c r="M91" s="208" t="s">
        <v>338</v>
      </c>
      <c r="N91" s="208" t="s">
        <v>338</v>
      </c>
      <c r="O91" s="208" t="s">
        <v>338</v>
      </c>
      <c r="P91" s="208" t="s">
        <v>338</v>
      </c>
      <c r="Q91" s="208" t="s">
        <v>338</v>
      </c>
      <c r="R91" s="208" t="s">
        <v>338</v>
      </c>
      <c r="S91" s="208" t="s">
        <v>338</v>
      </c>
      <c r="T91" s="208" t="s">
        <v>338</v>
      </c>
      <c r="U91" s="208" t="s">
        <v>338</v>
      </c>
      <c r="V91" s="208" t="s">
        <v>338</v>
      </c>
      <c r="Y91" s="208" t="s">
        <v>121</v>
      </c>
      <c r="Z91" s="208" t="s">
        <v>668</v>
      </c>
      <c r="AB91" s="922" t="s">
        <v>323</v>
      </c>
      <c r="AC91" s="208" t="s">
        <v>2094</v>
      </c>
      <c r="AD91" s="241">
        <v>254</v>
      </c>
    </row>
    <row r="92" spans="2:30">
      <c r="B92" s="208" t="s">
        <v>140</v>
      </c>
      <c r="C92" s="208" t="s">
        <v>338</v>
      </c>
      <c r="D92" s="208" t="s">
        <v>155</v>
      </c>
      <c r="E92" s="208" t="s">
        <v>338</v>
      </c>
      <c r="F92" s="208" t="s">
        <v>338</v>
      </c>
      <c r="G92" s="208" t="s">
        <v>338</v>
      </c>
      <c r="H92" s="208" t="s">
        <v>338</v>
      </c>
      <c r="I92" s="208" t="s">
        <v>338</v>
      </c>
      <c r="J92" s="208" t="s">
        <v>338</v>
      </c>
      <c r="K92" s="208" t="s">
        <v>338</v>
      </c>
      <c r="L92" s="208" t="s">
        <v>338</v>
      </c>
      <c r="M92" s="208" t="s">
        <v>338</v>
      </c>
      <c r="N92" s="208" t="s">
        <v>338</v>
      </c>
      <c r="O92" s="208" t="s">
        <v>338</v>
      </c>
      <c r="P92" s="208" t="s">
        <v>338</v>
      </c>
      <c r="Q92" s="208" t="s">
        <v>338</v>
      </c>
      <c r="R92" s="208" t="s">
        <v>338</v>
      </c>
      <c r="S92" s="208" t="s">
        <v>338</v>
      </c>
      <c r="T92" s="208" t="s">
        <v>338</v>
      </c>
      <c r="U92" s="208" t="s">
        <v>338</v>
      </c>
      <c r="V92" s="208" t="s">
        <v>338</v>
      </c>
      <c r="Y92" s="208" t="s">
        <v>140</v>
      </c>
      <c r="Z92" s="208" t="s">
        <v>668</v>
      </c>
      <c r="AB92" s="922" t="s">
        <v>338</v>
      </c>
      <c r="AC92" s="208" t="s">
        <v>2095</v>
      </c>
      <c r="AD92" s="241">
        <v>350</v>
      </c>
    </row>
    <row r="93" spans="2:30">
      <c r="B93" s="208" t="s">
        <v>39</v>
      </c>
      <c r="C93" s="208" t="s">
        <v>338</v>
      </c>
      <c r="D93" s="208" t="s">
        <v>155</v>
      </c>
      <c r="E93" s="208" t="s">
        <v>338</v>
      </c>
      <c r="F93" s="208" t="s">
        <v>338</v>
      </c>
      <c r="G93" s="208" t="s">
        <v>338</v>
      </c>
      <c r="H93" s="208" t="s">
        <v>338</v>
      </c>
      <c r="I93" s="208" t="s">
        <v>338</v>
      </c>
      <c r="J93" s="208" t="s">
        <v>338</v>
      </c>
      <c r="K93" s="208" t="s">
        <v>338</v>
      </c>
      <c r="L93" s="208" t="s">
        <v>338</v>
      </c>
      <c r="M93" s="208" t="s">
        <v>338</v>
      </c>
      <c r="N93" s="208" t="s">
        <v>338</v>
      </c>
      <c r="O93" s="208" t="s">
        <v>338</v>
      </c>
      <c r="P93" s="208" t="s">
        <v>338</v>
      </c>
      <c r="Q93" s="208" t="s">
        <v>338</v>
      </c>
      <c r="R93" s="208" t="s">
        <v>338</v>
      </c>
      <c r="S93" s="208" t="s">
        <v>338</v>
      </c>
      <c r="T93" s="208" t="s">
        <v>338</v>
      </c>
      <c r="U93" s="208" t="s">
        <v>338</v>
      </c>
      <c r="V93" s="208" t="s">
        <v>338</v>
      </c>
      <c r="Y93" s="208" t="s">
        <v>39</v>
      </c>
      <c r="Z93" s="208" t="s">
        <v>668</v>
      </c>
      <c r="AB93" s="922" t="s">
        <v>94</v>
      </c>
      <c r="AC93" s="208" t="s">
        <v>2096</v>
      </c>
      <c r="AD93" s="241" t="s">
        <v>2043</v>
      </c>
    </row>
    <row r="94" spans="2:30">
      <c r="B94" s="208" t="s">
        <v>51</v>
      </c>
      <c r="C94" s="208" t="s">
        <v>338</v>
      </c>
      <c r="D94" s="208" t="s">
        <v>155</v>
      </c>
      <c r="E94" s="208" t="s">
        <v>338</v>
      </c>
      <c r="F94" s="208" t="s">
        <v>338</v>
      </c>
      <c r="G94" s="208" t="s">
        <v>338</v>
      </c>
      <c r="H94" s="208" t="s">
        <v>338</v>
      </c>
      <c r="I94" s="208" t="s">
        <v>338</v>
      </c>
      <c r="J94" s="208" t="s">
        <v>338</v>
      </c>
      <c r="K94" s="208" t="s">
        <v>338</v>
      </c>
      <c r="L94" s="208" t="s">
        <v>338</v>
      </c>
      <c r="M94" s="208" t="s">
        <v>338</v>
      </c>
      <c r="N94" s="208" t="s">
        <v>338</v>
      </c>
      <c r="O94" s="208" t="s">
        <v>338</v>
      </c>
      <c r="P94" s="208" t="s">
        <v>338</v>
      </c>
      <c r="Q94" s="208" t="s">
        <v>338</v>
      </c>
      <c r="R94" s="208" t="s">
        <v>338</v>
      </c>
      <c r="S94" s="208" t="s">
        <v>338</v>
      </c>
      <c r="T94" s="208" t="s">
        <v>338</v>
      </c>
      <c r="U94" s="208" t="s">
        <v>338</v>
      </c>
      <c r="V94" s="208" t="s">
        <v>338</v>
      </c>
      <c r="Y94" s="208" t="s">
        <v>51</v>
      </c>
      <c r="Z94" s="208" t="s">
        <v>668</v>
      </c>
      <c r="AB94" s="922" t="s">
        <v>38</v>
      </c>
      <c r="AC94" s="208" t="s">
        <v>957</v>
      </c>
      <c r="AD94" s="241">
        <v>25</v>
      </c>
    </row>
    <row r="95" spans="2:30">
      <c r="B95" s="208" t="s">
        <v>127</v>
      </c>
      <c r="C95" s="208" t="s">
        <v>338</v>
      </c>
      <c r="D95" s="208" t="s">
        <v>155</v>
      </c>
      <c r="E95" s="208" t="s">
        <v>338</v>
      </c>
      <c r="F95" s="208" t="s">
        <v>338</v>
      </c>
      <c r="G95" s="208" t="s">
        <v>338</v>
      </c>
      <c r="H95" s="208" t="s">
        <v>338</v>
      </c>
      <c r="I95" s="208" t="s">
        <v>338</v>
      </c>
      <c r="J95" s="208" t="s">
        <v>338</v>
      </c>
      <c r="K95" s="208" t="s">
        <v>338</v>
      </c>
      <c r="L95" s="208" t="s">
        <v>338</v>
      </c>
      <c r="M95" s="208" t="s">
        <v>338</v>
      </c>
      <c r="N95" s="208" t="s">
        <v>338</v>
      </c>
      <c r="O95" s="208" t="s">
        <v>338</v>
      </c>
      <c r="P95" s="208" t="s">
        <v>338</v>
      </c>
      <c r="Q95" s="208" t="s">
        <v>338</v>
      </c>
      <c r="R95" s="208" t="s">
        <v>338</v>
      </c>
      <c r="S95" s="208" t="s">
        <v>338</v>
      </c>
      <c r="T95" s="208" t="s">
        <v>338</v>
      </c>
      <c r="U95" s="208" t="s">
        <v>338</v>
      </c>
      <c r="V95" s="208" t="s">
        <v>338</v>
      </c>
      <c r="Y95" s="208" t="s">
        <v>127</v>
      </c>
      <c r="Z95" s="208" t="s">
        <v>668</v>
      </c>
      <c r="AB95" s="922" t="s">
        <v>338</v>
      </c>
      <c r="AC95" s="208" t="s">
        <v>961</v>
      </c>
      <c r="AD95" s="241">
        <v>31</v>
      </c>
    </row>
    <row r="96" spans="2:30">
      <c r="B96" s="208" t="s">
        <v>42</v>
      </c>
      <c r="C96" s="208" t="s">
        <v>338</v>
      </c>
      <c r="D96" s="208" t="s">
        <v>155</v>
      </c>
      <c r="E96" s="208" t="s">
        <v>338</v>
      </c>
      <c r="F96" s="208" t="s">
        <v>338</v>
      </c>
      <c r="G96" s="208" t="s">
        <v>338</v>
      </c>
      <c r="H96" s="208" t="s">
        <v>338</v>
      </c>
      <c r="I96" s="208" t="s">
        <v>338</v>
      </c>
      <c r="J96" s="208" t="s">
        <v>338</v>
      </c>
      <c r="K96" s="208" t="s">
        <v>338</v>
      </c>
      <c r="L96" s="208" t="s">
        <v>338</v>
      </c>
      <c r="M96" s="208" t="s">
        <v>338</v>
      </c>
      <c r="N96" s="208" t="s">
        <v>338</v>
      </c>
      <c r="O96" s="208" t="s">
        <v>338</v>
      </c>
      <c r="P96" s="208" t="s">
        <v>338</v>
      </c>
      <c r="Q96" s="208" t="s">
        <v>338</v>
      </c>
      <c r="R96" s="208" t="s">
        <v>338</v>
      </c>
      <c r="S96" s="208" t="s">
        <v>338</v>
      </c>
      <c r="T96" s="208" t="s">
        <v>338</v>
      </c>
      <c r="U96" s="208" t="s">
        <v>338</v>
      </c>
      <c r="V96" s="208" t="s">
        <v>338</v>
      </c>
      <c r="Y96" s="208" t="s">
        <v>42</v>
      </c>
      <c r="Z96" s="208" t="s">
        <v>668</v>
      </c>
      <c r="AB96" s="922" t="s">
        <v>338</v>
      </c>
      <c r="AC96" s="208" t="s">
        <v>958</v>
      </c>
      <c r="AD96" s="241">
        <v>45</v>
      </c>
    </row>
    <row r="97" spans="2:30">
      <c r="B97" s="208" t="s">
        <v>59</v>
      </c>
      <c r="C97" s="208">
        <v>57</v>
      </c>
      <c r="D97" s="208" t="s">
        <v>976</v>
      </c>
      <c r="E97" s="208">
        <v>61</v>
      </c>
      <c r="F97" s="208" t="s">
        <v>974</v>
      </c>
      <c r="G97" s="208">
        <v>115</v>
      </c>
      <c r="H97" s="208" t="s">
        <v>977</v>
      </c>
      <c r="I97" s="208">
        <v>120</v>
      </c>
      <c r="J97" s="208" t="s">
        <v>2753</v>
      </c>
      <c r="K97" s="208">
        <v>121</v>
      </c>
      <c r="L97" s="208" t="s">
        <v>969</v>
      </c>
      <c r="M97" s="208">
        <v>128</v>
      </c>
      <c r="N97" s="208" t="s">
        <v>972</v>
      </c>
      <c r="O97" s="208">
        <v>128</v>
      </c>
      <c r="P97" s="208" t="s">
        <v>970</v>
      </c>
      <c r="Q97" s="208">
        <v>197</v>
      </c>
      <c r="R97" s="208" t="s">
        <v>971</v>
      </c>
      <c r="S97" s="208">
        <v>197</v>
      </c>
      <c r="T97" s="208" t="s">
        <v>2754</v>
      </c>
      <c r="U97" s="208">
        <v>214</v>
      </c>
      <c r="V97" s="208" t="s">
        <v>973</v>
      </c>
      <c r="Y97" s="208" t="s">
        <v>59</v>
      </c>
      <c r="Z97" s="208">
        <v>13</v>
      </c>
      <c r="AB97" s="922" t="s">
        <v>338</v>
      </c>
      <c r="AC97" s="208" t="s">
        <v>2097</v>
      </c>
      <c r="AD97" s="241">
        <v>118</v>
      </c>
    </row>
    <row r="98" spans="2:30">
      <c r="B98" s="208" t="s">
        <v>116</v>
      </c>
      <c r="C98" s="208">
        <v>81</v>
      </c>
      <c r="D98" s="208" t="s">
        <v>980</v>
      </c>
      <c r="E98" s="208">
        <v>184</v>
      </c>
      <c r="F98" s="208" t="s">
        <v>981</v>
      </c>
      <c r="G98" s="208">
        <v>223</v>
      </c>
      <c r="H98" s="208" t="s">
        <v>983</v>
      </c>
      <c r="I98" s="208">
        <v>270</v>
      </c>
      <c r="J98" s="208" t="s">
        <v>982</v>
      </c>
      <c r="K98" s="208">
        <v>272</v>
      </c>
      <c r="L98" s="208" t="s">
        <v>984</v>
      </c>
      <c r="M98" s="208">
        <v>375</v>
      </c>
      <c r="N98" s="208" t="s">
        <v>985</v>
      </c>
      <c r="O98" s="208">
        <v>387</v>
      </c>
      <c r="P98" s="208" t="s">
        <v>986</v>
      </c>
      <c r="Q98" s="208">
        <v>437</v>
      </c>
      <c r="R98" s="208" t="s">
        <v>987</v>
      </c>
      <c r="S98" s="208" t="s">
        <v>338</v>
      </c>
      <c r="T98" s="208" t="s">
        <v>338</v>
      </c>
      <c r="U98" s="208" t="s">
        <v>338</v>
      </c>
      <c r="V98" s="208" t="s">
        <v>338</v>
      </c>
      <c r="Y98" s="208" t="s">
        <v>116</v>
      </c>
      <c r="Z98" s="208">
        <v>8</v>
      </c>
      <c r="AB98" s="922" t="s">
        <v>338</v>
      </c>
      <c r="AC98" s="208" t="s">
        <v>963</v>
      </c>
      <c r="AD98" s="241">
        <v>119</v>
      </c>
    </row>
    <row r="99" spans="2:30">
      <c r="B99" s="208" t="s">
        <v>101</v>
      </c>
      <c r="C99" s="208" t="s">
        <v>338</v>
      </c>
      <c r="D99" s="208" t="s">
        <v>155</v>
      </c>
      <c r="E99" s="208" t="s">
        <v>338</v>
      </c>
      <c r="F99" s="208" t="s">
        <v>338</v>
      </c>
      <c r="G99" s="208" t="s">
        <v>338</v>
      </c>
      <c r="H99" s="208" t="s">
        <v>338</v>
      </c>
      <c r="I99" s="208" t="s">
        <v>338</v>
      </c>
      <c r="J99" s="208" t="s">
        <v>338</v>
      </c>
      <c r="K99" s="208" t="s">
        <v>338</v>
      </c>
      <c r="L99" s="208" t="s">
        <v>338</v>
      </c>
      <c r="M99" s="208" t="s">
        <v>338</v>
      </c>
      <c r="N99" s="208" t="s">
        <v>338</v>
      </c>
      <c r="O99" s="208" t="s">
        <v>338</v>
      </c>
      <c r="P99" s="208" t="s">
        <v>338</v>
      </c>
      <c r="Q99" s="208" t="s">
        <v>338</v>
      </c>
      <c r="R99" s="208" t="s">
        <v>338</v>
      </c>
      <c r="S99" s="208" t="s">
        <v>338</v>
      </c>
      <c r="T99" s="208" t="s">
        <v>338</v>
      </c>
      <c r="U99" s="208" t="s">
        <v>338</v>
      </c>
      <c r="V99" s="208" t="s">
        <v>338</v>
      </c>
      <c r="Y99" s="208" t="s">
        <v>101</v>
      </c>
      <c r="Z99" s="208" t="s">
        <v>668</v>
      </c>
      <c r="AB99" s="922" t="s">
        <v>338</v>
      </c>
      <c r="AC99" s="208" t="s">
        <v>962</v>
      </c>
      <c r="AD99" s="241">
        <v>144</v>
      </c>
    </row>
    <row r="100" spans="2:30">
      <c r="B100" s="208" t="s">
        <v>61</v>
      </c>
      <c r="C100" s="208" t="s">
        <v>338</v>
      </c>
      <c r="D100" s="208" t="s">
        <v>155</v>
      </c>
      <c r="E100" s="208" t="s">
        <v>338</v>
      </c>
      <c r="F100" s="208" t="s">
        <v>338</v>
      </c>
      <c r="G100" s="208" t="s">
        <v>338</v>
      </c>
      <c r="H100" s="208" t="s">
        <v>338</v>
      </c>
      <c r="I100" s="208" t="s">
        <v>338</v>
      </c>
      <c r="J100" s="208" t="s">
        <v>338</v>
      </c>
      <c r="K100" s="208" t="s">
        <v>338</v>
      </c>
      <c r="L100" s="208" t="s">
        <v>338</v>
      </c>
      <c r="M100" s="208" t="s">
        <v>338</v>
      </c>
      <c r="N100" s="208" t="s">
        <v>338</v>
      </c>
      <c r="O100" s="208" t="s">
        <v>338</v>
      </c>
      <c r="P100" s="208" t="s">
        <v>338</v>
      </c>
      <c r="Q100" s="208" t="s">
        <v>338</v>
      </c>
      <c r="R100" s="208" t="s">
        <v>338</v>
      </c>
      <c r="S100" s="208" t="s">
        <v>338</v>
      </c>
      <c r="T100" s="208" t="s">
        <v>338</v>
      </c>
      <c r="U100" s="208" t="s">
        <v>338</v>
      </c>
      <c r="V100" s="208" t="s">
        <v>338</v>
      </c>
      <c r="Y100" s="208" t="s">
        <v>61</v>
      </c>
      <c r="Z100" s="208" t="s">
        <v>668</v>
      </c>
      <c r="AB100" s="922" t="s">
        <v>338</v>
      </c>
      <c r="AC100" s="208" t="s">
        <v>967</v>
      </c>
      <c r="AD100" s="241">
        <v>166</v>
      </c>
    </row>
    <row r="101" spans="2:30">
      <c r="B101" s="208" t="s">
        <v>12</v>
      </c>
      <c r="C101" s="208" t="s">
        <v>338</v>
      </c>
      <c r="D101" s="208" t="s">
        <v>155</v>
      </c>
      <c r="E101" s="208" t="s">
        <v>338</v>
      </c>
      <c r="F101" s="208" t="s">
        <v>338</v>
      </c>
      <c r="G101" s="208" t="s">
        <v>338</v>
      </c>
      <c r="H101" s="208" t="s">
        <v>338</v>
      </c>
      <c r="I101" s="208" t="s">
        <v>338</v>
      </c>
      <c r="J101" s="208" t="s">
        <v>338</v>
      </c>
      <c r="K101" s="208" t="s">
        <v>338</v>
      </c>
      <c r="L101" s="208" t="s">
        <v>338</v>
      </c>
      <c r="M101" s="208" t="s">
        <v>338</v>
      </c>
      <c r="N101" s="208" t="s">
        <v>338</v>
      </c>
      <c r="O101" s="208" t="s">
        <v>338</v>
      </c>
      <c r="P101" s="208" t="s">
        <v>338</v>
      </c>
      <c r="Q101" s="208" t="s">
        <v>338</v>
      </c>
      <c r="R101" s="208" t="s">
        <v>338</v>
      </c>
      <c r="S101" s="208" t="s">
        <v>338</v>
      </c>
      <c r="T101" s="208" t="s">
        <v>338</v>
      </c>
      <c r="U101" s="208" t="s">
        <v>338</v>
      </c>
      <c r="V101" s="208" t="s">
        <v>338</v>
      </c>
      <c r="Y101" s="208" t="s">
        <v>12</v>
      </c>
      <c r="Z101" s="208" t="s">
        <v>668</v>
      </c>
      <c r="AB101" s="922" t="s">
        <v>338</v>
      </c>
      <c r="AC101" s="208" t="s">
        <v>988</v>
      </c>
      <c r="AD101" s="241">
        <v>203</v>
      </c>
    </row>
    <row r="102" spans="2:30">
      <c r="B102" s="208" t="s">
        <v>109</v>
      </c>
      <c r="C102" s="208">
        <v>113</v>
      </c>
      <c r="D102" s="208" t="s">
        <v>992</v>
      </c>
      <c r="E102" s="208">
        <v>194</v>
      </c>
      <c r="F102" s="208" t="s">
        <v>994</v>
      </c>
      <c r="G102" s="208">
        <v>360</v>
      </c>
      <c r="H102" s="208" t="s">
        <v>993</v>
      </c>
      <c r="I102" s="208">
        <v>416</v>
      </c>
      <c r="J102" s="208" t="s">
        <v>2755</v>
      </c>
      <c r="K102" s="208" t="s">
        <v>338</v>
      </c>
      <c r="L102" s="208" t="s">
        <v>338</v>
      </c>
      <c r="M102" s="208" t="s">
        <v>338</v>
      </c>
      <c r="N102" s="208" t="s">
        <v>338</v>
      </c>
      <c r="O102" s="208" t="s">
        <v>338</v>
      </c>
      <c r="P102" s="208" t="s">
        <v>338</v>
      </c>
      <c r="Q102" s="208" t="s">
        <v>338</v>
      </c>
      <c r="R102" s="208" t="s">
        <v>338</v>
      </c>
      <c r="S102" s="208" t="s">
        <v>338</v>
      </c>
      <c r="T102" s="208" t="s">
        <v>338</v>
      </c>
      <c r="U102" s="208" t="s">
        <v>338</v>
      </c>
      <c r="V102" s="208" t="s">
        <v>338</v>
      </c>
      <c r="Y102" s="208" t="s">
        <v>109</v>
      </c>
      <c r="Z102" s="208">
        <v>4</v>
      </c>
      <c r="AB102" s="922" t="s">
        <v>338</v>
      </c>
      <c r="AC102" s="208" t="s">
        <v>2098</v>
      </c>
      <c r="AD102" s="241">
        <v>246</v>
      </c>
    </row>
    <row r="103" spans="2:30">
      <c r="B103" s="208" t="s">
        <v>122</v>
      </c>
      <c r="C103" s="208">
        <v>375</v>
      </c>
      <c r="D103" s="208" t="s">
        <v>2756</v>
      </c>
      <c r="E103" s="208" t="s">
        <v>338</v>
      </c>
      <c r="F103" s="208" t="s">
        <v>338</v>
      </c>
      <c r="G103" s="208" t="s">
        <v>338</v>
      </c>
      <c r="H103" s="208" t="s">
        <v>338</v>
      </c>
      <c r="I103" s="208" t="s">
        <v>338</v>
      </c>
      <c r="J103" s="208" t="s">
        <v>338</v>
      </c>
      <c r="K103" s="208" t="s">
        <v>338</v>
      </c>
      <c r="L103" s="208" t="s">
        <v>338</v>
      </c>
      <c r="M103" s="208" t="s">
        <v>338</v>
      </c>
      <c r="N103" s="208" t="s">
        <v>338</v>
      </c>
      <c r="O103" s="208" t="s">
        <v>338</v>
      </c>
      <c r="P103" s="208" t="s">
        <v>338</v>
      </c>
      <c r="Q103" s="208" t="s">
        <v>338</v>
      </c>
      <c r="R103" s="208" t="s">
        <v>338</v>
      </c>
      <c r="S103" s="208" t="s">
        <v>338</v>
      </c>
      <c r="T103" s="208" t="s">
        <v>338</v>
      </c>
      <c r="U103" s="208" t="s">
        <v>338</v>
      </c>
      <c r="V103" s="208" t="s">
        <v>338</v>
      </c>
      <c r="Y103" s="208" t="s">
        <v>122</v>
      </c>
      <c r="Z103" s="208">
        <v>1</v>
      </c>
      <c r="AB103" s="922" t="s">
        <v>338</v>
      </c>
      <c r="AC103" s="208" t="s">
        <v>2099</v>
      </c>
      <c r="AD103" s="241">
        <v>246</v>
      </c>
    </row>
    <row r="104" spans="2:30">
      <c r="B104" s="208" t="s">
        <v>10</v>
      </c>
      <c r="C104" s="208">
        <v>355</v>
      </c>
      <c r="D104" s="208" t="s">
        <v>2757</v>
      </c>
      <c r="E104" s="208">
        <v>373</v>
      </c>
      <c r="F104" s="208" t="s">
        <v>2758</v>
      </c>
      <c r="G104" s="208">
        <v>454</v>
      </c>
      <c r="H104" s="208" t="s">
        <v>1000</v>
      </c>
      <c r="I104" s="208" t="s">
        <v>2045</v>
      </c>
      <c r="J104" s="208" t="s">
        <v>2759</v>
      </c>
      <c r="K104" s="208" t="s">
        <v>2050</v>
      </c>
      <c r="L104" s="208" t="s">
        <v>999</v>
      </c>
      <c r="M104" s="208" t="s">
        <v>2050</v>
      </c>
      <c r="N104" s="208" t="s">
        <v>1002</v>
      </c>
      <c r="O104" s="208" t="s">
        <v>2050</v>
      </c>
      <c r="P104" s="208" t="s">
        <v>1001</v>
      </c>
      <c r="Q104" s="208" t="s">
        <v>338</v>
      </c>
      <c r="R104" s="208" t="s">
        <v>338</v>
      </c>
      <c r="S104" s="208" t="s">
        <v>338</v>
      </c>
      <c r="T104" s="208" t="s">
        <v>338</v>
      </c>
      <c r="U104" s="208" t="s">
        <v>338</v>
      </c>
      <c r="V104" s="208" t="s">
        <v>338</v>
      </c>
      <c r="Y104" s="208" t="s">
        <v>10</v>
      </c>
      <c r="Z104" s="208">
        <v>7</v>
      </c>
      <c r="AB104" s="922" t="s">
        <v>338</v>
      </c>
      <c r="AC104" s="208" t="s">
        <v>966</v>
      </c>
      <c r="AD104" s="241">
        <v>279</v>
      </c>
    </row>
    <row r="105" spans="2:30">
      <c r="B105" s="208" t="s">
        <v>119</v>
      </c>
      <c r="C105" s="208" t="s">
        <v>2050</v>
      </c>
      <c r="D105" s="208" t="s">
        <v>2760</v>
      </c>
      <c r="E105" s="208" t="s">
        <v>338</v>
      </c>
      <c r="F105" s="208" t="s">
        <v>338</v>
      </c>
      <c r="G105" s="208" t="s">
        <v>338</v>
      </c>
      <c r="H105" s="208" t="s">
        <v>338</v>
      </c>
      <c r="I105" s="208" t="s">
        <v>338</v>
      </c>
      <c r="J105" s="208" t="s">
        <v>338</v>
      </c>
      <c r="K105" s="208" t="s">
        <v>338</v>
      </c>
      <c r="L105" s="208" t="s">
        <v>338</v>
      </c>
      <c r="M105" s="208" t="s">
        <v>338</v>
      </c>
      <c r="N105" s="208" t="s">
        <v>338</v>
      </c>
      <c r="O105" s="208" t="s">
        <v>338</v>
      </c>
      <c r="P105" s="208" t="s">
        <v>338</v>
      </c>
      <c r="Q105" s="208" t="s">
        <v>338</v>
      </c>
      <c r="R105" s="208" t="s">
        <v>338</v>
      </c>
      <c r="S105" s="208" t="s">
        <v>338</v>
      </c>
      <c r="T105" s="208" t="s">
        <v>338</v>
      </c>
      <c r="U105" s="208" t="s">
        <v>338</v>
      </c>
      <c r="V105" s="208" t="s">
        <v>338</v>
      </c>
      <c r="Y105" s="208" t="s">
        <v>119</v>
      </c>
      <c r="Z105" s="208">
        <v>1</v>
      </c>
      <c r="AB105" s="922" t="s">
        <v>338</v>
      </c>
      <c r="AC105" s="208" t="s">
        <v>968</v>
      </c>
      <c r="AD105" s="241">
        <v>291</v>
      </c>
    </row>
    <row r="106" spans="2:30">
      <c r="B106" s="208" t="s">
        <v>99</v>
      </c>
      <c r="C106" s="208" t="s">
        <v>338</v>
      </c>
      <c r="D106" s="208" t="s">
        <v>155</v>
      </c>
      <c r="E106" s="208" t="s">
        <v>338</v>
      </c>
      <c r="F106" s="208" t="s">
        <v>338</v>
      </c>
      <c r="G106" s="208" t="s">
        <v>338</v>
      </c>
      <c r="H106" s="208" t="s">
        <v>338</v>
      </c>
      <c r="I106" s="208" t="s">
        <v>338</v>
      </c>
      <c r="J106" s="208" t="s">
        <v>338</v>
      </c>
      <c r="K106" s="208" t="s">
        <v>338</v>
      </c>
      <c r="L106" s="208" t="s">
        <v>338</v>
      </c>
      <c r="M106" s="208" t="s">
        <v>338</v>
      </c>
      <c r="N106" s="208" t="s">
        <v>338</v>
      </c>
      <c r="O106" s="208" t="s">
        <v>338</v>
      </c>
      <c r="P106" s="208" t="s">
        <v>338</v>
      </c>
      <c r="Q106" s="208" t="s">
        <v>338</v>
      </c>
      <c r="R106" s="208" t="s">
        <v>338</v>
      </c>
      <c r="S106" s="208" t="s">
        <v>338</v>
      </c>
      <c r="T106" s="208" t="s">
        <v>338</v>
      </c>
      <c r="U106" s="208" t="s">
        <v>338</v>
      </c>
      <c r="V106" s="208" t="s">
        <v>338</v>
      </c>
      <c r="Y106" s="208" t="s">
        <v>99</v>
      </c>
      <c r="Z106" s="208" t="s">
        <v>668</v>
      </c>
      <c r="AB106" s="922" t="s">
        <v>338</v>
      </c>
      <c r="AC106" s="208" t="s">
        <v>990</v>
      </c>
      <c r="AD106" s="241">
        <v>323</v>
      </c>
    </row>
    <row r="107" spans="2:30">
      <c r="B107" s="208" t="s">
        <v>43</v>
      </c>
      <c r="C107" s="208">
        <v>432</v>
      </c>
      <c r="D107" s="208" t="s">
        <v>2761</v>
      </c>
      <c r="E107" s="208" t="s">
        <v>2048</v>
      </c>
      <c r="F107" s="208" t="s">
        <v>2762</v>
      </c>
      <c r="G107" s="208" t="s">
        <v>2050</v>
      </c>
      <c r="H107" s="208" t="s">
        <v>2763</v>
      </c>
      <c r="I107" s="208" t="s">
        <v>338</v>
      </c>
      <c r="J107" s="208" t="s">
        <v>338</v>
      </c>
      <c r="K107" s="208" t="s">
        <v>338</v>
      </c>
      <c r="L107" s="208" t="s">
        <v>338</v>
      </c>
      <c r="M107" s="208" t="s">
        <v>338</v>
      </c>
      <c r="N107" s="208" t="s">
        <v>338</v>
      </c>
      <c r="O107" s="208" t="s">
        <v>338</v>
      </c>
      <c r="P107" s="208" t="s">
        <v>338</v>
      </c>
      <c r="Q107" s="208" t="s">
        <v>338</v>
      </c>
      <c r="R107" s="208" t="s">
        <v>338</v>
      </c>
      <c r="S107" s="208" t="s">
        <v>338</v>
      </c>
      <c r="T107" s="208" t="s">
        <v>338</v>
      </c>
      <c r="U107" s="208" t="s">
        <v>338</v>
      </c>
      <c r="V107" s="208" t="s">
        <v>338</v>
      </c>
      <c r="Y107" s="208" t="s">
        <v>43</v>
      </c>
      <c r="Z107" s="208">
        <v>3</v>
      </c>
      <c r="AB107" s="922" t="s">
        <v>338</v>
      </c>
      <c r="AC107" s="208" t="s">
        <v>2100</v>
      </c>
      <c r="AD107" s="241">
        <v>370</v>
      </c>
    </row>
    <row r="108" spans="2:30">
      <c r="B108" s="208" t="s">
        <v>16</v>
      </c>
      <c r="C108" s="208">
        <v>396</v>
      </c>
      <c r="D108" s="208" t="s">
        <v>2764</v>
      </c>
      <c r="E108" s="208" t="s">
        <v>2043</v>
      </c>
      <c r="F108" s="208" t="s">
        <v>2765</v>
      </c>
      <c r="G108" s="208" t="s">
        <v>2050</v>
      </c>
      <c r="H108" s="208" t="s">
        <v>2766</v>
      </c>
      <c r="I108" s="208" t="s">
        <v>2050</v>
      </c>
      <c r="J108" s="208" t="s">
        <v>2767</v>
      </c>
      <c r="K108" s="208" t="s">
        <v>338</v>
      </c>
      <c r="L108" s="208" t="s">
        <v>338</v>
      </c>
      <c r="M108" s="208" t="s">
        <v>338</v>
      </c>
      <c r="N108" s="208" t="s">
        <v>338</v>
      </c>
      <c r="O108" s="208" t="s">
        <v>338</v>
      </c>
      <c r="P108" s="208" t="s">
        <v>338</v>
      </c>
      <c r="Q108" s="208" t="s">
        <v>338</v>
      </c>
      <c r="R108" s="208" t="s">
        <v>338</v>
      </c>
      <c r="S108" s="208" t="s">
        <v>338</v>
      </c>
      <c r="T108" s="208" t="s">
        <v>338</v>
      </c>
      <c r="U108" s="208" t="s">
        <v>338</v>
      </c>
      <c r="V108" s="208" t="s">
        <v>338</v>
      </c>
      <c r="Y108" s="208" t="s">
        <v>16</v>
      </c>
      <c r="Z108" s="208">
        <v>4</v>
      </c>
      <c r="AB108" s="922" t="s">
        <v>338</v>
      </c>
      <c r="AC108" s="208" t="s">
        <v>2101</v>
      </c>
      <c r="AD108" s="241">
        <v>420</v>
      </c>
    </row>
    <row r="109" spans="2:30">
      <c r="B109" s="208" t="s">
        <v>35</v>
      </c>
      <c r="C109" s="208">
        <v>321</v>
      </c>
      <c r="D109" s="208" t="s">
        <v>1008</v>
      </c>
      <c r="E109" s="208">
        <v>326</v>
      </c>
      <c r="F109" s="208" t="s">
        <v>1009</v>
      </c>
      <c r="G109" s="208" t="s">
        <v>2067</v>
      </c>
      <c r="H109" s="208" t="s">
        <v>1013</v>
      </c>
      <c r="I109" s="208" t="s">
        <v>2050</v>
      </c>
      <c r="J109" s="208" t="s">
        <v>1011</v>
      </c>
      <c r="K109" s="208" t="s">
        <v>2050</v>
      </c>
      <c r="L109" s="208" t="s">
        <v>1010</v>
      </c>
      <c r="M109" s="208" t="s">
        <v>2050</v>
      </c>
      <c r="N109" s="208" t="s">
        <v>2768</v>
      </c>
      <c r="O109" s="208" t="s">
        <v>2050</v>
      </c>
      <c r="P109" s="208" t="s">
        <v>1012</v>
      </c>
      <c r="Q109" s="208" t="s">
        <v>2050</v>
      </c>
      <c r="R109" s="208" t="s">
        <v>2769</v>
      </c>
      <c r="S109" s="208" t="s">
        <v>2050</v>
      </c>
      <c r="T109" s="208" t="s">
        <v>2770</v>
      </c>
      <c r="U109" s="208" t="s">
        <v>2050</v>
      </c>
      <c r="V109" s="208" t="s">
        <v>2771</v>
      </c>
      <c r="Y109" s="208" t="s">
        <v>35</v>
      </c>
      <c r="Z109" s="208">
        <v>15</v>
      </c>
      <c r="AB109" s="922" t="s">
        <v>338</v>
      </c>
      <c r="AC109" s="208" t="s">
        <v>998</v>
      </c>
      <c r="AD109" s="241">
        <v>465</v>
      </c>
    </row>
    <row r="110" spans="2:30">
      <c r="B110" s="208" t="s">
        <v>74</v>
      </c>
      <c r="C110" s="208">
        <v>357</v>
      </c>
      <c r="D110" s="208" t="s">
        <v>1017</v>
      </c>
      <c r="E110" s="208">
        <v>357</v>
      </c>
      <c r="F110" s="208" t="s">
        <v>1018</v>
      </c>
      <c r="G110" s="208">
        <v>428</v>
      </c>
      <c r="H110" s="208" t="s">
        <v>1022</v>
      </c>
      <c r="I110" s="208">
        <v>431</v>
      </c>
      <c r="J110" s="208" t="s">
        <v>1021</v>
      </c>
      <c r="K110" s="208" t="s">
        <v>2069</v>
      </c>
      <c r="L110" s="208" t="s">
        <v>1020</v>
      </c>
      <c r="M110" s="208" t="s">
        <v>2061</v>
      </c>
      <c r="N110" s="208" t="s">
        <v>1019</v>
      </c>
      <c r="O110" s="208" t="s">
        <v>2050</v>
      </c>
      <c r="P110" s="208" t="s">
        <v>2772</v>
      </c>
      <c r="Q110" s="208" t="s">
        <v>338</v>
      </c>
      <c r="R110" s="208" t="s">
        <v>338</v>
      </c>
      <c r="S110" s="208" t="s">
        <v>338</v>
      </c>
      <c r="T110" s="208" t="s">
        <v>338</v>
      </c>
      <c r="U110" s="208" t="s">
        <v>338</v>
      </c>
      <c r="V110" s="208" t="s">
        <v>338</v>
      </c>
      <c r="Y110" s="208" t="s">
        <v>74</v>
      </c>
      <c r="Z110" s="208">
        <v>7</v>
      </c>
      <c r="AB110" s="922" t="s">
        <v>338</v>
      </c>
      <c r="AC110" s="208" t="s">
        <v>1006</v>
      </c>
      <c r="AD110" s="241">
        <v>477</v>
      </c>
    </row>
    <row r="111" spans="2:30">
      <c r="B111" s="208" t="s">
        <v>139</v>
      </c>
      <c r="C111" s="208">
        <v>245</v>
      </c>
      <c r="D111" s="208" t="s">
        <v>1024</v>
      </c>
      <c r="E111" s="208" t="s">
        <v>338</v>
      </c>
      <c r="F111" s="208" t="s">
        <v>338</v>
      </c>
      <c r="G111" s="208" t="s">
        <v>338</v>
      </c>
      <c r="H111" s="208" t="s">
        <v>338</v>
      </c>
      <c r="I111" s="208" t="s">
        <v>338</v>
      </c>
      <c r="J111" s="208" t="s">
        <v>338</v>
      </c>
      <c r="K111" s="208" t="s">
        <v>338</v>
      </c>
      <c r="L111" s="208" t="s">
        <v>338</v>
      </c>
      <c r="M111" s="208" t="s">
        <v>338</v>
      </c>
      <c r="N111" s="208" t="s">
        <v>338</v>
      </c>
      <c r="O111" s="208" t="s">
        <v>338</v>
      </c>
      <c r="P111" s="208" t="s">
        <v>338</v>
      </c>
      <c r="Q111" s="208" t="s">
        <v>338</v>
      </c>
      <c r="R111" s="208" t="s">
        <v>338</v>
      </c>
      <c r="S111" s="208" t="s">
        <v>338</v>
      </c>
      <c r="T111" s="208" t="s">
        <v>338</v>
      </c>
      <c r="U111" s="208" t="s">
        <v>338</v>
      </c>
      <c r="V111" s="208" t="s">
        <v>338</v>
      </c>
      <c r="Y111" s="208" t="s">
        <v>139</v>
      </c>
      <c r="Z111" s="208">
        <v>1</v>
      </c>
      <c r="AB111" s="922" t="s">
        <v>338</v>
      </c>
      <c r="AC111" s="208" t="s">
        <v>1004</v>
      </c>
      <c r="AD111" s="241" t="s">
        <v>2102</v>
      </c>
    </row>
    <row r="112" spans="2:30">
      <c r="B112" s="208" t="s">
        <v>54</v>
      </c>
      <c r="C112" s="208" t="s">
        <v>2050</v>
      </c>
      <c r="D112" s="208" t="s">
        <v>1026</v>
      </c>
      <c r="E112" s="208" t="s">
        <v>2050</v>
      </c>
      <c r="F112" s="208" t="s">
        <v>2773</v>
      </c>
      <c r="G112" s="208" t="s">
        <v>338</v>
      </c>
      <c r="H112" s="208" t="s">
        <v>338</v>
      </c>
      <c r="I112" s="208" t="s">
        <v>338</v>
      </c>
      <c r="J112" s="208" t="s">
        <v>338</v>
      </c>
      <c r="K112" s="208" t="s">
        <v>338</v>
      </c>
      <c r="L112" s="208" t="s">
        <v>338</v>
      </c>
      <c r="M112" s="208" t="s">
        <v>338</v>
      </c>
      <c r="N112" s="208" t="s">
        <v>338</v>
      </c>
      <c r="O112" s="208" t="s">
        <v>338</v>
      </c>
      <c r="P112" s="208" t="s">
        <v>338</v>
      </c>
      <c r="Q112" s="208" t="s">
        <v>338</v>
      </c>
      <c r="R112" s="208" t="s">
        <v>338</v>
      </c>
      <c r="S112" s="208" t="s">
        <v>338</v>
      </c>
      <c r="T112" s="208" t="s">
        <v>338</v>
      </c>
      <c r="U112" s="208" t="s">
        <v>338</v>
      </c>
      <c r="V112" s="208" t="s">
        <v>338</v>
      </c>
      <c r="Y112" s="208" t="s">
        <v>54</v>
      </c>
      <c r="Z112" s="208">
        <v>2</v>
      </c>
      <c r="AB112" s="922" t="s">
        <v>338</v>
      </c>
      <c r="AC112" s="208" t="s">
        <v>991</v>
      </c>
      <c r="AD112" s="241" t="s">
        <v>2059</v>
      </c>
    </row>
    <row r="113" spans="2:30">
      <c r="B113" s="208" t="s">
        <v>13</v>
      </c>
      <c r="C113" s="208">
        <v>74</v>
      </c>
      <c r="D113" s="208" t="s">
        <v>1028</v>
      </c>
      <c r="E113" s="208">
        <v>225</v>
      </c>
      <c r="F113" s="208" t="s">
        <v>1029</v>
      </c>
      <c r="G113" s="208">
        <v>228</v>
      </c>
      <c r="H113" s="208" t="s">
        <v>1031</v>
      </c>
      <c r="I113" s="208">
        <v>250</v>
      </c>
      <c r="J113" s="208" t="s">
        <v>1035</v>
      </c>
      <c r="K113" s="208">
        <v>281</v>
      </c>
      <c r="L113" s="208" t="s">
        <v>1030</v>
      </c>
      <c r="M113" s="208">
        <v>282</v>
      </c>
      <c r="N113" s="208" t="s">
        <v>2774</v>
      </c>
      <c r="O113" s="208">
        <v>298</v>
      </c>
      <c r="P113" s="208" t="s">
        <v>1034</v>
      </c>
      <c r="Q113" s="208">
        <v>314</v>
      </c>
      <c r="R113" s="208" t="s">
        <v>1032</v>
      </c>
      <c r="S113" s="208">
        <v>326</v>
      </c>
      <c r="T113" s="208" t="s">
        <v>2775</v>
      </c>
      <c r="U113" s="208">
        <v>331</v>
      </c>
      <c r="V113" s="208" t="s">
        <v>1033</v>
      </c>
      <c r="Y113" s="208" t="s">
        <v>13</v>
      </c>
      <c r="Z113" s="208">
        <v>28</v>
      </c>
      <c r="AB113" s="922" t="s">
        <v>338</v>
      </c>
      <c r="AC113" s="208" t="s">
        <v>1005</v>
      </c>
      <c r="AD113" s="241" t="s">
        <v>2043</v>
      </c>
    </row>
    <row r="114" spans="2:30">
      <c r="B114" s="208" t="s">
        <v>72</v>
      </c>
      <c r="C114" s="208" t="s">
        <v>338</v>
      </c>
      <c r="D114" s="208" t="s">
        <v>155</v>
      </c>
      <c r="E114" s="208" t="s">
        <v>338</v>
      </c>
      <c r="F114" s="208" t="s">
        <v>338</v>
      </c>
      <c r="G114" s="208" t="s">
        <v>338</v>
      </c>
      <c r="H114" s="208" t="s">
        <v>338</v>
      </c>
      <c r="I114" s="208" t="s">
        <v>338</v>
      </c>
      <c r="J114" s="208" t="s">
        <v>338</v>
      </c>
      <c r="K114" s="208" t="s">
        <v>338</v>
      </c>
      <c r="L114" s="208" t="s">
        <v>338</v>
      </c>
      <c r="M114" s="208" t="s">
        <v>338</v>
      </c>
      <c r="N114" s="208" t="s">
        <v>338</v>
      </c>
      <c r="O114" s="208" t="s">
        <v>338</v>
      </c>
      <c r="P114" s="208" t="s">
        <v>338</v>
      </c>
      <c r="Q114" s="208" t="s">
        <v>338</v>
      </c>
      <c r="R114" s="208" t="s">
        <v>338</v>
      </c>
      <c r="S114" s="208" t="s">
        <v>338</v>
      </c>
      <c r="T114" s="208" t="s">
        <v>338</v>
      </c>
      <c r="U114" s="208" t="s">
        <v>338</v>
      </c>
      <c r="V114" s="208" t="s">
        <v>338</v>
      </c>
      <c r="Y114" s="208" t="s">
        <v>72</v>
      </c>
      <c r="Z114" s="208" t="s">
        <v>668</v>
      </c>
      <c r="AB114" s="922" t="s">
        <v>338</v>
      </c>
      <c r="AC114" s="208" t="s">
        <v>2103</v>
      </c>
      <c r="AD114" s="241" t="s">
        <v>2043</v>
      </c>
    </row>
    <row r="115" spans="2:30">
      <c r="B115" s="208" t="s">
        <v>47</v>
      </c>
      <c r="C115" s="208">
        <v>143</v>
      </c>
      <c r="D115" s="208" t="s">
        <v>1040</v>
      </c>
      <c r="E115" s="208">
        <v>186</v>
      </c>
      <c r="F115" s="208" t="s">
        <v>1043</v>
      </c>
      <c r="G115" s="208">
        <v>287</v>
      </c>
      <c r="H115" s="208" t="s">
        <v>1041</v>
      </c>
      <c r="I115" s="208">
        <v>474</v>
      </c>
      <c r="J115" s="208" t="s">
        <v>2776</v>
      </c>
      <c r="K115" s="208" t="s">
        <v>2218</v>
      </c>
      <c r="L115" s="208" t="s">
        <v>2777</v>
      </c>
      <c r="M115" s="208" t="s">
        <v>2102</v>
      </c>
      <c r="N115" s="208" t="s">
        <v>2778</v>
      </c>
      <c r="O115" s="208" t="s">
        <v>2043</v>
      </c>
      <c r="P115" s="208" t="s">
        <v>2779</v>
      </c>
      <c r="Q115" s="208" t="s">
        <v>2063</v>
      </c>
      <c r="R115" s="208" t="s">
        <v>2780</v>
      </c>
      <c r="S115" s="208" t="s">
        <v>2050</v>
      </c>
      <c r="T115" s="208" t="s">
        <v>2781</v>
      </c>
      <c r="U115" s="208" t="s">
        <v>2050</v>
      </c>
      <c r="V115" s="208" t="s">
        <v>2782</v>
      </c>
      <c r="Y115" s="208" t="s">
        <v>47</v>
      </c>
      <c r="Z115" s="208">
        <v>11</v>
      </c>
      <c r="AB115" s="922" t="s">
        <v>338</v>
      </c>
      <c r="AC115" s="208" t="s">
        <v>997</v>
      </c>
      <c r="AD115" s="241" t="s">
        <v>2043</v>
      </c>
    </row>
    <row r="116" spans="2:30">
      <c r="B116" s="208" t="s">
        <v>70</v>
      </c>
      <c r="C116" s="208" t="s">
        <v>338</v>
      </c>
      <c r="D116" s="208" t="s">
        <v>155</v>
      </c>
      <c r="E116" s="208" t="s">
        <v>338</v>
      </c>
      <c r="F116" s="208" t="s">
        <v>338</v>
      </c>
      <c r="G116" s="208" t="s">
        <v>338</v>
      </c>
      <c r="H116" s="208" t="s">
        <v>338</v>
      </c>
      <c r="I116" s="208" t="s">
        <v>338</v>
      </c>
      <c r="J116" s="208" t="s">
        <v>338</v>
      </c>
      <c r="K116" s="208" t="s">
        <v>338</v>
      </c>
      <c r="L116" s="208" t="s">
        <v>338</v>
      </c>
      <c r="M116" s="208" t="s">
        <v>338</v>
      </c>
      <c r="N116" s="208" t="s">
        <v>338</v>
      </c>
      <c r="O116" s="208" t="s">
        <v>338</v>
      </c>
      <c r="P116" s="208" t="s">
        <v>338</v>
      </c>
      <c r="Q116" s="208" t="s">
        <v>338</v>
      </c>
      <c r="R116" s="208" t="s">
        <v>338</v>
      </c>
      <c r="S116" s="208" t="s">
        <v>338</v>
      </c>
      <c r="T116" s="208" t="s">
        <v>338</v>
      </c>
      <c r="U116" s="208" t="s">
        <v>338</v>
      </c>
      <c r="V116" s="208" t="s">
        <v>338</v>
      </c>
      <c r="Y116" s="208" t="s">
        <v>70</v>
      </c>
      <c r="Z116" s="208" t="s">
        <v>668</v>
      </c>
      <c r="AB116" s="922" t="s">
        <v>338</v>
      </c>
      <c r="AC116" s="208" t="s">
        <v>1007</v>
      </c>
      <c r="AD116" s="241" t="s">
        <v>2048</v>
      </c>
    </row>
    <row r="117" spans="2:30">
      <c r="B117" s="208" t="s">
        <v>92</v>
      </c>
      <c r="C117" s="208" t="s">
        <v>338</v>
      </c>
      <c r="D117" s="208" t="s">
        <v>155</v>
      </c>
      <c r="E117" s="208" t="s">
        <v>338</v>
      </c>
      <c r="F117" s="208" t="s">
        <v>338</v>
      </c>
      <c r="G117" s="208" t="s">
        <v>338</v>
      </c>
      <c r="H117" s="208" t="s">
        <v>338</v>
      </c>
      <c r="I117" s="208" t="s">
        <v>338</v>
      </c>
      <c r="J117" s="208" t="s">
        <v>338</v>
      </c>
      <c r="K117" s="208" t="s">
        <v>338</v>
      </c>
      <c r="L117" s="208" t="s">
        <v>338</v>
      </c>
      <c r="M117" s="208" t="s">
        <v>338</v>
      </c>
      <c r="N117" s="208" t="s">
        <v>338</v>
      </c>
      <c r="O117" s="208" t="s">
        <v>338</v>
      </c>
      <c r="P117" s="208" t="s">
        <v>338</v>
      </c>
      <c r="Q117" s="208" t="s">
        <v>338</v>
      </c>
      <c r="R117" s="208" t="s">
        <v>338</v>
      </c>
      <c r="S117" s="208" t="s">
        <v>338</v>
      </c>
      <c r="T117" s="208" t="s">
        <v>338</v>
      </c>
      <c r="U117" s="208" t="s">
        <v>338</v>
      </c>
      <c r="V117" s="208" t="s">
        <v>338</v>
      </c>
      <c r="Y117" s="208" t="s">
        <v>92</v>
      </c>
      <c r="Z117" s="208" t="s">
        <v>668</v>
      </c>
      <c r="AB117" s="922" t="s">
        <v>338</v>
      </c>
      <c r="AC117" s="208" t="s">
        <v>2104</v>
      </c>
      <c r="AD117" s="241" t="s">
        <v>2048</v>
      </c>
    </row>
    <row r="118" spans="2:30">
      <c r="B118" s="208" t="s">
        <v>108</v>
      </c>
      <c r="C118" s="208">
        <v>11</v>
      </c>
      <c r="D118" s="208" t="s">
        <v>1048</v>
      </c>
      <c r="E118" s="208">
        <v>13</v>
      </c>
      <c r="F118" s="208" t="s">
        <v>1049</v>
      </c>
      <c r="G118" s="208" t="s">
        <v>2067</v>
      </c>
      <c r="H118" s="208" t="s">
        <v>2783</v>
      </c>
      <c r="I118" s="208" t="s">
        <v>338</v>
      </c>
      <c r="J118" s="208" t="s">
        <v>338</v>
      </c>
      <c r="K118" s="208" t="s">
        <v>338</v>
      </c>
      <c r="L118" s="208" t="s">
        <v>338</v>
      </c>
      <c r="M118" s="208" t="s">
        <v>338</v>
      </c>
      <c r="N118" s="208" t="s">
        <v>338</v>
      </c>
      <c r="O118" s="208" t="s">
        <v>338</v>
      </c>
      <c r="P118" s="208" t="s">
        <v>338</v>
      </c>
      <c r="Q118" s="208" t="s">
        <v>338</v>
      </c>
      <c r="R118" s="208" t="s">
        <v>338</v>
      </c>
      <c r="S118" s="208" t="s">
        <v>338</v>
      </c>
      <c r="T118" s="208" t="s">
        <v>338</v>
      </c>
      <c r="U118" s="208" t="s">
        <v>338</v>
      </c>
      <c r="V118" s="208" t="s">
        <v>338</v>
      </c>
      <c r="Y118" s="208" t="s">
        <v>108</v>
      </c>
      <c r="Z118" s="208">
        <v>3</v>
      </c>
      <c r="AB118" s="922" t="s">
        <v>338</v>
      </c>
      <c r="AC118" s="208" t="s">
        <v>2105</v>
      </c>
      <c r="AD118" s="241" t="s">
        <v>2063</v>
      </c>
    </row>
    <row r="119" spans="2:30">
      <c r="B119" s="208" t="s">
        <v>156</v>
      </c>
      <c r="C119" s="208" t="s">
        <v>2045</v>
      </c>
      <c r="D119" s="208" t="s">
        <v>2784</v>
      </c>
      <c r="E119" s="208" t="s">
        <v>2048</v>
      </c>
      <c r="F119" s="208" t="s">
        <v>1053</v>
      </c>
      <c r="G119" s="208" t="s">
        <v>2050</v>
      </c>
      <c r="H119" s="208" t="s">
        <v>2785</v>
      </c>
      <c r="I119" s="208" t="s">
        <v>2050</v>
      </c>
      <c r="J119" s="208" t="s">
        <v>2786</v>
      </c>
      <c r="K119" s="208" t="s">
        <v>338</v>
      </c>
      <c r="L119" s="208" t="s">
        <v>338</v>
      </c>
      <c r="M119" s="208" t="s">
        <v>338</v>
      </c>
      <c r="N119" s="208" t="s">
        <v>338</v>
      </c>
      <c r="O119" s="208" t="s">
        <v>338</v>
      </c>
      <c r="P119" s="208" t="s">
        <v>338</v>
      </c>
      <c r="Q119" s="208" t="s">
        <v>338</v>
      </c>
      <c r="R119" s="208" t="s">
        <v>338</v>
      </c>
      <c r="S119" s="208" t="s">
        <v>338</v>
      </c>
      <c r="T119" s="208" t="s">
        <v>338</v>
      </c>
      <c r="U119" s="208" t="s">
        <v>338</v>
      </c>
      <c r="V119" s="208" t="s">
        <v>338</v>
      </c>
      <c r="Y119" s="208" t="s">
        <v>156</v>
      </c>
      <c r="Z119" s="208">
        <v>4</v>
      </c>
      <c r="AB119" s="922" t="s">
        <v>338</v>
      </c>
      <c r="AC119" s="208" t="s">
        <v>1039</v>
      </c>
      <c r="AD119" s="241" t="s">
        <v>2050</v>
      </c>
    </row>
    <row r="120" spans="2:30">
      <c r="B120" s="208" t="s">
        <v>129</v>
      </c>
      <c r="C120" s="208" t="s">
        <v>2043</v>
      </c>
      <c r="D120" s="208" t="s">
        <v>1055</v>
      </c>
      <c r="E120" s="208" t="s">
        <v>2050</v>
      </c>
      <c r="F120" s="208" t="s">
        <v>2787</v>
      </c>
      <c r="G120" s="208" t="s">
        <v>338</v>
      </c>
      <c r="H120" s="208" t="s">
        <v>338</v>
      </c>
      <c r="I120" s="208" t="s">
        <v>338</v>
      </c>
      <c r="J120" s="208" t="s">
        <v>338</v>
      </c>
      <c r="K120" s="208" t="s">
        <v>338</v>
      </c>
      <c r="L120" s="208" t="s">
        <v>338</v>
      </c>
      <c r="M120" s="208" t="s">
        <v>338</v>
      </c>
      <c r="N120" s="208" t="s">
        <v>338</v>
      </c>
      <c r="O120" s="208" t="s">
        <v>338</v>
      </c>
      <c r="P120" s="208" t="s">
        <v>338</v>
      </c>
      <c r="Q120" s="208" t="s">
        <v>338</v>
      </c>
      <c r="R120" s="208" t="s">
        <v>338</v>
      </c>
      <c r="S120" s="208" t="s">
        <v>338</v>
      </c>
      <c r="T120" s="208" t="s">
        <v>338</v>
      </c>
      <c r="U120" s="208" t="s">
        <v>338</v>
      </c>
      <c r="V120" s="208" t="s">
        <v>338</v>
      </c>
      <c r="Y120" s="208" t="s">
        <v>129</v>
      </c>
      <c r="Z120" s="208">
        <v>2</v>
      </c>
      <c r="AB120" s="922" t="s">
        <v>58</v>
      </c>
      <c r="AC120" s="208" t="s">
        <v>2106</v>
      </c>
      <c r="AD120" s="241">
        <v>121</v>
      </c>
    </row>
    <row r="121" spans="2:30">
      <c r="B121" s="208" t="s">
        <v>27</v>
      </c>
      <c r="C121" s="208">
        <v>220</v>
      </c>
      <c r="D121" s="208" t="s">
        <v>1057</v>
      </c>
      <c r="E121" s="208">
        <v>403</v>
      </c>
      <c r="F121" s="208" t="s">
        <v>1058</v>
      </c>
      <c r="G121" s="208">
        <v>439</v>
      </c>
      <c r="H121" s="208" t="s">
        <v>1063</v>
      </c>
      <c r="I121" s="208">
        <v>456</v>
      </c>
      <c r="J121" s="208" t="s">
        <v>1059</v>
      </c>
      <c r="K121" s="208" t="s">
        <v>2131</v>
      </c>
      <c r="L121" s="208" t="s">
        <v>1060</v>
      </c>
      <c r="M121" s="208" t="s">
        <v>2050</v>
      </c>
      <c r="N121" s="208" t="s">
        <v>1065</v>
      </c>
      <c r="O121" s="208" t="s">
        <v>2050</v>
      </c>
      <c r="P121" s="208" t="s">
        <v>1061</v>
      </c>
      <c r="Q121" s="208" t="s">
        <v>338</v>
      </c>
      <c r="R121" s="208" t="s">
        <v>338</v>
      </c>
      <c r="S121" s="208" t="s">
        <v>338</v>
      </c>
      <c r="T121" s="208" t="s">
        <v>338</v>
      </c>
      <c r="U121" s="208" t="s">
        <v>338</v>
      </c>
      <c r="V121" s="208" t="s">
        <v>338</v>
      </c>
      <c r="Y121" s="208" t="s">
        <v>27</v>
      </c>
      <c r="Z121" s="208">
        <v>7</v>
      </c>
      <c r="AB121" s="922" t="s">
        <v>338</v>
      </c>
      <c r="AC121" s="208" t="s">
        <v>2107</v>
      </c>
      <c r="AD121" s="241">
        <v>180</v>
      </c>
    </row>
    <row r="122" spans="2:30">
      <c r="B122" s="208" t="s">
        <v>219</v>
      </c>
      <c r="C122" s="208">
        <v>37</v>
      </c>
      <c r="D122" s="208" t="s">
        <v>1067</v>
      </c>
      <c r="E122" s="208">
        <v>39</v>
      </c>
      <c r="F122" s="208" t="s">
        <v>1069</v>
      </c>
      <c r="G122" s="208">
        <v>69</v>
      </c>
      <c r="H122" s="208" t="s">
        <v>1070</v>
      </c>
      <c r="I122" s="208">
        <v>77</v>
      </c>
      <c r="J122" s="208" t="s">
        <v>1075</v>
      </c>
      <c r="K122" s="208">
        <v>85</v>
      </c>
      <c r="L122" s="208" t="s">
        <v>1072</v>
      </c>
      <c r="M122" s="208">
        <v>88</v>
      </c>
      <c r="N122" s="208" t="s">
        <v>1071</v>
      </c>
      <c r="O122" s="208">
        <v>146</v>
      </c>
      <c r="P122" s="208" t="s">
        <v>1068</v>
      </c>
      <c r="Q122" s="208">
        <v>236</v>
      </c>
      <c r="R122" s="208" t="s">
        <v>1073</v>
      </c>
      <c r="S122" s="208">
        <v>295</v>
      </c>
      <c r="T122" s="208" t="s">
        <v>2788</v>
      </c>
      <c r="U122" s="208">
        <v>333</v>
      </c>
      <c r="V122" s="208" t="s">
        <v>2789</v>
      </c>
      <c r="Y122" s="208" t="s">
        <v>219</v>
      </c>
      <c r="Z122" s="208">
        <v>29</v>
      </c>
      <c r="AB122" s="922" t="s">
        <v>338</v>
      </c>
      <c r="AC122" s="208" t="s">
        <v>2108</v>
      </c>
      <c r="AD122" s="241" t="s">
        <v>2109</v>
      </c>
    </row>
    <row r="123" spans="2:30">
      <c r="B123" s="208" t="s">
        <v>28</v>
      </c>
      <c r="C123" s="208">
        <v>183</v>
      </c>
      <c r="D123" s="208" t="s">
        <v>1078</v>
      </c>
      <c r="E123" s="208">
        <v>200</v>
      </c>
      <c r="F123" s="208" t="s">
        <v>1083</v>
      </c>
      <c r="G123" s="208">
        <v>206</v>
      </c>
      <c r="H123" s="208" t="s">
        <v>1080</v>
      </c>
      <c r="I123" s="208">
        <v>213</v>
      </c>
      <c r="J123" s="208" t="s">
        <v>1079</v>
      </c>
      <c r="K123" s="208">
        <v>252</v>
      </c>
      <c r="L123" s="208" t="s">
        <v>2790</v>
      </c>
      <c r="M123" s="208">
        <v>287</v>
      </c>
      <c r="N123" s="208" t="s">
        <v>1085</v>
      </c>
      <c r="O123" s="208">
        <v>311</v>
      </c>
      <c r="P123" s="208" t="s">
        <v>2791</v>
      </c>
      <c r="Q123" s="208">
        <v>314</v>
      </c>
      <c r="R123" s="208" t="s">
        <v>2792</v>
      </c>
      <c r="S123" s="208">
        <v>326</v>
      </c>
      <c r="T123" s="208" t="s">
        <v>1084</v>
      </c>
      <c r="U123" s="208">
        <v>327</v>
      </c>
      <c r="V123" s="208" t="s">
        <v>2793</v>
      </c>
      <c r="Y123" s="208" t="s">
        <v>28</v>
      </c>
      <c r="Z123" s="208">
        <v>26</v>
      </c>
      <c r="AB123" s="922" t="s">
        <v>338</v>
      </c>
      <c r="AC123" s="208" t="s">
        <v>2110</v>
      </c>
      <c r="AD123" s="241" t="s">
        <v>2043</v>
      </c>
    </row>
    <row r="124" spans="2:30">
      <c r="B124" s="208" t="s">
        <v>56</v>
      </c>
      <c r="C124" s="208" t="s">
        <v>338</v>
      </c>
      <c r="D124" s="208" t="s">
        <v>155</v>
      </c>
      <c r="E124" s="208" t="s">
        <v>338</v>
      </c>
      <c r="F124" s="208" t="s">
        <v>338</v>
      </c>
      <c r="G124" s="208" t="s">
        <v>338</v>
      </c>
      <c r="H124" s="208" t="s">
        <v>338</v>
      </c>
      <c r="I124" s="208" t="s">
        <v>338</v>
      </c>
      <c r="J124" s="208" t="s">
        <v>338</v>
      </c>
      <c r="K124" s="208" t="s">
        <v>338</v>
      </c>
      <c r="L124" s="208" t="s">
        <v>338</v>
      </c>
      <c r="M124" s="208" t="s">
        <v>338</v>
      </c>
      <c r="N124" s="208" t="s">
        <v>338</v>
      </c>
      <c r="O124" s="208" t="s">
        <v>338</v>
      </c>
      <c r="P124" s="208" t="s">
        <v>338</v>
      </c>
      <c r="Q124" s="208" t="s">
        <v>338</v>
      </c>
      <c r="R124" s="208" t="s">
        <v>338</v>
      </c>
      <c r="S124" s="208" t="s">
        <v>338</v>
      </c>
      <c r="T124" s="208" t="s">
        <v>338</v>
      </c>
      <c r="U124" s="208" t="s">
        <v>338</v>
      </c>
      <c r="V124" s="208" t="s">
        <v>338</v>
      </c>
      <c r="Y124" s="208" t="s">
        <v>56</v>
      </c>
      <c r="Z124" s="208" t="s">
        <v>668</v>
      </c>
      <c r="AB124" s="922" t="s">
        <v>338</v>
      </c>
      <c r="AC124" s="208" t="s">
        <v>2111</v>
      </c>
      <c r="AD124" s="241" t="s">
        <v>2048</v>
      </c>
    </row>
    <row r="125" spans="2:30">
      <c r="B125" s="208" t="s">
        <v>86</v>
      </c>
      <c r="C125" s="208">
        <v>97</v>
      </c>
      <c r="D125" s="208" t="s">
        <v>1094</v>
      </c>
      <c r="E125" s="208">
        <v>98</v>
      </c>
      <c r="F125" s="208" t="s">
        <v>1095</v>
      </c>
      <c r="G125" s="208">
        <v>124</v>
      </c>
      <c r="H125" s="208" t="s">
        <v>1092</v>
      </c>
      <c r="I125" s="208">
        <v>139</v>
      </c>
      <c r="J125" s="208" t="s">
        <v>1096</v>
      </c>
      <c r="K125" s="208">
        <v>181</v>
      </c>
      <c r="L125" s="208" t="s">
        <v>1091</v>
      </c>
      <c r="M125" s="208">
        <v>202</v>
      </c>
      <c r="N125" s="208" t="s">
        <v>1093</v>
      </c>
      <c r="O125" s="208">
        <v>333</v>
      </c>
      <c r="P125" s="208" t="s">
        <v>2794</v>
      </c>
      <c r="Q125" s="208">
        <v>362</v>
      </c>
      <c r="R125" s="208" t="s">
        <v>1097</v>
      </c>
      <c r="S125" s="208" t="s">
        <v>338</v>
      </c>
      <c r="T125" s="208" t="s">
        <v>338</v>
      </c>
      <c r="U125" s="208" t="s">
        <v>338</v>
      </c>
      <c r="V125" s="208" t="s">
        <v>338</v>
      </c>
      <c r="Y125" s="208" t="s">
        <v>86</v>
      </c>
      <c r="Z125" s="208">
        <v>8</v>
      </c>
      <c r="AB125" s="922" t="s">
        <v>338</v>
      </c>
      <c r="AC125" s="208" t="s">
        <v>2112</v>
      </c>
      <c r="AD125" s="241" t="s">
        <v>2050</v>
      </c>
    </row>
    <row r="126" spans="2:30">
      <c r="B126" s="208" t="s">
        <v>0</v>
      </c>
      <c r="C126" s="208">
        <v>6</v>
      </c>
      <c r="D126" s="208" t="s">
        <v>1101</v>
      </c>
      <c r="E126" s="208">
        <v>14</v>
      </c>
      <c r="F126" s="208" t="s">
        <v>1104</v>
      </c>
      <c r="G126" s="208">
        <v>69</v>
      </c>
      <c r="H126" s="208" t="s">
        <v>1102</v>
      </c>
      <c r="I126" s="208">
        <v>106</v>
      </c>
      <c r="J126" s="208" t="s">
        <v>1103</v>
      </c>
      <c r="K126" s="208">
        <v>114</v>
      </c>
      <c r="L126" s="208" t="s">
        <v>1106</v>
      </c>
      <c r="M126" s="208">
        <v>149</v>
      </c>
      <c r="N126" s="208" t="s">
        <v>1105</v>
      </c>
      <c r="O126" s="208">
        <v>169</v>
      </c>
      <c r="P126" s="208" t="s">
        <v>1107</v>
      </c>
      <c r="Q126" s="208">
        <v>273</v>
      </c>
      <c r="R126" s="208" t="s">
        <v>1109</v>
      </c>
      <c r="S126" s="208">
        <v>428</v>
      </c>
      <c r="T126" s="208" t="s">
        <v>2795</v>
      </c>
      <c r="U126" s="208" t="s">
        <v>2043</v>
      </c>
      <c r="V126" s="208" t="s">
        <v>1108</v>
      </c>
      <c r="Y126" s="208" t="s">
        <v>0</v>
      </c>
      <c r="Z126" s="208">
        <v>10</v>
      </c>
      <c r="AB126" s="922" t="s">
        <v>338</v>
      </c>
      <c r="AC126" s="208" t="s">
        <v>2113</v>
      </c>
      <c r="AD126" s="241" t="s">
        <v>2050</v>
      </c>
    </row>
    <row r="127" spans="2:30">
      <c r="B127" s="208" t="s">
        <v>52</v>
      </c>
      <c r="C127" s="208" t="s">
        <v>338</v>
      </c>
      <c r="D127" s="208" t="s">
        <v>155</v>
      </c>
      <c r="E127" s="208" t="s">
        <v>338</v>
      </c>
      <c r="F127" s="208" t="s">
        <v>338</v>
      </c>
      <c r="G127" s="208" t="s">
        <v>338</v>
      </c>
      <c r="H127" s="208" t="s">
        <v>338</v>
      </c>
      <c r="I127" s="208" t="s">
        <v>338</v>
      </c>
      <c r="J127" s="208" t="s">
        <v>338</v>
      </c>
      <c r="K127" s="208" t="s">
        <v>338</v>
      </c>
      <c r="L127" s="208" t="s">
        <v>338</v>
      </c>
      <c r="M127" s="208" t="s">
        <v>338</v>
      </c>
      <c r="N127" s="208" t="s">
        <v>338</v>
      </c>
      <c r="O127" s="208" t="s">
        <v>338</v>
      </c>
      <c r="P127" s="208" t="s">
        <v>338</v>
      </c>
      <c r="Q127" s="208" t="s">
        <v>338</v>
      </c>
      <c r="R127" s="208" t="s">
        <v>338</v>
      </c>
      <c r="S127" s="208" t="s">
        <v>338</v>
      </c>
      <c r="T127" s="208" t="s">
        <v>338</v>
      </c>
      <c r="U127" s="208" t="s">
        <v>338</v>
      </c>
      <c r="V127" s="208" t="s">
        <v>338</v>
      </c>
      <c r="Y127" s="208" t="s">
        <v>52</v>
      </c>
      <c r="Z127" s="208" t="s">
        <v>668</v>
      </c>
      <c r="AB127" s="922" t="s">
        <v>338</v>
      </c>
      <c r="AC127" s="208" t="s">
        <v>2114</v>
      </c>
      <c r="AD127" s="241" t="s">
        <v>2050</v>
      </c>
    </row>
    <row r="128" spans="2:30">
      <c r="B128" s="208" t="s">
        <v>50</v>
      </c>
      <c r="C128" s="208">
        <v>66</v>
      </c>
      <c r="D128" s="208" t="s">
        <v>1113</v>
      </c>
      <c r="E128" s="208">
        <v>168</v>
      </c>
      <c r="F128" s="208" t="s">
        <v>1116</v>
      </c>
      <c r="G128" s="208">
        <v>234</v>
      </c>
      <c r="H128" s="208" t="s">
        <v>1114</v>
      </c>
      <c r="I128" s="208">
        <v>240</v>
      </c>
      <c r="J128" s="208" t="s">
        <v>1115</v>
      </c>
      <c r="K128" s="208">
        <v>267</v>
      </c>
      <c r="L128" s="208" t="s">
        <v>2796</v>
      </c>
      <c r="M128" s="208">
        <v>298</v>
      </c>
      <c r="N128" s="208" t="s">
        <v>1118</v>
      </c>
      <c r="O128" s="208">
        <v>331</v>
      </c>
      <c r="P128" s="208" t="s">
        <v>2797</v>
      </c>
      <c r="Q128" s="208">
        <v>387</v>
      </c>
      <c r="R128" s="208" t="s">
        <v>1120</v>
      </c>
      <c r="S128" s="208">
        <v>416</v>
      </c>
      <c r="T128" s="208" t="s">
        <v>1119</v>
      </c>
      <c r="U128" s="208">
        <v>465</v>
      </c>
      <c r="V128" s="208" t="s">
        <v>2798</v>
      </c>
      <c r="Y128" s="208" t="s">
        <v>50</v>
      </c>
      <c r="Z128" s="208">
        <v>16</v>
      </c>
      <c r="AB128" s="922" t="s">
        <v>338</v>
      </c>
      <c r="AC128" s="208" t="s">
        <v>2115</v>
      </c>
      <c r="AD128" s="241" t="s">
        <v>2050</v>
      </c>
    </row>
    <row r="129" spans="2:30">
      <c r="B129" s="208" t="s">
        <v>90</v>
      </c>
      <c r="C129" s="208" t="s">
        <v>338</v>
      </c>
      <c r="D129" s="208" t="s">
        <v>155</v>
      </c>
      <c r="E129" s="208" t="s">
        <v>338</v>
      </c>
      <c r="F129" s="208" t="s">
        <v>338</v>
      </c>
      <c r="G129" s="208" t="s">
        <v>338</v>
      </c>
      <c r="H129" s="208" t="s">
        <v>338</v>
      </c>
      <c r="I129" s="208" t="s">
        <v>338</v>
      </c>
      <c r="J129" s="208" t="s">
        <v>338</v>
      </c>
      <c r="K129" s="208" t="s">
        <v>338</v>
      </c>
      <c r="L129" s="208" t="s">
        <v>338</v>
      </c>
      <c r="M129" s="208" t="s">
        <v>338</v>
      </c>
      <c r="N129" s="208" t="s">
        <v>338</v>
      </c>
      <c r="O129" s="208" t="s">
        <v>338</v>
      </c>
      <c r="P129" s="208" t="s">
        <v>338</v>
      </c>
      <c r="Q129" s="208" t="s">
        <v>338</v>
      </c>
      <c r="R129" s="208" t="s">
        <v>338</v>
      </c>
      <c r="S129" s="208" t="s">
        <v>338</v>
      </c>
      <c r="T129" s="208" t="s">
        <v>338</v>
      </c>
      <c r="U129" s="208" t="s">
        <v>338</v>
      </c>
      <c r="V129" s="208" t="s">
        <v>338</v>
      </c>
      <c r="Y129" s="208" t="s">
        <v>90</v>
      </c>
      <c r="Z129" s="208" t="s">
        <v>668</v>
      </c>
      <c r="AB129" s="922" t="s">
        <v>338</v>
      </c>
      <c r="AC129" s="208" t="s">
        <v>2116</v>
      </c>
      <c r="AD129" s="241" t="s">
        <v>2050</v>
      </c>
    </row>
    <row r="130" spans="2:30">
      <c r="B130" s="208" t="s">
        <v>23</v>
      </c>
      <c r="C130" s="208">
        <v>208</v>
      </c>
      <c r="D130" s="208" t="s">
        <v>1125</v>
      </c>
      <c r="E130" s="208">
        <v>252</v>
      </c>
      <c r="F130" s="208" t="s">
        <v>1124</v>
      </c>
      <c r="G130" s="208" t="s">
        <v>2131</v>
      </c>
      <c r="H130" s="208" t="s">
        <v>2799</v>
      </c>
      <c r="I130" s="208" t="s">
        <v>2043</v>
      </c>
      <c r="J130" s="208" t="s">
        <v>1127</v>
      </c>
      <c r="K130" s="208" t="s">
        <v>2050</v>
      </c>
      <c r="L130" s="208" t="s">
        <v>2800</v>
      </c>
      <c r="M130" s="208" t="s">
        <v>2050</v>
      </c>
      <c r="N130" s="208" t="s">
        <v>2801</v>
      </c>
      <c r="O130" s="208" t="s">
        <v>2050</v>
      </c>
      <c r="P130" s="208" t="s">
        <v>2802</v>
      </c>
      <c r="Q130" s="208" t="s">
        <v>2050</v>
      </c>
      <c r="R130" s="208" t="s">
        <v>1126</v>
      </c>
      <c r="S130" s="208" t="s">
        <v>338</v>
      </c>
      <c r="T130" s="208" t="s">
        <v>338</v>
      </c>
      <c r="U130" s="208" t="s">
        <v>338</v>
      </c>
      <c r="V130" s="208" t="s">
        <v>338</v>
      </c>
      <c r="Y130" s="208" t="s">
        <v>23</v>
      </c>
      <c r="Z130" s="208">
        <v>8</v>
      </c>
      <c r="AB130" s="922" t="s">
        <v>1</v>
      </c>
      <c r="AC130" s="208" t="s">
        <v>1054</v>
      </c>
      <c r="AD130" s="241">
        <v>15</v>
      </c>
    </row>
    <row r="131" spans="2:30">
      <c r="B131" s="208" t="s">
        <v>95</v>
      </c>
      <c r="C131" s="208" t="s">
        <v>338</v>
      </c>
      <c r="D131" s="208" t="s">
        <v>155</v>
      </c>
      <c r="E131" s="208" t="s">
        <v>338</v>
      </c>
      <c r="F131" s="208" t="s">
        <v>338</v>
      </c>
      <c r="G131" s="208" t="s">
        <v>338</v>
      </c>
      <c r="H131" s="208" t="s">
        <v>338</v>
      </c>
      <c r="I131" s="208" t="s">
        <v>338</v>
      </c>
      <c r="J131" s="208" t="s">
        <v>338</v>
      </c>
      <c r="K131" s="208" t="s">
        <v>338</v>
      </c>
      <c r="L131" s="208" t="s">
        <v>338</v>
      </c>
      <c r="M131" s="208" t="s">
        <v>338</v>
      </c>
      <c r="N131" s="208" t="s">
        <v>338</v>
      </c>
      <c r="O131" s="208" t="s">
        <v>338</v>
      </c>
      <c r="P131" s="208" t="s">
        <v>338</v>
      </c>
      <c r="Q131" s="208" t="s">
        <v>338</v>
      </c>
      <c r="R131" s="208" t="s">
        <v>338</v>
      </c>
      <c r="S131" s="208" t="s">
        <v>338</v>
      </c>
      <c r="T131" s="208" t="s">
        <v>338</v>
      </c>
      <c r="U131" s="208" t="s">
        <v>338</v>
      </c>
      <c r="V131" s="208" t="s">
        <v>338</v>
      </c>
      <c r="Y131" s="208" t="s">
        <v>95</v>
      </c>
      <c r="Z131" s="208" t="s">
        <v>668</v>
      </c>
      <c r="AB131" s="922" t="s">
        <v>338</v>
      </c>
      <c r="AC131" s="208" t="s">
        <v>1056</v>
      </c>
      <c r="AD131" s="241">
        <v>23</v>
      </c>
    </row>
    <row r="132" spans="2:30">
      <c r="B132" s="208" t="s">
        <v>76</v>
      </c>
      <c r="C132" s="208" t="s">
        <v>338</v>
      </c>
      <c r="D132" s="208" t="s">
        <v>155</v>
      </c>
      <c r="E132" s="208" t="s">
        <v>338</v>
      </c>
      <c r="F132" s="208" t="s">
        <v>338</v>
      </c>
      <c r="G132" s="208" t="s">
        <v>338</v>
      </c>
      <c r="H132" s="208" t="s">
        <v>338</v>
      </c>
      <c r="I132" s="208" t="s">
        <v>338</v>
      </c>
      <c r="J132" s="208" t="s">
        <v>338</v>
      </c>
      <c r="K132" s="208" t="s">
        <v>338</v>
      </c>
      <c r="L132" s="208" t="s">
        <v>338</v>
      </c>
      <c r="M132" s="208" t="s">
        <v>338</v>
      </c>
      <c r="N132" s="208" t="s">
        <v>338</v>
      </c>
      <c r="O132" s="208" t="s">
        <v>338</v>
      </c>
      <c r="P132" s="208" t="s">
        <v>338</v>
      </c>
      <c r="Q132" s="208" t="s">
        <v>338</v>
      </c>
      <c r="R132" s="208" t="s">
        <v>338</v>
      </c>
      <c r="S132" s="208" t="s">
        <v>338</v>
      </c>
      <c r="T132" s="208" t="s">
        <v>338</v>
      </c>
      <c r="U132" s="208" t="s">
        <v>338</v>
      </c>
      <c r="V132" s="208" t="s">
        <v>338</v>
      </c>
      <c r="Y132" s="208" t="s">
        <v>76</v>
      </c>
      <c r="Z132" s="208" t="s">
        <v>668</v>
      </c>
      <c r="AB132" s="922" t="s">
        <v>338</v>
      </c>
      <c r="AC132" s="208" t="s">
        <v>1089</v>
      </c>
      <c r="AD132" s="241">
        <v>34</v>
      </c>
    </row>
    <row r="133" spans="2:30">
      <c r="B133" s="208" t="s">
        <v>21</v>
      </c>
      <c r="C133" s="208">
        <v>465</v>
      </c>
      <c r="D133" s="208" t="s">
        <v>2803</v>
      </c>
      <c r="E133" s="208" t="s">
        <v>2218</v>
      </c>
      <c r="F133" s="208" t="s">
        <v>2804</v>
      </c>
      <c r="G133" s="208" t="s">
        <v>2058</v>
      </c>
      <c r="H133" s="208" t="s">
        <v>1138</v>
      </c>
      <c r="I133" s="208" t="s">
        <v>2043</v>
      </c>
      <c r="J133" s="208" t="s">
        <v>1139</v>
      </c>
      <c r="K133" s="208" t="s">
        <v>2045</v>
      </c>
      <c r="L133" s="208" t="s">
        <v>2805</v>
      </c>
      <c r="M133" s="208" t="s">
        <v>2063</v>
      </c>
      <c r="N133" s="208" t="s">
        <v>1134</v>
      </c>
      <c r="O133" s="208" t="s">
        <v>2050</v>
      </c>
      <c r="P133" s="208" t="s">
        <v>1137</v>
      </c>
      <c r="Q133" s="208" t="s">
        <v>2050</v>
      </c>
      <c r="R133" s="208" t="s">
        <v>1133</v>
      </c>
      <c r="S133" s="208" t="s">
        <v>2050</v>
      </c>
      <c r="T133" s="208" t="s">
        <v>1132</v>
      </c>
      <c r="U133" s="208" t="s">
        <v>338</v>
      </c>
      <c r="V133" s="208" t="s">
        <v>338</v>
      </c>
      <c r="Y133" s="208" t="s">
        <v>21</v>
      </c>
      <c r="Z133" s="208">
        <v>9</v>
      </c>
      <c r="AB133" s="922" t="s">
        <v>338</v>
      </c>
      <c r="AC133" s="208" t="s">
        <v>1077</v>
      </c>
      <c r="AD133" s="241">
        <v>47</v>
      </c>
    </row>
    <row r="134" spans="2:30">
      <c r="B134" s="208" t="s">
        <v>37</v>
      </c>
      <c r="C134" s="208" t="s">
        <v>338</v>
      </c>
      <c r="D134" s="208" t="s">
        <v>155</v>
      </c>
      <c r="E134" s="208" t="s">
        <v>338</v>
      </c>
      <c r="F134" s="208" t="s">
        <v>338</v>
      </c>
      <c r="G134" s="208" t="s">
        <v>338</v>
      </c>
      <c r="H134" s="208" t="s">
        <v>338</v>
      </c>
      <c r="I134" s="208" t="s">
        <v>338</v>
      </c>
      <c r="J134" s="208" t="s">
        <v>338</v>
      </c>
      <c r="K134" s="208" t="s">
        <v>338</v>
      </c>
      <c r="L134" s="208" t="s">
        <v>338</v>
      </c>
      <c r="M134" s="208" t="s">
        <v>338</v>
      </c>
      <c r="N134" s="208" t="s">
        <v>338</v>
      </c>
      <c r="O134" s="208" t="s">
        <v>338</v>
      </c>
      <c r="P134" s="208" t="s">
        <v>338</v>
      </c>
      <c r="Q134" s="208" t="s">
        <v>338</v>
      </c>
      <c r="R134" s="208" t="s">
        <v>338</v>
      </c>
      <c r="S134" s="208" t="s">
        <v>338</v>
      </c>
      <c r="T134" s="208" t="s">
        <v>338</v>
      </c>
      <c r="U134" s="208" t="s">
        <v>338</v>
      </c>
      <c r="V134" s="208" t="s">
        <v>338</v>
      </c>
      <c r="Y134" s="208" t="s">
        <v>37</v>
      </c>
      <c r="Z134" s="208" t="s">
        <v>668</v>
      </c>
      <c r="AB134" s="922" t="s">
        <v>338</v>
      </c>
      <c r="AC134" s="208" t="s">
        <v>1066</v>
      </c>
      <c r="AD134" s="241">
        <v>53</v>
      </c>
    </row>
    <row r="135" spans="2:30">
      <c r="B135" s="208" t="s">
        <v>29</v>
      </c>
      <c r="C135" s="208">
        <v>477</v>
      </c>
      <c r="D135" s="208" t="s">
        <v>2806</v>
      </c>
      <c r="E135" s="208" t="s">
        <v>2043</v>
      </c>
      <c r="F135" s="208" t="s">
        <v>2807</v>
      </c>
      <c r="G135" s="208" t="s">
        <v>2045</v>
      </c>
      <c r="H135" s="208" t="s">
        <v>2808</v>
      </c>
      <c r="I135" s="208" t="s">
        <v>2048</v>
      </c>
      <c r="J135" s="208" t="s">
        <v>2809</v>
      </c>
      <c r="K135" s="208" t="s">
        <v>2048</v>
      </c>
      <c r="L135" s="208" t="s">
        <v>2810</v>
      </c>
      <c r="M135" s="208" t="s">
        <v>2050</v>
      </c>
      <c r="N135" s="208" t="s">
        <v>2811</v>
      </c>
      <c r="O135" s="208" t="s">
        <v>338</v>
      </c>
      <c r="P135" s="208" t="s">
        <v>338</v>
      </c>
      <c r="Q135" s="208" t="s">
        <v>338</v>
      </c>
      <c r="R135" s="208" t="s">
        <v>338</v>
      </c>
      <c r="S135" s="208" t="s">
        <v>338</v>
      </c>
      <c r="T135" s="208" t="s">
        <v>338</v>
      </c>
      <c r="U135" s="208" t="s">
        <v>338</v>
      </c>
      <c r="V135" s="208" t="s">
        <v>338</v>
      </c>
      <c r="Y135" s="208" t="s">
        <v>29</v>
      </c>
      <c r="Z135" s="208">
        <v>6</v>
      </c>
      <c r="AB135" s="922" t="s">
        <v>338</v>
      </c>
      <c r="AC135" s="208" t="s">
        <v>1088</v>
      </c>
      <c r="AD135" s="241">
        <v>93</v>
      </c>
    </row>
    <row r="136" spans="2:30">
      <c r="B136" s="208" t="s">
        <v>106</v>
      </c>
      <c r="C136" s="208">
        <v>211</v>
      </c>
      <c r="D136" s="208" t="s">
        <v>2812</v>
      </c>
      <c r="E136" s="208">
        <v>284</v>
      </c>
      <c r="F136" s="208" t="s">
        <v>2813</v>
      </c>
      <c r="G136" s="208">
        <v>348</v>
      </c>
      <c r="H136" s="208" t="s">
        <v>2814</v>
      </c>
      <c r="I136" s="208" t="s">
        <v>2043</v>
      </c>
      <c r="J136" s="208" t="s">
        <v>2815</v>
      </c>
      <c r="K136" s="208" t="s">
        <v>2043</v>
      </c>
      <c r="L136" s="208" t="s">
        <v>2816</v>
      </c>
      <c r="M136" s="208" t="s">
        <v>2048</v>
      </c>
      <c r="N136" s="208" t="s">
        <v>2817</v>
      </c>
      <c r="O136" s="208" t="s">
        <v>2048</v>
      </c>
      <c r="P136" s="208" t="s">
        <v>2818</v>
      </c>
      <c r="Q136" s="208" t="s">
        <v>2048</v>
      </c>
      <c r="R136" s="208" t="s">
        <v>2819</v>
      </c>
      <c r="S136" s="208" t="s">
        <v>338</v>
      </c>
      <c r="T136" s="208" t="s">
        <v>338</v>
      </c>
      <c r="U136" s="208" t="s">
        <v>338</v>
      </c>
      <c r="V136" s="208" t="s">
        <v>338</v>
      </c>
      <c r="Y136" s="208" t="s">
        <v>106</v>
      </c>
      <c r="Z136" s="208">
        <v>8</v>
      </c>
      <c r="AB136" s="922" t="s">
        <v>338</v>
      </c>
      <c r="AC136" s="208" t="s">
        <v>1122</v>
      </c>
      <c r="AD136" s="241">
        <v>124</v>
      </c>
    </row>
    <row r="137" spans="2:30">
      <c r="B137" s="208" t="s">
        <v>25</v>
      </c>
      <c r="C137" s="208">
        <v>5</v>
      </c>
      <c r="D137" s="208" t="s">
        <v>1147</v>
      </c>
      <c r="E137" s="208">
        <v>7</v>
      </c>
      <c r="F137" s="208" t="s">
        <v>1146</v>
      </c>
      <c r="G137" s="208">
        <v>8</v>
      </c>
      <c r="H137" s="208" t="s">
        <v>1149</v>
      </c>
      <c r="I137" s="208">
        <v>10</v>
      </c>
      <c r="J137" s="208" t="s">
        <v>1148</v>
      </c>
      <c r="K137" s="208">
        <v>20</v>
      </c>
      <c r="L137" s="208" t="s">
        <v>1151</v>
      </c>
      <c r="M137" s="208">
        <v>27</v>
      </c>
      <c r="N137" s="208" t="s">
        <v>1150</v>
      </c>
      <c r="O137" s="208">
        <v>31</v>
      </c>
      <c r="P137" s="208" t="s">
        <v>1152</v>
      </c>
      <c r="Q137" s="208">
        <v>49</v>
      </c>
      <c r="R137" s="208" t="s">
        <v>2820</v>
      </c>
      <c r="S137" s="208">
        <v>58</v>
      </c>
      <c r="T137" s="208" t="s">
        <v>1153</v>
      </c>
      <c r="U137" s="208">
        <v>62</v>
      </c>
      <c r="V137" s="208" t="s">
        <v>2821</v>
      </c>
      <c r="Y137" s="208" t="s">
        <v>25</v>
      </c>
      <c r="Z137" s="208">
        <v>84</v>
      </c>
      <c r="AB137" s="922" t="s">
        <v>338</v>
      </c>
      <c r="AC137" s="208" t="s">
        <v>1170</v>
      </c>
      <c r="AD137" s="241">
        <v>246</v>
      </c>
    </row>
    <row r="138" spans="2:30">
      <c r="B138" s="208" t="s">
        <v>7</v>
      </c>
      <c r="C138" s="208">
        <v>1</v>
      </c>
      <c r="D138" s="208" t="s">
        <v>1159</v>
      </c>
      <c r="E138" s="208">
        <v>2</v>
      </c>
      <c r="F138" s="208" t="s">
        <v>1158</v>
      </c>
      <c r="G138" s="208">
        <v>3</v>
      </c>
      <c r="H138" s="208" t="s">
        <v>1157</v>
      </c>
      <c r="I138" s="208">
        <v>4</v>
      </c>
      <c r="J138" s="208" t="s">
        <v>1163</v>
      </c>
      <c r="K138" s="208">
        <v>9</v>
      </c>
      <c r="L138" s="208" t="s">
        <v>1164</v>
      </c>
      <c r="M138" s="208">
        <v>12</v>
      </c>
      <c r="N138" s="208" t="s">
        <v>1161</v>
      </c>
      <c r="O138" s="208">
        <v>16</v>
      </c>
      <c r="P138" s="208" t="s">
        <v>2822</v>
      </c>
      <c r="Q138" s="208">
        <v>17</v>
      </c>
      <c r="R138" s="208" t="s">
        <v>1165</v>
      </c>
      <c r="S138" s="208">
        <v>18</v>
      </c>
      <c r="T138" s="208" t="s">
        <v>1166</v>
      </c>
      <c r="U138" s="208">
        <v>19</v>
      </c>
      <c r="V138" s="208" t="s">
        <v>1162</v>
      </c>
      <c r="Y138" s="208" t="s">
        <v>7</v>
      </c>
      <c r="Z138" s="208">
        <v>151</v>
      </c>
      <c r="AB138" s="922" t="s">
        <v>338</v>
      </c>
      <c r="AC138" s="208" t="s">
        <v>1179</v>
      </c>
      <c r="AD138" s="241">
        <v>256</v>
      </c>
    </row>
    <row r="139" spans="2:30">
      <c r="B139" s="208" t="s">
        <v>120</v>
      </c>
      <c r="C139" s="208">
        <v>462</v>
      </c>
      <c r="D139" s="208" t="s">
        <v>2823</v>
      </c>
      <c r="E139" s="208">
        <v>492</v>
      </c>
      <c r="F139" s="208" t="s">
        <v>2824</v>
      </c>
      <c r="G139" s="208" t="s">
        <v>2050</v>
      </c>
      <c r="H139" s="208" t="s">
        <v>2825</v>
      </c>
      <c r="I139" s="208" t="s">
        <v>2050</v>
      </c>
      <c r="J139" s="208" t="s">
        <v>1168</v>
      </c>
      <c r="K139" s="208" t="s">
        <v>338</v>
      </c>
      <c r="L139" s="208" t="s">
        <v>338</v>
      </c>
      <c r="M139" s="208" t="s">
        <v>338</v>
      </c>
      <c r="N139" s="208" t="s">
        <v>338</v>
      </c>
      <c r="O139" s="208" t="s">
        <v>338</v>
      </c>
      <c r="P139" s="208" t="s">
        <v>338</v>
      </c>
      <c r="Q139" s="208" t="s">
        <v>338</v>
      </c>
      <c r="R139" s="208" t="s">
        <v>338</v>
      </c>
      <c r="S139" s="208" t="s">
        <v>338</v>
      </c>
      <c r="T139" s="208" t="s">
        <v>338</v>
      </c>
      <c r="U139" s="208" t="s">
        <v>338</v>
      </c>
      <c r="V139" s="208" t="s">
        <v>338</v>
      </c>
      <c r="Y139" s="208" t="s">
        <v>120</v>
      </c>
      <c r="Z139" s="208">
        <v>4</v>
      </c>
      <c r="AB139" s="922" t="s">
        <v>338</v>
      </c>
      <c r="AC139" s="208" t="s">
        <v>1110</v>
      </c>
      <c r="AD139" s="241">
        <v>260</v>
      </c>
    </row>
    <row r="140" spans="2:30">
      <c r="B140" s="208" t="s">
        <v>46</v>
      </c>
      <c r="C140" s="208" t="s">
        <v>2063</v>
      </c>
      <c r="D140" s="208" t="s">
        <v>2826</v>
      </c>
      <c r="E140" s="208" t="s">
        <v>2050</v>
      </c>
      <c r="F140" s="208" t="s">
        <v>2827</v>
      </c>
      <c r="G140" s="208" t="s">
        <v>2050</v>
      </c>
      <c r="H140" s="208" t="s">
        <v>2828</v>
      </c>
      <c r="I140" s="208" t="s">
        <v>2050</v>
      </c>
      <c r="J140" s="208" t="s">
        <v>2829</v>
      </c>
      <c r="K140" s="208" t="s">
        <v>338</v>
      </c>
      <c r="L140" s="208" t="s">
        <v>338</v>
      </c>
      <c r="M140" s="208" t="s">
        <v>338</v>
      </c>
      <c r="N140" s="208" t="s">
        <v>338</v>
      </c>
      <c r="O140" s="208" t="s">
        <v>338</v>
      </c>
      <c r="P140" s="208" t="s">
        <v>338</v>
      </c>
      <c r="Q140" s="208" t="s">
        <v>338</v>
      </c>
      <c r="R140" s="208" t="s">
        <v>338</v>
      </c>
      <c r="S140" s="208" t="s">
        <v>338</v>
      </c>
      <c r="T140" s="208" t="s">
        <v>338</v>
      </c>
      <c r="U140" s="208" t="s">
        <v>338</v>
      </c>
      <c r="V140" s="208" t="s">
        <v>338</v>
      </c>
      <c r="Y140" s="208" t="s">
        <v>46</v>
      </c>
      <c r="Z140" s="208">
        <v>4</v>
      </c>
      <c r="AB140" s="922" t="s">
        <v>338</v>
      </c>
      <c r="AC140" s="208" t="s">
        <v>1128</v>
      </c>
      <c r="AD140" s="241">
        <v>263</v>
      </c>
    </row>
    <row r="141" spans="2:30">
      <c r="B141" s="208" t="s">
        <v>18</v>
      </c>
      <c r="C141" s="208" t="s">
        <v>2050</v>
      </c>
      <c r="D141" s="208" t="s">
        <v>2830</v>
      </c>
      <c r="E141" s="208" t="s">
        <v>2050</v>
      </c>
      <c r="F141" s="208" t="s">
        <v>2831</v>
      </c>
      <c r="G141" s="208" t="s">
        <v>338</v>
      </c>
      <c r="H141" s="208" t="s">
        <v>338</v>
      </c>
      <c r="I141" s="208" t="s">
        <v>338</v>
      </c>
      <c r="J141" s="208" t="s">
        <v>338</v>
      </c>
      <c r="K141" s="208" t="s">
        <v>338</v>
      </c>
      <c r="L141" s="208" t="s">
        <v>338</v>
      </c>
      <c r="M141" s="208" t="s">
        <v>338</v>
      </c>
      <c r="N141" s="208" t="s">
        <v>338</v>
      </c>
      <c r="O141" s="208" t="s">
        <v>338</v>
      </c>
      <c r="P141" s="208" t="s">
        <v>338</v>
      </c>
      <c r="Q141" s="208" t="s">
        <v>338</v>
      </c>
      <c r="R141" s="208" t="s">
        <v>338</v>
      </c>
      <c r="S141" s="208" t="s">
        <v>338</v>
      </c>
      <c r="T141" s="208" t="s">
        <v>338</v>
      </c>
      <c r="U141" s="208" t="s">
        <v>338</v>
      </c>
      <c r="V141" s="208" t="s">
        <v>338</v>
      </c>
      <c r="Y141" s="208" t="s">
        <v>18</v>
      </c>
      <c r="Z141" s="208">
        <v>2</v>
      </c>
      <c r="AB141" s="922" t="s">
        <v>338</v>
      </c>
      <c r="AC141" s="208" t="s">
        <v>1173</v>
      </c>
      <c r="AD141" s="241">
        <v>279</v>
      </c>
    </row>
    <row r="142" spans="2:30">
      <c r="B142" s="208" t="s">
        <v>49</v>
      </c>
      <c r="C142" s="208" t="s">
        <v>338</v>
      </c>
      <c r="D142" s="208" t="s">
        <v>155</v>
      </c>
      <c r="E142" s="208" t="s">
        <v>338</v>
      </c>
      <c r="F142" s="208" t="s">
        <v>338</v>
      </c>
      <c r="G142" s="208" t="s">
        <v>338</v>
      </c>
      <c r="H142" s="208" t="s">
        <v>338</v>
      </c>
      <c r="I142" s="208" t="s">
        <v>338</v>
      </c>
      <c r="J142" s="208" t="s">
        <v>338</v>
      </c>
      <c r="K142" s="208" t="s">
        <v>338</v>
      </c>
      <c r="L142" s="208" t="s">
        <v>338</v>
      </c>
      <c r="M142" s="208" t="s">
        <v>338</v>
      </c>
      <c r="N142" s="208" t="s">
        <v>338</v>
      </c>
      <c r="O142" s="208" t="s">
        <v>338</v>
      </c>
      <c r="P142" s="208" t="s">
        <v>338</v>
      </c>
      <c r="Q142" s="208" t="s">
        <v>338</v>
      </c>
      <c r="R142" s="208" t="s">
        <v>338</v>
      </c>
      <c r="S142" s="208" t="s">
        <v>338</v>
      </c>
      <c r="T142" s="208" t="s">
        <v>338</v>
      </c>
      <c r="U142" s="208" t="s">
        <v>338</v>
      </c>
      <c r="V142" s="208" t="s">
        <v>338</v>
      </c>
      <c r="Y142" s="208" t="s">
        <v>49</v>
      </c>
      <c r="Z142" s="208" t="s">
        <v>668</v>
      </c>
      <c r="AB142" s="922" t="s">
        <v>338</v>
      </c>
      <c r="AC142" s="208" t="s">
        <v>2117</v>
      </c>
      <c r="AD142" s="241">
        <v>303</v>
      </c>
    </row>
    <row r="143" spans="2:30">
      <c r="B143" s="208" t="s">
        <v>67</v>
      </c>
      <c r="C143" s="208" t="s">
        <v>338</v>
      </c>
      <c r="D143" s="208" t="s">
        <v>155</v>
      </c>
      <c r="E143" s="208" t="s">
        <v>338</v>
      </c>
      <c r="F143" s="208" t="s">
        <v>338</v>
      </c>
      <c r="G143" s="208" t="s">
        <v>338</v>
      </c>
      <c r="H143" s="208" t="s">
        <v>338</v>
      </c>
      <c r="I143" s="208" t="s">
        <v>338</v>
      </c>
      <c r="J143" s="208" t="s">
        <v>338</v>
      </c>
      <c r="K143" s="208" t="s">
        <v>338</v>
      </c>
      <c r="L143" s="208" t="s">
        <v>338</v>
      </c>
      <c r="M143" s="208" t="s">
        <v>338</v>
      </c>
      <c r="N143" s="208" t="s">
        <v>338</v>
      </c>
      <c r="O143" s="208" t="s">
        <v>338</v>
      </c>
      <c r="P143" s="208" t="s">
        <v>338</v>
      </c>
      <c r="Q143" s="208" t="s">
        <v>338</v>
      </c>
      <c r="R143" s="208" t="s">
        <v>338</v>
      </c>
      <c r="S143" s="208" t="s">
        <v>338</v>
      </c>
      <c r="T143" s="208" t="s">
        <v>338</v>
      </c>
      <c r="U143" s="208" t="s">
        <v>338</v>
      </c>
      <c r="V143" s="208" t="s">
        <v>338</v>
      </c>
      <c r="Y143" s="208" t="s">
        <v>67</v>
      </c>
      <c r="Z143" s="208" t="s">
        <v>668</v>
      </c>
      <c r="AB143" s="922" t="s">
        <v>338</v>
      </c>
      <c r="AC143" s="208" t="s">
        <v>1196</v>
      </c>
      <c r="AD143" s="241">
        <v>323</v>
      </c>
    </row>
    <row r="144" spans="2:30">
      <c r="B144" s="208" t="s">
        <v>71</v>
      </c>
      <c r="C144" s="208" t="s">
        <v>338</v>
      </c>
      <c r="D144" s="208" t="s">
        <v>155</v>
      </c>
      <c r="E144" s="208" t="s">
        <v>338</v>
      </c>
      <c r="F144" s="208" t="s">
        <v>338</v>
      </c>
      <c r="G144" s="208" t="s">
        <v>338</v>
      </c>
      <c r="H144" s="208" t="s">
        <v>338</v>
      </c>
      <c r="I144" s="208" t="s">
        <v>338</v>
      </c>
      <c r="J144" s="208" t="s">
        <v>338</v>
      </c>
      <c r="K144" s="208" t="s">
        <v>338</v>
      </c>
      <c r="L144" s="208" t="s">
        <v>338</v>
      </c>
      <c r="M144" s="208" t="s">
        <v>338</v>
      </c>
      <c r="N144" s="208" t="s">
        <v>338</v>
      </c>
      <c r="O144" s="208" t="s">
        <v>338</v>
      </c>
      <c r="P144" s="208" t="s">
        <v>338</v>
      </c>
      <c r="Q144" s="208" t="s">
        <v>338</v>
      </c>
      <c r="R144" s="208" t="s">
        <v>338</v>
      </c>
      <c r="S144" s="208" t="s">
        <v>338</v>
      </c>
      <c r="T144" s="208" t="s">
        <v>338</v>
      </c>
      <c r="U144" s="208" t="s">
        <v>338</v>
      </c>
      <c r="V144" s="208" t="s">
        <v>338</v>
      </c>
      <c r="Y144" s="208" t="s">
        <v>71</v>
      </c>
      <c r="Z144" s="208" t="s">
        <v>668</v>
      </c>
      <c r="AB144" s="922" t="s">
        <v>338</v>
      </c>
      <c r="AC144" s="208" t="s">
        <v>1176</v>
      </c>
      <c r="AD144" s="241">
        <v>377</v>
      </c>
    </row>
    <row r="145" spans="28:30">
      <c r="AB145" s="922" t="s">
        <v>338</v>
      </c>
      <c r="AC145" s="208" t="s">
        <v>1195</v>
      </c>
      <c r="AD145" s="241">
        <v>387</v>
      </c>
    </row>
    <row r="146" spans="28:30">
      <c r="AB146" s="922" t="s">
        <v>338</v>
      </c>
      <c r="AC146" s="208" t="s">
        <v>1167</v>
      </c>
      <c r="AD146" s="241">
        <v>387</v>
      </c>
    </row>
    <row r="147" spans="28:30">
      <c r="AB147" s="922" t="s">
        <v>338</v>
      </c>
      <c r="AC147" s="208" t="s">
        <v>1172</v>
      </c>
      <c r="AD147" s="241">
        <v>392</v>
      </c>
    </row>
    <row r="148" spans="28:30">
      <c r="AB148" s="922" t="s">
        <v>338</v>
      </c>
      <c r="AC148" s="208" t="s">
        <v>1111</v>
      </c>
      <c r="AD148" s="241">
        <v>396</v>
      </c>
    </row>
    <row r="149" spans="28:30">
      <c r="AB149" s="922" t="s">
        <v>338</v>
      </c>
      <c r="AC149" s="208" t="s">
        <v>1181</v>
      </c>
      <c r="AD149" s="241">
        <v>432</v>
      </c>
    </row>
    <row r="150" spans="28:30">
      <c r="AB150" s="922" t="s">
        <v>338</v>
      </c>
      <c r="AC150" s="208" t="s">
        <v>1180</v>
      </c>
      <c r="AD150" s="241">
        <v>446</v>
      </c>
    </row>
    <row r="151" spans="28:30">
      <c r="AB151" s="922" t="s">
        <v>338</v>
      </c>
      <c r="AC151" s="208" t="s">
        <v>2118</v>
      </c>
      <c r="AD151" s="241">
        <v>449</v>
      </c>
    </row>
    <row r="152" spans="28:30">
      <c r="AB152" s="922" t="s">
        <v>338</v>
      </c>
      <c r="AC152" s="208" t="s">
        <v>1156</v>
      </c>
      <c r="AD152" s="241">
        <v>462</v>
      </c>
    </row>
    <row r="153" spans="28:30">
      <c r="AB153" s="922" t="s">
        <v>338</v>
      </c>
      <c r="AC153" s="208" t="s">
        <v>1143</v>
      </c>
      <c r="AD153" s="241">
        <v>485</v>
      </c>
    </row>
    <row r="154" spans="28:30">
      <c r="AB154" s="922" t="s">
        <v>338</v>
      </c>
      <c r="AC154" s="208" t="s">
        <v>1142</v>
      </c>
      <c r="AD154" s="241">
        <v>493</v>
      </c>
    </row>
    <row r="155" spans="28:30">
      <c r="AB155" s="922" t="s">
        <v>338</v>
      </c>
      <c r="AC155" s="208" t="s">
        <v>1123</v>
      </c>
      <c r="AD155" s="241">
        <v>493</v>
      </c>
    </row>
    <row r="156" spans="28:30">
      <c r="AB156" s="922" t="s">
        <v>338</v>
      </c>
      <c r="AC156" s="208" t="s">
        <v>1203</v>
      </c>
      <c r="AD156" s="241" t="s">
        <v>2109</v>
      </c>
    </row>
    <row r="157" spans="28:30">
      <c r="AB157" s="922" t="s">
        <v>338</v>
      </c>
      <c r="AC157" s="208" t="s">
        <v>1177</v>
      </c>
      <c r="AD157" s="241" t="s">
        <v>2102</v>
      </c>
    </row>
    <row r="158" spans="28:30">
      <c r="AB158" s="922" t="s">
        <v>338</v>
      </c>
      <c r="AC158" s="208" t="s">
        <v>1144</v>
      </c>
      <c r="AD158" s="241" t="s">
        <v>2102</v>
      </c>
    </row>
    <row r="159" spans="28:30">
      <c r="AB159" s="922" t="s">
        <v>338</v>
      </c>
      <c r="AC159" s="208" t="s">
        <v>2119</v>
      </c>
      <c r="AD159" s="241" t="s">
        <v>2059</v>
      </c>
    </row>
    <row r="160" spans="28:30">
      <c r="AB160" s="922" t="s">
        <v>338</v>
      </c>
      <c r="AC160" s="208" t="s">
        <v>2120</v>
      </c>
      <c r="AD160" s="241" t="s">
        <v>2069</v>
      </c>
    </row>
    <row r="161" spans="28:30">
      <c r="AB161" s="922" t="s">
        <v>338</v>
      </c>
      <c r="AC161" s="208" t="s">
        <v>1174</v>
      </c>
      <c r="AD161" s="241" t="s">
        <v>2061</v>
      </c>
    </row>
    <row r="162" spans="28:30">
      <c r="AB162" s="922" t="s">
        <v>338</v>
      </c>
      <c r="AC162" s="208" t="s">
        <v>1187</v>
      </c>
      <c r="AD162" s="241" t="s">
        <v>2043</v>
      </c>
    </row>
    <row r="163" spans="28:30">
      <c r="AB163" s="922" t="s">
        <v>338</v>
      </c>
      <c r="AC163" s="208" t="s">
        <v>1175</v>
      </c>
      <c r="AD163" s="241" t="s">
        <v>2043</v>
      </c>
    </row>
    <row r="164" spans="28:30">
      <c r="AB164" s="922" t="s">
        <v>338</v>
      </c>
      <c r="AC164" s="208" t="s">
        <v>2121</v>
      </c>
      <c r="AD164" s="241" t="s">
        <v>2043</v>
      </c>
    </row>
    <row r="165" spans="28:30">
      <c r="AB165" s="922" t="s">
        <v>338</v>
      </c>
      <c r="AC165" s="208" t="s">
        <v>1178</v>
      </c>
      <c r="AD165" s="241" t="s">
        <v>2043</v>
      </c>
    </row>
    <row r="166" spans="28:30">
      <c r="AB166" s="922" t="s">
        <v>338</v>
      </c>
      <c r="AC166" s="208" t="s">
        <v>1200</v>
      </c>
      <c r="AD166" s="241" t="s">
        <v>2045</v>
      </c>
    </row>
    <row r="167" spans="28:30">
      <c r="AB167" s="922" t="s">
        <v>338</v>
      </c>
      <c r="AC167" s="208" t="s">
        <v>1100</v>
      </c>
      <c r="AD167" s="241" t="s">
        <v>2045</v>
      </c>
    </row>
    <row r="168" spans="28:30">
      <c r="AB168" s="922" t="s">
        <v>338</v>
      </c>
      <c r="AC168" s="208" t="s">
        <v>2122</v>
      </c>
      <c r="AD168" s="241" t="s">
        <v>2045</v>
      </c>
    </row>
    <row r="169" spans="28:30">
      <c r="AB169" s="922" t="s">
        <v>338</v>
      </c>
      <c r="AC169" s="208" t="s">
        <v>1184</v>
      </c>
      <c r="AD169" s="241" t="s">
        <v>2048</v>
      </c>
    </row>
    <row r="170" spans="28:30">
      <c r="AB170" s="922" t="s">
        <v>338</v>
      </c>
      <c r="AC170" s="208" t="s">
        <v>1192</v>
      </c>
      <c r="AD170" s="241" t="s">
        <v>2048</v>
      </c>
    </row>
    <row r="171" spans="28:30">
      <c r="AB171" s="922" t="s">
        <v>338</v>
      </c>
      <c r="AC171" s="208" t="s">
        <v>1169</v>
      </c>
      <c r="AD171" s="241" t="s">
        <v>2048</v>
      </c>
    </row>
    <row r="172" spans="28:30">
      <c r="AB172" s="922" t="s">
        <v>338</v>
      </c>
      <c r="AC172" s="208" t="s">
        <v>1199</v>
      </c>
      <c r="AD172" s="241" t="s">
        <v>2063</v>
      </c>
    </row>
    <row r="173" spans="28:30">
      <c r="AB173" s="922" t="s">
        <v>338</v>
      </c>
      <c r="AC173" s="208" t="s">
        <v>1186</v>
      </c>
      <c r="AD173" s="241" t="s">
        <v>2063</v>
      </c>
    </row>
    <row r="174" spans="28:30">
      <c r="AB174" s="922" t="s">
        <v>338</v>
      </c>
      <c r="AC174" s="208" t="s">
        <v>2123</v>
      </c>
      <c r="AD174" s="241" t="s">
        <v>2063</v>
      </c>
    </row>
    <row r="175" spans="28:30">
      <c r="AB175" s="922" t="s">
        <v>338</v>
      </c>
      <c r="AC175" s="208" t="s">
        <v>2124</v>
      </c>
      <c r="AD175" s="241" t="s">
        <v>2050</v>
      </c>
    </row>
    <row r="176" spans="28:30">
      <c r="AB176" s="922" t="s">
        <v>338</v>
      </c>
      <c r="AC176" s="208" t="s">
        <v>1206</v>
      </c>
      <c r="AD176" s="241" t="s">
        <v>2050</v>
      </c>
    </row>
    <row r="177" spans="28:30">
      <c r="AB177" s="922" t="s">
        <v>338</v>
      </c>
      <c r="AC177" s="208" t="s">
        <v>1209</v>
      </c>
      <c r="AD177" s="241" t="s">
        <v>2050</v>
      </c>
    </row>
    <row r="178" spans="28:30">
      <c r="AB178" s="922" t="s">
        <v>338</v>
      </c>
      <c r="AC178" s="208" t="s">
        <v>2125</v>
      </c>
      <c r="AD178" s="241" t="s">
        <v>2050</v>
      </c>
    </row>
    <row r="179" spans="28:30">
      <c r="AB179" s="922" t="s">
        <v>338</v>
      </c>
      <c r="AC179" s="208" t="s">
        <v>1197</v>
      </c>
      <c r="AD179" s="241" t="s">
        <v>2050</v>
      </c>
    </row>
    <row r="180" spans="28:30">
      <c r="AB180" s="922" t="s">
        <v>338</v>
      </c>
      <c r="AC180" s="208" t="s">
        <v>2126</v>
      </c>
      <c r="AD180" s="241" t="s">
        <v>2050</v>
      </c>
    </row>
    <row r="181" spans="28:30">
      <c r="AB181" s="922" t="s">
        <v>31</v>
      </c>
      <c r="AC181" s="208" t="s">
        <v>2127</v>
      </c>
      <c r="AD181" s="241">
        <v>227</v>
      </c>
    </row>
    <row r="182" spans="28:30">
      <c r="AB182" s="922" t="s">
        <v>338</v>
      </c>
      <c r="AC182" s="208" t="s">
        <v>2128</v>
      </c>
      <c r="AD182" s="241">
        <v>259</v>
      </c>
    </row>
    <row r="183" spans="28:30">
      <c r="AB183" s="922" t="s">
        <v>338</v>
      </c>
      <c r="AC183" s="208" t="s">
        <v>2129</v>
      </c>
      <c r="AD183" s="241">
        <v>426</v>
      </c>
    </row>
    <row r="184" spans="28:30">
      <c r="AB184" s="922" t="s">
        <v>338</v>
      </c>
      <c r="AC184" s="208" t="s">
        <v>2130</v>
      </c>
      <c r="AD184" s="241" t="s">
        <v>2131</v>
      </c>
    </row>
    <row r="185" spans="28:30">
      <c r="AB185" s="922" t="s">
        <v>338</v>
      </c>
      <c r="AC185" s="208" t="s">
        <v>2132</v>
      </c>
      <c r="AD185" s="241" t="s">
        <v>2045</v>
      </c>
    </row>
    <row r="186" spans="28:30">
      <c r="AB186" s="922" t="s">
        <v>338</v>
      </c>
      <c r="AC186" s="208" t="s">
        <v>2133</v>
      </c>
      <c r="AD186" s="241" t="s">
        <v>2045</v>
      </c>
    </row>
    <row r="187" spans="28:30">
      <c r="AB187" s="922" t="s">
        <v>338</v>
      </c>
      <c r="AC187" s="208" t="s">
        <v>2134</v>
      </c>
      <c r="AD187" s="241" t="s">
        <v>2045</v>
      </c>
    </row>
    <row r="188" spans="28:30">
      <c r="AB188" s="922" t="s">
        <v>338</v>
      </c>
      <c r="AC188" s="208" t="s">
        <v>2135</v>
      </c>
      <c r="AD188" s="241" t="s">
        <v>2063</v>
      </c>
    </row>
    <row r="189" spans="28:30">
      <c r="AB189" s="922" t="s">
        <v>338</v>
      </c>
      <c r="AC189" s="208" t="s">
        <v>2136</v>
      </c>
      <c r="AD189" s="241" t="s">
        <v>2063</v>
      </c>
    </row>
    <row r="190" spans="28:30">
      <c r="AB190" s="922" t="s">
        <v>338</v>
      </c>
      <c r="AC190" s="208" t="s">
        <v>2137</v>
      </c>
      <c r="AD190" s="241" t="s">
        <v>2050</v>
      </c>
    </row>
    <row r="191" spans="28:30">
      <c r="AB191" s="922" t="s">
        <v>338</v>
      </c>
      <c r="AC191" s="208" t="s">
        <v>2138</v>
      </c>
      <c r="AD191" s="241" t="s">
        <v>2050</v>
      </c>
    </row>
    <row r="192" spans="28:30">
      <c r="AB192" s="922" t="s">
        <v>113</v>
      </c>
      <c r="AC192" s="208" t="s">
        <v>2139</v>
      </c>
      <c r="AD192" s="241" t="s">
        <v>2059</v>
      </c>
    </row>
    <row r="193" spans="28:30">
      <c r="AB193" s="922" t="s">
        <v>338</v>
      </c>
      <c r="AC193" s="208" t="s">
        <v>2140</v>
      </c>
      <c r="AD193" s="241" t="s">
        <v>2050</v>
      </c>
    </row>
    <row r="194" spans="28:30">
      <c r="AB194" s="922" t="s">
        <v>338</v>
      </c>
      <c r="AC194" s="208" t="s">
        <v>2141</v>
      </c>
      <c r="AD194" s="241" t="s">
        <v>2050</v>
      </c>
    </row>
    <row r="195" spans="28:30">
      <c r="AB195" s="922" t="s">
        <v>114</v>
      </c>
      <c r="AC195" s="208" t="s">
        <v>2142</v>
      </c>
      <c r="AD195" s="241" t="s">
        <v>2050</v>
      </c>
    </row>
    <row r="196" spans="28:30">
      <c r="AB196" s="922" t="s">
        <v>338</v>
      </c>
      <c r="AC196" s="208" t="s">
        <v>1296</v>
      </c>
      <c r="AD196" s="241" t="s">
        <v>2050</v>
      </c>
    </row>
    <row r="197" spans="28:30">
      <c r="AB197" s="922" t="s">
        <v>73</v>
      </c>
      <c r="AC197" s="208" t="s">
        <v>2143</v>
      </c>
      <c r="AD197" s="241">
        <v>498</v>
      </c>
    </row>
    <row r="198" spans="28:30">
      <c r="AB198" s="922" t="s">
        <v>138</v>
      </c>
      <c r="AC198" s="208" t="s">
        <v>2144</v>
      </c>
      <c r="AD198" s="241">
        <v>477</v>
      </c>
    </row>
    <row r="199" spans="28:30">
      <c r="AB199" s="922" t="s">
        <v>80</v>
      </c>
      <c r="AC199" s="208" t="s">
        <v>2145</v>
      </c>
      <c r="AD199" s="241">
        <v>260</v>
      </c>
    </row>
    <row r="200" spans="28:30">
      <c r="AB200" s="922" t="s">
        <v>338</v>
      </c>
      <c r="AC200" s="208" t="s">
        <v>2146</v>
      </c>
      <c r="AD200" s="241">
        <v>342</v>
      </c>
    </row>
    <row r="201" spans="28:30">
      <c r="AB201" s="922" t="s">
        <v>338</v>
      </c>
      <c r="AC201" s="208" t="s">
        <v>1301</v>
      </c>
      <c r="AD201" s="241">
        <v>432</v>
      </c>
    </row>
    <row r="202" spans="28:30">
      <c r="AB202" s="922" t="s">
        <v>338</v>
      </c>
      <c r="AC202" s="208" t="s">
        <v>1300</v>
      </c>
      <c r="AD202" s="241" t="s">
        <v>2102</v>
      </c>
    </row>
    <row r="203" spans="28:30">
      <c r="AB203" s="922" t="s">
        <v>338</v>
      </c>
      <c r="AC203" s="208" t="s">
        <v>1299</v>
      </c>
      <c r="AD203" s="241" t="s">
        <v>2061</v>
      </c>
    </row>
    <row r="204" spans="28:30">
      <c r="AB204" s="922" t="s">
        <v>338</v>
      </c>
      <c r="AC204" s="208" t="s">
        <v>2147</v>
      </c>
      <c r="AD204" s="241" t="s">
        <v>2048</v>
      </c>
    </row>
    <row r="205" spans="28:30">
      <c r="AB205" s="922" t="s">
        <v>338</v>
      </c>
      <c r="AC205" s="208" t="s">
        <v>2148</v>
      </c>
      <c r="AD205" s="241" t="s">
        <v>2048</v>
      </c>
    </row>
    <row r="206" spans="28:30">
      <c r="AB206" s="922" t="s">
        <v>338</v>
      </c>
      <c r="AC206" s="208" t="s">
        <v>2149</v>
      </c>
      <c r="AD206" s="241" t="s">
        <v>2063</v>
      </c>
    </row>
    <row r="207" spans="28:30">
      <c r="AB207" s="922" t="s">
        <v>338</v>
      </c>
      <c r="AC207" s="208" t="s">
        <v>2150</v>
      </c>
      <c r="AD207" s="241" t="s">
        <v>2050</v>
      </c>
    </row>
    <row r="208" spans="28:30">
      <c r="AB208" s="922" t="s">
        <v>338</v>
      </c>
      <c r="AC208" s="208" t="s">
        <v>2151</v>
      </c>
      <c r="AD208" s="241" t="s">
        <v>2050</v>
      </c>
    </row>
    <row r="209" spans="28:30">
      <c r="AB209" s="922" t="s">
        <v>103</v>
      </c>
      <c r="AC209" s="208" t="s">
        <v>1305</v>
      </c>
      <c r="AD209" s="241">
        <v>76</v>
      </c>
    </row>
    <row r="210" spans="28:30">
      <c r="AB210" s="922" t="s">
        <v>338</v>
      </c>
      <c r="AC210" s="208" t="s">
        <v>1307</v>
      </c>
      <c r="AD210" s="241">
        <v>103</v>
      </c>
    </row>
    <row r="211" spans="28:30">
      <c r="AB211" s="922" t="s">
        <v>338</v>
      </c>
      <c r="AC211" s="208" t="s">
        <v>1306</v>
      </c>
      <c r="AD211" s="241">
        <v>147</v>
      </c>
    </row>
    <row r="212" spans="28:30">
      <c r="AB212" s="922" t="s">
        <v>338</v>
      </c>
      <c r="AC212" s="208" t="s">
        <v>1308</v>
      </c>
      <c r="AD212" s="241">
        <v>305</v>
      </c>
    </row>
    <row r="213" spans="28:30">
      <c r="AB213" s="922" t="s">
        <v>338</v>
      </c>
      <c r="AC213" s="208" t="s">
        <v>2152</v>
      </c>
      <c r="AD213" s="241">
        <v>353</v>
      </c>
    </row>
    <row r="214" spans="28:30">
      <c r="AB214" s="922" t="s">
        <v>64</v>
      </c>
      <c r="AC214" s="208" t="s">
        <v>2153</v>
      </c>
      <c r="AD214" s="241" t="s">
        <v>2063</v>
      </c>
    </row>
    <row r="215" spans="28:30">
      <c r="AB215" s="922" t="s">
        <v>338</v>
      </c>
      <c r="AC215" s="208" t="s">
        <v>2154</v>
      </c>
      <c r="AD215" s="241" t="s">
        <v>2050</v>
      </c>
    </row>
    <row r="216" spans="28:30">
      <c r="AB216" s="922" t="s">
        <v>338</v>
      </c>
      <c r="AC216" s="208" t="s">
        <v>2155</v>
      </c>
      <c r="AD216" s="241" t="s">
        <v>2050</v>
      </c>
    </row>
    <row r="217" spans="28:30">
      <c r="AB217" s="922" t="s">
        <v>19</v>
      </c>
      <c r="AC217" s="208" t="s">
        <v>2156</v>
      </c>
      <c r="AD217" s="241">
        <v>411</v>
      </c>
    </row>
    <row r="218" spans="28:30">
      <c r="AB218" s="922" t="s">
        <v>338</v>
      </c>
      <c r="AC218" s="208" t="s">
        <v>1311</v>
      </c>
      <c r="AD218" s="241" t="s">
        <v>2131</v>
      </c>
    </row>
    <row r="219" spans="28:30">
      <c r="AB219" s="922" t="s">
        <v>338</v>
      </c>
      <c r="AC219" s="208" t="s">
        <v>1313</v>
      </c>
      <c r="AD219" s="241" t="s">
        <v>2050</v>
      </c>
    </row>
    <row r="220" spans="28:30">
      <c r="AB220" s="922" t="s">
        <v>338</v>
      </c>
      <c r="AC220" s="208" t="s">
        <v>1312</v>
      </c>
      <c r="AD220" s="241" t="s">
        <v>2050</v>
      </c>
    </row>
    <row r="221" spans="28:30">
      <c r="AB221" s="922" t="s">
        <v>134</v>
      </c>
      <c r="AC221" s="208" t="s">
        <v>1316</v>
      </c>
      <c r="AD221" s="241">
        <v>285</v>
      </c>
    </row>
    <row r="222" spans="28:30">
      <c r="AB222" s="922" t="s">
        <v>338</v>
      </c>
      <c r="AC222" s="208" t="s">
        <v>2157</v>
      </c>
      <c r="AD222" s="241" t="s">
        <v>2045</v>
      </c>
    </row>
    <row r="223" spans="28:30">
      <c r="AB223" s="922" t="s">
        <v>338</v>
      </c>
      <c r="AC223" s="208" t="s">
        <v>2158</v>
      </c>
      <c r="AD223" s="241" t="s">
        <v>2050</v>
      </c>
    </row>
    <row r="224" spans="28:30">
      <c r="AB224" s="922" t="s">
        <v>105</v>
      </c>
      <c r="AC224" s="208" t="s">
        <v>1318</v>
      </c>
      <c r="AD224" s="241">
        <v>104</v>
      </c>
    </row>
    <row r="225" spans="28:30">
      <c r="AB225" s="922" t="s">
        <v>338</v>
      </c>
      <c r="AC225" s="208" t="s">
        <v>1320</v>
      </c>
      <c r="AD225" s="241">
        <v>127</v>
      </c>
    </row>
    <row r="226" spans="28:30">
      <c r="AB226" s="922" t="s">
        <v>338</v>
      </c>
      <c r="AC226" s="208" t="s">
        <v>1319</v>
      </c>
      <c r="AD226" s="241">
        <v>287</v>
      </c>
    </row>
    <row r="227" spans="28:30">
      <c r="AB227" s="922" t="s">
        <v>338</v>
      </c>
      <c r="AC227" s="208" t="s">
        <v>2159</v>
      </c>
      <c r="AD227" s="241">
        <v>333</v>
      </c>
    </row>
    <row r="228" spans="28:30">
      <c r="AB228" s="922" t="s">
        <v>338</v>
      </c>
      <c r="AC228" s="208" t="s">
        <v>1322</v>
      </c>
      <c r="AD228" s="241">
        <v>408</v>
      </c>
    </row>
    <row r="229" spans="28:30">
      <c r="AB229" s="922" t="s">
        <v>338</v>
      </c>
      <c r="AC229" s="208" t="s">
        <v>2160</v>
      </c>
      <c r="AD229" s="241">
        <v>409</v>
      </c>
    </row>
    <row r="230" spans="28:30">
      <c r="AB230" s="922" t="s">
        <v>338</v>
      </c>
      <c r="AC230" s="208" t="s">
        <v>2161</v>
      </c>
      <c r="AD230" s="241">
        <v>470</v>
      </c>
    </row>
    <row r="231" spans="28:30">
      <c r="AB231" s="922" t="s">
        <v>338</v>
      </c>
      <c r="AC231" s="208" t="s">
        <v>1321</v>
      </c>
      <c r="AD231" s="241">
        <v>499</v>
      </c>
    </row>
    <row r="232" spans="28:30">
      <c r="AB232" s="922" t="s">
        <v>338</v>
      </c>
      <c r="AC232" s="208" t="s">
        <v>2162</v>
      </c>
      <c r="AD232" s="241" t="s">
        <v>2059</v>
      </c>
    </row>
    <row r="233" spans="28:30">
      <c r="AB233" s="922" t="s">
        <v>24</v>
      </c>
      <c r="AC233" s="208" t="s">
        <v>2163</v>
      </c>
      <c r="AD233" s="241">
        <v>52</v>
      </c>
    </row>
    <row r="234" spans="28:30">
      <c r="AB234" s="922" t="s">
        <v>338</v>
      </c>
      <c r="AC234" s="208" t="s">
        <v>2164</v>
      </c>
      <c r="AD234" s="241">
        <v>61</v>
      </c>
    </row>
    <row r="235" spans="28:30">
      <c r="AB235" s="922" t="s">
        <v>338</v>
      </c>
      <c r="AC235" s="208" t="s">
        <v>1328</v>
      </c>
      <c r="AD235" s="241">
        <v>83</v>
      </c>
    </row>
    <row r="236" spans="28:30">
      <c r="AB236" s="922" t="s">
        <v>338</v>
      </c>
      <c r="AC236" s="208" t="s">
        <v>2165</v>
      </c>
      <c r="AD236" s="241">
        <v>138</v>
      </c>
    </row>
    <row r="237" spans="28:30">
      <c r="AB237" s="922" t="s">
        <v>338</v>
      </c>
      <c r="AC237" s="208" t="s">
        <v>2166</v>
      </c>
      <c r="AD237" s="241">
        <v>161</v>
      </c>
    </row>
    <row r="238" spans="28:30">
      <c r="AB238" s="922" t="s">
        <v>338</v>
      </c>
      <c r="AC238" s="208" t="s">
        <v>2167</v>
      </c>
      <c r="AD238" s="241">
        <v>242</v>
      </c>
    </row>
    <row r="239" spans="28:30">
      <c r="AB239" s="922" t="s">
        <v>338</v>
      </c>
      <c r="AC239" s="208" t="s">
        <v>2168</v>
      </c>
      <c r="AD239" s="241">
        <v>242</v>
      </c>
    </row>
    <row r="240" spans="28:30">
      <c r="AB240" s="922" t="s">
        <v>338</v>
      </c>
      <c r="AC240" s="208" t="s">
        <v>2169</v>
      </c>
      <c r="AD240" s="241">
        <v>275</v>
      </c>
    </row>
    <row r="241" spans="2:30">
      <c r="AB241" s="922" t="s">
        <v>338</v>
      </c>
      <c r="AC241" s="208" t="s">
        <v>2170</v>
      </c>
      <c r="AD241" s="241">
        <v>287</v>
      </c>
    </row>
    <row r="242" spans="2:30">
      <c r="AB242" s="922" t="s">
        <v>338</v>
      </c>
      <c r="AC242" s="208" t="s">
        <v>2171</v>
      </c>
      <c r="AD242" s="241">
        <v>291</v>
      </c>
    </row>
    <row r="243" spans="2:30">
      <c r="B243" s="334"/>
      <c r="D243" s="211"/>
      <c r="Y243" s="334"/>
      <c r="Z243" s="334"/>
      <c r="AB243" s="922" t="s">
        <v>338</v>
      </c>
      <c r="AC243" s="208" t="s">
        <v>2172</v>
      </c>
      <c r="AD243" s="241">
        <v>305</v>
      </c>
    </row>
    <row r="244" spans="2:30">
      <c r="AB244" s="922" t="s">
        <v>338</v>
      </c>
      <c r="AC244" s="208" t="s">
        <v>1330</v>
      </c>
      <c r="AD244" s="241">
        <v>342</v>
      </c>
    </row>
    <row r="245" spans="2:30">
      <c r="AB245" s="922" t="s">
        <v>338</v>
      </c>
      <c r="AC245" s="208" t="s">
        <v>2173</v>
      </c>
      <c r="AD245" s="241">
        <v>398</v>
      </c>
    </row>
    <row r="246" spans="2:30">
      <c r="AB246" s="922" t="s">
        <v>338</v>
      </c>
      <c r="AC246" s="208" t="s">
        <v>1336</v>
      </c>
      <c r="AD246" s="241">
        <v>425</v>
      </c>
    </row>
    <row r="247" spans="2:30">
      <c r="AB247" s="922" t="s">
        <v>338</v>
      </c>
      <c r="AC247" s="208" t="s">
        <v>2174</v>
      </c>
      <c r="AD247" s="241" t="s">
        <v>2067</v>
      </c>
    </row>
    <row r="248" spans="2:30">
      <c r="AB248" s="922" t="s">
        <v>338</v>
      </c>
      <c r="AC248" s="208" t="s">
        <v>2175</v>
      </c>
      <c r="AD248" s="241" t="s">
        <v>2067</v>
      </c>
    </row>
    <row r="249" spans="2:30">
      <c r="AB249" s="922" t="s">
        <v>338</v>
      </c>
      <c r="AC249" s="208" t="s">
        <v>2176</v>
      </c>
      <c r="AD249" s="241" t="s">
        <v>2177</v>
      </c>
    </row>
    <row r="250" spans="2:30">
      <c r="AB250" s="922" t="s">
        <v>338</v>
      </c>
      <c r="AC250" s="208" t="s">
        <v>2178</v>
      </c>
      <c r="AD250" s="241" t="s">
        <v>2177</v>
      </c>
    </row>
    <row r="251" spans="2:30">
      <c r="AB251" s="922" t="s">
        <v>338</v>
      </c>
      <c r="AC251" s="208" t="s">
        <v>2179</v>
      </c>
      <c r="AD251" s="241" t="s">
        <v>2058</v>
      </c>
    </row>
    <row r="252" spans="2:30">
      <c r="AB252" s="922" t="s">
        <v>338</v>
      </c>
      <c r="AC252" s="208" t="s">
        <v>2180</v>
      </c>
      <c r="AD252" s="241" t="s">
        <v>2043</v>
      </c>
    </row>
    <row r="253" spans="2:30">
      <c r="AB253" s="922" t="s">
        <v>338</v>
      </c>
      <c r="AC253" s="208" t="s">
        <v>2181</v>
      </c>
      <c r="AD253" s="241" t="s">
        <v>2048</v>
      </c>
    </row>
    <row r="254" spans="2:30">
      <c r="AB254" s="922" t="s">
        <v>338</v>
      </c>
      <c r="AC254" s="208" t="s">
        <v>2182</v>
      </c>
      <c r="AD254" s="241" t="s">
        <v>2063</v>
      </c>
    </row>
    <row r="255" spans="2:30">
      <c r="B255" s="334"/>
      <c r="D255" s="211"/>
      <c r="Y255" s="334"/>
      <c r="Z255" s="334"/>
      <c r="AB255" s="922" t="s">
        <v>338</v>
      </c>
      <c r="AC255" s="208" t="s">
        <v>2183</v>
      </c>
      <c r="AD255" s="241" t="s">
        <v>2050</v>
      </c>
    </row>
    <row r="256" spans="2:30">
      <c r="AB256" s="922" t="s">
        <v>338</v>
      </c>
      <c r="AC256" s="208" t="s">
        <v>2184</v>
      </c>
      <c r="AD256" s="241" t="s">
        <v>2050</v>
      </c>
    </row>
    <row r="257" spans="2:30">
      <c r="AB257" s="922" t="s">
        <v>338</v>
      </c>
      <c r="AC257" s="208" t="s">
        <v>2185</v>
      </c>
      <c r="AD257" s="241" t="s">
        <v>2050</v>
      </c>
    </row>
    <row r="258" spans="2:30">
      <c r="AB258" s="922" t="s">
        <v>338</v>
      </c>
      <c r="AC258" s="208" t="s">
        <v>2186</v>
      </c>
      <c r="AD258" s="241" t="s">
        <v>2050</v>
      </c>
    </row>
    <row r="259" spans="2:30">
      <c r="B259" s="334"/>
      <c r="D259" s="211"/>
      <c r="Y259" s="334"/>
      <c r="Z259" s="334"/>
      <c r="AB259" s="922" t="s">
        <v>338</v>
      </c>
      <c r="AC259" s="208" t="s">
        <v>2187</v>
      </c>
      <c r="AD259" s="241" t="s">
        <v>2050</v>
      </c>
    </row>
    <row r="260" spans="2:30">
      <c r="AB260" s="922" t="s">
        <v>338</v>
      </c>
      <c r="AC260" s="208" t="s">
        <v>2188</v>
      </c>
      <c r="AD260" s="241" t="s">
        <v>2050</v>
      </c>
    </row>
    <row r="261" spans="2:30">
      <c r="AB261" s="922" t="s">
        <v>112</v>
      </c>
      <c r="AC261" s="208" t="s">
        <v>2189</v>
      </c>
      <c r="AD261" s="241" t="s">
        <v>2043</v>
      </c>
    </row>
    <row r="262" spans="2:30">
      <c r="AB262" s="922" t="s">
        <v>20</v>
      </c>
      <c r="AC262" s="208" t="s">
        <v>1357</v>
      </c>
      <c r="AD262" s="241">
        <v>50</v>
      </c>
    </row>
    <row r="263" spans="2:30">
      <c r="AB263" s="922" t="s">
        <v>338</v>
      </c>
      <c r="AC263" s="208" t="s">
        <v>2190</v>
      </c>
      <c r="AD263" s="241">
        <v>63</v>
      </c>
    </row>
    <row r="264" spans="2:30">
      <c r="AB264" s="922" t="s">
        <v>338</v>
      </c>
      <c r="AC264" s="208" t="s">
        <v>2191</v>
      </c>
      <c r="AD264" s="241">
        <v>64</v>
      </c>
    </row>
    <row r="265" spans="2:30">
      <c r="AB265" s="922" t="s">
        <v>338</v>
      </c>
      <c r="AC265" s="208" t="s">
        <v>2192</v>
      </c>
      <c r="AD265" s="241">
        <v>117</v>
      </c>
    </row>
    <row r="266" spans="2:30">
      <c r="AB266" s="922" t="s">
        <v>338</v>
      </c>
      <c r="AC266" s="208" t="s">
        <v>2193</v>
      </c>
      <c r="AD266" s="241">
        <v>130</v>
      </c>
    </row>
    <row r="267" spans="2:30">
      <c r="AB267" s="922" t="s">
        <v>338</v>
      </c>
      <c r="AC267" s="208" t="s">
        <v>2194</v>
      </c>
      <c r="AD267" s="241">
        <v>131</v>
      </c>
    </row>
    <row r="268" spans="2:30">
      <c r="AB268" s="922" t="s">
        <v>338</v>
      </c>
      <c r="AC268" s="208" t="s">
        <v>1367</v>
      </c>
      <c r="AD268" s="241">
        <v>145</v>
      </c>
    </row>
    <row r="269" spans="2:30">
      <c r="AB269" s="922" t="s">
        <v>338</v>
      </c>
      <c r="AC269" s="208" t="s">
        <v>2195</v>
      </c>
      <c r="AD269" s="241">
        <v>148</v>
      </c>
    </row>
    <row r="270" spans="2:30">
      <c r="AB270" s="922" t="s">
        <v>338</v>
      </c>
      <c r="AC270" s="208" t="s">
        <v>2196</v>
      </c>
      <c r="AD270" s="241">
        <v>173</v>
      </c>
    </row>
    <row r="271" spans="2:30">
      <c r="Y271" s="334"/>
      <c r="Z271" s="334"/>
      <c r="AB271" s="922" t="s">
        <v>338</v>
      </c>
      <c r="AC271" s="208" t="s">
        <v>2197</v>
      </c>
      <c r="AD271" s="241">
        <v>175</v>
      </c>
    </row>
    <row r="272" spans="2:30">
      <c r="Y272" s="334"/>
      <c r="Z272" s="334"/>
      <c r="AB272" s="922" t="s">
        <v>338</v>
      </c>
      <c r="AC272" s="208" t="s">
        <v>2198</v>
      </c>
      <c r="AD272" s="241">
        <v>175</v>
      </c>
    </row>
    <row r="273" spans="2:30">
      <c r="B273" s="334"/>
      <c r="C273" s="334"/>
      <c r="D273" s="334"/>
      <c r="E273" s="334"/>
      <c r="F273" s="334"/>
      <c r="G273" s="334"/>
      <c r="H273" s="334"/>
      <c r="I273" s="334"/>
      <c r="J273" s="334"/>
      <c r="K273" s="334"/>
      <c r="L273" s="334"/>
      <c r="M273" s="334"/>
      <c r="N273" s="334"/>
      <c r="O273" s="334"/>
      <c r="P273" s="334"/>
      <c r="Q273" s="334"/>
      <c r="R273" s="334"/>
      <c r="S273" s="334"/>
      <c r="T273" s="334"/>
      <c r="U273" s="334"/>
      <c r="V273" s="334"/>
      <c r="Y273" s="334"/>
      <c r="Z273" s="334"/>
      <c r="AB273" s="922" t="s">
        <v>338</v>
      </c>
      <c r="AC273" s="208" t="s">
        <v>2199</v>
      </c>
      <c r="AD273" s="241">
        <v>195</v>
      </c>
    </row>
    <row r="274" spans="2:30">
      <c r="B274" s="334"/>
      <c r="C274" s="334"/>
      <c r="D274" s="334"/>
      <c r="E274" s="334"/>
      <c r="F274" s="334"/>
      <c r="G274" s="334"/>
      <c r="H274" s="334"/>
      <c r="I274" s="334"/>
      <c r="J274" s="334"/>
      <c r="K274" s="334"/>
      <c r="L274" s="334"/>
      <c r="M274" s="334"/>
      <c r="N274" s="334"/>
      <c r="O274" s="334"/>
      <c r="P274" s="334"/>
      <c r="Q274" s="334"/>
      <c r="R274" s="334"/>
      <c r="S274" s="334"/>
      <c r="T274" s="334"/>
      <c r="U274" s="334"/>
      <c r="V274" s="334"/>
      <c r="AB274" s="922" t="s">
        <v>338</v>
      </c>
      <c r="AC274" s="208" t="s">
        <v>2200</v>
      </c>
      <c r="AD274" s="241">
        <v>228</v>
      </c>
    </row>
    <row r="275" spans="2:30">
      <c r="B275" s="334"/>
      <c r="C275" s="334"/>
      <c r="D275" s="334"/>
      <c r="E275" s="334"/>
      <c r="F275" s="334"/>
      <c r="G275" s="334"/>
      <c r="H275" s="334"/>
      <c r="I275" s="334"/>
      <c r="J275" s="334"/>
      <c r="K275" s="334"/>
      <c r="L275" s="334"/>
      <c r="M275" s="334"/>
      <c r="N275" s="334"/>
      <c r="O275" s="334"/>
      <c r="P275" s="334"/>
      <c r="Q275" s="334"/>
      <c r="R275" s="334"/>
      <c r="S275" s="334"/>
      <c r="T275" s="334"/>
      <c r="U275" s="334"/>
      <c r="V275" s="334"/>
      <c r="AB275" s="922" t="s">
        <v>338</v>
      </c>
      <c r="AC275" s="208" t="s">
        <v>2201</v>
      </c>
      <c r="AD275" s="241">
        <v>240</v>
      </c>
    </row>
    <row r="276" spans="2:30">
      <c r="B276" s="334"/>
      <c r="C276" s="334"/>
      <c r="D276" s="334"/>
      <c r="E276" s="334"/>
      <c r="F276" s="334"/>
      <c r="G276" s="334"/>
      <c r="H276" s="334"/>
      <c r="I276" s="334"/>
      <c r="J276" s="334"/>
      <c r="K276" s="334"/>
      <c r="L276" s="334"/>
      <c r="M276" s="334"/>
      <c r="N276" s="334"/>
      <c r="O276" s="334"/>
      <c r="P276" s="334"/>
      <c r="Q276" s="334"/>
      <c r="R276" s="334"/>
      <c r="S276" s="334"/>
      <c r="T276" s="334"/>
      <c r="U276" s="334"/>
      <c r="V276" s="334"/>
      <c r="AB276" s="922" t="s">
        <v>338</v>
      </c>
      <c r="AC276" s="208" t="s">
        <v>2202</v>
      </c>
      <c r="AD276" s="241">
        <v>267</v>
      </c>
    </row>
    <row r="277" spans="2:30">
      <c r="B277" s="334"/>
      <c r="C277" s="334"/>
      <c r="D277" s="334"/>
      <c r="E277" s="334"/>
      <c r="F277" s="334"/>
      <c r="G277" s="334"/>
      <c r="H277" s="334"/>
      <c r="I277" s="334"/>
      <c r="J277" s="334"/>
      <c r="K277" s="334"/>
      <c r="L277" s="334"/>
      <c r="M277" s="334"/>
      <c r="N277" s="334"/>
      <c r="O277" s="334"/>
      <c r="P277" s="334"/>
      <c r="Q277" s="334"/>
      <c r="R277" s="334"/>
      <c r="S277" s="334"/>
      <c r="T277" s="334"/>
      <c r="U277" s="334"/>
      <c r="V277" s="334"/>
      <c r="AB277" s="922" t="s">
        <v>338</v>
      </c>
      <c r="AC277" s="208" t="s">
        <v>1363</v>
      </c>
      <c r="AD277" s="241">
        <v>282</v>
      </c>
    </row>
    <row r="278" spans="2:30">
      <c r="Y278" s="334"/>
      <c r="Z278" s="334"/>
      <c r="AB278" s="922" t="s">
        <v>338</v>
      </c>
      <c r="AC278" s="208" t="s">
        <v>2203</v>
      </c>
      <c r="AD278" s="241">
        <v>307</v>
      </c>
    </row>
    <row r="279" spans="2:30">
      <c r="Y279" s="334"/>
      <c r="Z279" s="334"/>
      <c r="AB279" s="922" t="s">
        <v>338</v>
      </c>
      <c r="AC279" s="208" t="s">
        <v>2204</v>
      </c>
      <c r="AD279" s="241">
        <v>311</v>
      </c>
    </row>
    <row r="280" spans="2:30">
      <c r="Y280" s="334"/>
      <c r="Z280" s="334"/>
      <c r="AB280" s="922" t="s">
        <v>338</v>
      </c>
      <c r="AC280" s="208" t="s">
        <v>2205</v>
      </c>
      <c r="AD280" s="241">
        <v>317</v>
      </c>
    </row>
    <row r="281" spans="2:30">
      <c r="Y281" s="334"/>
      <c r="Z281" s="334"/>
      <c r="AB281" s="922" t="s">
        <v>338</v>
      </c>
      <c r="AC281" s="208" t="s">
        <v>2206</v>
      </c>
      <c r="AD281" s="241">
        <v>323</v>
      </c>
    </row>
    <row r="282" spans="2:30">
      <c r="Y282" s="334"/>
      <c r="Z282" s="334"/>
      <c r="AB282" s="922" t="s">
        <v>338</v>
      </c>
      <c r="AC282" s="208" t="s">
        <v>2207</v>
      </c>
      <c r="AD282" s="241">
        <v>333</v>
      </c>
    </row>
    <row r="283" spans="2:30">
      <c r="Y283" s="334"/>
      <c r="Z283" s="334"/>
      <c r="AB283" s="922" t="s">
        <v>338</v>
      </c>
      <c r="AC283" s="208" t="s">
        <v>2208</v>
      </c>
      <c r="AD283" s="241">
        <v>344</v>
      </c>
    </row>
    <row r="284" spans="2:30">
      <c r="Y284" s="334"/>
      <c r="Z284" s="334"/>
      <c r="AB284" s="922" t="s">
        <v>338</v>
      </c>
      <c r="AC284" s="208" t="s">
        <v>2209</v>
      </c>
      <c r="AD284" s="241">
        <v>356</v>
      </c>
    </row>
    <row r="285" spans="2:30">
      <c r="Y285" s="334"/>
      <c r="Z285" s="334"/>
      <c r="AB285" s="922" t="s">
        <v>338</v>
      </c>
      <c r="AC285" s="208" t="s">
        <v>2210</v>
      </c>
      <c r="AD285" s="241">
        <v>403</v>
      </c>
    </row>
    <row r="286" spans="2:30">
      <c r="Y286" s="334"/>
      <c r="Z286" s="334"/>
      <c r="AB286" s="922" t="s">
        <v>338</v>
      </c>
      <c r="AC286" s="208" t="s">
        <v>2211</v>
      </c>
      <c r="AD286" s="241">
        <v>437</v>
      </c>
    </row>
    <row r="287" spans="2:30">
      <c r="Y287" s="334"/>
      <c r="Z287" s="334"/>
      <c r="AB287" s="922" t="s">
        <v>338</v>
      </c>
      <c r="AC287" s="208" t="s">
        <v>2212</v>
      </c>
      <c r="AD287" s="241">
        <v>439</v>
      </c>
    </row>
    <row r="288" spans="2:30">
      <c r="Y288" s="334"/>
      <c r="Z288" s="334"/>
      <c r="AB288" s="922" t="s">
        <v>338</v>
      </c>
      <c r="AC288" s="208" t="s">
        <v>2213</v>
      </c>
      <c r="AD288" s="241">
        <v>443</v>
      </c>
    </row>
    <row r="289" spans="25:30">
      <c r="Y289" s="334"/>
      <c r="Z289" s="334"/>
      <c r="AB289" s="922" t="s">
        <v>338</v>
      </c>
      <c r="AC289" s="208" t="s">
        <v>2214</v>
      </c>
      <c r="AD289" s="241">
        <v>451</v>
      </c>
    </row>
    <row r="290" spans="25:30">
      <c r="Y290" s="334"/>
      <c r="Z290" s="334"/>
      <c r="AB290" s="922" t="s">
        <v>338</v>
      </c>
      <c r="AC290" s="208" t="s">
        <v>2215</v>
      </c>
      <c r="AD290" s="241">
        <v>470</v>
      </c>
    </row>
    <row r="291" spans="25:30">
      <c r="Y291" s="334"/>
      <c r="Z291" s="334"/>
      <c r="AB291" s="922" t="s">
        <v>338</v>
      </c>
      <c r="AC291" s="208" t="s">
        <v>2216</v>
      </c>
      <c r="AD291" s="241">
        <v>483</v>
      </c>
    </row>
    <row r="292" spans="25:30">
      <c r="Y292" s="334"/>
      <c r="Z292" s="334"/>
      <c r="AB292" s="922" t="s">
        <v>338</v>
      </c>
      <c r="AC292" s="208" t="s">
        <v>2217</v>
      </c>
      <c r="AD292" s="241" t="s">
        <v>2109</v>
      </c>
    </row>
    <row r="293" spans="25:30">
      <c r="Y293" s="334"/>
      <c r="Z293" s="334"/>
      <c r="AB293" s="922" t="s">
        <v>338</v>
      </c>
      <c r="AC293" s="208" t="s">
        <v>1396</v>
      </c>
      <c r="AD293" s="241" t="s">
        <v>2218</v>
      </c>
    </row>
    <row r="294" spans="25:30">
      <c r="Y294" s="334"/>
      <c r="Z294" s="334"/>
      <c r="AB294" s="922" t="s">
        <v>338</v>
      </c>
      <c r="AC294" s="208" t="s">
        <v>2219</v>
      </c>
      <c r="AD294" s="241" t="s">
        <v>2102</v>
      </c>
    </row>
    <row r="295" spans="25:30">
      <c r="Y295" s="334"/>
      <c r="Z295" s="334"/>
      <c r="AB295" s="922" t="s">
        <v>338</v>
      </c>
      <c r="AC295" s="208" t="s">
        <v>2220</v>
      </c>
      <c r="AD295" s="241" t="s">
        <v>2177</v>
      </c>
    </row>
    <row r="296" spans="25:30">
      <c r="Y296" s="334"/>
      <c r="Z296" s="334"/>
      <c r="AB296" s="922" t="s">
        <v>338</v>
      </c>
      <c r="AC296" s="208" t="s">
        <v>2221</v>
      </c>
      <c r="AD296" s="241" t="s">
        <v>2058</v>
      </c>
    </row>
    <row r="297" spans="25:30">
      <c r="Y297" s="334"/>
      <c r="Z297" s="334"/>
      <c r="AB297" s="922" t="s">
        <v>338</v>
      </c>
      <c r="AC297" s="208" t="s">
        <v>2222</v>
      </c>
      <c r="AD297" s="241" t="s">
        <v>2043</v>
      </c>
    </row>
    <row r="298" spans="25:30">
      <c r="Y298" s="335"/>
      <c r="Z298" s="335"/>
      <c r="AB298" s="922" t="s">
        <v>338</v>
      </c>
      <c r="AC298" s="208" t="s">
        <v>1391</v>
      </c>
      <c r="AD298" s="241" t="s">
        <v>2045</v>
      </c>
    </row>
    <row r="299" spans="25:30">
      <c r="Y299" s="334"/>
      <c r="Z299" s="334"/>
      <c r="AB299" s="922" t="s">
        <v>338</v>
      </c>
      <c r="AC299" s="208" t="s">
        <v>2223</v>
      </c>
      <c r="AD299" s="241" t="s">
        <v>2045</v>
      </c>
    </row>
    <row r="300" spans="25:30">
      <c r="Y300" s="334"/>
      <c r="Z300" s="334"/>
      <c r="AB300" s="922" t="s">
        <v>338</v>
      </c>
      <c r="AC300" s="208" t="s">
        <v>1398</v>
      </c>
      <c r="AD300" s="241" t="s">
        <v>2045</v>
      </c>
    </row>
    <row r="301" spans="25:30">
      <c r="Y301" s="334"/>
      <c r="Z301" s="334"/>
      <c r="AB301" s="922" t="s">
        <v>338</v>
      </c>
      <c r="AC301" s="208" t="s">
        <v>2224</v>
      </c>
      <c r="AD301" s="241" t="s">
        <v>2048</v>
      </c>
    </row>
    <row r="302" spans="25:30">
      <c r="Y302" s="334"/>
      <c r="Z302" s="334"/>
      <c r="AB302" s="922" t="s">
        <v>338</v>
      </c>
      <c r="AC302" s="208" t="s">
        <v>2225</v>
      </c>
      <c r="AD302" s="241" t="s">
        <v>2063</v>
      </c>
    </row>
    <row r="303" spans="25:30">
      <c r="Y303" s="334"/>
      <c r="Z303" s="334"/>
      <c r="AB303" s="922" t="s">
        <v>338</v>
      </c>
      <c r="AC303" s="208" t="s">
        <v>2226</v>
      </c>
      <c r="AD303" s="241" t="s">
        <v>2063</v>
      </c>
    </row>
    <row r="304" spans="25:30">
      <c r="Y304" s="334"/>
      <c r="Z304" s="334"/>
      <c r="AB304" s="922" t="s">
        <v>338</v>
      </c>
      <c r="AC304" s="208" t="s">
        <v>1395</v>
      </c>
      <c r="AD304" s="241" t="s">
        <v>2050</v>
      </c>
    </row>
    <row r="305" spans="25:30">
      <c r="Y305" s="334"/>
      <c r="Z305" s="334"/>
      <c r="AB305" s="922" t="s">
        <v>338</v>
      </c>
      <c r="AC305" s="208" t="s">
        <v>2227</v>
      </c>
      <c r="AD305" s="241" t="s">
        <v>2050</v>
      </c>
    </row>
    <row r="306" spans="25:30">
      <c r="Y306" s="334"/>
      <c r="Z306" s="334"/>
      <c r="AB306" s="922" t="s">
        <v>338</v>
      </c>
      <c r="AC306" s="208" t="s">
        <v>2228</v>
      </c>
      <c r="AD306" s="241" t="s">
        <v>2050</v>
      </c>
    </row>
    <row r="307" spans="25:30">
      <c r="Y307" s="334"/>
      <c r="Z307" s="334"/>
      <c r="AB307" s="922" t="s">
        <v>75</v>
      </c>
      <c r="AC307" s="208" t="s">
        <v>1407</v>
      </c>
      <c r="AD307" s="241">
        <v>477</v>
      </c>
    </row>
    <row r="308" spans="25:30">
      <c r="Y308" s="334"/>
      <c r="Z308" s="334"/>
      <c r="AB308" s="922" t="s">
        <v>338</v>
      </c>
      <c r="AC308" s="208" t="s">
        <v>1406</v>
      </c>
      <c r="AD308" s="241" t="s">
        <v>2059</v>
      </c>
    </row>
    <row r="309" spans="25:30">
      <c r="Y309" s="334"/>
      <c r="Z309" s="334"/>
      <c r="AB309" s="922" t="s">
        <v>338</v>
      </c>
      <c r="AC309" s="208" t="s">
        <v>1405</v>
      </c>
      <c r="AD309" s="241" t="s">
        <v>2045</v>
      </c>
    </row>
    <row r="310" spans="25:30">
      <c r="Y310" s="334"/>
      <c r="Z310" s="334"/>
      <c r="AB310" s="922" t="s">
        <v>338</v>
      </c>
      <c r="AC310" s="208" t="s">
        <v>2229</v>
      </c>
      <c r="AD310" s="241" t="s">
        <v>2063</v>
      </c>
    </row>
    <row r="311" spans="25:30">
      <c r="Y311" s="334"/>
      <c r="Z311" s="334"/>
      <c r="AB311" s="922" t="s">
        <v>338</v>
      </c>
      <c r="AC311" s="208" t="s">
        <v>2230</v>
      </c>
      <c r="AD311" s="241" t="s">
        <v>2050</v>
      </c>
    </row>
    <row r="312" spans="25:30">
      <c r="Y312" s="334"/>
      <c r="Z312" s="334"/>
      <c r="AB312" s="922" t="s">
        <v>338</v>
      </c>
      <c r="AC312" s="208" t="s">
        <v>1408</v>
      </c>
      <c r="AD312" s="241" t="s">
        <v>2050</v>
      </c>
    </row>
    <row r="313" spans="25:30">
      <c r="Y313" s="334"/>
      <c r="Z313" s="334"/>
      <c r="AB313" s="922" t="s">
        <v>93</v>
      </c>
      <c r="AC313" s="208" t="s">
        <v>1412</v>
      </c>
      <c r="AD313" s="241">
        <v>22</v>
      </c>
    </row>
    <row r="314" spans="25:30">
      <c r="Y314" s="334"/>
      <c r="Z314" s="334"/>
      <c r="AB314" s="922" t="s">
        <v>338</v>
      </c>
      <c r="AC314" s="208" t="s">
        <v>1415</v>
      </c>
      <c r="AD314" s="241">
        <v>27</v>
      </c>
    </row>
    <row r="315" spans="25:30">
      <c r="Y315" s="334"/>
      <c r="Z315" s="334"/>
      <c r="AB315" s="922" t="s">
        <v>338</v>
      </c>
      <c r="AC315" s="208" t="s">
        <v>2231</v>
      </c>
      <c r="AD315" s="241">
        <v>43</v>
      </c>
    </row>
    <row r="316" spans="25:30">
      <c r="Y316" s="334"/>
      <c r="Z316" s="334"/>
      <c r="AB316" s="922" t="s">
        <v>338</v>
      </c>
      <c r="AC316" s="208" t="s">
        <v>1413</v>
      </c>
      <c r="AD316" s="241">
        <v>48</v>
      </c>
    </row>
    <row r="317" spans="25:30">
      <c r="Y317" s="334"/>
      <c r="Z317" s="334"/>
      <c r="AB317" s="922" t="s">
        <v>338</v>
      </c>
      <c r="AC317" s="208" t="s">
        <v>1414</v>
      </c>
      <c r="AD317" s="241">
        <v>75</v>
      </c>
    </row>
    <row r="318" spans="25:30">
      <c r="Y318" s="334"/>
      <c r="Z318" s="334"/>
      <c r="AB318" s="922" t="s">
        <v>338</v>
      </c>
      <c r="AC318" s="208" t="s">
        <v>1416</v>
      </c>
      <c r="AD318" s="241">
        <v>264</v>
      </c>
    </row>
    <row r="319" spans="25:30">
      <c r="Y319" s="334"/>
      <c r="Z319" s="334"/>
      <c r="AB319" s="922" t="s">
        <v>338</v>
      </c>
      <c r="AC319" s="208" t="s">
        <v>2232</v>
      </c>
      <c r="AD319" s="241" t="s">
        <v>2059</v>
      </c>
    </row>
    <row r="320" spans="25:30">
      <c r="Y320" s="334"/>
      <c r="Z320" s="334"/>
      <c r="AB320" s="922" t="s">
        <v>82</v>
      </c>
      <c r="AC320" s="208" t="s">
        <v>1419</v>
      </c>
      <c r="AD320" s="241" t="s">
        <v>2109</v>
      </c>
    </row>
    <row r="321" spans="25:30">
      <c r="Y321" s="334"/>
      <c r="Z321" s="334"/>
      <c r="AB321" s="922" t="s">
        <v>338</v>
      </c>
      <c r="AC321" s="208" t="s">
        <v>1422</v>
      </c>
      <c r="AD321" s="241" t="s">
        <v>2218</v>
      </c>
    </row>
    <row r="322" spans="25:30">
      <c r="Y322" s="334"/>
      <c r="Z322" s="334"/>
      <c r="AB322" s="922" t="s">
        <v>338</v>
      </c>
      <c r="AC322" s="208" t="s">
        <v>2233</v>
      </c>
      <c r="AD322" s="241" t="s">
        <v>2043</v>
      </c>
    </row>
    <row r="323" spans="25:30">
      <c r="Y323" s="334"/>
      <c r="Z323" s="334"/>
      <c r="AB323" s="922" t="s">
        <v>338</v>
      </c>
      <c r="AC323" s="208" t="s">
        <v>2234</v>
      </c>
      <c r="AD323" s="241" t="s">
        <v>2045</v>
      </c>
    </row>
    <row r="324" spans="25:30">
      <c r="Y324" s="334"/>
      <c r="Z324" s="334"/>
      <c r="AB324" s="922" t="s">
        <v>338</v>
      </c>
      <c r="AC324" s="208" t="s">
        <v>1420</v>
      </c>
      <c r="AD324" s="241" t="s">
        <v>2050</v>
      </c>
    </row>
    <row r="325" spans="25:30">
      <c r="Y325" s="364"/>
      <c r="AB325" s="922" t="s">
        <v>338</v>
      </c>
      <c r="AC325" s="208" t="s">
        <v>2235</v>
      </c>
      <c r="AD325" s="241" t="s">
        <v>2050</v>
      </c>
    </row>
    <row r="326" spans="25:30">
      <c r="AB326" s="922" t="s">
        <v>338</v>
      </c>
      <c r="AC326" s="208" t="s">
        <v>2236</v>
      </c>
      <c r="AD326" s="241" t="s">
        <v>2050</v>
      </c>
    </row>
    <row r="327" spans="25:30">
      <c r="AB327" s="922" t="s">
        <v>338</v>
      </c>
      <c r="AC327" s="208" t="s">
        <v>2237</v>
      </c>
      <c r="AD327" s="241" t="s">
        <v>2050</v>
      </c>
    </row>
    <row r="328" spans="25:30">
      <c r="AB328" s="922" t="s">
        <v>6</v>
      </c>
      <c r="AC328" s="208" t="s">
        <v>2238</v>
      </c>
      <c r="AD328" s="241">
        <v>172</v>
      </c>
    </row>
    <row r="329" spans="25:30">
      <c r="AB329" s="922" t="s">
        <v>338</v>
      </c>
      <c r="AC329" s="208" t="s">
        <v>1424</v>
      </c>
      <c r="AD329" s="241">
        <v>185</v>
      </c>
    </row>
    <row r="330" spans="25:30">
      <c r="AB330" s="922" t="s">
        <v>338</v>
      </c>
      <c r="AC330" s="208" t="s">
        <v>2239</v>
      </c>
      <c r="AD330" s="241">
        <v>193</v>
      </c>
    </row>
    <row r="331" spans="25:30">
      <c r="AB331" s="922" t="s">
        <v>338</v>
      </c>
      <c r="AC331" s="208" t="s">
        <v>2240</v>
      </c>
      <c r="AD331" s="241">
        <v>275</v>
      </c>
    </row>
    <row r="332" spans="25:30">
      <c r="AB332" s="922" t="s">
        <v>338</v>
      </c>
      <c r="AC332" s="208" t="s">
        <v>2241</v>
      </c>
      <c r="AD332" s="241">
        <v>314</v>
      </c>
    </row>
    <row r="333" spans="25:30">
      <c r="AB333" s="922" t="s">
        <v>338</v>
      </c>
      <c r="AC333" s="208" t="s">
        <v>2242</v>
      </c>
      <c r="AD333" s="241">
        <v>350</v>
      </c>
    </row>
    <row r="334" spans="25:30">
      <c r="AB334" s="922" t="s">
        <v>338</v>
      </c>
      <c r="AC334" s="208" t="s">
        <v>2243</v>
      </c>
      <c r="AD334" s="241">
        <v>383</v>
      </c>
    </row>
    <row r="335" spans="25:30">
      <c r="AB335" s="922" t="s">
        <v>338</v>
      </c>
      <c r="AC335" s="208" t="s">
        <v>2244</v>
      </c>
      <c r="AD335" s="241">
        <v>470</v>
      </c>
    </row>
    <row r="336" spans="25:30">
      <c r="AB336" s="922" t="s">
        <v>338</v>
      </c>
      <c r="AC336" s="208" t="s">
        <v>1427</v>
      </c>
      <c r="AD336" s="241" t="s">
        <v>2109</v>
      </c>
    </row>
    <row r="337" spans="28:30">
      <c r="AB337" s="922" t="s">
        <v>338</v>
      </c>
      <c r="AC337" s="208" t="s">
        <v>2245</v>
      </c>
      <c r="AD337" s="241" t="s">
        <v>2043</v>
      </c>
    </row>
    <row r="338" spans="28:30">
      <c r="AB338" s="922" t="s">
        <v>338</v>
      </c>
      <c r="AC338" s="208" t="s">
        <v>2246</v>
      </c>
      <c r="AD338" s="241" t="s">
        <v>2045</v>
      </c>
    </row>
    <row r="339" spans="28:30">
      <c r="AB339" s="922" t="s">
        <v>338</v>
      </c>
      <c r="AC339" s="208" t="s">
        <v>2247</v>
      </c>
      <c r="AD339" s="241" t="s">
        <v>2045</v>
      </c>
    </row>
    <row r="340" spans="28:30">
      <c r="AB340" s="922" t="s">
        <v>338</v>
      </c>
      <c r="AC340" s="208" t="s">
        <v>2248</v>
      </c>
      <c r="AD340" s="241" t="s">
        <v>2045</v>
      </c>
    </row>
    <row r="341" spans="28:30">
      <c r="AB341" s="922" t="s">
        <v>338</v>
      </c>
      <c r="AC341" s="208" t="s">
        <v>2249</v>
      </c>
      <c r="AD341" s="241" t="s">
        <v>2045</v>
      </c>
    </row>
    <row r="342" spans="28:30">
      <c r="AB342" s="922" t="s">
        <v>338</v>
      </c>
      <c r="AC342" s="208" t="s">
        <v>2250</v>
      </c>
      <c r="AD342" s="241" t="s">
        <v>2063</v>
      </c>
    </row>
    <row r="343" spans="28:30">
      <c r="AB343" s="922" t="s">
        <v>338</v>
      </c>
      <c r="AC343" s="208" t="s">
        <v>2251</v>
      </c>
      <c r="AD343" s="241" t="s">
        <v>2063</v>
      </c>
    </row>
    <row r="344" spans="28:30">
      <c r="AB344" s="922" t="s">
        <v>338</v>
      </c>
      <c r="AC344" s="208" t="s">
        <v>1431</v>
      </c>
      <c r="AD344" s="241" t="s">
        <v>2050</v>
      </c>
    </row>
    <row r="345" spans="28:30">
      <c r="AB345" s="922" t="s">
        <v>338</v>
      </c>
      <c r="AC345" s="208" t="s">
        <v>2252</v>
      </c>
      <c r="AD345" s="241" t="s">
        <v>2050</v>
      </c>
    </row>
    <row r="346" spans="28:30">
      <c r="AB346" s="922" t="s">
        <v>338</v>
      </c>
      <c r="AC346" s="208" t="s">
        <v>1434</v>
      </c>
      <c r="AD346" s="241" t="s">
        <v>2050</v>
      </c>
    </row>
    <row r="347" spans="28:30">
      <c r="AB347" s="922" t="s">
        <v>338</v>
      </c>
      <c r="AC347" s="208" t="s">
        <v>2253</v>
      </c>
      <c r="AD347" s="241" t="s">
        <v>2050</v>
      </c>
    </row>
    <row r="348" spans="28:30">
      <c r="AB348" s="922" t="s">
        <v>338</v>
      </c>
      <c r="AC348" s="208" t="s">
        <v>1426</v>
      </c>
      <c r="AD348" s="241" t="s">
        <v>2050</v>
      </c>
    </row>
    <row r="349" spans="28:30">
      <c r="AB349" s="922" t="s">
        <v>8</v>
      </c>
      <c r="AC349" s="208" t="s">
        <v>2254</v>
      </c>
      <c r="AD349" s="241">
        <v>254</v>
      </c>
    </row>
    <row r="350" spans="28:30">
      <c r="AB350" s="922" t="s">
        <v>338</v>
      </c>
      <c r="AC350" s="208" t="s">
        <v>2255</v>
      </c>
      <c r="AD350" s="241">
        <v>305</v>
      </c>
    </row>
    <row r="351" spans="28:30">
      <c r="AB351" s="922" t="s">
        <v>338</v>
      </c>
      <c r="AC351" s="208" t="s">
        <v>2256</v>
      </c>
      <c r="AD351" s="241">
        <v>313</v>
      </c>
    </row>
    <row r="352" spans="28:30">
      <c r="AB352" s="922" t="s">
        <v>338</v>
      </c>
      <c r="AC352" s="208" t="s">
        <v>2257</v>
      </c>
      <c r="AD352" s="241" t="s">
        <v>2218</v>
      </c>
    </row>
    <row r="353" spans="28:30">
      <c r="AB353" s="922" t="s">
        <v>338</v>
      </c>
      <c r="AC353" s="208" t="s">
        <v>2258</v>
      </c>
      <c r="AD353" s="241" t="s">
        <v>2102</v>
      </c>
    </row>
    <row r="354" spans="28:30">
      <c r="AB354" s="922" t="s">
        <v>338</v>
      </c>
      <c r="AC354" s="208" t="s">
        <v>2259</v>
      </c>
      <c r="AD354" s="241" t="s">
        <v>2063</v>
      </c>
    </row>
    <row r="355" spans="28:30">
      <c r="AB355" s="922" t="s">
        <v>338</v>
      </c>
      <c r="AC355" s="208" t="s">
        <v>2260</v>
      </c>
      <c r="AD355" s="241" t="s">
        <v>2050</v>
      </c>
    </row>
    <row r="356" spans="28:30">
      <c r="AB356" s="922" t="s">
        <v>338</v>
      </c>
      <c r="AC356" s="208" t="s">
        <v>2261</v>
      </c>
      <c r="AD356" s="241" t="s">
        <v>2050</v>
      </c>
    </row>
    <row r="357" spans="28:30">
      <c r="AB357" s="922" t="s">
        <v>22</v>
      </c>
      <c r="AC357" s="208" t="s">
        <v>1441</v>
      </c>
      <c r="AD357" s="241">
        <v>409</v>
      </c>
    </row>
    <row r="358" spans="28:30">
      <c r="AB358" s="922" t="s">
        <v>338</v>
      </c>
      <c r="AC358" s="208" t="s">
        <v>1440</v>
      </c>
      <c r="AD358" s="241">
        <v>477</v>
      </c>
    </row>
    <row r="359" spans="28:30">
      <c r="AB359" s="922" t="s">
        <v>338</v>
      </c>
      <c r="AC359" s="208" t="s">
        <v>1439</v>
      </c>
      <c r="AD359" s="241" t="s">
        <v>2061</v>
      </c>
    </row>
    <row r="360" spans="28:30">
      <c r="AB360" s="922" t="s">
        <v>338</v>
      </c>
      <c r="AC360" s="208" t="s">
        <v>2262</v>
      </c>
      <c r="AD360" s="241" t="s">
        <v>2043</v>
      </c>
    </row>
    <row r="361" spans="28:30">
      <c r="AB361" s="922" t="s">
        <v>338</v>
      </c>
      <c r="AC361" s="208" t="s">
        <v>1445</v>
      </c>
      <c r="AD361" s="241" t="s">
        <v>2050</v>
      </c>
    </row>
    <row r="362" spans="28:30">
      <c r="AB362" s="922" t="s">
        <v>40</v>
      </c>
      <c r="AC362" s="208" t="s">
        <v>2263</v>
      </c>
      <c r="AD362" s="241" t="s">
        <v>2050</v>
      </c>
    </row>
    <row r="363" spans="28:30">
      <c r="AB363" s="922" t="s">
        <v>338</v>
      </c>
      <c r="AC363" s="208" t="s">
        <v>2264</v>
      </c>
      <c r="AD363" s="241" t="s">
        <v>2050</v>
      </c>
    </row>
    <row r="364" spans="28:30">
      <c r="AB364" s="922" t="s">
        <v>110</v>
      </c>
      <c r="AC364" s="208" t="s">
        <v>2265</v>
      </c>
      <c r="AD364" s="241">
        <v>101</v>
      </c>
    </row>
    <row r="365" spans="28:30">
      <c r="AB365" s="922" t="s">
        <v>338</v>
      </c>
      <c r="AC365" s="208" t="s">
        <v>1452</v>
      </c>
      <c r="AD365" s="241">
        <v>177</v>
      </c>
    </row>
    <row r="366" spans="28:30">
      <c r="AB366" s="922" t="s">
        <v>338</v>
      </c>
      <c r="AC366" s="208" t="s">
        <v>2266</v>
      </c>
      <c r="AD366" s="241">
        <v>238</v>
      </c>
    </row>
    <row r="367" spans="28:30">
      <c r="AB367" s="922" t="s">
        <v>338</v>
      </c>
      <c r="AC367" s="208" t="s">
        <v>1453</v>
      </c>
      <c r="AD367" s="241">
        <v>286</v>
      </c>
    </row>
    <row r="368" spans="28:30">
      <c r="AB368" s="922" t="s">
        <v>338</v>
      </c>
      <c r="AC368" s="208" t="s">
        <v>2267</v>
      </c>
      <c r="AD368" s="241">
        <v>439</v>
      </c>
    </row>
    <row r="369" spans="28:30">
      <c r="AB369" s="922" t="s">
        <v>338</v>
      </c>
      <c r="AC369" s="208" t="s">
        <v>1455</v>
      </c>
      <c r="AD369" s="241" t="s">
        <v>2067</v>
      </c>
    </row>
    <row r="370" spans="28:30">
      <c r="AB370" s="922" t="s">
        <v>338</v>
      </c>
      <c r="AC370" s="208" t="s">
        <v>2268</v>
      </c>
      <c r="AD370" s="241" t="s">
        <v>2048</v>
      </c>
    </row>
    <row r="371" spans="28:30">
      <c r="AB371" s="922" t="s">
        <v>338</v>
      </c>
      <c r="AC371" s="208" t="s">
        <v>2269</v>
      </c>
      <c r="AD371" s="241" t="s">
        <v>2050</v>
      </c>
    </row>
    <row r="372" spans="28:30">
      <c r="AB372" s="922" t="s">
        <v>91</v>
      </c>
      <c r="AC372" s="208" t="s">
        <v>1458</v>
      </c>
      <c r="AD372" s="241">
        <v>177</v>
      </c>
    </row>
    <row r="373" spans="28:30">
      <c r="AB373" s="922" t="s">
        <v>338</v>
      </c>
      <c r="AC373" s="208" t="s">
        <v>1459</v>
      </c>
      <c r="AD373" s="241">
        <v>230</v>
      </c>
    </row>
    <row r="374" spans="28:30">
      <c r="AB374" s="922" t="s">
        <v>338</v>
      </c>
      <c r="AC374" s="208" t="s">
        <v>2270</v>
      </c>
      <c r="AD374" s="241">
        <v>291</v>
      </c>
    </row>
    <row r="375" spans="28:30">
      <c r="AB375" s="922" t="s">
        <v>338</v>
      </c>
      <c r="AC375" s="208" t="s">
        <v>2271</v>
      </c>
      <c r="AD375" s="241">
        <v>446</v>
      </c>
    </row>
    <row r="376" spans="28:30">
      <c r="AB376" s="922" t="s">
        <v>338</v>
      </c>
      <c r="AC376" s="208" t="s">
        <v>1460</v>
      </c>
      <c r="AD376" s="241" t="s">
        <v>2058</v>
      </c>
    </row>
    <row r="377" spans="28:30">
      <c r="AB377" s="922" t="s">
        <v>338</v>
      </c>
      <c r="AC377" s="208" t="s">
        <v>1462</v>
      </c>
      <c r="AD377" s="241" t="s">
        <v>2048</v>
      </c>
    </row>
    <row r="378" spans="28:30">
      <c r="AB378" s="922" t="s">
        <v>26</v>
      </c>
      <c r="AC378" s="208" t="s">
        <v>2272</v>
      </c>
      <c r="AD378" s="241">
        <v>137</v>
      </c>
    </row>
    <row r="379" spans="28:30">
      <c r="AB379" s="922" t="s">
        <v>338</v>
      </c>
      <c r="AC379" s="208" t="s">
        <v>2273</v>
      </c>
      <c r="AD379" s="241">
        <v>160</v>
      </c>
    </row>
    <row r="380" spans="28:30">
      <c r="AB380" s="922" t="s">
        <v>338</v>
      </c>
      <c r="AC380" s="208" t="s">
        <v>1463</v>
      </c>
      <c r="AD380" s="241">
        <v>171</v>
      </c>
    </row>
    <row r="381" spans="28:30">
      <c r="AB381" s="922" t="s">
        <v>338</v>
      </c>
      <c r="AC381" s="208" t="s">
        <v>2274</v>
      </c>
      <c r="AD381" s="241">
        <v>216</v>
      </c>
    </row>
    <row r="382" spans="28:30">
      <c r="AB382" s="922" t="s">
        <v>338</v>
      </c>
      <c r="AC382" s="208" t="s">
        <v>1464</v>
      </c>
      <c r="AD382" s="241">
        <v>301</v>
      </c>
    </row>
    <row r="383" spans="28:30">
      <c r="AB383" s="922" t="s">
        <v>338</v>
      </c>
      <c r="AC383" s="208" t="s">
        <v>2275</v>
      </c>
      <c r="AD383" s="241">
        <v>308</v>
      </c>
    </row>
    <row r="384" spans="28:30">
      <c r="AB384" s="922" t="s">
        <v>338</v>
      </c>
      <c r="AC384" s="208" t="s">
        <v>1465</v>
      </c>
      <c r="AD384" s="241">
        <v>383</v>
      </c>
    </row>
    <row r="385" spans="28:30">
      <c r="AB385" s="922" t="s">
        <v>338</v>
      </c>
      <c r="AC385" s="208" t="s">
        <v>2276</v>
      </c>
      <c r="AD385" s="241">
        <v>392</v>
      </c>
    </row>
    <row r="386" spans="28:30">
      <c r="AB386" s="922" t="s">
        <v>338</v>
      </c>
      <c r="AC386" s="208" t="s">
        <v>2277</v>
      </c>
      <c r="AD386" s="241">
        <v>392</v>
      </c>
    </row>
    <row r="387" spans="28:30">
      <c r="AB387" s="922" t="s">
        <v>338</v>
      </c>
      <c r="AC387" s="208" t="s">
        <v>1478</v>
      </c>
      <c r="AD387" s="241">
        <v>403</v>
      </c>
    </row>
    <row r="388" spans="28:30">
      <c r="AB388" s="922" t="s">
        <v>338</v>
      </c>
      <c r="AC388" s="208" t="s">
        <v>1470</v>
      </c>
      <c r="AD388" s="241">
        <v>432</v>
      </c>
    </row>
    <row r="389" spans="28:30">
      <c r="AB389" s="922" t="s">
        <v>338</v>
      </c>
      <c r="AC389" s="208" t="s">
        <v>2278</v>
      </c>
      <c r="AD389" s="241" t="s">
        <v>2067</v>
      </c>
    </row>
    <row r="390" spans="28:30">
      <c r="AB390" s="922" t="s">
        <v>338</v>
      </c>
      <c r="AC390" s="208" t="s">
        <v>2279</v>
      </c>
      <c r="AD390" s="241" t="s">
        <v>2067</v>
      </c>
    </row>
    <row r="391" spans="28:30">
      <c r="AB391" s="922" t="s">
        <v>338</v>
      </c>
      <c r="AC391" s="208" t="s">
        <v>1471</v>
      </c>
      <c r="AD391" s="241" t="s">
        <v>2218</v>
      </c>
    </row>
    <row r="392" spans="28:30">
      <c r="AB392" s="922" t="s">
        <v>338</v>
      </c>
      <c r="AC392" s="208" t="s">
        <v>1469</v>
      </c>
      <c r="AD392" s="241" t="s">
        <v>2218</v>
      </c>
    </row>
    <row r="393" spans="28:30">
      <c r="AB393" s="922" t="s">
        <v>338</v>
      </c>
      <c r="AC393" s="208" t="s">
        <v>2280</v>
      </c>
      <c r="AD393" s="241" t="s">
        <v>2043</v>
      </c>
    </row>
    <row r="394" spans="28:30">
      <c r="AB394" s="922" t="s">
        <v>338</v>
      </c>
      <c r="AC394" s="208" t="s">
        <v>2281</v>
      </c>
      <c r="AD394" s="241" t="s">
        <v>2043</v>
      </c>
    </row>
    <row r="395" spans="28:30">
      <c r="AB395" s="922" t="s">
        <v>338</v>
      </c>
      <c r="AC395" s="208" t="s">
        <v>1482</v>
      </c>
      <c r="AD395" s="241" t="s">
        <v>2045</v>
      </c>
    </row>
    <row r="396" spans="28:30">
      <c r="AB396" s="922" t="s">
        <v>338</v>
      </c>
      <c r="AC396" s="208" t="s">
        <v>1491</v>
      </c>
      <c r="AD396" s="241" t="s">
        <v>2045</v>
      </c>
    </row>
    <row r="397" spans="28:30">
      <c r="AB397" s="922" t="s">
        <v>338</v>
      </c>
      <c r="AC397" s="208" t="s">
        <v>1492</v>
      </c>
      <c r="AD397" s="241" t="s">
        <v>2048</v>
      </c>
    </row>
    <row r="398" spans="28:30">
      <c r="AB398" s="922" t="s">
        <v>338</v>
      </c>
      <c r="AC398" s="208" t="s">
        <v>2282</v>
      </c>
      <c r="AD398" s="241" t="s">
        <v>2063</v>
      </c>
    </row>
    <row r="399" spans="28:30">
      <c r="AB399" s="922" t="s">
        <v>338</v>
      </c>
      <c r="AC399" s="208" t="s">
        <v>2283</v>
      </c>
      <c r="AD399" s="241" t="s">
        <v>2063</v>
      </c>
    </row>
    <row r="400" spans="28:30">
      <c r="AB400" s="922" t="s">
        <v>338</v>
      </c>
      <c r="AC400" s="208" t="s">
        <v>2284</v>
      </c>
      <c r="AD400" s="241" t="s">
        <v>2063</v>
      </c>
    </row>
    <row r="401" spans="28:30">
      <c r="AB401" s="922" t="s">
        <v>338</v>
      </c>
      <c r="AC401" s="208" t="s">
        <v>2285</v>
      </c>
      <c r="AD401" s="241" t="s">
        <v>2063</v>
      </c>
    </row>
    <row r="402" spans="28:30">
      <c r="AB402" s="922" t="s">
        <v>338</v>
      </c>
      <c r="AC402" s="208" t="s">
        <v>1498</v>
      </c>
      <c r="AD402" s="241" t="s">
        <v>2063</v>
      </c>
    </row>
    <row r="403" spans="28:30">
      <c r="AB403" s="922" t="s">
        <v>338</v>
      </c>
      <c r="AC403" s="208" t="s">
        <v>2286</v>
      </c>
      <c r="AD403" s="241" t="s">
        <v>2050</v>
      </c>
    </row>
    <row r="404" spans="28:30">
      <c r="AB404" s="922" t="s">
        <v>338</v>
      </c>
      <c r="AC404" s="208" t="s">
        <v>2287</v>
      </c>
      <c r="AD404" s="241" t="s">
        <v>2050</v>
      </c>
    </row>
    <row r="405" spans="28:30">
      <c r="AB405" s="922" t="s">
        <v>338</v>
      </c>
      <c r="AC405" s="208" t="s">
        <v>2288</v>
      </c>
      <c r="AD405" s="241" t="s">
        <v>2050</v>
      </c>
    </row>
    <row r="406" spans="28:30">
      <c r="AB406" s="922" t="s">
        <v>338</v>
      </c>
      <c r="AC406" s="208" t="s">
        <v>2289</v>
      </c>
      <c r="AD406" s="241" t="s">
        <v>2050</v>
      </c>
    </row>
    <row r="407" spans="28:30">
      <c r="AB407" s="922" t="s">
        <v>338</v>
      </c>
      <c r="AC407" s="208" t="s">
        <v>2290</v>
      </c>
      <c r="AD407" s="241" t="s">
        <v>2050</v>
      </c>
    </row>
    <row r="408" spans="28:30">
      <c r="AB408" s="922" t="s">
        <v>338</v>
      </c>
      <c r="AC408" s="208" t="s">
        <v>1474</v>
      </c>
      <c r="AD408" s="241" t="s">
        <v>2050</v>
      </c>
    </row>
    <row r="409" spans="28:30">
      <c r="AB409" s="922" t="s">
        <v>338</v>
      </c>
      <c r="AC409" s="208" t="s">
        <v>1504</v>
      </c>
      <c r="AD409" s="241" t="s">
        <v>2050</v>
      </c>
    </row>
    <row r="410" spans="28:30">
      <c r="AB410" s="922" t="s">
        <v>338</v>
      </c>
      <c r="AC410" s="208" t="s">
        <v>1483</v>
      </c>
      <c r="AD410" s="241" t="s">
        <v>2050</v>
      </c>
    </row>
    <row r="411" spans="28:30">
      <c r="AB411" s="922" t="s">
        <v>338</v>
      </c>
      <c r="AC411" s="208" t="s">
        <v>1484</v>
      </c>
      <c r="AD411" s="241" t="s">
        <v>2050</v>
      </c>
    </row>
    <row r="412" spans="28:30">
      <c r="AB412" s="922" t="s">
        <v>338</v>
      </c>
      <c r="AC412" s="208" t="s">
        <v>1490</v>
      </c>
      <c r="AD412" s="241" t="s">
        <v>2050</v>
      </c>
    </row>
    <row r="413" spans="28:30">
      <c r="AB413" s="922" t="s">
        <v>338</v>
      </c>
      <c r="AC413" s="208" t="s">
        <v>2291</v>
      </c>
      <c r="AD413" s="241" t="s">
        <v>2050</v>
      </c>
    </row>
    <row r="414" spans="28:30">
      <c r="AB414" s="922" t="s">
        <v>14</v>
      </c>
      <c r="AC414" s="208" t="s">
        <v>1509</v>
      </c>
      <c r="AD414" s="241">
        <v>24</v>
      </c>
    </row>
    <row r="415" spans="28:30">
      <c r="AB415" s="922" t="s">
        <v>338</v>
      </c>
      <c r="AC415" s="208" t="s">
        <v>1510</v>
      </c>
      <c r="AD415" s="241">
        <v>38</v>
      </c>
    </row>
    <row r="416" spans="28:30">
      <c r="AB416" s="922" t="s">
        <v>338</v>
      </c>
      <c r="AC416" s="208" t="s">
        <v>2292</v>
      </c>
      <c r="AD416" s="241">
        <v>56</v>
      </c>
    </row>
    <row r="417" spans="28:30">
      <c r="AB417" s="922" t="s">
        <v>338</v>
      </c>
      <c r="AC417" s="208" t="s">
        <v>1514</v>
      </c>
      <c r="AD417" s="241">
        <v>72</v>
      </c>
    </row>
    <row r="418" spans="28:30">
      <c r="AB418" s="922" t="s">
        <v>338</v>
      </c>
      <c r="AC418" s="208" t="s">
        <v>1515</v>
      </c>
      <c r="AD418" s="241">
        <v>79</v>
      </c>
    </row>
    <row r="419" spans="28:30">
      <c r="AB419" s="922" t="s">
        <v>338</v>
      </c>
      <c r="AC419" s="208" t="s">
        <v>1511</v>
      </c>
      <c r="AD419" s="241">
        <v>110</v>
      </c>
    </row>
    <row r="420" spans="28:30">
      <c r="AB420" s="922" t="s">
        <v>338</v>
      </c>
      <c r="AC420" s="208" t="s">
        <v>1518</v>
      </c>
      <c r="AD420" s="241">
        <v>124</v>
      </c>
    </row>
    <row r="421" spans="28:30">
      <c r="AB421" s="922" t="s">
        <v>338</v>
      </c>
      <c r="AC421" s="208" t="s">
        <v>1513</v>
      </c>
      <c r="AD421" s="241">
        <v>139</v>
      </c>
    </row>
    <row r="422" spans="28:30">
      <c r="AB422" s="922" t="s">
        <v>338</v>
      </c>
      <c r="AC422" s="208" t="s">
        <v>1527</v>
      </c>
      <c r="AD422" s="241">
        <v>189</v>
      </c>
    </row>
    <row r="423" spans="28:30">
      <c r="AB423" s="922" t="s">
        <v>338</v>
      </c>
      <c r="AC423" s="208" t="s">
        <v>1517</v>
      </c>
      <c r="AD423" s="241">
        <v>191</v>
      </c>
    </row>
    <row r="424" spans="28:30">
      <c r="AB424" s="922" t="s">
        <v>338</v>
      </c>
      <c r="AC424" s="208" t="s">
        <v>1516</v>
      </c>
      <c r="AD424" s="241">
        <v>265</v>
      </c>
    </row>
    <row r="425" spans="28:30">
      <c r="AB425" s="922" t="s">
        <v>338</v>
      </c>
      <c r="AC425" s="208" t="s">
        <v>1523</v>
      </c>
      <c r="AD425" s="241">
        <v>321</v>
      </c>
    </row>
    <row r="426" spans="28:30">
      <c r="AB426" s="922" t="s">
        <v>338</v>
      </c>
      <c r="AC426" s="208" t="s">
        <v>2293</v>
      </c>
      <c r="AD426" s="241">
        <v>362</v>
      </c>
    </row>
    <row r="427" spans="28:30">
      <c r="AB427" s="922" t="s">
        <v>338</v>
      </c>
      <c r="AC427" s="208" t="s">
        <v>1520</v>
      </c>
      <c r="AD427" s="241">
        <v>403</v>
      </c>
    </row>
    <row r="428" spans="28:30">
      <c r="AB428" s="922" t="s">
        <v>338</v>
      </c>
      <c r="AC428" s="208" t="s">
        <v>1541</v>
      </c>
      <c r="AD428" s="241">
        <v>465</v>
      </c>
    </row>
    <row r="429" spans="28:30">
      <c r="AB429" s="922" t="s">
        <v>338</v>
      </c>
      <c r="AC429" s="208" t="s">
        <v>1519</v>
      </c>
      <c r="AD429" s="241">
        <v>488</v>
      </c>
    </row>
    <row r="430" spans="28:30">
      <c r="AB430" s="922" t="s">
        <v>338</v>
      </c>
      <c r="AC430" s="208" t="s">
        <v>2294</v>
      </c>
      <c r="AD430" s="241" t="s">
        <v>2109</v>
      </c>
    </row>
    <row r="431" spans="28:30">
      <c r="AB431" s="922" t="s">
        <v>338</v>
      </c>
      <c r="AC431" s="208" t="s">
        <v>1536</v>
      </c>
      <c r="AD431" s="241" t="s">
        <v>2102</v>
      </c>
    </row>
    <row r="432" spans="28:30">
      <c r="AB432" s="922" t="s">
        <v>338</v>
      </c>
      <c r="AC432" s="208" t="s">
        <v>1537</v>
      </c>
      <c r="AD432" s="241" t="s">
        <v>2177</v>
      </c>
    </row>
    <row r="433" spans="28:30">
      <c r="AB433" s="922" t="s">
        <v>338</v>
      </c>
      <c r="AC433" s="208" t="s">
        <v>1531</v>
      </c>
      <c r="AD433" s="241" t="s">
        <v>2177</v>
      </c>
    </row>
    <row r="434" spans="28:30">
      <c r="AB434" s="922" t="s">
        <v>338</v>
      </c>
      <c r="AC434" s="208" t="s">
        <v>1534</v>
      </c>
      <c r="AD434" s="241" t="s">
        <v>2131</v>
      </c>
    </row>
    <row r="435" spans="28:30">
      <c r="AB435" s="922" t="s">
        <v>338</v>
      </c>
      <c r="AC435" s="208" t="s">
        <v>1521</v>
      </c>
      <c r="AD435" s="241" t="s">
        <v>2059</v>
      </c>
    </row>
    <row r="436" spans="28:30">
      <c r="AB436" s="922" t="s">
        <v>338</v>
      </c>
      <c r="AC436" s="208" t="s">
        <v>1529</v>
      </c>
      <c r="AD436" s="241" t="s">
        <v>2061</v>
      </c>
    </row>
    <row r="437" spans="28:30">
      <c r="AB437" s="922" t="s">
        <v>338</v>
      </c>
      <c r="AC437" s="208" t="s">
        <v>1542</v>
      </c>
      <c r="AD437" s="241" t="s">
        <v>2043</v>
      </c>
    </row>
    <row r="438" spans="28:30">
      <c r="AB438" s="922" t="s">
        <v>338</v>
      </c>
      <c r="AC438" s="208" t="s">
        <v>2295</v>
      </c>
      <c r="AD438" s="241" t="s">
        <v>2043</v>
      </c>
    </row>
    <row r="439" spans="28:30">
      <c r="AB439" s="922" t="s">
        <v>338</v>
      </c>
      <c r="AC439" s="208" t="s">
        <v>2296</v>
      </c>
      <c r="AD439" s="241" t="s">
        <v>2043</v>
      </c>
    </row>
    <row r="440" spans="28:30">
      <c r="AB440" s="922" t="s">
        <v>338</v>
      </c>
      <c r="AC440" s="208" t="s">
        <v>2297</v>
      </c>
      <c r="AD440" s="241" t="s">
        <v>2045</v>
      </c>
    </row>
    <row r="441" spans="28:30">
      <c r="AB441" s="922" t="s">
        <v>338</v>
      </c>
      <c r="AC441" s="208" t="s">
        <v>2298</v>
      </c>
      <c r="AD441" s="241" t="s">
        <v>2045</v>
      </c>
    </row>
    <row r="442" spans="28:30">
      <c r="AB442" s="922" t="s">
        <v>338</v>
      </c>
      <c r="AC442" s="208" t="s">
        <v>1547</v>
      </c>
      <c r="AD442" s="241" t="s">
        <v>2045</v>
      </c>
    </row>
    <row r="443" spans="28:30">
      <c r="AB443" s="922" t="s">
        <v>338</v>
      </c>
      <c r="AC443" s="208" t="s">
        <v>2299</v>
      </c>
      <c r="AD443" s="241" t="s">
        <v>2048</v>
      </c>
    </row>
    <row r="444" spans="28:30">
      <c r="AB444" s="922" t="s">
        <v>338</v>
      </c>
      <c r="AC444" s="208" t="s">
        <v>1522</v>
      </c>
      <c r="AD444" s="241" t="s">
        <v>2063</v>
      </c>
    </row>
    <row r="445" spans="28:30">
      <c r="AB445" s="922" t="s">
        <v>338</v>
      </c>
      <c r="AC445" s="208" t="s">
        <v>2300</v>
      </c>
      <c r="AD445" s="241" t="s">
        <v>2050</v>
      </c>
    </row>
    <row r="446" spans="28:30">
      <c r="AB446" s="922" t="s">
        <v>338</v>
      </c>
      <c r="AC446" s="208" t="s">
        <v>2301</v>
      </c>
      <c r="AD446" s="241" t="s">
        <v>2050</v>
      </c>
    </row>
    <row r="447" spans="28:30">
      <c r="AB447" s="922" t="s">
        <v>338</v>
      </c>
      <c r="AC447" s="208" t="s">
        <v>2302</v>
      </c>
      <c r="AD447" s="241" t="s">
        <v>2050</v>
      </c>
    </row>
    <row r="448" spans="28:30">
      <c r="AB448" s="922" t="s">
        <v>338</v>
      </c>
      <c r="AC448" s="208" t="s">
        <v>1545</v>
      </c>
      <c r="AD448" s="241" t="s">
        <v>2050</v>
      </c>
    </row>
    <row r="449" spans="28:30">
      <c r="AB449" s="922" t="s">
        <v>338</v>
      </c>
      <c r="AC449" s="208" t="s">
        <v>1538</v>
      </c>
      <c r="AD449" s="241" t="s">
        <v>2050</v>
      </c>
    </row>
    <row r="450" spans="28:30">
      <c r="AB450" s="922" t="s">
        <v>338</v>
      </c>
      <c r="AC450" s="208" t="s">
        <v>1532</v>
      </c>
      <c r="AD450" s="241" t="s">
        <v>2050</v>
      </c>
    </row>
    <row r="451" spans="28:30">
      <c r="AB451" s="922" t="s">
        <v>338</v>
      </c>
      <c r="AC451" s="208" t="s">
        <v>2303</v>
      </c>
      <c r="AD451" s="241" t="s">
        <v>2050</v>
      </c>
    </row>
    <row r="452" spans="28:30">
      <c r="AB452" s="922" t="s">
        <v>338</v>
      </c>
      <c r="AC452" s="208" t="s">
        <v>2304</v>
      </c>
      <c r="AD452" s="241" t="s">
        <v>2050</v>
      </c>
    </row>
    <row r="453" spans="28:30">
      <c r="AB453" s="922" t="s">
        <v>338</v>
      </c>
      <c r="AC453" s="208" t="s">
        <v>2305</v>
      </c>
      <c r="AD453" s="241" t="s">
        <v>2050</v>
      </c>
    </row>
    <row r="454" spans="28:30">
      <c r="AB454" s="922" t="s">
        <v>338</v>
      </c>
      <c r="AC454" s="208" t="s">
        <v>2306</v>
      </c>
      <c r="AD454" s="241" t="s">
        <v>2050</v>
      </c>
    </row>
    <row r="455" spans="28:30">
      <c r="AB455" s="922" t="s">
        <v>97</v>
      </c>
      <c r="AC455" s="208" t="s">
        <v>2307</v>
      </c>
      <c r="AD455" s="241" t="s">
        <v>2043</v>
      </c>
    </row>
    <row r="456" spans="28:30">
      <c r="AB456" s="922" t="s">
        <v>338</v>
      </c>
      <c r="AC456" s="208" t="s">
        <v>2308</v>
      </c>
      <c r="AD456" s="241" t="s">
        <v>2045</v>
      </c>
    </row>
    <row r="457" spans="28:30">
      <c r="AB457" s="922" t="s">
        <v>338</v>
      </c>
      <c r="AC457" s="208" t="s">
        <v>2309</v>
      </c>
      <c r="AD457" s="241" t="s">
        <v>2050</v>
      </c>
    </row>
    <row r="458" spans="28:30">
      <c r="AB458" s="922" t="s">
        <v>338</v>
      </c>
      <c r="AC458" s="208" t="s">
        <v>2310</v>
      </c>
      <c r="AD458" s="241" t="s">
        <v>2050</v>
      </c>
    </row>
    <row r="459" spans="28:30">
      <c r="AB459" s="922" t="s">
        <v>63</v>
      </c>
      <c r="AC459" s="208" t="s">
        <v>2311</v>
      </c>
      <c r="AD459" s="241">
        <v>165</v>
      </c>
    </row>
    <row r="460" spans="28:30">
      <c r="AB460" s="922" t="s">
        <v>338</v>
      </c>
      <c r="AC460" s="208" t="s">
        <v>2312</v>
      </c>
      <c r="AD460" s="241">
        <v>357</v>
      </c>
    </row>
    <row r="461" spans="28:30">
      <c r="AB461" s="922" t="s">
        <v>338</v>
      </c>
      <c r="AC461" s="208" t="s">
        <v>2313</v>
      </c>
      <c r="AD461" s="241">
        <v>490</v>
      </c>
    </row>
    <row r="462" spans="28:30">
      <c r="AB462" s="922" t="s">
        <v>338</v>
      </c>
      <c r="AC462" s="208" t="s">
        <v>2314</v>
      </c>
      <c r="AD462" s="241" t="s">
        <v>2177</v>
      </c>
    </row>
    <row r="463" spans="28:30">
      <c r="AB463" s="922" t="s">
        <v>338</v>
      </c>
      <c r="AC463" s="208" t="s">
        <v>2315</v>
      </c>
      <c r="AD463" s="241" t="s">
        <v>2061</v>
      </c>
    </row>
    <row r="464" spans="28:30">
      <c r="AB464" s="922" t="s">
        <v>338</v>
      </c>
      <c r="AC464" s="208" t="s">
        <v>2316</v>
      </c>
      <c r="AD464" s="241" t="s">
        <v>2043</v>
      </c>
    </row>
    <row r="465" spans="28:30">
      <c r="AB465" s="922" t="s">
        <v>338</v>
      </c>
      <c r="AC465" s="208" t="s">
        <v>2317</v>
      </c>
      <c r="AD465" s="241" t="s">
        <v>2063</v>
      </c>
    </row>
    <row r="466" spans="28:30">
      <c r="AB466" s="922" t="s">
        <v>338</v>
      </c>
      <c r="AC466" s="208" t="s">
        <v>2318</v>
      </c>
      <c r="AD466" s="241" t="s">
        <v>2063</v>
      </c>
    </row>
    <row r="467" spans="28:30">
      <c r="AB467" s="922" t="s">
        <v>338</v>
      </c>
      <c r="AC467" s="208" t="s">
        <v>2319</v>
      </c>
      <c r="AD467" s="241" t="s">
        <v>2050</v>
      </c>
    </row>
    <row r="468" spans="28:30">
      <c r="AB468" s="922" t="s">
        <v>338</v>
      </c>
      <c r="AC468" s="208" t="s">
        <v>2320</v>
      </c>
      <c r="AD468" s="241" t="s">
        <v>2050</v>
      </c>
    </row>
    <row r="469" spans="28:30">
      <c r="AB469" s="922" t="s">
        <v>125</v>
      </c>
      <c r="AC469" s="208" t="s">
        <v>2321</v>
      </c>
      <c r="AD469" s="241" t="s">
        <v>2050</v>
      </c>
    </row>
    <row r="470" spans="28:30">
      <c r="AB470" s="922" t="s">
        <v>338</v>
      </c>
      <c r="AC470" s="208" t="s">
        <v>2322</v>
      </c>
      <c r="AD470" s="241" t="s">
        <v>2050</v>
      </c>
    </row>
    <row r="471" spans="28:30">
      <c r="AB471" s="922" t="s">
        <v>126</v>
      </c>
      <c r="AC471" s="208" t="s">
        <v>2323</v>
      </c>
      <c r="AD471" s="241" t="s">
        <v>2048</v>
      </c>
    </row>
    <row r="472" spans="28:30">
      <c r="AB472" s="922" t="s">
        <v>338</v>
      </c>
      <c r="AC472" s="208" t="s">
        <v>2324</v>
      </c>
      <c r="AD472" s="241" t="s">
        <v>2050</v>
      </c>
    </row>
    <row r="473" spans="28:30">
      <c r="AB473" s="922" t="s">
        <v>338</v>
      </c>
      <c r="AC473" s="208" t="s">
        <v>2325</v>
      </c>
      <c r="AD473" s="241" t="s">
        <v>2050</v>
      </c>
    </row>
    <row r="474" spans="28:30">
      <c r="AB474" s="922" t="s">
        <v>117</v>
      </c>
      <c r="AC474" s="208" t="s">
        <v>2326</v>
      </c>
      <c r="AD474" s="241">
        <v>220</v>
      </c>
    </row>
    <row r="475" spans="28:30">
      <c r="AB475" s="922" t="s">
        <v>338</v>
      </c>
      <c r="AC475" s="208" t="s">
        <v>2327</v>
      </c>
      <c r="AD475" s="241" t="s">
        <v>2109</v>
      </c>
    </row>
    <row r="476" spans="28:30">
      <c r="AB476" s="922" t="s">
        <v>338</v>
      </c>
      <c r="AC476" s="208" t="s">
        <v>2328</v>
      </c>
      <c r="AD476" s="241" t="s">
        <v>2177</v>
      </c>
    </row>
    <row r="477" spans="28:30">
      <c r="AB477" s="922" t="s">
        <v>338</v>
      </c>
      <c r="AC477" s="208" t="s">
        <v>2329</v>
      </c>
      <c r="AD477" s="241" t="s">
        <v>2058</v>
      </c>
    </row>
    <row r="478" spans="28:30">
      <c r="AB478" s="922" t="s">
        <v>338</v>
      </c>
      <c r="AC478" s="208" t="s">
        <v>2330</v>
      </c>
      <c r="AD478" s="241" t="s">
        <v>2043</v>
      </c>
    </row>
    <row r="479" spans="28:30">
      <c r="AB479" s="922" t="s">
        <v>338</v>
      </c>
      <c r="AC479" s="208" t="s">
        <v>2331</v>
      </c>
      <c r="AD479" s="241" t="s">
        <v>2048</v>
      </c>
    </row>
    <row r="480" spans="28:30">
      <c r="AB480" s="922" t="s">
        <v>338</v>
      </c>
      <c r="AC480" s="208" t="s">
        <v>2332</v>
      </c>
      <c r="AD480" s="241" t="s">
        <v>2048</v>
      </c>
    </row>
    <row r="481" spans="28:30">
      <c r="AB481" s="922" t="s">
        <v>338</v>
      </c>
      <c r="AC481" s="208" t="s">
        <v>2333</v>
      </c>
      <c r="AD481" s="241" t="s">
        <v>2050</v>
      </c>
    </row>
    <row r="482" spans="28:30">
      <c r="AB482" s="922" t="s">
        <v>118</v>
      </c>
      <c r="AC482" s="208" t="s">
        <v>1550</v>
      </c>
      <c r="AD482" s="241">
        <v>423</v>
      </c>
    </row>
    <row r="483" spans="28:30">
      <c r="AB483" s="922" t="s">
        <v>338</v>
      </c>
      <c r="AC483" s="208" t="s">
        <v>2334</v>
      </c>
      <c r="AD483" s="241" t="s">
        <v>2045</v>
      </c>
    </row>
    <row r="484" spans="28:30">
      <c r="AB484" s="922" t="s">
        <v>338</v>
      </c>
      <c r="AC484" s="208" t="s">
        <v>2335</v>
      </c>
      <c r="AD484" s="241" t="s">
        <v>2050</v>
      </c>
    </row>
    <row r="485" spans="28:30">
      <c r="AB485" s="922" t="s">
        <v>338</v>
      </c>
      <c r="AC485" s="208" t="s">
        <v>2336</v>
      </c>
      <c r="AD485" s="241" t="s">
        <v>2050</v>
      </c>
    </row>
    <row r="486" spans="28:30">
      <c r="AB486" s="922" t="s">
        <v>944</v>
      </c>
      <c r="AC486" s="208" t="s">
        <v>1553</v>
      </c>
      <c r="AD486" s="241">
        <v>367</v>
      </c>
    </row>
    <row r="487" spans="28:30">
      <c r="AB487" s="922" t="s">
        <v>338</v>
      </c>
      <c r="AC487" s="208" t="s">
        <v>1552</v>
      </c>
      <c r="AD487" s="241" t="s">
        <v>2048</v>
      </c>
    </row>
    <row r="488" spans="28:30">
      <c r="AB488" s="922" t="s">
        <v>44</v>
      </c>
      <c r="AC488" s="208" t="s">
        <v>2337</v>
      </c>
      <c r="AD488" s="241">
        <v>59</v>
      </c>
    </row>
    <row r="489" spans="28:30">
      <c r="AB489" s="922" t="s">
        <v>338</v>
      </c>
      <c r="AC489" s="208" t="s">
        <v>2338</v>
      </c>
      <c r="AD489" s="241">
        <v>132</v>
      </c>
    </row>
    <row r="490" spans="28:30">
      <c r="AB490" s="922" t="s">
        <v>338</v>
      </c>
      <c r="AC490" s="208" t="s">
        <v>2339</v>
      </c>
      <c r="AD490" s="241">
        <v>141</v>
      </c>
    </row>
    <row r="491" spans="28:30">
      <c r="AB491" s="922" t="s">
        <v>338</v>
      </c>
      <c r="AC491" s="208" t="s">
        <v>2340</v>
      </c>
      <c r="AD491" s="241">
        <v>142</v>
      </c>
    </row>
    <row r="492" spans="28:30">
      <c r="AB492" s="922" t="s">
        <v>338</v>
      </c>
      <c r="AC492" s="208" t="s">
        <v>1557</v>
      </c>
      <c r="AD492" s="241">
        <v>187</v>
      </c>
    </row>
    <row r="493" spans="28:30">
      <c r="AB493" s="922" t="s">
        <v>338</v>
      </c>
      <c r="AC493" s="208" t="s">
        <v>2341</v>
      </c>
      <c r="AD493" s="241">
        <v>379</v>
      </c>
    </row>
    <row r="494" spans="28:30">
      <c r="AB494" s="922" t="s">
        <v>338</v>
      </c>
      <c r="AC494" s="208" t="s">
        <v>2342</v>
      </c>
      <c r="AD494" s="241">
        <v>391</v>
      </c>
    </row>
    <row r="495" spans="28:30">
      <c r="AB495" s="922" t="s">
        <v>338</v>
      </c>
      <c r="AC495" s="208" t="s">
        <v>2343</v>
      </c>
      <c r="AD495" s="241">
        <v>439</v>
      </c>
    </row>
    <row r="496" spans="28:30">
      <c r="AB496" s="922" t="s">
        <v>338</v>
      </c>
      <c r="AC496" s="208" t="s">
        <v>2344</v>
      </c>
      <c r="AD496" s="241" t="s">
        <v>2102</v>
      </c>
    </row>
    <row r="497" spans="28:30">
      <c r="AB497" s="922" t="s">
        <v>338</v>
      </c>
      <c r="AC497" s="208" t="s">
        <v>2345</v>
      </c>
      <c r="AD497" s="241" t="s">
        <v>2058</v>
      </c>
    </row>
    <row r="498" spans="28:30">
      <c r="AB498" s="922" t="s">
        <v>338</v>
      </c>
      <c r="AC498" s="208" t="s">
        <v>2346</v>
      </c>
      <c r="AD498" s="241" t="s">
        <v>2043</v>
      </c>
    </row>
    <row r="499" spans="28:30">
      <c r="AB499" s="922" t="s">
        <v>338</v>
      </c>
      <c r="AC499" s="208" t="s">
        <v>2347</v>
      </c>
      <c r="AD499" s="241" t="s">
        <v>2045</v>
      </c>
    </row>
    <row r="500" spans="28:30">
      <c r="AB500" s="922" t="s">
        <v>338</v>
      </c>
      <c r="AC500" s="208" t="s">
        <v>2348</v>
      </c>
      <c r="AD500" s="241" t="s">
        <v>2048</v>
      </c>
    </row>
    <row r="501" spans="28:30">
      <c r="AB501" s="922" t="s">
        <v>338</v>
      </c>
      <c r="AC501" s="208" t="s">
        <v>2349</v>
      </c>
      <c r="AD501" s="241" t="s">
        <v>2048</v>
      </c>
    </row>
    <row r="502" spans="28:30">
      <c r="AB502" s="922" t="s">
        <v>338</v>
      </c>
      <c r="AC502" s="208" t="s">
        <v>2350</v>
      </c>
      <c r="AD502" s="241" t="s">
        <v>2063</v>
      </c>
    </row>
    <row r="503" spans="28:30">
      <c r="AB503" s="922" t="s">
        <v>338</v>
      </c>
      <c r="AC503" s="208" t="s">
        <v>2351</v>
      </c>
      <c r="AD503" s="241" t="s">
        <v>2050</v>
      </c>
    </row>
    <row r="504" spans="28:30">
      <c r="AB504" s="922" t="s">
        <v>338</v>
      </c>
      <c r="AC504" s="208" t="s">
        <v>2352</v>
      </c>
      <c r="AD504" s="241" t="s">
        <v>2050</v>
      </c>
    </row>
    <row r="505" spans="28:30">
      <c r="AB505" s="922" t="s">
        <v>338</v>
      </c>
      <c r="AC505" s="208" t="s">
        <v>2353</v>
      </c>
      <c r="AD505" s="241" t="s">
        <v>2050</v>
      </c>
    </row>
    <row r="506" spans="28:30">
      <c r="AB506" s="922" t="s">
        <v>338</v>
      </c>
      <c r="AC506" s="208" t="s">
        <v>2354</v>
      </c>
      <c r="AD506" s="241" t="s">
        <v>2050</v>
      </c>
    </row>
    <row r="507" spans="28:30">
      <c r="AB507" s="922" t="s">
        <v>338</v>
      </c>
      <c r="AC507" s="208" t="s">
        <v>2355</v>
      </c>
      <c r="AD507" s="241" t="s">
        <v>2050</v>
      </c>
    </row>
    <row r="508" spans="28:30">
      <c r="AB508" s="922" t="s">
        <v>144</v>
      </c>
      <c r="AC508" s="208" t="s">
        <v>2356</v>
      </c>
      <c r="AD508" s="241" t="s">
        <v>2050</v>
      </c>
    </row>
    <row r="509" spans="28:30">
      <c r="AB509" s="922" t="s">
        <v>15</v>
      </c>
      <c r="AC509" s="208" t="s">
        <v>2357</v>
      </c>
      <c r="AD509" s="241">
        <v>100</v>
      </c>
    </row>
    <row r="510" spans="28:30">
      <c r="AB510" s="922" t="s">
        <v>338</v>
      </c>
      <c r="AC510" s="208" t="s">
        <v>2358</v>
      </c>
      <c r="AD510" s="241">
        <v>155</v>
      </c>
    </row>
    <row r="511" spans="28:30">
      <c r="AB511" s="922" t="s">
        <v>338</v>
      </c>
      <c r="AC511" s="208" t="s">
        <v>2359</v>
      </c>
      <c r="AD511" s="241" t="s">
        <v>2059</v>
      </c>
    </row>
    <row r="512" spans="28:30">
      <c r="AB512" s="922" t="s">
        <v>338</v>
      </c>
      <c r="AC512" s="208" t="s">
        <v>2360</v>
      </c>
      <c r="AD512" s="241" t="s">
        <v>2045</v>
      </c>
    </row>
    <row r="513" spans="28:30">
      <c r="AB513" s="922" t="s">
        <v>338</v>
      </c>
      <c r="AC513" s="208" t="s">
        <v>2361</v>
      </c>
      <c r="AD513" s="241" t="s">
        <v>2048</v>
      </c>
    </row>
    <row r="514" spans="28:30">
      <c r="AB514" s="922" t="s">
        <v>338</v>
      </c>
      <c r="AC514" s="208" t="s">
        <v>2362</v>
      </c>
      <c r="AD514" s="241" t="s">
        <v>2048</v>
      </c>
    </row>
    <row r="515" spans="28:30">
      <c r="AB515" s="922" t="s">
        <v>338</v>
      </c>
      <c r="AC515" s="208" t="s">
        <v>2363</v>
      </c>
      <c r="AD515" s="241" t="s">
        <v>2048</v>
      </c>
    </row>
    <row r="516" spans="28:30">
      <c r="AB516" s="922" t="s">
        <v>338</v>
      </c>
      <c r="AC516" s="208" t="s">
        <v>2364</v>
      </c>
      <c r="AD516" s="241" t="s">
        <v>2063</v>
      </c>
    </row>
    <row r="517" spans="28:30">
      <c r="AB517" s="922" t="s">
        <v>338</v>
      </c>
      <c r="AC517" s="208" t="s">
        <v>2365</v>
      </c>
      <c r="AD517" s="241" t="s">
        <v>2050</v>
      </c>
    </row>
    <row r="518" spans="28:30">
      <c r="AB518" s="922" t="s">
        <v>338</v>
      </c>
      <c r="AC518" s="208" t="s">
        <v>2366</v>
      </c>
      <c r="AD518" s="241" t="s">
        <v>2050</v>
      </c>
    </row>
    <row r="519" spans="28:30">
      <c r="AB519" s="922" t="s">
        <v>338</v>
      </c>
      <c r="AC519" s="208" t="s">
        <v>2367</v>
      </c>
      <c r="AD519" s="241" t="s">
        <v>2050</v>
      </c>
    </row>
    <row r="520" spans="28:30">
      <c r="AB520" s="922" t="s">
        <v>338</v>
      </c>
      <c r="AC520" s="208" t="s">
        <v>2368</v>
      </c>
      <c r="AD520" s="241" t="s">
        <v>2050</v>
      </c>
    </row>
    <row r="521" spans="28:30">
      <c r="AB521" s="922" t="s">
        <v>59</v>
      </c>
      <c r="AC521" s="208" t="s">
        <v>1568</v>
      </c>
      <c r="AD521" s="241">
        <v>57</v>
      </c>
    </row>
    <row r="522" spans="28:30">
      <c r="AB522" s="922" t="s">
        <v>338</v>
      </c>
      <c r="AC522" s="208" t="s">
        <v>1566</v>
      </c>
      <c r="AD522" s="241">
        <v>61</v>
      </c>
    </row>
    <row r="523" spans="28:30">
      <c r="AB523" s="922" t="s">
        <v>338</v>
      </c>
      <c r="AC523" s="208" t="s">
        <v>1569</v>
      </c>
      <c r="AD523" s="241">
        <v>115</v>
      </c>
    </row>
    <row r="524" spans="28:30">
      <c r="AB524" s="922" t="s">
        <v>338</v>
      </c>
      <c r="AC524" s="208" t="s">
        <v>1571</v>
      </c>
      <c r="AD524" s="241">
        <v>120</v>
      </c>
    </row>
    <row r="525" spans="28:30">
      <c r="AB525" s="922" t="s">
        <v>338</v>
      </c>
      <c r="AC525" s="208" t="s">
        <v>1561</v>
      </c>
      <c r="AD525" s="241">
        <v>121</v>
      </c>
    </row>
    <row r="526" spans="28:30">
      <c r="AB526" s="922" t="s">
        <v>338</v>
      </c>
      <c r="AC526" s="208" t="s">
        <v>1564</v>
      </c>
      <c r="AD526" s="241">
        <v>128</v>
      </c>
    </row>
    <row r="527" spans="28:30">
      <c r="AB527" s="922" t="s">
        <v>338</v>
      </c>
      <c r="AC527" s="208" t="s">
        <v>1562</v>
      </c>
      <c r="AD527" s="241">
        <v>128</v>
      </c>
    </row>
    <row r="528" spans="28:30">
      <c r="AB528" s="922" t="s">
        <v>338</v>
      </c>
      <c r="AC528" s="208" t="s">
        <v>1563</v>
      </c>
      <c r="AD528" s="241">
        <v>197</v>
      </c>
    </row>
    <row r="529" spans="28:30">
      <c r="AB529" s="922" t="s">
        <v>338</v>
      </c>
      <c r="AC529" s="208" t="s">
        <v>1572</v>
      </c>
      <c r="AD529" s="241">
        <v>197</v>
      </c>
    </row>
    <row r="530" spans="28:30">
      <c r="AB530" s="922" t="s">
        <v>338</v>
      </c>
      <c r="AC530" s="208" t="s">
        <v>2369</v>
      </c>
      <c r="AD530" s="241">
        <v>214</v>
      </c>
    </row>
    <row r="531" spans="28:30">
      <c r="AB531" s="922" t="s">
        <v>338</v>
      </c>
      <c r="AC531" s="208" t="s">
        <v>1570</v>
      </c>
      <c r="AD531" s="241">
        <v>234</v>
      </c>
    </row>
    <row r="532" spans="28:30">
      <c r="AB532" s="922" t="s">
        <v>338</v>
      </c>
      <c r="AC532" s="208" t="s">
        <v>1567</v>
      </c>
      <c r="AD532" s="241">
        <v>236</v>
      </c>
    </row>
    <row r="533" spans="28:30">
      <c r="AB533" s="922" t="s">
        <v>338</v>
      </c>
      <c r="AC533" s="208" t="s">
        <v>1573</v>
      </c>
      <c r="AD533" s="241">
        <v>368</v>
      </c>
    </row>
    <row r="534" spans="28:30">
      <c r="AB534" s="922" t="s">
        <v>116</v>
      </c>
      <c r="AC534" s="208" t="s">
        <v>1574</v>
      </c>
      <c r="AD534" s="241">
        <v>81</v>
      </c>
    </row>
    <row r="535" spans="28:30">
      <c r="AB535" s="922" t="s">
        <v>338</v>
      </c>
      <c r="AC535" s="208" t="s">
        <v>1575</v>
      </c>
      <c r="AD535" s="241">
        <v>184</v>
      </c>
    </row>
    <row r="536" spans="28:30">
      <c r="AB536" s="922" t="s">
        <v>338</v>
      </c>
      <c r="AC536" s="208" t="s">
        <v>1577</v>
      </c>
      <c r="AD536" s="241">
        <v>223</v>
      </c>
    </row>
    <row r="537" spans="28:30">
      <c r="AB537" s="922" t="s">
        <v>338</v>
      </c>
      <c r="AC537" s="208" t="s">
        <v>1576</v>
      </c>
      <c r="AD537" s="241">
        <v>270</v>
      </c>
    </row>
    <row r="538" spans="28:30">
      <c r="AB538" s="922" t="s">
        <v>338</v>
      </c>
      <c r="AC538" s="208" t="s">
        <v>1578</v>
      </c>
      <c r="AD538" s="241">
        <v>272</v>
      </c>
    </row>
    <row r="539" spans="28:30">
      <c r="AB539" s="922" t="s">
        <v>338</v>
      </c>
      <c r="AC539" s="208" t="s">
        <v>2370</v>
      </c>
      <c r="AD539" s="241">
        <v>375</v>
      </c>
    </row>
    <row r="540" spans="28:30">
      <c r="AB540" s="922" t="s">
        <v>338</v>
      </c>
      <c r="AC540" s="208" t="s">
        <v>1580</v>
      </c>
      <c r="AD540" s="241">
        <v>387</v>
      </c>
    </row>
    <row r="541" spans="28:30">
      <c r="AB541" s="922" t="s">
        <v>338</v>
      </c>
      <c r="AC541" s="208" t="s">
        <v>2371</v>
      </c>
      <c r="AD541" s="241">
        <v>437</v>
      </c>
    </row>
    <row r="542" spans="28:30">
      <c r="AB542" s="922" t="s">
        <v>109</v>
      </c>
      <c r="AC542" s="208" t="s">
        <v>1582</v>
      </c>
      <c r="AD542" s="241">
        <v>113</v>
      </c>
    </row>
    <row r="543" spans="28:30">
      <c r="AB543" s="922" t="s">
        <v>338</v>
      </c>
      <c r="AC543" s="208" t="s">
        <v>1584</v>
      </c>
      <c r="AD543" s="241">
        <v>194</v>
      </c>
    </row>
    <row r="544" spans="28:30">
      <c r="AB544" s="922" t="s">
        <v>338</v>
      </c>
      <c r="AC544" s="208" t="s">
        <v>2372</v>
      </c>
      <c r="AD544" s="241">
        <v>360</v>
      </c>
    </row>
    <row r="545" spans="28:30">
      <c r="AB545" s="922" t="s">
        <v>338</v>
      </c>
      <c r="AC545" s="208" t="s">
        <v>2373</v>
      </c>
      <c r="AD545" s="241">
        <v>416</v>
      </c>
    </row>
    <row r="546" spans="28:30">
      <c r="AB546" s="922" t="s">
        <v>122</v>
      </c>
      <c r="AC546" s="208" t="s">
        <v>2374</v>
      </c>
      <c r="AD546" s="241">
        <v>375</v>
      </c>
    </row>
    <row r="547" spans="28:30">
      <c r="AB547" s="922" t="s">
        <v>10</v>
      </c>
      <c r="AC547" s="208" t="s">
        <v>2375</v>
      </c>
      <c r="AD547" s="241">
        <v>355</v>
      </c>
    </row>
    <row r="548" spans="28:30">
      <c r="AB548" s="922" t="s">
        <v>338</v>
      </c>
      <c r="AC548" s="208" t="s">
        <v>2376</v>
      </c>
      <c r="AD548" s="241">
        <v>373</v>
      </c>
    </row>
    <row r="549" spans="28:30">
      <c r="AB549" s="922" t="s">
        <v>338</v>
      </c>
      <c r="AC549" s="208" t="s">
        <v>1588</v>
      </c>
      <c r="AD549" s="241">
        <v>454</v>
      </c>
    </row>
    <row r="550" spans="28:30">
      <c r="AB550" s="922" t="s">
        <v>338</v>
      </c>
      <c r="AC550" s="208" t="s">
        <v>2377</v>
      </c>
      <c r="AD550" s="241" t="s">
        <v>2045</v>
      </c>
    </row>
    <row r="551" spans="28:30">
      <c r="AB551" s="922" t="s">
        <v>338</v>
      </c>
      <c r="AC551" s="208" t="s">
        <v>1587</v>
      </c>
      <c r="AD551" s="241" t="s">
        <v>2050</v>
      </c>
    </row>
    <row r="552" spans="28:30">
      <c r="AB552" s="922" t="s">
        <v>338</v>
      </c>
      <c r="AC552" s="208" t="s">
        <v>2378</v>
      </c>
      <c r="AD552" s="241" t="s">
        <v>2050</v>
      </c>
    </row>
    <row r="553" spans="28:30">
      <c r="AB553" s="922" t="s">
        <v>338</v>
      </c>
      <c r="AC553" s="208" t="s">
        <v>1589</v>
      </c>
      <c r="AD553" s="241" t="s">
        <v>2050</v>
      </c>
    </row>
    <row r="554" spans="28:30">
      <c r="AB554" s="922" t="s">
        <v>119</v>
      </c>
      <c r="AC554" s="208" t="s">
        <v>2379</v>
      </c>
      <c r="AD554" s="241" t="s">
        <v>2050</v>
      </c>
    </row>
    <row r="555" spans="28:30">
      <c r="AB555" s="922" t="s">
        <v>43</v>
      </c>
      <c r="AC555" s="208" t="s">
        <v>2380</v>
      </c>
      <c r="AD555" s="241">
        <v>432</v>
      </c>
    </row>
    <row r="556" spans="28:30">
      <c r="AB556" s="922" t="s">
        <v>338</v>
      </c>
      <c r="AC556" s="208" t="s">
        <v>2381</v>
      </c>
      <c r="AD556" s="241" t="s">
        <v>2048</v>
      </c>
    </row>
    <row r="557" spans="28:30">
      <c r="AB557" s="922" t="s">
        <v>338</v>
      </c>
      <c r="AC557" s="208" t="s">
        <v>2382</v>
      </c>
      <c r="AD557" s="241" t="s">
        <v>2050</v>
      </c>
    </row>
    <row r="558" spans="28:30">
      <c r="AB558" s="922" t="s">
        <v>16</v>
      </c>
      <c r="AC558" s="208" t="s">
        <v>2383</v>
      </c>
      <c r="AD558" s="241">
        <v>396</v>
      </c>
    </row>
    <row r="559" spans="28:30">
      <c r="AB559" s="922" t="s">
        <v>338</v>
      </c>
      <c r="AC559" s="208" t="s">
        <v>2384</v>
      </c>
      <c r="AD559" s="241" t="s">
        <v>2043</v>
      </c>
    </row>
    <row r="560" spans="28:30">
      <c r="AB560" s="922" t="s">
        <v>338</v>
      </c>
      <c r="AC560" s="208" t="s">
        <v>2385</v>
      </c>
      <c r="AD560" s="241" t="s">
        <v>2050</v>
      </c>
    </row>
    <row r="561" spans="28:30">
      <c r="AB561" s="922" t="s">
        <v>338</v>
      </c>
      <c r="AC561" s="208" t="s">
        <v>2386</v>
      </c>
      <c r="AD561" s="241" t="s">
        <v>2050</v>
      </c>
    </row>
    <row r="562" spans="28:30">
      <c r="AB562" s="922" t="s">
        <v>35</v>
      </c>
      <c r="AC562" s="208" t="s">
        <v>1591</v>
      </c>
      <c r="AD562" s="241">
        <v>321</v>
      </c>
    </row>
    <row r="563" spans="28:30">
      <c r="AB563" s="922" t="s">
        <v>338</v>
      </c>
      <c r="AC563" s="208" t="s">
        <v>1592</v>
      </c>
      <c r="AD563" s="241">
        <v>326</v>
      </c>
    </row>
    <row r="564" spans="28:30">
      <c r="AB564" s="922" t="s">
        <v>338</v>
      </c>
      <c r="AC564" s="208" t="s">
        <v>1596</v>
      </c>
      <c r="AD564" s="241" t="s">
        <v>2067</v>
      </c>
    </row>
    <row r="565" spans="28:30">
      <c r="AB565" s="922" t="s">
        <v>338</v>
      </c>
      <c r="AC565" s="208" t="s">
        <v>2387</v>
      </c>
      <c r="AD565" s="241" t="s">
        <v>2050</v>
      </c>
    </row>
    <row r="566" spans="28:30">
      <c r="AB566" s="922" t="s">
        <v>338</v>
      </c>
      <c r="AC566" s="208" t="s">
        <v>1593</v>
      </c>
      <c r="AD566" s="241" t="s">
        <v>2050</v>
      </c>
    </row>
    <row r="567" spans="28:30">
      <c r="AB567" s="922" t="s">
        <v>338</v>
      </c>
      <c r="AC567" s="208" t="s">
        <v>2388</v>
      </c>
      <c r="AD567" s="241" t="s">
        <v>2050</v>
      </c>
    </row>
    <row r="568" spans="28:30">
      <c r="AB568" s="922" t="s">
        <v>338</v>
      </c>
      <c r="AC568" s="208" t="s">
        <v>1595</v>
      </c>
      <c r="AD568" s="241" t="s">
        <v>2050</v>
      </c>
    </row>
    <row r="569" spans="28:30">
      <c r="AB569" s="922" t="s">
        <v>338</v>
      </c>
      <c r="AC569" s="208" t="s">
        <v>2389</v>
      </c>
      <c r="AD569" s="241" t="s">
        <v>2050</v>
      </c>
    </row>
    <row r="570" spans="28:30">
      <c r="AB570" s="922" t="s">
        <v>338</v>
      </c>
      <c r="AC570" s="208" t="s">
        <v>2390</v>
      </c>
      <c r="AD570" s="241" t="s">
        <v>2050</v>
      </c>
    </row>
    <row r="571" spans="28:30">
      <c r="AB571" s="922" t="s">
        <v>338</v>
      </c>
      <c r="AC571" s="208" t="s">
        <v>2391</v>
      </c>
      <c r="AD571" s="241" t="s">
        <v>2050</v>
      </c>
    </row>
    <row r="572" spans="28:30">
      <c r="AB572" s="922" t="s">
        <v>338</v>
      </c>
      <c r="AC572" s="208" t="s">
        <v>2392</v>
      </c>
      <c r="AD572" s="241" t="s">
        <v>2050</v>
      </c>
    </row>
    <row r="573" spans="28:30">
      <c r="AB573" s="922" t="s">
        <v>338</v>
      </c>
      <c r="AC573" s="208" t="s">
        <v>2393</v>
      </c>
      <c r="AD573" s="241" t="s">
        <v>2050</v>
      </c>
    </row>
    <row r="574" spans="28:30">
      <c r="AB574" s="922" t="s">
        <v>338</v>
      </c>
      <c r="AC574" s="208" t="s">
        <v>2394</v>
      </c>
      <c r="AD574" s="241" t="s">
        <v>2050</v>
      </c>
    </row>
    <row r="575" spans="28:30">
      <c r="AB575" s="922" t="s">
        <v>338</v>
      </c>
      <c r="AC575" s="208" t="s">
        <v>2395</v>
      </c>
      <c r="AD575" s="241" t="s">
        <v>2050</v>
      </c>
    </row>
    <row r="576" spans="28:30">
      <c r="AB576" s="922" t="s">
        <v>338</v>
      </c>
      <c r="AC576" s="208" t="s">
        <v>2396</v>
      </c>
      <c r="AD576" s="241" t="s">
        <v>2050</v>
      </c>
    </row>
    <row r="577" spans="28:30">
      <c r="AB577" s="922" t="s">
        <v>74</v>
      </c>
      <c r="AC577" s="208" t="s">
        <v>1599</v>
      </c>
      <c r="AD577" s="241">
        <v>357</v>
      </c>
    </row>
    <row r="578" spans="28:30">
      <c r="AB578" s="922" t="s">
        <v>338</v>
      </c>
      <c r="AC578" s="208" t="s">
        <v>1600</v>
      </c>
      <c r="AD578" s="241">
        <v>357</v>
      </c>
    </row>
    <row r="579" spans="28:30">
      <c r="AB579" s="922" t="s">
        <v>338</v>
      </c>
      <c r="AC579" s="208" t="s">
        <v>2397</v>
      </c>
      <c r="AD579" s="241">
        <v>428</v>
      </c>
    </row>
    <row r="580" spans="28:30">
      <c r="AB580" s="922" t="s">
        <v>338</v>
      </c>
      <c r="AC580" s="208" t="s">
        <v>1603</v>
      </c>
      <c r="AD580" s="241">
        <v>431</v>
      </c>
    </row>
    <row r="581" spans="28:30">
      <c r="AB581" s="922" t="s">
        <v>338</v>
      </c>
      <c r="AC581" s="208" t="s">
        <v>1602</v>
      </c>
      <c r="AD581" s="241" t="s">
        <v>2069</v>
      </c>
    </row>
    <row r="582" spans="28:30">
      <c r="AB582" s="922" t="s">
        <v>338</v>
      </c>
      <c r="AC582" s="208" t="s">
        <v>1601</v>
      </c>
      <c r="AD582" s="241" t="s">
        <v>2061</v>
      </c>
    </row>
    <row r="583" spans="28:30">
      <c r="AB583" s="922" t="s">
        <v>338</v>
      </c>
      <c r="AC583" s="208" t="s">
        <v>2398</v>
      </c>
      <c r="AD583" s="241" t="s">
        <v>2050</v>
      </c>
    </row>
    <row r="584" spans="28:30">
      <c r="AB584" s="922" t="s">
        <v>139</v>
      </c>
      <c r="AC584" s="208" t="s">
        <v>1605</v>
      </c>
      <c r="AD584" s="241">
        <v>245</v>
      </c>
    </row>
    <row r="585" spans="28:30">
      <c r="AB585" s="922" t="s">
        <v>54</v>
      </c>
      <c r="AC585" s="208" t="s">
        <v>2399</v>
      </c>
      <c r="AD585" s="241" t="s">
        <v>2050</v>
      </c>
    </row>
    <row r="586" spans="28:30">
      <c r="AB586" s="922" t="s">
        <v>338</v>
      </c>
      <c r="AC586" s="208" t="s">
        <v>2400</v>
      </c>
      <c r="AD586" s="241" t="s">
        <v>2050</v>
      </c>
    </row>
    <row r="587" spans="28:30">
      <c r="AB587" s="922" t="s">
        <v>13</v>
      </c>
      <c r="AC587" s="208" t="s">
        <v>2401</v>
      </c>
      <c r="AD587" s="241">
        <v>74</v>
      </c>
    </row>
    <row r="588" spans="28:30">
      <c r="AB588" s="922" t="s">
        <v>338</v>
      </c>
      <c r="AC588" s="208" t="s">
        <v>1608</v>
      </c>
      <c r="AD588" s="241">
        <v>225</v>
      </c>
    </row>
    <row r="589" spans="28:30">
      <c r="AB589" s="922" t="s">
        <v>338</v>
      </c>
      <c r="AC589" s="208" t="s">
        <v>1610</v>
      </c>
      <c r="AD589" s="241">
        <v>228</v>
      </c>
    </row>
    <row r="590" spans="28:30">
      <c r="AB590" s="922" t="s">
        <v>338</v>
      </c>
      <c r="AC590" s="208" t="s">
        <v>1614</v>
      </c>
      <c r="AD590" s="241">
        <v>250</v>
      </c>
    </row>
    <row r="591" spans="28:30">
      <c r="AB591" s="922" t="s">
        <v>338</v>
      </c>
      <c r="AC591" s="208" t="s">
        <v>2402</v>
      </c>
      <c r="AD591" s="241">
        <v>281</v>
      </c>
    </row>
    <row r="592" spans="28:30">
      <c r="AB592" s="922" t="s">
        <v>338</v>
      </c>
      <c r="AC592" s="208" t="s">
        <v>2403</v>
      </c>
      <c r="AD592" s="241">
        <v>282</v>
      </c>
    </row>
    <row r="593" spans="28:30">
      <c r="AB593" s="922" t="s">
        <v>338</v>
      </c>
      <c r="AC593" s="208" t="s">
        <v>2404</v>
      </c>
      <c r="AD593" s="241">
        <v>298</v>
      </c>
    </row>
    <row r="594" spans="28:30">
      <c r="AB594" s="922" t="s">
        <v>338</v>
      </c>
      <c r="AC594" s="208" t="s">
        <v>1611</v>
      </c>
      <c r="AD594" s="241">
        <v>314</v>
      </c>
    </row>
    <row r="595" spans="28:30">
      <c r="AB595" s="922" t="s">
        <v>338</v>
      </c>
      <c r="AC595" s="208" t="s">
        <v>2405</v>
      </c>
      <c r="AD595" s="241">
        <v>326</v>
      </c>
    </row>
    <row r="596" spans="28:30">
      <c r="AB596" s="922" t="s">
        <v>338</v>
      </c>
      <c r="AC596" s="208" t="s">
        <v>2406</v>
      </c>
      <c r="AD596" s="241">
        <v>331</v>
      </c>
    </row>
    <row r="597" spans="28:30">
      <c r="AB597" s="922" t="s">
        <v>338</v>
      </c>
      <c r="AC597" s="208" t="s">
        <v>2407</v>
      </c>
      <c r="AD597" s="241">
        <v>348</v>
      </c>
    </row>
    <row r="598" spans="28:30">
      <c r="AB598" s="922" t="s">
        <v>338</v>
      </c>
      <c r="AC598" s="208" t="s">
        <v>1615</v>
      </c>
      <c r="AD598" s="241">
        <v>360</v>
      </c>
    </row>
    <row r="599" spans="28:30">
      <c r="AB599" s="922" t="s">
        <v>338</v>
      </c>
      <c r="AC599" s="208" t="s">
        <v>1616</v>
      </c>
      <c r="AD599" s="241">
        <v>370</v>
      </c>
    </row>
    <row r="600" spans="28:30">
      <c r="AB600" s="922" t="s">
        <v>338</v>
      </c>
      <c r="AC600" s="208" t="s">
        <v>2408</v>
      </c>
      <c r="AD600" s="241">
        <v>401</v>
      </c>
    </row>
    <row r="601" spans="28:30">
      <c r="AB601" s="922" t="s">
        <v>338</v>
      </c>
      <c r="AC601" s="208" t="s">
        <v>2409</v>
      </c>
      <c r="AD601" s="241">
        <v>401</v>
      </c>
    </row>
    <row r="602" spans="28:30">
      <c r="AB602" s="922" t="s">
        <v>338</v>
      </c>
      <c r="AC602" s="208" t="s">
        <v>2410</v>
      </c>
      <c r="AD602" s="241">
        <v>428</v>
      </c>
    </row>
    <row r="603" spans="28:30">
      <c r="AB603" s="922" t="s">
        <v>338</v>
      </c>
      <c r="AC603" s="208" t="s">
        <v>2411</v>
      </c>
      <c r="AD603" s="241">
        <v>493</v>
      </c>
    </row>
    <row r="604" spans="28:30">
      <c r="AB604" s="922" t="s">
        <v>338</v>
      </c>
      <c r="AC604" s="208" t="s">
        <v>2412</v>
      </c>
      <c r="AD604" s="241" t="s">
        <v>2218</v>
      </c>
    </row>
    <row r="605" spans="28:30">
      <c r="AB605" s="922" t="s">
        <v>338</v>
      </c>
      <c r="AC605" s="208" t="s">
        <v>2413</v>
      </c>
      <c r="AD605" s="241" t="s">
        <v>2059</v>
      </c>
    </row>
    <row r="606" spans="28:30">
      <c r="AB606" s="922" t="s">
        <v>338</v>
      </c>
      <c r="AC606" s="208" t="s">
        <v>2414</v>
      </c>
      <c r="AD606" s="241" t="s">
        <v>2061</v>
      </c>
    </row>
    <row r="607" spans="28:30">
      <c r="AB607" s="922" t="s">
        <v>338</v>
      </c>
      <c r="AC607" s="208" t="s">
        <v>2415</v>
      </c>
      <c r="AD607" s="241" t="s">
        <v>2061</v>
      </c>
    </row>
    <row r="608" spans="28:30">
      <c r="AB608" s="922" t="s">
        <v>338</v>
      </c>
      <c r="AC608" s="208" t="s">
        <v>2416</v>
      </c>
      <c r="AD608" s="241" t="s">
        <v>2043</v>
      </c>
    </row>
    <row r="609" spans="28:30">
      <c r="AB609" s="922" t="s">
        <v>338</v>
      </c>
      <c r="AC609" s="208" t="s">
        <v>2417</v>
      </c>
      <c r="AD609" s="241" t="s">
        <v>2048</v>
      </c>
    </row>
    <row r="610" spans="28:30">
      <c r="AB610" s="922" t="s">
        <v>338</v>
      </c>
      <c r="AC610" s="208" t="s">
        <v>2418</v>
      </c>
      <c r="AD610" s="241" t="s">
        <v>2063</v>
      </c>
    </row>
    <row r="611" spans="28:30">
      <c r="AB611" s="922" t="s">
        <v>338</v>
      </c>
      <c r="AC611" s="208" t="s">
        <v>2419</v>
      </c>
      <c r="AD611" s="241" t="s">
        <v>2050</v>
      </c>
    </row>
    <row r="612" spans="28:30">
      <c r="AB612" s="922" t="s">
        <v>338</v>
      </c>
      <c r="AC612" s="208" t="s">
        <v>2420</v>
      </c>
      <c r="AD612" s="241" t="s">
        <v>2050</v>
      </c>
    </row>
    <row r="613" spans="28:30">
      <c r="AB613" s="922" t="s">
        <v>338</v>
      </c>
      <c r="AC613" s="208" t="s">
        <v>2421</v>
      </c>
      <c r="AD613" s="241" t="s">
        <v>2050</v>
      </c>
    </row>
    <row r="614" spans="28:30">
      <c r="AB614" s="922" t="s">
        <v>338</v>
      </c>
      <c r="AC614" s="208" t="s">
        <v>2422</v>
      </c>
      <c r="AD614" s="241" t="s">
        <v>2050</v>
      </c>
    </row>
    <row r="615" spans="28:30">
      <c r="AB615" s="922" t="s">
        <v>47</v>
      </c>
      <c r="AC615" s="208" t="s">
        <v>2423</v>
      </c>
      <c r="AD615" s="241">
        <v>143</v>
      </c>
    </row>
    <row r="616" spans="28:30">
      <c r="AB616" s="922" t="s">
        <v>338</v>
      </c>
      <c r="AC616" s="208" t="s">
        <v>1621</v>
      </c>
      <c r="AD616" s="241">
        <v>186</v>
      </c>
    </row>
    <row r="617" spans="28:30">
      <c r="AB617" s="922" t="s">
        <v>338</v>
      </c>
      <c r="AC617" s="208" t="s">
        <v>1619</v>
      </c>
      <c r="AD617" s="241">
        <v>287</v>
      </c>
    </row>
    <row r="618" spans="28:30">
      <c r="AB618" s="922" t="s">
        <v>338</v>
      </c>
      <c r="AC618" s="208" t="s">
        <v>2424</v>
      </c>
      <c r="AD618" s="241">
        <v>474</v>
      </c>
    </row>
    <row r="619" spans="28:30">
      <c r="AB619" s="922" t="s">
        <v>338</v>
      </c>
      <c r="AC619" s="208" t="s">
        <v>2425</v>
      </c>
      <c r="AD619" s="241" t="s">
        <v>2218</v>
      </c>
    </row>
    <row r="620" spans="28:30">
      <c r="AB620" s="922" t="s">
        <v>338</v>
      </c>
      <c r="AC620" s="208" t="s">
        <v>2426</v>
      </c>
      <c r="AD620" s="241" t="s">
        <v>2102</v>
      </c>
    </row>
    <row r="621" spans="28:30">
      <c r="AB621" s="922" t="s">
        <v>338</v>
      </c>
      <c r="AC621" s="208" t="s">
        <v>2427</v>
      </c>
      <c r="AD621" s="241" t="s">
        <v>2043</v>
      </c>
    </row>
    <row r="622" spans="28:30">
      <c r="AB622" s="922" t="s">
        <v>338</v>
      </c>
      <c r="AC622" s="208" t="s">
        <v>2428</v>
      </c>
      <c r="AD622" s="241" t="s">
        <v>2063</v>
      </c>
    </row>
    <row r="623" spans="28:30">
      <c r="AB623" s="922" t="s">
        <v>338</v>
      </c>
      <c r="AC623" s="208" t="s">
        <v>2429</v>
      </c>
      <c r="AD623" s="241" t="s">
        <v>2050</v>
      </c>
    </row>
    <row r="624" spans="28:30">
      <c r="AB624" s="922" t="s">
        <v>338</v>
      </c>
      <c r="AC624" s="208" t="s">
        <v>2430</v>
      </c>
      <c r="AD624" s="241" t="s">
        <v>2050</v>
      </c>
    </row>
    <row r="625" spans="28:30">
      <c r="AB625" s="922" t="s">
        <v>338</v>
      </c>
      <c r="AC625" s="208" t="s">
        <v>2431</v>
      </c>
      <c r="AD625" s="241" t="s">
        <v>2050</v>
      </c>
    </row>
    <row r="626" spans="28:30">
      <c r="AB626" s="922" t="s">
        <v>108</v>
      </c>
      <c r="AC626" s="208" t="s">
        <v>2432</v>
      </c>
      <c r="AD626" s="241">
        <v>11</v>
      </c>
    </row>
    <row r="627" spans="28:30">
      <c r="AB627" s="922" t="s">
        <v>338</v>
      </c>
      <c r="AC627" s="208" t="s">
        <v>2433</v>
      </c>
      <c r="AD627" s="241">
        <v>13</v>
      </c>
    </row>
    <row r="628" spans="28:30">
      <c r="AB628" s="922" t="s">
        <v>338</v>
      </c>
      <c r="AC628" s="208" t="s">
        <v>2434</v>
      </c>
      <c r="AD628" s="241" t="s">
        <v>2067</v>
      </c>
    </row>
    <row r="629" spans="28:30">
      <c r="AB629" s="922" t="s">
        <v>156</v>
      </c>
      <c r="AC629" s="208" t="s">
        <v>2435</v>
      </c>
      <c r="AD629" s="241" t="s">
        <v>2045</v>
      </c>
    </row>
    <row r="630" spans="28:30">
      <c r="AB630" s="922" t="s">
        <v>338</v>
      </c>
      <c r="AC630" s="208" t="s">
        <v>1627</v>
      </c>
      <c r="AD630" s="241" t="s">
        <v>2048</v>
      </c>
    </row>
    <row r="631" spans="28:30">
      <c r="AB631" s="922" t="s">
        <v>338</v>
      </c>
      <c r="AC631" s="208" t="s">
        <v>2436</v>
      </c>
      <c r="AD631" s="241" t="s">
        <v>2050</v>
      </c>
    </row>
    <row r="632" spans="28:30">
      <c r="AB632" s="922" t="s">
        <v>338</v>
      </c>
      <c r="AC632" s="208" t="s">
        <v>2437</v>
      </c>
      <c r="AD632" s="241" t="s">
        <v>2050</v>
      </c>
    </row>
    <row r="633" spans="28:30">
      <c r="AB633" s="922" t="s">
        <v>129</v>
      </c>
      <c r="AC633" s="208" t="s">
        <v>1628</v>
      </c>
      <c r="AD633" s="241" t="s">
        <v>2043</v>
      </c>
    </row>
    <row r="634" spans="28:30">
      <c r="AB634" s="922" t="s">
        <v>338</v>
      </c>
      <c r="AC634" s="208" t="s">
        <v>2438</v>
      </c>
      <c r="AD634" s="241" t="s">
        <v>2050</v>
      </c>
    </row>
    <row r="635" spans="28:30">
      <c r="AB635" s="922" t="s">
        <v>27</v>
      </c>
      <c r="AC635" s="208" t="s">
        <v>1629</v>
      </c>
      <c r="AD635" s="241">
        <v>220</v>
      </c>
    </row>
    <row r="636" spans="28:30">
      <c r="AB636" s="922" t="s">
        <v>338</v>
      </c>
      <c r="AC636" s="208" t="s">
        <v>2439</v>
      </c>
      <c r="AD636" s="241">
        <v>403</v>
      </c>
    </row>
    <row r="637" spans="28:30">
      <c r="AB637" s="922" t="s">
        <v>338</v>
      </c>
      <c r="AC637" s="208" t="s">
        <v>1635</v>
      </c>
      <c r="AD637" s="241">
        <v>439</v>
      </c>
    </row>
    <row r="638" spans="28:30">
      <c r="AB638" s="922" t="s">
        <v>338</v>
      </c>
      <c r="AC638" s="208" t="s">
        <v>1631</v>
      </c>
      <c r="AD638" s="241">
        <v>456</v>
      </c>
    </row>
    <row r="639" spans="28:30">
      <c r="AB639" s="922" t="s">
        <v>338</v>
      </c>
      <c r="AC639" s="208" t="s">
        <v>1632</v>
      </c>
      <c r="AD639" s="241" t="s">
        <v>2131</v>
      </c>
    </row>
    <row r="640" spans="28:30">
      <c r="AB640" s="922" t="s">
        <v>338</v>
      </c>
      <c r="AC640" s="208" t="s">
        <v>1637</v>
      </c>
      <c r="AD640" s="241" t="s">
        <v>2050</v>
      </c>
    </row>
    <row r="641" spans="28:30">
      <c r="AB641" s="922" t="s">
        <v>338</v>
      </c>
      <c r="AC641" s="208" t="s">
        <v>2440</v>
      </c>
      <c r="AD641" s="241" t="s">
        <v>2050</v>
      </c>
    </row>
    <row r="642" spans="28:30">
      <c r="AB642" s="922" t="s">
        <v>219</v>
      </c>
      <c r="AC642" s="208" t="s">
        <v>1638</v>
      </c>
      <c r="AD642" s="241">
        <v>37</v>
      </c>
    </row>
    <row r="643" spans="28:30">
      <c r="AB643" s="922" t="s">
        <v>338</v>
      </c>
      <c r="AC643" s="208" t="s">
        <v>2441</v>
      </c>
      <c r="AD643" s="241">
        <v>39</v>
      </c>
    </row>
    <row r="644" spans="28:30">
      <c r="AB644" s="922" t="s">
        <v>338</v>
      </c>
      <c r="AC644" s="208" t="s">
        <v>1641</v>
      </c>
      <c r="AD644" s="241">
        <v>69</v>
      </c>
    </row>
    <row r="645" spans="28:30">
      <c r="AB645" s="922" t="s">
        <v>338</v>
      </c>
      <c r="AC645" s="208" t="s">
        <v>2442</v>
      </c>
      <c r="AD645" s="241">
        <v>77</v>
      </c>
    </row>
    <row r="646" spans="28:30">
      <c r="AB646" s="922" t="s">
        <v>338</v>
      </c>
      <c r="AC646" s="208" t="s">
        <v>1643</v>
      </c>
      <c r="AD646" s="241">
        <v>85</v>
      </c>
    </row>
    <row r="647" spans="28:30">
      <c r="AB647" s="922" t="s">
        <v>338</v>
      </c>
      <c r="AC647" s="208" t="s">
        <v>2443</v>
      </c>
      <c r="AD647" s="241">
        <v>88</v>
      </c>
    </row>
    <row r="648" spans="28:30">
      <c r="AB648" s="922" t="s">
        <v>338</v>
      </c>
      <c r="AC648" s="208" t="s">
        <v>1639</v>
      </c>
      <c r="AD648" s="241">
        <v>146</v>
      </c>
    </row>
    <row r="649" spans="28:30">
      <c r="AB649" s="922" t="s">
        <v>338</v>
      </c>
      <c r="AC649" s="208" t="s">
        <v>1644</v>
      </c>
      <c r="AD649" s="241">
        <v>236</v>
      </c>
    </row>
    <row r="650" spans="28:30">
      <c r="AB650" s="922" t="s">
        <v>338</v>
      </c>
      <c r="AC650" s="208" t="s">
        <v>2444</v>
      </c>
      <c r="AD650" s="241">
        <v>295</v>
      </c>
    </row>
    <row r="651" spans="28:30">
      <c r="AB651" s="922" t="s">
        <v>338</v>
      </c>
      <c r="AC651" s="208" t="s">
        <v>1651</v>
      </c>
      <c r="AD651" s="241">
        <v>333</v>
      </c>
    </row>
    <row r="652" spans="28:30">
      <c r="AB652" s="922" t="s">
        <v>338</v>
      </c>
      <c r="AC652" s="208" t="s">
        <v>2445</v>
      </c>
      <c r="AD652" s="241">
        <v>392</v>
      </c>
    </row>
    <row r="653" spans="28:30">
      <c r="AB653" s="922" t="s">
        <v>338</v>
      </c>
      <c r="AC653" s="208" t="s">
        <v>2446</v>
      </c>
      <c r="AD653" s="241">
        <v>403</v>
      </c>
    </row>
    <row r="654" spans="28:30">
      <c r="AB654" s="922" t="s">
        <v>338</v>
      </c>
      <c r="AC654" s="208" t="s">
        <v>1663</v>
      </c>
      <c r="AD654" s="241">
        <v>456</v>
      </c>
    </row>
    <row r="655" spans="28:30">
      <c r="AB655" s="922" t="s">
        <v>338</v>
      </c>
      <c r="AC655" s="208" t="s">
        <v>2447</v>
      </c>
      <c r="AD655" s="241">
        <v>456</v>
      </c>
    </row>
    <row r="656" spans="28:30">
      <c r="AB656" s="922" t="s">
        <v>338</v>
      </c>
      <c r="AC656" s="208" t="s">
        <v>1669</v>
      </c>
      <c r="AD656" s="241">
        <v>490</v>
      </c>
    </row>
    <row r="657" spans="28:30">
      <c r="AB657" s="922" t="s">
        <v>338</v>
      </c>
      <c r="AC657" s="208" t="s">
        <v>1653</v>
      </c>
      <c r="AD657" s="241" t="s">
        <v>2218</v>
      </c>
    </row>
    <row r="658" spans="28:30">
      <c r="AB658" s="922" t="s">
        <v>338</v>
      </c>
      <c r="AC658" s="208" t="s">
        <v>2448</v>
      </c>
      <c r="AD658" s="241" t="s">
        <v>2102</v>
      </c>
    </row>
    <row r="659" spans="28:30">
      <c r="AB659" s="922" t="s">
        <v>338</v>
      </c>
      <c r="AC659" s="208" t="s">
        <v>1662</v>
      </c>
      <c r="AD659" s="241" t="s">
        <v>2058</v>
      </c>
    </row>
    <row r="660" spans="28:30">
      <c r="AB660" s="922" t="s">
        <v>338</v>
      </c>
      <c r="AC660" s="208" t="s">
        <v>1667</v>
      </c>
      <c r="AD660" s="241" t="s">
        <v>2058</v>
      </c>
    </row>
    <row r="661" spans="28:30">
      <c r="AB661" s="922" t="s">
        <v>338</v>
      </c>
      <c r="AC661" s="208" t="s">
        <v>1661</v>
      </c>
      <c r="AD661" s="241" t="s">
        <v>2058</v>
      </c>
    </row>
    <row r="662" spans="28:30">
      <c r="AB662" s="922" t="s">
        <v>338</v>
      </c>
      <c r="AC662" s="208" t="s">
        <v>1645</v>
      </c>
      <c r="AD662" s="241" t="s">
        <v>2131</v>
      </c>
    </row>
    <row r="663" spans="28:30">
      <c r="AB663" s="922" t="s">
        <v>338</v>
      </c>
      <c r="AC663" s="208" t="s">
        <v>1647</v>
      </c>
      <c r="AD663" s="241" t="s">
        <v>2069</v>
      </c>
    </row>
    <row r="664" spans="28:30">
      <c r="AB664" s="922" t="s">
        <v>338</v>
      </c>
      <c r="AC664" s="208" t="s">
        <v>2449</v>
      </c>
      <c r="AD664" s="241" t="s">
        <v>2061</v>
      </c>
    </row>
    <row r="665" spans="28:30">
      <c r="AB665" s="922" t="s">
        <v>338</v>
      </c>
      <c r="AC665" s="208" t="s">
        <v>1652</v>
      </c>
      <c r="AD665" s="241" t="s">
        <v>2045</v>
      </c>
    </row>
    <row r="666" spans="28:30">
      <c r="AB666" s="922" t="s">
        <v>338</v>
      </c>
      <c r="AC666" s="208" t="s">
        <v>1650</v>
      </c>
      <c r="AD666" s="241" t="s">
        <v>2048</v>
      </c>
    </row>
    <row r="667" spans="28:30">
      <c r="AB667" s="922" t="s">
        <v>338</v>
      </c>
      <c r="AC667" s="208" t="s">
        <v>1659</v>
      </c>
      <c r="AD667" s="241" t="s">
        <v>2063</v>
      </c>
    </row>
    <row r="668" spans="28:30">
      <c r="AB668" s="922" t="s">
        <v>338</v>
      </c>
      <c r="AC668" s="208" t="s">
        <v>2450</v>
      </c>
      <c r="AD668" s="241" t="s">
        <v>2063</v>
      </c>
    </row>
    <row r="669" spans="28:30">
      <c r="AB669" s="922" t="s">
        <v>338</v>
      </c>
      <c r="AC669" s="208" t="s">
        <v>2451</v>
      </c>
      <c r="AD669" s="241" t="s">
        <v>2063</v>
      </c>
    </row>
    <row r="670" spans="28:30">
      <c r="AB670" s="922" t="s">
        <v>338</v>
      </c>
      <c r="AC670" s="208" t="s">
        <v>1654</v>
      </c>
      <c r="AD670" s="241" t="s">
        <v>2050</v>
      </c>
    </row>
    <row r="671" spans="28:30">
      <c r="AB671" s="922" t="s">
        <v>28</v>
      </c>
      <c r="AC671" s="208" t="s">
        <v>2452</v>
      </c>
      <c r="AD671" s="241">
        <v>183</v>
      </c>
    </row>
    <row r="672" spans="28:30">
      <c r="AB672" s="922" t="s">
        <v>338</v>
      </c>
      <c r="AC672" s="208" t="s">
        <v>2453</v>
      </c>
      <c r="AD672" s="241">
        <v>200</v>
      </c>
    </row>
    <row r="673" spans="28:30">
      <c r="AB673" s="922" t="s">
        <v>338</v>
      </c>
      <c r="AC673" s="208" t="s">
        <v>1672</v>
      </c>
      <c r="AD673" s="241">
        <v>206</v>
      </c>
    </row>
    <row r="674" spans="28:30">
      <c r="AB674" s="922" t="s">
        <v>338</v>
      </c>
      <c r="AC674" s="208" t="s">
        <v>2454</v>
      </c>
      <c r="AD674" s="241">
        <v>213</v>
      </c>
    </row>
    <row r="675" spans="28:30">
      <c r="AB675" s="922" t="s">
        <v>338</v>
      </c>
      <c r="AC675" s="208" t="s">
        <v>1684</v>
      </c>
      <c r="AD675" s="241">
        <v>252</v>
      </c>
    </row>
    <row r="676" spans="28:30">
      <c r="AB676" s="922" t="s">
        <v>338</v>
      </c>
      <c r="AC676" s="208" t="s">
        <v>2455</v>
      </c>
      <c r="AD676" s="241">
        <v>287</v>
      </c>
    </row>
    <row r="677" spans="28:30">
      <c r="AB677" s="922" t="s">
        <v>338</v>
      </c>
      <c r="AC677" s="208" t="s">
        <v>2456</v>
      </c>
      <c r="AD677" s="241">
        <v>311</v>
      </c>
    </row>
    <row r="678" spans="28:30">
      <c r="AB678" s="922" t="s">
        <v>338</v>
      </c>
      <c r="AC678" s="208" t="s">
        <v>2457</v>
      </c>
      <c r="AD678" s="241">
        <v>314</v>
      </c>
    </row>
    <row r="679" spans="28:30">
      <c r="AB679" s="922" t="s">
        <v>338</v>
      </c>
      <c r="AC679" s="208" t="s">
        <v>2458</v>
      </c>
      <c r="AD679" s="241">
        <v>326</v>
      </c>
    </row>
    <row r="680" spans="28:30">
      <c r="AB680" s="922" t="s">
        <v>338</v>
      </c>
      <c r="AC680" s="208" t="s">
        <v>2459</v>
      </c>
      <c r="AD680" s="241">
        <v>327</v>
      </c>
    </row>
    <row r="681" spans="28:30">
      <c r="AB681" s="922" t="s">
        <v>338</v>
      </c>
      <c r="AC681" s="208" t="s">
        <v>2460</v>
      </c>
      <c r="AD681" s="241">
        <v>451</v>
      </c>
    </row>
    <row r="682" spans="28:30">
      <c r="AB682" s="922" t="s">
        <v>338</v>
      </c>
      <c r="AC682" s="208" t="s">
        <v>2461</v>
      </c>
      <c r="AD682" s="241">
        <v>499</v>
      </c>
    </row>
    <row r="683" spans="28:30">
      <c r="AB683" s="922" t="s">
        <v>338</v>
      </c>
      <c r="AC683" s="208" t="s">
        <v>2462</v>
      </c>
      <c r="AD683" s="241" t="s">
        <v>2109</v>
      </c>
    </row>
    <row r="684" spans="28:30">
      <c r="AB684" s="922" t="s">
        <v>338</v>
      </c>
      <c r="AC684" s="208" t="s">
        <v>1673</v>
      </c>
      <c r="AD684" s="241" t="s">
        <v>2109</v>
      </c>
    </row>
    <row r="685" spans="28:30">
      <c r="AB685" s="922" t="s">
        <v>338</v>
      </c>
      <c r="AC685" s="208" t="s">
        <v>2463</v>
      </c>
      <c r="AD685" s="241" t="s">
        <v>2069</v>
      </c>
    </row>
    <row r="686" spans="28:30">
      <c r="AB686" s="922" t="s">
        <v>338</v>
      </c>
      <c r="AC686" s="208" t="s">
        <v>2464</v>
      </c>
      <c r="AD686" s="241" t="s">
        <v>2061</v>
      </c>
    </row>
    <row r="687" spans="28:30">
      <c r="AB687" s="922" t="s">
        <v>338</v>
      </c>
      <c r="AC687" s="208" t="s">
        <v>2465</v>
      </c>
      <c r="AD687" s="241" t="s">
        <v>2043</v>
      </c>
    </row>
    <row r="688" spans="28:30">
      <c r="AB688" s="922" t="s">
        <v>338</v>
      </c>
      <c r="AC688" s="208" t="s">
        <v>1699</v>
      </c>
      <c r="AD688" s="241" t="s">
        <v>2043</v>
      </c>
    </row>
    <row r="689" spans="28:30">
      <c r="AB689" s="922" t="s">
        <v>338</v>
      </c>
      <c r="AC689" s="208" t="s">
        <v>2466</v>
      </c>
      <c r="AD689" s="241" t="s">
        <v>2045</v>
      </c>
    </row>
    <row r="690" spans="28:30">
      <c r="AB690" s="922" t="s">
        <v>338</v>
      </c>
      <c r="AC690" s="208" t="s">
        <v>2467</v>
      </c>
      <c r="AD690" s="241" t="s">
        <v>2048</v>
      </c>
    </row>
    <row r="691" spans="28:30">
      <c r="AB691" s="922" t="s">
        <v>338</v>
      </c>
      <c r="AC691" s="208" t="s">
        <v>2468</v>
      </c>
      <c r="AD691" s="241" t="s">
        <v>2063</v>
      </c>
    </row>
    <row r="692" spans="28:30">
      <c r="AB692" s="922" t="s">
        <v>338</v>
      </c>
      <c r="AC692" s="208" t="s">
        <v>1678</v>
      </c>
      <c r="AD692" s="241" t="s">
        <v>2063</v>
      </c>
    </row>
    <row r="693" spans="28:30">
      <c r="AB693" s="922" t="s">
        <v>338</v>
      </c>
      <c r="AC693" s="208" t="s">
        <v>2469</v>
      </c>
      <c r="AD693" s="241" t="s">
        <v>2050</v>
      </c>
    </row>
    <row r="694" spans="28:30">
      <c r="AB694" s="922" t="s">
        <v>338</v>
      </c>
      <c r="AC694" s="208" t="s">
        <v>2470</v>
      </c>
      <c r="AD694" s="241" t="s">
        <v>2050</v>
      </c>
    </row>
    <row r="695" spans="28:30">
      <c r="AB695" s="922" t="s">
        <v>338</v>
      </c>
      <c r="AC695" s="208" t="s">
        <v>1690</v>
      </c>
      <c r="AD695" s="241" t="s">
        <v>2050</v>
      </c>
    </row>
    <row r="696" spans="28:30">
      <c r="AB696" s="922" t="s">
        <v>338</v>
      </c>
      <c r="AC696" s="208" t="s">
        <v>1698</v>
      </c>
      <c r="AD696" s="241" t="s">
        <v>2050</v>
      </c>
    </row>
    <row r="697" spans="28:30">
      <c r="AB697" s="922" t="s">
        <v>86</v>
      </c>
      <c r="AC697" s="208" t="s">
        <v>1714</v>
      </c>
      <c r="AD697" s="241">
        <v>97</v>
      </c>
    </row>
    <row r="698" spans="28:30">
      <c r="AB698" s="922" t="s">
        <v>338</v>
      </c>
      <c r="AC698" s="208" t="s">
        <v>1715</v>
      </c>
      <c r="AD698" s="241">
        <v>98</v>
      </c>
    </row>
    <row r="699" spans="28:30">
      <c r="AB699" s="922" t="s">
        <v>338</v>
      </c>
      <c r="AC699" s="208" t="s">
        <v>1712</v>
      </c>
      <c r="AD699" s="241">
        <v>124</v>
      </c>
    </row>
    <row r="700" spans="28:30">
      <c r="AB700" s="922" t="s">
        <v>338</v>
      </c>
      <c r="AC700" s="208" t="s">
        <v>1716</v>
      </c>
      <c r="AD700" s="241">
        <v>139</v>
      </c>
    </row>
    <row r="701" spans="28:30">
      <c r="AB701" s="922" t="s">
        <v>338</v>
      </c>
      <c r="AC701" s="208" t="s">
        <v>1711</v>
      </c>
      <c r="AD701" s="241">
        <v>181</v>
      </c>
    </row>
    <row r="702" spans="28:30">
      <c r="AB702" s="922" t="s">
        <v>338</v>
      </c>
      <c r="AC702" s="208" t="s">
        <v>1713</v>
      </c>
      <c r="AD702" s="241">
        <v>202</v>
      </c>
    </row>
    <row r="703" spans="28:30">
      <c r="AB703" s="922" t="s">
        <v>338</v>
      </c>
      <c r="AC703" s="208" t="s">
        <v>1720</v>
      </c>
      <c r="AD703" s="241">
        <v>333</v>
      </c>
    </row>
    <row r="704" spans="28:30">
      <c r="AB704" s="922" t="s">
        <v>338</v>
      </c>
      <c r="AC704" s="208" t="s">
        <v>2471</v>
      </c>
      <c r="AD704" s="241">
        <v>362</v>
      </c>
    </row>
    <row r="705" spans="28:30">
      <c r="AB705" s="922" t="s">
        <v>0</v>
      </c>
      <c r="AC705" s="208" t="s">
        <v>2472</v>
      </c>
      <c r="AD705" s="241">
        <v>6</v>
      </c>
    </row>
    <row r="706" spans="28:30">
      <c r="AB706" s="922" t="s">
        <v>338</v>
      </c>
      <c r="AC706" s="208" t="s">
        <v>2473</v>
      </c>
      <c r="AD706" s="241">
        <v>14</v>
      </c>
    </row>
    <row r="707" spans="28:30">
      <c r="AB707" s="922" t="s">
        <v>338</v>
      </c>
      <c r="AC707" s="208" t="s">
        <v>1725</v>
      </c>
      <c r="AD707" s="241">
        <v>69</v>
      </c>
    </row>
    <row r="708" spans="28:30">
      <c r="AB708" s="922" t="s">
        <v>338</v>
      </c>
      <c r="AC708" s="208" t="s">
        <v>1726</v>
      </c>
      <c r="AD708" s="241">
        <v>106</v>
      </c>
    </row>
    <row r="709" spans="28:30">
      <c r="AB709" s="922" t="s">
        <v>338</v>
      </c>
      <c r="AC709" s="208" t="s">
        <v>1729</v>
      </c>
      <c r="AD709" s="241">
        <v>114</v>
      </c>
    </row>
    <row r="710" spans="28:30">
      <c r="AB710" s="922" t="s">
        <v>338</v>
      </c>
      <c r="AC710" s="208" t="s">
        <v>1728</v>
      </c>
      <c r="AD710" s="241">
        <v>149</v>
      </c>
    </row>
    <row r="711" spans="28:30">
      <c r="AB711" s="922" t="s">
        <v>338</v>
      </c>
      <c r="AC711" s="208" t="s">
        <v>1730</v>
      </c>
      <c r="AD711" s="241">
        <v>169</v>
      </c>
    </row>
    <row r="712" spans="28:30">
      <c r="AB712" s="922" t="s">
        <v>338</v>
      </c>
      <c r="AC712" s="208" t="s">
        <v>2474</v>
      </c>
      <c r="AD712" s="241">
        <v>273</v>
      </c>
    </row>
    <row r="713" spans="28:30">
      <c r="AB713" s="922" t="s">
        <v>338</v>
      </c>
      <c r="AC713" s="208" t="s">
        <v>2475</v>
      </c>
      <c r="AD713" s="241">
        <v>428</v>
      </c>
    </row>
    <row r="714" spans="28:30">
      <c r="AB714" s="922" t="s">
        <v>338</v>
      </c>
      <c r="AC714" s="208" t="s">
        <v>2476</v>
      </c>
      <c r="AD714" s="241" t="s">
        <v>2043</v>
      </c>
    </row>
    <row r="715" spans="28:30">
      <c r="AB715" s="922" t="s">
        <v>50</v>
      </c>
      <c r="AC715" s="208" t="s">
        <v>2477</v>
      </c>
      <c r="AD715" s="241">
        <v>66</v>
      </c>
    </row>
    <row r="716" spans="28:30">
      <c r="AB716" s="922" t="s">
        <v>338</v>
      </c>
      <c r="AC716" s="208" t="s">
        <v>1737</v>
      </c>
      <c r="AD716" s="241">
        <v>168</v>
      </c>
    </row>
    <row r="717" spans="28:30">
      <c r="AB717" s="922" t="s">
        <v>338</v>
      </c>
      <c r="AC717" s="208" t="s">
        <v>2478</v>
      </c>
      <c r="AD717" s="241">
        <v>234</v>
      </c>
    </row>
    <row r="718" spans="28:30">
      <c r="AB718" s="922" t="s">
        <v>338</v>
      </c>
      <c r="AC718" s="208" t="s">
        <v>1736</v>
      </c>
      <c r="AD718" s="241">
        <v>240</v>
      </c>
    </row>
    <row r="719" spans="28:30">
      <c r="AB719" s="922" t="s">
        <v>338</v>
      </c>
      <c r="AC719" s="208" t="s">
        <v>2479</v>
      </c>
      <c r="AD719" s="241">
        <v>267</v>
      </c>
    </row>
    <row r="720" spans="28:30">
      <c r="AB720" s="922" t="s">
        <v>338</v>
      </c>
      <c r="AC720" s="208" t="s">
        <v>1739</v>
      </c>
      <c r="AD720" s="241">
        <v>298</v>
      </c>
    </row>
    <row r="721" spans="28:30">
      <c r="AB721" s="922" t="s">
        <v>338</v>
      </c>
      <c r="AC721" s="208" t="s">
        <v>1747</v>
      </c>
      <c r="AD721" s="241">
        <v>331</v>
      </c>
    </row>
    <row r="722" spans="28:30">
      <c r="AB722" s="922" t="s">
        <v>338</v>
      </c>
      <c r="AC722" s="208" t="s">
        <v>2480</v>
      </c>
      <c r="AD722" s="241">
        <v>387</v>
      </c>
    </row>
    <row r="723" spans="28:30">
      <c r="AB723" s="922" t="s">
        <v>338</v>
      </c>
      <c r="AC723" s="208" t="s">
        <v>2481</v>
      </c>
      <c r="AD723" s="241">
        <v>416</v>
      </c>
    </row>
    <row r="724" spans="28:30">
      <c r="AB724" s="922" t="s">
        <v>338</v>
      </c>
      <c r="AC724" s="208" t="s">
        <v>1743</v>
      </c>
      <c r="AD724" s="241">
        <v>465</v>
      </c>
    </row>
    <row r="725" spans="28:30">
      <c r="AB725" s="922" t="s">
        <v>338</v>
      </c>
      <c r="AC725" s="208" t="s">
        <v>2482</v>
      </c>
      <c r="AD725" s="241">
        <v>488</v>
      </c>
    </row>
    <row r="726" spans="28:30">
      <c r="AB726" s="922" t="s">
        <v>338</v>
      </c>
      <c r="AC726" s="208" t="s">
        <v>1738</v>
      </c>
      <c r="AD726" s="241">
        <v>493</v>
      </c>
    </row>
    <row r="727" spans="28:30">
      <c r="AB727" s="922" t="s">
        <v>338</v>
      </c>
      <c r="AC727" s="208" t="s">
        <v>2483</v>
      </c>
      <c r="AD727" s="241" t="s">
        <v>2069</v>
      </c>
    </row>
    <row r="728" spans="28:30">
      <c r="AB728" s="922" t="s">
        <v>338</v>
      </c>
      <c r="AC728" s="208" t="s">
        <v>1746</v>
      </c>
      <c r="AD728" s="241" t="s">
        <v>2043</v>
      </c>
    </row>
    <row r="729" spans="28:30">
      <c r="AB729" s="922" t="s">
        <v>338</v>
      </c>
      <c r="AC729" s="208" t="s">
        <v>1742</v>
      </c>
      <c r="AD729" s="241" t="s">
        <v>2048</v>
      </c>
    </row>
    <row r="730" spans="28:30">
      <c r="AB730" s="922" t="s">
        <v>338</v>
      </c>
      <c r="AC730" s="208" t="s">
        <v>2484</v>
      </c>
      <c r="AD730" s="241" t="s">
        <v>2050</v>
      </c>
    </row>
    <row r="731" spans="28:30">
      <c r="AB731" s="922" t="s">
        <v>23</v>
      </c>
      <c r="AC731" s="208" t="s">
        <v>1749</v>
      </c>
      <c r="AD731" s="241">
        <v>208</v>
      </c>
    </row>
    <row r="732" spans="28:30">
      <c r="AB732" s="922" t="s">
        <v>338</v>
      </c>
      <c r="AC732" s="208" t="s">
        <v>1748</v>
      </c>
      <c r="AD732" s="241">
        <v>252</v>
      </c>
    </row>
    <row r="733" spans="28:30">
      <c r="AB733" s="922" t="s">
        <v>338</v>
      </c>
      <c r="AC733" s="208" t="s">
        <v>2485</v>
      </c>
      <c r="AD733" s="241" t="s">
        <v>2131</v>
      </c>
    </row>
    <row r="734" spans="28:30">
      <c r="AB734" s="922" t="s">
        <v>338</v>
      </c>
      <c r="AC734" s="208" t="s">
        <v>1751</v>
      </c>
      <c r="AD734" s="241" t="s">
        <v>2043</v>
      </c>
    </row>
    <row r="735" spans="28:30">
      <c r="AB735" s="922" t="s">
        <v>338</v>
      </c>
      <c r="AC735" s="208" t="s">
        <v>2486</v>
      </c>
      <c r="AD735" s="241" t="s">
        <v>2050</v>
      </c>
    </row>
    <row r="736" spans="28:30">
      <c r="AB736" s="922" t="s">
        <v>338</v>
      </c>
      <c r="AC736" s="208" t="s">
        <v>2487</v>
      </c>
      <c r="AD736" s="241" t="s">
        <v>2050</v>
      </c>
    </row>
    <row r="737" spans="28:30">
      <c r="AB737" s="922" t="s">
        <v>338</v>
      </c>
      <c r="AC737" s="208" t="s">
        <v>2488</v>
      </c>
      <c r="AD737" s="241" t="s">
        <v>2050</v>
      </c>
    </row>
    <row r="738" spans="28:30">
      <c r="AB738" s="922" t="s">
        <v>338</v>
      </c>
      <c r="AC738" s="208" t="s">
        <v>1750</v>
      </c>
      <c r="AD738" s="241" t="s">
        <v>2050</v>
      </c>
    </row>
    <row r="739" spans="28:30">
      <c r="AB739" s="922" t="s">
        <v>21</v>
      </c>
      <c r="AC739" s="208" t="s">
        <v>2489</v>
      </c>
      <c r="AD739" s="241">
        <v>465</v>
      </c>
    </row>
    <row r="740" spans="28:30">
      <c r="AB740" s="922" t="s">
        <v>338</v>
      </c>
      <c r="AC740" s="208" t="s">
        <v>2490</v>
      </c>
      <c r="AD740" s="241" t="s">
        <v>2218</v>
      </c>
    </row>
    <row r="741" spans="28:30">
      <c r="AB741" s="922" t="s">
        <v>338</v>
      </c>
      <c r="AC741" s="208" t="s">
        <v>1759</v>
      </c>
      <c r="AD741" s="241" t="s">
        <v>2058</v>
      </c>
    </row>
    <row r="742" spans="28:30">
      <c r="AB742" s="922" t="s">
        <v>338</v>
      </c>
      <c r="AC742" s="208" t="s">
        <v>1760</v>
      </c>
      <c r="AD742" s="241" t="s">
        <v>2043</v>
      </c>
    </row>
    <row r="743" spans="28:30">
      <c r="AB743" s="922" t="s">
        <v>338</v>
      </c>
      <c r="AC743" s="208" t="s">
        <v>2491</v>
      </c>
      <c r="AD743" s="241" t="s">
        <v>2045</v>
      </c>
    </row>
    <row r="744" spans="28:30">
      <c r="AB744" s="922" t="s">
        <v>338</v>
      </c>
      <c r="AC744" s="208" t="s">
        <v>1755</v>
      </c>
      <c r="AD744" s="241" t="s">
        <v>2063</v>
      </c>
    </row>
    <row r="745" spans="28:30">
      <c r="AB745" s="922" t="s">
        <v>338</v>
      </c>
      <c r="AC745" s="208" t="s">
        <v>2492</v>
      </c>
      <c r="AD745" s="241" t="s">
        <v>2050</v>
      </c>
    </row>
    <row r="746" spans="28:30">
      <c r="AB746" s="922" t="s">
        <v>338</v>
      </c>
      <c r="AC746" s="208" t="s">
        <v>1754</v>
      </c>
      <c r="AD746" s="241" t="s">
        <v>2050</v>
      </c>
    </row>
    <row r="747" spans="28:30">
      <c r="AB747" s="922" t="s">
        <v>338</v>
      </c>
      <c r="AC747" s="208" t="s">
        <v>1753</v>
      </c>
      <c r="AD747" s="241" t="s">
        <v>2050</v>
      </c>
    </row>
    <row r="748" spans="28:30">
      <c r="AB748" s="922" t="s">
        <v>29</v>
      </c>
      <c r="AC748" s="208" t="s">
        <v>2493</v>
      </c>
      <c r="AD748" s="241">
        <v>477</v>
      </c>
    </row>
    <row r="749" spans="28:30">
      <c r="AB749" s="922" t="s">
        <v>338</v>
      </c>
      <c r="AC749" s="208" t="s">
        <v>2494</v>
      </c>
      <c r="AD749" s="241" t="s">
        <v>2043</v>
      </c>
    </row>
    <row r="750" spans="28:30">
      <c r="AB750" s="922" t="s">
        <v>338</v>
      </c>
      <c r="AC750" s="208" t="s">
        <v>2495</v>
      </c>
      <c r="AD750" s="241" t="s">
        <v>2045</v>
      </c>
    </row>
    <row r="751" spans="28:30">
      <c r="AB751" s="922" t="s">
        <v>338</v>
      </c>
      <c r="AC751" s="208" t="s">
        <v>2496</v>
      </c>
      <c r="AD751" s="241" t="s">
        <v>2048</v>
      </c>
    </row>
    <row r="752" spans="28:30">
      <c r="AB752" s="922" t="s">
        <v>338</v>
      </c>
      <c r="AC752" s="208" t="s">
        <v>2497</v>
      </c>
      <c r="AD752" s="241" t="s">
        <v>2048</v>
      </c>
    </row>
    <row r="753" spans="28:30">
      <c r="AB753" s="922" t="s">
        <v>338</v>
      </c>
      <c r="AC753" s="208" t="s">
        <v>2498</v>
      </c>
      <c r="AD753" s="241" t="s">
        <v>2050</v>
      </c>
    </row>
    <row r="754" spans="28:30">
      <c r="AB754" s="922" t="s">
        <v>106</v>
      </c>
      <c r="AC754" s="208" t="s">
        <v>2499</v>
      </c>
      <c r="AD754" s="241">
        <v>211</v>
      </c>
    </row>
    <row r="755" spans="28:30">
      <c r="AB755" s="922" t="s">
        <v>338</v>
      </c>
      <c r="AC755" s="208" t="s">
        <v>2500</v>
      </c>
      <c r="AD755" s="241">
        <v>284</v>
      </c>
    </row>
    <row r="756" spans="28:30">
      <c r="AB756" s="922" t="s">
        <v>338</v>
      </c>
      <c r="AC756" s="208" t="s">
        <v>2501</v>
      </c>
      <c r="AD756" s="241">
        <v>348</v>
      </c>
    </row>
    <row r="757" spans="28:30">
      <c r="AB757" s="922" t="s">
        <v>338</v>
      </c>
      <c r="AC757" s="208" t="s">
        <v>2502</v>
      </c>
      <c r="AD757" s="241" t="s">
        <v>2043</v>
      </c>
    </row>
    <row r="758" spans="28:30">
      <c r="AB758" s="922" t="s">
        <v>338</v>
      </c>
      <c r="AC758" s="208" t="s">
        <v>2503</v>
      </c>
      <c r="AD758" s="241" t="s">
        <v>2043</v>
      </c>
    </row>
    <row r="759" spans="28:30">
      <c r="AB759" s="922" t="s">
        <v>338</v>
      </c>
      <c r="AC759" s="208" t="s">
        <v>2504</v>
      </c>
      <c r="AD759" s="241" t="s">
        <v>2048</v>
      </c>
    </row>
    <row r="760" spans="28:30">
      <c r="AB760" s="922" t="s">
        <v>338</v>
      </c>
      <c r="AC760" s="208" t="s">
        <v>2505</v>
      </c>
      <c r="AD760" s="241" t="s">
        <v>2048</v>
      </c>
    </row>
    <row r="761" spans="28:30">
      <c r="AB761" s="922" t="s">
        <v>338</v>
      </c>
      <c r="AC761" s="208" t="s">
        <v>2506</v>
      </c>
      <c r="AD761" s="241" t="s">
        <v>2048</v>
      </c>
    </row>
    <row r="762" spans="28:30">
      <c r="AB762" s="922" t="s">
        <v>25</v>
      </c>
      <c r="AC762" s="208" t="s">
        <v>1765</v>
      </c>
      <c r="AD762" s="241">
        <v>5</v>
      </c>
    </row>
    <row r="763" spans="28:30">
      <c r="AB763" s="922" t="s">
        <v>338</v>
      </c>
      <c r="AC763" s="208" t="s">
        <v>1764</v>
      </c>
      <c r="AD763" s="241">
        <v>7</v>
      </c>
    </row>
    <row r="764" spans="28:30">
      <c r="AB764" s="922" t="s">
        <v>338</v>
      </c>
      <c r="AC764" s="208" t="s">
        <v>1767</v>
      </c>
      <c r="AD764" s="241">
        <v>8</v>
      </c>
    </row>
    <row r="765" spans="28:30">
      <c r="AB765" s="922" t="s">
        <v>338</v>
      </c>
      <c r="AC765" s="208" t="s">
        <v>2507</v>
      </c>
      <c r="AD765" s="241">
        <v>10</v>
      </c>
    </row>
    <row r="766" spans="28:30">
      <c r="AB766" s="922" t="s">
        <v>338</v>
      </c>
      <c r="AC766" s="208" t="s">
        <v>1769</v>
      </c>
      <c r="AD766" s="241">
        <v>20</v>
      </c>
    </row>
    <row r="767" spans="28:30">
      <c r="AB767" s="922" t="s">
        <v>338</v>
      </c>
      <c r="AC767" s="208" t="s">
        <v>1768</v>
      </c>
      <c r="AD767" s="241">
        <v>27</v>
      </c>
    </row>
    <row r="768" spans="28:30">
      <c r="AB768" s="922" t="s">
        <v>338</v>
      </c>
      <c r="AC768" s="208" t="s">
        <v>1770</v>
      </c>
      <c r="AD768" s="241">
        <v>31</v>
      </c>
    </row>
    <row r="769" spans="28:30">
      <c r="AB769" s="922" t="s">
        <v>338</v>
      </c>
      <c r="AC769" s="208" t="s">
        <v>2508</v>
      </c>
      <c r="AD769" s="241">
        <v>49</v>
      </c>
    </row>
    <row r="770" spans="28:30">
      <c r="AB770" s="922" t="s">
        <v>338</v>
      </c>
      <c r="AC770" s="208" t="s">
        <v>1771</v>
      </c>
      <c r="AD770" s="241">
        <v>58</v>
      </c>
    </row>
    <row r="771" spans="28:30">
      <c r="AB771" s="922" t="s">
        <v>338</v>
      </c>
      <c r="AC771" s="208" t="s">
        <v>2509</v>
      </c>
      <c r="AD771" s="241">
        <v>62</v>
      </c>
    </row>
    <row r="772" spans="28:30">
      <c r="AB772" s="922" t="s">
        <v>338</v>
      </c>
      <c r="AC772" s="208" t="s">
        <v>2510</v>
      </c>
      <c r="AD772" s="241">
        <v>77</v>
      </c>
    </row>
    <row r="773" spans="28:30">
      <c r="AB773" s="922" t="s">
        <v>338</v>
      </c>
      <c r="AC773" s="208" t="s">
        <v>1784</v>
      </c>
      <c r="AD773" s="241">
        <v>86</v>
      </c>
    </row>
    <row r="774" spans="28:30">
      <c r="AB774" s="922" t="s">
        <v>338</v>
      </c>
      <c r="AC774" s="208" t="s">
        <v>1773</v>
      </c>
      <c r="AD774" s="241">
        <v>87</v>
      </c>
    </row>
    <row r="775" spans="28:30">
      <c r="AB775" s="922" t="s">
        <v>338</v>
      </c>
      <c r="AC775" s="208" t="s">
        <v>1777</v>
      </c>
      <c r="AD775" s="241">
        <v>90</v>
      </c>
    </row>
    <row r="776" spans="28:30">
      <c r="AB776" s="922" t="s">
        <v>338</v>
      </c>
      <c r="AC776" s="208" t="s">
        <v>1774</v>
      </c>
      <c r="AD776" s="241">
        <v>91</v>
      </c>
    </row>
    <row r="777" spans="28:30">
      <c r="AB777" s="922" t="s">
        <v>338</v>
      </c>
      <c r="AC777" s="208" t="s">
        <v>1772</v>
      </c>
      <c r="AD777" s="241">
        <v>93</v>
      </c>
    </row>
    <row r="778" spans="28:30">
      <c r="AB778" s="922" t="s">
        <v>338</v>
      </c>
      <c r="AC778" s="208" t="s">
        <v>1796</v>
      </c>
      <c r="AD778" s="241">
        <v>96</v>
      </c>
    </row>
    <row r="779" spans="28:30">
      <c r="AB779" s="922" t="s">
        <v>338</v>
      </c>
      <c r="AC779" s="208" t="s">
        <v>1776</v>
      </c>
      <c r="AD779" s="241">
        <v>99</v>
      </c>
    </row>
    <row r="780" spans="28:30">
      <c r="AB780" s="922" t="s">
        <v>338</v>
      </c>
      <c r="AC780" s="208" t="s">
        <v>1787</v>
      </c>
      <c r="AD780" s="241">
        <v>114</v>
      </c>
    </row>
    <row r="781" spans="28:30">
      <c r="AB781" s="922" t="s">
        <v>338</v>
      </c>
      <c r="AC781" s="208" t="s">
        <v>1792</v>
      </c>
      <c r="AD781" s="241">
        <v>135</v>
      </c>
    </row>
    <row r="782" spans="28:30">
      <c r="AB782" s="922" t="s">
        <v>338</v>
      </c>
      <c r="AC782" s="208" t="s">
        <v>1791</v>
      </c>
      <c r="AD782" s="241">
        <v>150</v>
      </c>
    </row>
    <row r="783" spans="28:30">
      <c r="AB783" s="922" t="s">
        <v>338</v>
      </c>
      <c r="AC783" s="208" t="s">
        <v>1786</v>
      </c>
      <c r="AD783" s="241">
        <v>152</v>
      </c>
    </row>
    <row r="784" spans="28:30">
      <c r="AB784" s="922" t="s">
        <v>338</v>
      </c>
      <c r="AC784" s="208" t="s">
        <v>1779</v>
      </c>
      <c r="AD784" s="241">
        <v>159</v>
      </c>
    </row>
    <row r="785" spans="28:30">
      <c r="AB785" s="922" t="s">
        <v>338</v>
      </c>
      <c r="AC785" s="208" t="s">
        <v>2511</v>
      </c>
      <c r="AD785" s="241">
        <v>164</v>
      </c>
    </row>
    <row r="786" spans="28:30">
      <c r="AB786" s="922" t="s">
        <v>338</v>
      </c>
      <c r="AC786" s="208" t="s">
        <v>1794</v>
      </c>
      <c r="AD786" s="241">
        <v>173</v>
      </c>
    </row>
    <row r="787" spans="28:30">
      <c r="AB787" s="922" t="s">
        <v>338</v>
      </c>
      <c r="AC787" s="208" t="s">
        <v>1775</v>
      </c>
      <c r="AD787" s="241">
        <v>181</v>
      </c>
    </row>
    <row r="788" spans="28:30">
      <c r="AB788" s="922" t="s">
        <v>338</v>
      </c>
      <c r="AC788" s="208" t="s">
        <v>2512</v>
      </c>
      <c r="AD788" s="241">
        <v>205</v>
      </c>
    </row>
    <row r="789" spans="28:30">
      <c r="AB789" s="922" t="s">
        <v>338</v>
      </c>
      <c r="AC789" s="208" t="s">
        <v>1789</v>
      </c>
      <c r="AD789" s="241">
        <v>207</v>
      </c>
    </row>
    <row r="790" spans="28:30">
      <c r="AB790" s="922" t="s">
        <v>338</v>
      </c>
      <c r="AC790" s="208" t="s">
        <v>1798</v>
      </c>
      <c r="AD790" s="241">
        <v>209</v>
      </c>
    </row>
    <row r="791" spans="28:30">
      <c r="AB791" s="922" t="s">
        <v>338</v>
      </c>
      <c r="AC791" s="208" t="s">
        <v>1801</v>
      </c>
      <c r="AD791" s="241">
        <v>226</v>
      </c>
    </row>
    <row r="792" spans="28:30">
      <c r="AB792" s="922" t="s">
        <v>338</v>
      </c>
      <c r="AC792" s="208" t="s">
        <v>1795</v>
      </c>
      <c r="AD792" s="241">
        <v>242</v>
      </c>
    </row>
    <row r="793" spans="28:30">
      <c r="AB793" s="922" t="s">
        <v>338</v>
      </c>
      <c r="AC793" s="208" t="s">
        <v>1783</v>
      </c>
      <c r="AD793" s="241">
        <v>246</v>
      </c>
    </row>
    <row r="794" spans="28:30">
      <c r="AB794" s="922" t="s">
        <v>338</v>
      </c>
      <c r="AC794" s="208" t="s">
        <v>1797</v>
      </c>
      <c r="AD794" s="241">
        <v>267</v>
      </c>
    </row>
    <row r="795" spans="28:30">
      <c r="AB795" s="922" t="s">
        <v>338</v>
      </c>
      <c r="AC795" s="208" t="s">
        <v>1799</v>
      </c>
      <c r="AD795" s="241">
        <v>300</v>
      </c>
    </row>
    <row r="796" spans="28:30">
      <c r="AB796" s="922" t="s">
        <v>338</v>
      </c>
      <c r="AC796" s="208" t="s">
        <v>1812</v>
      </c>
      <c r="AD796" s="241">
        <v>301</v>
      </c>
    </row>
    <row r="797" spans="28:30">
      <c r="AB797" s="922" t="s">
        <v>338</v>
      </c>
      <c r="AC797" s="208" t="s">
        <v>2513</v>
      </c>
      <c r="AD797" s="241">
        <v>308</v>
      </c>
    </row>
    <row r="798" spans="28:30">
      <c r="AB798" s="922" t="s">
        <v>338</v>
      </c>
      <c r="AC798" s="208" t="s">
        <v>2514</v>
      </c>
      <c r="AD798" s="241">
        <v>319</v>
      </c>
    </row>
    <row r="799" spans="28:30">
      <c r="AB799" s="922" t="s">
        <v>338</v>
      </c>
      <c r="AC799" s="208" t="s">
        <v>2515</v>
      </c>
      <c r="AD799" s="241">
        <v>333</v>
      </c>
    </row>
    <row r="800" spans="28:30">
      <c r="AB800" s="922" t="s">
        <v>338</v>
      </c>
      <c r="AC800" s="208" t="s">
        <v>1824</v>
      </c>
      <c r="AD800" s="241">
        <v>344</v>
      </c>
    </row>
    <row r="801" spans="28:30">
      <c r="AB801" s="922" t="s">
        <v>338</v>
      </c>
      <c r="AC801" s="208" t="s">
        <v>2516</v>
      </c>
      <c r="AD801" s="241">
        <v>346</v>
      </c>
    </row>
    <row r="802" spans="28:30">
      <c r="AB802" s="922" t="s">
        <v>338</v>
      </c>
      <c r="AC802" s="208" t="s">
        <v>2517</v>
      </c>
      <c r="AD802" s="241">
        <v>350</v>
      </c>
    </row>
    <row r="803" spans="28:30">
      <c r="AB803" s="922" t="s">
        <v>338</v>
      </c>
      <c r="AC803" s="208" t="s">
        <v>2518</v>
      </c>
      <c r="AD803" s="241">
        <v>368</v>
      </c>
    </row>
    <row r="804" spans="28:30">
      <c r="AB804" s="922" t="s">
        <v>338</v>
      </c>
      <c r="AC804" s="208" t="s">
        <v>1804</v>
      </c>
      <c r="AD804" s="241">
        <v>380</v>
      </c>
    </row>
    <row r="805" spans="28:30">
      <c r="AB805" s="922" t="s">
        <v>338</v>
      </c>
      <c r="AC805" s="208" t="s">
        <v>2519</v>
      </c>
      <c r="AD805" s="241">
        <v>383</v>
      </c>
    </row>
    <row r="806" spans="28:30">
      <c r="AB806" s="922" t="s">
        <v>338</v>
      </c>
      <c r="AC806" s="208" t="s">
        <v>1803</v>
      </c>
      <c r="AD806" s="241">
        <v>411</v>
      </c>
    </row>
    <row r="807" spans="28:30">
      <c r="AB807" s="922" t="s">
        <v>338</v>
      </c>
      <c r="AC807" s="208" t="s">
        <v>2520</v>
      </c>
      <c r="AD807" s="241">
        <v>416</v>
      </c>
    </row>
    <row r="808" spans="28:30">
      <c r="AB808" s="922" t="s">
        <v>338</v>
      </c>
      <c r="AC808" s="208" t="s">
        <v>1808</v>
      </c>
      <c r="AD808" s="241">
        <v>474</v>
      </c>
    </row>
    <row r="809" spans="28:30">
      <c r="AB809" s="922" t="s">
        <v>338</v>
      </c>
      <c r="AC809" s="208" t="s">
        <v>1823</v>
      </c>
      <c r="AD809" s="241">
        <v>485</v>
      </c>
    </row>
    <row r="810" spans="28:30">
      <c r="AB810" s="922" t="s">
        <v>338</v>
      </c>
      <c r="AC810" s="208" t="s">
        <v>1828</v>
      </c>
      <c r="AD810" s="241">
        <v>485</v>
      </c>
    </row>
    <row r="811" spans="28:30">
      <c r="AB811" s="922" t="s">
        <v>338</v>
      </c>
      <c r="AC811" s="208" t="s">
        <v>1809</v>
      </c>
      <c r="AD811" s="241" t="s">
        <v>2067</v>
      </c>
    </row>
    <row r="812" spans="28:30">
      <c r="AB812" s="922" t="s">
        <v>338</v>
      </c>
      <c r="AC812" s="208" t="s">
        <v>1825</v>
      </c>
      <c r="AD812" s="241" t="s">
        <v>2177</v>
      </c>
    </row>
    <row r="813" spans="28:30">
      <c r="AB813" s="922" t="s">
        <v>338</v>
      </c>
      <c r="AC813" s="208" t="s">
        <v>2521</v>
      </c>
      <c r="AD813" s="241" t="s">
        <v>2069</v>
      </c>
    </row>
    <row r="814" spans="28:30">
      <c r="AB814" s="922" t="s">
        <v>338</v>
      </c>
      <c r="AC814" s="208" t="s">
        <v>1810</v>
      </c>
      <c r="AD814" s="241" t="s">
        <v>2043</v>
      </c>
    </row>
    <row r="815" spans="28:30">
      <c r="AB815" s="922" t="s">
        <v>338</v>
      </c>
      <c r="AC815" s="208" t="s">
        <v>2522</v>
      </c>
      <c r="AD815" s="241" t="s">
        <v>2043</v>
      </c>
    </row>
    <row r="816" spans="28:30">
      <c r="AB816" s="922" t="s">
        <v>338</v>
      </c>
      <c r="AC816" s="208" t="s">
        <v>2523</v>
      </c>
      <c r="AD816" s="241" t="s">
        <v>2043</v>
      </c>
    </row>
    <row r="817" spans="28:30">
      <c r="AB817" s="922" t="s">
        <v>338</v>
      </c>
      <c r="AC817" s="208" t="s">
        <v>1817</v>
      </c>
      <c r="AD817" s="241" t="s">
        <v>2043</v>
      </c>
    </row>
    <row r="818" spans="28:30">
      <c r="AB818" s="922" t="s">
        <v>338</v>
      </c>
      <c r="AC818" s="208" t="s">
        <v>1806</v>
      </c>
      <c r="AD818" s="241" t="s">
        <v>2043</v>
      </c>
    </row>
    <row r="819" spans="28:30">
      <c r="AB819" s="922" t="s">
        <v>338</v>
      </c>
      <c r="AC819" s="208" t="s">
        <v>2524</v>
      </c>
      <c r="AD819" s="241" t="s">
        <v>2045</v>
      </c>
    </row>
    <row r="820" spans="28:30">
      <c r="AB820" s="922" t="s">
        <v>338</v>
      </c>
      <c r="AC820" s="208" t="s">
        <v>1805</v>
      </c>
      <c r="AD820" s="241" t="s">
        <v>2045</v>
      </c>
    </row>
    <row r="821" spans="28:30">
      <c r="AB821" s="922" t="s">
        <v>338</v>
      </c>
      <c r="AC821" s="208" t="s">
        <v>2525</v>
      </c>
      <c r="AD821" s="241" t="s">
        <v>2045</v>
      </c>
    </row>
    <row r="822" spans="28:30">
      <c r="AB822" s="922" t="s">
        <v>338</v>
      </c>
      <c r="AC822" s="208" t="s">
        <v>1807</v>
      </c>
      <c r="AD822" s="241" t="s">
        <v>2048</v>
      </c>
    </row>
    <row r="823" spans="28:30">
      <c r="AB823" s="922" t="s">
        <v>338</v>
      </c>
      <c r="AC823" s="208" t="s">
        <v>2526</v>
      </c>
      <c r="AD823" s="241" t="s">
        <v>2048</v>
      </c>
    </row>
    <row r="824" spans="28:30">
      <c r="AB824" s="922" t="s">
        <v>338</v>
      </c>
      <c r="AC824" s="208" t="s">
        <v>1821</v>
      </c>
      <c r="AD824" s="241" t="s">
        <v>2048</v>
      </c>
    </row>
    <row r="825" spans="28:30">
      <c r="AB825" s="922" t="s">
        <v>338</v>
      </c>
      <c r="AC825" s="208" t="s">
        <v>2527</v>
      </c>
      <c r="AD825" s="241" t="s">
        <v>2048</v>
      </c>
    </row>
    <row r="826" spans="28:30">
      <c r="AB826" s="922" t="s">
        <v>338</v>
      </c>
      <c r="AC826" s="208" t="s">
        <v>2528</v>
      </c>
      <c r="AD826" s="241" t="s">
        <v>2063</v>
      </c>
    </row>
    <row r="827" spans="28:30">
      <c r="AB827" s="922" t="s">
        <v>338</v>
      </c>
      <c r="AC827" s="208" t="s">
        <v>2529</v>
      </c>
      <c r="AD827" s="241" t="s">
        <v>2063</v>
      </c>
    </row>
    <row r="828" spans="28:30">
      <c r="AB828" s="922" t="s">
        <v>338</v>
      </c>
      <c r="AC828" s="208" t="s">
        <v>1814</v>
      </c>
      <c r="AD828" s="241" t="s">
        <v>2063</v>
      </c>
    </row>
    <row r="829" spans="28:30">
      <c r="AB829" s="922" t="s">
        <v>338</v>
      </c>
      <c r="AC829" s="208" t="s">
        <v>2530</v>
      </c>
      <c r="AD829" s="241" t="s">
        <v>2050</v>
      </c>
    </row>
    <row r="830" spans="28:30">
      <c r="AB830" s="922" t="s">
        <v>338</v>
      </c>
      <c r="AC830" s="208" t="s">
        <v>2531</v>
      </c>
      <c r="AD830" s="241" t="s">
        <v>2050</v>
      </c>
    </row>
    <row r="831" spans="28:30">
      <c r="AB831" s="922" t="s">
        <v>338</v>
      </c>
      <c r="AC831" s="208" t="s">
        <v>2532</v>
      </c>
      <c r="AD831" s="241" t="s">
        <v>2050</v>
      </c>
    </row>
    <row r="832" spans="28:30">
      <c r="AB832" s="922" t="s">
        <v>338</v>
      </c>
      <c r="AC832" s="208" t="s">
        <v>2533</v>
      </c>
      <c r="AD832" s="241" t="s">
        <v>2050</v>
      </c>
    </row>
    <row r="833" spans="28:30">
      <c r="AB833" s="922" t="s">
        <v>338</v>
      </c>
      <c r="AC833" s="208" t="s">
        <v>1813</v>
      </c>
      <c r="AD833" s="241" t="s">
        <v>2050</v>
      </c>
    </row>
    <row r="834" spans="28:30">
      <c r="AB834" s="922" t="s">
        <v>338</v>
      </c>
      <c r="AC834" s="208" t="s">
        <v>2534</v>
      </c>
      <c r="AD834" s="241" t="s">
        <v>2050</v>
      </c>
    </row>
    <row r="835" spans="28:30">
      <c r="AB835" s="922" t="s">
        <v>338</v>
      </c>
      <c r="AC835" s="208" t="s">
        <v>2535</v>
      </c>
      <c r="AD835" s="241" t="s">
        <v>2050</v>
      </c>
    </row>
    <row r="836" spans="28:30">
      <c r="AB836" s="922" t="s">
        <v>338</v>
      </c>
      <c r="AC836" s="208" t="s">
        <v>2536</v>
      </c>
      <c r="AD836" s="241" t="s">
        <v>2050</v>
      </c>
    </row>
    <row r="837" spans="28:30">
      <c r="AB837" s="922" t="s">
        <v>338</v>
      </c>
      <c r="AC837" s="208" t="s">
        <v>2537</v>
      </c>
      <c r="AD837" s="241" t="s">
        <v>2050</v>
      </c>
    </row>
    <row r="838" spans="28:30">
      <c r="AB838" s="922" t="s">
        <v>338</v>
      </c>
      <c r="AC838" s="208" t="s">
        <v>2538</v>
      </c>
      <c r="AD838" s="241" t="s">
        <v>2050</v>
      </c>
    </row>
    <row r="839" spans="28:30">
      <c r="AB839" s="922" t="s">
        <v>338</v>
      </c>
      <c r="AC839" s="208" t="s">
        <v>2539</v>
      </c>
      <c r="AD839" s="241" t="s">
        <v>2050</v>
      </c>
    </row>
    <row r="840" spans="28:30">
      <c r="AB840" s="922" t="s">
        <v>338</v>
      </c>
      <c r="AC840" s="208" t="s">
        <v>2540</v>
      </c>
      <c r="AD840" s="241" t="s">
        <v>2050</v>
      </c>
    </row>
    <row r="841" spans="28:30">
      <c r="AB841" s="922" t="s">
        <v>338</v>
      </c>
      <c r="AC841" s="208" t="s">
        <v>2541</v>
      </c>
      <c r="AD841" s="241" t="s">
        <v>2050</v>
      </c>
    </row>
    <row r="842" spans="28:30">
      <c r="AB842" s="922" t="s">
        <v>338</v>
      </c>
      <c r="AC842" s="208" t="s">
        <v>1822</v>
      </c>
      <c r="AD842" s="241" t="s">
        <v>2050</v>
      </c>
    </row>
    <row r="843" spans="28:30">
      <c r="AB843" s="922" t="s">
        <v>338</v>
      </c>
      <c r="AC843" s="208" t="s">
        <v>1827</v>
      </c>
      <c r="AD843" s="241" t="s">
        <v>2050</v>
      </c>
    </row>
    <row r="844" spans="28:30">
      <c r="AB844" s="922" t="s">
        <v>338</v>
      </c>
      <c r="AC844" s="208" t="s">
        <v>2542</v>
      </c>
      <c r="AD844" s="241" t="s">
        <v>2050</v>
      </c>
    </row>
    <row r="845" spans="28:30">
      <c r="AB845" s="922" t="s">
        <v>338</v>
      </c>
      <c r="AC845" s="208" t="s">
        <v>2543</v>
      </c>
      <c r="AD845" s="241" t="s">
        <v>2050</v>
      </c>
    </row>
    <row r="846" spans="28:30">
      <c r="AB846" s="922" t="s">
        <v>7</v>
      </c>
      <c r="AC846" s="208" t="s">
        <v>1831</v>
      </c>
      <c r="AD846" s="241">
        <v>1</v>
      </c>
    </row>
    <row r="847" spans="28:30">
      <c r="AB847" s="922" t="s">
        <v>338</v>
      </c>
      <c r="AC847" s="208" t="s">
        <v>1830</v>
      </c>
      <c r="AD847" s="241">
        <v>2</v>
      </c>
    </row>
    <row r="848" spans="28:30">
      <c r="AB848" s="922" t="s">
        <v>338</v>
      </c>
      <c r="AC848" s="208" t="s">
        <v>1829</v>
      </c>
      <c r="AD848" s="241">
        <v>3</v>
      </c>
    </row>
    <row r="849" spans="28:30">
      <c r="AB849" s="922" t="s">
        <v>338</v>
      </c>
      <c r="AC849" s="208" t="s">
        <v>2544</v>
      </c>
      <c r="AD849" s="241">
        <v>4</v>
      </c>
    </row>
    <row r="850" spans="28:30">
      <c r="AB850" s="922" t="s">
        <v>338</v>
      </c>
      <c r="AC850" s="208" t="s">
        <v>1836</v>
      </c>
      <c r="AD850" s="241">
        <v>9</v>
      </c>
    </row>
    <row r="851" spans="28:30">
      <c r="AB851" s="922" t="s">
        <v>338</v>
      </c>
      <c r="AC851" s="208" t="s">
        <v>1833</v>
      </c>
      <c r="AD851" s="241">
        <v>12</v>
      </c>
    </row>
    <row r="852" spans="28:30">
      <c r="AB852" s="922" t="s">
        <v>338</v>
      </c>
      <c r="AC852" s="208" t="s">
        <v>1843</v>
      </c>
      <c r="AD852" s="241">
        <v>16</v>
      </c>
    </row>
    <row r="853" spans="28:30">
      <c r="AB853" s="922" t="s">
        <v>338</v>
      </c>
      <c r="AC853" s="208" t="s">
        <v>1837</v>
      </c>
      <c r="AD853" s="241">
        <v>17</v>
      </c>
    </row>
    <row r="854" spans="28:30">
      <c r="AB854" s="922" t="s">
        <v>338</v>
      </c>
      <c r="AC854" s="208" t="s">
        <v>1838</v>
      </c>
      <c r="AD854" s="241">
        <v>18</v>
      </c>
    </row>
    <row r="855" spans="28:30">
      <c r="AB855" s="922" t="s">
        <v>338</v>
      </c>
      <c r="AC855" s="208" t="s">
        <v>1834</v>
      </c>
      <c r="AD855" s="241">
        <v>19</v>
      </c>
    </row>
    <row r="856" spans="28:30">
      <c r="AB856" s="922" t="s">
        <v>338</v>
      </c>
      <c r="AC856" s="208" t="s">
        <v>1845</v>
      </c>
      <c r="AD856" s="241">
        <v>21</v>
      </c>
    </row>
    <row r="857" spans="28:30">
      <c r="AB857" s="922" t="s">
        <v>338</v>
      </c>
      <c r="AC857" s="208" t="s">
        <v>1840</v>
      </c>
      <c r="AD857" s="241">
        <v>25</v>
      </c>
    </row>
    <row r="858" spans="28:30">
      <c r="AB858" s="922" t="s">
        <v>338</v>
      </c>
      <c r="AC858" s="208" t="s">
        <v>1849</v>
      </c>
      <c r="AD858" s="241">
        <v>29</v>
      </c>
    </row>
    <row r="859" spans="28:30">
      <c r="AB859" s="922" t="s">
        <v>338</v>
      </c>
      <c r="AC859" s="208" t="s">
        <v>2545</v>
      </c>
      <c r="AD859" s="241">
        <v>30</v>
      </c>
    </row>
    <row r="860" spans="28:30">
      <c r="AB860" s="922" t="s">
        <v>338</v>
      </c>
      <c r="AC860" s="208" t="s">
        <v>2546</v>
      </c>
      <c r="AD860" s="241">
        <v>35</v>
      </c>
    </row>
    <row r="861" spans="28:30">
      <c r="AB861" s="922" t="s">
        <v>338</v>
      </c>
      <c r="AC861" s="208" t="s">
        <v>2547</v>
      </c>
      <c r="AD861" s="241">
        <v>36</v>
      </c>
    </row>
    <row r="862" spans="28:30">
      <c r="AB862" s="922" t="s">
        <v>338</v>
      </c>
      <c r="AC862" s="208" t="s">
        <v>1847</v>
      </c>
      <c r="AD862" s="241">
        <v>42</v>
      </c>
    </row>
    <row r="863" spans="28:30">
      <c r="AB863" s="922" t="s">
        <v>338</v>
      </c>
      <c r="AC863" s="208" t="s">
        <v>1868</v>
      </c>
      <c r="AD863" s="241">
        <v>51</v>
      </c>
    </row>
    <row r="864" spans="28:30">
      <c r="AB864" s="922" t="s">
        <v>338</v>
      </c>
      <c r="AC864" s="208" t="s">
        <v>2548</v>
      </c>
      <c r="AD864" s="241">
        <v>54</v>
      </c>
    </row>
    <row r="865" spans="28:30">
      <c r="AB865" s="922" t="s">
        <v>338</v>
      </c>
      <c r="AC865" s="208" t="s">
        <v>1871</v>
      </c>
      <c r="AD865" s="241">
        <v>60</v>
      </c>
    </row>
    <row r="866" spans="28:30">
      <c r="AB866" s="922" t="s">
        <v>338</v>
      </c>
      <c r="AC866" s="208" t="s">
        <v>2549</v>
      </c>
      <c r="AD866" s="241">
        <v>65</v>
      </c>
    </row>
    <row r="867" spans="28:30">
      <c r="AB867" s="922" t="s">
        <v>338</v>
      </c>
      <c r="AC867" s="208" t="s">
        <v>2550</v>
      </c>
      <c r="AD867" s="241">
        <v>71</v>
      </c>
    </row>
    <row r="868" spans="28:30">
      <c r="AB868" s="922" t="s">
        <v>338</v>
      </c>
      <c r="AC868" s="208" t="s">
        <v>1841</v>
      </c>
      <c r="AD868" s="241">
        <v>72</v>
      </c>
    </row>
    <row r="869" spans="28:30">
      <c r="AB869" s="922" t="s">
        <v>338</v>
      </c>
      <c r="AC869" s="208" t="s">
        <v>1874</v>
      </c>
      <c r="AD869" s="241">
        <v>80</v>
      </c>
    </row>
    <row r="870" spans="28:30">
      <c r="AB870" s="922" t="s">
        <v>338</v>
      </c>
      <c r="AC870" s="208" t="s">
        <v>1856</v>
      </c>
      <c r="AD870" s="241">
        <v>82</v>
      </c>
    </row>
    <row r="871" spans="28:30">
      <c r="AB871" s="922" t="s">
        <v>338</v>
      </c>
      <c r="AC871" s="208" t="s">
        <v>1880</v>
      </c>
      <c r="AD871" s="241">
        <v>89</v>
      </c>
    </row>
    <row r="872" spans="28:30">
      <c r="AB872" s="922" t="s">
        <v>338</v>
      </c>
      <c r="AC872" s="208" t="s">
        <v>2551</v>
      </c>
      <c r="AD872" s="241">
        <v>95</v>
      </c>
    </row>
    <row r="873" spans="28:30">
      <c r="AB873" s="922" t="s">
        <v>338</v>
      </c>
      <c r="AC873" s="208" t="s">
        <v>2552</v>
      </c>
      <c r="AD873" s="241">
        <v>101</v>
      </c>
    </row>
    <row r="874" spans="28:30">
      <c r="AB874" s="922" t="s">
        <v>338</v>
      </c>
      <c r="AC874" s="208" t="s">
        <v>1846</v>
      </c>
      <c r="AD874" s="241">
        <v>105</v>
      </c>
    </row>
    <row r="875" spans="28:30">
      <c r="AB875" s="922" t="s">
        <v>338</v>
      </c>
      <c r="AC875" s="208" t="s">
        <v>2553</v>
      </c>
      <c r="AD875" s="241">
        <v>108</v>
      </c>
    </row>
    <row r="876" spans="28:30">
      <c r="AB876" s="922" t="s">
        <v>338</v>
      </c>
      <c r="AC876" s="208" t="s">
        <v>2554</v>
      </c>
      <c r="AD876" s="241">
        <v>109</v>
      </c>
    </row>
    <row r="877" spans="28:30">
      <c r="AB877" s="922" t="s">
        <v>338</v>
      </c>
      <c r="AC877" s="208" t="s">
        <v>1866</v>
      </c>
      <c r="AD877" s="241">
        <v>110</v>
      </c>
    </row>
    <row r="878" spans="28:30">
      <c r="AB878" s="922" t="s">
        <v>338</v>
      </c>
      <c r="AC878" s="208" t="s">
        <v>1867</v>
      </c>
      <c r="AD878" s="241">
        <v>112</v>
      </c>
    </row>
    <row r="879" spans="28:30">
      <c r="AB879" s="922" t="s">
        <v>338</v>
      </c>
      <c r="AC879" s="208" t="s">
        <v>1860</v>
      </c>
      <c r="AD879" s="241">
        <v>121</v>
      </c>
    </row>
    <row r="880" spans="28:30">
      <c r="AB880" s="922" t="s">
        <v>338</v>
      </c>
      <c r="AC880" s="208" t="s">
        <v>2555</v>
      </c>
      <c r="AD880" s="241">
        <v>152</v>
      </c>
    </row>
    <row r="881" spans="28:30">
      <c r="AB881" s="922" t="s">
        <v>338</v>
      </c>
      <c r="AC881" s="208" t="s">
        <v>1859</v>
      </c>
      <c r="AD881" s="241">
        <v>152</v>
      </c>
    </row>
    <row r="882" spans="28:30">
      <c r="AB882" s="922" t="s">
        <v>338</v>
      </c>
      <c r="AC882" s="208" t="s">
        <v>1869</v>
      </c>
      <c r="AD882" s="241">
        <v>156</v>
      </c>
    </row>
    <row r="883" spans="28:30">
      <c r="AB883" s="922" t="s">
        <v>338</v>
      </c>
      <c r="AC883" s="208" t="s">
        <v>1878</v>
      </c>
      <c r="AD883" s="241">
        <v>157</v>
      </c>
    </row>
    <row r="884" spans="28:30">
      <c r="AB884" s="922" t="s">
        <v>338</v>
      </c>
      <c r="AC884" s="208" t="s">
        <v>1873</v>
      </c>
      <c r="AD884" s="241">
        <v>158</v>
      </c>
    </row>
    <row r="885" spans="28:30">
      <c r="AB885" s="922" t="s">
        <v>338</v>
      </c>
      <c r="AC885" s="208" t="s">
        <v>1872</v>
      </c>
      <c r="AD885" s="241">
        <v>162</v>
      </c>
    </row>
    <row r="886" spans="28:30">
      <c r="AB886" s="922" t="s">
        <v>338</v>
      </c>
      <c r="AC886" s="208" t="s">
        <v>1865</v>
      </c>
      <c r="AD886" s="241">
        <v>162</v>
      </c>
    </row>
    <row r="887" spans="28:30">
      <c r="AB887" s="922" t="s">
        <v>338</v>
      </c>
      <c r="AC887" s="208" t="s">
        <v>1892</v>
      </c>
      <c r="AD887" s="241">
        <v>166</v>
      </c>
    </row>
    <row r="888" spans="28:30">
      <c r="AB888" s="922" t="s">
        <v>338</v>
      </c>
      <c r="AC888" s="208" t="s">
        <v>1886</v>
      </c>
      <c r="AD888" s="241">
        <v>169</v>
      </c>
    </row>
    <row r="889" spans="28:30">
      <c r="AB889" s="922" t="s">
        <v>338</v>
      </c>
      <c r="AC889" s="208" t="s">
        <v>2556</v>
      </c>
      <c r="AD889" s="241">
        <v>177</v>
      </c>
    </row>
    <row r="890" spans="28:30">
      <c r="AB890" s="922" t="s">
        <v>338</v>
      </c>
      <c r="AC890" s="208" t="s">
        <v>1861</v>
      </c>
      <c r="AD890" s="241">
        <v>187</v>
      </c>
    </row>
    <row r="891" spans="28:30">
      <c r="AB891" s="922" t="s">
        <v>338</v>
      </c>
      <c r="AC891" s="208" t="s">
        <v>1895</v>
      </c>
      <c r="AD891" s="241">
        <v>203</v>
      </c>
    </row>
    <row r="892" spans="28:30">
      <c r="AB892" s="922" t="s">
        <v>338</v>
      </c>
      <c r="AC892" s="208" t="s">
        <v>1863</v>
      </c>
      <c r="AD892" s="241">
        <v>210</v>
      </c>
    </row>
    <row r="893" spans="28:30">
      <c r="AB893" s="922" t="s">
        <v>338</v>
      </c>
      <c r="AC893" s="208" t="s">
        <v>1938</v>
      </c>
      <c r="AD893" s="241">
        <v>211</v>
      </c>
    </row>
    <row r="894" spans="28:30">
      <c r="AB894" s="922" t="s">
        <v>338</v>
      </c>
      <c r="AC894" s="208" t="s">
        <v>1893</v>
      </c>
      <c r="AD894" s="241">
        <v>217</v>
      </c>
    </row>
    <row r="895" spans="28:30">
      <c r="AB895" s="922" t="s">
        <v>338</v>
      </c>
      <c r="AC895" s="208" t="s">
        <v>1870</v>
      </c>
      <c r="AD895" s="241">
        <v>220</v>
      </c>
    </row>
    <row r="896" spans="28:30">
      <c r="AB896" s="922" t="s">
        <v>338</v>
      </c>
      <c r="AC896" s="208" t="s">
        <v>1898</v>
      </c>
      <c r="AD896" s="241">
        <v>230</v>
      </c>
    </row>
    <row r="897" spans="28:30">
      <c r="AB897" s="922" t="s">
        <v>338</v>
      </c>
      <c r="AC897" s="208" t="s">
        <v>2557</v>
      </c>
      <c r="AD897" s="241">
        <v>230</v>
      </c>
    </row>
    <row r="898" spans="28:30">
      <c r="AB898" s="922" t="s">
        <v>338</v>
      </c>
      <c r="AC898" s="208" t="s">
        <v>2558</v>
      </c>
      <c r="AD898" s="241">
        <v>256</v>
      </c>
    </row>
    <row r="899" spans="28:30">
      <c r="AB899" s="922" t="s">
        <v>338</v>
      </c>
      <c r="AC899" s="208" t="s">
        <v>2559</v>
      </c>
      <c r="AD899" s="241">
        <v>258</v>
      </c>
    </row>
    <row r="900" spans="28:30">
      <c r="AB900" s="922" t="s">
        <v>338</v>
      </c>
      <c r="AC900" s="208" t="s">
        <v>1887</v>
      </c>
      <c r="AD900" s="241">
        <v>260</v>
      </c>
    </row>
    <row r="901" spans="28:30">
      <c r="AB901" s="922" t="s">
        <v>338</v>
      </c>
      <c r="AC901" s="208" t="s">
        <v>1889</v>
      </c>
      <c r="AD901" s="241">
        <v>270</v>
      </c>
    </row>
    <row r="902" spans="28:30">
      <c r="AB902" s="922" t="s">
        <v>338</v>
      </c>
      <c r="AC902" s="208" t="s">
        <v>2560</v>
      </c>
      <c r="AD902" s="241">
        <v>273</v>
      </c>
    </row>
    <row r="903" spans="28:30">
      <c r="AB903" s="922" t="s">
        <v>338</v>
      </c>
      <c r="AC903" s="208" t="s">
        <v>1916</v>
      </c>
      <c r="AD903" s="241">
        <v>291</v>
      </c>
    </row>
    <row r="904" spans="28:30">
      <c r="AB904" s="922" t="s">
        <v>338</v>
      </c>
      <c r="AC904" s="208" t="s">
        <v>2561</v>
      </c>
      <c r="AD904" s="241">
        <v>295</v>
      </c>
    </row>
    <row r="905" spans="28:30">
      <c r="AB905" s="922" t="s">
        <v>338</v>
      </c>
      <c r="AC905" s="208" t="s">
        <v>1876</v>
      </c>
      <c r="AD905" s="241">
        <v>320</v>
      </c>
    </row>
    <row r="906" spans="28:30">
      <c r="AB906" s="922" t="s">
        <v>338</v>
      </c>
      <c r="AC906" s="208" t="s">
        <v>1921</v>
      </c>
      <c r="AD906" s="241">
        <v>326</v>
      </c>
    </row>
    <row r="907" spans="28:30">
      <c r="AB907" s="922" t="s">
        <v>338</v>
      </c>
      <c r="AC907" s="208" t="s">
        <v>2562</v>
      </c>
      <c r="AD907" s="241">
        <v>333</v>
      </c>
    </row>
    <row r="908" spans="28:30">
      <c r="AB908" s="922" t="s">
        <v>338</v>
      </c>
      <c r="AC908" s="208" t="s">
        <v>1884</v>
      </c>
      <c r="AD908" s="241">
        <v>333</v>
      </c>
    </row>
    <row r="909" spans="28:30">
      <c r="AB909" s="922" t="s">
        <v>338</v>
      </c>
      <c r="AC909" s="208" t="s">
        <v>1922</v>
      </c>
      <c r="AD909" s="241">
        <v>341</v>
      </c>
    </row>
    <row r="910" spans="28:30">
      <c r="AB910" s="922" t="s">
        <v>338</v>
      </c>
      <c r="AC910" s="208" t="s">
        <v>2563</v>
      </c>
      <c r="AD910" s="241">
        <v>346</v>
      </c>
    </row>
    <row r="911" spans="28:30">
      <c r="AB911" s="922" t="s">
        <v>338</v>
      </c>
      <c r="AC911" s="208" t="s">
        <v>2564</v>
      </c>
      <c r="AD911" s="241">
        <v>353</v>
      </c>
    </row>
    <row r="912" spans="28:30">
      <c r="AB912" s="922" t="s">
        <v>338</v>
      </c>
      <c r="AC912" s="208" t="s">
        <v>2565</v>
      </c>
      <c r="AD912" s="241">
        <v>362</v>
      </c>
    </row>
    <row r="913" spans="28:30">
      <c r="AB913" s="922" t="s">
        <v>338</v>
      </c>
      <c r="AC913" s="208" t="s">
        <v>2566</v>
      </c>
      <c r="AD913" s="241">
        <v>373</v>
      </c>
    </row>
    <row r="914" spans="28:30">
      <c r="AB914" s="922" t="s">
        <v>338</v>
      </c>
      <c r="AC914" s="208" t="s">
        <v>1960</v>
      </c>
      <c r="AD914" s="241">
        <v>380</v>
      </c>
    </row>
    <row r="915" spans="28:30">
      <c r="AB915" s="922" t="s">
        <v>338</v>
      </c>
      <c r="AC915" s="208" t="s">
        <v>1914</v>
      </c>
      <c r="AD915" s="241">
        <v>383</v>
      </c>
    </row>
    <row r="916" spans="28:30">
      <c r="AB916" s="922" t="s">
        <v>338</v>
      </c>
      <c r="AC916" s="208" t="s">
        <v>2567</v>
      </c>
      <c r="AD916" s="241">
        <v>398</v>
      </c>
    </row>
    <row r="917" spans="28:30">
      <c r="AB917" s="922" t="s">
        <v>338</v>
      </c>
      <c r="AC917" s="208" t="s">
        <v>1942</v>
      </c>
      <c r="AD917" s="241">
        <v>411</v>
      </c>
    </row>
    <row r="918" spans="28:30">
      <c r="AB918" s="922" t="s">
        <v>338</v>
      </c>
      <c r="AC918" s="208" t="s">
        <v>1993</v>
      </c>
      <c r="AD918" s="241">
        <v>414</v>
      </c>
    </row>
    <row r="919" spans="28:30">
      <c r="AB919" s="922" t="s">
        <v>338</v>
      </c>
      <c r="AC919" s="208" t="s">
        <v>1888</v>
      </c>
      <c r="AD919" s="241">
        <v>416</v>
      </c>
    </row>
    <row r="920" spans="28:30">
      <c r="AB920" s="922" t="s">
        <v>338</v>
      </c>
      <c r="AC920" s="208" t="s">
        <v>1913</v>
      </c>
      <c r="AD920" s="241">
        <v>420</v>
      </c>
    </row>
    <row r="921" spans="28:30">
      <c r="AB921" s="922" t="s">
        <v>338</v>
      </c>
      <c r="AC921" s="208" t="s">
        <v>2568</v>
      </c>
      <c r="AD921" s="241">
        <v>426</v>
      </c>
    </row>
    <row r="922" spans="28:30">
      <c r="AB922" s="922" t="s">
        <v>338</v>
      </c>
      <c r="AC922" s="208" t="s">
        <v>2569</v>
      </c>
      <c r="AD922" s="241">
        <v>432</v>
      </c>
    </row>
    <row r="923" spans="28:30">
      <c r="AB923" s="922" t="s">
        <v>338</v>
      </c>
      <c r="AC923" s="208" t="s">
        <v>1894</v>
      </c>
      <c r="AD923" s="241">
        <v>443</v>
      </c>
    </row>
    <row r="924" spans="28:30">
      <c r="AB924" s="922" t="s">
        <v>338</v>
      </c>
      <c r="AC924" s="208" t="s">
        <v>1923</v>
      </c>
      <c r="AD924" s="241">
        <v>446</v>
      </c>
    </row>
    <row r="925" spans="28:30">
      <c r="AB925" s="922" t="s">
        <v>338</v>
      </c>
      <c r="AC925" s="208" t="s">
        <v>1906</v>
      </c>
      <c r="AD925" s="241">
        <v>449</v>
      </c>
    </row>
    <row r="926" spans="28:30">
      <c r="AB926" s="922" t="s">
        <v>338</v>
      </c>
      <c r="AC926" s="208" t="s">
        <v>1965</v>
      </c>
      <c r="AD926" s="241">
        <v>454</v>
      </c>
    </row>
    <row r="927" spans="28:30">
      <c r="AB927" s="922" t="s">
        <v>338</v>
      </c>
      <c r="AC927" s="208" t="s">
        <v>1896</v>
      </c>
      <c r="AD927" s="241">
        <v>456</v>
      </c>
    </row>
    <row r="928" spans="28:30">
      <c r="AB928" s="922" t="s">
        <v>338</v>
      </c>
      <c r="AC928" s="208" t="s">
        <v>1948</v>
      </c>
      <c r="AD928" s="241">
        <v>470</v>
      </c>
    </row>
    <row r="929" spans="28:30">
      <c r="AB929" s="922" t="s">
        <v>338</v>
      </c>
      <c r="AC929" s="208" t="s">
        <v>1982</v>
      </c>
      <c r="AD929" s="241">
        <v>477</v>
      </c>
    </row>
    <row r="930" spans="28:30">
      <c r="AB930" s="922" t="s">
        <v>338</v>
      </c>
      <c r="AC930" s="208" t="s">
        <v>2570</v>
      </c>
      <c r="AD930" s="241">
        <v>483</v>
      </c>
    </row>
    <row r="931" spans="28:30">
      <c r="AB931" s="922" t="s">
        <v>338</v>
      </c>
      <c r="AC931" s="208" t="s">
        <v>1903</v>
      </c>
      <c r="AD931" s="241">
        <v>499</v>
      </c>
    </row>
    <row r="932" spans="28:30">
      <c r="AB932" s="922" t="s">
        <v>338</v>
      </c>
      <c r="AC932" s="208" t="s">
        <v>1905</v>
      </c>
      <c r="AD932" s="241" t="s">
        <v>2109</v>
      </c>
    </row>
    <row r="933" spans="28:30">
      <c r="AB933" s="922" t="s">
        <v>338</v>
      </c>
      <c r="AC933" s="208" t="s">
        <v>1909</v>
      </c>
      <c r="AD933" s="241" t="s">
        <v>2109</v>
      </c>
    </row>
    <row r="934" spans="28:30">
      <c r="AB934" s="922" t="s">
        <v>338</v>
      </c>
      <c r="AC934" s="208" t="s">
        <v>2571</v>
      </c>
      <c r="AD934" s="241" t="s">
        <v>2102</v>
      </c>
    </row>
    <row r="935" spans="28:30">
      <c r="AB935" s="922" t="s">
        <v>338</v>
      </c>
      <c r="AC935" s="208" t="s">
        <v>1899</v>
      </c>
      <c r="AD935" s="241" t="s">
        <v>2177</v>
      </c>
    </row>
    <row r="936" spans="28:30">
      <c r="AB936" s="922" t="s">
        <v>338</v>
      </c>
      <c r="AC936" s="208" t="s">
        <v>1910</v>
      </c>
      <c r="AD936" s="241" t="s">
        <v>2177</v>
      </c>
    </row>
    <row r="937" spans="28:30">
      <c r="AB937" s="922" t="s">
        <v>338</v>
      </c>
      <c r="AC937" s="208" t="s">
        <v>2004</v>
      </c>
      <c r="AD937" s="241" t="s">
        <v>2058</v>
      </c>
    </row>
    <row r="938" spans="28:30">
      <c r="AB938" s="922" t="s">
        <v>338</v>
      </c>
      <c r="AC938" s="208" t="s">
        <v>2572</v>
      </c>
      <c r="AD938" s="241" t="s">
        <v>2131</v>
      </c>
    </row>
    <row r="939" spans="28:30">
      <c r="AB939" s="922" t="s">
        <v>338</v>
      </c>
      <c r="AC939" s="208" t="s">
        <v>1917</v>
      </c>
      <c r="AD939" s="241" t="s">
        <v>2131</v>
      </c>
    </row>
    <row r="940" spans="28:30">
      <c r="AB940" s="922" t="s">
        <v>338</v>
      </c>
      <c r="AC940" s="208" t="s">
        <v>2573</v>
      </c>
      <c r="AD940" s="241" t="s">
        <v>2059</v>
      </c>
    </row>
    <row r="941" spans="28:30">
      <c r="AB941" s="922" t="s">
        <v>338</v>
      </c>
      <c r="AC941" s="208" t="s">
        <v>2574</v>
      </c>
      <c r="AD941" s="241" t="s">
        <v>2069</v>
      </c>
    </row>
    <row r="942" spans="28:30">
      <c r="AB942" s="922" t="s">
        <v>338</v>
      </c>
      <c r="AC942" s="208" t="s">
        <v>1918</v>
      </c>
      <c r="AD942" s="241" t="s">
        <v>2069</v>
      </c>
    </row>
    <row r="943" spans="28:30">
      <c r="AB943" s="922" t="s">
        <v>338</v>
      </c>
      <c r="AC943" s="208" t="s">
        <v>1924</v>
      </c>
      <c r="AD943" s="241" t="s">
        <v>2043</v>
      </c>
    </row>
    <row r="944" spans="28:30">
      <c r="AB944" s="922" t="s">
        <v>338</v>
      </c>
      <c r="AC944" s="208" t="s">
        <v>2005</v>
      </c>
      <c r="AD944" s="241" t="s">
        <v>2043</v>
      </c>
    </row>
    <row r="945" spans="28:30">
      <c r="AB945" s="922" t="s">
        <v>338</v>
      </c>
      <c r="AC945" s="208" t="s">
        <v>1986</v>
      </c>
      <c r="AD945" s="241" t="s">
        <v>2043</v>
      </c>
    </row>
    <row r="946" spans="28:30">
      <c r="AB946" s="922" t="s">
        <v>338</v>
      </c>
      <c r="AC946" s="208" t="s">
        <v>2575</v>
      </c>
      <c r="AD946" s="241" t="s">
        <v>2043</v>
      </c>
    </row>
    <row r="947" spans="28:30">
      <c r="AB947" s="922" t="s">
        <v>338</v>
      </c>
      <c r="AC947" s="208" t="s">
        <v>1990</v>
      </c>
      <c r="AD947" s="241" t="s">
        <v>2043</v>
      </c>
    </row>
    <row r="948" spans="28:30">
      <c r="AB948" s="922" t="s">
        <v>338</v>
      </c>
      <c r="AC948" s="208" t="s">
        <v>1907</v>
      </c>
      <c r="AD948" s="241" t="s">
        <v>2043</v>
      </c>
    </row>
    <row r="949" spans="28:30">
      <c r="AB949" s="922" t="s">
        <v>338</v>
      </c>
      <c r="AC949" s="208" t="s">
        <v>1937</v>
      </c>
      <c r="AD949" s="241" t="s">
        <v>2043</v>
      </c>
    </row>
    <row r="950" spans="28:30">
      <c r="AB950" s="922" t="s">
        <v>338</v>
      </c>
      <c r="AC950" s="208" t="s">
        <v>2576</v>
      </c>
      <c r="AD950" s="241" t="s">
        <v>2043</v>
      </c>
    </row>
    <row r="951" spans="28:30">
      <c r="AB951" s="922" t="s">
        <v>338</v>
      </c>
      <c r="AC951" s="208" t="s">
        <v>1939</v>
      </c>
      <c r="AD951" s="241" t="s">
        <v>2043</v>
      </c>
    </row>
    <row r="952" spans="28:30">
      <c r="AB952" s="922" t="s">
        <v>338</v>
      </c>
      <c r="AC952" s="208" t="s">
        <v>1941</v>
      </c>
      <c r="AD952" s="241" t="s">
        <v>2043</v>
      </c>
    </row>
    <row r="953" spans="28:30">
      <c r="AB953" s="922" t="s">
        <v>338</v>
      </c>
      <c r="AC953" s="208" t="s">
        <v>2577</v>
      </c>
      <c r="AD953" s="241" t="s">
        <v>2045</v>
      </c>
    </row>
    <row r="954" spans="28:30">
      <c r="AB954" s="922" t="s">
        <v>338</v>
      </c>
      <c r="AC954" s="208" t="s">
        <v>2578</v>
      </c>
      <c r="AD954" s="241" t="s">
        <v>2045</v>
      </c>
    </row>
    <row r="955" spans="28:30">
      <c r="AB955" s="922" t="s">
        <v>338</v>
      </c>
      <c r="AC955" s="208" t="s">
        <v>2023</v>
      </c>
      <c r="AD955" s="241" t="s">
        <v>2045</v>
      </c>
    </row>
    <row r="956" spans="28:30">
      <c r="AB956" s="922" t="s">
        <v>338</v>
      </c>
      <c r="AC956" s="208" t="s">
        <v>2028</v>
      </c>
      <c r="AD956" s="241" t="s">
        <v>2045</v>
      </c>
    </row>
    <row r="957" spans="28:30">
      <c r="AB957" s="922" t="s">
        <v>338</v>
      </c>
      <c r="AC957" s="208" t="s">
        <v>2029</v>
      </c>
      <c r="AD957" s="241" t="s">
        <v>2045</v>
      </c>
    </row>
    <row r="958" spans="28:30">
      <c r="AB958" s="922" t="s">
        <v>338</v>
      </c>
      <c r="AC958" s="208" t="s">
        <v>2579</v>
      </c>
      <c r="AD958" s="241" t="s">
        <v>2045</v>
      </c>
    </row>
    <row r="959" spans="28:30">
      <c r="AB959" s="922" t="s">
        <v>338</v>
      </c>
      <c r="AC959" s="208" t="s">
        <v>1920</v>
      </c>
      <c r="AD959" s="241" t="s">
        <v>2045</v>
      </c>
    </row>
    <row r="960" spans="28:30">
      <c r="AB960" s="922" t="s">
        <v>338</v>
      </c>
      <c r="AC960" s="208" t="s">
        <v>2580</v>
      </c>
      <c r="AD960" s="241" t="s">
        <v>2045</v>
      </c>
    </row>
    <row r="961" spans="28:30">
      <c r="AB961" s="922" t="s">
        <v>338</v>
      </c>
      <c r="AC961" s="208" t="s">
        <v>1947</v>
      </c>
      <c r="AD961" s="241" t="s">
        <v>2048</v>
      </c>
    </row>
    <row r="962" spans="28:30">
      <c r="AB962" s="922" t="s">
        <v>338</v>
      </c>
      <c r="AC962" s="208" t="s">
        <v>2581</v>
      </c>
      <c r="AD962" s="241" t="s">
        <v>2048</v>
      </c>
    </row>
    <row r="963" spans="28:30">
      <c r="AB963" s="922" t="s">
        <v>338</v>
      </c>
      <c r="AC963" s="208" t="s">
        <v>1973</v>
      </c>
      <c r="AD963" s="241" t="s">
        <v>2048</v>
      </c>
    </row>
    <row r="964" spans="28:30">
      <c r="AB964" s="922" t="s">
        <v>338</v>
      </c>
      <c r="AC964" s="208" t="s">
        <v>2025</v>
      </c>
      <c r="AD964" s="241" t="s">
        <v>2048</v>
      </c>
    </row>
    <row r="965" spans="28:30">
      <c r="AB965" s="922" t="s">
        <v>338</v>
      </c>
      <c r="AC965" s="208" t="s">
        <v>1928</v>
      </c>
      <c r="AD965" s="241" t="s">
        <v>2048</v>
      </c>
    </row>
    <row r="966" spans="28:30">
      <c r="AB966" s="922" t="s">
        <v>338</v>
      </c>
      <c r="AC966" s="208" t="s">
        <v>1935</v>
      </c>
      <c r="AD966" s="241" t="s">
        <v>2048</v>
      </c>
    </row>
    <row r="967" spans="28:30">
      <c r="AB967" s="922" t="s">
        <v>338</v>
      </c>
      <c r="AC967" s="208" t="s">
        <v>1911</v>
      </c>
      <c r="AD967" s="241" t="s">
        <v>2048</v>
      </c>
    </row>
    <row r="968" spans="28:30">
      <c r="AB968" s="922" t="s">
        <v>338</v>
      </c>
      <c r="AC968" s="208" t="s">
        <v>1997</v>
      </c>
      <c r="AD968" s="241" t="s">
        <v>2048</v>
      </c>
    </row>
    <row r="969" spans="28:30">
      <c r="AB969" s="922" t="s">
        <v>338</v>
      </c>
      <c r="AC969" s="208" t="s">
        <v>2034</v>
      </c>
      <c r="AD969" s="241" t="s">
        <v>2048</v>
      </c>
    </row>
    <row r="970" spans="28:30">
      <c r="AB970" s="922" t="s">
        <v>338</v>
      </c>
      <c r="AC970" s="208" t="s">
        <v>2582</v>
      </c>
      <c r="AD970" s="241" t="s">
        <v>2063</v>
      </c>
    </row>
    <row r="971" spans="28:30">
      <c r="AB971" s="922" t="s">
        <v>338</v>
      </c>
      <c r="AC971" s="208" t="s">
        <v>1945</v>
      </c>
      <c r="AD971" s="241" t="s">
        <v>2063</v>
      </c>
    </row>
    <row r="972" spans="28:30">
      <c r="AB972" s="922" t="s">
        <v>338</v>
      </c>
      <c r="AC972" s="208" t="s">
        <v>1946</v>
      </c>
      <c r="AD972" s="241" t="s">
        <v>2063</v>
      </c>
    </row>
    <row r="973" spans="28:30">
      <c r="AB973" s="922" t="s">
        <v>338</v>
      </c>
      <c r="AC973" s="208" t="s">
        <v>2583</v>
      </c>
      <c r="AD973" s="241" t="s">
        <v>2063</v>
      </c>
    </row>
    <row r="974" spans="28:30">
      <c r="AB974" s="922" t="s">
        <v>338</v>
      </c>
      <c r="AC974" s="208" t="s">
        <v>2584</v>
      </c>
      <c r="AD974" s="241" t="s">
        <v>2063</v>
      </c>
    </row>
    <row r="975" spans="28:30">
      <c r="AB975" s="922" t="s">
        <v>338</v>
      </c>
      <c r="AC975" s="208" t="s">
        <v>1971</v>
      </c>
      <c r="AD975" s="241" t="s">
        <v>2063</v>
      </c>
    </row>
    <row r="976" spans="28:30">
      <c r="AB976" s="922" t="s">
        <v>338</v>
      </c>
      <c r="AC976" s="208" t="s">
        <v>2585</v>
      </c>
      <c r="AD976" s="241" t="s">
        <v>2063</v>
      </c>
    </row>
    <row r="977" spans="28:30">
      <c r="AB977" s="922" t="s">
        <v>338</v>
      </c>
      <c r="AC977" s="208" t="s">
        <v>2586</v>
      </c>
      <c r="AD977" s="241" t="s">
        <v>2063</v>
      </c>
    </row>
    <row r="978" spans="28:30">
      <c r="AB978" s="922" t="s">
        <v>338</v>
      </c>
      <c r="AC978" s="208" t="s">
        <v>2587</v>
      </c>
      <c r="AD978" s="241" t="s">
        <v>2063</v>
      </c>
    </row>
    <row r="979" spans="28:30">
      <c r="AB979" s="922" t="s">
        <v>338</v>
      </c>
      <c r="AC979" s="208" t="s">
        <v>1962</v>
      </c>
      <c r="AD979" s="241" t="s">
        <v>2050</v>
      </c>
    </row>
    <row r="980" spans="28:30">
      <c r="AB980" s="922" t="s">
        <v>338</v>
      </c>
      <c r="AC980" s="208" t="s">
        <v>1963</v>
      </c>
      <c r="AD980" s="241" t="s">
        <v>2050</v>
      </c>
    </row>
    <row r="981" spans="28:30">
      <c r="AB981" s="922" t="s">
        <v>338</v>
      </c>
      <c r="AC981" s="208" t="s">
        <v>2588</v>
      </c>
      <c r="AD981" s="241" t="s">
        <v>2050</v>
      </c>
    </row>
    <row r="982" spans="28:30">
      <c r="AB982" s="922" t="s">
        <v>338</v>
      </c>
      <c r="AC982" s="208" t="s">
        <v>1966</v>
      </c>
      <c r="AD982" s="241" t="s">
        <v>2050</v>
      </c>
    </row>
    <row r="983" spans="28:30">
      <c r="AB983" s="922" t="s">
        <v>338</v>
      </c>
      <c r="AC983" s="208" t="s">
        <v>2589</v>
      </c>
      <c r="AD983" s="241" t="s">
        <v>2050</v>
      </c>
    </row>
    <row r="984" spans="28:30">
      <c r="AB984" s="922" t="s">
        <v>338</v>
      </c>
      <c r="AC984" s="208" t="s">
        <v>1897</v>
      </c>
      <c r="AD984" s="241" t="s">
        <v>2050</v>
      </c>
    </row>
    <row r="985" spans="28:30">
      <c r="AB985" s="922" t="s">
        <v>338</v>
      </c>
      <c r="AC985" s="208" t="s">
        <v>1967</v>
      </c>
      <c r="AD985" s="241" t="s">
        <v>2050</v>
      </c>
    </row>
    <row r="986" spans="28:30">
      <c r="AB986" s="922" t="s">
        <v>338</v>
      </c>
      <c r="AC986" s="208" t="s">
        <v>1968</v>
      </c>
      <c r="AD986" s="241" t="s">
        <v>2050</v>
      </c>
    </row>
    <row r="987" spans="28:30">
      <c r="AB987" s="922" t="s">
        <v>338</v>
      </c>
      <c r="AC987" s="208" t="s">
        <v>1987</v>
      </c>
      <c r="AD987" s="241" t="s">
        <v>2050</v>
      </c>
    </row>
    <row r="988" spans="28:30">
      <c r="AB988" s="922" t="s">
        <v>338</v>
      </c>
      <c r="AC988" s="208" t="s">
        <v>1950</v>
      </c>
      <c r="AD988" s="241" t="s">
        <v>2050</v>
      </c>
    </row>
    <row r="989" spans="28:30">
      <c r="AB989" s="922" t="s">
        <v>338</v>
      </c>
      <c r="AC989" s="208" t="s">
        <v>1951</v>
      </c>
      <c r="AD989" s="241" t="s">
        <v>2050</v>
      </c>
    </row>
    <row r="990" spans="28:30">
      <c r="AB990" s="922" t="s">
        <v>338</v>
      </c>
      <c r="AC990" s="208" t="s">
        <v>2590</v>
      </c>
      <c r="AD990" s="241" t="s">
        <v>2050</v>
      </c>
    </row>
    <row r="991" spans="28:30">
      <c r="AB991" s="922" t="s">
        <v>338</v>
      </c>
      <c r="AC991" s="208" t="s">
        <v>2591</v>
      </c>
      <c r="AD991" s="241" t="s">
        <v>2050</v>
      </c>
    </row>
    <row r="992" spans="28:30">
      <c r="AB992" s="922" t="s">
        <v>338</v>
      </c>
      <c r="AC992" s="208" t="s">
        <v>1980</v>
      </c>
      <c r="AD992" s="241" t="s">
        <v>2050</v>
      </c>
    </row>
    <row r="993" spans="28:30">
      <c r="AB993" s="922" t="s">
        <v>338</v>
      </c>
      <c r="AC993" s="208" t="s">
        <v>2592</v>
      </c>
      <c r="AD993" s="241" t="s">
        <v>2050</v>
      </c>
    </row>
    <row r="994" spans="28:30">
      <c r="AB994" s="922" t="s">
        <v>338</v>
      </c>
      <c r="AC994" s="208" t="s">
        <v>2593</v>
      </c>
      <c r="AD994" s="241" t="s">
        <v>2050</v>
      </c>
    </row>
    <row r="995" spans="28:30">
      <c r="AB995" s="922" t="s">
        <v>338</v>
      </c>
      <c r="AC995" s="208" t="s">
        <v>1981</v>
      </c>
      <c r="AD995" s="241" t="s">
        <v>2050</v>
      </c>
    </row>
    <row r="996" spans="28:30">
      <c r="AB996" s="922" t="s">
        <v>338</v>
      </c>
      <c r="AC996" s="208" t="s">
        <v>1959</v>
      </c>
      <c r="AD996" s="241" t="s">
        <v>2050</v>
      </c>
    </row>
    <row r="997" spans="28:30">
      <c r="AB997" s="922" t="s">
        <v>120</v>
      </c>
      <c r="AC997" s="208" t="s">
        <v>2594</v>
      </c>
      <c r="AD997" s="241">
        <v>462</v>
      </c>
    </row>
    <row r="998" spans="28:30">
      <c r="AB998" s="922" t="s">
        <v>338</v>
      </c>
      <c r="AC998" s="208" t="s">
        <v>2595</v>
      </c>
      <c r="AD998" s="241">
        <v>492</v>
      </c>
    </row>
    <row r="999" spans="28:30">
      <c r="AB999" s="922" t="s">
        <v>338</v>
      </c>
      <c r="AC999" s="208" t="s">
        <v>2596</v>
      </c>
      <c r="AD999" s="241" t="s">
        <v>2050</v>
      </c>
    </row>
    <row r="1000" spans="28:30">
      <c r="AB1000" s="922" t="s">
        <v>338</v>
      </c>
      <c r="AC1000" s="208" t="s">
        <v>2597</v>
      </c>
      <c r="AD1000" s="241" t="s">
        <v>2050</v>
      </c>
    </row>
    <row r="1001" spans="28:30">
      <c r="AB1001" s="922" t="s">
        <v>46</v>
      </c>
      <c r="AC1001" s="208" t="s">
        <v>2598</v>
      </c>
      <c r="AD1001" s="241" t="s">
        <v>2063</v>
      </c>
    </row>
    <row r="1002" spans="28:30">
      <c r="AB1002" s="922" t="s">
        <v>338</v>
      </c>
      <c r="AC1002" s="208" t="s">
        <v>2599</v>
      </c>
      <c r="AD1002" s="241" t="s">
        <v>2050</v>
      </c>
    </row>
    <row r="1003" spans="28:30">
      <c r="AB1003" s="922" t="s">
        <v>338</v>
      </c>
      <c r="AC1003" s="208" t="s">
        <v>2600</v>
      </c>
      <c r="AD1003" s="241" t="s">
        <v>2050</v>
      </c>
    </row>
    <row r="1004" spans="28:30">
      <c r="AB1004" s="922" t="s">
        <v>338</v>
      </c>
      <c r="AC1004" s="208" t="s">
        <v>2601</v>
      </c>
      <c r="AD1004" s="241" t="s">
        <v>2050</v>
      </c>
    </row>
    <row r="1005" spans="28:30">
      <c r="AB1005" s="922" t="s">
        <v>18</v>
      </c>
      <c r="AC1005" s="208" t="s">
        <v>2602</v>
      </c>
      <c r="AD1005" s="241" t="s">
        <v>2050</v>
      </c>
    </row>
    <row r="1006" spans="28:30">
      <c r="AB1006" s="922" t="s">
        <v>338</v>
      </c>
      <c r="AC1006" s="208" t="s">
        <v>2603</v>
      </c>
      <c r="AD1006" s="241" t="s">
        <v>2050</v>
      </c>
    </row>
    <row r="1007" spans="28:30">
      <c r="AB1007" s="922" t="s">
        <v>338</v>
      </c>
      <c r="AC1007" s="208" t="s">
        <v>338</v>
      </c>
      <c r="AD1007" s="241" t="s">
        <v>338</v>
      </c>
    </row>
    <row r="1008" spans="28:30">
      <c r="AB1008" s="922" t="s">
        <v>338</v>
      </c>
      <c r="AC1008" s="208" t="s">
        <v>338</v>
      </c>
      <c r="AD1008" s="241" t="s">
        <v>338</v>
      </c>
    </row>
    <row r="1009" spans="28:30">
      <c r="AB1009" s="922" t="s">
        <v>338</v>
      </c>
      <c r="AC1009" s="208" t="s">
        <v>338</v>
      </c>
      <c r="AD1009" s="241" t="s">
        <v>338</v>
      </c>
    </row>
    <row r="1010" spans="28:30">
      <c r="AB1010" s="922" t="s">
        <v>338</v>
      </c>
      <c r="AC1010" s="208" t="s">
        <v>338</v>
      </c>
      <c r="AD1010" s="241" t="s">
        <v>338</v>
      </c>
    </row>
    <row r="1011" spans="28:30">
      <c r="AB1011" s="922" t="s">
        <v>338</v>
      </c>
      <c r="AC1011" s="208" t="s">
        <v>338</v>
      </c>
      <c r="AD1011" s="241" t="s">
        <v>338</v>
      </c>
    </row>
    <row r="1012" spans="28:30">
      <c r="AB1012" s="922" t="s">
        <v>338</v>
      </c>
      <c r="AC1012" s="208" t="s">
        <v>338</v>
      </c>
      <c r="AD1012" s="241" t="s">
        <v>338</v>
      </c>
    </row>
    <row r="1013" spans="28:30">
      <c r="AB1013" s="922" t="s">
        <v>338</v>
      </c>
      <c r="AC1013" s="208" t="s">
        <v>338</v>
      </c>
      <c r="AD1013" s="241" t="s">
        <v>338</v>
      </c>
    </row>
    <row r="1014" spans="28:30">
      <c r="AB1014" s="922" t="s">
        <v>338</v>
      </c>
      <c r="AC1014" s="208" t="s">
        <v>338</v>
      </c>
      <c r="AD1014" s="241" t="s">
        <v>338</v>
      </c>
    </row>
    <row r="1015" spans="28:30">
      <c r="AB1015" s="922" t="s">
        <v>338</v>
      </c>
      <c r="AC1015" s="208" t="s">
        <v>338</v>
      </c>
      <c r="AD1015" s="241" t="s">
        <v>338</v>
      </c>
    </row>
    <row r="1016" spans="28:30">
      <c r="AB1016" s="922" t="s">
        <v>338</v>
      </c>
      <c r="AC1016" s="208" t="s">
        <v>338</v>
      </c>
      <c r="AD1016" s="241" t="s">
        <v>338</v>
      </c>
    </row>
    <row r="1017" spans="28:30">
      <c r="AB1017" s="922" t="s">
        <v>338</v>
      </c>
      <c r="AC1017" s="208" t="s">
        <v>338</v>
      </c>
      <c r="AD1017" s="241" t="s">
        <v>338</v>
      </c>
    </row>
    <row r="1018" spans="28:30">
      <c r="AB1018" s="922" t="s">
        <v>338</v>
      </c>
      <c r="AC1018" s="208" t="s">
        <v>338</v>
      </c>
      <c r="AD1018" s="241" t="s">
        <v>338</v>
      </c>
    </row>
    <row r="1019" spans="28:30">
      <c r="AB1019" s="922" t="s">
        <v>338</v>
      </c>
      <c r="AC1019" s="208" t="s">
        <v>338</v>
      </c>
      <c r="AD1019" s="241" t="s">
        <v>338</v>
      </c>
    </row>
    <row r="1020" spans="28:30">
      <c r="AB1020" s="922" t="s">
        <v>338</v>
      </c>
      <c r="AC1020" s="208" t="s">
        <v>338</v>
      </c>
      <c r="AD1020" s="241" t="s">
        <v>338</v>
      </c>
    </row>
    <row r="1021" spans="28:30">
      <c r="AB1021" s="922" t="s">
        <v>338</v>
      </c>
      <c r="AC1021" s="208" t="s">
        <v>338</v>
      </c>
      <c r="AD1021" s="241" t="s">
        <v>338</v>
      </c>
    </row>
    <row r="1022" spans="28:30">
      <c r="AB1022" s="922" t="s">
        <v>338</v>
      </c>
      <c r="AC1022" s="208" t="s">
        <v>338</v>
      </c>
      <c r="AD1022" s="241" t="s">
        <v>338</v>
      </c>
    </row>
    <row r="1023" spans="28:30">
      <c r="AB1023" s="922" t="s">
        <v>338</v>
      </c>
      <c r="AC1023" s="208" t="s">
        <v>338</v>
      </c>
      <c r="AD1023" s="241" t="s">
        <v>338</v>
      </c>
    </row>
    <row r="1024" spans="28:30">
      <c r="AB1024" s="922" t="s">
        <v>338</v>
      </c>
      <c r="AC1024" s="208" t="s">
        <v>338</v>
      </c>
      <c r="AD1024" s="241" t="s">
        <v>338</v>
      </c>
    </row>
    <row r="1025" spans="28:30">
      <c r="AB1025" s="922" t="s">
        <v>338</v>
      </c>
      <c r="AC1025" s="208" t="s">
        <v>338</v>
      </c>
      <c r="AD1025" s="241" t="s">
        <v>338</v>
      </c>
    </row>
    <row r="1026" spans="28:30">
      <c r="AB1026" s="922" t="s">
        <v>338</v>
      </c>
      <c r="AC1026" s="208" t="s">
        <v>338</v>
      </c>
      <c r="AD1026" s="241" t="s">
        <v>338</v>
      </c>
    </row>
    <row r="1027" spans="28:30">
      <c r="AB1027" s="922" t="s">
        <v>338</v>
      </c>
      <c r="AC1027" s="208" t="s">
        <v>338</v>
      </c>
      <c r="AD1027" s="241" t="s">
        <v>338</v>
      </c>
    </row>
    <row r="1028" spans="28:30">
      <c r="AB1028" s="922" t="s">
        <v>338</v>
      </c>
      <c r="AC1028" s="208" t="s">
        <v>338</v>
      </c>
      <c r="AD1028" s="241" t="s">
        <v>338</v>
      </c>
    </row>
    <row r="1029" spans="28:30">
      <c r="AB1029" s="922" t="s">
        <v>338</v>
      </c>
      <c r="AC1029" s="208" t="s">
        <v>338</v>
      </c>
      <c r="AD1029" s="241" t="s">
        <v>338</v>
      </c>
    </row>
    <row r="1030" spans="28:30">
      <c r="AB1030" s="922" t="s">
        <v>338</v>
      </c>
      <c r="AC1030" s="208" t="s">
        <v>338</v>
      </c>
      <c r="AD1030" s="241" t="s">
        <v>338</v>
      </c>
    </row>
    <row r="1031" spans="28:30">
      <c r="AB1031" s="922" t="s">
        <v>338</v>
      </c>
      <c r="AC1031" s="208" t="s">
        <v>338</v>
      </c>
      <c r="AD1031" s="241" t="s">
        <v>338</v>
      </c>
    </row>
    <row r="1032" spans="28:30">
      <c r="AB1032" s="922" t="s">
        <v>338</v>
      </c>
      <c r="AC1032" s="208" t="s">
        <v>338</v>
      </c>
      <c r="AD1032" s="241" t="s">
        <v>338</v>
      </c>
    </row>
    <row r="1033" spans="28:30">
      <c r="AB1033" s="922" t="s">
        <v>338</v>
      </c>
      <c r="AC1033" s="208" t="s">
        <v>338</v>
      </c>
      <c r="AD1033" s="241" t="s">
        <v>338</v>
      </c>
    </row>
    <row r="1034" spans="28:30">
      <c r="AB1034" s="922" t="s">
        <v>338</v>
      </c>
      <c r="AC1034" s="208" t="s">
        <v>338</v>
      </c>
      <c r="AD1034" s="241" t="s">
        <v>338</v>
      </c>
    </row>
    <row r="1035" spans="28:30">
      <c r="AB1035" s="922" t="s">
        <v>338</v>
      </c>
      <c r="AC1035" s="208" t="s">
        <v>338</v>
      </c>
      <c r="AD1035" s="241" t="s">
        <v>338</v>
      </c>
    </row>
    <row r="1036" spans="28:30">
      <c r="AB1036" s="922" t="s">
        <v>338</v>
      </c>
      <c r="AC1036" s="208" t="s">
        <v>338</v>
      </c>
      <c r="AD1036" s="241" t="s">
        <v>338</v>
      </c>
    </row>
    <row r="1037" spans="28:30">
      <c r="AB1037" s="922" t="s">
        <v>338</v>
      </c>
      <c r="AC1037" s="208" t="s">
        <v>338</v>
      </c>
      <c r="AD1037" s="241" t="s">
        <v>338</v>
      </c>
    </row>
    <row r="1038" spans="28:30">
      <c r="AB1038" s="922" t="s">
        <v>338</v>
      </c>
      <c r="AC1038" s="208" t="s">
        <v>338</v>
      </c>
      <c r="AD1038" s="241" t="s">
        <v>338</v>
      </c>
    </row>
    <row r="1039" spans="28:30">
      <c r="AB1039" s="922" t="s">
        <v>338</v>
      </c>
      <c r="AC1039" s="208" t="s">
        <v>338</v>
      </c>
      <c r="AD1039" s="241" t="s">
        <v>338</v>
      </c>
    </row>
    <row r="1040" spans="28:30">
      <c r="AB1040" s="922" t="s">
        <v>338</v>
      </c>
      <c r="AC1040" s="208" t="s">
        <v>338</v>
      </c>
      <c r="AD1040" s="241" t="s">
        <v>338</v>
      </c>
    </row>
    <row r="1041" spans="28:30">
      <c r="AB1041" s="922" t="s">
        <v>338</v>
      </c>
      <c r="AC1041" s="208" t="s">
        <v>338</v>
      </c>
      <c r="AD1041" s="241" t="s">
        <v>338</v>
      </c>
    </row>
    <row r="1042" spans="28:30">
      <c r="AB1042" s="922" t="s">
        <v>338</v>
      </c>
      <c r="AC1042" s="208" t="s">
        <v>338</v>
      </c>
      <c r="AD1042" s="241" t="s">
        <v>338</v>
      </c>
    </row>
    <row r="1043" spans="28:30">
      <c r="AB1043" s="922" t="s">
        <v>338</v>
      </c>
      <c r="AC1043" s="208" t="s">
        <v>338</v>
      </c>
      <c r="AD1043" s="241" t="s">
        <v>338</v>
      </c>
    </row>
    <row r="1044" spans="28:30">
      <c r="AB1044" s="922" t="s">
        <v>338</v>
      </c>
      <c r="AC1044" s="208" t="s">
        <v>338</v>
      </c>
      <c r="AD1044" s="241" t="s">
        <v>338</v>
      </c>
    </row>
    <row r="1045" spans="28:30">
      <c r="AB1045" s="922" t="s">
        <v>338</v>
      </c>
      <c r="AC1045" s="208" t="s">
        <v>338</v>
      </c>
      <c r="AD1045" s="241" t="s">
        <v>338</v>
      </c>
    </row>
    <row r="1046" spans="28:30">
      <c r="AB1046" s="922" t="s">
        <v>338</v>
      </c>
      <c r="AC1046" s="208" t="s">
        <v>338</v>
      </c>
      <c r="AD1046" s="241" t="s">
        <v>338</v>
      </c>
    </row>
    <row r="1047" spans="28:30">
      <c r="AB1047" s="922" t="s">
        <v>338</v>
      </c>
      <c r="AC1047" s="208" t="s">
        <v>338</v>
      </c>
      <c r="AD1047" s="241" t="s">
        <v>338</v>
      </c>
    </row>
    <row r="1048" spans="28:30">
      <c r="AB1048" s="922" t="s">
        <v>338</v>
      </c>
      <c r="AC1048" s="208" t="s">
        <v>338</v>
      </c>
      <c r="AD1048" s="241" t="s">
        <v>338</v>
      </c>
    </row>
    <row r="1049" spans="28:30">
      <c r="AB1049" s="922" t="s">
        <v>338</v>
      </c>
      <c r="AC1049" s="208" t="s">
        <v>338</v>
      </c>
      <c r="AD1049" s="241" t="s">
        <v>338</v>
      </c>
    </row>
    <row r="1050" spans="28:30">
      <c r="AB1050" s="922" t="s">
        <v>338</v>
      </c>
      <c r="AC1050" s="208" t="s">
        <v>338</v>
      </c>
      <c r="AD1050" s="241" t="s">
        <v>338</v>
      </c>
    </row>
    <row r="1051" spans="28:30">
      <c r="AB1051" s="922" t="s">
        <v>338</v>
      </c>
      <c r="AC1051" s="208" t="s">
        <v>338</v>
      </c>
      <c r="AD1051" s="241" t="s">
        <v>338</v>
      </c>
    </row>
    <row r="1052" spans="28:30">
      <c r="AB1052" s="922" t="s">
        <v>338</v>
      </c>
      <c r="AC1052" s="208" t="s">
        <v>338</v>
      </c>
      <c r="AD1052" s="241" t="s">
        <v>338</v>
      </c>
    </row>
    <row r="1053" spans="28:30">
      <c r="AB1053" s="922" t="s">
        <v>338</v>
      </c>
      <c r="AC1053" s="208" t="s">
        <v>338</v>
      </c>
      <c r="AD1053" s="241" t="s">
        <v>338</v>
      </c>
    </row>
    <row r="1054" spans="28:30">
      <c r="AB1054" s="922" t="s">
        <v>338</v>
      </c>
      <c r="AC1054" s="208" t="s">
        <v>338</v>
      </c>
      <c r="AD1054" s="241" t="s">
        <v>338</v>
      </c>
    </row>
    <row r="1055" spans="28:30">
      <c r="AB1055" s="922" t="s">
        <v>338</v>
      </c>
      <c r="AC1055" s="208" t="s">
        <v>338</v>
      </c>
      <c r="AD1055" s="241" t="s">
        <v>338</v>
      </c>
    </row>
    <row r="1056" spans="28:30">
      <c r="AB1056" s="922" t="s">
        <v>338</v>
      </c>
      <c r="AC1056" s="208" t="s">
        <v>338</v>
      </c>
      <c r="AD1056" s="241" t="s">
        <v>338</v>
      </c>
    </row>
    <row r="1057" spans="28:30">
      <c r="AB1057" s="922" t="s">
        <v>338</v>
      </c>
      <c r="AC1057" s="208" t="s">
        <v>338</v>
      </c>
      <c r="AD1057" s="241" t="s">
        <v>338</v>
      </c>
    </row>
    <row r="1058" spans="28:30">
      <c r="AB1058" s="922" t="s">
        <v>338</v>
      </c>
      <c r="AC1058" s="208" t="s">
        <v>338</v>
      </c>
      <c r="AD1058" s="241" t="s">
        <v>338</v>
      </c>
    </row>
    <row r="1059" spans="28:30">
      <c r="AB1059" s="922" t="s">
        <v>338</v>
      </c>
      <c r="AC1059" s="208" t="s">
        <v>338</v>
      </c>
      <c r="AD1059" s="241" t="s">
        <v>338</v>
      </c>
    </row>
    <row r="1060" spans="28:30">
      <c r="AB1060" s="922" t="s">
        <v>338</v>
      </c>
      <c r="AC1060" s="208" t="s">
        <v>338</v>
      </c>
      <c r="AD1060" s="241" t="s">
        <v>338</v>
      </c>
    </row>
    <row r="1061" spans="28:30">
      <c r="AB1061" s="922" t="s">
        <v>338</v>
      </c>
      <c r="AC1061" s="208" t="s">
        <v>338</v>
      </c>
      <c r="AD1061" s="241" t="s">
        <v>338</v>
      </c>
    </row>
    <row r="1062" spans="28:30">
      <c r="AB1062" s="922" t="s">
        <v>338</v>
      </c>
      <c r="AC1062" s="208" t="s">
        <v>338</v>
      </c>
      <c r="AD1062" s="241" t="s">
        <v>338</v>
      </c>
    </row>
    <row r="1063" spans="28:30">
      <c r="AB1063" s="922" t="s">
        <v>338</v>
      </c>
      <c r="AC1063" s="208" t="s">
        <v>338</v>
      </c>
      <c r="AD1063" s="241" t="s">
        <v>338</v>
      </c>
    </row>
    <row r="1064" spans="28:30">
      <c r="AB1064" s="922" t="s">
        <v>338</v>
      </c>
      <c r="AC1064" s="208" t="s">
        <v>338</v>
      </c>
      <c r="AD1064" s="241" t="s">
        <v>338</v>
      </c>
    </row>
    <row r="1065" spans="28:30">
      <c r="AB1065" s="922" t="s">
        <v>338</v>
      </c>
      <c r="AC1065" s="208" t="s">
        <v>338</v>
      </c>
      <c r="AD1065" s="241" t="s">
        <v>338</v>
      </c>
    </row>
    <row r="1066" spans="28:30">
      <c r="AB1066" s="922" t="s">
        <v>338</v>
      </c>
      <c r="AC1066" s="208" t="s">
        <v>338</v>
      </c>
      <c r="AD1066" s="241" t="s">
        <v>338</v>
      </c>
    </row>
    <row r="1067" spans="28:30">
      <c r="AB1067" s="922" t="s">
        <v>338</v>
      </c>
      <c r="AC1067" s="208" t="s">
        <v>338</v>
      </c>
      <c r="AD1067" s="241" t="s">
        <v>338</v>
      </c>
    </row>
    <row r="1068" spans="28:30">
      <c r="AB1068" s="922" t="s">
        <v>338</v>
      </c>
      <c r="AC1068" s="208" t="s">
        <v>338</v>
      </c>
      <c r="AD1068" s="241" t="s">
        <v>338</v>
      </c>
    </row>
    <row r="1069" spans="28:30">
      <c r="AB1069" s="922" t="s">
        <v>338</v>
      </c>
      <c r="AC1069" s="208" t="s">
        <v>338</v>
      </c>
      <c r="AD1069" s="241" t="s">
        <v>338</v>
      </c>
    </row>
    <row r="1070" spans="28:30">
      <c r="AB1070" s="922" t="s">
        <v>338</v>
      </c>
      <c r="AC1070" s="208" t="s">
        <v>338</v>
      </c>
      <c r="AD1070" s="241" t="s">
        <v>338</v>
      </c>
    </row>
    <row r="1071" spans="28:30">
      <c r="AB1071" s="922" t="s">
        <v>338</v>
      </c>
      <c r="AC1071" s="208" t="s">
        <v>338</v>
      </c>
      <c r="AD1071" s="241" t="s">
        <v>338</v>
      </c>
    </row>
    <row r="1072" spans="28:30">
      <c r="AB1072" s="922" t="s">
        <v>338</v>
      </c>
      <c r="AC1072" s="208" t="s">
        <v>338</v>
      </c>
      <c r="AD1072" s="241" t="s">
        <v>338</v>
      </c>
    </row>
    <row r="1073" spans="28:30">
      <c r="AB1073" s="922" t="s">
        <v>338</v>
      </c>
      <c r="AC1073" s="208" t="s">
        <v>338</v>
      </c>
      <c r="AD1073" s="241" t="s">
        <v>338</v>
      </c>
    </row>
    <row r="1074" spans="28:30">
      <c r="AB1074" s="922" t="s">
        <v>338</v>
      </c>
      <c r="AC1074" s="208" t="s">
        <v>338</v>
      </c>
      <c r="AD1074" s="241" t="s">
        <v>338</v>
      </c>
    </row>
    <row r="1075" spans="28:30">
      <c r="AB1075" s="922" t="s">
        <v>338</v>
      </c>
      <c r="AC1075" s="208" t="s">
        <v>338</v>
      </c>
      <c r="AD1075" s="241" t="s">
        <v>338</v>
      </c>
    </row>
    <row r="1076" spans="28:30">
      <c r="AB1076" s="922" t="s">
        <v>338</v>
      </c>
      <c r="AC1076" s="208" t="s">
        <v>338</v>
      </c>
      <c r="AD1076" s="241" t="s">
        <v>338</v>
      </c>
    </row>
    <row r="1077" spans="28:30">
      <c r="AB1077" s="922" t="s">
        <v>338</v>
      </c>
      <c r="AC1077" s="208" t="s">
        <v>338</v>
      </c>
      <c r="AD1077" s="241" t="s">
        <v>338</v>
      </c>
    </row>
    <row r="1078" spans="28:30">
      <c r="AB1078" s="922" t="s">
        <v>338</v>
      </c>
      <c r="AC1078" s="208" t="s">
        <v>338</v>
      </c>
      <c r="AD1078" s="241" t="s">
        <v>338</v>
      </c>
    </row>
    <row r="1079" spans="28:30">
      <c r="AB1079" s="922" t="s">
        <v>338</v>
      </c>
      <c r="AC1079" s="208" t="s">
        <v>338</v>
      </c>
      <c r="AD1079" s="241" t="s">
        <v>338</v>
      </c>
    </row>
    <row r="1080" spans="28:30">
      <c r="AB1080" s="922" t="s">
        <v>338</v>
      </c>
      <c r="AC1080" s="208" t="s">
        <v>338</v>
      </c>
      <c r="AD1080" s="241" t="s">
        <v>338</v>
      </c>
    </row>
    <row r="1081" spans="28:30">
      <c r="AB1081" s="922" t="s">
        <v>338</v>
      </c>
      <c r="AC1081" s="208" t="s">
        <v>338</v>
      </c>
      <c r="AD1081" s="241" t="s">
        <v>338</v>
      </c>
    </row>
    <row r="1082" spans="28:30">
      <c r="AB1082" s="922" t="s">
        <v>338</v>
      </c>
      <c r="AC1082" s="208" t="s">
        <v>338</v>
      </c>
      <c r="AD1082" s="241" t="s">
        <v>338</v>
      </c>
    </row>
    <row r="1083" spans="28:30">
      <c r="AB1083" s="922" t="s">
        <v>338</v>
      </c>
      <c r="AC1083" s="208" t="s">
        <v>338</v>
      </c>
      <c r="AD1083" s="241" t="s">
        <v>338</v>
      </c>
    </row>
    <row r="1084" spans="28:30">
      <c r="AB1084" s="922" t="s">
        <v>338</v>
      </c>
      <c r="AC1084" s="208" t="s">
        <v>338</v>
      </c>
      <c r="AD1084" s="241" t="s">
        <v>338</v>
      </c>
    </row>
    <row r="1085" spans="28:30">
      <c r="AB1085" s="922" t="s">
        <v>338</v>
      </c>
      <c r="AC1085" s="208" t="s">
        <v>338</v>
      </c>
      <c r="AD1085" s="241" t="s">
        <v>338</v>
      </c>
    </row>
    <row r="1086" spans="28:30">
      <c r="AB1086" s="922" t="s">
        <v>338</v>
      </c>
      <c r="AC1086" s="208" t="s">
        <v>338</v>
      </c>
      <c r="AD1086" s="241" t="s">
        <v>338</v>
      </c>
    </row>
    <row r="1087" spans="28:30">
      <c r="AB1087" s="922" t="s">
        <v>338</v>
      </c>
      <c r="AC1087" s="208" t="s">
        <v>338</v>
      </c>
      <c r="AD1087" s="241" t="s">
        <v>338</v>
      </c>
    </row>
    <row r="1088" spans="28:30">
      <c r="AB1088" s="922" t="s">
        <v>338</v>
      </c>
      <c r="AC1088" s="208" t="s">
        <v>338</v>
      </c>
      <c r="AD1088" s="241" t="s">
        <v>338</v>
      </c>
    </row>
    <row r="1089" spans="28:30">
      <c r="AB1089" s="922" t="s">
        <v>338</v>
      </c>
      <c r="AC1089" s="208" t="s">
        <v>338</v>
      </c>
      <c r="AD1089" s="241" t="s">
        <v>338</v>
      </c>
    </row>
    <row r="1090" spans="28:30">
      <c r="AB1090" s="922" t="s">
        <v>338</v>
      </c>
      <c r="AC1090" s="208" t="s">
        <v>338</v>
      </c>
      <c r="AD1090" s="241" t="s">
        <v>338</v>
      </c>
    </row>
    <row r="1091" spans="28:30">
      <c r="AB1091" s="922" t="s">
        <v>338</v>
      </c>
      <c r="AC1091" s="208" t="s">
        <v>338</v>
      </c>
      <c r="AD1091" s="241" t="s">
        <v>338</v>
      </c>
    </row>
    <row r="1092" spans="28:30">
      <c r="AB1092" s="922" t="s">
        <v>338</v>
      </c>
      <c r="AC1092" s="208" t="s">
        <v>338</v>
      </c>
      <c r="AD1092" s="241" t="s">
        <v>338</v>
      </c>
    </row>
    <row r="1093" spans="28:30">
      <c r="AB1093" s="922" t="s">
        <v>338</v>
      </c>
      <c r="AC1093" s="208" t="s">
        <v>338</v>
      </c>
      <c r="AD1093" s="241" t="s">
        <v>338</v>
      </c>
    </row>
    <row r="1094" spans="28:30">
      <c r="AB1094" s="922" t="s">
        <v>338</v>
      </c>
      <c r="AC1094" s="208" t="s">
        <v>338</v>
      </c>
      <c r="AD1094" s="241" t="s">
        <v>338</v>
      </c>
    </row>
    <row r="1095" spans="28:30">
      <c r="AB1095" s="922" t="s">
        <v>338</v>
      </c>
      <c r="AC1095" s="208" t="s">
        <v>338</v>
      </c>
      <c r="AD1095" s="241" t="s">
        <v>338</v>
      </c>
    </row>
    <row r="1096" spans="28:30">
      <c r="AB1096" s="922" t="s">
        <v>338</v>
      </c>
      <c r="AC1096" s="208" t="s">
        <v>338</v>
      </c>
      <c r="AD1096" s="241" t="s">
        <v>338</v>
      </c>
    </row>
    <row r="1097" spans="28:30">
      <c r="AB1097" s="922" t="s">
        <v>338</v>
      </c>
      <c r="AC1097" s="208" t="s">
        <v>338</v>
      </c>
      <c r="AD1097" s="241" t="s">
        <v>338</v>
      </c>
    </row>
    <row r="1098" spans="28:30">
      <c r="AB1098" s="922" t="s">
        <v>338</v>
      </c>
      <c r="AC1098" s="208" t="s">
        <v>338</v>
      </c>
      <c r="AD1098" s="241" t="s">
        <v>338</v>
      </c>
    </row>
    <row r="1099" spans="28:30">
      <c r="AB1099" s="922" t="s">
        <v>338</v>
      </c>
      <c r="AC1099" s="208" t="s">
        <v>338</v>
      </c>
      <c r="AD1099" s="241" t="s">
        <v>338</v>
      </c>
    </row>
    <row r="1100" spans="28:30">
      <c r="AB1100" s="922" t="s">
        <v>338</v>
      </c>
      <c r="AC1100" s="208" t="s">
        <v>338</v>
      </c>
      <c r="AD1100" s="241" t="s">
        <v>338</v>
      </c>
    </row>
    <row r="1101" spans="28:30">
      <c r="AB1101" s="922" t="s">
        <v>338</v>
      </c>
      <c r="AC1101" s="208" t="s">
        <v>338</v>
      </c>
      <c r="AD1101" s="241" t="s">
        <v>338</v>
      </c>
    </row>
    <row r="1102" spans="28:30">
      <c r="AB1102" s="922" t="s">
        <v>338</v>
      </c>
      <c r="AC1102" s="208" t="s">
        <v>338</v>
      </c>
      <c r="AD1102" s="241" t="s">
        <v>338</v>
      </c>
    </row>
    <row r="1103" spans="28:30">
      <c r="AB1103" s="922" t="s">
        <v>338</v>
      </c>
      <c r="AC1103" s="208" t="s">
        <v>338</v>
      </c>
      <c r="AD1103" s="241" t="s">
        <v>338</v>
      </c>
    </row>
    <row r="1104" spans="28:30">
      <c r="AB1104" s="922" t="s">
        <v>338</v>
      </c>
      <c r="AC1104" s="208" t="s">
        <v>338</v>
      </c>
      <c r="AD1104" s="241" t="s">
        <v>338</v>
      </c>
    </row>
    <row r="1105" spans="28:30">
      <c r="AB1105" s="922" t="s">
        <v>338</v>
      </c>
      <c r="AC1105" s="208" t="s">
        <v>338</v>
      </c>
      <c r="AD1105" s="241" t="s">
        <v>338</v>
      </c>
    </row>
    <row r="1106" spans="28:30">
      <c r="AB1106" s="922" t="s">
        <v>338</v>
      </c>
      <c r="AC1106" s="208" t="s">
        <v>338</v>
      </c>
      <c r="AD1106" s="241" t="s">
        <v>338</v>
      </c>
    </row>
    <row r="1107" spans="28:30">
      <c r="AB1107" s="922" t="s">
        <v>338</v>
      </c>
      <c r="AC1107" s="208" t="s">
        <v>338</v>
      </c>
      <c r="AD1107" s="241" t="s">
        <v>338</v>
      </c>
    </row>
    <row r="1108" spans="28:30">
      <c r="AB1108" s="922" t="s">
        <v>338</v>
      </c>
      <c r="AC1108" s="208" t="s">
        <v>338</v>
      </c>
      <c r="AD1108" s="241" t="s">
        <v>338</v>
      </c>
    </row>
    <row r="1109" spans="28:30">
      <c r="AB1109" s="922" t="s">
        <v>338</v>
      </c>
      <c r="AC1109" s="208" t="s">
        <v>338</v>
      </c>
      <c r="AD1109" s="241" t="s">
        <v>338</v>
      </c>
    </row>
    <row r="1110" spans="28:30">
      <c r="AB1110" s="922" t="s">
        <v>338</v>
      </c>
      <c r="AC1110" s="208" t="s">
        <v>338</v>
      </c>
      <c r="AD1110" s="241" t="s">
        <v>338</v>
      </c>
    </row>
    <row r="1111" spans="28:30">
      <c r="AB1111" s="922" t="s">
        <v>338</v>
      </c>
      <c r="AC1111" s="208" t="s">
        <v>338</v>
      </c>
      <c r="AD1111" s="241" t="s">
        <v>338</v>
      </c>
    </row>
    <row r="1112" spans="28:30">
      <c r="AB1112" s="922" t="s">
        <v>338</v>
      </c>
      <c r="AC1112" s="208" t="s">
        <v>338</v>
      </c>
      <c r="AD1112" s="241" t="s">
        <v>338</v>
      </c>
    </row>
    <row r="1113" spans="28:30">
      <c r="AB1113" s="922" t="s">
        <v>338</v>
      </c>
      <c r="AC1113" s="208" t="s">
        <v>338</v>
      </c>
      <c r="AD1113" s="241" t="s">
        <v>338</v>
      </c>
    </row>
    <row r="1114" spans="28:30">
      <c r="AB1114" s="922" t="s">
        <v>338</v>
      </c>
      <c r="AC1114" s="208" t="s">
        <v>338</v>
      </c>
      <c r="AD1114" s="241" t="s">
        <v>338</v>
      </c>
    </row>
    <row r="1115" spans="28:30">
      <c r="AB1115" s="922" t="s">
        <v>338</v>
      </c>
      <c r="AC1115" s="208" t="s">
        <v>338</v>
      </c>
      <c r="AD1115" s="241" t="s">
        <v>338</v>
      </c>
    </row>
    <row r="1116" spans="28:30">
      <c r="AB1116" s="922" t="s">
        <v>338</v>
      </c>
      <c r="AC1116" s="208" t="s">
        <v>338</v>
      </c>
      <c r="AD1116" s="241" t="s">
        <v>338</v>
      </c>
    </row>
    <row r="1117" spans="28:30">
      <c r="AB1117" s="922" t="s">
        <v>338</v>
      </c>
      <c r="AC1117" s="208" t="s">
        <v>338</v>
      </c>
      <c r="AD1117" s="241" t="s">
        <v>338</v>
      </c>
    </row>
    <row r="1118" spans="28:30">
      <c r="AB1118" s="922" t="s">
        <v>338</v>
      </c>
      <c r="AC1118" s="208" t="s">
        <v>338</v>
      </c>
      <c r="AD1118" s="241" t="s">
        <v>338</v>
      </c>
    </row>
    <row r="1119" spans="28:30">
      <c r="AB1119" s="922" t="s">
        <v>338</v>
      </c>
      <c r="AC1119" s="208" t="s">
        <v>338</v>
      </c>
      <c r="AD1119" s="241" t="s">
        <v>338</v>
      </c>
    </row>
    <row r="1120" spans="28:30">
      <c r="AB1120" s="922" t="s">
        <v>338</v>
      </c>
      <c r="AC1120" s="208" t="s">
        <v>338</v>
      </c>
      <c r="AD1120" s="241" t="s">
        <v>338</v>
      </c>
    </row>
    <row r="1121" spans="28:30">
      <c r="AB1121" s="922" t="s">
        <v>338</v>
      </c>
      <c r="AC1121" s="208" t="s">
        <v>338</v>
      </c>
      <c r="AD1121" s="241" t="s">
        <v>338</v>
      </c>
    </row>
    <row r="1122" spans="28:30">
      <c r="AB1122" s="922" t="s">
        <v>338</v>
      </c>
      <c r="AC1122" s="208" t="s">
        <v>338</v>
      </c>
      <c r="AD1122" s="241" t="s">
        <v>338</v>
      </c>
    </row>
    <row r="1123" spans="28:30">
      <c r="AB1123" s="922" t="s">
        <v>338</v>
      </c>
      <c r="AC1123" s="208" t="s">
        <v>338</v>
      </c>
      <c r="AD1123" s="241" t="s">
        <v>338</v>
      </c>
    </row>
    <row r="1124" spans="28:30">
      <c r="AB1124" s="922" t="s">
        <v>338</v>
      </c>
      <c r="AC1124" s="208" t="s">
        <v>338</v>
      </c>
      <c r="AD1124" s="241" t="s">
        <v>338</v>
      </c>
    </row>
    <row r="1125" spans="28:30">
      <c r="AB1125" s="922" t="s">
        <v>338</v>
      </c>
      <c r="AC1125" s="208" t="s">
        <v>338</v>
      </c>
      <c r="AD1125" s="241" t="s">
        <v>338</v>
      </c>
    </row>
    <row r="1126" spans="28:30">
      <c r="AB1126" s="922" t="s">
        <v>338</v>
      </c>
      <c r="AC1126" s="208" t="s">
        <v>338</v>
      </c>
      <c r="AD1126" s="241" t="s">
        <v>338</v>
      </c>
    </row>
    <row r="1127" spans="28:30">
      <c r="AB1127" s="922" t="s">
        <v>338</v>
      </c>
      <c r="AC1127" s="208" t="s">
        <v>338</v>
      </c>
      <c r="AD1127" s="241" t="s">
        <v>338</v>
      </c>
    </row>
    <row r="1128" spans="28:30">
      <c r="AB1128" s="922" t="s">
        <v>338</v>
      </c>
      <c r="AC1128" s="208" t="s">
        <v>338</v>
      </c>
      <c r="AD1128" s="241" t="s">
        <v>338</v>
      </c>
    </row>
    <row r="1129" spans="28:30">
      <c r="AB1129" s="922" t="s">
        <v>338</v>
      </c>
      <c r="AC1129" s="208" t="s">
        <v>338</v>
      </c>
      <c r="AD1129" s="241" t="s">
        <v>338</v>
      </c>
    </row>
    <row r="1130" spans="28:30">
      <c r="AB1130" s="922" t="s">
        <v>338</v>
      </c>
      <c r="AC1130" s="208" t="s">
        <v>338</v>
      </c>
      <c r="AD1130" s="241" t="s">
        <v>338</v>
      </c>
    </row>
    <row r="1131" spans="28:30">
      <c r="AB1131" s="922" t="s">
        <v>338</v>
      </c>
      <c r="AC1131" s="208" t="s">
        <v>338</v>
      </c>
      <c r="AD1131" s="241" t="s">
        <v>338</v>
      </c>
    </row>
    <row r="1132" spans="28:30">
      <c r="AB1132" s="922" t="s">
        <v>338</v>
      </c>
      <c r="AC1132" s="208" t="s">
        <v>338</v>
      </c>
      <c r="AD1132" s="241" t="s">
        <v>338</v>
      </c>
    </row>
    <row r="1133" spans="28:30">
      <c r="AB1133" s="922" t="s">
        <v>338</v>
      </c>
      <c r="AC1133" s="208" t="s">
        <v>338</v>
      </c>
      <c r="AD1133" s="241" t="s">
        <v>338</v>
      </c>
    </row>
    <row r="1134" spans="28:30">
      <c r="AB1134" s="922" t="s">
        <v>338</v>
      </c>
      <c r="AC1134" s="208" t="s">
        <v>338</v>
      </c>
      <c r="AD1134" s="241" t="s">
        <v>338</v>
      </c>
    </row>
    <row r="1135" spans="28:30">
      <c r="AB1135" s="922" t="s">
        <v>338</v>
      </c>
      <c r="AC1135" s="208" t="s">
        <v>338</v>
      </c>
      <c r="AD1135" s="241" t="s">
        <v>338</v>
      </c>
    </row>
    <row r="1136" spans="28:30">
      <c r="AB1136" s="922" t="s">
        <v>338</v>
      </c>
      <c r="AC1136" s="208" t="s">
        <v>338</v>
      </c>
      <c r="AD1136" s="241" t="s">
        <v>338</v>
      </c>
    </row>
    <row r="1137" spans="28:30">
      <c r="AB1137" s="922" t="s">
        <v>338</v>
      </c>
      <c r="AC1137" s="208" t="s">
        <v>338</v>
      </c>
      <c r="AD1137" s="241" t="s">
        <v>338</v>
      </c>
    </row>
    <row r="1138" spans="28:30">
      <c r="AB1138" s="922" t="s">
        <v>338</v>
      </c>
      <c r="AC1138" s="208" t="s">
        <v>338</v>
      </c>
      <c r="AD1138" s="241" t="s">
        <v>338</v>
      </c>
    </row>
    <row r="1139" spans="28:30">
      <c r="AB1139" s="922" t="s">
        <v>338</v>
      </c>
      <c r="AC1139" s="208" t="s">
        <v>338</v>
      </c>
      <c r="AD1139" s="241" t="s">
        <v>338</v>
      </c>
    </row>
    <row r="1140" spans="28:30">
      <c r="AB1140" s="922" t="s">
        <v>338</v>
      </c>
      <c r="AC1140" s="208" t="s">
        <v>338</v>
      </c>
      <c r="AD1140" s="241" t="s">
        <v>338</v>
      </c>
    </row>
    <row r="1141" spans="28:30">
      <c r="AB1141" s="922" t="s">
        <v>338</v>
      </c>
      <c r="AC1141" s="208" t="s">
        <v>338</v>
      </c>
      <c r="AD1141" s="241" t="s">
        <v>338</v>
      </c>
    </row>
    <row r="1142" spans="28:30">
      <c r="AB1142" s="922" t="s">
        <v>338</v>
      </c>
      <c r="AC1142" s="208" t="s">
        <v>338</v>
      </c>
      <c r="AD1142" s="241" t="s">
        <v>338</v>
      </c>
    </row>
    <row r="1143" spans="28:30">
      <c r="AB1143" s="922" t="s">
        <v>338</v>
      </c>
      <c r="AC1143" s="208" t="s">
        <v>338</v>
      </c>
      <c r="AD1143" s="241" t="s">
        <v>338</v>
      </c>
    </row>
    <row r="1144" spans="28:30">
      <c r="AB1144" s="922" t="s">
        <v>338</v>
      </c>
      <c r="AC1144" s="208" t="s">
        <v>338</v>
      </c>
      <c r="AD1144" s="241" t="s">
        <v>338</v>
      </c>
    </row>
    <row r="1145" spans="28:30">
      <c r="AB1145" s="922" t="s">
        <v>338</v>
      </c>
      <c r="AC1145" s="208" t="s">
        <v>338</v>
      </c>
      <c r="AD1145" s="241" t="s">
        <v>338</v>
      </c>
    </row>
    <row r="1146" spans="28:30">
      <c r="AB1146" s="922" t="s">
        <v>338</v>
      </c>
      <c r="AC1146" s="208" t="s">
        <v>338</v>
      </c>
      <c r="AD1146" s="241" t="s">
        <v>338</v>
      </c>
    </row>
    <row r="1147" spans="28:30">
      <c r="AB1147" s="922" t="s">
        <v>338</v>
      </c>
      <c r="AC1147" s="208" t="s">
        <v>338</v>
      </c>
      <c r="AD1147" s="241" t="s">
        <v>338</v>
      </c>
    </row>
    <row r="1148" spans="28:30">
      <c r="AB1148" s="922" t="s">
        <v>338</v>
      </c>
      <c r="AC1148" s="208" t="s">
        <v>338</v>
      </c>
      <c r="AD1148" s="241" t="s">
        <v>338</v>
      </c>
    </row>
    <row r="1149" spans="28:30">
      <c r="AB1149" s="922" t="s">
        <v>338</v>
      </c>
      <c r="AC1149" s="208" t="s">
        <v>338</v>
      </c>
      <c r="AD1149" s="241" t="s">
        <v>338</v>
      </c>
    </row>
    <row r="1150" spans="28:30">
      <c r="AB1150" s="922" t="s">
        <v>338</v>
      </c>
      <c r="AC1150" s="208" t="s">
        <v>338</v>
      </c>
      <c r="AD1150" s="241" t="s">
        <v>338</v>
      </c>
    </row>
    <row r="1151" spans="28:30">
      <c r="AB1151" s="922" t="s">
        <v>338</v>
      </c>
      <c r="AC1151" s="208" t="s">
        <v>338</v>
      </c>
      <c r="AD1151" s="241" t="s">
        <v>338</v>
      </c>
    </row>
    <row r="1152" spans="28:30">
      <c r="AB1152" s="922" t="s">
        <v>338</v>
      </c>
      <c r="AC1152" s="208" t="s">
        <v>338</v>
      </c>
      <c r="AD1152" s="241" t="s">
        <v>338</v>
      </c>
    </row>
    <row r="1153" spans="28:30">
      <c r="AB1153" s="922" t="s">
        <v>338</v>
      </c>
      <c r="AC1153" s="208" t="s">
        <v>338</v>
      </c>
      <c r="AD1153" s="241" t="s">
        <v>338</v>
      </c>
    </row>
    <row r="1154" spans="28:30">
      <c r="AB1154" s="922" t="s">
        <v>338</v>
      </c>
      <c r="AC1154" s="208" t="s">
        <v>338</v>
      </c>
      <c r="AD1154" s="241" t="s">
        <v>338</v>
      </c>
    </row>
    <row r="1155" spans="28:30">
      <c r="AB1155" s="922" t="s">
        <v>338</v>
      </c>
      <c r="AC1155" s="208" t="s">
        <v>338</v>
      </c>
      <c r="AD1155" s="241" t="s">
        <v>338</v>
      </c>
    </row>
    <row r="1156" spans="28:30">
      <c r="AB1156" s="922" t="s">
        <v>338</v>
      </c>
      <c r="AC1156" s="208" t="s">
        <v>338</v>
      </c>
      <c r="AD1156" s="241" t="s">
        <v>338</v>
      </c>
    </row>
    <row r="1157" spans="28:30">
      <c r="AB1157" s="922" t="s">
        <v>338</v>
      </c>
      <c r="AC1157" s="208" t="s">
        <v>338</v>
      </c>
      <c r="AD1157" s="241" t="s">
        <v>338</v>
      </c>
    </row>
    <row r="1158" spans="28:30">
      <c r="AB1158" s="922" t="s">
        <v>338</v>
      </c>
      <c r="AC1158" s="208" t="s">
        <v>338</v>
      </c>
      <c r="AD1158" s="241" t="s">
        <v>338</v>
      </c>
    </row>
    <row r="1159" spans="28:30">
      <c r="AB1159" s="922" t="s">
        <v>338</v>
      </c>
      <c r="AC1159" s="208" t="s">
        <v>338</v>
      </c>
      <c r="AD1159" s="241" t="s">
        <v>338</v>
      </c>
    </row>
    <row r="1160" spans="28:30">
      <c r="AB1160" s="922" t="s">
        <v>338</v>
      </c>
      <c r="AC1160" s="208" t="s">
        <v>338</v>
      </c>
      <c r="AD1160" s="241" t="s">
        <v>338</v>
      </c>
    </row>
    <row r="1161" spans="28:30">
      <c r="AB1161" s="922" t="s">
        <v>338</v>
      </c>
      <c r="AC1161" s="208" t="s">
        <v>338</v>
      </c>
      <c r="AD1161" s="241" t="s">
        <v>338</v>
      </c>
    </row>
    <row r="1162" spans="28:30">
      <c r="AB1162" s="922" t="s">
        <v>338</v>
      </c>
      <c r="AC1162" s="208" t="s">
        <v>338</v>
      </c>
      <c r="AD1162" s="241" t="s">
        <v>338</v>
      </c>
    </row>
    <row r="1163" spans="28:30">
      <c r="AB1163" s="922" t="s">
        <v>338</v>
      </c>
      <c r="AC1163" s="208" t="s">
        <v>338</v>
      </c>
      <c r="AD1163" s="241" t="s">
        <v>338</v>
      </c>
    </row>
    <row r="1164" spans="28:30">
      <c r="AB1164" s="922" t="s">
        <v>338</v>
      </c>
      <c r="AC1164" s="208" t="s">
        <v>338</v>
      </c>
      <c r="AD1164" s="241" t="s">
        <v>338</v>
      </c>
    </row>
    <row r="1165" spans="28:30">
      <c r="AB1165" s="922" t="s">
        <v>338</v>
      </c>
      <c r="AC1165" s="208" t="s">
        <v>338</v>
      </c>
      <c r="AD1165" s="241" t="s">
        <v>338</v>
      </c>
    </row>
    <row r="1166" spans="28:30">
      <c r="AB1166" s="922" t="s">
        <v>338</v>
      </c>
      <c r="AC1166" s="208" t="s">
        <v>338</v>
      </c>
      <c r="AD1166" s="241" t="s">
        <v>338</v>
      </c>
    </row>
    <row r="1167" spans="28:30">
      <c r="AB1167" s="922" t="s">
        <v>338</v>
      </c>
      <c r="AC1167" s="208" t="s">
        <v>338</v>
      </c>
      <c r="AD1167" s="241" t="s">
        <v>338</v>
      </c>
    </row>
    <row r="1168" spans="28:30">
      <c r="AB1168" s="922" t="s">
        <v>338</v>
      </c>
      <c r="AC1168" s="208" t="s">
        <v>338</v>
      </c>
      <c r="AD1168" s="241" t="s">
        <v>338</v>
      </c>
    </row>
    <row r="1169" spans="28:30">
      <c r="AB1169" s="922" t="s">
        <v>338</v>
      </c>
      <c r="AC1169" s="208" t="s">
        <v>338</v>
      </c>
      <c r="AD1169" s="241" t="s">
        <v>338</v>
      </c>
    </row>
    <row r="1170" spans="28:30">
      <c r="AB1170" s="922" t="s">
        <v>338</v>
      </c>
      <c r="AC1170" s="208" t="s">
        <v>338</v>
      </c>
      <c r="AD1170" s="241" t="s">
        <v>338</v>
      </c>
    </row>
    <row r="1171" spans="28:30">
      <c r="AB1171" s="922" t="s">
        <v>338</v>
      </c>
      <c r="AC1171" s="208" t="s">
        <v>338</v>
      </c>
      <c r="AD1171" s="241" t="s">
        <v>338</v>
      </c>
    </row>
    <row r="1172" spans="28:30">
      <c r="AB1172" s="922" t="s">
        <v>338</v>
      </c>
      <c r="AC1172" s="208" t="s">
        <v>338</v>
      </c>
      <c r="AD1172" s="241" t="s">
        <v>338</v>
      </c>
    </row>
    <row r="1173" spans="28:30">
      <c r="AB1173" s="922" t="s">
        <v>338</v>
      </c>
      <c r="AC1173" s="208" t="s">
        <v>338</v>
      </c>
      <c r="AD1173" s="241" t="s">
        <v>338</v>
      </c>
    </row>
    <row r="1174" spans="28:30">
      <c r="AB1174" s="922" t="s">
        <v>338</v>
      </c>
      <c r="AC1174" s="208" t="s">
        <v>338</v>
      </c>
      <c r="AD1174" s="241" t="s">
        <v>338</v>
      </c>
    </row>
    <row r="1175" spans="28:30">
      <c r="AB1175" s="922" t="s">
        <v>338</v>
      </c>
      <c r="AC1175" s="208" t="s">
        <v>338</v>
      </c>
      <c r="AD1175" s="241" t="s">
        <v>338</v>
      </c>
    </row>
    <row r="1176" spans="28:30">
      <c r="AB1176" s="922" t="s">
        <v>338</v>
      </c>
      <c r="AC1176" s="208" t="s">
        <v>338</v>
      </c>
      <c r="AD1176" s="241" t="s">
        <v>338</v>
      </c>
    </row>
    <row r="1177" spans="28:30">
      <c r="AB1177" s="922" t="s">
        <v>338</v>
      </c>
      <c r="AC1177" s="208" t="s">
        <v>338</v>
      </c>
      <c r="AD1177" s="241" t="s">
        <v>338</v>
      </c>
    </row>
    <row r="1178" spans="28:30">
      <c r="AB1178" s="922" t="s">
        <v>338</v>
      </c>
      <c r="AC1178" s="208" t="s">
        <v>338</v>
      </c>
      <c r="AD1178" s="241" t="s">
        <v>338</v>
      </c>
    </row>
    <row r="1179" spans="28:30">
      <c r="AB1179" s="922" t="s">
        <v>338</v>
      </c>
      <c r="AC1179" s="208" t="s">
        <v>338</v>
      </c>
      <c r="AD1179" s="241" t="s">
        <v>338</v>
      </c>
    </row>
    <row r="1180" spans="28:30">
      <c r="AB1180" s="922" t="s">
        <v>338</v>
      </c>
      <c r="AC1180" s="208" t="s">
        <v>338</v>
      </c>
      <c r="AD1180" s="241" t="s">
        <v>338</v>
      </c>
    </row>
    <row r="1181" spans="28:30">
      <c r="AB1181" s="922" t="s">
        <v>338</v>
      </c>
      <c r="AC1181" s="208" t="s">
        <v>338</v>
      </c>
      <c r="AD1181" s="241" t="s">
        <v>338</v>
      </c>
    </row>
    <row r="1182" spans="28:30">
      <c r="AB1182" s="922" t="s">
        <v>338</v>
      </c>
      <c r="AC1182" s="208" t="s">
        <v>338</v>
      </c>
      <c r="AD1182" s="241" t="s">
        <v>338</v>
      </c>
    </row>
    <row r="1183" spans="28:30">
      <c r="AB1183" s="922" t="s">
        <v>338</v>
      </c>
      <c r="AC1183" s="208" t="s">
        <v>338</v>
      </c>
      <c r="AD1183" s="241" t="s">
        <v>338</v>
      </c>
    </row>
    <row r="1184" spans="28:30">
      <c r="AB1184" s="922" t="s">
        <v>338</v>
      </c>
      <c r="AC1184" s="208" t="s">
        <v>338</v>
      </c>
      <c r="AD1184" s="241" t="s">
        <v>338</v>
      </c>
    </row>
    <row r="1185" spans="28:30">
      <c r="AB1185" s="922" t="s">
        <v>338</v>
      </c>
      <c r="AC1185" s="208" t="s">
        <v>338</v>
      </c>
      <c r="AD1185" s="241" t="s">
        <v>338</v>
      </c>
    </row>
    <row r="1186" spans="28:30">
      <c r="AB1186" s="922" t="s">
        <v>338</v>
      </c>
      <c r="AC1186" s="208" t="s">
        <v>338</v>
      </c>
      <c r="AD1186" s="241" t="s">
        <v>338</v>
      </c>
    </row>
    <row r="1187" spans="28:30">
      <c r="AB1187" s="922" t="s">
        <v>338</v>
      </c>
      <c r="AC1187" s="208" t="s">
        <v>338</v>
      </c>
      <c r="AD1187" s="241" t="s">
        <v>338</v>
      </c>
    </row>
    <row r="1188" spans="28:30">
      <c r="AB1188" s="922" t="s">
        <v>338</v>
      </c>
      <c r="AC1188" s="208" t="s">
        <v>338</v>
      </c>
      <c r="AD1188" s="241" t="s">
        <v>338</v>
      </c>
    </row>
    <row r="1189" spans="28:30">
      <c r="AB1189" s="922" t="s">
        <v>338</v>
      </c>
      <c r="AC1189" s="208" t="s">
        <v>338</v>
      </c>
      <c r="AD1189" s="241" t="s">
        <v>338</v>
      </c>
    </row>
    <row r="1190" spans="28:30">
      <c r="AB1190" s="922" t="s">
        <v>338</v>
      </c>
      <c r="AC1190" s="208" t="s">
        <v>338</v>
      </c>
      <c r="AD1190" s="241" t="s">
        <v>338</v>
      </c>
    </row>
    <row r="1191" spans="28:30">
      <c r="AB1191" s="922" t="s">
        <v>338</v>
      </c>
      <c r="AC1191" s="208" t="s">
        <v>338</v>
      </c>
      <c r="AD1191" s="241" t="s">
        <v>338</v>
      </c>
    </row>
    <row r="1192" spans="28:30">
      <c r="AB1192" s="922" t="s">
        <v>338</v>
      </c>
      <c r="AC1192" s="208" t="s">
        <v>338</v>
      </c>
      <c r="AD1192" s="241" t="s">
        <v>338</v>
      </c>
    </row>
    <row r="1193" spans="28:30">
      <c r="AB1193" s="922" t="s">
        <v>338</v>
      </c>
      <c r="AC1193" s="208" t="s">
        <v>338</v>
      </c>
      <c r="AD1193" s="241" t="s">
        <v>338</v>
      </c>
    </row>
    <row r="1194" spans="28:30">
      <c r="AB1194" s="922" t="s">
        <v>338</v>
      </c>
      <c r="AC1194" s="208" t="s">
        <v>338</v>
      </c>
      <c r="AD1194" s="241" t="s">
        <v>338</v>
      </c>
    </row>
    <row r="1195" spans="28:30">
      <c r="AB1195" s="922" t="s">
        <v>338</v>
      </c>
      <c r="AC1195" s="208" t="s">
        <v>338</v>
      </c>
      <c r="AD1195" s="241" t="s">
        <v>338</v>
      </c>
    </row>
    <row r="1196" spans="28:30">
      <c r="AB1196" s="922" t="s">
        <v>338</v>
      </c>
      <c r="AC1196" s="208" t="s">
        <v>338</v>
      </c>
      <c r="AD1196" s="241" t="s">
        <v>338</v>
      </c>
    </row>
    <row r="1197" spans="28:30">
      <c r="AB1197" s="922" t="s">
        <v>338</v>
      </c>
      <c r="AC1197" s="208" t="s">
        <v>338</v>
      </c>
      <c r="AD1197" s="241" t="s">
        <v>338</v>
      </c>
    </row>
    <row r="1198" spans="28:30">
      <c r="AB1198" s="922" t="s">
        <v>338</v>
      </c>
      <c r="AC1198" s="208" t="s">
        <v>338</v>
      </c>
      <c r="AD1198" s="241" t="s">
        <v>338</v>
      </c>
    </row>
    <row r="1199" spans="28:30">
      <c r="AB1199" s="922" t="s">
        <v>338</v>
      </c>
      <c r="AC1199" s="208" t="s">
        <v>338</v>
      </c>
      <c r="AD1199" s="241" t="s">
        <v>338</v>
      </c>
    </row>
    <row r="1200" spans="28:30">
      <c r="AB1200" s="922" t="s">
        <v>338</v>
      </c>
      <c r="AC1200" s="208" t="s">
        <v>338</v>
      </c>
      <c r="AD1200" s="241" t="s">
        <v>338</v>
      </c>
    </row>
    <row r="1201" spans="28:30">
      <c r="AB1201" s="922" t="s">
        <v>338</v>
      </c>
      <c r="AC1201" s="208" t="s">
        <v>338</v>
      </c>
      <c r="AD1201" s="241" t="s">
        <v>338</v>
      </c>
    </row>
    <row r="1202" spans="28:30">
      <c r="AB1202" s="922" t="s">
        <v>338</v>
      </c>
      <c r="AC1202" s="208" t="s">
        <v>338</v>
      </c>
      <c r="AD1202" s="241" t="s">
        <v>338</v>
      </c>
    </row>
    <row r="1203" spans="28:30">
      <c r="AB1203" s="922" t="s">
        <v>338</v>
      </c>
      <c r="AC1203" s="208" t="s">
        <v>338</v>
      </c>
      <c r="AD1203" s="241" t="s">
        <v>338</v>
      </c>
    </row>
    <row r="1204" spans="28:30">
      <c r="AB1204" s="922" t="s">
        <v>338</v>
      </c>
      <c r="AC1204" s="208" t="s">
        <v>338</v>
      </c>
      <c r="AD1204" s="241" t="s">
        <v>338</v>
      </c>
    </row>
    <row r="1205" spans="28:30">
      <c r="AB1205" s="922" t="s">
        <v>338</v>
      </c>
      <c r="AC1205" s="208" t="s">
        <v>338</v>
      </c>
      <c r="AD1205" s="241" t="s">
        <v>338</v>
      </c>
    </row>
    <row r="1206" spans="28:30">
      <c r="AB1206" s="922" t="s">
        <v>338</v>
      </c>
      <c r="AC1206" s="208" t="s">
        <v>338</v>
      </c>
      <c r="AD1206" s="241" t="s">
        <v>338</v>
      </c>
    </row>
    <row r="1207" spans="28:30">
      <c r="AB1207" s="922" t="s">
        <v>338</v>
      </c>
      <c r="AC1207" s="208" t="s">
        <v>338</v>
      </c>
      <c r="AD1207" s="241" t="s">
        <v>338</v>
      </c>
    </row>
    <row r="1208" spans="28:30">
      <c r="AB1208" s="922" t="s">
        <v>338</v>
      </c>
      <c r="AC1208" s="208" t="s">
        <v>338</v>
      </c>
      <c r="AD1208" s="241" t="s">
        <v>338</v>
      </c>
    </row>
    <row r="1209" spans="28:30">
      <c r="AB1209" s="922" t="s">
        <v>338</v>
      </c>
      <c r="AC1209" s="208" t="s">
        <v>338</v>
      </c>
      <c r="AD1209" s="241" t="s">
        <v>338</v>
      </c>
    </row>
    <row r="1210" spans="28:30">
      <c r="AB1210" s="922" t="s">
        <v>338</v>
      </c>
      <c r="AC1210" s="208" t="s">
        <v>338</v>
      </c>
      <c r="AD1210" s="241" t="s">
        <v>338</v>
      </c>
    </row>
    <row r="1211" spans="28:30">
      <c r="AB1211" s="922" t="s">
        <v>338</v>
      </c>
      <c r="AC1211" s="208" t="s">
        <v>338</v>
      </c>
      <c r="AD1211" s="241" t="s">
        <v>338</v>
      </c>
    </row>
    <row r="1212" spans="28:30">
      <c r="AB1212" s="922" t="s">
        <v>338</v>
      </c>
      <c r="AC1212" s="208" t="s">
        <v>338</v>
      </c>
      <c r="AD1212" s="241" t="s">
        <v>338</v>
      </c>
    </row>
    <row r="1213" spans="28:30">
      <c r="AB1213" s="922" t="s">
        <v>338</v>
      </c>
      <c r="AC1213" s="208" t="s">
        <v>338</v>
      </c>
      <c r="AD1213" s="241" t="s">
        <v>338</v>
      </c>
    </row>
    <row r="1214" spans="28:30">
      <c r="AB1214" s="922" t="s">
        <v>338</v>
      </c>
      <c r="AC1214" s="208" t="s">
        <v>338</v>
      </c>
      <c r="AD1214" s="241" t="s">
        <v>338</v>
      </c>
    </row>
    <row r="1215" spans="28:30">
      <c r="AB1215" s="922" t="s">
        <v>338</v>
      </c>
      <c r="AC1215" s="208" t="s">
        <v>338</v>
      </c>
      <c r="AD1215" s="241" t="s">
        <v>338</v>
      </c>
    </row>
    <row r="1216" spans="28:30">
      <c r="AB1216" s="922" t="s">
        <v>338</v>
      </c>
      <c r="AC1216" s="208" t="s">
        <v>338</v>
      </c>
      <c r="AD1216" s="241" t="s">
        <v>338</v>
      </c>
    </row>
    <row r="1217" spans="28:30">
      <c r="AB1217" s="922" t="s">
        <v>338</v>
      </c>
      <c r="AC1217" s="208" t="s">
        <v>338</v>
      </c>
      <c r="AD1217" s="241" t="s">
        <v>338</v>
      </c>
    </row>
    <row r="1218" spans="28:30">
      <c r="AB1218" s="922" t="s">
        <v>338</v>
      </c>
      <c r="AC1218" s="208" t="s">
        <v>338</v>
      </c>
      <c r="AD1218" s="241" t="s">
        <v>338</v>
      </c>
    </row>
    <row r="1219" spans="28:30">
      <c r="AB1219" s="922" t="s">
        <v>338</v>
      </c>
      <c r="AC1219" s="208" t="s">
        <v>338</v>
      </c>
      <c r="AD1219" s="241" t="s">
        <v>338</v>
      </c>
    </row>
    <row r="1220" spans="28:30">
      <c r="AB1220" s="922" t="s">
        <v>338</v>
      </c>
      <c r="AC1220" s="208" t="s">
        <v>338</v>
      </c>
      <c r="AD1220" s="241" t="s">
        <v>338</v>
      </c>
    </row>
    <row r="1221" spans="28:30">
      <c r="AB1221" s="922" t="s">
        <v>338</v>
      </c>
      <c r="AC1221" s="208" t="s">
        <v>338</v>
      </c>
      <c r="AD1221" s="241" t="s">
        <v>338</v>
      </c>
    </row>
    <row r="1222" spans="28:30">
      <c r="AB1222" s="922" t="s">
        <v>338</v>
      </c>
      <c r="AC1222" s="208" t="s">
        <v>338</v>
      </c>
      <c r="AD1222" s="241" t="s">
        <v>338</v>
      </c>
    </row>
    <row r="1223" spans="28:30">
      <c r="AB1223" s="922" t="s">
        <v>338</v>
      </c>
      <c r="AC1223" s="208" t="s">
        <v>338</v>
      </c>
      <c r="AD1223" s="241" t="s">
        <v>338</v>
      </c>
    </row>
    <row r="1224" spans="28:30">
      <c r="AB1224" s="922" t="s">
        <v>338</v>
      </c>
      <c r="AC1224" s="208" t="s">
        <v>338</v>
      </c>
      <c r="AD1224" s="241" t="s">
        <v>338</v>
      </c>
    </row>
    <row r="1225" spans="28:30">
      <c r="AB1225" s="922" t="s">
        <v>338</v>
      </c>
      <c r="AC1225" s="208" t="s">
        <v>338</v>
      </c>
      <c r="AD1225" s="241" t="s">
        <v>338</v>
      </c>
    </row>
    <row r="1226" spans="28:30">
      <c r="AB1226" s="922" t="s">
        <v>338</v>
      </c>
      <c r="AC1226" s="208" t="s">
        <v>338</v>
      </c>
      <c r="AD1226" s="241" t="s">
        <v>338</v>
      </c>
    </row>
    <row r="1227" spans="28:30">
      <c r="AB1227" s="922" t="s">
        <v>338</v>
      </c>
      <c r="AC1227" s="208" t="s">
        <v>338</v>
      </c>
      <c r="AD1227" s="241" t="s">
        <v>338</v>
      </c>
    </row>
    <row r="1228" spans="28:30">
      <c r="AB1228" s="922" t="s">
        <v>338</v>
      </c>
      <c r="AC1228" s="208" t="s">
        <v>338</v>
      </c>
      <c r="AD1228" s="241" t="s">
        <v>338</v>
      </c>
    </row>
    <row r="1229" spans="28:30">
      <c r="AB1229" s="922" t="s">
        <v>338</v>
      </c>
      <c r="AC1229" s="208" t="s">
        <v>338</v>
      </c>
      <c r="AD1229" s="241" t="s">
        <v>338</v>
      </c>
    </row>
    <row r="1230" spans="28:30">
      <c r="AB1230" s="922" t="s">
        <v>338</v>
      </c>
      <c r="AC1230" s="208" t="s">
        <v>338</v>
      </c>
      <c r="AD1230" s="241" t="s">
        <v>338</v>
      </c>
    </row>
    <row r="1231" spans="28:30">
      <c r="AB1231" s="922" t="s">
        <v>338</v>
      </c>
      <c r="AC1231" s="208" t="s">
        <v>338</v>
      </c>
      <c r="AD1231" s="241" t="s">
        <v>338</v>
      </c>
    </row>
    <row r="1232" spans="28:30">
      <c r="AB1232" s="922" t="s">
        <v>338</v>
      </c>
      <c r="AC1232" s="208" t="s">
        <v>338</v>
      </c>
      <c r="AD1232" s="241" t="s">
        <v>338</v>
      </c>
    </row>
    <row r="1233" spans="28:30">
      <c r="AB1233" s="922" t="s">
        <v>338</v>
      </c>
      <c r="AC1233" s="208" t="s">
        <v>338</v>
      </c>
      <c r="AD1233" s="241" t="s">
        <v>338</v>
      </c>
    </row>
    <row r="1234" spans="28:30">
      <c r="AB1234" s="922" t="s">
        <v>338</v>
      </c>
      <c r="AC1234" s="208" t="s">
        <v>338</v>
      </c>
      <c r="AD1234" s="241" t="s">
        <v>338</v>
      </c>
    </row>
    <row r="1235" spans="28:30">
      <c r="AB1235" s="922" t="s">
        <v>338</v>
      </c>
      <c r="AC1235" s="208" t="s">
        <v>338</v>
      </c>
      <c r="AD1235" s="241" t="s">
        <v>338</v>
      </c>
    </row>
    <row r="1236" spans="28:30">
      <c r="AB1236" s="922" t="s">
        <v>338</v>
      </c>
      <c r="AC1236" s="208" t="s">
        <v>338</v>
      </c>
      <c r="AD1236" s="241" t="s">
        <v>338</v>
      </c>
    </row>
    <row r="1237" spans="28:30">
      <c r="AB1237" s="922" t="s">
        <v>338</v>
      </c>
      <c r="AC1237" s="208" t="s">
        <v>338</v>
      </c>
      <c r="AD1237" s="241" t="s">
        <v>338</v>
      </c>
    </row>
    <row r="1238" spans="28:30">
      <c r="AB1238" s="922" t="s">
        <v>338</v>
      </c>
      <c r="AC1238" s="208" t="s">
        <v>338</v>
      </c>
      <c r="AD1238" s="241" t="s">
        <v>338</v>
      </c>
    </row>
    <row r="1239" spans="28:30">
      <c r="AB1239" s="922" t="s">
        <v>338</v>
      </c>
      <c r="AC1239" s="208" t="s">
        <v>338</v>
      </c>
      <c r="AD1239" s="241" t="s">
        <v>338</v>
      </c>
    </row>
    <row r="1240" spans="28:30">
      <c r="AB1240" s="922" t="s">
        <v>338</v>
      </c>
      <c r="AC1240" s="208" t="s">
        <v>338</v>
      </c>
      <c r="AD1240" s="241" t="s">
        <v>338</v>
      </c>
    </row>
    <row r="1241" spans="28:30">
      <c r="AB1241" s="922" t="s">
        <v>338</v>
      </c>
      <c r="AC1241" s="208" t="s">
        <v>338</v>
      </c>
      <c r="AD1241" s="241" t="s">
        <v>338</v>
      </c>
    </row>
    <row r="1242" spans="28:30">
      <c r="AB1242" s="922" t="s">
        <v>338</v>
      </c>
      <c r="AC1242" s="208" t="s">
        <v>338</v>
      </c>
      <c r="AD1242" s="241" t="s">
        <v>338</v>
      </c>
    </row>
    <row r="1243" spans="28:30">
      <c r="AB1243" s="922" t="s">
        <v>338</v>
      </c>
      <c r="AC1243" s="208" t="s">
        <v>338</v>
      </c>
      <c r="AD1243" s="241" t="s">
        <v>338</v>
      </c>
    </row>
    <row r="1244" spans="28:30">
      <c r="AB1244" s="922" t="s">
        <v>338</v>
      </c>
      <c r="AC1244" s="208" t="s">
        <v>338</v>
      </c>
      <c r="AD1244" s="241" t="s">
        <v>338</v>
      </c>
    </row>
    <row r="1245" spans="28:30">
      <c r="AB1245" s="922" t="s">
        <v>338</v>
      </c>
      <c r="AC1245" s="208" t="s">
        <v>338</v>
      </c>
      <c r="AD1245" s="241" t="s">
        <v>338</v>
      </c>
    </row>
    <row r="1246" spans="28:30">
      <c r="AB1246" s="922" t="s">
        <v>338</v>
      </c>
      <c r="AC1246" s="208" t="s">
        <v>338</v>
      </c>
      <c r="AD1246" s="241" t="s">
        <v>338</v>
      </c>
    </row>
    <row r="1247" spans="28:30">
      <c r="AB1247" s="922" t="s">
        <v>338</v>
      </c>
      <c r="AC1247" s="208" t="s">
        <v>338</v>
      </c>
      <c r="AD1247" s="241" t="s">
        <v>338</v>
      </c>
    </row>
    <row r="1248" spans="28:30">
      <c r="AB1248" s="922" t="s">
        <v>338</v>
      </c>
      <c r="AC1248" s="208" t="s">
        <v>338</v>
      </c>
      <c r="AD1248" s="241" t="s">
        <v>338</v>
      </c>
    </row>
    <row r="1249" spans="28:30">
      <c r="AB1249" s="922" t="s">
        <v>338</v>
      </c>
      <c r="AC1249" s="208" t="s">
        <v>338</v>
      </c>
      <c r="AD1249" s="241" t="s">
        <v>338</v>
      </c>
    </row>
    <row r="1250" spans="28:30">
      <c r="AB1250" s="922" t="s">
        <v>338</v>
      </c>
      <c r="AC1250" s="208" t="s">
        <v>338</v>
      </c>
      <c r="AD1250" s="241" t="s">
        <v>338</v>
      </c>
    </row>
    <row r="1251" spans="28:30">
      <c r="AB1251" s="922" t="s">
        <v>338</v>
      </c>
      <c r="AC1251" s="208" t="s">
        <v>338</v>
      </c>
      <c r="AD1251" s="241" t="s">
        <v>338</v>
      </c>
    </row>
    <row r="1252" spans="28:30">
      <c r="AB1252" s="922" t="s">
        <v>338</v>
      </c>
      <c r="AC1252" s="208" t="s">
        <v>338</v>
      </c>
      <c r="AD1252" s="241" t="s">
        <v>338</v>
      </c>
    </row>
    <row r="1253" spans="28:30">
      <c r="AB1253" s="922" t="s">
        <v>338</v>
      </c>
      <c r="AC1253" s="208" t="s">
        <v>338</v>
      </c>
      <c r="AD1253" s="241" t="s">
        <v>338</v>
      </c>
    </row>
    <row r="1254" spans="28:30">
      <c r="AB1254" s="922" t="s">
        <v>338</v>
      </c>
      <c r="AC1254" s="208" t="s">
        <v>338</v>
      </c>
      <c r="AD1254" s="241" t="s">
        <v>338</v>
      </c>
    </row>
    <row r="1255" spans="28:30">
      <c r="AB1255" s="922" t="s">
        <v>338</v>
      </c>
      <c r="AC1255" s="208" t="s">
        <v>338</v>
      </c>
      <c r="AD1255" s="241" t="s">
        <v>338</v>
      </c>
    </row>
    <row r="1256" spans="28:30">
      <c r="AB1256" s="922" t="s">
        <v>338</v>
      </c>
      <c r="AC1256" s="208" t="s">
        <v>338</v>
      </c>
      <c r="AD1256" s="241" t="s">
        <v>338</v>
      </c>
    </row>
    <row r="1257" spans="28:30">
      <c r="AB1257" s="922" t="s">
        <v>338</v>
      </c>
      <c r="AC1257" s="208" t="s">
        <v>338</v>
      </c>
      <c r="AD1257" s="241" t="s">
        <v>338</v>
      </c>
    </row>
    <row r="1258" spans="28:30">
      <c r="AB1258" s="922" t="s">
        <v>338</v>
      </c>
      <c r="AC1258" s="208" t="s">
        <v>338</v>
      </c>
      <c r="AD1258" s="241" t="s">
        <v>338</v>
      </c>
    </row>
    <row r="1259" spans="28:30">
      <c r="AB1259" s="922" t="s">
        <v>338</v>
      </c>
      <c r="AC1259" s="208" t="s">
        <v>338</v>
      </c>
      <c r="AD1259" s="241" t="s">
        <v>338</v>
      </c>
    </row>
    <row r="1260" spans="28:30">
      <c r="AB1260" s="922" t="s">
        <v>338</v>
      </c>
      <c r="AC1260" s="208" t="s">
        <v>338</v>
      </c>
      <c r="AD1260" s="241" t="s">
        <v>338</v>
      </c>
    </row>
    <row r="1261" spans="28:30">
      <c r="AB1261" s="922" t="s">
        <v>338</v>
      </c>
      <c r="AC1261" s="208" t="s">
        <v>338</v>
      </c>
      <c r="AD1261" s="241" t="s">
        <v>338</v>
      </c>
    </row>
    <row r="1262" spans="28:30">
      <c r="AB1262" s="922" t="s">
        <v>338</v>
      </c>
      <c r="AC1262" s="208" t="s">
        <v>338</v>
      </c>
      <c r="AD1262" s="241" t="s">
        <v>338</v>
      </c>
    </row>
    <row r="1263" spans="28:30">
      <c r="AB1263" s="922" t="s">
        <v>338</v>
      </c>
      <c r="AC1263" s="208" t="s">
        <v>338</v>
      </c>
      <c r="AD1263" s="241" t="s">
        <v>338</v>
      </c>
    </row>
    <row r="1264" spans="28:30">
      <c r="AB1264" s="922" t="s">
        <v>338</v>
      </c>
      <c r="AC1264" s="208" t="s">
        <v>338</v>
      </c>
      <c r="AD1264" s="241" t="s">
        <v>338</v>
      </c>
    </row>
    <row r="1265" spans="28:30">
      <c r="AB1265" s="922" t="s">
        <v>338</v>
      </c>
      <c r="AC1265" s="208" t="s">
        <v>338</v>
      </c>
      <c r="AD1265" s="241" t="s">
        <v>338</v>
      </c>
    </row>
    <row r="1266" spans="28:30">
      <c r="AB1266" s="922" t="s">
        <v>338</v>
      </c>
      <c r="AC1266" s="208" t="s">
        <v>338</v>
      </c>
      <c r="AD1266" s="241" t="s">
        <v>338</v>
      </c>
    </row>
    <row r="1267" spans="28:30">
      <c r="AB1267" s="922" t="s">
        <v>338</v>
      </c>
      <c r="AC1267" s="208" t="s">
        <v>338</v>
      </c>
      <c r="AD1267" s="241" t="s">
        <v>338</v>
      </c>
    </row>
    <row r="1268" spans="28:30">
      <c r="AB1268" s="922" t="s">
        <v>338</v>
      </c>
      <c r="AC1268" s="208" t="s">
        <v>338</v>
      </c>
      <c r="AD1268" s="241" t="s">
        <v>338</v>
      </c>
    </row>
    <row r="1269" spans="28:30">
      <c r="AB1269" s="922" t="s">
        <v>338</v>
      </c>
      <c r="AC1269" s="208" t="s">
        <v>338</v>
      </c>
      <c r="AD1269" s="241" t="s">
        <v>338</v>
      </c>
    </row>
    <row r="1270" spans="28:30">
      <c r="AB1270" s="922" t="s">
        <v>338</v>
      </c>
      <c r="AC1270" s="208" t="s">
        <v>338</v>
      </c>
      <c r="AD1270" s="241" t="s">
        <v>338</v>
      </c>
    </row>
    <row r="1271" spans="28:30">
      <c r="AB1271" s="922" t="s">
        <v>338</v>
      </c>
      <c r="AC1271" s="208" t="s">
        <v>338</v>
      </c>
      <c r="AD1271" s="241" t="s">
        <v>338</v>
      </c>
    </row>
    <row r="1272" spans="28:30">
      <c r="AB1272" s="922" t="s">
        <v>338</v>
      </c>
      <c r="AC1272" s="208" t="s">
        <v>338</v>
      </c>
      <c r="AD1272" s="241" t="s">
        <v>338</v>
      </c>
    </row>
    <row r="1273" spans="28:30">
      <c r="AB1273" s="922" t="s">
        <v>338</v>
      </c>
      <c r="AC1273" s="208" t="s">
        <v>338</v>
      </c>
      <c r="AD1273" s="241" t="s">
        <v>338</v>
      </c>
    </row>
    <row r="1274" spans="28:30">
      <c r="AB1274" s="922" t="s">
        <v>338</v>
      </c>
      <c r="AC1274" s="208" t="s">
        <v>338</v>
      </c>
      <c r="AD1274" s="241" t="s">
        <v>338</v>
      </c>
    </row>
    <row r="1275" spans="28:30">
      <c r="AB1275" s="922" t="s">
        <v>338</v>
      </c>
      <c r="AC1275" s="208" t="s">
        <v>338</v>
      </c>
      <c r="AD1275" s="241" t="s">
        <v>338</v>
      </c>
    </row>
    <row r="1276" spans="28:30">
      <c r="AB1276" s="922" t="s">
        <v>338</v>
      </c>
      <c r="AC1276" s="208" t="s">
        <v>338</v>
      </c>
      <c r="AD1276" s="241" t="s">
        <v>338</v>
      </c>
    </row>
    <row r="1277" spans="28:30">
      <c r="AB1277" s="922" t="s">
        <v>338</v>
      </c>
      <c r="AC1277" s="208" t="s">
        <v>338</v>
      </c>
      <c r="AD1277" s="241" t="s">
        <v>338</v>
      </c>
    </row>
    <row r="1278" spans="28:30">
      <c r="AB1278" s="922" t="s">
        <v>338</v>
      </c>
      <c r="AC1278" s="208" t="s">
        <v>338</v>
      </c>
      <c r="AD1278" s="241" t="s">
        <v>338</v>
      </c>
    </row>
    <row r="1279" spans="28:30">
      <c r="AB1279" s="922" t="s">
        <v>338</v>
      </c>
      <c r="AC1279" s="208" t="s">
        <v>338</v>
      </c>
      <c r="AD1279" s="241" t="s">
        <v>338</v>
      </c>
    </row>
    <row r="1280" spans="28:30">
      <c r="AB1280" s="922" t="s">
        <v>338</v>
      </c>
      <c r="AC1280" s="208" t="s">
        <v>338</v>
      </c>
      <c r="AD1280" s="241" t="s">
        <v>338</v>
      </c>
    </row>
    <row r="1281" spans="28:30">
      <c r="AB1281" s="922" t="s">
        <v>338</v>
      </c>
      <c r="AC1281" s="208" t="s">
        <v>338</v>
      </c>
      <c r="AD1281" s="241" t="s">
        <v>338</v>
      </c>
    </row>
    <row r="1282" spans="28:30">
      <c r="AB1282" s="922" t="s">
        <v>338</v>
      </c>
      <c r="AC1282" s="208" t="s">
        <v>338</v>
      </c>
      <c r="AD1282" s="241" t="s">
        <v>338</v>
      </c>
    </row>
    <row r="1283" spans="28:30">
      <c r="AB1283" s="922" t="s">
        <v>338</v>
      </c>
      <c r="AC1283" s="208" t="s">
        <v>338</v>
      </c>
      <c r="AD1283" s="241" t="s">
        <v>338</v>
      </c>
    </row>
    <row r="1284" spans="28:30">
      <c r="AB1284" s="922" t="s">
        <v>338</v>
      </c>
      <c r="AC1284" s="208" t="s">
        <v>338</v>
      </c>
      <c r="AD1284" s="241" t="s">
        <v>338</v>
      </c>
    </row>
    <row r="1285" spans="28:30">
      <c r="AB1285" s="922" t="s">
        <v>338</v>
      </c>
      <c r="AC1285" s="208" t="s">
        <v>338</v>
      </c>
      <c r="AD1285" s="241" t="s">
        <v>338</v>
      </c>
    </row>
    <row r="1286" spans="28:30">
      <c r="AB1286" s="922" t="s">
        <v>338</v>
      </c>
      <c r="AC1286" s="208" t="s">
        <v>338</v>
      </c>
      <c r="AD1286" s="241" t="s">
        <v>338</v>
      </c>
    </row>
    <row r="1287" spans="28:30">
      <c r="AB1287" s="922" t="s">
        <v>338</v>
      </c>
      <c r="AC1287" s="208" t="s">
        <v>338</v>
      </c>
      <c r="AD1287" s="241" t="s">
        <v>338</v>
      </c>
    </row>
    <row r="1288" spans="28:30">
      <c r="AB1288" s="922" t="s">
        <v>338</v>
      </c>
      <c r="AC1288" s="208" t="s">
        <v>338</v>
      </c>
      <c r="AD1288" s="241" t="s">
        <v>338</v>
      </c>
    </row>
    <row r="1289" spans="28:30">
      <c r="AB1289" s="922" t="s">
        <v>338</v>
      </c>
      <c r="AC1289" s="208" t="s">
        <v>338</v>
      </c>
      <c r="AD1289" s="241" t="s">
        <v>338</v>
      </c>
    </row>
    <row r="1290" spans="28:30">
      <c r="AB1290" s="922" t="s">
        <v>338</v>
      </c>
      <c r="AC1290" s="208" t="s">
        <v>338</v>
      </c>
      <c r="AD1290" s="241" t="s">
        <v>338</v>
      </c>
    </row>
    <row r="1291" spans="28:30">
      <c r="AB1291" s="922" t="s">
        <v>338</v>
      </c>
      <c r="AC1291" s="208" t="s">
        <v>338</v>
      </c>
      <c r="AD1291" s="241" t="s">
        <v>338</v>
      </c>
    </row>
    <row r="1292" spans="28:30">
      <c r="AB1292" s="922" t="s">
        <v>338</v>
      </c>
      <c r="AC1292" s="208" t="s">
        <v>338</v>
      </c>
      <c r="AD1292" s="241" t="s">
        <v>338</v>
      </c>
    </row>
    <row r="1293" spans="28:30">
      <c r="AB1293" s="922" t="s">
        <v>338</v>
      </c>
      <c r="AC1293" s="208" t="s">
        <v>338</v>
      </c>
      <c r="AD1293" s="241" t="s">
        <v>338</v>
      </c>
    </row>
    <row r="1294" spans="28:30">
      <c r="AB1294" s="922" t="s">
        <v>338</v>
      </c>
      <c r="AC1294" s="208" t="s">
        <v>338</v>
      </c>
      <c r="AD1294" s="241" t="s">
        <v>338</v>
      </c>
    </row>
    <row r="1295" spans="28:30">
      <c r="AB1295" s="922" t="s">
        <v>338</v>
      </c>
      <c r="AC1295" s="208" t="s">
        <v>338</v>
      </c>
      <c r="AD1295" s="241" t="s">
        <v>338</v>
      </c>
    </row>
    <row r="1296" spans="28:30">
      <c r="AB1296" s="922" t="s">
        <v>338</v>
      </c>
      <c r="AC1296" s="208" t="s">
        <v>338</v>
      </c>
      <c r="AD1296" s="241" t="s">
        <v>338</v>
      </c>
    </row>
    <row r="1297" spans="28:30">
      <c r="AB1297" s="922" t="s">
        <v>338</v>
      </c>
      <c r="AC1297" s="208" t="s">
        <v>338</v>
      </c>
      <c r="AD1297" s="241" t="s">
        <v>338</v>
      </c>
    </row>
    <row r="1298" spans="28:30">
      <c r="AB1298" s="922" t="s">
        <v>338</v>
      </c>
      <c r="AC1298" s="208" t="s">
        <v>338</v>
      </c>
      <c r="AD1298" s="241" t="s">
        <v>338</v>
      </c>
    </row>
    <row r="1299" spans="28:30">
      <c r="AB1299" s="922" t="s">
        <v>338</v>
      </c>
      <c r="AC1299" s="208" t="s">
        <v>338</v>
      </c>
      <c r="AD1299" s="241" t="s">
        <v>338</v>
      </c>
    </row>
    <row r="1300" spans="28:30">
      <c r="AB1300" s="922" t="s">
        <v>338</v>
      </c>
      <c r="AC1300" s="208" t="s">
        <v>338</v>
      </c>
      <c r="AD1300" s="241" t="s">
        <v>338</v>
      </c>
    </row>
    <row r="1301" spans="28:30">
      <c r="AB1301" s="922" t="s">
        <v>338</v>
      </c>
      <c r="AC1301" s="208" t="s">
        <v>338</v>
      </c>
      <c r="AD1301" s="241" t="s">
        <v>338</v>
      </c>
    </row>
    <row r="1302" spans="28:30">
      <c r="AB1302" s="922" t="s">
        <v>338</v>
      </c>
      <c r="AC1302" s="208" t="s">
        <v>338</v>
      </c>
      <c r="AD1302" s="241" t="s">
        <v>338</v>
      </c>
    </row>
    <row r="1303" spans="28:30">
      <c r="AB1303" s="922" t="s">
        <v>338</v>
      </c>
      <c r="AC1303" s="208" t="s">
        <v>338</v>
      </c>
      <c r="AD1303" s="241" t="s">
        <v>338</v>
      </c>
    </row>
    <row r="1304" spans="28:30">
      <c r="AB1304" s="922" t="s">
        <v>338</v>
      </c>
      <c r="AC1304" s="208" t="s">
        <v>338</v>
      </c>
      <c r="AD1304" s="241" t="s">
        <v>338</v>
      </c>
    </row>
    <row r="1305" spans="28:30">
      <c r="AB1305" s="922" t="s">
        <v>338</v>
      </c>
      <c r="AC1305" s="208" t="s">
        <v>338</v>
      </c>
      <c r="AD1305" s="241" t="s">
        <v>338</v>
      </c>
    </row>
    <row r="1306" spans="28:30">
      <c r="AB1306" s="922" t="s">
        <v>338</v>
      </c>
      <c r="AC1306" s="208" t="s">
        <v>338</v>
      </c>
      <c r="AD1306" s="241" t="s">
        <v>338</v>
      </c>
    </row>
    <row r="1307" spans="28:30">
      <c r="AB1307" s="922" t="s">
        <v>338</v>
      </c>
      <c r="AC1307" s="208" t="s">
        <v>338</v>
      </c>
      <c r="AD1307" s="241" t="s">
        <v>338</v>
      </c>
    </row>
    <row r="1308" spans="28:30">
      <c r="AB1308" s="922" t="s">
        <v>338</v>
      </c>
      <c r="AC1308" s="208" t="s">
        <v>338</v>
      </c>
      <c r="AD1308" s="241" t="s">
        <v>338</v>
      </c>
    </row>
    <row r="1309" spans="28:30">
      <c r="AB1309" s="922" t="s">
        <v>338</v>
      </c>
      <c r="AC1309" s="208" t="s">
        <v>338</v>
      </c>
      <c r="AD1309" s="241" t="s">
        <v>338</v>
      </c>
    </row>
    <row r="1310" spans="28:30">
      <c r="AB1310" s="922" t="s">
        <v>338</v>
      </c>
      <c r="AC1310" s="208" t="s">
        <v>338</v>
      </c>
      <c r="AD1310" s="241" t="s">
        <v>338</v>
      </c>
    </row>
    <row r="1311" spans="28:30">
      <c r="AB1311" s="922" t="s">
        <v>338</v>
      </c>
      <c r="AC1311" s="208" t="s">
        <v>338</v>
      </c>
      <c r="AD1311" s="241" t="s">
        <v>338</v>
      </c>
    </row>
    <row r="1312" spans="28:30">
      <c r="AB1312" s="922" t="s">
        <v>338</v>
      </c>
      <c r="AC1312" s="208" t="s">
        <v>338</v>
      </c>
      <c r="AD1312" s="241" t="s">
        <v>338</v>
      </c>
    </row>
    <row r="1313" spans="28:30">
      <c r="AB1313" s="922" t="s">
        <v>338</v>
      </c>
      <c r="AC1313" s="208" t="s">
        <v>338</v>
      </c>
      <c r="AD1313" s="241" t="s">
        <v>338</v>
      </c>
    </row>
    <row r="1314" spans="28:30">
      <c r="AB1314" s="922" t="s">
        <v>338</v>
      </c>
      <c r="AC1314" s="208" t="s">
        <v>338</v>
      </c>
      <c r="AD1314" s="241" t="s">
        <v>338</v>
      </c>
    </row>
    <row r="1315" spans="28:30">
      <c r="AB1315" s="922" t="s">
        <v>338</v>
      </c>
      <c r="AC1315" s="208" t="s">
        <v>338</v>
      </c>
      <c r="AD1315" s="241" t="s">
        <v>338</v>
      </c>
    </row>
    <row r="1316" spans="28:30">
      <c r="AB1316" s="922" t="s">
        <v>338</v>
      </c>
      <c r="AC1316" s="208" t="s">
        <v>338</v>
      </c>
      <c r="AD1316" s="241" t="s">
        <v>338</v>
      </c>
    </row>
    <row r="1317" spans="28:30">
      <c r="AB1317" s="922" t="s">
        <v>338</v>
      </c>
      <c r="AC1317" s="208" t="s">
        <v>338</v>
      </c>
      <c r="AD1317" s="241" t="s">
        <v>338</v>
      </c>
    </row>
    <row r="1318" spans="28:30">
      <c r="AB1318" s="922" t="s">
        <v>338</v>
      </c>
      <c r="AC1318" s="208" t="s">
        <v>338</v>
      </c>
      <c r="AD1318" s="241" t="s">
        <v>338</v>
      </c>
    </row>
    <row r="1319" spans="28:30">
      <c r="AB1319" s="922" t="s">
        <v>338</v>
      </c>
      <c r="AC1319" s="208" t="s">
        <v>338</v>
      </c>
      <c r="AD1319" s="241" t="s">
        <v>338</v>
      </c>
    </row>
    <row r="1320" spans="28:30">
      <c r="AB1320" s="922" t="s">
        <v>338</v>
      </c>
      <c r="AC1320" s="208" t="s">
        <v>338</v>
      </c>
      <c r="AD1320" s="241" t="s">
        <v>338</v>
      </c>
    </row>
    <row r="1321" spans="28:30">
      <c r="AB1321" s="922" t="s">
        <v>338</v>
      </c>
      <c r="AC1321" s="208" t="s">
        <v>338</v>
      </c>
      <c r="AD1321" s="241" t="s">
        <v>338</v>
      </c>
    </row>
    <row r="1322" spans="28:30">
      <c r="AB1322" s="922" t="s">
        <v>338</v>
      </c>
      <c r="AC1322" s="208" t="s">
        <v>338</v>
      </c>
      <c r="AD1322" s="241" t="s">
        <v>338</v>
      </c>
    </row>
    <row r="1323" spans="28:30">
      <c r="AB1323" s="922" t="s">
        <v>338</v>
      </c>
      <c r="AC1323" s="208" t="s">
        <v>338</v>
      </c>
      <c r="AD1323" s="241" t="s">
        <v>338</v>
      </c>
    </row>
    <row r="1324" spans="28:30">
      <c r="AB1324" s="922" t="s">
        <v>338</v>
      </c>
      <c r="AC1324" s="208" t="s">
        <v>338</v>
      </c>
      <c r="AD1324" s="241" t="s">
        <v>338</v>
      </c>
    </row>
    <row r="1325" spans="28:30">
      <c r="AB1325" s="922" t="s">
        <v>338</v>
      </c>
      <c r="AC1325" s="208" t="s">
        <v>338</v>
      </c>
      <c r="AD1325" s="241" t="s">
        <v>338</v>
      </c>
    </row>
    <row r="1326" spans="28:30">
      <c r="AB1326" s="922" t="s">
        <v>338</v>
      </c>
      <c r="AC1326" s="208" t="s">
        <v>338</v>
      </c>
      <c r="AD1326" s="241" t="s">
        <v>338</v>
      </c>
    </row>
    <row r="1327" spans="28:30">
      <c r="AB1327" s="922" t="s">
        <v>338</v>
      </c>
      <c r="AC1327" s="208" t="s">
        <v>338</v>
      </c>
      <c r="AD1327" s="241" t="s">
        <v>338</v>
      </c>
    </row>
    <row r="1328" spans="28:30">
      <c r="AB1328" s="922" t="s">
        <v>338</v>
      </c>
      <c r="AC1328" s="208" t="s">
        <v>338</v>
      </c>
      <c r="AD1328" s="241" t="s">
        <v>338</v>
      </c>
    </row>
    <row r="1329" spans="28:30">
      <c r="AB1329" s="922" t="s">
        <v>338</v>
      </c>
      <c r="AC1329" s="208" t="s">
        <v>338</v>
      </c>
      <c r="AD1329" s="241" t="s">
        <v>338</v>
      </c>
    </row>
    <row r="1330" spans="28:30">
      <c r="AB1330" s="922" t="s">
        <v>338</v>
      </c>
      <c r="AC1330" s="208" t="s">
        <v>338</v>
      </c>
      <c r="AD1330" s="241" t="s">
        <v>338</v>
      </c>
    </row>
    <row r="1331" spans="28:30">
      <c r="AB1331" s="922" t="s">
        <v>338</v>
      </c>
      <c r="AC1331" s="208" t="s">
        <v>338</v>
      </c>
      <c r="AD1331" s="241" t="s">
        <v>338</v>
      </c>
    </row>
    <row r="1332" spans="28:30">
      <c r="AB1332" s="922" t="s">
        <v>338</v>
      </c>
      <c r="AC1332" s="208" t="s">
        <v>338</v>
      </c>
      <c r="AD1332" s="241" t="s">
        <v>338</v>
      </c>
    </row>
    <row r="1333" spans="28:30">
      <c r="AB1333" s="922" t="s">
        <v>338</v>
      </c>
      <c r="AC1333" s="208" t="s">
        <v>338</v>
      </c>
      <c r="AD1333" s="241" t="s">
        <v>338</v>
      </c>
    </row>
    <row r="1334" spans="28:30">
      <c r="AB1334" s="922" t="s">
        <v>338</v>
      </c>
      <c r="AC1334" s="208" t="s">
        <v>338</v>
      </c>
      <c r="AD1334" s="241" t="s">
        <v>338</v>
      </c>
    </row>
    <row r="1335" spans="28:30">
      <c r="AB1335" s="922" t="s">
        <v>338</v>
      </c>
      <c r="AC1335" s="208" t="s">
        <v>338</v>
      </c>
      <c r="AD1335" s="241" t="s">
        <v>338</v>
      </c>
    </row>
    <row r="1336" spans="28:30">
      <c r="AB1336" s="922" t="s">
        <v>338</v>
      </c>
      <c r="AC1336" s="208" t="s">
        <v>338</v>
      </c>
      <c r="AD1336" s="241" t="s">
        <v>338</v>
      </c>
    </row>
    <row r="1337" spans="28:30">
      <c r="AB1337" s="922" t="s">
        <v>338</v>
      </c>
      <c r="AC1337" s="208" t="s">
        <v>338</v>
      </c>
      <c r="AD1337" s="241" t="s">
        <v>338</v>
      </c>
    </row>
    <row r="1338" spans="28:30">
      <c r="AB1338" s="922" t="s">
        <v>338</v>
      </c>
      <c r="AC1338" s="208" t="s">
        <v>338</v>
      </c>
      <c r="AD1338" s="241" t="s">
        <v>338</v>
      </c>
    </row>
    <row r="1339" spans="28:30">
      <c r="AB1339" s="922" t="s">
        <v>338</v>
      </c>
      <c r="AC1339" s="208" t="s">
        <v>338</v>
      </c>
      <c r="AD1339" s="241" t="s">
        <v>338</v>
      </c>
    </row>
    <row r="1340" spans="28:30">
      <c r="AB1340" s="922" t="s">
        <v>338</v>
      </c>
      <c r="AC1340" s="208" t="s">
        <v>338</v>
      </c>
      <c r="AD1340" s="241" t="s">
        <v>338</v>
      </c>
    </row>
    <row r="1341" spans="28:30">
      <c r="AB1341" s="922" t="s">
        <v>338</v>
      </c>
      <c r="AC1341" s="208" t="s">
        <v>338</v>
      </c>
      <c r="AD1341" s="241" t="s">
        <v>338</v>
      </c>
    </row>
    <row r="1342" spans="28:30">
      <c r="AB1342" s="922" t="s">
        <v>338</v>
      </c>
      <c r="AC1342" s="208" t="s">
        <v>338</v>
      </c>
      <c r="AD1342" s="241" t="s">
        <v>338</v>
      </c>
    </row>
    <row r="1343" spans="28:30">
      <c r="AB1343" s="922" t="s">
        <v>338</v>
      </c>
      <c r="AC1343" s="208" t="s">
        <v>338</v>
      </c>
      <c r="AD1343" s="241" t="s">
        <v>338</v>
      </c>
    </row>
    <row r="1344" spans="28:30">
      <c r="AB1344" s="922" t="s">
        <v>338</v>
      </c>
      <c r="AC1344" s="208" t="s">
        <v>338</v>
      </c>
      <c r="AD1344" s="241" t="s">
        <v>338</v>
      </c>
    </row>
    <row r="1345" spans="28:30">
      <c r="AB1345" s="922" t="s">
        <v>338</v>
      </c>
      <c r="AC1345" s="208" t="s">
        <v>338</v>
      </c>
      <c r="AD1345" s="241" t="s">
        <v>338</v>
      </c>
    </row>
    <row r="1346" spans="28:30">
      <c r="AB1346" s="922" t="s">
        <v>338</v>
      </c>
      <c r="AC1346" s="208" t="s">
        <v>338</v>
      </c>
      <c r="AD1346" s="241" t="s">
        <v>338</v>
      </c>
    </row>
    <row r="1347" spans="28:30">
      <c r="AB1347" s="922" t="s">
        <v>338</v>
      </c>
      <c r="AC1347" s="208" t="s">
        <v>338</v>
      </c>
      <c r="AD1347" s="241" t="s">
        <v>338</v>
      </c>
    </row>
    <row r="1348" spans="28:30">
      <c r="AB1348" s="922" t="s">
        <v>338</v>
      </c>
      <c r="AC1348" s="208" t="s">
        <v>338</v>
      </c>
      <c r="AD1348" s="241" t="s">
        <v>338</v>
      </c>
    </row>
    <row r="1349" spans="28:30">
      <c r="AB1349" s="922" t="s">
        <v>338</v>
      </c>
      <c r="AC1349" s="208" t="s">
        <v>338</v>
      </c>
      <c r="AD1349" s="241" t="s">
        <v>338</v>
      </c>
    </row>
    <row r="1350" spans="28:30">
      <c r="AB1350" s="922" t="s">
        <v>338</v>
      </c>
      <c r="AC1350" s="208" t="s">
        <v>338</v>
      </c>
      <c r="AD1350" s="241" t="s">
        <v>338</v>
      </c>
    </row>
    <row r="1351" spans="28:30">
      <c r="AB1351" s="922" t="s">
        <v>338</v>
      </c>
      <c r="AC1351" s="208" t="s">
        <v>338</v>
      </c>
      <c r="AD1351" s="241" t="s">
        <v>338</v>
      </c>
    </row>
    <row r="1352" spans="28:30">
      <c r="AB1352" s="922" t="s">
        <v>338</v>
      </c>
      <c r="AC1352" s="208" t="s">
        <v>338</v>
      </c>
      <c r="AD1352" s="241" t="s">
        <v>338</v>
      </c>
    </row>
    <row r="1353" spans="28:30">
      <c r="AB1353" s="922" t="s">
        <v>338</v>
      </c>
      <c r="AC1353" s="208" t="s">
        <v>338</v>
      </c>
      <c r="AD1353" s="241" t="s">
        <v>338</v>
      </c>
    </row>
    <row r="1354" spans="28:30">
      <c r="AB1354" s="922" t="s">
        <v>338</v>
      </c>
      <c r="AC1354" s="208" t="s">
        <v>338</v>
      </c>
      <c r="AD1354" s="241" t="s">
        <v>338</v>
      </c>
    </row>
    <row r="1355" spans="28:30">
      <c r="AB1355" s="922" t="s">
        <v>338</v>
      </c>
      <c r="AC1355" s="208" t="s">
        <v>338</v>
      </c>
      <c r="AD1355" s="241" t="s">
        <v>338</v>
      </c>
    </row>
    <row r="1356" spans="28:30">
      <c r="AB1356" s="922" t="s">
        <v>338</v>
      </c>
      <c r="AC1356" s="208" t="s">
        <v>338</v>
      </c>
      <c r="AD1356" s="241" t="s">
        <v>338</v>
      </c>
    </row>
    <row r="1357" spans="28:30">
      <c r="AB1357" s="922" t="s">
        <v>338</v>
      </c>
      <c r="AC1357" s="208" t="s">
        <v>338</v>
      </c>
      <c r="AD1357" s="241" t="s">
        <v>338</v>
      </c>
    </row>
    <row r="1358" spans="28:30">
      <c r="AB1358" s="922" t="s">
        <v>338</v>
      </c>
      <c r="AC1358" s="208" t="s">
        <v>338</v>
      </c>
      <c r="AD1358" s="241" t="s">
        <v>338</v>
      </c>
    </row>
    <row r="1359" spans="28:30">
      <c r="AB1359" s="922" t="s">
        <v>338</v>
      </c>
      <c r="AC1359" s="208" t="s">
        <v>338</v>
      </c>
      <c r="AD1359" s="241" t="s">
        <v>338</v>
      </c>
    </row>
    <row r="1360" spans="28:30">
      <c r="AB1360" s="922" t="s">
        <v>338</v>
      </c>
      <c r="AC1360" s="208" t="s">
        <v>338</v>
      </c>
      <c r="AD1360" s="241" t="s">
        <v>338</v>
      </c>
    </row>
    <row r="1361" spans="28:30">
      <c r="AB1361" s="922" t="s">
        <v>338</v>
      </c>
      <c r="AC1361" s="208" t="s">
        <v>338</v>
      </c>
      <c r="AD1361" s="241" t="s">
        <v>338</v>
      </c>
    </row>
    <row r="1362" spans="28:30">
      <c r="AB1362" s="922" t="s">
        <v>338</v>
      </c>
      <c r="AC1362" s="208" t="s">
        <v>338</v>
      </c>
      <c r="AD1362" s="241" t="s">
        <v>338</v>
      </c>
    </row>
    <row r="1363" spans="28:30">
      <c r="AB1363" s="922" t="s">
        <v>338</v>
      </c>
      <c r="AC1363" s="208" t="s">
        <v>338</v>
      </c>
      <c r="AD1363" s="241" t="s">
        <v>338</v>
      </c>
    </row>
    <row r="1364" spans="28:30">
      <c r="AB1364" s="922" t="s">
        <v>338</v>
      </c>
      <c r="AC1364" s="208" t="s">
        <v>338</v>
      </c>
      <c r="AD1364" s="241" t="s">
        <v>338</v>
      </c>
    </row>
    <row r="1365" spans="28:30">
      <c r="AB1365" s="922" t="s">
        <v>338</v>
      </c>
      <c r="AC1365" s="208" t="s">
        <v>338</v>
      </c>
      <c r="AD1365" s="241" t="s">
        <v>338</v>
      </c>
    </row>
    <row r="1366" spans="28:30">
      <c r="AB1366" s="922" t="s">
        <v>338</v>
      </c>
      <c r="AC1366" s="208" t="s">
        <v>338</v>
      </c>
      <c r="AD1366" s="241" t="s">
        <v>338</v>
      </c>
    </row>
    <row r="1367" spans="28:30">
      <c r="AB1367" s="922" t="s">
        <v>338</v>
      </c>
      <c r="AC1367" s="208" t="s">
        <v>338</v>
      </c>
      <c r="AD1367" s="241" t="s">
        <v>338</v>
      </c>
    </row>
    <row r="1368" spans="28:30">
      <c r="AB1368" s="922" t="s">
        <v>338</v>
      </c>
      <c r="AC1368" s="208" t="s">
        <v>338</v>
      </c>
      <c r="AD1368" s="241" t="s">
        <v>338</v>
      </c>
    </row>
    <row r="1369" spans="28:30">
      <c r="AB1369" s="922" t="s">
        <v>338</v>
      </c>
      <c r="AC1369" s="208" t="s">
        <v>338</v>
      </c>
      <c r="AD1369" s="241" t="s">
        <v>338</v>
      </c>
    </row>
    <row r="1370" spans="28:30">
      <c r="AB1370" s="922" t="s">
        <v>338</v>
      </c>
      <c r="AC1370" s="208" t="s">
        <v>338</v>
      </c>
      <c r="AD1370" s="241" t="s">
        <v>338</v>
      </c>
    </row>
    <row r="1371" spans="28:30">
      <c r="AB1371" s="922" t="s">
        <v>338</v>
      </c>
      <c r="AC1371" s="208" t="s">
        <v>338</v>
      </c>
      <c r="AD1371" s="241" t="s">
        <v>338</v>
      </c>
    </row>
    <row r="1372" spans="28:30">
      <c r="AB1372" s="922" t="s">
        <v>338</v>
      </c>
      <c r="AC1372" s="208" t="s">
        <v>338</v>
      </c>
      <c r="AD1372" s="241" t="s">
        <v>338</v>
      </c>
    </row>
    <row r="1373" spans="28:30">
      <c r="AB1373" s="922" t="s">
        <v>338</v>
      </c>
      <c r="AC1373" s="208" t="s">
        <v>338</v>
      </c>
      <c r="AD1373" s="241" t="s">
        <v>338</v>
      </c>
    </row>
    <row r="1374" spans="28:30">
      <c r="AB1374" s="922" t="s">
        <v>338</v>
      </c>
      <c r="AC1374" s="208" t="s">
        <v>338</v>
      </c>
      <c r="AD1374" s="241" t="s">
        <v>338</v>
      </c>
    </row>
    <row r="1375" spans="28:30">
      <c r="AB1375" s="922" t="s">
        <v>338</v>
      </c>
      <c r="AC1375" s="208" t="s">
        <v>338</v>
      </c>
      <c r="AD1375" s="241" t="s">
        <v>338</v>
      </c>
    </row>
    <row r="1376" spans="28:30">
      <c r="AB1376" s="922" t="s">
        <v>338</v>
      </c>
      <c r="AC1376" s="208" t="s">
        <v>338</v>
      </c>
      <c r="AD1376" s="241" t="s">
        <v>338</v>
      </c>
    </row>
    <row r="1377" spans="28:30">
      <c r="AB1377" s="922" t="s">
        <v>338</v>
      </c>
      <c r="AC1377" s="208" t="s">
        <v>338</v>
      </c>
      <c r="AD1377" s="241" t="s">
        <v>338</v>
      </c>
    </row>
    <row r="1378" spans="28:30">
      <c r="AB1378" s="922" t="s">
        <v>338</v>
      </c>
      <c r="AC1378" s="208" t="s">
        <v>338</v>
      </c>
      <c r="AD1378" s="241" t="s">
        <v>338</v>
      </c>
    </row>
    <row r="1379" spans="28:30">
      <c r="AB1379" s="922" t="s">
        <v>338</v>
      </c>
      <c r="AC1379" s="208" t="s">
        <v>338</v>
      </c>
      <c r="AD1379" s="241" t="s">
        <v>338</v>
      </c>
    </row>
    <row r="1380" spans="28:30">
      <c r="AB1380" s="922" t="s">
        <v>338</v>
      </c>
      <c r="AC1380" s="208" t="s">
        <v>338</v>
      </c>
      <c r="AD1380" s="241" t="s">
        <v>338</v>
      </c>
    </row>
    <row r="1381" spans="28:30">
      <c r="AB1381" s="922" t="s">
        <v>338</v>
      </c>
      <c r="AC1381" s="208" t="s">
        <v>338</v>
      </c>
      <c r="AD1381" s="241" t="s">
        <v>338</v>
      </c>
    </row>
    <row r="1382" spans="28:30">
      <c r="AB1382" s="922" t="s">
        <v>338</v>
      </c>
      <c r="AC1382" s="208" t="s">
        <v>338</v>
      </c>
      <c r="AD1382" s="241" t="s">
        <v>338</v>
      </c>
    </row>
    <row r="1383" spans="28:30">
      <c r="AB1383" s="922" t="s">
        <v>338</v>
      </c>
      <c r="AC1383" s="208" t="s">
        <v>338</v>
      </c>
      <c r="AD1383" s="241" t="s">
        <v>338</v>
      </c>
    </row>
    <row r="1384" spans="28:30">
      <c r="AB1384" s="922" t="s">
        <v>338</v>
      </c>
      <c r="AC1384" s="208" t="s">
        <v>338</v>
      </c>
      <c r="AD1384" s="241" t="s">
        <v>338</v>
      </c>
    </row>
    <row r="1385" spans="28:30">
      <c r="AB1385" s="922" t="s">
        <v>338</v>
      </c>
      <c r="AC1385" s="208" t="s">
        <v>338</v>
      </c>
      <c r="AD1385" s="241" t="s">
        <v>338</v>
      </c>
    </row>
    <row r="1386" spans="28:30">
      <c r="AB1386" s="922" t="s">
        <v>338</v>
      </c>
      <c r="AC1386" s="208" t="s">
        <v>338</v>
      </c>
      <c r="AD1386" s="241" t="s">
        <v>338</v>
      </c>
    </row>
    <row r="1387" spans="28:30">
      <c r="AB1387" s="922" t="s">
        <v>338</v>
      </c>
      <c r="AC1387" s="208" t="s">
        <v>338</v>
      </c>
      <c r="AD1387" s="241" t="s">
        <v>338</v>
      </c>
    </row>
    <row r="1388" spans="28:30">
      <c r="AB1388" s="922" t="s">
        <v>338</v>
      </c>
      <c r="AC1388" s="208" t="s">
        <v>338</v>
      </c>
      <c r="AD1388" s="241" t="s">
        <v>338</v>
      </c>
    </row>
    <row r="1389" spans="28:30">
      <c r="AB1389" s="922" t="s">
        <v>338</v>
      </c>
      <c r="AC1389" s="208" t="s">
        <v>338</v>
      </c>
      <c r="AD1389" s="241" t="s">
        <v>338</v>
      </c>
    </row>
    <row r="1390" spans="28:30">
      <c r="AB1390" s="922" t="s">
        <v>338</v>
      </c>
      <c r="AC1390" s="208" t="s">
        <v>338</v>
      </c>
      <c r="AD1390" s="241" t="s">
        <v>338</v>
      </c>
    </row>
    <row r="1391" spans="28:30">
      <c r="AB1391" s="922" t="s">
        <v>338</v>
      </c>
      <c r="AC1391" s="208" t="s">
        <v>338</v>
      </c>
      <c r="AD1391" s="241" t="s">
        <v>338</v>
      </c>
    </row>
    <row r="1392" spans="28:30">
      <c r="AB1392" s="922" t="s">
        <v>338</v>
      </c>
      <c r="AC1392" s="208" t="s">
        <v>338</v>
      </c>
      <c r="AD1392" s="241" t="s">
        <v>338</v>
      </c>
    </row>
    <row r="1393" spans="28:30">
      <c r="AB1393" s="922" t="s">
        <v>338</v>
      </c>
      <c r="AC1393" s="208" t="s">
        <v>338</v>
      </c>
      <c r="AD1393" s="241" t="s">
        <v>338</v>
      </c>
    </row>
    <row r="1394" spans="28:30">
      <c r="AB1394" s="922" t="s">
        <v>338</v>
      </c>
      <c r="AC1394" s="208" t="s">
        <v>338</v>
      </c>
      <c r="AD1394" s="241" t="s">
        <v>338</v>
      </c>
    </row>
    <row r="1395" spans="28:30">
      <c r="AB1395" s="922" t="s">
        <v>338</v>
      </c>
      <c r="AC1395" s="208" t="s">
        <v>338</v>
      </c>
      <c r="AD1395" s="241" t="s">
        <v>338</v>
      </c>
    </row>
    <row r="1396" spans="28:30">
      <c r="AB1396" s="922" t="s">
        <v>338</v>
      </c>
      <c r="AC1396" s="208" t="s">
        <v>338</v>
      </c>
      <c r="AD1396" s="241" t="s">
        <v>338</v>
      </c>
    </row>
    <row r="1397" spans="28:30">
      <c r="AB1397" s="922" t="s">
        <v>338</v>
      </c>
      <c r="AC1397" s="208" t="s">
        <v>338</v>
      </c>
      <c r="AD1397" s="241" t="s">
        <v>338</v>
      </c>
    </row>
    <row r="1398" spans="28:30">
      <c r="AB1398" s="922" t="s">
        <v>338</v>
      </c>
      <c r="AC1398" s="208" t="s">
        <v>338</v>
      </c>
      <c r="AD1398" s="241" t="s">
        <v>338</v>
      </c>
    </row>
    <row r="1399" spans="28:30">
      <c r="AB1399" s="922" t="s">
        <v>338</v>
      </c>
      <c r="AC1399" s="208" t="s">
        <v>338</v>
      </c>
      <c r="AD1399" s="241" t="s">
        <v>338</v>
      </c>
    </row>
    <row r="1400" spans="28:30">
      <c r="AB1400" s="922" t="s">
        <v>338</v>
      </c>
      <c r="AC1400" s="208" t="s">
        <v>338</v>
      </c>
      <c r="AD1400" s="241" t="s">
        <v>338</v>
      </c>
    </row>
    <row r="1401" spans="28:30">
      <c r="AB1401" s="922" t="s">
        <v>338</v>
      </c>
      <c r="AC1401" s="208" t="s">
        <v>338</v>
      </c>
      <c r="AD1401" s="241" t="s">
        <v>338</v>
      </c>
    </row>
    <row r="1402" spans="28:30">
      <c r="AB1402" s="922" t="s">
        <v>338</v>
      </c>
      <c r="AC1402" s="208" t="s">
        <v>338</v>
      </c>
      <c r="AD1402" s="241" t="s">
        <v>338</v>
      </c>
    </row>
    <row r="1403" spans="28:30">
      <c r="AB1403" s="922" t="s">
        <v>338</v>
      </c>
      <c r="AC1403" s="208" t="s">
        <v>338</v>
      </c>
      <c r="AD1403" s="241" t="s">
        <v>338</v>
      </c>
    </row>
    <row r="1404" spans="28:30">
      <c r="AB1404" s="922" t="s">
        <v>338</v>
      </c>
      <c r="AC1404" s="208" t="s">
        <v>338</v>
      </c>
      <c r="AD1404" s="241" t="s">
        <v>338</v>
      </c>
    </row>
    <row r="1405" spans="28:30">
      <c r="AB1405" s="922" t="s">
        <v>338</v>
      </c>
      <c r="AC1405" s="208" t="s">
        <v>338</v>
      </c>
      <c r="AD1405" s="241" t="s">
        <v>338</v>
      </c>
    </row>
    <row r="1406" spans="28:30">
      <c r="AB1406" s="922" t="s">
        <v>338</v>
      </c>
      <c r="AC1406" s="208" t="s">
        <v>338</v>
      </c>
      <c r="AD1406" s="241" t="s">
        <v>338</v>
      </c>
    </row>
    <row r="1407" spans="28:30">
      <c r="AB1407" s="922" t="s">
        <v>338</v>
      </c>
      <c r="AC1407" s="208" t="s">
        <v>338</v>
      </c>
      <c r="AD1407" s="241" t="s">
        <v>338</v>
      </c>
    </row>
    <row r="1408" spans="28:30">
      <c r="AB1408" s="922" t="s">
        <v>338</v>
      </c>
      <c r="AC1408" s="208" t="s">
        <v>338</v>
      </c>
      <c r="AD1408" s="241" t="s">
        <v>338</v>
      </c>
    </row>
    <row r="1409" spans="28:30">
      <c r="AB1409" s="922" t="s">
        <v>338</v>
      </c>
      <c r="AC1409" s="208" t="s">
        <v>338</v>
      </c>
      <c r="AD1409" s="241" t="s">
        <v>338</v>
      </c>
    </row>
    <row r="1410" spans="28:30">
      <c r="AB1410" s="922" t="s">
        <v>338</v>
      </c>
      <c r="AC1410" s="208" t="s">
        <v>338</v>
      </c>
      <c r="AD1410" s="241" t="s">
        <v>338</v>
      </c>
    </row>
    <row r="1411" spans="28:30">
      <c r="AB1411" s="922" t="s">
        <v>338</v>
      </c>
      <c r="AC1411" s="208" t="s">
        <v>338</v>
      </c>
      <c r="AD1411" s="241" t="s">
        <v>338</v>
      </c>
    </row>
    <row r="1412" spans="28:30">
      <c r="AB1412" s="922" t="s">
        <v>338</v>
      </c>
      <c r="AC1412" s="208" t="s">
        <v>338</v>
      </c>
      <c r="AD1412" s="241" t="s">
        <v>338</v>
      </c>
    </row>
    <row r="1413" spans="28:30">
      <c r="AB1413" s="922" t="s">
        <v>338</v>
      </c>
      <c r="AC1413" s="208" t="s">
        <v>338</v>
      </c>
      <c r="AD1413" s="241" t="s">
        <v>338</v>
      </c>
    </row>
    <row r="1414" spans="28:30">
      <c r="AB1414" s="922" t="s">
        <v>338</v>
      </c>
      <c r="AC1414" s="208" t="s">
        <v>338</v>
      </c>
      <c r="AD1414" s="241" t="s">
        <v>338</v>
      </c>
    </row>
    <row r="1415" spans="28:30">
      <c r="AB1415" s="922" t="s">
        <v>338</v>
      </c>
      <c r="AC1415" s="208" t="s">
        <v>338</v>
      </c>
      <c r="AD1415" s="241" t="s">
        <v>338</v>
      </c>
    </row>
    <row r="1416" spans="28:30">
      <c r="AB1416" s="922" t="s">
        <v>338</v>
      </c>
      <c r="AC1416" s="208" t="s">
        <v>338</v>
      </c>
      <c r="AD1416" s="241" t="s">
        <v>338</v>
      </c>
    </row>
    <row r="1417" spans="28:30">
      <c r="AB1417" s="922" t="s">
        <v>338</v>
      </c>
      <c r="AC1417" s="208" t="s">
        <v>338</v>
      </c>
      <c r="AD1417" s="241" t="s">
        <v>338</v>
      </c>
    </row>
    <row r="1418" spans="28:30">
      <c r="AB1418" s="922" t="s">
        <v>338</v>
      </c>
      <c r="AC1418" s="208" t="s">
        <v>338</v>
      </c>
      <c r="AD1418" s="241" t="s">
        <v>338</v>
      </c>
    </row>
    <row r="1419" spans="28:30">
      <c r="AB1419" s="922" t="s">
        <v>338</v>
      </c>
      <c r="AC1419" s="208" t="s">
        <v>338</v>
      </c>
      <c r="AD1419" s="241" t="s">
        <v>338</v>
      </c>
    </row>
    <row r="1420" spans="28:30">
      <c r="AB1420" s="922" t="s">
        <v>338</v>
      </c>
      <c r="AC1420" s="208" t="s">
        <v>338</v>
      </c>
      <c r="AD1420" s="241" t="s">
        <v>338</v>
      </c>
    </row>
    <row r="1421" spans="28:30">
      <c r="AB1421" s="922" t="s">
        <v>338</v>
      </c>
      <c r="AC1421" s="208" t="s">
        <v>338</v>
      </c>
      <c r="AD1421" s="241" t="s">
        <v>338</v>
      </c>
    </row>
    <row r="1422" spans="28:30">
      <c r="AB1422" s="922" t="s">
        <v>338</v>
      </c>
      <c r="AC1422" s="208" t="s">
        <v>338</v>
      </c>
      <c r="AD1422" s="241" t="s">
        <v>338</v>
      </c>
    </row>
    <row r="1423" spans="28:30">
      <c r="AB1423" s="922" t="s">
        <v>338</v>
      </c>
      <c r="AC1423" s="208" t="s">
        <v>338</v>
      </c>
      <c r="AD1423" s="241" t="s">
        <v>338</v>
      </c>
    </row>
    <row r="1424" spans="28:30">
      <c r="AB1424" s="922" t="s">
        <v>338</v>
      </c>
      <c r="AC1424" s="208" t="s">
        <v>338</v>
      </c>
      <c r="AD1424" s="241" t="s">
        <v>338</v>
      </c>
    </row>
    <row r="1425" spans="28:30">
      <c r="AB1425" s="922" t="s">
        <v>338</v>
      </c>
      <c r="AC1425" s="208" t="s">
        <v>338</v>
      </c>
      <c r="AD1425" s="241" t="s">
        <v>338</v>
      </c>
    </row>
    <row r="1426" spans="28:30">
      <c r="AB1426" s="922" t="s">
        <v>338</v>
      </c>
      <c r="AC1426" s="208" t="s">
        <v>338</v>
      </c>
      <c r="AD1426" s="241" t="s">
        <v>338</v>
      </c>
    </row>
    <row r="1427" spans="28:30">
      <c r="AB1427" s="922" t="s">
        <v>338</v>
      </c>
      <c r="AC1427" s="208" t="s">
        <v>338</v>
      </c>
      <c r="AD1427" s="241" t="s">
        <v>338</v>
      </c>
    </row>
    <row r="1428" spans="28:30">
      <c r="AB1428" s="922" t="s">
        <v>338</v>
      </c>
      <c r="AC1428" s="208" t="s">
        <v>338</v>
      </c>
      <c r="AD1428" s="241" t="s">
        <v>338</v>
      </c>
    </row>
    <row r="1429" spans="28:30">
      <c r="AB1429" s="922" t="s">
        <v>338</v>
      </c>
      <c r="AC1429" s="208" t="s">
        <v>338</v>
      </c>
      <c r="AD1429" s="241" t="s">
        <v>338</v>
      </c>
    </row>
    <row r="1430" spans="28:30">
      <c r="AB1430" s="922" t="s">
        <v>338</v>
      </c>
      <c r="AC1430" s="208" t="s">
        <v>338</v>
      </c>
      <c r="AD1430" s="241" t="s">
        <v>338</v>
      </c>
    </row>
    <row r="1431" spans="28:30">
      <c r="AB1431" s="922" t="s">
        <v>338</v>
      </c>
      <c r="AC1431" s="208" t="s">
        <v>338</v>
      </c>
      <c r="AD1431" s="241" t="s">
        <v>338</v>
      </c>
    </row>
    <row r="1432" spans="28:30">
      <c r="AB1432" s="922" t="s">
        <v>338</v>
      </c>
      <c r="AC1432" s="208" t="s">
        <v>338</v>
      </c>
      <c r="AD1432" s="241" t="s">
        <v>338</v>
      </c>
    </row>
    <row r="1433" spans="28:30">
      <c r="AB1433" s="922" t="s">
        <v>338</v>
      </c>
      <c r="AC1433" s="208" t="s">
        <v>338</v>
      </c>
      <c r="AD1433" s="241" t="s">
        <v>338</v>
      </c>
    </row>
    <row r="1434" spans="28:30">
      <c r="AB1434" s="922" t="s">
        <v>338</v>
      </c>
      <c r="AC1434" s="208" t="s">
        <v>338</v>
      </c>
      <c r="AD1434" s="241" t="s">
        <v>338</v>
      </c>
    </row>
    <row r="1435" spans="28:30">
      <c r="AB1435" s="922" t="s">
        <v>338</v>
      </c>
      <c r="AC1435" s="208" t="s">
        <v>338</v>
      </c>
      <c r="AD1435" s="241" t="s">
        <v>338</v>
      </c>
    </row>
    <row r="1436" spans="28:30">
      <c r="AB1436" s="922" t="s">
        <v>338</v>
      </c>
      <c r="AC1436" s="208" t="s">
        <v>338</v>
      </c>
      <c r="AD1436" s="241" t="s">
        <v>338</v>
      </c>
    </row>
    <row r="1437" spans="28:30">
      <c r="AB1437" s="922" t="s">
        <v>338</v>
      </c>
      <c r="AC1437" s="208" t="s">
        <v>338</v>
      </c>
      <c r="AD1437" s="241" t="s">
        <v>338</v>
      </c>
    </row>
    <row r="1438" spans="28:30">
      <c r="AB1438" s="922" t="s">
        <v>338</v>
      </c>
      <c r="AC1438" s="208" t="s">
        <v>338</v>
      </c>
      <c r="AD1438" s="241" t="s">
        <v>338</v>
      </c>
    </row>
    <row r="1439" spans="28:30">
      <c r="AB1439" s="922" t="s">
        <v>338</v>
      </c>
      <c r="AC1439" s="208" t="s">
        <v>338</v>
      </c>
      <c r="AD1439" s="241" t="s">
        <v>338</v>
      </c>
    </row>
    <row r="1440" spans="28:30">
      <c r="AB1440" s="922" t="s">
        <v>338</v>
      </c>
      <c r="AC1440" s="208" t="s">
        <v>338</v>
      </c>
      <c r="AD1440" s="241" t="s">
        <v>338</v>
      </c>
    </row>
    <row r="1441" spans="28:30">
      <c r="AB1441" s="922" t="s">
        <v>338</v>
      </c>
      <c r="AC1441" s="208" t="s">
        <v>338</v>
      </c>
      <c r="AD1441" s="241" t="s">
        <v>338</v>
      </c>
    </row>
    <row r="1442" spans="28:30">
      <c r="AB1442" s="922" t="s">
        <v>338</v>
      </c>
      <c r="AC1442" s="208" t="s">
        <v>338</v>
      </c>
      <c r="AD1442" s="241" t="s">
        <v>338</v>
      </c>
    </row>
    <row r="1443" spans="28:30">
      <c r="AB1443" s="922" t="s">
        <v>338</v>
      </c>
      <c r="AC1443" s="208" t="s">
        <v>338</v>
      </c>
      <c r="AD1443" s="241" t="s">
        <v>338</v>
      </c>
    </row>
    <row r="1444" spans="28:30">
      <c r="AB1444" s="922" t="s">
        <v>338</v>
      </c>
      <c r="AC1444" s="208" t="s">
        <v>338</v>
      </c>
      <c r="AD1444" s="241" t="s">
        <v>338</v>
      </c>
    </row>
    <row r="1445" spans="28:30">
      <c r="AB1445" s="922" t="s">
        <v>338</v>
      </c>
      <c r="AC1445" s="208" t="s">
        <v>338</v>
      </c>
      <c r="AD1445" s="241" t="s">
        <v>338</v>
      </c>
    </row>
    <row r="1446" spans="28:30">
      <c r="AB1446" s="922" t="s">
        <v>338</v>
      </c>
      <c r="AC1446" s="208" t="s">
        <v>338</v>
      </c>
      <c r="AD1446" s="241" t="s">
        <v>338</v>
      </c>
    </row>
    <row r="1447" spans="28:30">
      <c r="AB1447" s="922" t="s">
        <v>338</v>
      </c>
      <c r="AC1447" s="208" t="s">
        <v>338</v>
      </c>
      <c r="AD1447" s="241" t="s">
        <v>338</v>
      </c>
    </row>
    <row r="1448" spans="28:30">
      <c r="AB1448" s="922" t="s">
        <v>338</v>
      </c>
      <c r="AC1448" s="208" t="s">
        <v>338</v>
      </c>
      <c r="AD1448" s="241" t="s">
        <v>338</v>
      </c>
    </row>
    <row r="1449" spans="28:30">
      <c r="AB1449" s="922" t="s">
        <v>338</v>
      </c>
      <c r="AC1449" s="208" t="s">
        <v>338</v>
      </c>
      <c r="AD1449" s="241" t="s">
        <v>338</v>
      </c>
    </row>
    <row r="1450" spans="28:30">
      <c r="AB1450" s="922" t="s">
        <v>338</v>
      </c>
      <c r="AC1450" s="208" t="s">
        <v>338</v>
      </c>
      <c r="AD1450" s="241" t="s">
        <v>338</v>
      </c>
    </row>
    <row r="1451" spans="28:30">
      <c r="AB1451" s="922" t="s">
        <v>338</v>
      </c>
      <c r="AC1451" s="208" t="s">
        <v>338</v>
      </c>
      <c r="AD1451" s="241" t="s">
        <v>338</v>
      </c>
    </row>
    <row r="1452" spans="28:30">
      <c r="AB1452" s="922" t="s">
        <v>338</v>
      </c>
      <c r="AC1452" s="208" t="s">
        <v>338</v>
      </c>
      <c r="AD1452" s="241" t="s">
        <v>338</v>
      </c>
    </row>
    <row r="1453" spans="28:30">
      <c r="AB1453" s="922" t="s">
        <v>338</v>
      </c>
      <c r="AC1453" s="208" t="s">
        <v>338</v>
      </c>
      <c r="AD1453" s="241" t="s">
        <v>338</v>
      </c>
    </row>
    <row r="1454" spans="28:30">
      <c r="AB1454" s="922" t="s">
        <v>338</v>
      </c>
      <c r="AC1454" s="208" t="s">
        <v>338</v>
      </c>
      <c r="AD1454" s="241" t="s">
        <v>338</v>
      </c>
    </row>
    <row r="1455" spans="28:30">
      <c r="AB1455" s="922" t="s">
        <v>338</v>
      </c>
      <c r="AC1455" s="208" t="s">
        <v>338</v>
      </c>
      <c r="AD1455" s="241" t="s">
        <v>338</v>
      </c>
    </row>
    <row r="1456" spans="28:30">
      <c r="AB1456" s="922" t="s">
        <v>338</v>
      </c>
      <c r="AC1456" s="208" t="s">
        <v>338</v>
      </c>
      <c r="AD1456" s="241" t="s">
        <v>338</v>
      </c>
    </row>
    <row r="1457" spans="28:30">
      <c r="AB1457" s="922" t="s">
        <v>338</v>
      </c>
      <c r="AC1457" s="208" t="s">
        <v>338</v>
      </c>
      <c r="AD1457" s="241" t="s">
        <v>338</v>
      </c>
    </row>
    <row r="1458" spans="28:30">
      <c r="AB1458" s="922" t="s">
        <v>338</v>
      </c>
      <c r="AC1458" s="208" t="s">
        <v>338</v>
      </c>
      <c r="AD1458" s="241" t="s">
        <v>338</v>
      </c>
    </row>
    <row r="1459" spans="28:30">
      <c r="AB1459" s="922" t="s">
        <v>338</v>
      </c>
      <c r="AC1459" s="208" t="s">
        <v>338</v>
      </c>
      <c r="AD1459" s="241" t="s">
        <v>338</v>
      </c>
    </row>
    <row r="1460" spans="28:30">
      <c r="AB1460" s="922" t="s">
        <v>338</v>
      </c>
      <c r="AC1460" s="208" t="s">
        <v>338</v>
      </c>
      <c r="AD1460" s="241" t="s">
        <v>338</v>
      </c>
    </row>
    <row r="1461" spans="28:30">
      <c r="AB1461" s="922" t="s">
        <v>338</v>
      </c>
      <c r="AC1461" s="208" t="s">
        <v>338</v>
      </c>
      <c r="AD1461" s="241" t="s">
        <v>338</v>
      </c>
    </row>
    <row r="1462" spans="28:30">
      <c r="AB1462" s="922" t="s">
        <v>338</v>
      </c>
      <c r="AC1462" s="208" t="s">
        <v>338</v>
      </c>
      <c r="AD1462" s="241" t="s">
        <v>338</v>
      </c>
    </row>
    <row r="1463" spans="28:30">
      <c r="AB1463" s="922" t="s">
        <v>338</v>
      </c>
      <c r="AC1463" s="208" t="s">
        <v>338</v>
      </c>
      <c r="AD1463" s="241" t="s">
        <v>338</v>
      </c>
    </row>
    <row r="1464" spans="28:30">
      <c r="AB1464" s="922" t="s">
        <v>338</v>
      </c>
      <c r="AC1464" s="208" t="s">
        <v>338</v>
      </c>
      <c r="AD1464" s="241" t="s">
        <v>338</v>
      </c>
    </row>
    <row r="1465" spans="28:30">
      <c r="AB1465" s="922" t="s">
        <v>338</v>
      </c>
      <c r="AC1465" s="208" t="s">
        <v>338</v>
      </c>
      <c r="AD1465" s="241" t="s">
        <v>338</v>
      </c>
    </row>
    <row r="1466" spans="28:30">
      <c r="AB1466" s="922" t="s">
        <v>338</v>
      </c>
      <c r="AC1466" s="208" t="s">
        <v>338</v>
      </c>
      <c r="AD1466" s="241" t="s">
        <v>338</v>
      </c>
    </row>
    <row r="1467" spans="28:30">
      <c r="AB1467" s="922" t="s">
        <v>338</v>
      </c>
      <c r="AC1467" s="208" t="s">
        <v>338</v>
      </c>
      <c r="AD1467" s="241" t="s">
        <v>338</v>
      </c>
    </row>
    <row r="1468" spans="28:30">
      <c r="AB1468" s="922" t="s">
        <v>338</v>
      </c>
      <c r="AC1468" s="208" t="s">
        <v>338</v>
      </c>
      <c r="AD1468" s="241" t="s">
        <v>338</v>
      </c>
    </row>
    <row r="1469" spans="28:30">
      <c r="AB1469" s="922" t="s">
        <v>338</v>
      </c>
      <c r="AC1469" s="208" t="s">
        <v>338</v>
      </c>
      <c r="AD1469" s="241" t="s">
        <v>338</v>
      </c>
    </row>
    <row r="1470" spans="28:30">
      <c r="AB1470" s="922" t="s">
        <v>338</v>
      </c>
      <c r="AC1470" s="208" t="s">
        <v>338</v>
      </c>
      <c r="AD1470" s="241" t="s">
        <v>338</v>
      </c>
    </row>
    <row r="1471" spans="28:30">
      <c r="AB1471" s="922" t="s">
        <v>338</v>
      </c>
      <c r="AC1471" s="208" t="s">
        <v>338</v>
      </c>
      <c r="AD1471" s="241" t="s">
        <v>338</v>
      </c>
    </row>
    <row r="1472" spans="28:30">
      <c r="AB1472" s="922" t="s">
        <v>338</v>
      </c>
      <c r="AC1472" s="208" t="s">
        <v>338</v>
      </c>
      <c r="AD1472" s="241" t="s">
        <v>338</v>
      </c>
    </row>
    <row r="1473" spans="28:30">
      <c r="AB1473" s="922" t="s">
        <v>338</v>
      </c>
      <c r="AC1473" s="208" t="s">
        <v>338</v>
      </c>
      <c r="AD1473" s="241" t="s">
        <v>338</v>
      </c>
    </row>
    <row r="1474" spans="28:30">
      <c r="AB1474" s="922" t="s">
        <v>338</v>
      </c>
      <c r="AC1474" s="208" t="s">
        <v>338</v>
      </c>
      <c r="AD1474" s="241" t="s">
        <v>338</v>
      </c>
    </row>
    <row r="1475" spans="28:30">
      <c r="AB1475" s="922" t="s">
        <v>338</v>
      </c>
      <c r="AC1475" s="208" t="s">
        <v>338</v>
      </c>
      <c r="AD1475" s="241" t="s">
        <v>338</v>
      </c>
    </row>
    <row r="1476" spans="28:30">
      <c r="AB1476" s="922" t="s">
        <v>338</v>
      </c>
      <c r="AC1476" s="208" t="s">
        <v>338</v>
      </c>
      <c r="AD1476" s="241" t="s">
        <v>338</v>
      </c>
    </row>
    <row r="1477" spans="28:30">
      <c r="AB1477" s="922" t="s">
        <v>338</v>
      </c>
      <c r="AC1477" s="208" t="s">
        <v>338</v>
      </c>
      <c r="AD1477" s="241" t="s">
        <v>338</v>
      </c>
    </row>
    <row r="1478" spans="28:30">
      <c r="AB1478" s="922" t="s">
        <v>338</v>
      </c>
      <c r="AC1478" s="208" t="s">
        <v>338</v>
      </c>
      <c r="AD1478" s="241" t="s">
        <v>338</v>
      </c>
    </row>
    <row r="1479" spans="28:30">
      <c r="AB1479" s="922" t="s">
        <v>338</v>
      </c>
      <c r="AC1479" s="208" t="s">
        <v>338</v>
      </c>
      <c r="AD1479" s="241" t="s">
        <v>338</v>
      </c>
    </row>
    <row r="1480" spans="28:30">
      <c r="AB1480" s="922" t="s">
        <v>338</v>
      </c>
      <c r="AC1480" s="208" t="s">
        <v>338</v>
      </c>
      <c r="AD1480" s="241" t="s">
        <v>338</v>
      </c>
    </row>
    <row r="1481" spans="28:30">
      <c r="AB1481" s="922" t="s">
        <v>338</v>
      </c>
      <c r="AC1481" s="208" t="s">
        <v>338</v>
      </c>
      <c r="AD1481" s="241" t="s">
        <v>338</v>
      </c>
    </row>
    <row r="1482" spans="28:30">
      <c r="AB1482" s="922" t="s">
        <v>338</v>
      </c>
      <c r="AC1482" s="208" t="s">
        <v>338</v>
      </c>
      <c r="AD1482" s="241" t="s">
        <v>338</v>
      </c>
    </row>
    <row r="1483" spans="28:30">
      <c r="AB1483" s="922" t="s">
        <v>338</v>
      </c>
      <c r="AC1483" s="208" t="s">
        <v>338</v>
      </c>
      <c r="AD1483" s="241" t="s">
        <v>338</v>
      </c>
    </row>
    <row r="1484" spans="28:30">
      <c r="AB1484" s="922" t="s">
        <v>338</v>
      </c>
      <c r="AC1484" s="208" t="s">
        <v>338</v>
      </c>
      <c r="AD1484" s="241" t="s">
        <v>338</v>
      </c>
    </row>
    <row r="1485" spans="28:30">
      <c r="AB1485" s="922" t="s">
        <v>338</v>
      </c>
      <c r="AC1485" s="208" t="s">
        <v>338</v>
      </c>
      <c r="AD1485" s="241" t="s">
        <v>338</v>
      </c>
    </row>
    <row r="1486" spans="28:30">
      <c r="AB1486" s="922" t="s">
        <v>338</v>
      </c>
      <c r="AC1486" s="208" t="s">
        <v>338</v>
      </c>
      <c r="AD1486" s="241" t="s">
        <v>338</v>
      </c>
    </row>
    <row r="1487" spans="28:30">
      <c r="AB1487" s="922" t="s">
        <v>338</v>
      </c>
      <c r="AC1487" s="208" t="s">
        <v>338</v>
      </c>
      <c r="AD1487" s="241" t="s">
        <v>338</v>
      </c>
    </row>
    <row r="1488" spans="28:30">
      <c r="AB1488" s="922" t="s">
        <v>338</v>
      </c>
      <c r="AC1488" s="208" t="s">
        <v>338</v>
      </c>
      <c r="AD1488" s="241" t="s">
        <v>338</v>
      </c>
    </row>
    <row r="1489" spans="28:30">
      <c r="AB1489" s="922" t="s">
        <v>338</v>
      </c>
      <c r="AC1489" s="208" t="s">
        <v>338</v>
      </c>
      <c r="AD1489" s="241" t="s">
        <v>338</v>
      </c>
    </row>
    <row r="1490" spans="28:30">
      <c r="AB1490" s="922" t="s">
        <v>338</v>
      </c>
      <c r="AC1490" s="208" t="s">
        <v>338</v>
      </c>
      <c r="AD1490" s="241" t="s">
        <v>338</v>
      </c>
    </row>
    <row r="1491" spans="28:30">
      <c r="AB1491" s="922" t="s">
        <v>338</v>
      </c>
      <c r="AC1491" s="208" t="s">
        <v>338</v>
      </c>
      <c r="AD1491" s="241" t="s">
        <v>338</v>
      </c>
    </row>
    <row r="1492" spans="28:30">
      <c r="AB1492" s="922" t="s">
        <v>338</v>
      </c>
      <c r="AC1492" s="208" t="s">
        <v>338</v>
      </c>
      <c r="AD1492" s="241" t="s">
        <v>338</v>
      </c>
    </row>
    <row r="1493" spans="28:30">
      <c r="AB1493" s="922" t="s">
        <v>338</v>
      </c>
      <c r="AC1493" s="208" t="s">
        <v>338</v>
      </c>
      <c r="AD1493" s="241" t="s">
        <v>338</v>
      </c>
    </row>
    <row r="1494" spans="28:30">
      <c r="AB1494" s="922" t="s">
        <v>338</v>
      </c>
      <c r="AC1494" s="208" t="s">
        <v>338</v>
      </c>
      <c r="AD1494" s="241" t="s">
        <v>338</v>
      </c>
    </row>
    <row r="1495" spans="28:30">
      <c r="AB1495" s="922" t="s">
        <v>338</v>
      </c>
      <c r="AC1495" s="208" t="s">
        <v>338</v>
      </c>
      <c r="AD1495" s="241" t="s">
        <v>338</v>
      </c>
    </row>
    <row r="1496" spans="28:30">
      <c r="AB1496" s="922" t="s">
        <v>338</v>
      </c>
      <c r="AC1496" s="208" t="s">
        <v>338</v>
      </c>
      <c r="AD1496" s="241" t="s">
        <v>338</v>
      </c>
    </row>
    <row r="1497" spans="28:30">
      <c r="AB1497" s="922" t="s">
        <v>338</v>
      </c>
      <c r="AC1497" s="208" t="s">
        <v>338</v>
      </c>
      <c r="AD1497" s="241" t="s">
        <v>338</v>
      </c>
    </row>
    <row r="1498" spans="28:30">
      <c r="AB1498" s="922" t="s">
        <v>338</v>
      </c>
      <c r="AC1498" s="208" t="s">
        <v>338</v>
      </c>
      <c r="AD1498" s="241" t="s">
        <v>338</v>
      </c>
    </row>
    <row r="1499" spans="28:30">
      <c r="AB1499" s="922" t="s">
        <v>338</v>
      </c>
      <c r="AC1499" s="208" t="s">
        <v>338</v>
      </c>
      <c r="AD1499" s="241" t="s">
        <v>338</v>
      </c>
    </row>
    <row r="1500" spans="28:30">
      <c r="AB1500" s="922" t="s">
        <v>338</v>
      </c>
      <c r="AC1500" s="208" t="s">
        <v>338</v>
      </c>
      <c r="AD1500" s="241" t="s">
        <v>338</v>
      </c>
    </row>
    <row r="1501" spans="28:30">
      <c r="AB1501" s="922" t="s">
        <v>338</v>
      </c>
      <c r="AC1501" s="208" t="s">
        <v>338</v>
      </c>
      <c r="AD1501" s="241" t="s">
        <v>338</v>
      </c>
    </row>
    <row r="1502" spans="28:30">
      <c r="AB1502" s="922" t="s">
        <v>338</v>
      </c>
      <c r="AC1502" s="208" t="s">
        <v>338</v>
      </c>
      <c r="AD1502" s="241" t="s">
        <v>338</v>
      </c>
    </row>
  </sheetData>
  <sortState ref="B204:U228">
    <sortCondition ref="B204"/>
  </sortState>
  <hyperlinks>
    <hyperlink ref="D1" r:id="rId1"/>
    <hyperlink ref="D2" r:id="rId2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AD1502"/>
  <sheetViews>
    <sheetView zoomScale="90" zoomScaleNormal="90" workbookViewId="0">
      <selection activeCell="Q26" sqref="Q26"/>
    </sheetView>
  </sheetViews>
  <sheetFormatPr baseColWidth="10" defaultColWidth="11" defaultRowHeight="11.5"/>
  <cols>
    <col min="1" max="1" width="4" style="208" customWidth="1"/>
    <col min="2" max="2" width="12.08203125" style="208" customWidth="1"/>
    <col min="3" max="22" width="3.58203125" style="208" customWidth="1"/>
    <col min="23" max="24" width="3.83203125" style="208" customWidth="1"/>
    <col min="25" max="25" width="8.83203125" style="208" customWidth="1"/>
    <col min="26" max="26" width="5.75" style="208" customWidth="1"/>
    <col min="27" max="27" width="11" style="208"/>
    <col min="28" max="28" width="18" style="922" customWidth="1"/>
    <col min="29" max="29" width="31.33203125" style="208" customWidth="1"/>
    <col min="30" max="30" width="10" style="241" customWidth="1"/>
    <col min="31" max="16384" width="11" style="208"/>
  </cols>
  <sheetData>
    <row r="1" spans="2:30" ht="18" customHeight="1">
      <c r="B1" s="148" t="str">
        <f>B6</f>
        <v>Times 2021</v>
      </c>
      <c r="C1" s="147"/>
      <c r="D1" s="147"/>
      <c r="E1" s="147"/>
      <c r="F1" s="147"/>
      <c r="G1" s="147"/>
      <c r="H1" s="147"/>
      <c r="I1" s="147"/>
      <c r="J1" s="147"/>
      <c r="Z1" s="243"/>
    </row>
    <row r="2" spans="2:30">
      <c r="Z2" s="243"/>
      <c r="AB2" s="922" t="s">
        <v>583</v>
      </c>
    </row>
    <row r="3" spans="2:30">
      <c r="B3" s="208" t="s">
        <v>476</v>
      </c>
      <c r="Z3" s="243"/>
    </row>
    <row r="4" spans="2:30" ht="12.5">
      <c r="B4" s="250" t="s">
        <v>582</v>
      </c>
      <c r="Z4" s="243"/>
      <c r="AB4" s="922" t="s">
        <v>325</v>
      </c>
      <c r="AC4" s="922" t="s">
        <v>665</v>
      </c>
      <c r="AD4" s="923" t="s">
        <v>374</v>
      </c>
    </row>
    <row r="5" spans="2:30">
      <c r="Z5" s="243"/>
      <c r="AB5" s="922" t="s">
        <v>36</v>
      </c>
      <c r="AC5" s="208" t="s">
        <v>2832</v>
      </c>
      <c r="AD5" s="241" t="s">
        <v>701</v>
      </c>
    </row>
    <row r="6" spans="2:30">
      <c r="B6" s="208" t="s">
        <v>3188</v>
      </c>
      <c r="C6" s="208">
        <v>1</v>
      </c>
      <c r="D6" s="208">
        <v>1</v>
      </c>
      <c r="E6" s="208">
        <v>2</v>
      </c>
      <c r="F6" s="208">
        <v>2</v>
      </c>
      <c r="G6" s="208">
        <v>3</v>
      </c>
      <c r="H6" s="208">
        <v>3</v>
      </c>
      <c r="I6" s="208">
        <v>4</v>
      </c>
      <c r="J6" s="208">
        <v>4</v>
      </c>
      <c r="K6" s="208">
        <v>5</v>
      </c>
      <c r="L6" s="208">
        <v>5</v>
      </c>
      <c r="M6" s="208">
        <v>6</v>
      </c>
      <c r="N6" s="208">
        <v>6</v>
      </c>
      <c r="O6" s="208">
        <v>7</v>
      </c>
      <c r="P6" s="208">
        <v>7</v>
      </c>
      <c r="Q6" s="208">
        <v>8</v>
      </c>
      <c r="R6" s="208">
        <v>8</v>
      </c>
      <c r="S6" s="208">
        <v>9</v>
      </c>
      <c r="T6" s="208">
        <v>9</v>
      </c>
      <c r="U6" s="208">
        <v>10</v>
      </c>
      <c r="V6" s="208">
        <v>10</v>
      </c>
      <c r="Y6" s="773" t="s">
        <v>3188</v>
      </c>
      <c r="Z6" s="915" t="s">
        <v>664</v>
      </c>
      <c r="AB6" s="922" t="s">
        <v>338</v>
      </c>
      <c r="AC6" s="208" t="s">
        <v>2833</v>
      </c>
      <c r="AD6" s="241" t="s">
        <v>2050</v>
      </c>
    </row>
    <row r="7" spans="2:30">
      <c r="Y7" s="773"/>
      <c r="Z7" s="915"/>
      <c r="AB7" s="922" t="s">
        <v>55</v>
      </c>
      <c r="AC7" s="208" t="s">
        <v>2834</v>
      </c>
      <c r="AD7" s="241">
        <v>31</v>
      </c>
    </row>
    <row r="8" spans="2:30">
      <c r="B8" s="773" t="s">
        <v>41</v>
      </c>
      <c r="C8" s="773" t="s">
        <v>338</v>
      </c>
      <c r="D8" s="773" t="s">
        <v>155</v>
      </c>
      <c r="E8" s="773" t="s">
        <v>338</v>
      </c>
      <c r="F8" s="773" t="s">
        <v>338</v>
      </c>
      <c r="G8" s="773" t="s">
        <v>338</v>
      </c>
      <c r="H8" s="773" t="s">
        <v>338</v>
      </c>
      <c r="I8" s="773" t="s">
        <v>338</v>
      </c>
      <c r="J8" s="773" t="s">
        <v>338</v>
      </c>
      <c r="K8" s="773" t="s">
        <v>338</v>
      </c>
      <c r="L8" s="773" t="s">
        <v>338</v>
      </c>
      <c r="M8" s="773" t="s">
        <v>338</v>
      </c>
      <c r="N8" s="773" t="s">
        <v>338</v>
      </c>
      <c r="O8" s="773" t="s">
        <v>338</v>
      </c>
      <c r="P8" s="773" t="s">
        <v>338</v>
      </c>
      <c r="Q8" s="773" t="s">
        <v>338</v>
      </c>
      <c r="R8" s="773" t="s">
        <v>338</v>
      </c>
      <c r="S8" s="773" t="s">
        <v>338</v>
      </c>
      <c r="T8" s="773" t="s">
        <v>338</v>
      </c>
      <c r="U8" s="773" t="s">
        <v>338</v>
      </c>
      <c r="V8" s="773" t="s">
        <v>338</v>
      </c>
      <c r="W8" s="773" t="s">
        <v>338</v>
      </c>
      <c r="X8" s="773" t="s">
        <v>338</v>
      </c>
      <c r="Y8" s="773" t="s">
        <v>41</v>
      </c>
      <c r="Z8" s="915" t="s">
        <v>668</v>
      </c>
      <c r="AA8" s="183"/>
      <c r="AB8" s="922" t="s">
        <v>338</v>
      </c>
      <c r="AC8" s="208" t="s">
        <v>691</v>
      </c>
      <c r="AD8" s="241">
        <v>51</v>
      </c>
    </row>
    <row r="9" spans="2:30">
      <c r="B9" s="773" t="s">
        <v>123</v>
      </c>
      <c r="C9" s="773" t="s">
        <v>338</v>
      </c>
      <c r="D9" s="773" t="s">
        <v>155</v>
      </c>
      <c r="E9" s="773" t="s">
        <v>338</v>
      </c>
      <c r="F9" s="773" t="s">
        <v>338</v>
      </c>
      <c r="G9" s="773" t="s">
        <v>338</v>
      </c>
      <c r="H9" s="773" t="s">
        <v>338</v>
      </c>
      <c r="I9" s="773" t="s">
        <v>338</v>
      </c>
      <c r="J9" s="773" t="s">
        <v>338</v>
      </c>
      <c r="K9" s="773" t="s">
        <v>338</v>
      </c>
      <c r="L9" s="773" t="s">
        <v>338</v>
      </c>
      <c r="M9" s="773" t="s">
        <v>338</v>
      </c>
      <c r="N9" s="773" t="s">
        <v>338</v>
      </c>
      <c r="O9" s="773" t="s">
        <v>338</v>
      </c>
      <c r="P9" s="773" t="s">
        <v>338</v>
      </c>
      <c r="Q9" s="773" t="s">
        <v>338</v>
      </c>
      <c r="R9" s="773" t="s">
        <v>338</v>
      </c>
      <c r="S9" s="773" t="s">
        <v>338</v>
      </c>
      <c r="T9" s="773" t="s">
        <v>338</v>
      </c>
      <c r="U9" s="773" t="s">
        <v>338</v>
      </c>
      <c r="V9" s="773" t="s">
        <v>338</v>
      </c>
      <c r="W9" s="773" t="s">
        <v>338</v>
      </c>
      <c r="X9" s="773" t="s">
        <v>338</v>
      </c>
      <c r="Y9" s="773" t="s">
        <v>123</v>
      </c>
      <c r="Z9" s="915" t="s">
        <v>668</v>
      </c>
      <c r="AA9" s="183"/>
      <c r="AB9" s="922" t="s">
        <v>338</v>
      </c>
      <c r="AC9" s="208" t="s">
        <v>2835</v>
      </c>
      <c r="AD9" s="241">
        <v>59</v>
      </c>
    </row>
    <row r="10" spans="2:30">
      <c r="B10" s="773" t="s">
        <v>36</v>
      </c>
      <c r="C10" s="773" t="s">
        <v>701</v>
      </c>
      <c r="D10" s="773" t="s">
        <v>3189</v>
      </c>
      <c r="E10" s="773" t="s">
        <v>2050</v>
      </c>
      <c r="F10" s="773" t="s">
        <v>3190</v>
      </c>
      <c r="G10" s="773" t="s">
        <v>338</v>
      </c>
      <c r="H10" s="773" t="s">
        <v>338</v>
      </c>
      <c r="I10" s="773" t="s">
        <v>338</v>
      </c>
      <c r="J10" s="773" t="s">
        <v>338</v>
      </c>
      <c r="K10" s="773" t="s">
        <v>338</v>
      </c>
      <c r="L10" s="773" t="s">
        <v>338</v>
      </c>
      <c r="M10" s="773" t="s">
        <v>338</v>
      </c>
      <c r="N10" s="773" t="s">
        <v>338</v>
      </c>
      <c r="O10" s="773" t="s">
        <v>338</v>
      </c>
      <c r="P10" s="773" t="s">
        <v>338</v>
      </c>
      <c r="Q10" s="773" t="s">
        <v>338</v>
      </c>
      <c r="R10" s="773" t="s">
        <v>338</v>
      </c>
      <c r="S10" s="773" t="s">
        <v>338</v>
      </c>
      <c r="T10" s="773" t="s">
        <v>338</v>
      </c>
      <c r="U10" s="773" t="s">
        <v>338</v>
      </c>
      <c r="V10" s="773" t="s">
        <v>338</v>
      </c>
      <c r="W10" s="773" t="s">
        <v>338</v>
      </c>
      <c r="X10" s="773" t="s">
        <v>338</v>
      </c>
      <c r="Y10" s="773" t="s">
        <v>36</v>
      </c>
      <c r="Z10" s="915">
        <v>2</v>
      </c>
      <c r="AA10" s="183"/>
      <c r="AB10" s="922" t="s">
        <v>338</v>
      </c>
      <c r="AC10" s="208" t="s">
        <v>674</v>
      </c>
      <c r="AD10" s="241">
        <v>62</v>
      </c>
    </row>
    <row r="11" spans="2:30">
      <c r="B11" s="773" t="s">
        <v>69</v>
      </c>
      <c r="C11" s="773" t="s">
        <v>338</v>
      </c>
      <c r="D11" s="773" t="s">
        <v>155</v>
      </c>
      <c r="E11" s="773" t="s">
        <v>338</v>
      </c>
      <c r="F11" s="773" t="s">
        <v>338</v>
      </c>
      <c r="G11" s="773" t="s">
        <v>338</v>
      </c>
      <c r="H11" s="773" t="s">
        <v>338</v>
      </c>
      <c r="I11" s="773" t="s">
        <v>338</v>
      </c>
      <c r="J11" s="773" t="s">
        <v>338</v>
      </c>
      <c r="K11" s="773" t="s">
        <v>338</v>
      </c>
      <c r="L11" s="773" t="s">
        <v>338</v>
      </c>
      <c r="M11" s="773" t="s">
        <v>338</v>
      </c>
      <c r="N11" s="773" t="s">
        <v>338</v>
      </c>
      <c r="O11" s="773" t="s">
        <v>338</v>
      </c>
      <c r="P11" s="773" t="s">
        <v>338</v>
      </c>
      <c r="Q11" s="773" t="s">
        <v>338</v>
      </c>
      <c r="R11" s="773" t="s">
        <v>338</v>
      </c>
      <c r="S11" s="773" t="s">
        <v>338</v>
      </c>
      <c r="T11" s="773" t="s">
        <v>338</v>
      </c>
      <c r="U11" s="773" t="s">
        <v>338</v>
      </c>
      <c r="V11" s="773" t="s">
        <v>338</v>
      </c>
      <c r="W11" s="773" t="s">
        <v>338</v>
      </c>
      <c r="X11" s="773" t="s">
        <v>338</v>
      </c>
      <c r="Y11" s="773" t="s">
        <v>69</v>
      </c>
      <c r="Z11" s="915" t="s">
        <v>668</v>
      </c>
      <c r="AA11" s="183"/>
      <c r="AB11" s="922" t="s">
        <v>338</v>
      </c>
      <c r="AC11" s="208" t="s">
        <v>706</v>
      </c>
      <c r="AD11" s="241">
        <v>64</v>
      </c>
    </row>
    <row r="12" spans="2:30">
      <c r="B12" s="773" t="s">
        <v>33</v>
      </c>
      <c r="C12" s="773" t="s">
        <v>338</v>
      </c>
      <c r="D12" s="773" t="s">
        <v>155</v>
      </c>
      <c r="E12" s="773" t="s">
        <v>338</v>
      </c>
      <c r="F12" s="773" t="s">
        <v>338</v>
      </c>
      <c r="G12" s="773" t="s">
        <v>338</v>
      </c>
      <c r="H12" s="773" t="s">
        <v>338</v>
      </c>
      <c r="I12" s="773" t="s">
        <v>338</v>
      </c>
      <c r="J12" s="773" t="s">
        <v>338</v>
      </c>
      <c r="K12" s="773" t="s">
        <v>338</v>
      </c>
      <c r="L12" s="773" t="s">
        <v>338</v>
      </c>
      <c r="M12" s="773" t="s">
        <v>338</v>
      </c>
      <c r="N12" s="773" t="s">
        <v>338</v>
      </c>
      <c r="O12" s="773" t="s">
        <v>338</v>
      </c>
      <c r="P12" s="773" t="s">
        <v>338</v>
      </c>
      <c r="Q12" s="773" t="s">
        <v>338</v>
      </c>
      <c r="R12" s="773" t="s">
        <v>338</v>
      </c>
      <c r="S12" s="773" t="s">
        <v>338</v>
      </c>
      <c r="T12" s="773" t="s">
        <v>338</v>
      </c>
      <c r="U12" s="773" t="s">
        <v>338</v>
      </c>
      <c r="V12" s="773" t="s">
        <v>338</v>
      </c>
      <c r="W12" s="773" t="s">
        <v>338</v>
      </c>
      <c r="X12" s="773" t="s">
        <v>338</v>
      </c>
      <c r="Y12" s="773" t="s">
        <v>33</v>
      </c>
      <c r="Z12" s="915" t="s">
        <v>668</v>
      </c>
      <c r="AA12" s="185"/>
      <c r="AB12" s="922" t="s">
        <v>338</v>
      </c>
      <c r="AC12" s="208" t="s">
        <v>2836</v>
      </c>
      <c r="AD12" s="241">
        <v>67</v>
      </c>
    </row>
    <row r="13" spans="2:30">
      <c r="B13" s="773" t="s">
        <v>124</v>
      </c>
      <c r="C13" s="773" t="s">
        <v>338</v>
      </c>
      <c r="D13" s="773" t="s">
        <v>155</v>
      </c>
      <c r="E13" s="773" t="s">
        <v>338</v>
      </c>
      <c r="F13" s="773" t="s">
        <v>338</v>
      </c>
      <c r="G13" s="773" t="s">
        <v>338</v>
      </c>
      <c r="H13" s="773" t="s">
        <v>338</v>
      </c>
      <c r="I13" s="773" t="s">
        <v>338</v>
      </c>
      <c r="J13" s="773" t="s">
        <v>338</v>
      </c>
      <c r="K13" s="773" t="s">
        <v>338</v>
      </c>
      <c r="L13" s="773" t="s">
        <v>338</v>
      </c>
      <c r="M13" s="773" t="s">
        <v>338</v>
      </c>
      <c r="N13" s="773" t="s">
        <v>338</v>
      </c>
      <c r="O13" s="773" t="s">
        <v>338</v>
      </c>
      <c r="P13" s="773" t="s">
        <v>338</v>
      </c>
      <c r="Q13" s="773" t="s">
        <v>338</v>
      </c>
      <c r="R13" s="773" t="s">
        <v>338</v>
      </c>
      <c r="S13" s="773" t="s">
        <v>338</v>
      </c>
      <c r="T13" s="773" t="s">
        <v>338</v>
      </c>
      <c r="U13" s="773" t="s">
        <v>338</v>
      </c>
      <c r="V13" s="773" t="s">
        <v>338</v>
      </c>
      <c r="W13" s="773" t="s">
        <v>338</v>
      </c>
      <c r="X13" s="773" t="s">
        <v>338</v>
      </c>
      <c r="Y13" s="773" t="s">
        <v>124</v>
      </c>
      <c r="Z13" s="915" t="s">
        <v>668</v>
      </c>
      <c r="AA13" s="185"/>
      <c r="AB13" s="922" t="s">
        <v>338</v>
      </c>
      <c r="AC13" s="208" t="s">
        <v>2837</v>
      </c>
      <c r="AD13" s="241">
        <v>118</v>
      </c>
    </row>
    <row r="14" spans="2:30">
      <c r="B14" s="773" t="s">
        <v>55</v>
      </c>
      <c r="C14" s="773">
        <v>31</v>
      </c>
      <c r="D14" s="773" t="s">
        <v>680</v>
      </c>
      <c r="E14" s="773">
        <v>51</v>
      </c>
      <c r="F14" s="773" t="s">
        <v>684</v>
      </c>
      <c r="G14" s="773">
        <v>59</v>
      </c>
      <c r="H14" s="773" t="s">
        <v>682</v>
      </c>
      <c r="I14" s="773">
        <v>62</v>
      </c>
      <c r="J14" s="773" t="s">
        <v>681</v>
      </c>
      <c r="K14" s="773">
        <v>64</v>
      </c>
      <c r="L14" s="773" t="s">
        <v>685</v>
      </c>
      <c r="M14" s="773">
        <v>67</v>
      </c>
      <c r="N14" s="773" t="s">
        <v>683</v>
      </c>
      <c r="O14" s="773">
        <v>118</v>
      </c>
      <c r="P14" s="773" t="s">
        <v>688</v>
      </c>
      <c r="Q14" s="773">
        <v>139</v>
      </c>
      <c r="R14" s="773" t="s">
        <v>686</v>
      </c>
      <c r="S14" s="773">
        <v>160</v>
      </c>
      <c r="T14" s="773" t="s">
        <v>2612</v>
      </c>
      <c r="U14" s="773">
        <v>184</v>
      </c>
      <c r="V14" s="773" t="s">
        <v>3191</v>
      </c>
      <c r="W14" s="773" t="s">
        <v>338</v>
      </c>
      <c r="X14" s="773" t="s">
        <v>338</v>
      </c>
      <c r="Y14" s="773" t="s">
        <v>55</v>
      </c>
      <c r="Z14" s="915">
        <v>37</v>
      </c>
      <c r="AA14" s="185"/>
      <c r="AB14" s="922" t="s">
        <v>338</v>
      </c>
      <c r="AC14" s="208" t="s">
        <v>707</v>
      </c>
      <c r="AD14" s="241">
        <v>139</v>
      </c>
    </row>
    <row r="15" spans="2:30">
      <c r="B15" s="773" t="s">
        <v>88</v>
      </c>
      <c r="C15" s="773">
        <v>164</v>
      </c>
      <c r="D15" s="773" t="s">
        <v>692</v>
      </c>
      <c r="E15" s="773" t="s">
        <v>2838</v>
      </c>
      <c r="F15" s="773" t="s">
        <v>699</v>
      </c>
      <c r="G15" s="773" t="s">
        <v>2838</v>
      </c>
      <c r="H15" s="773" t="s">
        <v>702</v>
      </c>
      <c r="I15" s="773" t="s">
        <v>2838</v>
      </c>
      <c r="J15" s="773" t="s">
        <v>693</v>
      </c>
      <c r="K15" s="773" t="s">
        <v>2841</v>
      </c>
      <c r="L15" s="773" t="s">
        <v>2615</v>
      </c>
      <c r="M15" s="773" t="s">
        <v>2842</v>
      </c>
      <c r="N15" s="773" t="s">
        <v>694</v>
      </c>
      <c r="O15" s="773" t="s">
        <v>698</v>
      </c>
      <c r="P15" s="773" t="s">
        <v>697</v>
      </c>
      <c r="Q15" s="773" t="s">
        <v>701</v>
      </c>
      <c r="R15" s="773" t="s">
        <v>704</v>
      </c>
      <c r="S15" s="773" t="s">
        <v>2843</v>
      </c>
      <c r="T15" s="773" t="s">
        <v>2614</v>
      </c>
      <c r="U15" s="773" t="s">
        <v>2843</v>
      </c>
      <c r="V15" s="773" t="s">
        <v>700</v>
      </c>
      <c r="W15" s="773" t="s">
        <v>338</v>
      </c>
      <c r="X15" s="773" t="s">
        <v>338</v>
      </c>
      <c r="Y15" s="773" t="s">
        <v>88</v>
      </c>
      <c r="Z15" s="915">
        <v>11</v>
      </c>
      <c r="AA15" s="185"/>
      <c r="AB15" s="922" t="s">
        <v>338</v>
      </c>
      <c r="AC15" s="208" t="s">
        <v>723</v>
      </c>
      <c r="AD15" s="241">
        <v>160</v>
      </c>
    </row>
    <row r="16" spans="2:30">
      <c r="B16" s="773" t="s">
        <v>87</v>
      </c>
      <c r="C16" s="773" t="s">
        <v>338</v>
      </c>
      <c r="D16" s="773" t="s">
        <v>155</v>
      </c>
      <c r="E16" s="773" t="s">
        <v>338</v>
      </c>
      <c r="F16" s="773" t="s">
        <v>338</v>
      </c>
      <c r="G16" s="773" t="s">
        <v>338</v>
      </c>
      <c r="H16" s="773" t="s">
        <v>338</v>
      </c>
      <c r="I16" s="773" t="s">
        <v>338</v>
      </c>
      <c r="J16" s="773" t="s">
        <v>338</v>
      </c>
      <c r="K16" s="773" t="s">
        <v>338</v>
      </c>
      <c r="L16" s="773" t="s">
        <v>338</v>
      </c>
      <c r="M16" s="773" t="s">
        <v>338</v>
      </c>
      <c r="N16" s="773" t="s">
        <v>338</v>
      </c>
      <c r="O16" s="773" t="s">
        <v>338</v>
      </c>
      <c r="P16" s="773" t="s">
        <v>338</v>
      </c>
      <c r="Q16" s="773" t="s">
        <v>338</v>
      </c>
      <c r="R16" s="773" t="s">
        <v>338</v>
      </c>
      <c r="S16" s="773" t="s">
        <v>338</v>
      </c>
      <c r="T16" s="773" t="s">
        <v>338</v>
      </c>
      <c r="U16" s="773" t="s">
        <v>338</v>
      </c>
      <c r="V16" s="773" t="s">
        <v>338</v>
      </c>
      <c r="W16" s="773" t="s">
        <v>338</v>
      </c>
      <c r="X16" s="773" t="s">
        <v>338</v>
      </c>
      <c r="Y16" s="773" t="s">
        <v>87</v>
      </c>
      <c r="Z16" s="915" t="s">
        <v>668</v>
      </c>
      <c r="AA16" s="364"/>
      <c r="AB16" s="922" t="s">
        <v>338</v>
      </c>
      <c r="AC16" s="208" t="s">
        <v>776</v>
      </c>
      <c r="AD16" s="241">
        <v>184</v>
      </c>
    </row>
    <row r="17" spans="1:30">
      <c r="B17" s="773" t="s">
        <v>136</v>
      </c>
      <c r="C17" s="773" t="s">
        <v>338</v>
      </c>
      <c r="D17" s="773" t="s">
        <v>155</v>
      </c>
      <c r="E17" s="773" t="s">
        <v>338</v>
      </c>
      <c r="F17" s="773" t="s">
        <v>338</v>
      </c>
      <c r="G17" s="773" t="s">
        <v>338</v>
      </c>
      <c r="H17" s="773" t="s">
        <v>338</v>
      </c>
      <c r="I17" s="773" t="s">
        <v>338</v>
      </c>
      <c r="J17" s="773" t="s">
        <v>338</v>
      </c>
      <c r="K17" s="773" t="s">
        <v>338</v>
      </c>
      <c r="L17" s="773" t="s">
        <v>338</v>
      </c>
      <c r="M17" s="773" t="s">
        <v>338</v>
      </c>
      <c r="N17" s="773" t="s">
        <v>338</v>
      </c>
      <c r="O17" s="773" t="s">
        <v>338</v>
      </c>
      <c r="P17" s="773" t="s">
        <v>338</v>
      </c>
      <c r="Q17" s="773" t="s">
        <v>338</v>
      </c>
      <c r="R17" s="773" t="s">
        <v>338</v>
      </c>
      <c r="S17" s="773" t="s">
        <v>338</v>
      </c>
      <c r="T17" s="773" t="s">
        <v>338</v>
      </c>
      <c r="U17" s="773" t="s">
        <v>338</v>
      </c>
      <c r="V17" s="773" t="s">
        <v>338</v>
      </c>
      <c r="W17" s="773" t="s">
        <v>338</v>
      </c>
      <c r="X17" s="773" t="s">
        <v>338</v>
      </c>
      <c r="Y17" s="773" t="s">
        <v>136</v>
      </c>
      <c r="Z17" s="915" t="s">
        <v>668</v>
      </c>
      <c r="AA17" s="185"/>
      <c r="AB17" s="922" t="s">
        <v>338</v>
      </c>
      <c r="AC17" s="208" t="s">
        <v>738</v>
      </c>
      <c r="AD17" s="241">
        <v>186</v>
      </c>
    </row>
    <row r="18" spans="1:30">
      <c r="A18" s="209"/>
      <c r="B18" s="773" t="s">
        <v>11</v>
      </c>
      <c r="C18" s="773" t="s">
        <v>338</v>
      </c>
      <c r="D18" s="773" t="s">
        <v>155</v>
      </c>
      <c r="E18" s="773" t="s">
        <v>338</v>
      </c>
      <c r="F18" s="773" t="s">
        <v>338</v>
      </c>
      <c r="G18" s="773" t="s">
        <v>338</v>
      </c>
      <c r="H18" s="773" t="s">
        <v>338</v>
      </c>
      <c r="I18" s="773" t="s">
        <v>338</v>
      </c>
      <c r="J18" s="773" t="s">
        <v>338</v>
      </c>
      <c r="K18" s="773" t="s">
        <v>338</v>
      </c>
      <c r="L18" s="773" t="s">
        <v>338</v>
      </c>
      <c r="M18" s="773" t="s">
        <v>338</v>
      </c>
      <c r="N18" s="773" t="s">
        <v>338</v>
      </c>
      <c r="O18" s="773" t="s">
        <v>338</v>
      </c>
      <c r="P18" s="773" t="s">
        <v>338</v>
      </c>
      <c r="Q18" s="773" t="s">
        <v>338</v>
      </c>
      <c r="R18" s="773" t="s">
        <v>338</v>
      </c>
      <c r="S18" s="773" t="s">
        <v>338</v>
      </c>
      <c r="T18" s="773" t="s">
        <v>338</v>
      </c>
      <c r="U18" s="773" t="s">
        <v>338</v>
      </c>
      <c r="V18" s="773" t="s">
        <v>338</v>
      </c>
      <c r="W18" s="773" t="s">
        <v>338</v>
      </c>
      <c r="X18" s="773" t="s">
        <v>338</v>
      </c>
      <c r="Y18" s="773" t="s">
        <v>11</v>
      </c>
      <c r="Z18" s="915" t="s">
        <v>668</v>
      </c>
      <c r="AA18" s="185"/>
      <c r="AB18" s="922" t="s">
        <v>338</v>
      </c>
      <c r="AC18" s="208" t="s">
        <v>720</v>
      </c>
      <c r="AD18" s="241">
        <v>195</v>
      </c>
    </row>
    <row r="19" spans="1:30">
      <c r="A19" s="209"/>
      <c r="B19" s="773" t="s">
        <v>84</v>
      </c>
      <c r="C19" s="773" t="s">
        <v>338</v>
      </c>
      <c r="D19" s="773" t="s">
        <v>155</v>
      </c>
      <c r="E19" s="773" t="s">
        <v>338</v>
      </c>
      <c r="F19" s="773" t="s">
        <v>338</v>
      </c>
      <c r="G19" s="773" t="s">
        <v>338</v>
      </c>
      <c r="H19" s="773" t="s">
        <v>338</v>
      </c>
      <c r="I19" s="773" t="s">
        <v>338</v>
      </c>
      <c r="J19" s="773" t="s">
        <v>338</v>
      </c>
      <c r="K19" s="773" t="s">
        <v>338</v>
      </c>
      <c r="L19" s="773" t="s">
        <v>338</v>
      </c>
      <c r="M19" s="773" t="s">
        <v>338</v>
      </c>
      <c r="N19" s="773" t="s">
        <v>338</v>
      </c>
      <c r="O19" s="773" t="s">
        <v>338</v>
      </c>
      <c r="P19" s="773" t="s">
        <v>338</v>
      </c>
      <c r="Q19" s="773" t="s">
        <v>338</v>
      </c>
      <c r="R19" s="773" t="s">
        <v>338</v>
      </c>
      <c r="S19" s="773" t="s">
        <v>338</v>
      </c>
      <c r="T19" s="773" t="s">
        <v>338</v>
      </c>
      <c r="U19" s="773" t="s">
        <v>338</v>
      </c>
      <c r="V19" s="773" t="s">
        <v>338</v>
      </c>
      <c r="W19" s="773" t="s">
        <v>338</v>
      </c>
      <c r="X19" s="773" t="s">
        <v>338</v>
      </c>
      <c r="Y19" s="773" t="s">
        <v>84</v>
      </c>
      <c r="Z19" s="915" t="s">
        <v>668</v>
      </c>
      <c r="AA19" s="209"/>
      <c r="AB19" s="922" t="s">
        <v>338</v>
      </c>
      <c r="AC19" s="208" t="s">
        <v>709</v>
      </c>
      <c r="AD19" s="241" t="s">
        <v>2838</v>
      </c>
    </row>
    <row r="20" spans="1:30">
      <c r="B20" s="773" t="s">
        <v>78</v>
      </c>
      <c r="C20" s="773">
        <v>45</v>
      </c>
      <c r="D20" s="773" t="s">
        <v>712</v>
      </c>
      <c r="E20" s="773">
        <v>103</v>
      </c>
      <c r="F20" s="773" t="s">
        <v>711</v>
      </c>
      <c r="G20" s="773">
        <v>164</v>
      </c>
      <c r="H20" s="773" t="s">
        <v>715</v>
      </c>
      <c r="I20" s="773">
        <v>170</v>
      </c>
      <c r="J20" s="773" t="s">
        <v>717</v>
      </c>
      <c r="K20" s="773" t="s">
        <v>2838</v>
      </c>
      <c r="L20" s="773" t="s">
        <v>714</v>
      </c>
      <c r="M20" s="773" t="s">
        <v>2839</v>
      </c>
      <c r="N20" s="773" t="s">
        <v>718</v>
      </c>
      <c r="O20" s="773" t="s">
        <v>2842</v>
      </c>
      <c r="P20" s="773" t="s">
        <v>719</v>
      </c>
      <c r="Q20" s="773" t="s">
        <v>2842</v>
      </c>
      <c r="R20" s="773" t="s">
        <v>716</v>
      </c>
      <c r="S20" s="773" t="s">
        <v>338</v>
      </c>
      <c r="T20" s="773" t="s">
        <v>338</v>
      </c>
      <c r="U20" s="773" t="s">
        <v>338</v>
      </c>
      <c r="V20" s="773" t="s">
        <v>338</v>
      </c>
      <c r="W20" s="773" t="s">
        <v>338</v>
      </c>
      <c r="X20" s="773" t="s">
        <v>338</v>
      </c>
      <c r="Y20" s="773" t="s">
        <v>78</v>
      </c>
      <c r="Z20" s="915">
        <v>8</v>
      </c>
      <c r="AA20" s="364"/>
      <c r="AB20" s="922" t="s">
        <v>338</v>
      </c>
      <c r="AC20" s="208" t="s">
        <v>735</v>
      </c>
      <c r="AD20" s="241" t="s">
        <v>2838</v>
      </c>
    </row>
    <row r="21" spans="1:30">
      <c r="B21" s="773" t="s">
        <v>85</v>
      </c>
      <c r="C21" s="773" t="s">
        <v>338</v>
      </c>
      <c r="D21" s="773" t="s">
        <v>155</v>
      </c>
      <c r="E21" s="773" t="s">
        <v>338</v>
      </c>
      <c r="F21" s="773" t="s">
        <v>338</v>
      </c>
      <c r="G21" s="773" t="s">
        <v>338</v>
      </c>
      <c r="H21" s="773" t="s">
        <v>338</v>
      </c>
      <c r="I21" s="773" t="s">
        <v>338</v>
      </c>
      <c r="J21" s="773" t="s">
        <v>338</v>
      </c>
      <c r="K21" s="773" t="s">
        <v>338</v>
      </c>
      <c r="L21" s="773" t="s">
        <v>338</v>
      </c>
      <c r="M21" s="773" t="s">
        <v>338</v>
      </c>
      <c r="N21" s="773" t="s">
        <v>338</v>
      </c>
      <c r="O21" s="773" t="s">
        <v>338</v>
      </c>
      <c r="P21" s="773" t="s">
        <v>338</v>
      </c>
      <c r="Q21" s="773" t="s">
        <v>338</v>
      </c>
      <c r="R21" s="773" t="s">
        <v>338</v>
      </c>
      <c r="S21" s="773" t="s">
        <v>338</v>
      </c>
      <c r="T21" s="773" t="s">
        <v>338</v>
      </c>
      <c r="U21" s="773" t="s">
        <v>338</v>
      </c>
      <c r="V21" s="773" t="s">
        <v>338</v>
      </c>
      <c r="W21" s="773" t="s">
        <v>338</v>
      </c>
      <c r="X21" s="773" t="s">
        <v>338</v>
      </c>
      <c r="Y21" s="773" t="s">
        <v>85</v>
      </c>
      <c r="Z21" s="915" t="s">
        <v>668</v>
      </c>
      <c r="AA21" s="209"/>
      <c r="AB21" s="922" t="s">
        <v>338</v>
      </c>
      <c r="AC21" s="208" t="s">
        <v>736</v>
      </c>
      <c r="AD21" s="241" t="s">
        <v>2838</v>
      </c>
    </row>
    <row r="22" spans="1:30">
      <c r="B22" s="773" t="s">
        <v>81</v>
      </c>
      <c r="C22" s="773" t="s">
        <v>338</v>
      </c>
      <c r="D22" s="773" t="s">
        <v>155</v>
      </c>
      <c r="E22" s="773" t="s">
        <v>338</v>
      </c>
      <c r="F22" s="773" t="s">
        <v>338</v>
      </c>
      <c r="G22" s="773" t="s">
        <v>338</v>
      </c>
      <c r="H22" s="773" t="s">
        <v>338</v>
      </c>
      <c r="I22" s="773" t="s">
        <v>338</v>
      </c>
      <c r="J22" s="773" t="s">
        <v>338</v>
      </c>
      <c r="K22" s="773" t="s">
        <v>338</v>
      </c>
      <c r="L22" s="773" t="s">
        <v>338</v>
      </c>
      <c r="M22" s="773" t="s">
        <v>338</v>
      </c>
      <c r="N22" s="773" t="s">
        <v>338</v>
      </c>
      <c r="O22" s="773" t="s">
        <v>338</v>
      </c>
      <c r="P22" s="773" t="s">
        <v>338</v>
      </c>
      <c r="Q22" s="773" t="s">
        <v>338</v>
      </c>
      <c r="R22" s="773" t="s">
        <v>338</v>
      </c>
      <c r="S22" s="773" t="s">
        <v>338</v>
      </c>
      <c r="T22" s="773" t="s">
        <v>338</v>
      </c>
      <c r="U22" s="773" t="s">
        <v>338</v>
      </c>
      <c r="V22" s="773" t="s">
        <v>338</v>
      </c>
      <c r="W22" s="773" t="s">
        <v>338</v>
      </c>
      <c r="X22" s="773" t="s">
        <v>338</v>
      </c>
      <c r="Y22" s="773" t="s">
        <v>81</v>
      </c>
      <c r="Z22" s="915" t="s">
        <v>668</v>
      </c>
      <c r="AA22" s="364"/>
      <c r="AB22" s="922" t="s">
        <v>338</v>
      </c>
      <c r="AC22" s="208" t="s">
        <v>737</v>
      </c>
      <c r="AD22" s="241" t="s">
        <v>2838</v>
      </c>
    </row>
    <row r="23" spans="1:30">
      <c r="B23" s="773" t="s">
        <v>111</v>
      </c>
      <c r="C23" s="773" t="s">
        <v>338</v>
      </c>
      <c r="D23" s="773" t="s">
        <v>155</v>
      </c>
      <c r="E23" s="773" t="s">
        <v>338</v>
      </c>
      <c r="F23" s="773" t="s">
        <v>338</v>
      </c>
      <c r="G23" s="773" t="s">
        <v>338</v>
      </c>
      <c r="H23" s="773" t="s">
        <v>338</v>
      </c>
      <c r="I23" s="773" t="s">
        <v>338</v>
      </c>
      <c r="J23" s="773" t="s">
        <v>338</v>
      </c>
      <c r="K23" s="773" t="s">
        <v>338</v>
      </c>
      <c r="L23" s="773" t="s">
        <v>338</v>
      </c>
      <c r="M23" s="773" t="s">
        <v>338</v>
      </c>
      <c r="N23" s="773" t="s">
        <v>338</v>
      </c>
      <c r="O23" s="773" t="s">
        <v>338</v>
      </c>
      <c r="P23" s="773" t="s">
        <v>338</v>
      </c>
      <c r="Q23" s="773" t="s">
        <v>338</v>
      </c>
      <c r="R23" s="773" t="s">
        <v>338</v>
      </c>
      <c r="S23" s="773" t="s">
        <v>338</v>
      </c>
      <c r="T23" s="773" t="s">
        <v>338</v>
      </c>
      <c r="U23" s="773" t="s">
        <v>338</v>
      </c>
      <c r="V23" s="773" t="s">
        <v>338</v>
      </c>
      <c r="W23" s="773" t="s">
        <v>338</v>
      </c>
      <c r="X23" s="773" t="s">
        <v>338</v>
      </c>
      <c r="Y23" s="773" t="s">
        <v>111</v>
      </c>
      <c r="Z23" s="915" t="s">
        <v>668</v>
      </c>
      <c r="AA23" s="185"/>
      <c r="AB23" s="922" t="s">
        <v>338</v>
      </c>
      <c r="AC23" s="208" t="s">
        <v>724</v>
      </c>
      <c r="AD23" s="241" t="s">
        <v>2838</v>
      </c>
    </row>
    <row r="24" spans="1:30">
      <c r="B24" s="773" t="s">
        <v>128</v>
      </c>
      <c r="C24" s="773" t="s">
        <v>338</v>
      </c>
      <c r="D24" s="773" t="s">
        <v>155</v>
      </c>
      <c r="E24" s="773" t="s">
        <v>338</v>
      </c>
      <c r="F24" s="773" t="s">
        <v>338</v>
      </c>
      <c r="G24" s="773" t="s">
        <v>338</v>
      </c>
      <c r="H24" s="773" t="s">
        <v>338</v>
      </c>
      <c r="I24" s="773" t="s">
        <v>338</v>
      </c>
      <c r="J24" s="773" t="s">
        <v>338</v>
      </c>
      <c r="K24" s="773" t="s">
        <v>338</v>
      </c>
      <c r="L24" s="773" t="s">
        <v>338</v>
      </c>
      <c r="M24" s="773" t="s">
        <v>338</v>
      </c>
      <c r="N24" s="773" t="s">
        <v>338</v>
      </c>
      <c r="O24" s="773" t="s">
        <v>338</v>
      </c>
      <c r="P24" s="773" t="s">
        <v>338</v>
      </c>
      <c r="Q24" s="773" t="s">
        <v>338</v>
      </c>
      <c r="R24" s="773" t="s">
        <v>338</v>
      </c>
      <c r="S24" s="773" t="s">
        <v>338</v>
      </c>
      <c r="T24" s="773" t="s">
        <v>338</v>
      </c>
      <c r="U24" s="773" t="s">
        <v>338</v>
      </c>
      <c r="V24" s="773" t="s">
        <v>338</v>
      </c>
      <c r="W24" s="773" t="s">
        <v>338</v>
      </c>
      <c r="X24" s="773" t="s">
        <v>338</v>
      </c>
      <c r="Y24" s="773" t="s">
        <v>128</v>
      </c>
      <c r="Z24" s="915" t="s">
        <v>668</v>
      </c>
      <c r="AA24" s="185"/>
      <c r="AB24" s="922" t="s">
        <v>338</v>
      </c>
      <c r="AC24" s="208" t="s">
        <v>758</v>
      </c>
      <c r="AD24" s="241" t="s">
        <v>2839</v>
      </c>
    </row>
    <row r="25" spans="1:30">
      <c r="B25" s="773" t="s">
        <v>9</v>
      </c>
      <c r="C25" s="773" t="s">
        <v>2838</v>
      </c>
      <c r="D25" s="773" t="s">
        <v>725</v>
      </c>
      <c r="E25" s="773" t="s">
        <v>698</v>
      </c>
      <c r="F25" s="773" t="s">
        <v>727</v>
      </c>
      <c r="G25" s="773" t="s">
        <v>2843</v>
      </c>
      <c r="H25" s="773" t="s">
        <v>728</v>
      </c>
      <c r="I25" s="773" t="s">
        <v>2843</v>
      </c>
      <c r="J25" s="773" t="s">
        <v>730</v>
      </c>
      <c r="K25" s="773" t="s">
        <v>2843</v>
      </c>
      <c r="L25" s="773" t="s">
        <v>733</v>
      </c>
      <c r="M25" s="773" t="s">
        <v>2843</v>
      </c>
      <c r="N25" s="773" t="s">
        <v>732</v>
      </c>
      <c r="O25" s="773" t="s">
        <v>2843</v>
      </c>
      <c r="P25" s="773" t="s">
        <v>3192</v>
      </c>
      <c r="Q25" s="773" t="s">
        <v>2843</v>
      </c>
      <c r="R25" s="773" t="s">
        <v>2624</v>
      </c>
      <c r="S25" s="773" t="s">
        <v>2050</v>
      </c>
      <c r="T25" s="773" t="s">
        <v>3193</v>
      </c>
      <c r="U25" s="773" t="s">
        <v>2050</v>
      </c>
      <c r="V25" s="773" t="s">
        <v>729</v>
      </c>
      <c r="W25" s="773" t="s">
        <v>338</v>
      </c>
      <c r="X25" s="773" t="s">
        <v>338</v>
      </c>
      <c r="Y25" s="773" t="s">
        <v>9</v>
      </c>
      <c r="Z25" s="915">
        <v>13</v>
      </c>
      <c r="AA25" s="185"/>
      <c r="AB25" s="922" t="s">
        <v>338</v>
      </c>
      <c r="AC25" s="208" t="s">
        <v>710</v>
      </c>
      <c r="AD25" s="241" t="s">
        <v>2839</v>
      </c>
    </row>
    <row r="26" spans="1:30" ht="14.25" customHeight="1">
      <c r="A26" s="209"/>
      <c r="B26" s="773" t="s">
        <v>323</v>
      </c>
      <c r="C26" s="773" t="s">
        <v>2842</v>
      </c>
      <c r="D26" s="773" t="s">
        <v>2627</v>
      </c>
      <c r="E26" s="773" t="s">
        <v>338</v>
      </c>
      <c r="F26" s="773" t="s">
        <v>338</v>
      </c>
      <c r="G26" s="773" t="s">
        <v>338</v>
      </c>
      <c r="H26" s="773" t="s">
        <v>338</v>
      </c>
      <c r="I26" s="773" t="s">
        <v>338</v>
      </c>
      <c r="J26" s="773" t="s">
        <v>338</v>
      </c>
      <c r="K26" s="773" t="s">
        <v>338</v>
      </c>
      <c r="L26" s="773" t="s">
        <v>338</v>
      </c>
      <c r="M26" s="773" t="s">
        <v>338</v>
      </c>
      <c r="N26" s="773" t="s">
        <v>338</v>
      </c>
      <c r="O26" s="773" t="s">
        <v>338</v>
      </c>
      <c r="P26" s="773" t="s">
        <v>338</v>
      </c>
      <c r="Q26" s="773" t="s">
        <v>338</v>
      </c>
      <c r="R26" s="773" t="s">
        <v>338</v>
      </c>
      <c r="S26" s="773" t="s">
        <v>338</v>
      </c>
      <c r="T26" s="773" t="s">
        <v>338</v>
      </c>
      <c r="U26" s="773" t="s">
        <v>338</v>
      </c>
      <c r="V26" s="773" t="s">
        <v>338</v>
      </c>
      <c r="W26" s="773" t="s">
        <v>338</v>
      </c>
      <c r="X26" s="773" t="s">
        <v>338</v>
      </c>
      <c r="Y26" s="773" t="s">
        <v>323</v>
      </c>
      <c r="Z26" s="915">
        <v>1</v>
      </c>
      <c r="AA26" s="183"/>
      <c r="AB26" s="922" t="s">
        <v>338</v>
      </c>
      <c r="AC26" s="208" t="s">
        <v>752</v>
      </c>
      <c r="AD26" s="241" t="s">
        <v>2839</v>
      </c>
    </row>
    <row r="27" spans="1:30">
      <c r="B27" s="773" t="s">
        <v>94</v>
      </c>
      <c r="C27" s="773" t="s">
        <v>338</v>
      </c>
      <c r="D27" s="773" t="s">
        <v>155</v>
      </c>
      <c r="E27" s="773" t="s">
        <v>338</v>
      </c>
      <c r="F27" s="773" t="s">
        <v>338</v>
      </c>
      <c r="G27" s="773" t="s">
        <v>338</v>
      </c>
      <c r="H27" s="773" t="s">
        <v>338</v>
      </c>
      <c r="I27" s="773" t="s">
        <v>338</v>
      </c>
      <c r="J27" s="773" t="s">
        <v>338</v>
      </c>
      <c r="K27" s="773" t="s">
        <v>338</v>
      </c>
      <c r="L27" s="773" t="s">
        <v>338</v>
      </c>
      <c r="M27" s="773" t="s">
        <v>338</v>
      </c>
      <c r="N27" s="773" t="s">
        <v>338</v>
      </c>
      <c r="O27" s="773" t="s">
        <v>338</v>
      </c>
      <c r="P27" s="773" t="s">
        <v>338</v>
      </c>
      <c r="Q27" s="773" t="s">
        <v>338</v>
      </c>
      <c r="R27" s="773" t="s">
        <v>338</v>
      </c>
      <c r="S27" s="773" t="s">
        <v>338</v>
      </c>
      <c r="T27" s="773" t="s">
        <v>338</v>
      </c>
      <c r="U27" s="773" t="s">
        <v>338</v>
      </c>
      <c r="V27" s="773" t="s">
        <v>338</v>
      </c>
      <c r="W27" s="773" t="s">
        <v>338</v>
      </c>
      <c r="X27" s="773" t="s">
        <v>338</v>
      </c>
      <c r="Y27" s="773" t="s">
        <v>94</v>
      </c>
      <c r="Z27" s="915" t="s">
        <v>668</v>
      </c>
      <c r="AA27" s="364"/>
      <c r="AB27" s="922" t="s">
        <v>338</v>
      </c>
      <c r="AC27" s="208" t="s">
        <v>2840</v>
      </c>
      <c r="AD27" s="241" t="s">
        <v>2839</v>
      </c>
    </row>
    <row r="28" spans="1:30">
      <c r="B28" s="773" t="s">
        <v>60</v>
      </c>
      <c r="C28" s="773" t="s">
        <v>338</v>
      </c>
      <c r="D28" s="773" t="s">
        <v>155</v>
      </c>
      <c r="E28" s="773" t="s">
        <v>338</v>
      </c>
      <c r="F28" s="773" t="s">
        <v>338</v>
      </c>
      <c r="G28" s="773" t="s">
        <v>338</v>
      </c>
      <c r="H28" s="773" t="s">
        <v>338</v>
      </c>
      <c r="I28" s="773" t="s">
        <v>338</v>
      </c>
      <c r="J28" s="773" t="s">
        <v>338</v>
      </c>
      <c r="K28" s="773" t="s">
        <v>338</v>
      </c>
      <c r="L28" s="773" t="s">
        <v>338</v>
      </c>
      <c r="M28" s="773" t="s">
        <v>338</v>
      </c>
      <c r="N28" s="773" t="s">
        <v>338</v>
      </c>
      <c r="O28" s="773" t="s">
        <v>338</v>
      </c>
      <c r="P28" s="773" t="s">
        <v>338</v>
      </c>
      <c r="Q28" s="773" t="s">
        <v>338</v>
      </c>
      <c r="R28" s="773" t="s">
        <v>338</v>
      </c>
      <c r="S28" s="773" t="s">
        <v>338</v>
      </c>
      <c r="T28" s="773" t="s">
        <v>338</v>
      </c>
      <c r="U28" s="773" t="s">
        <v>338</v>
      </c>
      <c r="V28" s="773" t="s">
        <v>338</v>
      </c>
      <c r="W28" s="773" t="s">
        <v>338</v>
      </c>
      <c r="X28" s="773" t="s">
        <v>338</v>
      </c>
      <c r="Y28" s="773" t="s">
        <v>60</v>
      </c>
      <c r="Z28" s="915" t="s">
        <v>668</v>
      </c>
      <c r="AA28" s="183"/>
      <c r="AB28" s="922" t="s">
        <v>338</v>
      </c>
      <c r="AC28" s="208" t="s">
        <v>741</v>
      </c>
      <c r="AD28" s="241" t="s">
        <v>2839</v>
      </c>
    </row>
    <row r="29" spans="1:30">
      <c r="B29" s="773" t="s">
        <v>79</v>
      </c>
      <c r="C29" s="773" t="s">
        <v>338</v>
      </c>
      <c r="D29" s="773" t="s">
        <v>155</v>
      </c>
      <c r="E29" s="773" t="s">
        <v>338</v>
      </c>
      <c r="F29" s="773" t="s">
        <v>338</v>
      </c>
      <c r="G29" s="773" t="s">
        <v>338</v>
      </c>
      <c r="H29" s="773" t="s">
        <v>338</v>
      </c>
      <c r="I29" s="773" t="s">
        <v>338</v>
      </c>
      <c r="J29" s="773" t="s">
        <v>338</v>
      </c>
      <c r="K29" s="773" t="s">
        <v>338</v>
      </c>
      <c r="L29" s="773" t="s">
        <v>338</v>
      </c>
      <c r="M29" s="773" t="s">
        <v>338</v>
      </c>
      <c r="N29" s="773" t="s">
        <v>338</v>
      </c>
      <c r="O29" s="773" t="s">
        <v>338</v>
      </c>
      <c r="P29" s="773" t="s">
        <v>338</v>
      </c>
      <c r="Q29" s="773" t="s">
        <v>338</v>
      </c>
      <c r="R29" s="773" t="s">
        <v>338</v>
      </c>
      <c r="S29" s="773" t="s">
        <v>338</v>
      </c>
      <c r="T29" s="773" t="s">
        <v>338</v>
      </c>
      <c r="U29" s="773" t="s">
        <v>338</v>
      </c>
      <c r="V29" s="773" t="s">
        <v>338</v>
      </c>
      <c r="W29" s="773" t="s">
        <v>338</v>
      </c>
      <c r="X29" s="773" t="s">
        <v>338</v>
      </c>
      <c r="Y29" s="773" t="s">
        <v>79</v>
      </c>
      <c r="Z29" s="915" t="s">
        <v>668</v>
      </c>
      <c r="AA29" s="185"/>
      <c r="AB29" s="922" t="s">
        <v>338</v>
      </c>
      <c r="AC29" s="208" t="s">
        <v>739</v>
      </c>
      <c r="AD29" s="241" t="s">
        <v>2841</v>
      </c>
    </row>
    <row r="30" spans="1:30">
      <c r="B30" s="773" t="s">
        <v>65</v>
      </c>
      <c r="C30" s="773" t="s">
        <v>338</v>
      </c>
      <c r="D30" s="773" t="s">
        <v>155</v>
      </c>
      <c r="E30" s="773" t="s">
        <v>338</v>
      </c>
      <c r="F30" s="773" t="s">
        <v>338</v>
      </c>
      <c r="G30" s="773" t="s">
        <v>338</v>
      </c>
      <c r="H30" s="773" t="s">
        <v>338</v>
      </c>
      <c r="I30" s="773" t="s">
        <v>338</v>
      </c>
      <c r="J30" s="773" t="s">
        <v>338</v>
      </c>
      <c r="K30" s="773" t="s">
        <v>338</v>
      </c>
      <c r="L30" s="773" t="s">
        <v>338</v>
      </c>
      <c r="M30" s="773" t="s">
        <v>338</v>
      </c>
      <c r="N30" s="773" t="s">
        <v>338</v>
      </c>
      <c r="O30" s="773" t="s">
        <v>338</v>
      </c>
      <c r="P30" s="773" t="s">
        <v>338</v>
      </c>
      <c r="Q30" s="773" t="s">
        <v>338</v>
      </c>
      <c r="R30" s="773" t="s">
        <v>338</v>
      </c>
      <c r="S30" s="773" t="s">
        <v>338</v>
      </c>
      <c r="T30" s="773" t="s">
        <v>338</v>
      </c>
      <c r="U30" s="773" t="s">
        <v>338</v>
      </c>
      <c r="V30" s="773" t="s">
        <v>338</v>
      </c>
      <c r="W30" s="773" t="s">
        <v>338</v>
      </c>
      <c r="X30" s="773" t="s">
        <v>338</v>
      </c>
      <c r="Y30" s="773" t="s">
        <v>65</v>
      </c>
      <c r="Z30" s="915" t="s">
        <v>668</v>
      </c>
      <c r="AA30" s="364"/>
      <c r="AB30" s="922" t="s">
        <v>338</v>
      </c>
      <c r="AC30" s="208" t="s">
        <v>771</v>
      </c>
      <c r="AD30" s="241" t="s">
        <v>2841</v>
      </c>
    </row>
    <row r="31" spans="1:30">
      <c r="B31" s="773" t="s">
        <v>57</v>
      </c>
      <c r="C31" s="773" t="s">
        <v>338</v>
      </c>
      <c r="D31" s="773" t="s">
        <v>155</v>
      </c>
      <c r="E31" s="773" t="s">
        <v>338</v>
      </c>
      <c r="F31" s="773" t="s">
        <v>338</v>
      </c>
      <c r="G31" s="773" t="s">
        <v>338</v>
      </c>
      <c r="H31" s="773" t="s">
        <v>338</v>
      </c>
      <c r="I31" s="773" t="s">
        <v>338</v>
      </c>
      <c r="J31" s="773" t="s">
        <v>338</v>
      </c>
      <c r="K31" s="773" t="s">
        <v>338</v>
      </c>
      <c r="L31" s="773" t="s">
        <v>338</v>
      </c>
      <c r="M31" s="773" t="s">
        <v>338</v>
      </c>
      <c r="N31" s="773" t="s">
        <v>338</v>
      </c>
      <c r="O31" s="773" t="s">
        <v>338</v>
      </c>
      <c r="P31" s="773" t="s">
        <v>338</v>
      </c>
      <c r="Q31" s="773" t="s">
        <v>338</v>
      </c>
      <c r="R31" s="773" t="s">
        <v>338</v>
      </c>
      <c r="S31" s="773" t="s">
        <v>338</v>
      </c>
      <c r="T31" s="773" t="s">
        <v>338</v>
      </c>
      <c r="U31" s="773" t="s">
        <v>338</v>
      </c>
      <c r="V31" s="773" t="s">
        <v>338</v>
      </c>
      <c r="W31" s="773" t="s">
        <v>338</v>
      </c>
      <c r="X31" s="773" t="s">
        <v>338</v>
      </c>
      <c r="Y31" s="773" t="s">
        <v>57</v>
      </c>
      <c r="Z31" s="915" t="s">
        <v>668</v>
      </c>
      <c r="AA31" s="209"/>
      <c r="AB31" s="922" t="s">
        <v>338</v>
      </c>
      <c r="AC31" s="208" t="s">
        <v>721</v>
      </c>
      <c r="AD31" s="241" t="s">
        <v>2842</v>
      </c>
    </row>
    <row r="32" spans="1:30">
      <c r="B32" s="773" t="s">
        <v>38</v>
      </c>
      <c r="C32" s="773">
        <v>18</v>
      </c>
      <c r="D32" s="773" t="s">
        <v>742</v>
      </c>
      <c r="E32" s="773">
        <v>34</v>
      </c>
      <c r="F32" s="773" t="s">
        <v>743</v>
      </c>
      <c r="G32" s="773">
        <v>40</v>
      </c>
      <c r="H32" s="773" t="s">
        <v>744</v>
      </c>
      <c r="I32" s="773">
        <v>69</v>
      </c>
      <c r="J32" s="773" t="s">
        <v>745</v>
      </c>
      <c r="K32" s="773">
        <v>73</v>
      </c>
      <c r="L32" s="773" t="s">
        <v>748</v>
      </c>
      <c r="M32" s="773">
        <v>131</v>
      </c>
      <c r="N32" s="773" t="s">
        <v>746</v>
      </c>
      <c r="O32" s="773">
        <v>145</v>
      </c>
      <c r="P32" s="773" t="s">
        <v>749</v>
      </c>
      <c r="Q32" s="773">
        <v>200</v>
      </c>
      <c r="R32" s="773" t="s">
        <v>747</v>
      </c>
      <c r="S32" s="773" t="s">
        <v>2838</v>
      </c>
      <c r="T32" s="773" t="s">
        <v>750</v>
      </c>
      <c r="U32" s="773" t="s">
        <v>2838</v>
      </c>
      <c r="V32" s="773" t="s">
        <v>2630</v>
      </c>
      <c r="W32" s="773" t="s">
        <v>338</v>
      </c>
      <c r="X32" s="773" t="s">
        <v>338</v>
      </c>
      <c r="Y32" s="773" t="s">
        <v>38</v>
      </c>
      <c r="Z32" s="915">
        <v>29</v>
      </c>
      <c r="AA32" s="364"/>
      <c r="AB32" s="922" t="s">
        <v>338</v>
      </c>
      <c r="AC32" s="208" t="s">
        <v>722</v>
      </c>
      <c r="AD32" s="241" t="s">
        <v>2842</v>
      </c>
    </row>
    <row r="33" spans="1:30">
      <c r="B33" s="773" t="s">
        <v>58</v>
      </c>
      <c r="C33" s="773" t="s">
        <v>698</v>
      </c>
      <c r="D33" s="773" t="s">
        <v>2637</v>
      </c>
      <c r="E33" s="773" t="s">
        <v>698</v>
      </c>
      <c r="F33" s="773" t="s">
        <v>3194</v>
      </c>
      <c r="G33" s="773" t="s">
        <v>701</v>
      </c>
      <c r="H33" s="773" t="s">
        <v>754</v>
      </c>
      <c r="I33" s="773" t="s">
        <v>701</v>
      </c>
      <c r="J33" s="773" t="s">
        <v>3195</v>
      </c>
      <c r="K33" s="773" t="s">
        <v>2843</v>
      </c>
      <c r="L33" s="773" t="s">
        <v>3196</v>
      </c>
      <c r="M33" s="773" t="s">
        <v>2050</v>
      </c>
      <c r="N33" s="773" t="s">
        <v>753</v>
      </c>
      <c r="O33" s="773" t="s">
        <v>338</v>
      </c>
      <c r="P33" s="773" t="s">
        <v>338</v>
      </c>
      <c r="Q33" s="773" t="s">
        <v>338</v>
      </c>
      <c r="R33" s="773" t="s">
        <v>338</v>
      </c>
      <c r="S33" s="773" t="s">
        <v>338</v>
      </c>
      <c r="T33" s="773" t="s">
        <v>338</v>
      </c>
      <c r="U33" s="773" t="s">
        <v>338</v>
      </c>
      <c r="V33" s="773" t="s">
        <v>338</v>
      </c>
      <c r="W33" s="773" t="s">
        <v>338</v>
      </c>
      <c r="X33" s="773" t="s">
        <v>338</v>
      </c>
      <c r="Y33" s="773" t="s">
        <v>58</v>
      </c>
      <c r="Z33" s="915">
        <v>6</v>
      </c>
      <c r="AA33" s="364"/>
      <c r="AB33" s="922" t="s">
        <v>338</v>
      </c>
      <c r="AC33" s="208" t="s">
        <v>795</v>
      </c>
      <c r="AD33" s="241" t="s">
        <v>2842</v>
      </c>
    </row>
    <row r="34" spans="1:30">
      <c r="A34" s="209"/>
      <c r="B34" s="773" t="s">
        <v>1</v>
      </c>
      <c r="C34" s="773">
        <v>20</v>
      </c>
      <c r="D34" s="773" t="s">
        <v>759</v>
      </c>
      <c r="E34" s="773">
        <v>23</v>
      </c>
      <c r="F34" s="773" t="s">
        <v>760</v>
      </c>
      <c r="G34" s="773">
        <v>70</v>
      </c>
      <c r="H34" s="773" t="s">
        <v>764</v>
      </c>
      <c r="I34" s="773">
        <v>87</v>
      </c>
      <c r="J34" s="773" t="s">
        <v>763</v>
      </c>
      <c r="K34" s="773">
        <v>94</v>
      </c>
      <c r="L34" s="773" t="s">
        <v>761</v>
      </c>
      <c r="M34" s="773">
        <v>100</v>
      </c>
      <c r="N34" s="773" t="s">
        <v>762</v>
      </c>
      <c r="O34" s="773">
        <v>111</v>
      </c>
      <c r="P34" s="773" t="s">
        <v>768</v>
      </c>
      <c r="Q34" s="773" t="s">
        <v>2839</v>
      </c>
      <c r="R34" s="773" t="s">
        <v>3197</v>
      </c>
      <c r="S34" s="773" t="s">
        <v>2839</v>
      </c>
      <c r="T34" s="773" t="s">
        <v>3198</v>
      </c>
      <c r="U34" s="773" t="s">
        <v>2841</v>
      </c>
      <c r="V34" s="773" t="s">
        <v>3199</v>
      </c>
      <c r="W34" s="773" t="s">
        <v>338</v>
      </c>
      <c r="X34" s="773" t="s">
        <v>338</v>
      </c>
      <c r="Y34" s="773" t="s">
        <v>1</v>
      </c>
      <c r="Z34" s="915">
        <v>74</v>
      </c>
      <c r="AA34" s="185"/>
      <c r="AB34" s="922" t="s">
        <v>338</v>
      </c>
      <c r="AC34" s="208" t="s">
        <v>773</v>
      </c>
      <c r="AD34" s="241" t="s">
        <v>698</v>
      </c>
    </row>
    <row r="35" spans="1:30">
      <c r="B35" s="773" t="s">
        <v>31</v>
      </c>
      <c r="C35" s="773" t="s">
        <v>698</v>
      </c>
      <c r="D35" s="773" t="s">
        <v>2642</v>
      </c>
      <c r="E35" s="773" t="s">
        <v>2050</v>
      </c>
      <c r="F35" s="773" t="s">
        <v>2641</v>
      </c>
      <c r="G35" s="773" t="s">
        <v>338</v>
      </c>
      <c r="H35" s="773" t="s">
        <v>338</v>
      </c>
      <c r="I35" s="773" t="s">
        <v>338</v>
      </c>
      <c r="J35" s="773" t="s">
        <v>338</v>
      </c>
      <c r="K35" s="773" t="s">
        <v>338</v>
      </c>
      <c r="L35" s="773" t="s">
        <v>338</v>
      </c>
      <c r="M35" s="773" t="s">
        <v>338</v>
      </c>
      <c r="N35" s="773" t="s">
        <v>338</v>
      </c>
      <c r="O35" s="773" t="s">
        <v>338</v>
      </c>
      <c r="P35" s="773" t="s">
        <v>338</v>
      </c>
      <c r="Q35" s="773" t="s">
        <v>338</v>
      </c>
      <c r="R35" s="773" t="s">
        <v>338</v>
      </c>
      <c r="S35" s="773" t="s">
        <v>338</v>
      </c>
      <c r="T35" s="773" t="s">
        <v>338</v>
      </c>
      <c r="U35" s="773" t="s">
        <v>338</v>
      </c>
      <c r="V35" s="773" t="s">
        <v>338</v>
      </c>
      <c r="W35" s="773" t="s">
        <v>338</v>
      </c>
      <c r="X35" s="773" t="s">
        <v>338</v>
      </c>
      <c r="Y35" s="773" t="s">
        <v>31</v>
      </c>
      <c r="Z35" s="915">
        <v>2</v>
      </c>
      <c r="AA35" s="364"/>
      <c r="AB35" s="922" t="s">
        <v>338</v>
      </c>
      <c r="AC35" s="208" t="s">
        <v>787</v>
      </c>
      <c r="AD35" s="241" t="s">
        <v>701</v>
      </c>
    </row>
    <row r="36" spans="1:30">
      <c r="B36" s="773" t="s">
        <v>113</v>
      </c>
      <c r="C36" s="773" t="s">
        <v>701</v>
      </c>
      <c r="D36" s="773" t="s">
        <v>772</v>
      </c>
      <c r="E36" s="773" t="s">
        <v>338</v>
      </c>
      <c r="F36" s="773" t="s">
        <v>338</v>
      </c>
      <c r="G36" s="773" t="s">
        <v>338</v>
      </c>
      <c r="H36" s="773" t="s">
        <v>338</v>
      </c>
      <c r="I36" s="773" t="s">
        <v>338</v>
      </c>
      <c r="J36" s="773" t="s">
        <v>338</v>
      </c>
      <c r="K36" s="773" t="s">
        <v>338</v>
      </c>
      <c r="L36" s="773" t="s">
        <v>338</v>
      </c>
      <c r="M36" s="773" t="s">
        <v>338</v>
      </c>
      <c r="N36" s="773" t="s">
        <v>338</v>
      </c>
      <c r="O36" s="773" t="s">
        <v>338</v>
      </c>
      <c r="P36" s="773" t="s">
        <v>338</v>
      </c>
      <c r="Q36" s="773" t="s">
        <v>338</v>
      </c>
      <c r="R36" s="773" t="s">
        <v>338</v>
      </c>
      <c r="S36" s="773" t="s">
        <v>338</v>
      </c>
      <c r="T36" s="773" t="s">
        <v>338</v>
      </c>
      <c r="U36" s="773" t="s">
        <v>338</v>
      </c>
      <c r="V36" s="773" t="s">
        <v>338</v>
      </c>
      <c r="W36" s="773" t="s">
        <v>338</v>
      </c>
      <c r="X36" s="773" t="s">
        <v>338</v>
      </c>
      <c r="Y36" s="773" t="s">
        <v>113</v>
      </c>
      <c r="Z36" s="915">
        <v>1</v>
      </c>
      <c r="AA36" s="364"/>
      <c r="AB36" s="922" t="s">
        <v>338</v>
      </c>
      <c r="AC36" s="208" t="s">
        <v>2062</v>
      </c>
      <c r="AD36" s="241" t="s">
        <v>701</v>
      </c>
    </row>
    <row r="37" spans="1:30">
      <c r="B37" s="773" t="s">
        <v>324</v>
      </c>
      <c r="C37" s="773" t="s">
        <v>338</v>
      </c>
      <c r="D37" s="773" t="s">
        <v>155</v>
      </c>
      <c r="E37" s="773" t="s">
        <v>338</v>
      </c>
      <c r="F37" s="773" t="s">
        <v>338</v>
      </c>
      <c r="G37" s="773" t="s">
        <v>338</v>
      </c>
      <c r="H37" s="773" t="s">
        <v>338</v>
      </c>
      <c r="I37" s="773" t="s">
        <v>338</v>
      </c>
      <c r="J37" s="773" t="s">
        <v>338</v>
      </c>
      <c r="K37" s="773" t="s">
        <v>338</v>
      </c>
      <c r="L37" s="773" t="s">
        <v>338</v>
      </c>
      <c r="M37" s="773" t="s">
        <v>338</v>
      </c>
      <c r="N37" s="773" t="s">
        <v>338</v>
      </c>
      <c r="O37" s="773" t="s">
        <v>338</v>
      </c>
      <c r="P37" s="773" t="s">
        <v>338</v>
      </c>
      <c r="Q37" s="773" t="s">
        <v>338</v>
      </c>
      <c r="R37" s="773" t="s">
        <v>338</v>
      </c>
      <c r="S37" s="773" t="s">
        <v>338</v>
      </c>
      <c r="T37" s="773" t="s">
        <v>338</v>
      </c>
      <c r="U37" s="773" t="s">
        <v>338</v>
      </c>
      <c r="V37" s="773" t="s">
        <v>338</v>
      </c>
      <c r="W37" s="773" t="s">
        <v>338</v>
      </c>
      <c r="X37" s="773" t="s">
        <v>338</v>
      </c>
      <c r="Y37" s="773" t="s">
        <v>324</v>
      </c>
      <c r="Z37" s="915" t="s">
        <v>668</v>
      </c>
      <c r="AA37" s="364"/>
      <c r="AB37" s="922" t="s">
        <v>338</v>
      </c>
      <c r="AC37" s="208" t="s">
        <v>774</v>
      </c>
      <c r="AD37" s="241" t="s">
        <v>701</v>
      </c>
    </row>
    <row r="38" spans="1:30">
      <c r="B38" s="773" t="s">
        <v>114</v>
      </c>
      <c r="C38" s="773" t="s">
        <v>2050</v>
      </c>
      <c r="D38" s="773" t="s">
        <v>3200</v>
      </c>
      <c r="E38" s="773" t="s">
        <v>338</v>
      </c>
      <c r="F38" s="773" t="s">
        <v>338</v>
      </c>
      <c r="G38" s="773" t="s">
        <v>338</v>
      </c>
      <c r="H38" s="773" t="s">
        <v>338</v>
      </c>
      <c r="I38" s="773" t="s">
        <v>338</v>
      </c>
      <c r="J38" s="773" t="s">
        <v>338</v>
      </c>
      <c r="K38" s="773" t="s">
        <v>338</v>
      </c>
      <c r="L38" s="773" t="s">
        <v>338</v>
      </c>
      <c r="M38" s="773" t="s">
        <v>338</v>
      </c>
      <c r="N38" s="773" t="s">
        <v>338</v>
      </c>
      <c r="O38" s="773" t="s">
        <v>338</v>
      </c>
      <c r="P38" s="773" t="s">
        <v>338</v>
      </c>
      <c r="Q38" s="773" t="s">
        <v>338</v>
      </c>
      <c r="R38" s="773" t="s">
        <v>338</v>
      </c>
      <c r="S38" s="773" t="s">
        <v>338</v>
      </c>
      <c r="T38" s="773" t="s">
        <v>338</v>
      </c>
      <c r="U38" s="773" t="s">
        <v>338</v>
      </c>
      <c r="V38" s="773" t="s">
        <v>338</v>
      </c>
      <c r="W38" s="773" t="s">
        <v>338</v>
      </c>
      <c r="X38" s="773" t="s">
        <v>338</v>
      </c>
      <c r="Y38" s="773" t="s">
        <v>114</v>
      </c>
      <c r="Z38" s="915">
        <v>1</v>
      </c>
      <c r="AA38" s="187"/>
      <c r="AB38" s="922" t="s">
        <v>338</v>
      </c>
      <c r="AC38" s="208" t="s">
        <v>777</v>
      </c>
      <c r="AD38" s="241" t="s">
        <v>701</v>
      </c>
    </row>
    <row r="39" spans="1:30">
      <c r="B39" s="773" t="s">
        <v>73</v>
      </c>
      <c r="C39" s="773" t="s">
        <v>338</v>
      </c>
      <c r="D39" s="773" t="s">
        <v>155</v>
      </c>
      <c r="E39" s="773" t="s">
        <v>338</v>
      </c>
      <c r="F39" s="773" t="s">
        <v>338</v>
      </c>
      <c r="G39" s="773" t="s">
        <v>338</v>
      </c>
      <c r="H39" s="773" t="s">
        <v>338</v>
      </c>
      <c r="I39" s="773" t="s">
        <v>338</v>
      </c>
      <c r="J39" s="773" t="s">
        <v>338</v>
      </c>
      <c r="K39" s="773" t="s">
        <v>338</v>
      </c>
      <c r="L39" s="773" t="s">
        <v>338</v>
      </c>
      <c r="M39" s="773" t="s">
        <v>338</v>
      </c>
      <c r="N39" s="773" t="s">
        <v>338</v>
      </c>
      <c r="O39" s="773" t="s">
        <v>338</v>
      </c>
      <c r="P39" s="773" t="s">
        <v>338</v>
      </c>
      <c r="Q39" s="773" t="s">
        <v>338</v>
      </c>
      <c r="R39" s="773" t="s">
        <v>338</v>
      </c>
      <c r="S39" s="773" t="s">
        <v>338</v>
      </c>
      <c r="T39" s="773" t="s">
        <v>338</v>
      </c>
      <c r="U39" s="773" t="s">
        <v>338</v>
      </c>
      <c r="V39" s="773" t="s">
        <v>338</v>
      </c>
      <c r="W39" s="773" t="s">
        <v>338</v>
      </c>
      <c r="X39" s="773" t="s">
        <v>338</v>
      </c>
      <c r="Y39" s="773" t="s">
        <v>73</v>
      </c>
      <c r="Z39" s="915" t="s">
        <v>668</v>
      </c>
      <c r="AA39" s="187"/>
      <c r="AB39" s="922" t="s">
        <v>338</v>
      </c>
      <c r="AC39" s="208" t="s">
        <v>794</v>
      </c>
      <c r="AD39" s="241" t="s">
        <v>2843</v>
      </c>
    </row>
    <row r="40" spans="1:30">
      <c r="B40" s="773" t="s">
        <v>138</v>
      </c>
      <c r="C40" s="773" t="s">
        <v>2841</v>
      </c>
      <c r="D40" s="773" t="s">
        <v>3201</v>
      </c>
      <c r="E40" s="773" t="s">
        <v>701</v>
      </c>
      <c r="F40" s="773" t="s">
        <v>778</v>
      </c>
      <c r="G40" s="773" t="s">
        <v>2050</v>
      </c>
      <c r="H40" s="773" t="s">
        <v>3202</v>
      </c>
      <c r="I40" s="773" t="s">
        <v>2050</v>
      </c>
      <c r="J40" s="773" t="s">
        <v>3203</v>
      </c>
      <c r="K40" s="773" t="s">
        <v>338</v>
      </c>
      <c r="L40" s="773" t="s">
        <v>338</v>
      </c>
      <c r="M40" s="773" t="s">
        <v>338</v>
      </c>
      <c r="N40" s="773" t="s">
        <v>338</v>
      </c>
      <c r="O40" s="773" t="s">
        <v>338</v>
      </c>
      <c r="P40" s="773" t="s">
        <v>338</v>
      </c>
      <c r="Q40" s="773" t="s">
        <v>338</v>
      </c>
      <c r="R40" s="773" t="s">
        <v>338</v>
      </c>
      <c r="S40" s="773" t="s">
        <v>338</v>
      </c>
      <c r="T40" s="773" t="s">
        <v>338</v>
      </c>
      <c r="U40" s="773" t="s">
        <v>338</v>
      </c>
      <c r="V40" s="773" t="s">
        <v>338</v>
      </c>
      <c r="W40" s="773" t="s">
        <v>338</v>
      </c>
      <c r="X40" s="773" t="s">
        <v>338</v>
      </c>
      <c r="Y40" s="773" t="s">
        <v>138</v>
      </c>
      <c r="Z40" s="915">
        <v>4</v>
      </c>
      <c r="AA40" s="209"/>
      <c r="AB40" s="922" t="s">
        <v>338</v>
      </c>
      <c r="AC40" s="208" t="s">
        <v>779</v>
      </c>
      <c r="AD40" s="241" t="s">
        <v>2843</v>
      </c>
    </row>
    <row r="41" spans="1:30">
      <c r="B41" s="773" t="s">
        <v>80</v>
      </c>
      <c r="C41" s="773" t="s">
        <v>698</v>
      </c>
      <c r="D41" s="773" t="s">
        <v>780</v>
      </c>
      <c r="E41" s="773" t="s">
        <v>2843</v>
      </c>
      <c r="F41" s="773" t="s">
        <v>782</v>
      </c>
      <c r="G41" s="773" t="s">
        <v>2843</v>
      </c>
      <c r="H41" s="773" t="s">
        <v>781</v>
      </c>
      <c r="I41" s="773" t="s">
        <v>2050</v>
      </c>
      <c r="J41" s="773" t="s">
        <v>786</v>
      </c>
      <c r="K41" s="773" t="s">
        <v>338</v>
      </c>
      <c r="L41" s="773" t="s">
        <v>338</v>
      </c>
      <c r="M41" s="773" t="s">
        <v>338</v>
      </c>
      <c r="N41" s="773" t="s">
        <v>338</v>
      </c>
      <c r="O41" s="773" t="s">
        <v>338</v>
      </c>
      <c r="P41" s="773" t="s">
        <v>338</v>
      </c>
      <c r="Q41" s="773" t="s">
        <v>338</v>
      </c>
      <c r="R41" s="773" t="s">
        <v>338</v>
      </c>
      <c r="S41" s="773" t="s">
        <v>338</v>
      </c>
      <c r="T41" s="773" t="s">
        <v>338</v>
      </c>
      <c r="U41" s="773" t="s">
        <v>338</v>
      </c>
      <c r="V41" s="773" t="s">
        <v>338</v>
      </c>
      <c r="W41" s="773" t="s">
        <v>338</v>
      </c>
      <c r="X41" s="773" t="s">
        <v>338</v>
      </c>
      <c r="Y41" s="773" t="s">
        <v>80</v>
      </c>
      <c r="Z41" s="915">
        <v>4</v>
      </c>
      <c r="AA41" s="364"/>
      <c r="AB41" s="922" t="s">
        <v>338</v>
      </c>
      <c r="AC41" s="208" t="s">
        <v>2844</v>
      </c>
      <c r="AD41" s="241" t="s">
        <v>2050</v>
      </c>
    </row>
    <row r="42" spans="1:30">
      <c r="A42" s="209"/>
      <c r="B42" s="773" t="s">
        <v>103</v>
      </c>
      <c r="C42" s="773">
        <v>84</v>
      </c>
      <c r="D42" s="773" t="s">
        <v>788</v>
      </c>
      <c r="E42" s="773">
        <v>106</v>
      </c>
      <c r="F42" s="773" t="s">
        <v>789</v>
      </c>
      <c r="G42" s="773">
        <v>187</v>
      </c>
      <c r="H42" s="773" t="s">
        <v>790</v>
      </c>
      <c r="I42" s="773" t="s">
        <v>2838</v>
      </c>
      <c r="J42" s="773" t="s">
        <v>791</v>
      </c>
      <c r="K42" s="773" t="s">
        <v>2838</v>
      </c>
      <c r="L42" s="773" t="s">
        <v>793</v>
      </c>
      <c r="M42" s="773" t="s">
        <v>2839</v>
      </c>
      <c r="N42" s="773" t="s">
        <v>792</v>
      </c>
      <c r="O42" s="773" t="s">
        <v>2843</v>
      </c>
      <c r="P42" s="773" t="s">
        <v>3204</v>
      </c>
      <c r="Q42" s="773" t="s">
        <v>338</v>
      </c>
      <c r="R42" s="773" t="s">
        <v>338</v>
      </c>
      <c r="S42" s="773" t="s">
        <v>338</v>
      </c>
      <c r="T42" s="773" t="s">
        <v>338</v>
      </c>
      <c r="U42" s="773" t="s">
        <v>338</v>
      </c>
      <c r="V42" s="773" t="s">
        <v>338</v>
      </c>
      <c r="W42" s="773" t="s">
        <v>338</v>
      </c>
      <c r="X42" s="773" t="s">
        <v>338</v>
      </c>
      <c r="Y42" s="773" t="s">
        <v>103</v>
      </c>
      <c r="Z42" s="915">
        <v>7</v>
      </c>
      <c r="AA42" s="187"/>
      <c r="AB42" s="922" t="s">
        <v>338</v>
      </c>
      <c r="AC42" s="208" t="s">
        <v>2064</v>
      </c>
      <c r="AD42" s="241" t="s">
        <v>2050</v>
      </c>
    </row>
    <row r="43" spans="1:30">
      <c r="B43" s="773" t="s">
        <v>64</v>
      </c>
      <c r="C43" s="773" t="s">
        <v>338</v>
      </c>
      <c r="D43" s="773" t="s">
        <v>155</v>
      </c>
      <c r="E43" s="773" t="s">
        <v>338</v>
      </c>
      <c r="F43" s="773" t="s">
        <v>338</v>
      </c>
      <c r="G43" s="773" t="s">
        <v>338</v>
      </c>
      <c r="H43" s="773" t="s">
        <v>338</v>
      </c>
      <c r="I43" s="773" t="s">
        <v>338</v>
      </c>
      <c r="J43" s="773" t="s">
        <v>338</v>
      </c>
      <c r="K43" s="773" t="s">
        <v>338</v>
      </c>
      <c r="L43" s="773" t="s">
        <v>338</v>
      </c>
      <c r="M43" s="773" t="s">
        <v>338</v>
      </c>
      <c r="N43" s="773" t="s">
        <v>338</v>
      </c>
      <c r="O43" s="773" t="s">
        <v>338</v>
      </c>
      <c r="P43" s="773" t="s">
        <v>338</v>
      </c>
      <c r="Q43" s="773" t="s">
        <v>338</v>
      </c>
      <c r="R43" s="773" t="s">
        <v>338</v>
      </c>
      <c r="S43" s="773" t="s">
        <v>338</v>
      </c>
      <c r="T43" s="773" t="s">
        <v>338</v>
      </c>
      <c r="U43" s="773" t="s">
        <v>338</v>
      </c>
      <c r="V43" s="773" t="s">
        <v>338</v>
      </c>
      <c r="W43" s="773" t="s">
        <v>338</v>
      </c>
      <c r="X43" s="773" t="s">
        <v>338</v>
      </c>
      <c r="Y43" s="773" t="s">
        <v>64</v>
      </c>
      <c r="Z43" s="915" t="s">
        <v>668</v>
      </c>
      <c r="AA43" s="187"/>
      <c r="AB43" s="922" t="s">
        <v>338</v>
      </c>
      <c r="AC43" s="208" t="s">
        <v>2845</v>
      </c>
      <c r="AD43" s="241" t="s">
        <v>2050</v>
      </c>
    </row>
    <row r="44" spans="1:30">
      <c r="B44" s="773" t="s">
        <v>19</v>
      </c>
      <c r="C44" s="773" t="s">
        <v>698</v>
      </c>
      <c r="D44" s="773" t="s">
        <v>3205</v>
      </c>
      <c r="E44" s="773" t="s">
        <v>698</v>
      </c>
      <c r="F44" s="773" t="s">
        <v>799</v>
      </c>
      <c r="G44" s="773" t="s">
        <v>701</v>
      </c>
      <c r="H44" s="773" t="s">
        <v>3206</v>
      </c>
      <c r="I44" s="773" t="s">
        <v>2843</v>
      </c>
      <c r="J44" s="773" t="s">
        <v>796</v>
      </c>
      <c r="K44" s="773" t="s">
        <v>2843</v>
      </c>
      <c r="L44" s="773" t="s">
        <v>3207</v>
      </c>
      <c r="M44" s="773" t="s">
        <v>2050</v>
      </c>
      <c r="N44" s="773" t="s">
        <v>2661</v>
      </c>
      <c r="O44" s="773" t="s">
        <v>2050</v>
      </c>
      <c r="P44" s="773" t="s">
        <v>3208</v>
      </c>
      <c r="Q44" s="773" t="s">
        <v>2050</v>
      </c>
      <c r="R44" s="773" t="s">
        <v>3209</v>
      </c>
      <c r="S44" s="773" t="s">
        <v>2050</v>
      </c>
      <c r="T44" s="773" t="s">
        <v>3210</v>
      </c>
      <c r="U44" s="773" t="s">
        <v>338</v>
      </c>
      <c r="V44" s="773" t="s">
        <v>338</v>
      </c>
      <c r="W44" s="773" t="s">
        <v>338</v>
      </c>
      <c r="X44" s="773" t="s">
        <v>338</v>
      </c>
      <c r="Y44" s="773" t="s">
        <v>19</v>
      </c>
      <c r="Z44" s="915">
        <v>9</v>
      </c>
      <c r="AA44" s="187"/>
      <c r="AB44" s="922" t="s">
        <v>88</v>
      </c>
      <c r="AC44" s="208" t="s">
        <v>801</v>
      </c>
      <c r="AD44" s="241">
        <v>164</v>
      </c>
    </row>
    <row r="45" spans="1:30">
      <c r="B45" s="773" t="s">
        <v>100</v>
      </c>
      <c r="C45" s="773" t="s">
        <v>338</v>
      </c>
      <c r="D45" s="773" t="s">
        <v>155</v>
      </c>
      <c r="E45" s="773" t="s">
        <v>338</v>
      </c>
      <c r="F45" s="773" t="s">
        <v>338</v>
      </c>
      <c r="G45" s="773" t="s">
        <v>338</v>
      </c>
      <c r="H45" s="773" t="s">
        <v>338</v>
      </c>
      <c r="I45" s="773" t="s">
        <v>338</v>
      </c>
      <c r="J45" s="773" t="s">
        <v>338</v>
      </c>
      <c r="K45" s="773" t="s">
        <v>338</v>
      </c>
      <c r="L45" s="773" t="s">
        <v>338</v>
      </c>
      <c r="M45" s="773" t="s">
        <v>338</v>
      </c>
      <c r="N45" s="773" t="s">
        <v>338</v>
      </c>
      <c r="O45" s="773" t="s">
        <v>338</v>
      </c>
      <c r="P45" s="773" t="s">
        <v>338</v>
      </c>
      <c r="Q45" s="773" t="s">
        <v>338</v>
      </c>
      <c r="R45" s="773" t="s">
        <v>338</v>
      </c>
      <c r="S45" s="773" t="s">
        <v>338</v>
      </c>
      <c r="T45" s="773" t="s">
        <v>338</v>
      </c>
      <c r="U45" s="773" t="s">
        <v>338</v>
      </c>
      <c r="V45" s="773" t="s">
        <v>338</v>
      </c>
      <c r="W45" s="773" t="s">
        <v>338</v>
      </c>
      <c r="X45" s="773" t="s">
        <v>338</v>
      </c>
      <c r="Y45" s="773" t="s">
        <v>100</v>
      </c>
      <c r="Z45" s="915" t="s">
        <v>668</v>
      </c>
      <c r="AA45" s="187"/>
      <c r="AB45" s="922" t="s">
        <v>338</v>
      </c>
      <c r="AC45" s="208" t="s">
        <v>826</v>
      </c>
      <c r="AD45" s="241" t="s">
        <v>2838</v>
      </c>
    </row>
    <row r="46" spans="1:30">
      <c r="B46" s="773" t="s">
        <v>134</v>
      </c>
      <c r="C46" s="773" t="s">
        <v>2839</v>
      </c>
      <c r="D46" s="773" t="s">
        <v>803</v>
      </c>
      <c r="E46" s="773" t="s">
        <v>2050</v>
      </c>
      <c r="F46" s="773" t="s">
        <v>2663</v>
      </c>
      <c r="G46" s="773" t="s">
        <v>2050</v>
      </c>
      <c r="H46" s="773" t="s">
        <v>2662</v>
      </c>
      <c r="I46" s="773" t="s">
        <v>338</v>
      </c>
      <c r="J46" s="773" t="s">
        <v>338</v>
      </c>
      <c r="K46" s="773" t="s">
        <v>338</v>
      </c>
      <c r="L46" s="773" t="s">
        <v>338</v>
      </c>
      <c r="M46" s="773" t="s">
        <v>338</v>
      </c>
      <c r="N46" s="773" t="s">
        <v>338</v>
      </c>
      <c r="O46" s="773" t="s">
        <v>338</v>
      </c>
      <c r="P46" s="773" t="s">
        <v>338</v>
      </c>
      <c r="Q46" s="773" t="s">
        <v>338</v>
      </c>
      <c r="R46" s="773" t="s">
        <v>338</v>
      </c>
      <c r="S46" s="773" t="s">
        <v>338</v>
      </c>
      <c r="T46" s="773" t="s">
        <v>338</v>
      </c>
      <c r="U46" s="773" t="s">
        <v>338</v>
      </c>
      <c r="V46" s="773" t="s">
        <v>338</v>
      </c>
      <c r="W46" s="773" t="s">
        <v>338</v>
      </c>
      <c r="X46" s="773" t="s">
        <v>338</v>
      </c>
      <c r="Y46" s="773" t="s">
        <v>134</v>
      </c>
      <c r="Z46" s="915">
        <v>3</v>
      </c>
      <c r="AA46" s="364"/>
      <c r="AB46" s="922" t="s">
        <v>338</v>
      </c>
      <c r="AC46" s="208" t="s">
        <v>828</v>
      </c>
      <c r="AD46" s="241" t="s">
        <v>2838</v>
      </c>
    </row>
    <row r="47" spans="1:30">
      <c r="A47" s="209"/>
      <c r="B47" s="773" t="s">
        <v>17</v>
      </c>
      <c r="C47" s="773" t="s">
        <v>338</v>
      </c>
      <c r="D47" s="773" t="s">
        <v>155</v>
      </c>
      <c r="E47" s="773" t="s">
        <v>338</v>
      </c>
      <c r="F47" s="773" t="s">
        <v>338</v>
      </c>
      <c r="G47" s="773" t="s">
        <v>338</v>
      </c>
      <c r="H47" s="773" t="s">
        <v>338</v>
      </c>
      <c r="I47" s="773" t="s">
        <v>338</v>
      </c>
      <c r="J47" s="773" t="s">
        <v>338</v>
      </c>
      <c r="K47" s="773" t="s">
        <v>338</v>
      </c>
      <c r="L47" s="773" t="s">
        <v>338</v>
      </c>
      <c r="M47" s="773" t="s">
        <v>338</v>
      </c>
      <c r="N47" s="773" t="s">
        <v>338</v>
      </c>
      <c r="O47" s="773" t="s">
        <v>338</v>
      </c>
      <c r="P47" s="773" t="s">
        <v>338</v>
      </c>
      <c r="Q47" s="773" t="s">
        <v>338</v>
      </c>
      <c r="R47" s="773" t="s">
        <v>338</v>
      </c>
      <c r="S47" s="773" t="s">
        <v>338</v>
      </c>
      <c r="T47" s="773" t="s">
        <v>338</v>
      </c>
      <c r="U47" s="773" t="s">
        <v>338</v>
      </c>
      <c r="V47" s="773" t="s">
        <v>338</v>
      </c>
      <c r="W47" s="773" t="s">
        <v>338</v>
      </c>
      <c r="X47" s="773" t="s">
        <v>338</v>
      </c>
      <c r="Y47" s="773" t="s">
        <v>17</v>
      </c>
      <c r="Z47" s="915" t="s">
        <v>668</v>
      </c>
      <c r="AA47" s="364"/>
      <c r="AB47" s="922" t="s">
        <v>338</v>
      </c>
      <c r="AC47" s="208" t="s">
        <v>802</v>
      </c>
      <c r="AD47" s="241" t="s">
        <v>2838</v>
      </c>
    </row>
    <row r="48" spans="1:30">
      <c r="A48" s="209"/>
      <c r="B48" s="773" t="s">
        <v>105</v>
      </c>
      <c r="C48" s="773">
        <v>98</v>
      </c>
      <c r="D48" s="773" t="s">
        <v>807</v>
      </c>
      <c r="E48" s="773" t="s">
        <v>2838</v>
      </c>
      <c r="F48" s="773" t="s">
        <v>809</v>
      </c>
      <c r="G48" s="773" t="s">
        <v>2841</v>
      </c>
      <c r="H48" s="773" t="s">
        <v>2664</v>
      </c>
      <c r="I48" s="773" t="s">
        <v>2841</v>
      </c>
      <c r="J48" s="773" t="s">
        <v>811</v>
      </c>
      <c r="K48" s="773" t="s">
        <v>2842</v>
      </c>
      <c r="L48" s="773" t="s">
        <v>814</v>
      </c>
      <c r="M48" s="773" t="s">
        <v>2842</v>
      </c>
      <c r="N48" s="773" t="s">
        <v>808</v>
      </c>
      <c r="O48" s="773" t="s">
        <v>698</v>
      </c>
      <c r="P48" s="773" t="s">
        <v>810</v>
      </c>
      <c r="Q48" s="773" t="s">
        <v>698</v>
      </c>
      <c r="R48" s="773" t="s">
        <v>813</v>
      </c>
      <c r="S48" s="773" t="s">
        <v>2843</v>
      </c>
      <c r="T48" s="773" t="s">
        <v>2665</v>
      </c>
      <c r="U48" s="773" t="s">
        <v>338</v>
      </c>
      <c r="V48" s="773" t="s">
        <v>338</v>
      </c>
      <c r="W48" s="773" t="s">
        <v>338</v>
      </c>
      <c r="X48" s="773" t="s">
        <v>338</v>
      </c>
      <c r="Y48" s="773" t="s">
        <v>105</v>
      </c>
      <c r="Z48" s="915">
        <v>9</v>
      </c>
      <c r="AA48" s="364"/>
      <c r="AB48" s="922" t="s">
        <v>338</v>
      </c>
      <c r="AC48" s="208" t="s">
        <v>841</v>
      </c>
      <c r="AD48" s="241" t="s">
        <v>2841</v>
      </c>
    </row>
    <row r="49" spans="1:30">
      <c r="B49" s="773" t="s">
        <v>24</v>
      </c>
      <c r="C49" s="773">
        <v>46</v>
      </c>
      <c r="D49" s="773" t="s">
        <v>817</v>
      </c>
      <c r="E49" s="773">
        <v>87</v>
      </c>
      <c r="F49" s="773" t="s">
        <v>2666</v>
      </c>
      <c r="G49" s="773">
        <v>87</v>
      </c>
      <c r="H49" s="773" t="s">
        <v>818</v>
      </c>
      <c r="I49" s="773">
        <v>136</v>
      </c>
      <c r="J49" s="773" t="s">
        <v>819</v>
      </c>
      <c r="K49" s="773">
        <v>178</v>
      </c>
      <c r="L49" s="773" t="s">
        <v>816</v>
      </c>
      <c r="M49" s="773" t="s">
        <v>2838</v>
      </c>
      <c r="N49" s="773" t="s">
        <v>3211</v>
      </c>
      <c r="O49" s="773" t="s">
        <v>2839</v>
      </c>
      <c r="P49" s="773" t="s">
        <v>2669</v>
      </c>
      <c r="Q49" s="773" t="s">
        <v>2839</v>
      </c>
      <c r="R49" s="773" t="s">
        <v>2668</v>
      </c>
      <c r="S49" s="773" t="s">
        <v>2841</v>
      </c>
      <c r="T49" s="773" t="s">
        <v>823</v>
      </c>
      <c r="U49" s="773" t="s">
        <v>2842</v>
      </c>
      <c r="V49" s="773" t="s">
        <v>821</v>
      </c>
      <c r="W49" s="773" t="s">
        <v>338</v>
      </c>
      <c r="X49" s="773" t="s">
        <v>338</v>
      </c>
      <c r="Y49" s="773" t="s">
        <v>24</v>
      </c>
      <c r="Z49" s="915">
        <v>40</v>
      </c>
      <c r="AA49" s="209"/>
      <c r="AB49" s="922" t="s">
        <v>338</v>
      </c>
      <c r="AC49" s="208" t="s">
        <v>804</v>
      </c>
      <c r="AD49" s="241" t="s">
        <v>2842</v>
      </c>
    </row>
    <row r="50" spans="1:30">
      <c r="B50" s="773" t="s">
        <v>131</v>
      </c>
      <c r="C50" s="773" t="s">
        <v>338</v>
      </c>
      <c r="D50" s="773" t="s">
        <v>155</v>
      </c>
      <c r="E50" s="773" t="s">
        <v>338</v>
      </c>
      <c r="F50" s="773" t="s">
        <v>338</v>
      </c>
      <c r="G50" s="773" t="s">
        <v>338</v>
      </c>
      <c r="H50" s="773" t="s">
        <v>338</v>
      </c>
      <c r="I50" s="773" t="s">
        <v>338</v>
      </c>
      <c r="J50" s="773" t="s">
        <v>338</v>
      </c>
      <c r="K50" s="773" t="s">
        <v>338</v>
      </c>
      <c r="L50" s="773" t="s">
        <v>338</v>
      </c>
      <c r="M50" s="773" t="s">
        <v>338</v>
      </c>
      <c r="N50" s="773" t="s">
        <v>338</v>
      </c>
      <c r="O50" s="773" t="s">
        <v>338</v>
      </c>
      <c r="P50" s="773" t="s">
        <v>338</v>
      </c>
      <c r="Q50" s="773" t="s">
        <v>338</v>
      </c>
      <c r="R50" s="773" t="s">
        <v>338</v>
      </c>
      <c r="S50" s="773" t="s">
        <v>338</v>
      </c>
      <c r="T50" s="773" t="s">
        <v>338</v>
      </c>
      <c r="U50" s="773" t="s">
        <v>338</v>
      </c>
      <c r="V50" s="773" t="s">
        <v>338</v>
      </c>
      <c r="W50" s="773" t="s">
        <v>338</v>
      </c>
      <c r="X50" s="773" t="s">
        <v>338</v>
      </c>
      <c r="Y50" s="773" t="s">
        <v>131</v>
      </c>
      <c r="Z50" s="915" t="s">
        <v>668</v>
      </c>
      <c r="AA50" s="364"/>
      <c r="AB50" s="922" t="s">
        <v>338</v>
      </c>
      <c r="AC50" s="208" t="s">
        <v>2846</v>
      </c>
      <c r="AD50" s="241" t="s">
        <v>698</v>
      </c>
    </row>
    <row r="51" spans="1:30">
      <c r="B51" s="773" t="s">
        <v>222</v>
      </c>
      <c r="C51" s="773" t="s">
        <v>338</v>
      </c>
      <c r="D51" s="773" t="s">
        <v>155</v>
      </c>
      <c r="E51" s="773" t="s">
        <v>338</v>
      </c>
      <c r="F51" s="773" t="s">
        <v>338</v>
      </c>
      <c r="G51" s="773" t="s">
        <v>338</v>
      </c>
      <c r="H51" s="773" t="s">
        <v>338</v>
      </c>
      <c r="I51" s="773" t="s">
        <v>338</v>
      </c>
      <c r="J51" s="773" t="s">
        <v>338</v>
      </c>
      <c r="K51" s="773" t="s">
        <v>338</v>
      </c>
      <c r="L51" s="773" t="s">
        <v>338</v>
      </c>
      <c r="M51" s="773" t="s">
        <v>338</v>
      </c>
      <c r="N51" s="773" t="s">
        <v>338</v>
      </c>
      <c r="O51" s="773" t="s">
        <v>338</v>
      </c>
      <c r="P51" s="773" t="s">
        <v>338</v>
      </c>
      <c r="Q51" s="773" t="s">
        <v>338</v>
      </c>
      <c r="R51" s="773" t="s">
        <v>338</v>
      </c>
      <c r="S51" s="773" t="s">
        <v>338</v>
      </c>
      <c r="T51" s="773" t="s">
        <v>338</v>
      </c>
      <c r="U51" s="773" t="s">
        <v>338</v>
      </c>
      <c r="V51" s="773" t="s">
        <v>338</v>
      </c>
      <c r="W51" s="773" t="s">
        <v>338</v>
      </c>
      <c r="X51" s="773" t="s">
        <v>338</v>
      </c>
      <c r="Y51" s="773" t="s">
        <v>222</v>
      </c>
      <c r="Z51" s="915" t="s">
        <v>668</v>
      </c>
      <c r="AA51" s="364"/>
      <c r="AB51" s="922" t="s">
        <v>338</v>
      </c>
      <c r="AC51" s="208" t="s">
        <v>829</v>
      </c>
      <c r="AD51" s="241" t="s">
        <v>701</v>
      </c>
    </row>
    <row r="52" spans="1:30">
      <c r="B52" s="773" t="s">
        <v>112</v>
      </c>
      <c r="C52" s="773" t="s">
        <v>338</v>
      </c>
      <c r="D52" s="773" t="s">
        <v>155</v>
      </c>
      <c r="E52" s="773" t="s">
        <v>338</v>
      </c>
      <c r="F52" s="773" t="s">
        <v>338</v>
      </c>
      <c r="G52" s="773" t="s">
        <v>338</v>
      </c>
      <c r="H52" s="773" t="s">
        <v>338</v>
      </c>
      <c r="I52" s="773" t="s">
        <v>338</v>
      </c>
      <c r="J52" s="773" t="s">
        <v>338</v>
      </c>
      <c r="K52" s="773" t="s">
        <v>338</v>
      </c>
      <c r="L52" s="773" t="s">
        <v>338</v>
      </c>
      <c r="M52" s="773" t="s">
        <v>338</v>
      </c>
      <c r="N52" s="773" t="s">
        <v>338</v>
      </c>
      <c r="O52" s="773" t="s">
        <v>338</v>
      </c>
      <c r="P52" s="773" t="s">
        <v>338</v>
      </c>
      <c r="Q52" s="773" t="s">
        <v>338</v>
      </c>
      <c r="R52" s="773" t="s">
        <v>338</v>
      </c>
      <c r="S52" s="773" t="s">
        <v>338</v>
      </c>
      <c r="T52" s="773" t="s">
        <v>338</v>
      </c>
      <c r="U52" s="773" t="s">
        <v>338</v>
      </c>
      <c r="V52" s="773" t="s">
        <v>338</v>
      </c>
      <c r="W52" s="773" t="s">
        <v>338</v>
      </c>
      <c r="X52" s="773" t="s">
        <v>338</v>
      </c>
      <c r="Y52" s="773" t="s">
        <v>112</v>
      </c>
      <c r="Z52" s="915" t="s">
        <v>668</v>
      </c>
      <c r="AA52" s="364"/>
      <c r="AB52" s="922" t="s">
        <v>338</v>
      </c>
      <c r="AC52" s="208" t="s">
        <v>2847</v>
      </c>
      <c r="AD52" s="241" t="s">
        <v>2843</v>
      </c>
    </row>
    <row r="53" spans="1:30">
      <c r="B53" s="773" t="s">
        <v>20</v>
      </c>
      <c r="C53" s="773">
        <v>32</v>
      </c>
      <c r="D53" s="773" t="s">
        <v>830</v>
      </c>
      <c r="E53" s="773">
        <v>41</v>
      </c>
      <c r="F53" s="773" t="s">
        <v>831</v>
      </c>
      <c r="G53" s="773">
        <v>42</v>
      </c>
      <c r="H53" s="773" t="s">
        <v>832</v>
      </c>
      <c r="I53" s="773">
        <v>75</v>
      </c>
      <c r="J53" s="773" t="s">
        <v>3212</v>
      </c>
      <c r="K53" s="773">
        <v>78</v>
      </c>
      <c r="L53" s="773" t="s">
        <v>839</v>
      </c>
      <c r="M53" s="773">
        <v>80</v>
      </c>
      <c r="N53" s="773" t="s">
        <v>2675</v>
      </c>
      <c r="O53" s="773">
        <v>83</v>
      </c>
      <c r="P53" s="773" t="s">
        <v>835</v>
      </c>
      <c r="Q53" s="773">
        <v>107</v>
      </c>
      <c r="R53" s="773" t="s">
        <v>2678</v>
      </c>
      <c r="S53" s="773">
        <v>114</v>
      </c>
      <c r="T53" s="773" t="s">
        <v>833</v>
      </c>
      <c r="U53" s="773">
        <v>118</v>
      </c>
      <c r="V53" s="773" t="s">
        <v>2676</v>
      </c>
      <c r="W53" s="773" t="s">
        <v>338</v>
      </c>
      <c r="X53" s="773" t="s">
        <v>338</v>
      </c>
      <c r="Y53" s="773" t="s">
        <v>20</v>
      </c>
      <c r="Z53" s="915">
        <v>48</v>
      </c>
      <c r="AA53" s="364"/>
      <c r="AB53" s="922" t="s">
        <v>338</v>
      </c>
      <c r="AC53" s="208" t="s">
        <v>827</v>
      </c>
      <c r="AD53" s="241" t="s">
        <v>2843</v>
      </c>
    </row>
    <row r="54" spans="1:30">
      <c r="B54" s="773" t="s">
        <v>48</v>
      </c>
      <c r="C54" s="773" t="s">
        <v>338</v>
      </c>
      <c r="D54" s="773" t="s">
        <v>155</v>
      </c>
      <c r="E54" s="773" t="s">
        <v>338</v>
      </c>
      <c r="F54" s="773" t="s">
        <v>338</v>
      </c>
      <c r="G54" s="773" t="s">
        <v>338</v>
      </c>
      <c r="H54" s="773" t="s">
        <v>338</v>
      </c>
      <c r="I54" s="773" t="s">
        <v>338</v>
      </c>
      <c r="J54" s="773" t="s">
        <v>338</v>
      </c>
      <c r="K54" s="773" t="s">
        <v>338</v>
      </c>
      <c r="L54" s="773" t="s">
        <v>338</v>
      </c>
      <c r="M54" s="773" t="s">
        <v>338</v>
      </c>
      <c r="N54" s="773" t="s">
        <v>338</v>
      </c>
      <c r="O54" s="773" t="s">
        <v>338</v>
      </c>
      <c r="P54" s="773" t="s">
        <v>338</v>
      </c>
      <c r="Q54" s="773" t="s">
        <v>338</v>
      </c>
      <c r="R54" s="773" t="s">
        <v>338</v>
      </c>
      <c r="S54" s="773" t="s">
        <v>338</v>
      </c>
      <c r="T54" s="773" t="s">
        <v>338</v>
      </c>
      <c r="U54" s="773" t="s">
        <v>338</v>
      </c>
      <c r="V54" s="773" t="s">
        <v>338</v>
      </c>
      <c r="W54" s="773" t="s">
        <v>338</v>
      </c>
      <c r="X54" s="773" t="s">
        <v>338</v>
      </c>
      <c r="Y54" s="773" t="s">
        <v>48</v>
      </c>
      <c r="Z54" s="915" t="s">
        <v>668</v>
      </c>
      <c r="AA54" s="364"/>
      <c r="AB54" s="922" t="s">
        <v>338</v>
      </c>
      <c r="AC54" s="208" t="s">
        <v>2848</v>
      </c>
      <c r="AD54" s="241" t="s">
        <v>2050</v>
      </c>
    </row>
    <row r="55" spans="1:30">
      <c r="B55" s="773" t="s">
        <v>75</v>
      </c>
      <c r="C55" s="773" t="s">
        <v>2842</v>
      </c>
      <c r="D55" s="773" t="s">
        <v>845</v>
      </c>
      <c r="E55" s="773" t="s">
        <v>698</v>
      </c>
      <c r="F55" s="773" t="s">
        <v>842</v>
      </c>
      <c r="G55" s="773" t="s">
        <v>2843</v>
      </c>
      <c r="H55" s="773" t="s">
        <v>843</v>
      </c>
      <c r="I55" s="773" t="s">
        <v>2843</v>
      </c>
      <c r="J55" s="773" t="s">
        <v>2682</v>
      </c>
      <c r="K55" s="773" t="s">
        <v>2843</v>
      </c>
      <c r="L55" s="773" t="s">
        <v>844</v>
      </c>
      <c r="M55" s="773" t="s">
        <v>2843</v>
      </c>
      <c r="N55" s="773" t="s">
        <v>846</v>
      </c>
      <c r="O55" s="773" t="s">
        <v>2843</v>
      </c>
      <c r="P55" s="773" t="s">
        <v>847</v>
      </c>
      <c r="Q55" s="773" t="s">
        <v>2050</v>
      </c>
      <c r="R55" s="773" t="s">
        <v>3213</v>
      </c>
      <c r="S55" s="773" t="s">
        <v>338</v>
      </c>
      <c r="T55" s="773" t="s">
        <v>338</v>
      </c>
      <c r="U55" s="773" t="s">
        <v>338</v>
      </c>
      <c r="V55" s="773" t="s">
        <v>338</v>
      </c>
      <c r="W55" s="773" t="s">
        <v>338</v>
      </c>
      <c r="X55" s="773" t="s">
        <v>338</v>
      </c>
      <c r="Y55" s="773" t="s">
        <v>75</v>
      </c>
      <c r="Z55" s="915">
        <v>8</v>
      </c>
      <c r="AA55" s="364"/>
      <c r="AB55" s="922" t="s">
        <v>78</v>
      </c>
      <c r="AC55" s="208" t="s">
        <v>859</v>
      </c>
      <c r="AD55" s="241">
        <v>45</v>
      </c>
    </row>
    <row r="56" spans="1:30">
      <c r="B56" s="773" t="s">
        <v>68</v>
      </c>
      <c r="C56" s="773" t="s">
        <v>338</v>
      </c>
      <c r="D56" s="773" t="s">
        <v>155</v>
      </c>
      <c r="E56" s="773" t="s">
        <v>338</v>
      </c>
      <c r="F56" s="773" t="s">
        <v>338</v>
      </c>
      <c r="G56" s="773" t="s">
        <v>338</v>
      </c>
      <c r="H56" s="773" t="s">
        <v>338</v>
      </c>
      <c r="I56" s="773" t="s">
        <v>338</v>
      </c>
      <c r="J56" s="773" t="s">
        <v>338</v>
      </c>
      <c r="K56" s="773" t="s">
        <v>338</v>
      </c>
      <c r="L56" s="773" t="s">
        <v>338</v>
      </c>
      <c r="M56" s="773" t="s">
        <v>338</v>
      </c>
      <c r="N56" s="773" t="s">
        <v>338</v>
      </c>
      <c r="O56" s="773" t="s">
        <v>338</v>
      </c>
      <c r="P56" s="773" t="s">
        <v>338</v>
      </c>
      <c r="Q56" s="773" t="s">
        <v>338</v>
      </c>
      <c r="R56" s="773" t="s">
        <v>338</v>
      </c>
      <c r="S56" s="773" t="s">
        <v>338</v>
      </c>
      <c r="T56" s="773" t="s">
        <v>338</v>
      </c>
      <c r="U56" s="773" t="s">
        <v>338</v>
      </c>
      <c r="V56" s="773" t="s">
        <v>338</v>
      </c>
      <c r="W56" s="773" t="s">
        <v>338</v>
      </c>
      <c r="X56" s="773" t="s">
        <v>338</v>
      </c>
      <c r="Y56" s="773" t="s">
        <v>68</v>
      </c>
      <c r="Z56" s="915" t="s">
        <v>668</v>
      </c>
      <c r="AA56" s="209"/>
      <c r="AB56" s="922" t="s">
        <v>338</v>
      </c>
      <c r="AC56" s="208" t="s">
        <v>851</v>
      </c>
      <c r="AD56" s="241">
        <v>103</v>
      </c>
    </row>
    <row r="57" spans="1:30">
      <c r="A57" s="209"/>
      <c r="B57" s="773" t="s">
        <v>77</v>
      </c>
      <c r="C57" s="773" t="s">
        <v>338</v>
      </c>
      <c r="D57" s="773" t="s">
        <v>155</v>
      </c>
      <c r="E57" s="773" t="s">
        <v>338</v>
      </c>
      <c r="F57" s="773" t="s">
        <v>338</v>
      </c>
      <c r="G57" s="773" t="s">
        <v>338</v>
      </c>
      <c r="H57" s="773" t="s">
        <v>338</v>
      </c>
      <c r="I57" s="773" t="s">
        <v>338</v>
      </c>
      <c r="J57" s="773" t="s">
        <v>338</v>
      </c>
      <c r="K57" s="773" t="s">
        <v>338</v>
      </c>
      <c r="L57" s="773" t="s">
        <v>338</v>
      </c>
      <c r="M57" s="773" t="s">
        <v>338</v>
      </c>
      <c r="N57" s="773" t="s">
        <v>338</v>
      </c>
      <c r="O57" s="773" t="s">
        <v>338</v>
      </c>
      <c r="P57" s="773" t="s">
        <v>338</v>
      </c>
      <c r="Q57" s="773" t="s">
        <v>338</v>
      </c>
      <c r="R57" s="773" t="s">
        <v>338</v>
      </c>
      <c r="S57" s="773" t="s">
        <v>338</v>
      </c>
      <c r="T57" s="773" t="s">
        <v>338</v>
      </c>
      <c r="U57" s="773" t="s">
        <v>338</v>
      </c>
      <c r="V57" s="773" t="s">
        <v>338</v>
      </c>
      <c r="W57" s="773" t="s">
        <v>338</v>
      </c>
      <c r="X57" s="773" t="s">
        <v>338</v>
      </c>
      <c r="Y57" s="773" t="s">
        <v>77</v>
      </c>
      <c r="Z57" s="915" t="s">
        <v>668</v>
      </c>
      <c r="AA57" s="364"/>
      <c r="AB57" s="922" t="s">
        <v>338</v>
      </c>
      <c r="AC57" s="208" t="s">
        <v>2849</v>
      </c>
      <c r="AD57" s="241">
        <v>164</v>
      </c>
    </row>
    <row r="58" spans="1:30">
      <c r="B58" s="773" t="s">
        <v>89</v>
      </c>
      <c r="C58" s="773" t="s">
        <v>338</v>
      </c>
      <c r="D58" s="773" t="s">
        <v>155</v>
      </c>
      <c r="E58" s="773" t="s">
        <v>338</v>
      </c>
      <c r="F58" s="773" t="s">
        <v>338</v>
      </c>
      <c r="G58" s="773" t="s">
        <v>338</v>
      </c>
      <c r="H58" s="773" t="s">
        <v>338</v>
      </c>
      <c r="I58" s="773" t="s">
        <v>338</v>
      </c>
      <c r="J58" s="773" t="s">
        <v>338</v>
      </c>
      <c r="K58" s="773" t="s">
        <v>338</v>
      </c>
      <c r="L58" s="773" t="s">
        <v>338</v>
      </c>
      <c r="M58" s="773" t="s">
        <v>338</v>
      </c>
      <c r="N58" s="773" t="s">
        <v>338</v>
      </c>
      <c r="O58" s="773" t="s">
        <v>338</v>
      </c>
      <c r="P58" s="773" t="s">
        <v>338</v>
      </c>
      <c r="Q58" s="773" t="s">
        <v>338</v>
      </c>
      <c r="R58" s="773" t="s">
        <v>338</v>
      </c>
      <c r="S58" s="773" t="s">
        <v>338</v>
      </c>
      <c r="T58" s="773" t="s">
        <v>338</v>
      </c>
      <c r="U58" s="773" t="s">
        <v>338</v>
      </c>
      <c r="V58" s="773" t="s">
        <v>338</v>
      </c>
      <c r="W58" s="773" t="s">
        <v>338</v>
      </c>
      <c r="X58" s="773" t="s">
        <v>338</v>
      </c>
      <c r="Y58" s="773" t="s">
        <v>89</v>
      </c>
      <c r="Z58" s="915" t="s">
        <v>668</v>
      </c>
      <c r="AA58" s="209"/>
      <c r="AB58" s="922" t="s">
        <v>338</v>
      </c>
      <c r="AC58" s="208" t="s">
        <v>879</v>
      </c>
      <c r="AD58" s="241">
        <v>170</v>
      </c>
    </row>
    <row r="59" spans="1:30">
      <c r="A59" s="209"/>
      <c r="B59" s="773" t="s">
        <v>93</v>
      </c>
      <c r="C59" s="773">
        <v>39</v>
      </c>
      <c r="D59" s="773" t="s">
        <v>853</v>
      </c>
      <c r="E59" s="773">
        <v>56</v>
      </c>
      <c r="F59" s="773" t="s">
        <v>852</v>
      </c>
      <c r="G59" s="773">
        <v>56</v>
      </c>
      <c r="H59" s="773" t="s">
        <v>856</v>
      </c>
      <c r="I59" s="773">
        <v>126</v>
      </c>
      <c r="J59" s="773" t="s">
        <v>854</v>
      </c>
      <c r="K59" s="773">
        <v>129</v>
      </c>
      <c r="L59" s="773" t="s">
        <v>855</v>
      </c>
      <c r="M59" s="773" t="s">
        <v>2842</v>
      </c>
      <c r="N59" s="773" t="s">
        <v>857</v>
      </c>
      <c r="O59" s="773" t="s">
        <v>338</v>
      </c>
      <c r="P59" s="773" t="s">
        <v>338</v>
      </c>
      <c r="Q59" s="773" t="s">
        <v>338</v>
      </c>
      <c r="R59" s="773" t="s">
        <v>338</v>
      </c>
      <c r="S59" s="773" t="s">
        <v>338</v>
      </c>
      <c r="T59" s="773" t="s">
        <v>338</v>
      </c>
      <c r="U59" s="773" t="s">
        <v>338</v>
      </c>
      <c r="V59" s="773" t="s">
        <v>338</v>
      </c>
      <c r="W59" s="773" t="s">
        <v>338</v>
      </c>
      <c r="X59" s="773" t="s">
        <v>338</v>
      </c>
      <c r="Y59" s="773" t="s">
        <v>93</v>
      </c>
      <c r="Z59" s="915">
        <v>6</v>
      </c>
      <c r="AA59" s="364"/>
      <c r="AB59" s="922" t="s">
        <v>338</v>
      </c>
      <c r="AC59" s="208" t="s">
        <v>2850</v>
      </c>
      <c r="AD59" s="241" t="s">
        <v>2838</v>
      </c>
    </row>
    <row r="60" spans="1:30">
      <c r="B60" s="773" t="s">
        <v>82</v>
      </c>
      <c r="C60" s="773" t="s">
        <v>698</v>
      </c>
      <c r="D60" s="773" t="s">
        <v>863</v>
      </c>
      <c r="E60" s="773" t="s">
        <v>2843</v>
      </c>
      <c r="F60" s="773" t="s">
        <v>860</v>
      </c>
      <c r="G60" s="773" t="s">
        <v>2843</v>
      </c>
      <c r="H60" s="773" t="s">
        <v>2684</v>
      </c>
      <c r="I60" s="773" t="s">
        <v>2050</v>
      </c>
      <c r="J60" s="773" t="s">
        <v>864</v>
      </c>
      <c r="K60" s="773" t="s">
        <v>2050</v>
      </c>
      <c r="L60" s="773" t="s">
        <v>861</v>
      </c>
      <c r="M60" s="773" t="s">
        <v>338</v>
      </c>
      <c r="N60" s="773" t="s">
        <v>338</v>
      </c>
      <c r="O60" s="773" t="s">
        <v>338</v>
      </c>
      <c r="P60" s="773" t="s">
        <v>338</v>
      </c>
      <c r="Q60" s="773" t="s">
        <v>338</v>
      </c>
      <c r="R60" s="773" t="s">
        <v>338</v>
      </c>
      <c r="S60" s="773" t="s">
        <v>338</v>
      </c>
      <c r="T60" s="773" t="s">
        <v>338</v>
      </c>
      <c r="U60" s="773" t="s">
        <v>338</v>
      </c>
      <c r="V60" s="773" t="s">
        <v>338</v>
      </c>
      <c r="W60" s="773" t="s">
        <v>338</v>
      </c>
      <c r="X60" s="773" t="s">
        <v>338</v>
      </c>
      <c r="Y60" s="773" t="s">
        <v>82</v>
      </c>
      <c r="Z60" s="915">
        <v>5</v>
      </c>
      <c r="AA60" s="364"/>
      <c r="AB60" s="922" t="s">
        <v>338</v>
      </c>
      <c r="AC60" s="208" t="s">
        <v>2851</v>
      </c>
      <c r="AD60" s="241" t="s">
        <v>2839</v>
      </c>
    </row>
    <row r="61" spans="1:30">
      <c r="B61" s="773" t="s">
        <v>145</v>
      </c>
      <c r="C61" s="773" t="s">
        <v>2841</v>
      </c>
      <c r="D61" s="773" t="s">
        <v>3214</v>
      </c>
      <c r="E61" s="773" t="s">
        <v>698</v>
      </c>
      <c r="F61" s="773" t="s">
        <v>866</v>
      </c>
      <c r="G61" s="773" t="s">
        <v>338</v>
      </c>
      <c r="H61" s="773" t="s">
        <v>338</v>
      </c>
      <c r="I61" s="773" t="s">
        <v>338</v>
      </c>
      <c r="J61" s="773" t="s">
        <v>338</v>
      </c>
      <c r="K61" s="773" t="s">
        <v>338</v>
      </c>
      <c r="L61" s="773" t="s">
        <v>338</v>
      </c>
      <c r="M61" s="773" t="s">
        <v>338</v>
      </c>
      <c r="N61" s="773" t="s">
        <v>338</v>
      </c>
      <c r="O61" s="773" t="s">
        <v>338</v>
      </c>
      <c r="P61" s="773" t="s">
        <v>338</v>
      </c>
      <c r="Q61" s="773" t="s">
        <v>338</v>
      </c>
      <c r="R61" s="773" t="s">
        <v>338</v>
      </c>
      <c r="S61" s="773" t="s">
        <v>338</v>
      </c>
      <c r="T61" s="773" t="s">
        <v>338</v>
      </c>
      <c r="U61" s="773" t="s">
        <v>338</v>
      </c>
      <c r="V61" s="773" t="s">
        <v>338</v>
      </c>
      <c r="W61" s="773" t="s">
        <v>338</v>
      </c>
      <c r="X61" s="773" t="s">
        <v>338</v>
      </c>
      <c r="Y61" s="773" t="s">
        <v>145</v>
      </c>
      <c r="Z61" s="915">
        <v>2</v>
      </c>
      <c r="AA61" s="364"/>
      <c r="AB61" s="922" t="s">
        <v>338</v>
      </c>
      <c r="AC61" s="208" t="s">
        <v>891</v>
      </c>
      <c r="AD61" s="241" t="s">
        <v>2842</v>
      </c>
    </row>
    <row r="62" spans="1:30">
      <c r="B62" s="773" t="s">
        <v>6</v>
      </c>
      <c r="C62" s="773" t="s">
        <v>2841</v>
      </c>
      <c r="D62" s="773" t="s">
        <v>868</v>
      </c>
      <c r="E62" s="773" t="s">
        <v>2842</v>
      </c>
      <c r="F62" s="773" t="s">
        <v>3215</v>
      </c>
      <c r="G62" s="773" t="s">
        <v>698</v>
      </c>
      <c r="H62" s="773" t="s">
        <v>3216</v>
      </c>
      <c r="I62" s="773" t="s">
        <v>2843</v>
      </c>
      <c r="J62" s="773" t="s">
        <v>3217</v>
      </c>
      <c r="K62" s="773" t="s">
        <v>2843</v>
      </c>
      <c r="L62" s="773" t="s">
        <v>3218</v>
      </c>
      <c r="M62" s="773" t="s">
        <v>2843</v>
      </c>
      <c r="N62" s="773" t="s">
        <v>3219</v>
      </c>
      <c r="O62" s="773" t="s">
        <v>2843</v>
      </c>
      <c r="P62" s="773" t="s">
        <v>3220</v>
      </c>
      <c r="Q62" s="773" t="s">
        <v>2843</v>
      </c>
      <c r="R62" s="773" t="s">
        <v>2692</v>
      </c>
      <c r="S62" s="773" t="s">
        <v>2843</v>
      </c>
      <c r="T62" s="773" t="s">
        <v>3221</v>
      </c>
      <c r="U62" s="773" t="s">
        <v>2843</v>
      </c>
      <c r="V62" s="773" t="s">
        <v>3222</v>
      </c>
      <c r="W62" s="773" t="s">
        <v>338</v>
      </c>
      <c r="X62" s="773" t="s">
        <v>338</v>
      </c>
      <c r="Y62" s="773" t="s">
        <v>6</v>
      </c>
      <c r="Z62" s="915">
        <v>33</v>
      </c>
      <c r="AA62" s="364"/>
      <c r="AB62" s="922" t="s">
        <v>338</v>
      </c>
      <c r="AC62" s="208" t="s">
        <v>2852</v>
      </c>
      <c r="AD62" s="241" t="s">
        <v>2842</v>
      </c>
    </row>
    <row r="63" spans="1:30">
      <c r="B63" s="773" t="s">
        <v>8</v>
      </c>
      <c r="C63" s="773" t="s">
        <v>2050</v>
      </c>
      <c r="D63" s="773" t="s">
        <v>2694</v>
      </c>
      <c r="E63" s="773" t="s">
        <v>338</v>
      </c>
      <c r="F63" s="773" t="s">
        <v>338</v>
      </c>
      <c r="G63" s="773" t="s">
        <v>338</v>
      </c>
      <c r="H63" s="773" t="s">
        <v>338</v>
      </c>
      <c r="I63" s="773" t="s">
        <v>338</v>
      </c>
      <c r="J63" s="773" t="s">
        <v>338</v>
      </c>
      <c r="K63" s="773" t="s">
        <v>338</v>
      </c>
      <c r="L63" s="773" t="s">
        <v>338</v>
      </c>
      <c r="M63" s="773" t="s">
        <v>338</v>
      </c>
      <c r="N63" s="773" t="s">
        <v>338</v>
      </c>
      <c r="O63" s="773" t="s">
        <v>338</v>
      </c>
      <c r="P63" s="773" t="s">
        <v>338</v>
      </c>
      <c r="Q63" s="773" t="s">
        <v>338</v>
      </c>
      <c r="R63" s="773" t="s">
        <v>338</v>
      </c>
      <c r="S63" s="773" t="s">
        <v>338</v>
      </c>
      <c r="T63" s="773" t="s">
        <v>338</v>
      </c>
      <c r="U63" s="773" t="s">
        <v>338</v>
      </c>
      <c r="V63" s="773" t="s">
        <v>338</v>
      </c>
      <c r="W63" s="773" t="s">
        <v>338</v>
      </c>
      <c r="X63" s="773" t="s">
        <v>338</v>
      </c>
      <c r="Y63" s="773" t="s">
        <v>8</v>
      </c>
      <c r="Z63" s="915">
        <v>1</v>
      </c>
      <c r="AA63" s="364"/>
      <c r="AB63" s="922" t="s">
        <v>9</v>
      </c>
      <c r="AC63" s="208" t="s">
        <v>2853</v>
      </c>
      <c r="AD63" s="241" t="s">
        <v>2838</v>
      </c>
    </row>
    <row r="64" spans="1:30">
      <c r="B64" s="773" t="s">
        <v>22</v>
      </c>
      <c r="C64" s="773" t="s">
        <v>2841</v>
      </c>
      <c r="D64" s="773" t="s">
        <v>3223</v>
      </c>
      <c r="E64" s="773" t="s">
        <v>2842</v>
      </c>
      <c r="F64" s="773" t="s">
        <v>3224</v>
      </c>
      <c r="G64" s="773" t="s">
        <v>698</v>
      </c>
      <c r="H64" s="773" t="s">
        <v>882</v>
      </c>
      <c r="I64" s="773" t="s">
        <v>701</v>
      </c>
      <c r="J64" s="773" t="s">
        <v>881</v>
      </c>
      <c r="K64" s="773" t="s">
        <v>701</v>
      </c>
      <c r="L64" s="773" t="s">
        <v>3225</v>
      </c>
      <c r="M64" s="773" t="s">
        <v>701</v>
      </c>
      <c r="N64" s="773" t="s">
        <v>889</v>
      </c>
      <c r="O64" s="773" t="s">
        <v>701</v>
      </c>
      <c r="P64" s="773" t="s">
        <v>3226</v>
      </c>
      <c r="Q64" s="773" t="s">
        <v>701</v>
      </c>
      <c r="R64" s="773" t="s">
        <v>884</v>
      </c>
      <c r="S64" s="773" t="s">
        <v>701</v>
      </c>
      <c r="T64" s="773" t="s">
        <v>3227</v>
      </c>
      <c r="U64" s="773" t="s">
        <v>701</v>
      </c>
      <c r="V64" s="773" t="s">
        <v>880</v>
      </c>
      <c r="W64" s="773" t="s">
        <v>338</v>
      </c>
      <c r="X64" s="773" t="s">
        <v>338</v>
      </c>
      <c r="Y64" s="773" t="s">
        <v>22</v>
      </c>
      <c r="Z64" s="915">
        <v>24</v>
      </c>
      <c r="AA64" s="364"/>
      <c r="AB64" s="922" t="s">
        <v>338</v>
      </c>
      <c r="AC64" s="208" t="s">
        <v>916</v>
      </c>
      <c r="AD64" s="241" t="s">
        <v>698</v>
      </c>
    </row>
    <row r="65" spans="1:30">
      <c r="B65" s="773" t="s">
        <v>40</v>
      </c>
      <c r="C65" s="773" t="s">
        <v>338</v>
      </c>
      <c r="D65" s="773" t="s">
        <v>155</v>
      </c>
      <c r="E65" s="773" t="s">
        <v>338</v>
      </c>
      <c r="F65" s="773" t="s">
        <v>338</v>
      </c>
      <c r="G65" s="773" t="s">
        <v>338</v>
      </c>
      <c r="H65" s="773" t="s">
        <v>338</v>
      </c>
      <c r="I65" s="773" t="s">
        <v>338</v>
      </c>
      <c r="J65" s="773" t="s">
        <v>338</v>
      </c>
      <c r="K65" s="773" t="s">
        <v>338</v>
      </c>
      <c r="L65" s="773" t="s">
        <v>338</v>
      </c>
      <c r="M65" s="773" t="s">
        <v>338</v>
      </c>
      <c r="N65" s="773" t="s">
        <v>338</v>
      </c>
      <c r="O65" s="773" t="s">
        <v>338</v>
      </c>
      <c r="P65" s="773" t="s">
        <v>338</v>
      </c>
      <c r="Q65" s="773" t="s">
        <v>338</v>
      </c>
      <c r="R65" s="773" t="s">
        <v>338</v>
      </c>
      <c r="S65" s="773" t="s">
        <v>338</v>
      </c>
      <c r="T65" s="773" t="s">
        <v>338</v>
      </c>
      <c r="U65" s="773" t="s">
        <v>338</v>
      </c>
      <c r="V65" s="773" t="s">
        <v>338</v>
      </c>
      <c r="W65" s="773" t="s">
        <v>338</v>
      </c>
      <c r="X65" s="773" t="s">
        <v>338</v>
      </c>
      <c r="Y65" s="773" t="s">
        <v>40</v>
      </c>
      <c r="Z65" s="915" t="s">
        <v>668</v>
      </c>
      <c r="AA65" s="364"/>
      <c r="AB65" s="922" t="s">
        <v>338</v>
      </c>
      <c r="AC65" s="208" t="s">
        <v>927</v>
      </c>
      <c r="AD65" s="241" t="s">
        <v>2843</v>
      </c>
    </row>
    <row r="66" spans="1:30">
      <c r="B66" s="773" t="s">
        <v>110</v>
      </c>
      <c r="C66" s="773">
        <v>155</v>
      </c>
      <c r="D66" s="773" t="s">
        <v>892</v>
      </c>
      <c r="E66" s="773" t="s">
        <v>2838</v>
      </c>
      <c r="F66" s="773" t="s">
        <v>3228</v>
      </c>
      <c r="G66" s="773" t="s">
        <v>2839</v>
      </c>
      <c r="H66" s="773" t="s">
        <v>893</v>
      </c>
      <c r="I66" s="773" t="s">
        <v>2841</v>
      </c>
      <c r="J66" s="773" t="s">
        <v>895</v>
      </c>
      <c r="K66" s="773" t="s">
        <v>2841</v>
      </c>
      <c r="L66" s="773" t="s">
        <v>894</v>
      </c>
      <c r="M66" s="773" t="s">
        <v>698</v>
      </c>
      <c r="N66" s="773" t="s">
        <v>2704</v>
      </c>
      <c r="O66" s="773" t="s">
        <v>701</v>
      </c>
      <c r="P66" s="773" t="s">
        <v>2703</v>
      </c>
      <c r="Q66" s="773" t="s">
        <v>701</v>
      </c>
      <c r="R66" s="773" t="s">
        <v>896</v>
      </c>
      <c r="S66" s="773" t="s">
        <v>2050</v>
      </c>
      <c r="T66" s="773" t="s">
        <v>2705</v>
      </c>
      <c r="U66" s="773" t="s">
        <v>338</v>
      </c>
      <c r="V66" s="773" t="s">
        <v>338</v>
      </c>
      <c r="W66" s="773" t="s">
        <v>338</v>
      </c>
      <c r="X66" s="773" t="s">
        <v>338</v>
      </c>
      <c r="Y66" s="773" t="s">
        <v>110</v>
      </c>
      <c r="Z66" s="915">
        <v>9</v>
      </c>
      <c r="AA66" s="364"/>
      <c r="AB66" s="922" t="s">
        <v>338</v>
      </c>
      <c r="AC66" s="208" t="s">
        <v>929</v>
      </c>
      <c r="AD66" s="241" t="s">
        <v>2843</v>
      </c>
    </row>
    <row r="67" spans="1:30">
      <c r="B67" s="773" t="s">
        <v>91</v>
      </c>
      <c r="C67" s="773">
        <v>191</v>
      </c>
      <c r="D67" s="773" t="s">
        <v>901</v>
      </c>
      <c r="E67" s="773" t="s">
        <v>2838</v>
      </c>
      <c r="F67" s="773" t="s">
        <v>900</v>
      </c>
      <c r="G67" s="773" t="s">
        <v>698</v>
      </c>
      <c r="H67" s="773" t="s">
        <v>899</v>
      </c>
      <c r="I67" s="773" t="s">
        <v>701</v>
      </c>
      <c r="J67" s="773" t="s">
        <v>902</v>
      </c>
      <c r="K67" s="773" t="s">
        <v>2843</v>
      </c>
      <c r="L67" s="773" t="s">
        <v>3229</v>
      </c>
      <c r="M67" s="773" t="s">
        <v>2843</v>
      </c>
      <c r="N67" s="773" t="s">
        <v>904</v>
      </c>
      <c r="O67" s="773" t="s">
        <v>338</v>
      </c>
      <c r="P67" s="773" t="s">
        <v>338</v>
      </c>
      <c r="Q67" s="773" t="s">
        <v>338</v>
      </c>
      <c r="R67" s="773" t="s">
        <v>338</v>
      </c>
      <c r="S67" s="773" t="s">
        <v>338</v>
      </c>
      <c r="T67" s="773" t="s">
        <v>338</v>
      </c>
      <c r="U67" s="773" t="s">
        <v>338</v>
      </c>
      <c r="V67" s="773" t="s">
        <v>338</v>
      </c>
      <c r="W67" s="773" t="s">
        <v>338</v>
      </c>
      <c r="X67" s="773" t="s">
        <v>338</v>
      </c>
      <c r="Y67" s="773" t="s">
        <v>91</v>
      </c>
      <c r="Z67" s="915">
        <v>6</v>
      </c>
      <c r="AA67" s="364"/>
      <c r="AB67" s="922" t="s">
        <v>338</v>
      </c>
      <c r="AC67" s="208" t="s">
        <v>932</v>
      </c>
      <c r="AD67" s="241" t="s">
        <v>2843</v>
      </c>
    </row>
    <row r="68" spans="1:30">
      <c r="A68" s="209"/>
      <c r="B68" s="773" t="s">
        <v>26</v>
      </c>
      <c r="C68" s="773">
        <v>167</v>
      </c>
      <c r="D68" s="773" t="s">
        <v>910</v>
      </c>
      <c r="E68" s="773">
        <v>170</v>
      </c>
      <c r="F68" s="773" t="s">
        <v>3230</v>
      </c>
      <c r="G68" s="773">
        <v>181</v>
      </c>
      <c r="H68" s="773" t="s">
        <v>3231</v>
      </c>
      <c r="I68" s="773" t="s">
        <v>2838</v>
      </c>
      <c r="J68" s="773" t="s">
        <v>906</v>
      </c>
      <c r="K68" s="773" t="s">
        <v>2839</v>
      </c>
      <c r="L68" s="773" t="s">
        <v>911</v>
      </c>
      <c r="M68" s="773" t="s">
        <v>2839</v>
      </c>
      <c r="N68" s="773" t="s">
        <v>2707</v>
      </c>
      <c r="O68" s="773" t="s">
        <v>2841</v>
      </c>
      <c r="P68" s="773" t="s">
        <v>2708</v>
      </c>
      <c r="Q68" s="773" t="s">
        <v>2842</v>
      </c>
      <c r="R68" s="773" t="s">
        <v>909</v>
      </c>
      <c r="S68" s="773" t="s">
        <v>2842</v>
      </c>
      <c r="T68" s="773" t="s">
        <v>907</v>
      </c>
      <c r="U68" s="773" t="s">
        <v>2842</v>
      </c>
      <c r="V68" s="773" t="s">
        <v>914</v>
      </c>
      <c r="W68" s="773" t="s">
        <v>338</v>
      </c>
      <c r="X68" s="773" t="s">
        <v>338</v>
      </c>
      <c r="Y68" s="773" t="s">
        <v>26</v>
      </c>
      <c r="Z68" s="915">
        <v>49</v>
      </c>
      <c r="AA68" s="364"/>
      <c r="AB68" s="922" t="s">
        <v>338</v>
      </c>
      <c r="AC68" s="208" t="s">
        <v>2854</v>
      </c>
      <c r="AD68" s="241" t="s">
        <v>2843</v>
      </c>
    </row>
    <row r="69" spans="1:30">
      <c r="B69" s="773" t="s">
        <v>14</v>
      </c>
      <c r="C69" s="773">
        <v>36</v>
      </c>
      <c r="D69" s="773" t="s">
        <v>917</v>
      </c>
      <c r="E69" s="773">
        <v>54</v>
      </c>
      <c r="F69" s="773" t="s">
        <v>918</v>
      </c>
      <c r="G69" s="773" t="s">
        <v>2838</v>
      </c>
      <c r="H69" s="773" t="s">
        <v>923</v>
      </c>
      <c r="I69" s="773" t="s">
        <v>2841</v>
      </c>
      <c r="J69" s="773" t="s">
        <v>920</v>
      </c>
      <c r="K69" s="773" t="s">
        <v>2842</v>
      </c>
      <c r="L69" s="773" t="s">
        <v>919</v>
      </c>
      <c r="M69" s="773" t="s">
        <v>2842</v>
      </c>
      <c r="N69" s="773" t="s">
        <v>922</v>
      </c>
      <c r="O69" s="773" t="s">
        <v>2842</v>
      </c>
      <c r="P69" s="773" t="s">
        <v>3232</v>
      </c>
      <c r="Q69" s="773" t="s">
        <v>698</v>
      </c>
      <c r="R69" s="773" t="s">
        <v>926</v>
      </c>
      <c r="S69" s="773" t="s">
        <v>698</v>
      </c>
      <c r="T69" s="773" t="s">
        <v>3233</v>
      </c>
      <c r="U69" s="773" t="s">
        <v>698</v>
      </c>
      <c r="V69" s="773" t="s">
        <v>924</v>
      </c>
      <c r="W69" s="773" t="s">
        <v>338</v>
      </c>
      <c r="X69" s="773" t="s">
        <v>338</v>
      </c>
      <c r="Y69" s="773" t="s">
        <v>14</v>
      </c>
      <c r="Z69" s="915">
        <v>33</v>
      </c>
      <c r="AA69" s="209"/>
      <c r="AB69" s="922" t="s">
        <v>338</v>
      </c>
      <c r="AC69" s="208" t="s">
        <v>2855</v>
      </c>
      <c r="AD69" s="241" t="s">
        <v>2843</v>
      </c>
    </row>
    <row r="70" spans="1:30">
      <c r="B70" s="773" t="s">
        <v>97</v>
      </c>
      <c r="C70" s="773" t="s">
        <v>698</v>
      </c>
      <c r="D70" s="773" t="s">
        <v>2711</v>
      </c>
      <c r="E70" s="773" t="s">
        <v>2843</v>
      </c>
      <c r="F70" s="773" t="s">
        <v>3234</v>
      </c>
      <c r="G70" s="773" t="s">
        <v>2050</v>
      </c>
      <c r="H70" s="773" t="s">
        <v>2710</v>
      </c>
      <c r="I70" s="773" t="s">
        <v>338</v>
      </c>
      <c r="J70" s="773" t="s">
        <v>338</v>
      </c>
      <c r="K70" s="773" t="s">
        <v>338</v>
      </c>
      <c r="L70" s="773" t="s">
        <v>338</v>
      </c>
      <c r="M70" s="773" t="s">
        <v>338</v>
      </c>
      <c r="N70" s="773" t="s">
        <v>338</v>
      </c>
      <c r="O70" s="773" t="s">
        <v>338</v>
      </c>
      <c r="P70" s="773" t="s">
        <v>338</v>
      </c>
      <c r="Q70" s="773" t="s">
        <v>338</v>
      </c>
      <c r="R70" s="773" t="s">
        <v>338</v>
      </c>
      <c r="S70" s="773" t="s">
        <v>338</v>
      </c>
      <c r="T70" s="773" t="s">
        <v>338</v>
      </c>
      <c r="U70" s="773" t="s">
        <v>338</v>
      </c>
      <c r="V70" s="773" t="s">
        <v>338</v>
      </c>
      <c r="W70" s="773" t="s">
        <v>338</v>
      </c>
      <c r="X70" s="773" t="s">
        <v>338</v>
      </c>
      <c r="Y70" s="773" t="s">
        <v>97</v>
      </c>
      <c r="Z70" s="915">
        <v>3</v>
      </c>
      <c r="AA70" s="364"/>
      <c r="AB70" s="922" t="s">
        <v>338</v>
      </c>
      <c r="AC70" s="208" t="s">
        <v>2856</v>
      </c>
      <c r="AD70" s="241" t="s">
        <v>2843</v>
      </c>
    </row>
    <row r="71" spans="1:30">
      <c r="B71" s="773" t="s">
        <v>63</v>
      </c>
      <c r="C71" s="773" t="s">
        <v>338</v>
      </c>
      <c r="D71" s="773" t="s">
        <v>155</v>
      </c>
      <c r="E71" s="773" t="s">
        <v>338</v>
      </c>
      <c r="F71" s="773" t="s">
        <v>338</v>
      </c>
      <c r="G71" s="773" t="s">
        <v>338</v>
      </c>
      <c r="H71" s="773" t="s">
        <v>338</v>
      </c>
      <c r="I71" s="773" t="s">
        <v>338</v>
      </c>
      <c r="J71" s="773" t="s">
        <v>338</v>
      </c>
      <c r="K71" s="773" t="s">
        <v>338</v>
      </c>
      <c r="L71" s="773" t="s">
        <v>338</v>
      </c>
      <c r="M71" s="773" t="s">
        <v>338</v>
      </c>
      <c r="N71" s="773" t="s">
        <v>338</v>
      </c>
      <c r="O71" s="773" t="s">
        <v>338</v>
      </c>
      <c r="P71" s="773" t="s">
        <v>338</v>
      </c>
      <c r="Q71" s="773" t="s">
        <v>338</v>
      </c>
      <c r="R71" s="773" t="s">
        <v>338</v>
      </c>
      <c r="S71" s="773" t="s">
        <v>338</v>
      </c>
      <c r="T71" s="773" t="s">
        <v>338</v>
      </c>
      <c r="U71" s="773" t="s">
        <v>338</v>
      </c>
      <c r="V71" s="773" t="s">
        <v>338</v>
      </c>
      <c r="W71" s="773" t="s">
        <v>338</v>
      </c>
      <c r="X71" s="773" t="s">
        <v>338</v>
      </c>
      <c r="Y71" s="773" t="s">
        <v>63</v>
      </c>
      <c r="Z71" s="915" t="s">
        <v>668</v>
      </c>
      <c r="AA71" s="364"/>
      <c r="AB71" s="922" t="s">
        <v>338</v>
      </c>
      <c r="AC71" s="208" t="s">
        <v>2857</v>
      </c>
      <c r="AD71" s="241" t="s">
        <v>2050</v>
      </c>
    </row>
    <row r="72" spans="1:30">
      <c r="A72" s="209"/>
      <c r="B72" s="773" t="s">
        <v>34</v>
      </c>
      <c r="C72" s="773" t="s">
        <v>2843</v>
      </c>
      <c r="D72" s="773" t="s">
        <v>3235</v>
      </c>
      <c r="E72" s="773" t="s">
        <v>338</v>
      </c>
      <c r="F72" s="773" t="s">
        <v>338</v>
      </c>
      <c r="G72" s="773" t="s">
        <v>338</v>
      </c>
      <c r="H72" s="773" t="s">
        <v>338</v>
      </c>
      <c r="I72" s="773" t="s">
        <v>338</v>
      </c>
      <c r="J72" s="773" t="s">
        <v>338</v>
      </c>
      <c r="K72" s="773" t="s">
        <v>338</v>
      </c>
      <c r="L72" s="773" t="s">
        <v>338</v>
      </c>
      <c r="M72" s="773" t="s">
        <v>338</v>
      </c>
      <c r="N72" s="773" t="s">
        <v>338</v>
      </c>
      <c r="O72" s="773" t="s">
        <v>338</v>
      </c>
      <c r="P72" s="773" t="s">
        <v>338</v>
      </c>
      <c r="Q72" s="773" t="s">
        <v>338</v>
      </c>
      <c r="R72" s="773" t="s">
        <v>338</v>
      </c>
      <c r="S72" s="773" t="s">
        <v>338</v>
      </c>
      <c r="T72" s="773" t="s">
        <v>338</v>
      </c>
      <c r="U72" s="773" t="s">
        <v>338</v>
      </c>
      <c r="V72" s="773" t="s">
        <v>338</v>
      </c>
      <c r="W72" s="773" t="s">
        <v>338</v>
      </c>
      <c r="X72" s="773" t="s">
        <v>338</v>
      </c>
      <c r="Y72" s="773" t="s">
        <v>34</v>
      </c>
      <c r="Z72" s="915">
        <v>1</v>
      </c>
      <c r="AA72" s="209"/>
      <c r="AB72" s="922" t="s">
        <v>338</v>
      </c>
      <c r="AC72" s="208" t="s">
        <v>928</v>
      </c>
      <c r="AD72" s="241" t="s">
        <v>2050</v>
      </c>
    </row>
    <row r="73" spans="1:30">
      <c r="A73" s="209"/>
      <c r="B73" s="773" t="s">
        <v>125</v>
      </c>
      <c r="C73" s="773" t="s">
        <v>338</v>
      </c>
      <c r="D73" s="773" t="s">
        <v>155</v>
      </c>
      <c r="E73" s="773" t="s">
        <v>338</v>
      </c>
      <c r="F73" s="773" t="s">
        <v>338</v>
      </c>
      <c r="G73" s="773" t="s">
        <v>338</v>
      </c>
      <c r="H73" s="773" t="s">
        <v>338</v>
      </c>
      <c r="I73" s="773" t="s">
        <v>338</v>
      </c>
      <c r="J73" s="773" t="s">
        <v>338</v>
      </c>
      <c r="K73" s="773" t="s">
        <v>338</v>
      </c>
      <c r="L73" s="773" t="s">
        <v>338</v>
      </c>
      <c r="M73" s="773" t="s">
        <v>338</v>
      </c>
      <c r="N73" s="773" t="s">
        <v>338</v>
      </c>
      <c r="O73" s="773" t="s">
        <v>338</v>
      </c>
      <c r="P73" s="773" t="s">
        <v>338</v>
      </c>
      <c r="Q73" s="773" t="s">
        <v>338</v>
      </c>
      <c r="R73" s="773" t="s">
        <v>338</v>
      </c>
      <c r="S73" s="773" t="s">
        <v>338</v>
      </c>
      <c r="T73" s="773" t="s">
        <v>338</v>
      </c>
      <c r="U73" s="773" t="s">
        <v>338</v>
      </c>
      <c r="V73" s="773" t="s">
        <v>338</v>
      </c>
      <c r="W73" s="773" t="s">
        <v>338</v>
      </c>
      <c r="X73" s="773" t="s">
        <v>338</v>
      </c>
      <c r="Y73" s="773" t="s">
        <v>125</v>
      </c>
      <c r="Z73" s="915" t="s">
        <v>668</v>
      </c>
      <c r="AA73" s="364"/>
      <c r="AB73" s="922" t="s">
        <v>338</v>
      </c>
      <c r="AC73" s="208" t="s">
        <v>2858</v>
      </c>
      <c r="AD73" s="241" t="s">
        <v>2050</v>
      </c>
    </row>
    <row r="74" spans="1:30">
      <c r="B74" s="773" t="s">
        <v>102</v>
      </c>
      <c r="C74" s="773" t="s">
        <v>338</v>
      </c>
      <c r="D74" s="773" t="s">
        <v>155</v>
      </c>
      <c r="E74" s="773" t="s">
        <v>338</v>
      </c>
      <c r="F74" s="773" t="s">
        <v>338</v>
      </c>
      <c r="G74" s="773" t="s">
        <v>338</v>
      </c>
      <c r="H74" s="773" t="s">
        <v>338</v>
      </c>
      <c r="I74" s="773" t="s">
        <v>338</v>
      </c>
      <c r="J74" s="773" t="s">
        <v>338</v>
      </c>
      <c r="K74" s="773" t="s">
        <v>338</v>
      </c>
      <c r="L74" s="773" t="s">
        <v>338</v>
      </c>
      <c r="M74" s="773" t="s">
        <v>338</v>
      </c>
      <c r="N74" s="773" t="s">
        <v>338</v>
      </c>
      <c r="O74" s="773" t="s">
        <v>338</v>
      </c>
      <c r="P74" s="773" t="s">
        <v>338</v>
      </c>
      <c r="Q74" s="773" t="s">
        <v>338</v>
      </c>
      <c r="R74" s="773" t="s">
        <v>338</v>
      </c>
      <c r="S74" s="773" t="s">
        <v>338</v>
      </c>
      <c r="T74" s="773" t="s">
        <v>338</v>
      </c>
      <c r="U74" s="773" t="s">
        <v>338</v>
      </c>
      <c r="V74" s="773" t="s">
        <v>338</v>
      </c>
      <c r="W74" s="773" t="s">
        <v>338</v>
      </c>
      <c r="X74" s="773" t="s">
        <v>338</v>
      </c>
      <c r="Y74" s="773" t="s">
        <v>102</v>
      </c>
      <c r="Z74" s="915" t="s">
        <v>668</v>
      </c>
      <c r="AA74" s="364"/>
      <c r="AB74" s="922" t="s">
        <v>338</v>
      </c>
      <c r="AC74" s="208" t="s">
        <v>2859</v>
      </c>
      <c r="AD74" s="241" t="s">
        <v>2050</v>
      </c>
    </row>
    <row r="75" spans="1:30">
      <c r="B75" s="773" t="s">
        <v>98</v>
      </c>
      <c r="C75" s="773" t="s">
        <v>338</v>
      </c>
      <c r="D75" s="773" t="s">
        <v>155</v>
      </c>
      <c r="E75" s="773" t="s">
        <v>338</v>
      </c>
      <c r="F75" s="773" t="s">
        <v>338</v>
      </c>
      <c r="G75" s="773" t="s">
        <v>338</v>
      </c>
      <c r="H75" s="773" t="s">
        <v>338</v>
      </c>
      <c r="I75" s="773" t="s">
        <v>338</v>
      </c>
      <c r="J75" s="773" t="s">
        <v>338</v>
      </c>
      <c r="K75" s="773" t="s">
        <v>338</v>
      </c>
      <c r="L75" s="773" t="s">
        <v>338</v>
      </c>
      <c r="M75" s="773" t="s">
        <v>338</v>
      </c>
      <c r="N75" s="773" t="s">
        <v>338</v>
      </c>
      <c r="O75" s="773" t="s">
        <v>338</v>
      </c>
      <c r="P75" s="773" t="s">
        <v>338</v>
      </c>
      <c r="Q75" s="773" t="s">
        <v>338</v>
      </c>
      <c r="R75" s="773" t="s">
        <v>338</v>
      </c>
      <c r="S75" s="773" t="s">
        <v>338</v>
      </c>
      <c r="T75" s="773" t="s">
        <v>338</v>
      </c>
      <c r="U75" s="773" t="s">
        <v>338</v>
      </c>
      <c r="V75" s="773" t="s">
        <v>338</v>
      </c>
      <c r="W75" s="773" t="s">
        <v>338</v>
      </c>
      <c r="X75" s="773" t="s">
        <v>338</v>
      </c>
      <c r="Y75" s="773" t="s">
        <v>98</v>
      </c>
      <c r="Z75" s="915" t="s">
        <v>668</v>
      </c>
      <c r="AA75" s="364"/>
      <c r="AB75" s="922" t="s">
        <v>338</v>
      </c>
      <c r="AC75" s="208" t="s">
        <v>936</v>
      </c>
      <c r="AD75" s="241" t="s">
        <v>2050</v>
      </c>
    </row>
    <row r="76" spans="1:30">
      <c r="B76" s="773" t="s">
        <v>126</v>
      </c>
      <c r="C76" s="773" t="s">
        <v>2843</v>
      </c>
      <c r="D76" s="773" t="s">
        <v>2728</v>
      </c>
      <c r="E76" s="773" t="s">
        <v>338</v>
      </c>
      <c r="F76" s="773" t="s">
        <v>338</v>
      </c>
      <c r="G76" s="773" t="s">
        <v>338</v>
      </c>
      <c r="H76" s="773" t="s">
        <v>338</v>
      </c>
      <c r="I76" s="773" t="s">
        <v>338</v>
      </c>
      <c r="J76" s="773" t="s">
        <v>338</v>
      </c>
      <c r="K76" s="773" t="s">
        <v>338</v>
      </c>
      <c r="L76" s="773" t="s">
        <v>338</v>
      </c>
      <c r="M76" s="773" t="s">
        <v>338</v>
      </c>
      <c r="N76" s="773" t="s">
        <v>338</v>
      </c>
      <c r="O76" s="773" t="s">
        <v>338</v>
      </c>
      <c r="P76" s="773" t="s">
        <v>338</v>
      </c>
      <c r="Q76" s="773" t="s">
        <v>338</v>
      </c>
      <c r="R76" s="773" t="s">
        <v>338</v>
      </c>
      <c r="S76" s="773" t="s">
        <v>338</v>
      </c>
      <c r="T76" s="773" t="s">
        <v>338</v>
      </c>
      <c r="U76" s="773" t="s">
        <v>338</v>
      </c>
      <c r="V76" s="773" t="s">
        <v>338</v>
      </c>
      <c r="W76" s="773" t="s">
        <v>338</v>
      </c>
      <c r="X76" s="773" t="s">
        <v>338</v>
      </c>
      <c r="Y76" s="773" t="s">
        <v>126</v>
      </c>
      <c r="Z76" s="915">
        <v>1</v>
      </c>
      <c r="AA76" s="364"/>
      <c r="AB76" s="922" t="s">
        <v>323</v>
      </c>
      <c r="AC76" s="208" t="s">
        <v>2860</v>
      </c>
      <c r="AD76" s="241" t="s">
        <v>2842</v>
      </c>
    </row>
    <row r="77" spans="1:30">
      <c r="A77" s="209"/>
      <c r="B77" s="773" t="s">
        <v>117</v>
      </c>
      <c r="C77" s="773" t="s">
        <v>2841</v>
      </c>
      <c r="D77" s="773" t="s">
        <v>935</v>
      </c>
      <c r="E77" s="773" t="s">
        <v>2050</v>
      </c>
      <c r="F77" s="773" t="s">
        <v>2731</v>
      </c>
      <c r="G77" s="773" t="s">
        <v>2050</v>
      </c>
      <c r="H77" s="773" t="s">
        <v>2730</v>
      </c>
      <c r="I77" s="773" t="s">
        <v>338</v>
      </c>
      <c r="J77" s="773" t="s">
        <v>338</v>
      </c>
      <c r="K77" s="773" t="s">
        <v>338</v>
      </c>
      <c r="L77" s="773" t="s">
        <v>338</v>
      </c>
      <c r="M77" s="773" t="s">
        <v>338</v>
      </c>
      <c r="N77" s="773" t="s">
        <v>338</v>
      </c>
      <c r="O77" s="773" t="s">
        <v>338</v>
      </c>
      <c r="P77" s="773" t="s">
        <v>338</v>
      </c>
      <c r="Q77" s="773" t="s">
        <v>338</v>
      </c>
      <c r="R77" s="773" t="s">
        <v>338</v>
      </c>
      <c r="S77" s="773" t="s">
        <v>338</v>
      </c>
      <c r="T77" s="773" t="s">
        <v>338</v>
      </c>
      <c r="U77" s="773" t="s">
        <v>338</v>
      </c>
      <c r="V77" s="773" t="s">
        <v>338</v>
      </c>
      <c r="W77" s="773" t="s">
        <v>338</v>
      </c>
      <c r="X77" s="773" t="s">
        <v>338</v>
      </c>
      <c r="Y77" s="773" t="s">
        <v>117</v>
      </c>
      <c r="Z77" s="915">
        <v>3</v>
      </c>
      <c r="AA77" s="364"/>
      <c r="AB77" s="922" t="s">
        <v>38</v>
      </c>
      <c r="AC77" s="208" t="s">
        <v>957</v>
      </c>
      <c r="AD77" s="241">
        <v>18</v>
      </c>
    </row>
    <row r="78" spans="1:30">
      <c r="B78" s="773" t="s">
        <v>130</v>
      </c>
      <c r="C78" s="773" t="s">
        <v>338</v>
      </c>
      <c r="D78" s="773" t="s">
        <v>155</v>
      </c>
      <c r="E78" s="773" t="s">
        <v>338</v>
      </c>
      <c r="F78" s="773" t="s">
        <v>338</v>
      </c>
      <c r="G78" s="773" t="s">
        <v>338</v>
      </c>
      <c r="H78" s="773" t="s">
        <v>338</v>
      </c>
      <c r="I78" s="773" t="s">
        <v>338</v>
      </c>
      <c r="J78" s="773" t="s">
        <v>338</v>
      </c>
      <c r="K78" s="773" t="s">
        <v>338</v>
      </c>
      <c r="L78" s="773" t="s">
        <v>338</v>
      </c>
      <c r="M78" s="773" t="s">
        <v>338</v>
      </c>
      <c r="N78" s="773" t="s">
        <v>338</v>
      </c>
      <c r="O78" s="773" t="s">
        <v>338</v>
      </c>
      <c r="P78" s="773" t="s">
        <v>338</v>
      </c>
      <c r="Q78" s="773" t="s">
        <v>338</v>
      </c>
      <c r="R78" s="773" t="s">
        <v>338</v>
      </c>
      <c r="S78" s="773" t="s">
        <v>338</v>
      </c>
      <c r="T78" s="773" t="s">
        <v>338</v>
      </c>
      <c r="U78" s="773" t="s">
        <v>338</v>
      </c>
      <c r="V78" s="773" t="s">
        <v>338</v>
      </c>
      <c r="W78" s="773" t="s">
        <v>338</v>
      </c>
      <c r="X78" s="773" t="s">
        <v>338</v>
      </c>
      <c r="Y78" s="773" t="s">
        <v>130</v>
      </c>
      <c r="Z78" s="915" t="s">
        <v>668</v>
      </c>
      <c r="AA78" s="364"/>
      <c r="AB78" s="922" t="s">
        <v>338</v>
      </c>
      <c r="AC78" s="208" t="s">
        <v>958</v>
      </c>
      <c r="AD78" s="241">
        <v>34</v>
      </c>
    </row>
    <row r="79" spans="1:30">
      <c r="B79" s="773" t="s">
        <v>96</v>
      </c>
      <c r="C79" s="773" t="s">
        <v>338</v>
      </c>
      <c r="D79" s="773" t="s">
        <v>155</v>
      </c>
      <c r="E79" s="773" t="s">
        <v>338</v>
      </c>
      <c r="F79" s="773" t="s">
        <v>338</v>
      </c>
      <c r="G79" s="773" t="s">
        <v>338</v>
      </c>
      <c r="H79" s="773" t="s">
        <v>338</v>
      </c>
      <c r="I79" s="773" t="s">
        <v>338</v>
      </c>
      <c r="J79" s="773" t="s">
        <v>338</v>
      </c>
      <c r="K79" s="773" t="s">
        <v>338</v>
      </c>
      <c r="L79" s="773" t="s">
        <v>338</v>
      </c>
      <c r="M79" s="773" t="s">
        <v>338</v>
      </c>
      <c r="N79" s="773" t="s">
        <v>338</v>
      </c>
      <c r="O79" s="773" t="s">
        <v>338</v>
      </c>
      <c r="P79" s="773" t="s">
        <v>338</v>
      </c>
      <c r="Q79" s="773" t="s">
        <v>338</v>
      </c>
      <c r="R79" s="773" t="s">
        <v>338</v>
      </c>
      <c r="S79" s="773" t="s">
        <v>338</v>
      </c>
      <c r="T79" s="773" t="s">
        <v>338</v>
      </c>
      <c r="U79" s="773" t="s">
        <v>338</v>
      </c>
      <c r="V79" s="773" t="s">
        <v>338</v>
      </c>
      <c r="W79" s="773" t="s">
        <v>338</v>
      </c>
      <c r="X79" s="773" t="s">
        <v>338</v>
      </c>
      <c r="Y79" s="773" t="s">
        <v>96</v>
      </c>
      <c r="Z79" s="915" t="s">
        <v>668</v>
      </c>
      <c r="AA79" s="364"/>
      <c r="AB79" s="922" t="s">
        <v>338</v>
      </c>
      <c r="AC79" s="208" t="s">
        <v>961</v>
      </c>
      <c r="AD79" s="241">
        <v>40</v>
      </c>
    </row>
    <row r="80" spans="1:30">
      <c r="A80" s="209"/>
      <c r="B80" s="773" t="s">
        <v>118</v>
      </c>
      <c r="C80" s="773" t="s">
        <v>2050</v>
      </c>
      <c r="D80" s="773" t="s">
        <v>2736</v>
      </c>
      <c r="E80" s="773" t="s">
        <v>2050</v>
      </c>
      <c r="F80" s="773" t="s">
        <v>939</v>
      </c>
      <c r="G80" s="773" t="s">
        <v>338</v>
      </c>
      <c r="H80" s="773" t="s">
        <v>338</v>
      </c>
      <c r="I80" s="773" t="s">
        <v>338</v>
      </c>
      <c r="J80" s="773" t="s">
        <v>338</v>
      </c>
      <c r="K80" s="773" t="s">
        <v>338</v>
      </c>
      <c r="L80" s="773" t="s">
        <v>338</v>
      </c>
      <c r="M80" s="773" t="s">
        <v>338</v>
      </c>
      <c r="N80" s="773" t="s">
        <v>338</v>
      </c>
      <c r="O80" s="773" t="s">
        <v>338</v>
      </c>
      <c r="P80" s="773" t="s">
        <v>338</v>
      </c>
      <c r="Q80" s="773" t="s">
        <v>338</v>
      </c>
      <c r="R80" s="773" t="s">
        <v>338</v>
      </c>
      <c r="S80" s="773" t="s">
        <v>338</v>
      </c>
      <c r="T80" s="773" t="s">
        <v>338</v>
      </c>
      <c r="U80" s="773" t="s">
        <v>338</v>
      </c>
      <c r="V80" s="773" t="s">
        <v>338</v>
      </c>
      <c r="W80" s="773" t="s">
        <v>338</v>
      </c>
      <c r="X80" s="773" t="s">
        <v>338</v>
      </c>
      <c r="Y80" s="773" t="s">
        <v>118</v>
      </c>
      <c r="Z80" s="915">
        <v>2</v>
      </c>
      <c r="AA80" s="364"/>
      <c r="AB80" s="922" t="s">
        <v>338</v>
      </c>
      <c r="AC80" s="208" t="s">
        <v>962</v>
      </c>
      <c r="AD80" s="241">
        <v>69</v>
      </c>
    </row>
    <row r="81" spans="1:30">
      <c r="B81" s="773" t="s">
        <v>142</v>
      </c>
      <c r="C81" s="773" t="s">
        <v>2838</v>
      </c>
      <c r="D81" s="773" t="s">
        <v>941</v>
      </c>
      <c r="E81" s="773" t="s">
        <v>338</v>
      </c>
      <c r="F81" s="773" t="s">
        <v>338</v>
      </c>
      <c r="G81" s="773" t="s">
        <v>338</v>
      </c>
      <c r="H81" s="773" t="s">
        <v>338</v>
      </c>
      <c r="I81" s="773" t="s">
        <v>338</v>
      </c>
      <c r="J81" s="773" t="s">
        <v>338</v>
      </c>
      <c r="K81" s="773" t="s">
        <v>338</v>
      </c>
      <c r="L81" s="773" t="s">
        <v>338</v>
      </c>
      <c r="M81" s="773" t="s">
        <v>338</v>
      </c>
      <c r="N81" s="773" t="s">
        <v>338</v>
      </c>
      <c r="O81" s="773" t="s">
        <v>338</v>
      </c>
      <c r="P81" s="773" t="s">
        <v>338</v>
      </c>
      <c r="Q81" s="773" t="s">
        <v>338</v>
      </c>
      <c r="R81" s="773" t="s">
        <v>338</v>
      </c>
      <c r="S81" s="773" t="s">
        <v>338</v>
      </c>
      <c r="T81" s="773" t="s">
        <v>338</v>
      </c>
      <c r="U81" s="773" t="s">
        <v>338</v>
      </c>
      <c r="V81" s="773" t="s">
        <v>338</v>
      </c>
      <c r="W81" s="773" t="s">
        <v>338</v>
      </c>
      <c r="X81" s="773" t="s">
        <v>338</v>
      </c>
      <c r="Y81" s="773" t="s">
        <v>142</v>
      </c>
      <c r="Z81" s="915">
        <v>1</v>
      </c>
      <c r="AA81" s="364"/>
      <c r="AB81" s="922" t="s">
        <v>338</v>
      </c>
      <c r="AC81" s="208" t="s">
        <v>965</v>
      </c>
      <c r="AD81" s="241">
        <v>73</v>
      </c>
    </row>
    <row r="82" spans="1:30">
      <c r="B82" s="773" t="s">
        <v>531</v>
      </c>
      <c r="C82" s="773" t="s">
        <v>338</v>
      </c>
      <c r="D82" s="773" t="s">
        <v>155</v>
      </c>
      <c r="E82" s="773" t="s">
        <v>338</v>
      </c>
      <c r="F82" s="773" t="s">
        <v>338</v>
      </c>
      <c r="G82" s="773" t="s">
        <v>338</v>
      </c>
      <c r="H82" s="773" t="s">
        <v>338</v>
      </c>
      <c r="I82" s="773" t="s">
        <v>338</v>
      </c>
      <c r="J82" s="773" t="s">
        <v>338</v>
      </c>
      <c r="K82" s="773" t="s">
        <v>338</v>
      </c>
      <c r="L82" s="773" t="s">
        <v>338</v>
      </c>
      <c r="M82" s="773" t="s">
        <v>338</v>
      </c>
      <c r="N82" s="773" t="s">
        <v>338</v>
      </c>
      <c r="O82" s="773" t="s">
        <v>338</v>
      </c>
      <c r="P82" s="773" t="s">
        <v>338</v>
      </c>
      <c r="Q82" s="773" t="s">
        <v>338</v>
      </c>
      <c r="R82" s="773" t="s">
        <v>338</v>
      </c>
      <c r="S82" s="773" t="s">
        <v>338</v>
      </c>
      <c r="T82" s="773" t="s">
        <v>338</v>
      </c>
      <c r="U82" s="773" t="s">
        <v>338</v>
      </c>
      <c r="V82" s="773" t="s">
        <v>338</v>
      </c>
      <c r="W82" s="773" t="s">
        <v>338</v>
      </c>
      <c r="X82" s="773" t="s">
        <v>338</v>
      </c>
      <c r="Y82" s="773" t="s">
        <v>531</v>
      </c>
      <c r="Z82" s="915" t="s">
        <v>668</v>
      </c>
      <c r="AA82" s="364"/>
      <c r="AB82" s="922" t="s">
        <v>338</v>
      </c>
      <c r="AC82" s="208" t="s">
        <v>963</v>
      </c>
      <c r="AD82" s="241">
        <v>131</v>
      </c>
    </row>
    <row r="83" spans="1:30">
      <c r="B83" s="773" t="s">
        <v>53</v>
      </c>
      <c r="C83" s="773" t="s">
        <v>338</v>
      </c>
      <c r="D83" s="773" t="s">
        <v>155</v>
      </c>
      <c r="E83" s="773" t="s">
        <v>338</v>
      </c>
      <c r="F83" s="773" t="s">
        <v>338</v>
      </c>
      <c r="G83" s="773" t="s">
        <v>338</v>
      </c>
      <c r="H83" s="773" t="s">
        <v>338</v>
      </c>
      <c r="I83" s="773" t="s">
        <v>338</v>
      </c>
      <c r="J83" s="773" t="s">
        <v>338</v>
      </c>
      <c r="K83" s="773" t="s">
        <v>338</v>
      </c>
      <c r="L83" s="773" t="s">
        <v>338</v>
      </c>
      <c r="M83" s="773" t="s">
        <v>338</v>
      </c>
      <c r="N83" s="773" t="s">
        <v>338</v>
      </c>
      <c r="O83" s="773" t="s">
        <v>338</v>
      </c>
      <c r="P83" s="773" t="s">
        <v>338</v>
      </c>
      <c r="Q83" s="773" t="s">
        <v>338</v>
      </c>
      <c r="R83" s="773" t="s">
        <v>338</v>
      </c>
      <c r="S83" s="773" t="s">
        <v>338</v>
      </c>
      <c r="T83" s="773" t="s">
        <v>338</v>
      </c>
      <c r="U83" s="773" t="s">
        <v>338</v>
      </c>
      <c r="V83" s="773" t="s">
        <v>338</v>
      </c>
      <c r="W83" s="773" t="s">
        <v>338</v>
      </c>
      <c r="X83" s="773" t="s">
        <v>338</v>
      </c>
      <c r="Y83" s="773" t="s">
        <v>53</v>
      </c>
      <c r="Z83" s="915" t="s">
        <v>668</v>
      </c>
      <c r="AA83" s="209"/>
      <c r="AB83" s="922" t="s">
        <v>338</v>
      </c>
      <c r="AC83" s="208" t="s">
        <v>966</v>
      </c>
      <c r="AD83" s="241">
        <v>145</v>
      </c>
    </row>
    <row r="84" spans="1:30">
      <c r="B84" s="773" t="s">
        <v>62</v>
      </c>
      <c r="C84" s="773" t="s">
        <v>338</v>
      </c>
      <c r="D84" s="773" t="s">
        <v>155</v>
      </c>
      <c r="E84" s="773" t="s">
        <v>338</v>
      </c>
      <c r="F84" s="773" t="s">
        <v>338</v>
      </c>
      <c r="G84" s="773" t="s">
        <v>338</v>
      </c>
      <c r="H84" s="773" t="s">
        <v>338</v>
      </c>
      <c r="I84" s="773" t="s">
        <v>338</v>
      </c>
      <c r="J84" s="773" t="s">
        <v>338</v>
      </c>
      <c r="K84" s="773" t="s">
        <v>338</v>
      </c>
      <c r="L84" s="773" t="s">
        <v>338</v>
      </c>
      <c r="M84" s="773" t="s">
        <v>338</v>
      </c>
      <c r="N84" s="773" t="s">
        <v>338</v>
      </c>
      <c r="O84" s="773" t="s">
        <v>338</v>
      </c>
      <c r="P84" s="773" t="s">
        <v>338</v>
      </c>
      <c r="Q84" s="773" t="s">
        <v>338</v>
      </c>
      <c r="R84" s="773" t="s">
        <v>338</v>
      </c>
      <c r="S84" s="773" t="s">
        <v>338</v>
      </c>
      <c r="T84" s="773" t="s">
        <v>338</v>
      </c>
      <c r="U84" s="773" t="s">
        <v>338</v>
      </c>
      <c r="V84" s="773" t="s">
        <v>338</v>
      </c>
      <c r="W84" s="773" t="s">
        <v>338</v>
      </c>
      <c r="X84" s="773" t="s">
        <v>338</v>
      </c>
      <c r="Y84" s="773" t="s">
        <v>62</v>
      </c>
      <c r="Z84" s="915" t="s">
        <v>668</v>
      </c>
      <c r="AA84" s="364"/>
      <c r="AB84" s="922" t="s">
        <v>338</v>
      </c>
      <c r="AC84" s="208" t="s">
        <v>2099</v>
      </c>
      <c r="AD84" s="241">
        <v>200</v>
      </c>
    </row>
    <row r="85" spans="1:30">
      <c r="B85" s="773" t="s">
        <v>44</v>
      </c>
      <c r="C85" s="773" t="s">
        <v>2841</v>
      </c>
      <c r="D85" s="773" t="s">
        <v>950</v>
      </c>
      <c r="E85" s="773" t="s">
        <v>701</v>
      </c>
      <c r="F85" s="773" t="s">
        <v>3236</v>
      </c>
      <c r="G85" s="773" t="s">
        <v>2843</v>
      </c>
      <c r="H85" s="773" t="s">
        <v>951</v>
      </c>
      <c r="I85" s="773" t="s">
        <v>2843</v>
      </c>
      <c r="J85" s="773" t="s">
        <v>954</v>
      </c>
      <c r="K85" s="773" t="s">
        <v>2843</v>
      </c>
      <c r="L85" s="773" t="s">
        <v>952</v>
      </c>
      <c r="M85" s="773" t="s">
        <v>2843</v>
      </c>
      <c r="N85" s="773" t="s">
        <v>953</v>
      </c>
      <c r="O85" s="773" t="s">
        <v>2843</v>
      </c>
      <c r="P85" s="773" t="s">
        <v>2741</v>
      </c>
      <c r="Q85" s="773" t="s">
        <v>2843</v>
      </c>
      <c r="R85" s="773" t="s">
        <v>2742</v>
      </c>
      <c r="S85" s="773" t="s">
        <v>2050</v>
      </c>
      <c r="T85" s="773" t="s">
        <v>3237</v>
      </c>
      <c r="U85" s="773" t="s">
        <v>338</v>
      </c>
      <c r="V85" s="773" t="s">
        <v>338</v>
      </c>
      <c r="W85" s="773" t="s">
        <v>338</v>
      </c>
      <c r="X85" s="773" t="s">
        <v>338</v>
      </c>
      <c r="Y85" s="773" t="s">
        <v>44</v>
      </c>
      <c r="Z85" s="915">
        <v>9</v>
      </c>
      <c r="AA85" s="364"/>
      <c r="AB85" s="922" t="s">
        <v>338</v>
      </c>
      <c r="AC85" s="208" t="s">
        <v>967</v>
      </c>
      <c r="AD85" s="241" t="s">
        <v>2838</v>
      </c>
    </row>
    <row r="86" spans="1:30">
      <c r="B86" s="773" t="s">
        <v>66</v>
      </c>
      <c r="C86" s="773" t="s">
        <v>338</v>
      </c>
      <c r="D86" s="773" t="s">
        <v>155</v>
      </c>
      <c r="E86" s="773" t="s">
        <v>338</v>
      </c>
      <c r="F86" s="773" t="s">
        <v>338</v>
      </c>
      <c r="G86" s="773" t="s">
        <v>338</v>
      </c>
      <c r="H86" s="773" t="s">
        <v>338</v>
      </c>
      <c r="I86" s="773" t="s">
        <v>338</v>
      </c>
      <c r="J86" s="773" t="s">
        <v>338</v>
      </c>
      <c r="K86" s="773" t="s">
        <v>338</v>
      </c>
      <c r="L86" s="773" t="s">
        <v>338</v>
      </c>
      <c r="M86" s="773" t="s">
        <v>338</v>
      </c>
      <c r="N86" s="773" t="s">
        <v>338</v>
      </c>
      <c r="O86" s="773" t="s">
        <v>338</v>
      </c>
      <c r="P86" s="773" t="s">
        <v>338</v>
      </c>
      <c r="Q86" s="773" t="s">
        <v>338</v>
      </c>
      <c r="R86" s="773" t="s">
        <v>338</v>
      </c>
      <c r="S86" s="773" t="s">
        <v>338</v>
      </c>
      <c r="T86" s="773" t="s">
        <v>338</v>
      </c>
      <c r="U86" s="773" t="s">
        <v>338</v>
      </c>
      <c r="V86" s="773" t="s">
        <v>338</v>
      </c>
      <c r="W86" s="773" t="s">
        <v>338</v>
      </c>
      <c r="X86" s="773" t="s">
        <v>338</v>
      </c>
      <c r="Y86" s="773" t="s">
        <v>66</v>
      </c>
      <c r="Z86" s="915" t="s">
        <v>668</v>
      </c>
      <c r="AA86" s="364"/>
      <c r="AB86" s="922" t="s">
        <v>338</v>
      </c>
      <c r="AC86" s="208" t="s">
        <v>988</v>
      </c>
      <c r="AD86" s="241" t="s">
        <v>2838</v>
      </c>
    </row>
    <row r="87" spans="1:30">
      <c r="B87" s="773" t="s">
        <v>144</v>
      </c>
      <c r="C87" s="773" t="s">
        <v>2843</v>
      </c>
      <c r="D87" s="773" t="s">
        <v>2744</v>
      </c>
      <c r="E87" s="773" t="s">
        <v>338</v>
      </c>
      <c r="F87" s="773" t="s">
        <v>338</v>
      </c>
      <c r="G87" s="773" t="s">
        <v>338</v>
      </c>
      <c r="H87" s="773" t="s">
        <v>338</v>
      </c>
      <c r="I87" s="773" t="s">
        <v>338</v>
      </c>
      <c r="J87" s="773" t="s">
        <v>338</v>
      </c>
      <c r="K87" s="773" t="s">
        <v>338</v>
      </c>
      <c r="L87" s="773" t="s">
        <v>338</v>
      </c>
      <c r="M87" s="773" t="s">
        <v>338</v>
      </c>
      <c r="N87" s="773" t="s">
        <v>338</v>
      </c>
      <c r="O87" s="773" t="s">
        <v>338</v>
      </c>
      <c r="P87" s="773" t="s">
        <v>338</v>
      </c>
      <c r="Q87" s="773" t="s">
        <v>338</v>
      </c>
      <c r="R87" s="773" t="s">
        <v>338</v>
      </c>
      <c r="S87" s="773" t="s">
        <v>338</v>
      </c>
      <c r="T87" s="773" t="s">
        <v>338</v>
      </c>
      <c r="U87" s="773" t="s">
        <v>338</v>
      </c>
      <c r="V87" s="773" t="s">
        <v>338</v>
      </c>
      <c r="W87" s="773" t="s">
        <v>338</v>
      </c>
      <c r="X87" s="773" t="s">
        <v>338</v>
      </c>
      <c r="Y87" s="773" t="s">
        <v>144</v>
      </c>
      <c r="Z87" s="915">
        <v>1</v>
      </c>
      <c r="AA87" s="364"/>
      <c r="AB87" s="922" t="s">
        <v>338</v>
      </c>
      <c r="AC87" s="208" t="s">
        <v>968</v>
      </c>
      <c r="AD87" s="241" t="s">
        <v>2839</v>
      </c>
    </row>
    <row r="88" spans="1:30">
      <c r="B88" s="773" t="s">
        <v>133</v>
      </c>
      <c r="C88" s="773" t="s">
        <v>338</v>
      </c>
      <c r="D88" s="773" t="s">
        <v>155</v>
      </c>
      <c r="E88" s="773" t="s">
        <v>338</v>
      </c>
      <c r="F88" s="773" t="s">
        <v>338</v>
      </c>
      <c r="G88" s="773" t="s">
        <v>338</v>
      </c>
      <c r="H88" s="773" t="s">
        <v>338</v>
      </c>
      <c r="I88" s="773" t="s">
        <v>338</v>
      </c>
      <c r="J88" s="773" t="s">
        <v>338</v>
      </c>
      <c r="K88" s="773" t="s">
        <v>338</v>
      </c>
      <c r="L88" s="773" t="s">
        <v>338</v>
      </c>
      <c r="M88" s="773" t="s">
        <v>338</v>
      </c>
      <c r="N88" s="773" t="s">
        <v>338</v>
      </c>
      <c r="O88" s="773" t="s">
        <v>338</v>
      </c>
      <c r="P88" s="773" t="s">
        <v>338</v>
      </c>
      <c r="Q88" s="773" t="s">
        <v>338</v>
      </c>
      <c r="R88" s="773" t="s">
        <v>338</v>
      </c>
      <c r="S88" s="773" t="s">
        <v>338</v>
      </c>
      <c r="T88" s="773" t="s">
        <v>338</v>
      </c>
      <c r="U88" s="773" t="s">
        <v>338</v>
      </c>
      <c r="V88" s="773" t="s">
        <v>338</v>
      </c>
      <c r="W88" s="773" t="s">
        <v>338</v>
      </c>
      <c r="X88" s="773" t="s">
        <v>338</v>
      </c>
      <c r="Y88" s="773" t="s">
        <v>133</v>
      </c>
      <c r="Z88" s="915" t="s">
        <v>668</v>
      </c>
      <c r="AA88" s="209"/>
      <c r="AB88" s="922" t="s">
        <v>338</v>
      </c>
      <c r="AC88" s="208" t="s">
        <v>989</v>
      </c>
      <c r="AD88" s="241" t="s">
        <v>2839</v>
      </c>
    </row>
    <row r="89" spans="1:30" ht="15.25" customHeight="1">
      <c r="A89" s="209"/>
      <c r="B89" s="773" t="s">
        <v>15</v>
      </c>
      <c r="C89" s="773" t="s">
        <v>2843</v>
      </c>
      <c r="D89" s="773" t="s">
        <v>3238</v>
      </c>
      <c r="E89" s="773" t="s">
        <v>2843</v>
      </c>
      <c r="F89" s="773" t="s">
        <v>2745</v>
      </c>
      <c r="G89" s="773" t="s">
        <v>2050</v>
      </c>
      <c r="H89" s="773" t="s">
        <v>959</v>
      </c>
      <c r="I89" s="773" t="s">
        <v>338</v>
      </c>
      <c r="J89" s="773" t="s">
        <v>338</v>
      </c>
      <c r="K89" s="773" t="s">
        <v>338</v>
      </c>
      <c r="L89" s="773" t="s">
        <v>338</v>
      </c>
      <c r="M89" s="773" t="s">
        <v>338</v>
      </c>
      <c r="N89" s="773" t="s">
        <v>338</v>
      </c>
      <c r="O89" s="773" t="s">
        <v>338</v>
      </c>
      <c r="P89" s="773" t="s">
        <v>338</v>
      </c>
      <c r="Q89" s="773" t="s">
        <v>338</v>
      </c>
      <c r="R89" s="773" t="s">
        <v>338</v>
      </c>
      <c r="S89" s="773" t="s">
        <v>338</v>
      </c>
      <c r="T89" s="773" t="s">
        <v>338</v>
      </c>
      <c r="U89" s="773" t="s">
        <v>338</v>
      </c>
      <c r="V89" s="773" t="s">
        <v>338</v>
      </c>
      <c r="W89" s="773" t="s">
        <v>338</v>
      </c>
      <c r="X89" s="773" t="s">
        <v>338</v>
      </c>
      <c r="Y89" s="773" t="s">
        <v>15</v>
      </c>
      <c r="Z89" s="915">
        <v>3</v>
      </c>
      <c r="AA89" s="364"/>
      <c r="AB89" s="922" t="s">
        <v>338</v>
      </c>
      <c r="AC89" s="208" t="s">
        <v>2861</v>
      </c>
      <c r="AD89" s="241" t="s">
        <v>2839</v>
      </c>
    </row>
    <row r="90" spans="1:30">
      <c r="B90" s="773" t="s">
        <v>115</v>
      </c>
      <c r="C90" s="773" t="s">
        <v>338</v>
      </c>
      <c r="D90" s="773" t="s">
        <v>155</v>
      </c>
      <c r="E90" s="773" t="s">
        <v>338</v>
      </c>
      <c r="F90" s="773" t="s">
        <v>338</v>
      </c>
      <c r="G90" s="773" t="s">
        <v>338</v>
      </c>
      <c r="H90" s="773" t="s">
        <v>338</v>
      </c>
      <c r="I90" s="773" t="s">
        <v>338</v>
      </c>
      <c r="J90" s="773" t="s">
        <v>338</v>
      </c>
      <c r="K90" s="773" t="s">
        <v>338</v>
      </c>
      <c r="L90" s="773" t="s">
        <v>338</v>
      </c>
      <c r="M90" s="773" t="s">
        <v>338</v>
      </c>
      <c r="N90" s="773" t="s">
        <v>338</v>
      </c>
      <c r="O90" s="773" t="s">
        <v>338</v>
      </c>
      <c r="P90" s="773" t="s">
        <v>338</v>
      </c>
      <c r="Q90" s="773" t="s">
        <v>338</v>
      </c>
      <c r="R90" s="773" t="s">
        <v>338</v>
      </c>
      <c r="S90" s="773" t="s">
        <v>338</v>
      </c>
      <c r="T90" s="773" t="s">
        <v>338</v>
      </c>
      <c r="U90" s="773" t="s">
        <v>338</v>
      </c>
      <c r="V90" s="773" t="s">
        <v>338</v>
      </c>
      <c r="W90" s="773" t="s">
        <v>338</v>
      </c>
      <c r="X90" s="773" t="s">
        <v>338</v>
      </c>
      <c r="Y90" s="773" t="s">
        <v>115</v>
      </c>
      <c r="Z90" s="915" t="s">
        <v>668</v>
      </c>
      <c r="AA90" s="209"/>
      <c r="AB90" s="922" t="s">
        <v>338</v>
      </c>
      <c r="AC90" s="208" t="s">
        <v>990</v>
      </c>
      <c r="AD90" s="241" t="s">
        <v>2839</v>
      </c>
    </row>
    <row r="91" spans="1:30">
      <c r="A91" s="209"/>
      <c r="B91" s="773" t="s">
        <v>121</v>
      </c>
      <c r="C91" s="773" t="s">
        <v>338</v>
      </c>
      <c r="D91" s="773" t="s">
        <v>155</v>
      </c>
      <c r="E91" s="773" t="s">
        <v>338</v>
      </c>
      <c r="F91" s="773" t="s">
        <v>338</v>
      </c>
      <c r="G91" s="773" t="s">
        <v>338</v>
      </c>
      <c r="H91" s="773" t="s">
        <v>338</v>
      </c>
      <c r="I91" s="773" t="s">
        <v>338</v>
      </c>
      <c r="J91" s="773" t="s">
        <v>338</v>
      </c>
      <c r="K91" s="773" t="s">
        <v>338</v>
      </c>
      <c r="L91" s="773" t="s">
        <v>338</v>
      </c>
      <c r="M91" s="773" t="s">
        <v>338</v>
      </c>
      <c r="N91" s="773" t="s">
        <v>338</v>
      </c>
      <c r="O91" s="773" t="s">
        <v>338</v>
      </c>
      <c r="P91" s="773" t="s">
        <v>338</v>
      </c>
      <c r="Q91" s="773" t="s">
        <v>338</v>
      </c>
      <c r="R91" s="773" t="s">
        <v>338</v>
      </c>
      <c r="S91" s="773" t="s">
        <v>338</v>
      </c>
      <c r="T91" s="773" t="s">
        <v>338</v>
      </c>
      <c r="U91" s="773" t="s">
        <v>338</v>
      </c>
      <c r="V91" s="773" t="s">
        <v>338</v>
      </c>
      <c r="W91" s="773" t="s">
        <v>338</v>
      </c>
      <c r="X91" s="773" t="s">
        <v>338</v>
      </c>
      <c r="Y91" s="773" t="s">
        <v>121</v>
      </c>
      <c r="Z91" s="915" t="s">
        <v>668</v>
      </c>
      <c r="AA91" s="364"/>
      <c r="AB91" s="922" t="s">
        <v>338</v>
      </c>
      <c r="AC91" s="208" t="s">
        <v>997</v>
      </c>
      <c r="AD91" s="241" t="s">
        <v>2842</v>
      </c>
    </row>
    <row r="92" spans="1:30">
      <c r="A92" s="209"/>
      <c r="B92" s="773" t="s">
        <v>140</v>
      </c>
      <c r="C92" s="773" t="s">
        <v>338</v>
      </c>
      <c r="D92" s="773" t="s">
        <v>155</v>
      </c>
      <c r="E92" s="773" t="s">
        <v>338</v>
      </c>
      <c r="F92" s="773" t="s">
        <v>338</v>
      </c>
      <c r="G92" s="773" t="s">
        <v>338</v>
      </c>
      <c r="H92" s="773" t="s">
        <v>338</v>
      </c>
      <c r="I92" s="773" t="s">
        <v>338</v>
      </c>
      <c r="J92" s="773" t="s">
        <v>338</v>
      </c>
      <c r="K92" s="773" t="s">
        <v>338</v>
      </c>
      <c r="L92" s="773" t="s">
        <v>338</v>
      </c>
      <c r="M92" s="773" t="s">
        <v>338</v>
      </c>
      <c r="N92" s="773" t="s">
        <v>338</v>
      </c>
      <c r="O92" s="773" t="s">
        <v>338</v>
      </c>
      <c r="P92" s="773" t="s">
        <v>338</v>
      </c>
      <c r="Q92" s="773" t="s">
        <v>338</v>
      </c>
      <c r="R92" s="773" t="s">
        <v>338</v>
      </c>
      <c r="S92" s="773" t="s">
        <v>338</v>
      </c>
      <c r="T92" s="773" t="s">
        <v>338</v>
      </c>
      <c r="U92" s="773" t="s">
        <v>338</v>
      </c>
      <c r="V92" s="773" t="s">
        <v>338</v>
      </c>
      <c r="W92" s="773" t="s">
        <v>338</v>
      </c>
      <c r="X92" s="773" t="s">
        <v>338</v>
      </c>
      <c r="Y92" s="773" t="s">
        <v>140</v>
      </c>
      <c r="Z92" s="915" t="s">
        <v>668</v>
      </c>
      <c r="AA92" s="364"/>
      <c r="AB92" s="922" t="s">
        <v>338</v>
      </c>
      <c r="AC92" s="208" t="s">
        <v>1003</v>
      </c>
      <c r="AD92" s="241" t="s">
        <v>2842</v>
      </c>
    </row>
    <row r="93" spans="1:30">
      <c r="B93" s="773" t="s">
        <v>39</v>
      </c>
      <c r="C93" s="773" t="s">
        <v>2050</v>
      </c>
      <c r="D93" s="773" t="s">
        <v>3239</v>
      </c>
      <c r="E93" s="773" t="s">
        <v>338</v>
      </c>
      <c r="F93" s="773" t="s">
        <v>338</v>
      </c>
      <c r="G93" s="773" t="s">
        <v>338</v>
      </c>
      <c r="H93" s="773" t="s">
        <v>338</v>
      </c>
      <c r="I93" s="773" t="s">
        <v>338</v>
      </c>
      <c r="J93" s="773" t="s">
        <v>338</v>
      </c>
      <c r="K93" s="773" t="s">
        <v>338</v>
      </c>
      <c r="L93" s="773" t="s">
        <v>338</v>
      </c>
      <c r="M93" s="773" t="s">
        <v>338</v>
      </c>
      <c r="N93" s="773" t="s">
        <v>338</v>
      </c>
      <c r="O93" s="773" t="s">
        <v>338</v>
      </c>
      <c r="P93" s="773" t="s">
        <v>338</v>
      </c>
      <c r="Q93" s="773" t="s">
        <v>338</v>
      </c>
      <c r="R93" s="773" t="s">
        <v>338</v>
      </c>
      <c r="S93" s="773" t="s">
        <v>338</v>
      </c>
      <c r="T93" s="773" t="s">
        <v>338</v>
      </c>
      <c r="U93" s="773" t="s">
        <v>338</v>
      </c>
      <c r="V93" s="773" t="s">
        <v>338</v>
      </c>
      <c r="W93" s="773" t="s">
        <v>338</v>
      </c>
      <c r="X93" s="773" t="s">
        <v>338</v>
      </c>
      <c r="Y93" s="773" t="s">
        <v>39</v>
      </c>
      <c r="Z93" s="915">
        <v>1</v>
      </c>
      <c r="AA93" s="364"/>
      <c r="AB93" s="922" t="s">
        <v>338</v>
      </c>
      <c r="AC93" s="208" t="s">
        <v>998</v>
      </c>
      <c r="AD93" s="241" t="s">
        <v>698</v>
      </c>
    </row>
    <row r="94" spans="1:30">
      <c r="A94" s="209"/>
      <c r="B94" s="773" t="s">
        <v>51</v>
      </c>
      <c r="C94" s="773" t="s">
        <v>338</v>
      </c>
      <c r="D94" s="773" t="s">
        <v>155</v>
      </c>
      <c r="E94" s="773" t="s">
        <v>338</v>
      </c>
      <c r="F94" s="773" t="s">
        <v>338</v>
      </c>
      <c r="G94" s="773" t="s">
        <v>338</v>
      </c>
      <c r="H94" s="773" t="s">
        <v>338</v>
      </c>
      <c r="I94" s="773" t="s">
        <v>338</v>
      </c>
      <c r="J94" s="773" t="s">
        <v>338</v>
      </c>
      <c r="K94" s="773" t="s">
        <v>338</v>
      </c>
      <c r="L94" s="773" t="s">
        <v>338</v>
      </c>
      <c r="M94" s="773" t="s">
        <v>338</v>
      </c>
      <c r="N94" s="773" t="s">
        <v>338</v>
      </c>
      <c r="O94" s="773" t="s">
        <v>338</v>
      </c>
      <c r="P94" s="773" t="s">
        <v>338</v>
      </c>
      <c r="Q94" s="773" t="s">
        <v>338</v>
      </c>
      <c r="R94" s="773" t="s">
        <v>338</v>
      </c>
      <c r="S94" s="773" t="s">
        <v>338</v>
      </c>
      <c r="T94" s="773" t="s">
        <v>338</v>
      </c>
      <c r="U94" s="773" t="s">
        <v>338</v>
      </c>
      <c r="V94" s="773" t="s">
        <v>338</v>
      </c>
      <c r="W94" s="773" t="s">
        <v>338</v>
      </c>
      <c r="X94" s="773" t="s">
        <v>338</v>
      </c>
      <c r="Y94" s="773" t="s">
        <v>51</v>
      </c>
      <c r="Z94" s="915" t="s">
        <v>668</v>
      </c>
      <c r="AA94" s="364"/>
      <c r="AB94" s="922" t="s">
        <v>338</v>
      </c>
      <c r="AC94" s="208" t="s">
        <v>1004</v>
      </c>
      <c r="AD94" s="241" t="s">
        <v>698</v>
      </c>
    </row>
    <row r="95" spans="1:30">
      <c r="B95" s="773" t="s">
        <v>127</v>
      </c>
      <c r="C95" s="773" t="s">
        <v>338</v>
      </c>
      <c r="D95" s="773" t="s">
        <v>155</v>
      </c>
      <c r="E95" s="773" t="s">
        <v>338</v>
      </c>
      <c r="F95" s="773" t="s">
        <v>338</v>
      </c>
      <c r="G95" s="773" t="s">
        <v>338</v>
      </c>
      <c r="H95" s="773" t="s">
        <v>338</v>
      </c>
      <c r="I95" s="773" t="s">
        <v>338</v>
      </c>
      <c r="J95" s="773" t="s">
        <v>338</v>
      </c>
      <c r="K95" s="773" t="s">
        <v>338</v>
      </c>
      <c r="L95" s="773" t="s">
        <v>338</v>
      </c>
      <c r="M95" s="773" t="s">
        <v>338</v>
      </c>
      <c r="N95" s="773" t="s">
        <v>338</v>
      </c>
      <c r="O95" s="773" t="s">
        <v>338</v>
      </c>
      <c r="P95" s="773" t="s">
        <v>338</v>
      </c>
      <c r="Q95" s="773" t="s">
        <v>338</v>
      </c>
      <c r="R95" s="773" t="s">
        <v>338</v>
      </c>
      <c r="S95" s="773" t="s">
        <v>338</v>
      </c>
      <c r="T95" s="773" t="s">
        <v>338</v>
      </c>
      <c r="U95" s="773" t="s">
        <v>338</v>
      </c>
      <c r="V95" s="773" t="s">
        <v>338</v>
      </c>
      <c r="W95" s="773" t="s">
        <v>338</v>
      </c>
      <c r="X95" s="773" t="s">
        <v>338</v>
      </c>
      <c r="Y95" s="773" t="s">
        <v>127</v>
      </c>
      <c r="Z95" s="915" t="s">
        <v>668</v>
      </c>
      <c r="AA95" s="209"/>
      <c r="AB95" s="922" t="s">
        <v>338</v>
      </c>
      <c r="AC95" s="208" t="s">
        <v>1005</v>
      </c>
      <c r="AD95" s="241" t="s">
        <v>701</v>
      </c>
    </row>
    <row r="96" spans="1:30">
      <c r="A96" s="209"/>
      <c r="B96" s="773" t="s">
        <v>42</v>
      </c>
      <c r="C96" s="773" t="s">
        <v>2050</v>
      </c>
      <c r="D96" s="773" t="s">
        <v>3240</v>
      </c>
      <c r="E96" s="773" t="s">
        <v>338</v>
      </c>
      <c r="F96" s="773" t="s">
        <v>338</v>
      </c>
      <c r="G96" s="773" t="s">
        <v>338</v>
      </c>
      <c r="H96" s="773" t="s">
        <v>338</v>
      </c>
      <c r="I96" s="773" t="s">
        <v>338</v>
      </c>
      <c r="J96" s="773" t="s">
        <v>338</v>
      </c>
      <c r="K96" s="773" t="s">
        <v>338</v>
      </c>
      <c r="L96" s="773" t="s">
        <v>338</v>
      </c>
      <c r="M96" s="773" t="s">
        <v>338</v>
      </c>
      <c r="N96" s="773" t="s">
        <v>338</v>
      </c>
      <c r="O96" s="773" t="s">
        <v>338</v>
      </c>
      <c r="P96" s="773" t="s">
        <v>338</v>
      </c>
      <c r="Q96" s="773" t="s">
        <v>338</v>
      </c>
      <c r="R96" s="773" t="s">
        <v>338</v>
      </c>
      <c r="S96" s="773" t="s">
        <v>338</v>
      </c>
      <c r="T96" s="773" t="s">
        <v>338</v>
      </c>
      <c r="U96" s="773" t="s">
        <v>338</v>
      </c>
      <c r="V96" s="773" t="s">
        <v>338</v>
      </c>
      <c r="W96" s="773" t="s">
        <v>338</v>
      </c>
      <c r="X96" s="773" t="s">
        <v>338</v>
      </c>
      <c r="Y96" s="773" t="s">
        <v>42</v>
      </c>
      <c r="Z96" s="915">
        <v>1</v>
      </c>
      <c r="AA96" s="364"/>
      <c r="AB96" s="922" t="s">
        <v>338</v>
      </c>
      <c r="AC96" s="208" t="s">
        <v>1007</v>
      </c>
      <c r="AD96" s="241" t="s">
        <v>701</v>
      </c>
    </row>
    <row r="97" spans="1:30">
      <c r="A97" s="209"/>
      <c r="B97" s="773" t="s">
        <v>59</v>
      </c>
      <c r="C97" s="773">
        <v>62</v>
      </c>
      <c r="D97" s="773" t="s">
        <v>977</v>
      </c>
      <c r="E97" s="773">
        <v>66</v>
      </c>
      <c r="F97" s="773" t="s">
        <v>974</v>
      </c>
      <c r="G97" s="773">
        <v>70</v>
      </c>
      <c r="H97" s="773" t="s">
        <v>972</v>
      </c>
      <c r="I97" s="773">
        <v>72</v>
      </c>
      <c r="J97" s="773" t="s">
        <v>971</v>
      </c>
      <c r="K97" s="773">
        <v>75</v>
      </c>
      <c r="L97" s="773" t="s">
        <v>969</v>
      </c>
      <c r="M97" s="773">
        <v>78</v>
      </c>
      <c r="N97" s="773" t="s">
        <v>976</v>
      </c>
      <c r="O97" s="773">
        <v>80</v>
      </c>
      <c r="P97" s="773" t="s">
        <v>970</v>
      </c>
      <c r="Q97" s="773">
        <v>116</v>
      </c>
      <c r="R97" s="773" t="s">
        <v>975</v>
      </c>
      <c r="S97" s="773">
        <v>121</v>
      </c>
      <c r="T97" s="773" t="s">
        <v>978</v>
      </c>
      <c r="U97" s="773">
        <v>136</v>
      </c>
      <c r="V97" s="773" t="s">
        <v>973</v>
      </c>
      <c r="W97" s="773" t="s">
        <v>338</v>
      </c>
      <c r="X97" s="773" t="s">
        <v>338</v>
      </c>
      <c r="Y97" s="773" t="s">
        <v>59</v>
      </c>
      <c r="Z97" s="915">
        <v>13</v>
      </c>
      <c r="AA97" s="364"/>
      <c r="AB97" s="922" t="s">
        <v>338</v>
      </c>
      <c r="AC97" s="208" t="s">
        <v>991</v>
      </c>
      <c r="AD97" s="241" t="s">
        <v>701</v>
      </c>
    </row>
    <row r="98" spans="1:30">
      <c r="A98" s="209"/>
      <c r="B98" s="773" t="s">
        <v>116</v>
      </c>
      <c r="C98" s="773">
        <v>147</v>
      </c>
      <c r="D98" s="773" t="s">
        <v>980</v>
      </c>
      <c r="E98" s="773" t="s">
        <v>2838</v>
      </c>
      <c r="F98" s="773" t="s">
        <v>981</v>
      </c>
      <c r="G98" s="773" t="s">
        <v>2839</v>
      </c>
      <c r="H98" s="773" t="s">
        <v>987</v>
      </c>
      <c r="I98" s="773" t="s">
        <v>698</v>
      </c>
      <c r="J98" s="773" t="s">
        <v>982</v>
      </c>
      <c r="K98" s="773" t="s">
        <v>701</v>
      </c>
      <c r="L98" s="773" t="s">
        <v>985</v>
      </c>
      <c r="M98" s="773" t="s">
        <v>701</v>
      </c>
      <c r="N98" s="773" t="s">
        <v>983</v>
      </c>
      <c r="O98" s="773" t="s">
        <v>2843</v>
      </c>
      <c r="P98" s="773" t="s">
        <v>986</v>
      </c>
      <c r="Q98" s="773" t="s">
        <v>2843</v>
      </c>
      <c r="R98" s="773" t="s">
        <v>984</v>
      </c>
      <c r="S98" s="773" t="s">
        <v>338</v>
      </c>
      <c r="T98" s="773" t="s">
        <v>338</v>
      </c>
      <c r="U98" s="773" t="s">
        <v>338</v>
      </c>
      <c r="V98" s="773" t="s">
        <v>338</v>
      </c>
      <c r="W98" s="773" t="s">
        <v>338</v>
      </c>
      <c r="X98" s="773" t="s">
        <v>338</v>
      </c>
      <c r="Y98" s="773" t="s">
        <v>116</v>
      </c>
      <c r="Z98" s="915">
        <v>8</v>
      </c>
      <c r="AA98" s="364"/>
      <c r="AB98" s="922" t="s">
        <v>338</v>
      </c>
      <c r="AC98" s="208" t="s">
        <v>1006</v>
      </c>
      <c r="AD98" s="241" t="s">
        <v>2843</v>
      </c>
    </row>
    <row r="99" spans="1:30">
      <c r="B99" s="773" t="s">
        <v>101</v>
      </c>
      <c r="C99" s="773" t="s">
        <v>338</v>
      </c>
      <c r="D99" s="773" t="s">
        <v>155</v>
      </c>
      <c r="E99" s="773" t="s">
        <v>338</v>
      </c>
      <c r="F99" s="773" t="s">
        <v>338</v>
      </c>
      <c r="G99" s="773" t="s">
        <v>338</v>
      </c>
      <c r="H99" s="773" t="s">
        <v>338</v>
      </c>
      <c r="I99" s="773" t="s">
        <v>338</v>
      </c>
      <c r="J99" s="773" t="s">
        <v>338</v>
      </c>
      <c r="K99" s="773" t="s">
        <v>338</v>
      </c>
      <c r="L99" s="773" t="s">
        <v>338</v>
      </c>
      <c r="M99" s="773" t="s">
        <v>338</v>
      </c>
      <c r="N99" s="773" t="s">
        <v>338</v>
      </c>
      <c r="O99" s="773" t="s">
        <v>338</v>
      </c>
      <c r="P99" s="773" t="s">
        <v>338</v>
      </c>
      <c r="Q99" s="773" t="s">
        <v>338</v>
      </c>
      <c r="R99" s="773" t="s">
        <v>338</v>
      </c>
      <c r="S99" s="773" t="s">
        <v>338</v>
      </c>
      <c r="T99" s="773" t="s">
        <v>338</v>
      </c>
      <c r="U99" s="773" t="s">
        <v>338</v>
      </c>
      <c r="V99" s="773" t="s">
        <v>338</v>
      </c>
      <c r="W99" s="773" t="s">
        <v>338</v>
      </c>
      <c r="X99" s="773" t="s">
        <v>338</v>
      </c>
      <c r="Y99" s="773" t="s">
        <v>101</v>
      </c>
      <c r="Z99" s="915" t="s">
        <v>668</v>
      </c>
      <c r="AA99" s="364"/>
      <c r="AB99" s="922" t="s">
        <v>338</v>
      </c>
      <c r="AC99" s="208" t="s">
        <v>1038</v>
      </c>
      <c r="AD99" s="241" t="s">
        <v>2843</v>
      </c>
    </row>
    <row r="100" spans="1:30">
      <c r="A100" s="209"/>
      <c r="B100" s="773" t="s">
        <v>61</v>
      </c>
      <c r="C100" s="773" t="s">
        <v>338</v>
      </c>
      <c r="D100" s="773" t="s">
        <v>155</v>
      </c>
      <c r="E100" s="773" t="s">
        <v>338</v>
      </c>
      <c r="F100" s="773" t="s">
        <v>338</v>
      </c>
      <c r="G100" s="773" t="s">
        <v>338</v>
      </c>
      <c r="H100" s="773" t="s">
        <v>338</v>
      </c>
      <c r="I100" s="773" t="s">
        <v>338</v>
      </c>
      <c r="J100" s="773" t="s">
        <v>338</v>
      </c>
      <c r="K100" s="773" t="s">
        <v>338</v>
      </c>
      <c r="L100" s="773" t="s">
        <v>338</v>
      </c>
      <c r="M100" s="773" t="s">
        <v>338</v>
      </c>
      <c r="N100" s="773" t="s">
        <v>338</v>
      </c>
      <c r="O100" s="773" t="s">
        <v>338</v>
      </c>
      <c r="P100" s="773" t="s">
        <v>338</v>
      </c>
      <c r="Q100" s="773" t="s">
        <v>338</v>
      </c>
      <c r="R100" s="773" t="s">
        <v>338</v>
      </c>
      <c r="S100" s="773" t="s">
        <v>338</v>
      </c>
      <c r="T100" s="773" t="s">
        <v>338</v>
      </c>
      <c r="U100" s="773" t="s">
        <v>338</v>
      </c>
      <c r="V100" s="773" t="s">
        <v>338</v>
      </c>
      <c r="W100" s="773" t="s">
        <v>338</v>
      </c>
      <c r="X100" s="773" t="s">
        <v>338</v>
      </c>
      <c r="Y100" s="773" t="s">
        <v>61</v>
      </c>
      <c r="Z100" s="915" t="s">
        <v>668</v>
      </c>
      <c r="AA100" s="209"/>
      <c r="AB100" s="922" t="s">
        <v>338</v>
      </c>
      <c r="AC100" s="208" t="s">
        <v>1039</v>
      </c>
      <c r="AD100" s="241" t="s">
        <v>2843</v>
      </c>
    </row>
    <row r="101" spans="1:30">
      <c r="B101" s="773" t="s">
        <v>12</v>
      </c>
      <c r="C101" s="773" t="s">
        <v>698</v>
      </c>
      <c r="D101" s="773" t="s">
        <v>3241</v>
      </c>
      <c r="E101" s="773" t="s">
        <v>701</v>
      </c>
      <c r="F101" s="773" t="s">
        <v>3242</v>
      </c>
      <c r="G101" s="773" t="s">
        <v>2843</v>
      </c>
      <c r="H101" s="773" t="s">
        <v>3243</v>
      </c>
      <c r="I101" s="773" t="s">
        <v>2050</v>
      </c>
      <c r="J101" s="773" t="s">
        <v>3244</v>
      </c>
      <c r="K101" s="773" t="s">
        <v>338</v>
      </c>
      <c r="L101" s="773" t="s">
        <v>338</v>
      </c>
      <c r="M101" s="773" t="s">
        <v>338</v>
      </c>
      <c r="N101" s="773" t="s">
        <v>338</v>
      </c>
      <c r="O101" s="773" t="s">
        <v>338</v>
      </c>
      <c r="P101" s="773" t="s">
        <v>338</v>
      </c>
      <c r="Q101" s="773" t="s">
        <v>338</v>
      </c>
      <c r="R101" s="773" t="s">
        <v>338</v>
      </c>
      <c r="S101" s="773" t="s">
        <v>338</v>
      </c>
      <c r="T101" s="773" t="s">
        <v>338</v>
      </c>
      <c r="U101" s="773" t="s">
        <v>338</v>
      </c>
      <c r="V101" s="773" t="s">
        <v>338</v>
      </c>
      <c r="W101" s="773" t="s">
        <v>338</v>
      </c>
      <c r="X101" s="773" t="s">
        <v>338</v>
      </c>
      <c r="Y101" s="773" t="s">
        <v>12</v>
      </c>
      <c r="Z101" s="915">
        <v>4</v>
      </c>
      <c r="AA101" s="364"/>
      <c r="AB101" s="922" t="s">
        <v>338</v>
      </c>
      <c r="AC101" s="208" t="s">
        <v>2103</v>
      </c>
      <c r="AD101" s="241" t="s">
        <v>2843</v>
      </c>
    </row>
    <row r="102" spans="1:30">
      <c r="B102" s="773" t="s">
        <v>109</v>
      </c>
      <c r="C102" s="773">
        <v>127</v>
      </c>
      <c r="D102" s="773" t="s">
        <v>992</v>
      </c>
      <c r="E102" s="773" t="s">
        <v>2838</v>
      </c>
      <c r="F102" s="773" t="s">
        <v>994</v>
      </c>
      <c r="G102" s="773" t="s">
        <v>2842</v>
      </c>
      <c r="H102" s="773" t="s">
        <v>2755</v>
      </c>
      <c r="I102" s="773" t="s">
        <v>698</v>
      </c>
      <c r="J102" s="773" t="s">
        <v>993</v>
      </c>
      <c r="K102" s="773" t="s">
        <v>2843</v>
      </c>
      <c r="L102" s="773" t="s">
        <v>996</v>
      </c>
      <c r="M102" s="773" t="s">
        <v>338</v>
      </c>
      <c r="N102" s="773" t="s">
        <v>338</v>
      </c>
      <c r="O102" s="773" t="s">
        <v>338</v>
      </c>
      <c r="P102" s="773" t="s">
        <v>338</v>
      </c>
      <c r="Q102" s="773" t="s">
        <v>338</v>
      </c>
      <c r="R102" s="773" t="s">
        <v>338</v>
      </c>
      <c r="S102" s="773" t="s">
        <v>338</v>
      </c>
      <c r="T102" s="773" t="s">
        <v>338</v>
      </c>
      <c r="U102" s="773" t="s">
        <v>338</v>
      </c>
      <c r="V102" s="773" t="s">
        <v>338</v>
      </c>
      <c r="W102" s="773" t="s">
        <v>338</v>
      </c>
      <c r="X102" s="773" t="s">
        <v>338</v>
      </c>
      <c r="Y102" s="773" t="s">
        <v>109</v>
      </c>
      <c r="Z102" s="915">
        <v>5</v>
      </c>
      <c r="AA102" s="364"/>
      <c r="AB102" s="922" t="s">
        <v>338</v>
      </c>
      <c r="AC102" s="208" t="s">
        <v>2105</v>
      </c>
      <c r="AD102" s="241" t="s">
        <v>2843</v>
      </c>
    </row>
    <row r="103" spans="1:30">
      <c r="B103" s="773" t="s">
        <v>122</v>
      </c>
      <c r="C103" s="773" t="s">
        <v>2050</v>
      </c>
      <c r="D103" s="773" t="s">
        <v>2756</v>
      </c>
      <c r="E103" s="773" t="s">
        <v>338</v>
      </c>
      <c r="F103" s="773" t="s">
        <v>338</v>
      </c>
      <c r="G103" s="773" t="s">
        <v>338</v>
      </c>
      <c r="H103" s="773" t="s">
        <v>338</v>
      </c>
      <c r="I103" s="773" t="s">
        <v>338</v>
      </c>
      <c r="J103" s="773" t="s">
        <v>338</v>
      </c>
      <c r="K103" s="773" t="s">
        <v>338</v>
      </c>
      <c r="L103" s="773" t="s">
        <v>338</v>
      </c>
      <c r="M103" s="773" t="s">
        <v>338</v>
      </c>
      <c r="N103" s="773" t="s">
        <v>338</v>
      </c>
      <c r="O103" s="773" t="s">
        <v>338</v>
      </c>
      <c r="P103" s="773" t="s">
        <v>338</v>
      </c>
      <c r="Q103" s="773" t="s">
        <v>338</v>
      </c>
      <c r="R103" s="773" t="s">
        <v>338</v>
      </c>
      <c r="S103" s="773" t="s">
        <v>338</v>
      </c>
      <c r="T103" s="773" t="s">
        <v>338</v>
      </c>
      <c r="U103" s="773" t="s">
        <v>338</v>
      </c>
      <c r="V103" s="773" t="s">
        <v>338</v>
      </c>
      <c r="W103" s="773" t="s">
        <v>338</v>
      </c>
      <c r="X103" s="773" t="s">
        <v>338</v>
      </c>
      <c r="Y103" s="773" t="s">
        <v>122</v>
      </c>
      <c r="Z103" s="915">
        <v>1</v>
      </c>
      <c r="AA103" s="364"/>
      <c r="AB103" s="922" t="s">
        <v>338</v>
      </c>
      <c r="AC103" s="208" t="s">
        <v>2862</v>
      </c>
      <c r="AD103" s="241" t="s">
        <v>2050</v>
      </c>
    </row>
    <row r="104" spans="1:30">
      <c r="B104" s="773" t="s">
        <v>10</v>
      </c>
      <c r="C104" s="773" t="s">
        <v>701</v>
      </c>
      <c r="D104" s="773" t="s">
        <v>3245</v>
      </c>
      <c r="E104" s="773" t="s">
        <v>701</v>
      </c>
      <c r="F104" s="773" t="s">
        <v>1000</v>
      </c>
      <c r="G104" s="773" t="s">
        <v>2843</v>
      </c>
      <c r="H104" s="773" t="s">
        <v>999</v>
      </c>
      <c r="I104" s="773" t="s">
        <v>2050</v>
      </c>
      <c r="J104" s="773" t="s">
        <v>3246</v>
      </c>
      <c r="K104" s="773" t="s">
        <v>2050</v>
      </c>
      <c r="L104" s="773" t="s">
        <v>3247</v>
      </c>
      <c r="M104" s="773" t="s">
        <v>2050</v>
      </c>
      <c r="N104" s="773" t="s">
        <v>2759</v>
      </c>
      <c r="O104" s="773" t="s">
        <v>2050</v>
      </c>
      <c r="P104" s="773" t="s">
        <v>2757</v>
      </c>
      <c r="Q104" s="773" t="s">
        <v>2050</v>
      </c>
      <c r="R104" s="773" t="s">
        <v>3248</v>
      </c>
      <c r="S104" s="773" t="s">
        <v>2050</v>
      </c>
      <c r="T104" s="773" t="s">
        <v>3249</v>
      </c>
      <c r="U104" s="773" t="s">
        <v>338</v>
      </c>
      <c r="V104" s="773" t="s">
        <v>338</v>
      </c>
      <c r="W104" s="773" t="s">
        <v>338</v>
      </c>
      <c r="X104" s="773" t="s">
        <v>338</v>
      </c>
      <c r="Y104" s="773" t="s">
        <v>10</v>
      </c>
      <c r="Z104" s="915">
        <v>9</v>
      </c>
      <c r="AA104" s="364"/>
      <c r="AB104" s="922" t="s">
        <v>338</v>
      </c>
      <c r="AC104" s="208" t="s">
        <v>2863</v>
      </c>
      <c r="AD104" s="241" t="s">
        <v>2050</v>
      </c>
    </row>
    <row r="105" spans="1:30">
      <c r="B105" s="773" t="s">
        <v>119</v>
      </c>
      <c r="C105" s="773" t="s">
        <v>338</v>
      </c>
      <c r="D105" s="773" t="s">
        <v>155</v>
      </c>
      <c r="E105" s="773" t="s">
        <v>338</v>
      </c>
      <c r="F105" s="773" t="s">
        <v>338</v>
      </c>
      <c r="G105" s="773" t="s">
        <v>338</v>
      </c>
      <c r="H105" s="773" t="s">
        <v>338</v>
      </c>
      <c r="I105" s="773" t="s">
        <v>338</v>
      </c>
      <c r="J105" s="773" t="s">
        <v>338</v>
      </c>
      <c r="K105" s="773" t="s">
        <v>338</v>
      </c>
      <c r="L105" s="773" t="s">
        <v>338</v>
      </c>
      <c r="M105" s="773" t="s">
        <v>338</v>
      </c>
      <c r="N105" s="773" t="s">
        <v>338</v>
      </c>
      <c r="O105" s="773" t="s">
        <v>338</v>
      </c>
      <c r="P105" s="773" t="s">
        <v>338</v>
      </c>
      <c r="Q105" s="773" t="s">
        <v>338</v>
      </c>
      <c r="R105" s="773" t="s">
        <v>338</v>
      </c>
      <c r="S105" s="773" t="s">
        <v>338</v>
      </c>
      <c r="T105" s="773" t="s">
        <v>338</v>
      </c>
      <c r="U105" s="773" t="s">
        <v>338</v>
      </c>
      <c r="V105" s="773" t="s">
        <v>338</v>
      </c>
      <c r="W105" s="773" t="s">
        <v>338</v>
      </c>
      <c r="X105" s="773" t="s">
        <v>338</v>
      </c>
      <c r="Y105" s="773" t="s">
        <v>119</v>
      </c>
      <c r="Z105" s="915" t="s">
        <v>668</v>
      </c>
      <c r="AA105" s="364"/>
      <c r="AB105" s="922" t="s">
        <v>338</v>
      </c>
      <c r="AC105" s="208" t="s">
        <v>1025</v>
      </c>
      <c r="AD105" s="241" t="s">
        <v>2050</v>
      </c>
    </row>
    <row r="106" spans="1:30">
      <c r="B106" s="773" t="s">
        <v>99</v>
      </c>
      <c r="C106" s="773" t="s">
        <v>338</v>
      </c>
      <c r="D106" s="773" t="s">
        <v>155</v>
      </c>
      <c r="E106" s="773" t="s">
        <v>338</v>
      </c>
      <c r="F106" s="773" t="s">
        <v>338</v>
      </c>
      <c r="G106" s="773" t="s">
        <v>338</v>
      </c>
      <c r="H106" s="773" t="s">
        <v>338</v>
      </c>
      <c r="I106" s="773" t="s">
        <v>338</v>
      </c>
      <c r="J106" s="773" t="s">
        <v>338</v>
      </c>
      <c r="K106" s="773" t="s">
        <v>338</v>
      </c>
      <c r="L106" s="773" t="s">
        <v>338</v>
      </c>
      <c r="M106" s="773" t="s">
        <v>338</v>
      </c>
      <c r="N106" s="773" t="s">
        <v>338</v>
      </c>
      <c r="O106" s="773" t="s">
        <v>338</v>
      </c>
      <c r="P106" s="773" t="s">
        <v>338</v>
      </c>
      <c r="Q106" s="773" t="s">
        <v>338</v>
      </c>
      <c r="R106" s="773" t="s">
        <v>338</v>
      </c>
      <c r="S106" s="773" t="s">
        <v>338</v>
      </c>
      <c r="T106" s="773" t="s">
        <v>338</v>
      </c>
      <c r="U106" s="773" t="s">
        <v>338</v>
      </c>
      <c r="V106" s="773" t="s">
        <v>338</v>
      </c>
      <c r="W106" s="773" t="s">
        <v>338</v>
      </c>
      <c r="X106" s="773" t="s">
        <v>338</v>
      </c>
      <c r="Y106" s="773" t="s">
        <v>99</v>
      </c>
      <c r="Z106" s="915" t="s">
        <v>668</v>
      </c>
      <c r="AA106" s="364"/>
      <c r="AB106" s="922" t="s">
        <v>58</v>
      </c>
      <c r="AC106" s="208" t="s">
        <v>2864</v>
      </c>
      <c r="AD106" s="241" t="s">
        <v>698</v>
      </c>
    </row>
    <row r="107" spans="1:30">
      <c r="B107" s="773" t="s">
        <v>43</v>
      </c>
      <c r="C107" s="773" t="s">
        <v>701</v>
      </c>
      <c r="D107" s="773" t="s">
        <v>2762</v>
      </c>
      <c r="E107" s="773" t="s">
        <v>338</v>
      </c>
      <c r="F107" s="773" t="s">
        <v>338</v>
      </c>
      <c r="G107" s="773" t="s">
        <v>338</v>
      </c>
      <c r="H107" s="773" t="s">
        <v>338</v>
      </c>
      <c r="I107" s="773" t="s">
        <v>338</v>
      </c>
      <c r="J107" s="773" t="s">
        <v>338</v>
      </c>
      <c r="K107" s="773" t="s">
        <v>338</v>
      </c>
      <c r="L107" s="773" t="s">
        <v>338</v>
      </c>
      <c r="M107" s="773" t="s">
        <v>338</v>
      </c>
      <c r="N107" s="773" t="s">
        <v>338</v>
      </c>
      <c r="O107" s="773" t="s">
        <v>338</v>
      </c>
      <c r="P107" s="773" t="s">
        <v>338</v>
      </c>
      <c r="Q107" s="773" t="s">
        <v>338</v>
      </c>
      <c r="R107" s="773" t="s">
        <v>338</v>
      </c>
      <c r="S107" s="773" t="s">
        <v>338</v>
      </c>
      <c r="T107" s="773" t="s">
        <v>338</v>
      </c>
      <c r="U107" s="773" t="s">
        <v>338</v>
      </c>
      <c r="V107" s="773" t="s">
        <v>338</v>
      </c>
      <c r="W107" s="773" t="s">
        <v>338</v>
      </c>
      <c r="X107" s="773" t="s">
        <v>338</v>
      </c>
      <c r="Y107" s="773" t="s">
        <v>43</v>
      </c>
      <c r="Z107" s="915">
        <v>1</v>
      </c>
      <c r="AA107" s="364"/>
      <c r="AB107" s="922" t="s">
        <v>338</v>
      </c>
      <c r="AC107" s="208" t="s">
        <v>2865</v>
      </c>
      <c r="AD107" s="241" t="s">
        <v>698</v>
      </c>
    </row>
    <row r="108" spans="1:30">
      <c r="B108" s="773" t="s">
        <v>16</v>
      </c>
      <c r="C108" s="773" t="s">
        <v>698</v>
      </c>
      <c r="D108" s="773" t="s">
        <v>2764</v>
      </c>
      <c r="E108" s="773" t="s">
        <v>338</v>
      </c>
      <c r="F108" s="773" t="s">
        <v>338</v>
      </c>
      <c r="G108" s="773" t="s">
        <v>338</v>
      </c>
      <c r="H108" s="773" t="s">
        <v>338</v>
      </c>
      <c r="I108" s="773" t="s">
        <v>338</v>
      </c>
      <c r="J108" s="773" t="s">
        <v>338</v>
      </c>
      <c r="K108" s="773" t="s">
        <v>338</v>
      </c>
      <c r="L108" s="773" t="s">
        <v>338</v>
      </c>
      <c r="M108" s="773" t="s">
        <v>338</v>
      </c>
      <c r="N108" s="773" t="s">
        <v>338</v>
      </c>
      <c r="O108" s="773" t="s">
        <v>338</v>
      </c>
      <c r="P108" s="773" t="s">
        <v>338</v>
      </c>
      <c r="Q108" s="773" t="s">
        <v>338</v>
      </c>
      <c r="R108" s="773" t="s">
        <v>338</v>
      </c>
      <c r="S108" s="773" t="s">
        <v>338</v>
      </c>
      <c r="T108" s="773" t="s">
        <v>338</v>
      </c>
      <c r="U108" s="773" t="s">
        <v>338</v>
      </c>
      <c r="V108" s="773" t="s">
        <v>338</v>
      </c>
      <c r="W108" s="773" t="s">
        <v>338</v>
      </c>
      <c r="X108" s="773" t="s">
        <v>338</v>
      </c>
      <c r="Y108" s="773" t="s">
        <v>16</v>
      </c>
      <c r="Z108" s="915">
        <v>1</v>
      </c>
      <c r="AA108" s="364"/>
      <c r="AB108" s="922" t="s">
        <v>338</v>
      </c>
      <c r="AC108" s="208" t="s">
        <v>1045</v>
      </c>
      <c r="AD108" s="241" t="s">
        <v>701</v>
      </c>
    </row>
    <row r="109" spans="1:30">
      <c r="B109" s="773" t="s">
        <v>35</v>
      </c>
      <c r="C109" s="773" t="s">
        <v>701</v>
      </c>
      <c r="D109" s="773" t="s">
        <v>1009</v>
      </c>
      <c r="E109" s="773" t="s">
        <v>2050</v>
      </c>
      <c r="F109" s="773" t="s">
        <v>1015</v>
      </c>
      <c r="G109" s="773" t="s">
        <v>2050</v>
      </c>
      <c r="H109" s="773" t="s">
        <v>1008</v>
      </c>
      <c r="I109" s="773" t="s">
        <v>338</v>
      </c>
      <c r="J109" s="773" t="s">
        <v>338</v>
      </c>
      <c r="K109" s="773" t="s">
        <v>338</v>
      </c>
      <c r="L109" s="773" t="s">
        <v>338</v>
      </c>
      <c r="M109" s="773" t="s">
        <v>338</v>
      </c>
      <c r="N109" s="773" t="s">
        <v>338</v>
      </c>
      <c r="O109" s="773" t="s">
        <v>338</v>
      </c>
      <c r="P109" s="773" t="s">
        <v>338</v>
      </c>
      <c r="Q109" s="773" t="s">
        <v>338</v>
      </c>
      <c r="R109" s="773" t="s">
        <v>338</v>
      </c>
      <c r="S109" s="773" t="s">
        <v>338</v>
      </c>
      <c r="T109" s="773" t="s">
        <v>338</v>
      </c>
      <c r="U109" s="773" t="s">
        <v>338</v>
      </c>
      <c r="V109" s="773" t="s">
        <v>338</v>
      </c>
      <c r="W109" s="773" t="s">
        <v>338</v>
      </c>
      <c r="X109" s="773" t="s">
        <v>338</v>
      </c>
      <c r="Y109" s="773" t="s">
        <v>35</v>
      </c>
      <c r="Z109" s="915">
        <v>3</v>
      </c>
      <c r="AA109" s="364"/>
      <c r="AB109" s="922" t="s">
        <v>338</v>
      </c>
      <c r="AC109" s="208" t="s">
        <v>2866</v>
      </c>
      <c r="AD109" s="241" t="s">
        <v>701</v>
      </c>
    </row>
    <row r="110" spans="1:30">
      <c r="B110" s="773" t="s">
        <v>74</v>
      </c>
      <c r="C110" s="773" t="s">
        <v>2842</v>
      </c>
      <c r="D110" s="773" t="s">
        <v>2772</v>
      </c>
      <c r="E110" s="773" t="s">
        <v>2842</v>
      </c>
      <c r="F110" s="773" t="s">
        <v>1022</v>
      </c>
      <c r="G110" s="773" t="s">
        <v>698</v>
      </c>
      <c r="H110" s="773" t="s">
        <v>1018</v>
      </c>
      <c r="I110" s="773" t="s">
        <v>701</v>
      </c>
      <c r="J110" s="773" t="s">
        <v>1017</v>
      </c>
      <c r="K110" s="773" t="s">
        <v>2843</v>
      </c>
      <c r="L110" s="773" t="s">
        <v>3250</v>
      </c>
      <c r="M110" s="773" t="s">
        <v>2843</v>
      </c>
      <c r="N110" s="773" t="s">
        <v>1020</v>
      </c>
      <c r="O110" s="773" t="s">
        <v>2843</v>
      </c>
      <c r="P110" s="773" t="s">
        <v>3251</v>
      </c>
      <c r="Q110" s="773" t="s">
        <v>2843</v>
      </c>
      <c r="R110" s="773" t="s">
        <v>1021</v>
      </c>
      <c r="S110" s="773" t="s">
        <v>2050</v>
      </c>
      <c r="T110" s="773" t="s">
        <v>3252</v>
      </c>
      <c r="U110" s="773" t="s">
        <v>2050</v>
      </c>
      <c r="V110" s="773" t="s">
        <v>1019</v>
      </c>
      <c r="W110" s="773" t="s">
        <v>338</v>
      </c>
      <c r="X110" s="773" t="s">
        <v>338</v>
      </c>
      <c r="Y110" s="773" t="s">
        <v>74</v>
      </c>
      <c r="Z110" s="915">
        <v>10</v>
      </c>
      <c r="AA110" s="209"/>
      <c r="AB110" s="922" t="s">
        <v>338</v>
      </c>
      <c r="AC110" s="208" t="s">
        <v>2867</v>
      </c>
      <c r="AD110" s="241" t="s">
        <v>2843</v>
      </c>
    </row>
    <row r="111" spans="1:30">
      <c r="B111" s="773" t="s">
        <v>139</v>
      </c>
      <c r="C111" s="773" t="s">
        <v>2841</v>
      </c>
      <c r="D111" s="773" t="s">
        <v>1024</v>
      </c>
      <c r="E111" s="773" t="s">
        <v>338</v>
      </c>
      <c r="F111" s="773" t="s">
        <v>338</v>
      </c>
      <c r="G111" s="773" t="s">
        <v>338</v>
      </c>
      <c r="H111" s="773" t="s">
        <v>338</v>
      </c>
      <c r="I111" s="773" t="s">
        <v>338</v>
      </c>
      <c r="J111" s="773" t="s">
        <v>338</v>
      </c>
      <c r="K111" s="773" t="s">
        <v>338</v>
      </c>
      <c r="L111" s="773" t="s">
        <v>338</v>
      </c>
      <c r="M111" s="773" t="s">
        <v>338</v>
      </c>
      <c r="N111" s="773" t="s">
        <v>338</v>
      </c>
      <c r="O111" s="773" t="s">
        <v>338</v>
      </c>
      <c r="P111" s="773" t="s">
        <v>338</v>
      </c>
      <c r="Q111" s="773" t="s">
        <v>338</v>
      </c>
      <c r="R111" s="773" t="s">
        <v>338</v>
      </c>
      <c r="S111" s="773" t="s">
        <v>338</v>
      </c>
      <c r="T111" s="773" t="s">
        <v>338</v>
      </c>
      <c r="U111" s="773" t="s">
        <v>338</v>
      </c>
      <c r="V111" s="773" t="s">
        <v>338</v>
      </c>
      <c r="W111" s="773" t="s">
        <v>338</v>
      </c>
      <c r="X111" s="773" t="s">
        <v>338</v>
      </c>
      <c r="Y111" s="773" t="s">
        <v>139</v>
      </c>
      <c r="Z111" s="915">
        <v>1</v>
      </c>
      <c r="AA111" s="364"/>
      <c r="AB111" s="922" t="s">
        <v>338</v>
      </c>
      <c r="AC111" s="208" t="s">
        <v>1044</v>
      </c>
      <c r="AD111" s="241" t="s">
        <v>2050</v>
      </c>
    </row>
    <row r="112" spans="1:30">
      <c r="B112" s="773" t="s">
        <v>54</v>
      </c>
      <c r="C112" s="773" t="s">
        <v>2843</v>
      </c>
      <c r="D112" s="773" t="s">
        <v>3253</v>
      </c>
      <c r="E112" s="773" t="s">
        <v>2050</v>
      </c>
      <c r="F112" s="773" t="s">
        <v>3254</v>
      </c>
      <c r="G112" s="773" t="s">
        <v>338</v>
      </c>
      <c r="H112" s="773" t="s">
        <v>338</v>
      </c>
      <c r="I112" s="773" t="s">
        <v>338</v>
      </c>
      <c r="J112" s="773" t="s">
        <v>338</v>
      </c>
      <c r="K112" s="773" t="s">
        <v>338</v>
      </c>
      <c r="L112" s="773" t="s">
        <v>338</v>
      </c>
      <c r="M112" s="773" t="s">
        <v>338</v>
      </c>
      <c r="N112" s="773" t="s">
        <v>338</v>
      </c>
      <c r="O112" s="773" t="s">
        <v>338</v>
      </c>
      <c r="P112" s="773" t="s">
        <v>338</v>
      </c>
      <c r="Q112" s="773" t="s">
        <v>338</v>
      </c>
      <c r="R112" s="773" t="s">
        <v>338</v>
      </c>
      <c r="S112" s="773" t="s">
        <v>338</v>
      </c>
      <c r="T112" s="773" t="s">
        <v>338</v>
      </c>
      <c r="U112" s="773" t="s">
        <v>338</v>
      </c>
      <c r="V112" s="773" t="s">
        <v>338</v>
      </c>
      <c r="W112" s="773" t="s">
        <v>338</v>
      </c>
      <c r="X112" s="773" t="s">
        <v>338</v>
      </c>
      <c r="Y112" s="773" t="s">
        <v>54</v>
      </c>
      <c r="Z112" s="915">
        <v>2</v>
      </c>
      <c r="AA112" s="364"/>
      <c r="AB112" s="922" t="s">
        <v>1</v>
      </c>
      <c r="AC112" s="208" t="s">
        <v>1054</v>
      </c>
      <c r="AD112" s="241">
        <v>20</v>
      </c>
    </row>
    <row r="113" spans="2:30">
      <c r="B113" s="773" t="s">
        <v>13</v>
      </c>
      <c r="C113" s="773">
        <v>174</v>
      </c>
      <c r="D113" s="773" t="s">
        <v>1028</v>
      </c>
      <c r="E113" s="773" t="s">
        <v>2838</v>
      </c>
      <c r="F113" s="773" t="s">
        <v>1030</v>
      </c>
      <c r="G113" s="773" t="s">
        <v>2839</v>
      </c>
      <c r="H113" s="773" t="s">
        <v>1034</v>
      </c>
      <c r="I113" s="773" t="s">
        <v>2841</v>
      </c>
      <c r="J113" s="773" t="s">
        <v>3255</v>
      </c>
      <c r="K113" s="773" t="s">
        <v>698</v>
      </c>
      <c r="L113" s="773" t="s">
        <v>2774</v>
      </c>
      <c r="M113" s="773" t="s">
        <v>698</v>
      </c>
      <c r="N113" s="773" t="s">
        <v>1032</v>
      </c>
      <c r="O113" s="773" t="s">
        <v>698</v>
      </c>
      <c r="P113" s="773" t="s">
        <v>3256</v>
      </c>
      <c r="Q113" s="773" t="s">
        <v>701</v>
      </c>
      <c r="R113" s="773" t="s">
        <v>1036</v>
      </c>
      <c r="S113" s="773" t="s">
        <v>701</v>
      </c>
      <c r="T113" s="773" t="s">
        <v>1035</v>
      </c>
      <c r="U113" s="773" t="s">
        <v>2843</v>
      </c>
      <c r="V113" s="773" t="s">
        <v>1037</v>
      </c>
      <c r="W113" s="773" t="s">
        <v>338</v>
      </c>
      <c r="X113" s="773" t="s">
        <v>338</v>
      </c>
      <c r="Y113" s="773" t="s">
        <v>13</v>
      </c>
      <c r="Z113" s="915">
        <v>16</v>
      </c>
      <c r="AA113" s="364"/>
      <c r="AB113" s="922" t="s">
        <v>338</v>
      </c>
      <c r="AC113" s="208" t="s">
        <v>1056</v>
      </c>
      <c r="AD113" s="241">
        <v>23</v>
      </c>
    </row>
    <row r="114" spans="2:30">
      <c r="B114" s="773" t="s">
        <v>72</v>
      </c>
      <c r="C114" s="773" t="s">
        <v>338</v>
      </c>
      <c r="D114" s="773" t="s">
        <v>155</v>
      </c>
      <c r="E114" s="773" t="s">
        <v>338</v>
      </c>
      <c r="F114" s="773" t="s">
        <v>338</v>
      </c>
      <c r="G114" s="773" t="s">
        <v>338</v>
      </c>
      <c r="H114" s="773" t="s">
        <v>338</v>
      </c>
      <c r="I114" s="773" t="s">
        <v>338</v>
      </c>
      <c r="J114" s="773" t="s">
        <v>338</v>
      </c>
      <c r="K114" s="773" t="s">
        <v>338</v>
      </c>
      <c r="L114" s="773" t="s">
        <v>338</v>
      </c>
      <c r="M114" s="773" t="s">
        <v>338</v>
      </c>
      <c r="N114" s="773" t="s">
        <v>338</v>
      </c>
      <c r="O114" s="773" t="s">
        <v>338</v>
      </c>
      <c r="P114" s="773" t="s">
        <v>338</v>
      </c>
      <c r="Q114" s="773" t="s">
        <v>338</v>
      </c>
      <c r="R114" s="773" t="s">
        <v>338</v>
      </c>
      <c r="S114" s="773" t="s">
        <v>338</v>
      </c>
      <c r="T114" s="773" t="s">
        <v>338</v>
      </c>
      <c r="U114" s="773" t="s">
        <v>338</v>
      </c>
      <c r="V114" s="773" t="s">
        <v>338</v>
      </c>
      <c r="W114" s="773" t="s">
        <v>338</v>
      </c>
      <c r="X114" s="773" t="s">
        <v>338</v>
      </c>
      <c r="Y114" s="773" t="s">
        <v>72</v>
      </c>
      <c r="Z114" s="915" t="s">
        <v>668</v>
      </c>
      <c r="AA114" s="209"/>
      <c r="AB114" s="922" t="s">
        <v>338</v>
      </c>
      <c r="AC114" s="208" t="s">
        <v>1089</v>
      </c>
      <c r="AD114" s="241">
        <v>70</v>
      </c>
    </row>
    <row r="115" spans="2:30">
      <c r="B115" s="773" t="s">
        <v>47</v>
      </c>
      <c r="C115" s="773" t="s">
        <v>2838</v>
      </c>
      <c r="D115" s="773" t="s">
        <v>1040</v>
      </c>
      <c r="E115" s="773" t="s">
        <v>2839</v>
      </c>
      <c r="F115" s="773" t="s">
        <v>3257</v>
      </c>
      <c r="G115" s="773" t="s">
        <v>698</v>
      </c>
      <c r="H115" s="773" t="s">
        <v>1041</v>
      </c>
      <c r="I115" s="773" t="s">
        <v>701</v>
      </c>
      <c r="J115" s="773" t="s">
        <v>1043</v>
      </c>
      <c r="K115" s="773" t="s">
        <v>701</v>
      </c>
      <c r="L115" s="773" t="s">
        <v>2779</v>
      </c>
      <c r="M115" s="773" t="s">
        <v>2050</v>
      </c>
      <c r="N115" s="773" t="s">
        <v>2777</v>
      </c>
      <c r="O115" s="773" t="s">
        <v>2050</v>
      </c>
      <c r="P115" s="773" t="s">
        <v>3258</v>
      </c>
      <c r="Q115" s="773" t="s">
        <v>338</v>
      </c>
      <c r="R115" s="773" t="s">
        <v>338</v>
      </c>
      <c r="S115" s="773" t="s">
        <v>338</v>
      </c>
      <c r="T115" s="773" t="s">
        <v>338</v>
      </c>
      <c r="U115" s="773" t="s">
        <v>338</v>
      </c>
      <c r="V115" s="773" t="s">
        <v>338</v>
      </c>
      <c r="W115" s="773" t="s">
        <v>338</v>
      </c>
      <c r="X115" s="773" t="s">
        <v>338</v>
      </c>
      <c r="Y115" s="773" t="s">
        <v>47</v>
      </c>
      <c r="Z115" s="915">
        <v>7</v>
      </c>
      <c r="AA115" s="364"/>
      <c r="AB115" s="922" t="s">
        <v>338</v>
      </c>
      <c r="AC115" s="208" t="s">
        <v>1088</v>
      </c>
      <c r="AD115" s="241">
        <v>87</v>
      </c>
    </row>
    <row r="116" spans="2:30">
      <c r="B116" s="773" t="s">
        <v>70</v>
      </c>
      <c r="C116" s="773" t="s">
        <v>338</v>
      </c>
      <c r="D116" s="773" t="s">
        <v>155</v>
      </c>
      <c r="E116" s="773" t="s">
        <v>338</v>
      </c>
      <c r="F116" s="773" t="s">
        <v>338</v>
      </c>
      <c r="G116" s="773" t="s">
        <v>338</v>
      </c>
      <c r="H116" s="773" t="s">
        <v>338</v>
      </c>
      <c r="I116" s="773" t="s">
        <v>338</v>
      </c>
      <c r="J116" s="773" t="s">
        <v>338</v>
      </c>
      <c r="K116" s="773" t="s">
        <v>338</v>
      </c>
      <c r="L116" s="773" t="s">
        <v>338</v>
      </c>
      <c r="M116" s="773" t="s">
        <v>338</v>
      </c>
      <c r="N116" s="773" t="s">
        <v>338</v>
      </c>
      <c r="O116" s="773" t="s">
        <v>338</v>
      </c>
      <c r="P116" s="773" t="s">
        <v>338</v>
      </c>
      <c r="Q116" s="773" t="s">
        <v>338</v>
      </c>
      <c r="R116" s="773" t="s">
        <v>338</v>
      </c>
      <c r="S116" s="773" t="s">
        <v>338</v>
      </c>
      <c r="T116" s="773" t="s">
        <v>338</v>
      </c>
      <c r="U116" s="773" t="s">
        <v>338</v>
      </c>
      <c r="V116" s="773" t="s">
        <v>338</v>
      </c>
      <c r="W116" s="773" t="s">
        <v>338</v>
      </c>
      <c r="X116" s="773" t="s">
        <v>338</v>
      </c>
      <c r="Y116" s="773" t="s">
        <v>70</v>
      </c>
      <c r="Z116" s="915" t="s">
        <v>668</v>
      </c>
      <c r="AA116" s="209"/>
      <c r="AB116" s="922" t="s">
        <v>338</v>
      </c>
      <c r="AC116" s="208" t="s">
        <v>1066</v>
      </c>
      <c r="AD116" s="241">
        <v>94</v>
      </c>
    </row>
    <row r="117" spans="2:30">
      <c r="B117" s="773" t="s">
        <v>92</v>
      </c>
      <c r="C117" s="773" t="s">
        <v>2843</v>
      </c>
      <c r="D117" s="773" t="s">
        <v>1046</v>
      </c>
      <c r="E117" s="773" t="s">
        <v>338</v>
      </c>
      <c r="F117" s="773" t="s">
        <v>338</v>
      </c>
      <c r="G117" s="773" t="s">
        <v>338</v>
      </c>
      <c r="H117" s="773" t="s">
        <v>338</v>
      </c>
      <c r="I117" s="773" t="s">
        <v>338</v>
      </c>
      <c r="J117" s="773" t="s">
        <v>338</v>
      </c>
      <c r="K117" s="773" t="s">
        <v>338</v>
      </c>
      <c r="L117" s="773" t="s">
        <v>338</v>
      </c>
      <c r="M117" s="773" t="s">
        <v>338</v>
      </c>
      <c r="N117" s="773" t="s">
        <v>338</v>
      </c>
      <c r="O117" s="773" t="s">
        <v>338</v>
      </c>
      <c r="P117" s="773" t="s">
        <v>338</v>
      </c>
      <c r="Q117" s="773" t="s">
        <v>338</v>
      </c>
      <c r="R117" s="773" t="s">
        <v>338</v>
      </c>
      <c r="S117" s="773" t="s">
        <v>338</v>
      </c>
      <c r="T117" s="773" t="s">
        <v>338</v>
      </c>
      <c r="U117" s="773" t="s">
        <v>338</v>
      </c>
      <c r="V117" s="773" t="s">
        <v>338</v>
      </c>
      <c r="W117" s="773" t="s">
        <v>338</v>
      </c>
      <c r="X117" s="773" t="s">
        <v>338</v>
      </c>
      <c r="Y117" s="773" t="s">
        <v>92</v>
      </c>
      <c r="Z117" s="915">
        <v>1</v>
      </c>
      <c r="AA117" s="364"/>
      <c r="AB117" s="922" t="s">
        <v>338</v>
      </c>
      <c r="AC117" s="208" t="s">
        <v>1077</v>
      </c>
      <c r="AD117" s="241">
        <v>100</v>
      </c>
    </row>
    <row r="118" spans="2:30">
      <c r="B118" s="773" t="s">
        <v>108</v>
      </c>
      <c r="C118" s="773">
        <v>25</v>
      </c>
      <c r="D118" s="773" t="s">
        <v>1048</v>
      </c>
      <c r="E118" s="773">
        <v>47</v>
      </c>
      <c r="F118" s="773" t="s">
        <v>1049</v>
      </c>
      <c r="G118" s="773" t="s">
        <v>338</v>
      </c>
      <c r="H118" s="773" t="s">
        <v>338</v>
      </c>
      <c r="I118" s="773" t="s">
        <v>338</v>
      </c>
      <c r="J118" s="773" t="s">
        <v>338</v>
      </c>
      <c r="K118" s="773" t="s">
        <v>338</v>
      </c>
      <c r="L118" s="773" t="s">
        <v>338</v>
      </c>
      <c r="M118" s="773" t="s">
        <v>338</v>
      </c>
      <c r="N118" s="773" t="s">
        <v>338</v>
      </c>
      <c r="O118" s="773" t="s">
        <v>338</v>
      </c>
      <c r="P118" s="773" t="s">
        <v>338</v>
      </c>
      <c r="Q118" s="773" t="s">
        <v>338</v>
      </c>
      <c r="R118" s="773" t="s">
        <v>338</v>
      </c>
      <c r="S118" s="773" t="s">
        <v>338</v>
      </c>
      <c r="T118" s="773" t="s">
        <v>338</v>
      </c>
      <c r="U118" s="773" t="s">
        <v>338</v>
      </c>
      <c r="V118" s="773" t="s">
        <v>338</v>
      </c>
      <c r="W118" s="773" t="s">
        <v>338</v>
      </c>
      <c r="X118" s="773" t="s">
        <v>338</v>
      </c>
      <c r="Y118" s="773" t="s">
        <v>108</v>
      </c>
      <c r="Z118" s="915">
        <v>2</v>
      </c>
      <c r="AA118" s="364"/>
      <c r="AB118" s="922" t="s">
        <v>338</v>
      </c>
      <c r="AC118" s="208" t="s">
        <v>1122</v>
      </c>
      <c r="AD118" s="241">
        <v>111</v>
      </c>
    </row>
    <row r="119" spans="2:30">
      <c r="B119" s="773" t="s">
        <v>156</v>
      </c>
      <c r="C119" s="773" t="s">
        <v>338</v>
      </c>
      <c r="D119" s="773" t="s">
        <v>155</v>
      </c>
      <c r="E119" s="773" t="s">
        <v>338</v>
      </c>
      <c r="F119" s="773" t="s">
        <v>338</v>
      </c>
      <c r="G119" s="773" t="s">
        <v>338</v>
      </c>
      <c r="H119" s="773" t="s">
        <v>338</v>
      </c>
      <c r="I119" s="773" t="s">
        <v>338</v>
      </c>
      <c r="J119" s="773" t="s">
        <v>338</v>
      </c>
      <c r="K119" s="773" t="s">
        <v>338</v>
      </c>
      <c r="L119" s="773" t="s">
        <v>338</v>
      </c>
      <c r="M119" s="773" t="s">
        <v>338</v>
      </c>
      <c r="N119" s="773" t="s">
        <v>338</v>
      </c>
      <c r="O119" s="773" t="s">
        <v>338</v>
      </c>
      <c r="P119" s="773" t="s">
        <v>338</v>
      </c>
      <c r="Q119" s="773" t="s">
        <v>338</v>
      </c>
      <c r="R119" s="773" t="s">
        <v>338</v>
      </c>
      <c r="S119" s="773" t="s">
        <v>338</v>
      </c>
      <c r="T119" s="773" t="s">
        <v>338</v>
      </c>
      <c r="U119" s="773" t="s">
        <v>338</v>
      </c>
      <c r="V119" s="773" t="s">
        <v>338</v>
      </c>
      <c r="W119" s="773" t="s">
        <v>338</v>
      </c>
      <c r="X119" s="773" t="s">
        <v>338</v>
      </c>
      <c r="Y119" s="773" t="s">
        <v>156</v>
      </c>
      <c r="Z119" s="915" t="s">
        <v>668</v>
      </c>
      <c r="AA119" s="364"/>
      <c r="AB119" s="922" t="s">
        <v>338</v>
      </c>
      <c r="AC119" s="208" t="s">
        <v>2868</v>
      </c>
      <c r="AD119" s="241" t="s">
        <v>2839</v>
      </c>
    </row>
    <row r="120" spans="2:30">
      <c r="B120" s="773" t="s">
        <v>129</v>
      </c>
      <c r="C120" s="773" t="s">
        <v>2050</v>
      </c>
      <c r="D120" s="773" t="s">
        <v>1055</v>
      </c>
      <c r="E120" s="773" t="s">
        <v>338</v>
      </c>
      <c r="F120" s="773" t="s">
        <v>338</v>
      </c>
      <c r="G120" s="773" t="s">
        <v>338</v>
      </c>
      <c r="H120" s="773" t="s">
        <v>338</v>
      </c>
      <c r="I120" s="773" t="s">
        <v>338</v>
      </c>
      <c r="J120" s="773" t="s">
        <v>338</v>
      </c>
      <c r="K120" s="773" t="s">
        <v>338</v>
      </c>
      <c r="L120" s="773" t="s">
        <v>338</v>
      </c>
      <c r="M120" s="773" t="s">
        <v>338</v>
      </c>
      <c r="N120" s="773" t="s">
        <v>338</v>
      </c>
      <c r="O120" s="773" t="s">
        <v>338</v>
      </c>
      <c r="P120" s="773" t="s">
        <v>338</v>
      </c>
      <c r="Q120" s="773" t="s">
        <v>338</v>
      </c>
      <c r="R120" s="773" t="s">
        <v>338</v>
      </c>
      <c r="S120" s="773" t="s">
        <v>338</v>
      </c>
      <c r="T120" s="773" t="s">
        <v>338</v>
      </c>
      <c r="U120" s="773" t="s">
        <v>338</v>
      </c>
      <c r="V120" s="773" t="s">
        <v>338</v>
      </c>
      <c r="W120" s="773" t="s">
        <v>338</v>
      </c>
      <c r="X120" s="773" t="s">
        <v>338</v>
      </c>
      <c r="Y120" s="773" t="s">
        <v>129</v>
      </c>
      <c r="Z120" s="915">
        <v>1</v>
      </c>
      <c r="AA120" s="209"/>
      <c r="AB120" s="922" t="s">
        <v>338</v>
      </c>
      <c r="AC120" s="208" t="s">
        <v>1128</v>
      </c>
      <c r="AD120" s="241" t="s">
        <v>2839</v>
      </c>
    </row>
    <row r="121" spans="2:30">
      <c r="B121" s="773" t="s">
        <v>27</v>
      </c>
      <c r="C121" s="773">
        <v>155</v>
      </c>
      <c r="D121" s="773" t="s">
        <v>1057</v>
      </c>
      <c r="E121" s="773" t="s">
        <v>2838</v>
      </c>
      <c r="F121" s="773" t="s">
        <v>1058</v>
      </c>
      <c r="G121" s="773" t="s">
        <v>2839</v>
      </c>
      <c r="H121" s="773" t="s">
        <v>1059</v>
      </c>
      <c r="I121" s="773" t="s">
        <v>2842</v>
      </c>
      <c r="J121" s="773" t="s">
        <v>1061</v>
      </c>
      <c r="K121" s="773" t="s">
        <v>698</v>
      </c>
      <c r="L121" s="773" t="s">
        <v>3259</v>
      </c>
      <c r="M121" s="773" t="s">
        <v>701</v>
      </c>
      <c r="N121" s="773" t="s">
        <v>1062</v>
      </c>
      <c r="O121" s="773" t="s">
        <v>2843</v>
      </c>
      <c r="P121" s="773" t="s">
        <v>1063</v>
      </c>
      <c r="Q121" s="773" t="s">
        <v>2843</v>
      </c>
      <c r="R121" s="773" t="s">
        <v>1060</v>
      </c>
      <c r="S121" s="773" t="s">
        <v>2843</v>
      </c>
      <c r="T121" s="773" t="s">
        <v>3260</v>
      </c>
      <c r="U121" s="773" t="s">
        <v>338</v>
      </c>
      <c r="V121" s="773" t="s">
        <v>338</v>
      </c>
      <c r="W121" s="773" t="s">
        <v>338</v>
      </c>
      <c r="X121" s="773" t="s">
        <v>338</v>
      </c>
      <c r="Y121" s="773" t="s">
        <v>27</v>
      </c>
      <c r="Z121" s="915">
        <v>9</v>
      </c>
      <c r="AA121" s="364"/>
      <c r="AB121" s="922" t="s">
        <v>338</v>
      </c>
      <c r="AC121" s="208" t="s">
        <v>1173</v>
      </c>
      <c r="AD121" s="241" t="s">
        <v>2841</v>
      </c>
    </row>
    <row r="122" spans="2:30">
      <c r="B122" s="773" t="s">
        <v>219</v>
      </c>
      <c r="C122" s="773">
        <v>60</v>
      </c>
      <c r="D122" s="773" t="s">
        <v>1067</v>
      </c>
      <c r="E122" s="773">
        <v>96</v>
      </c>
      <c r="F122" s="773" t="s">
        <v>1069</v>
      </c>
      <c r="G122" s="773">
        <v>101</v>
      </c>
      <c r="H122" s="773" t="s">
        <v>1071</v>
      </c>
      <c r="I122" s="773">
        <v>151</v>
      </c>
      <c r="J122" s="773" t="s">
        <v>1075</v>
      </c>
      <c r="K122" s="773">
        <v>167</v>
      </c>
      <c r="L122" s="773" t="s">
        <v>1070</v>
      </c>
      <c r="M122" s="773">
        <v>176</v>
      </c>
      <c r="N122" s="773" t="s">
        <v>3261</v>
      </c>
      <c r="O122" s="773">
        <v>187</v>
      </c>
      <c r="P122" s="773" t="s">
        <v>1072</v>
      </c>
      <c r="Q122" s="773" t="s">
        <v>2839</v>
      </c>
      <c r="R122" s="773" t="s">
        <v>1073</v>
      </c>
      <c r="S122" s="773" t="s">
        <v>2841</v>
      </c>
      <c r="T122" s="773" t="s">
        <v>3262</v>
      </c>
      <c r="U122" s="773" t="s">
        <v>2842</v>
      </c>
      <c r="V122" s="773" t="s">
        <v>1068</v>
      </c>
      <c r="W122" s="773" t="s">
        <v>338</v>
      </c>
      <c r="X122" s="773" t="s">
        <v>338</v>
      </c>
      <c r="Y122" s="773" t="s">
        <v>219</v>
      </c>
      <c r="Z122" s="915">
        <v>22</v>
      </c>
      <c r="AA122" s="364"/>
      <c r="AB122" s="922" t="s">
        <v>338</v>
      </c>
      <c r="AC122" s="208" t="s">
        <v>1111</v>
      </c>
      <c r="AD122" s="241" t="s">
        <v>2841</v>
      </c>
    </row>
    <row r="123" spans="2:30">
      <c r="B123" s="773" t="s">
        <v>28</v>
      </c>
      <c r="C123" s="773">
        <v>152</v>
      </c>
      <c r="D123" s="773" t="s">
        <v>1085</v>
      </c>
      <c r="E123" s="773">
        <v>182</v>
      </c>
      <c r="F123" s="773" t="s">
        <v>1079</v>
      </c>
      <c r="G123" s="773">
        <v>198</v>
      </c>
      <c r="H123" s="773" t="s">
        <v>1078</v>
      </c>
      <c r="I123" s="773" t="s">
        <v>2839</v>
      </c>
      <c r="J123" s="773" t="s">
        <v>2790</v>
      </c>
      <c r="K123" s="773" t="s">
        <v>2841</v>
      </c>
      <c r="L123" s="773" t="s">
        <v>1083</v>
      </c>
      <c r="M123" s="773" t="s">
        <v>698</v>
      </c>
      <c r="N123" s="773" t="s">
        <v>3263</v>
      </c>
      <c r="O123" s="773" t="s">
        <v>698</v>
      </c>
      <c r="P123" s="773" t="s">
        <v>1082</v>
      </c>
      <c r="Q123" s="773" t="s">
        <v>701</v>
      </c>
      <c r="R123" s="773" t="s">
        <v>1080</v>
      </c>
      <c r="S123" s="773" t="s">
        <v>2843</v>
      </c>
      <c r="T123" s="773" t="s">
        <v>3264</v>
      </c>
      <c r="U123" s="773" t="s">
        <v>2843</v>
      </c>
      <c r="V123" s="773" t="s">
        <v>3265</v>
      </c>
      <c r="W123" s="773" t="s">
        <v>338</v>
      </c>
      <c r="X123" s="773" t="s">
        <v>338</v>
      </c>
      <c r="Y123" s="773" t="s">
        <v>28</v>
      </c>
      <c r="Z123" s="915">
        <v>36</v>
      </c>
      <c r="AA123" s="209"/>
      <c r="AB123" s="922" t="s">
        <v>338</v>
      </c>
      <c r="AC123" s="208" t="s">
        <v>1170</v>
      </c>
      <c r="AD123" s="241" t="s">
        <v>2841</v>
      </c>
    </row>
    <row r="124" spans="2:30">
      <c r="B124" s="773" t="s">
        <v>56</v>
      </c>
      <c r="C124" s="773" t="s">
        <v>698</v>
      </c>
      <c r="D124" s="773" t="s">
        <v>3266</v>
      </c>
      <c r="E124" s="773" t="s">
        <v>338</v>
      </c>
      <c r="F124" s="773" t="s">
        <v>338</v>
      </c>
      <c r="G124" s="773" t="s">
        <v>338</v>
      </c>
      <c r="H124" s="773" t="s">
        <v>338</v>
      </c>
      <c r="I124" s="773" t="s">
        <v>338</v>
      </c>
      <c r="J124" s="773" t="s">
        <v>338</v>
      </c>
      <c r="K124" s="773" t="s">
        <v>338</v>
      </c>
      <c r="L124" s="773" t="s">
        <v>338</v>
      </c>
      <c r="M124" s="773" t="s">
        <v>338</v>
      </c>
      <c r="N124" s="773" t="s">
        <v>338</v>
      </c>
      <c r="O124" s="773" t="s">
        <v>338</v>
      </c>
      <c r="P124" s="773" t="s">
        <v>338</v>
      </c>
      <c r="Q124" s="773" t="s">
        <v>338</v>
      </c>
      <c r="R124" s="773" t="s">
        <v>338</v>
      </c>
      <c r="S124" s="773" t="s">
        <v>338</v>
      </c>
      <c r="T124" s="773" t="s">
        <v>338</v>
      </c>
      <c r="U124" s="773" t="s">
        <v>338</v>
      </c>
      <c r="V124" s="773" t="s">
        <v>338</v>
      </c>
      <c r="W124" s="773" t="s">
        <v>338</v>
      </c>
      <c r="X124" s="773" t="s">
        <v>338</v>
      </c>
      <c r="Y124" s="773" t="s">
        <v>56</v>
      </c>
      <c r="Z124" s="915">
        <v>1</v>
      </c>
      <c r="AA124" s="209"/>
      <c r="AB124" s="922" t="s">
        <v>338</v>
      </c>
      <c r="AC124" s="208" t="s">
        <v>1100</v>
      </c>
      <c r="AD124" s="241" t="s">
        <v>2842</v>
      </c>
    </row>
    <row r="125" spans="2:30">
      <c r="B125" s="773" t="s">
        <v>86</v>
      </c>
      <c r="C125" s="773">
        <v>36</v>
      </c>
      <c r="D125" s="773" t="s">
        <v>1090</v>
      </c>
      <c r="E125" s="773">
        <v>103</v>
      </c>
      <c r="F125" s="773" t="s">
        <v>1094</v>
      </c>
      <c r="G125" s="773">
        <v>111</v>
      </c>
      <c r="H125" s="773" t="s">
        <v>1092</v>
      </c>
      <c r="I125" s="773">
        <v>183</v>
      </c>
      <c r="J125" s="773" t="s">
        <v>1091</v>
      </c>
      <c r="K125" s="773">
        <v>191</v>
      </c>
      <c r="L125" s="773" t="s">
        <v>1093</v>
      </c>
      <c r="M125" s="773" t="s">
        <v>2838</v>
      </c>
      <c r="N125" s="773" t="s">
        <v>1096</v>
      </c>
      <c r="O125" s="773" t="s">
        <v>2838</v>
      </c>
      <c r="P125" s="773" t="s">
        <v>1095</v>
      </c>
      <c r="Q125" s="773" t="s">
        <v>2842</v>
      </c>
      <c r="R125" s="773" t="s">
        <v>3267</v>
      </c>
      <c r="S125" s="773" t="s">
        <v>2842</v>
      </c>
      <c r="T125" s="773" t="s">
        <v>1098</v>
      </c>
      <c r="U125" s="773" t="s">
        <v>2842</v>
      </c>
      <c r="V125" s="773" t="s">
        <v>2794</v>
      </c>
      <c r="W125" s="773" t="s">
        <v>338</v>
      </c>
      <c r="X125" s="773" t="s">
        <v>338</v>
      </c>
      <c r="Y125" s="773" t="s">
        <v>86</v>
      </c>
      <c r="Z125" s="915">
        <v>12</v>
      </c>
      <c r="AA125" s="364"/>
      <c r="AB125" s="922" t="s">
        <v>338</v>
      </c>
      <c r="AC125" s="208" t="s">
        <v>1203</v>
      </c>
      <c r="AD125" s="241" t="s">
        <v>2842</v>
      </c>
    </row>
    <row r="126" spans="2:30">
      <c r="B126" s="773" t="s">
        <v>0</v>
      </c>
      <c r="C126" s="773">
        <v>14</v>
      </c>
      <c r="D126" s="773" t="s">
        <v>1101</v>
      </c>
      <c r="E126" s="773">
        <v>43</v>
      </c>
      <c r="F126" s="773" t="s">
        <v>1104</v>
      </c>
      <c r="G126" s="773">
        <v>73</v>
      </c>
      <c r="H126" s="773" t="s">
        <v>1102</v>
      </c>
      <c r="I126" s="773">
        <v>92</v>
      </c>
      <c r="J126" s="773" t="s">
        <v>1105</v>
      </c>
      <c r="K126" s="773">
        <v>109</v>
      </c>
      <c r="L126" s="773" t="s">
        <v>1106</v>
      </c>
      <c r="M126" s="773">
        <v>149</v>
      </c>
      <c r="N126" s="773" t="s">
        <v>1103</v>
      </c>
      <c r="O126" s="773">
        <v>191</v>
      </c>
      <c r="P126" s="773" t="s">
        <v>1107</v>
      </c>
      <c r="Q126" s="773" t="s">
        <v>2839</v>
      </c>
      <c r="R126" s="773" t="s">
        <v>1109</v>
      </c>
      <c r="S126" s="773" t="s">
        <v>2842</v>
      </c>
      <c r="T126" s="773" t="s">
        <v>1108</v>
      </c>
      <c r="U126" s="773" t="s">
        <v>698</v>
      </c>
      <c r="V126" s="773" t="s">
        <v>3268</v>
      </c>
      <c r="W126" s="773" t="s">
        <v>338</v>
      </c>
      <c r="X126" s="773" t="s">
        <v>338</v>
      </c>
      <c r="Y126" s="773" t="s">
        <v>0</v>
      </c>
      <c r="Z126" s="915">
        <v>11</v>
      </c>
      <c r="AA126" s="209"/>
      <c r="AB126" s="922" t="s">
        <v>338</v>
      </c>
      <c r="AC126" s="208" t="s">
        <v>1176</v>
      </c>
      <c r="AD126" s="241" t="s">
        <v>2842</v>
      </c>
    </row>
    <row r="127" spans="2:30">
      <c r="B127" s="773" t="s">
        <v>52</v>
      </c>
      <c r="C127" s="773" t="s">
        <v>338</v>
      </c>
      <c r="D127" s="773" t="s">
        <v>155</v>
      </c>
      <c r="E127" s="773" t="s">
        <v>338</v>
      </c>
      <c r="F127" s="773" t="s">
        <v>338</v>
      </c>
      <c r="G127" s="773" t="s">
        <v>338</v>
      </c>
      <c r="H127" s="773" t="s">
        <v>338</v>
      </c>
      <c r="I127" s="773" t="s">
        <v>338</v>
      </c>
      <c r="J127" s="773" t="s">
        <v>338</v>
      </c>
      <c r="K127" s="773" t="s">
        <v>338</v>
      </c>
      <c r="L127" s="773" t="s">
        <v>338</v>
      </c>
      <c r="M127" s="773" t="s">
        <v>338</v>
      </c>
      <c r="N127" s="773" t="s">
        <v>338</v>
      </c>
      <c r="O127" s="773" t="s">
        <v>338</v>
      </c>
      <c r="P127" s="773" t="s">
        <v>338</v>
      </c>
      <c r="Q127" s="773" t="s">
        <v>338</v>
      </c>
      <c r="R127" s="773" t="s">
        <v>338</v>
      </c>
      <c r="S127" s="773" t="s">
        <v>338</v>
      </c>
      <c r="T127" s="773" t="s">
        <v>338</v>
      </c>
      <c r="U127" s="773" t="s">
        <v>338</v>
      </c>
      <c r="V127" s="773" t="s">
        <v>338</v>
      </c>
      <c r="W127" s="773" t="s">
        <v>338</v>
      </c>
      <c r="X127" s="773" t="s">
        <v>338</v>
      </c>
      <c r="Y127" s="773" t="s">
        <v>52</v>
      </c>
      <c r="Z127" s="915" t="s">
        <v>668</v>
      </c>
      <c r="AA127" s="364"/>
      <c r="AB127" s="922" t="s">
        <v>338</v>
      </c>
      <c r="AC127" s="208" t="s">
        <v>1110</v>
      </c>
      <c r="AD127" s="241" t="s">
        <v>698</v>
      </c>
    </row>
    <row r="128" spans="2:30">
      <c r="B128" s="773" t="s">
        <v>50</v>
      </c>
      <c r="C128" s="773">
        <v>97</v>
      </c>
      <c r="D128" s="773" t="s">
        <v>1113</v>
      </c>
      <c r="E128" s="773" t="s">
        <v>2841</v>
      </c>
      <c r="F128" s="773" t="s">
        <v>1120</v>
      </c>
      <c r="G128" s="773" t="s">
        <v>2842</v>
      </c>
      <c r="H128" s="773" t="s">
        <v>1116</v>
      </c>
      <c r="I128" s="773" t="s">
        <v>698</v>
      </c>
      <c r="J128" s="773" t="s">
        <v>1112</v>
      </c>
      <c r="K128" s="773" t="s">
        <v>698</v>
      </c>
      <c r="L128" s="773" t="s">
        <v>1118</v>
      </c>
      <c r="M128" s="773" t="s">
        <v>701</v>
      </c>
      <c r="N128" s="773" t="s">
        <v>1114</v>
      </c>
      <c r="O128" s="773" t="s">
        <v>701</v>
      </c>
      <c r="P128" s="773" t="s">
        <v>1115</v>
      </c>
      <c r="Q128" s="773" t="s">
        <v>701</v>
      </c>
      <c r="R128" s="773" t="s">
        <v>2796</v>
      </c>
      <c r="S128" s="773" t="s">
        <v>2843</v>
      </c>
      <c r="T128" s="773" t="s">
        <v>2797</v>
      </c>
      <c r="U128" s="773" t="s">
        <v>2050</v>
      </c>
      <c r="V128" s="773" t="s">
        <v>3269</v>
      </c>
      <c r="W128" s="773" t="s">
        <v>338</v>
      </c>
      <c r="X128" s="773" t="s">
        <v>338</v>
      </c>
      <c r="Y128" s="773" t="s">
        <v>50</v>
      </c>
      <c r="Z128" s="915">
        <v>18</v>
      </c>
      <c r="AA128" s="364"/>
      <c r="AB128" s="922" t="s">
        <v>338</v>
      </c>
      <c r="AC128" s="208" t="s">
        <v>1175</v>
      </c>
      <c r="AD128" s="241" t="s">
        <v>698</v>
      </c>
    </row>
    <row r="129" spans="1:30">
      <c r="B129" s="773" t="s">
        <v>90</v>
      </c>
      <c r="C129" s="773" t="s">
        <v>338</v>
      </c>
      <c r="D129" s="773" t="s">
        <v>155</v>
      </c>
      <c r="E129" s="773" t="s">
        <v>338</v>
      </c>
      <c r="F129" s="773" t="s">
        <v>338</v>
      </c>
      <c r="G129" s="773" t="s">
        <v>338</v>
      </c>
      <c r="H129" s="773" t="s">
        <v>338</v>
      </c>
      <c r="I129" s="773" t="s">
        <v>338</v>
      </c>
      <c r="J129" s="773" t="s">
        <v>338</v>
      </c>
      <c r="K129" s="773" t="s">
        <v>338</v>
      </c>
      <c r="L129" s="773" t="s">
        <v>338</v>
      </c>
      <c r="M129" s="773" t="s">
        <v>338</v>
      </c>
      <c r="N129" s="773" t="s">
        <v>338</v>
      </c>
      <c r="O129" s="773" t="s">
        <v>338</v>
      </c>
      <c r="P129" s="773" t="s">
        <v>338</v>
      </c>
      <c r="Q129" s="773" t="s">
        <v>338</v>
      </c>
      <c r="R129" s="773" t="s">
        <v>338</v>
      </c>
      <c r="S129" s="773" t="s">
        <v>338</v>
      </c>
      <c r="T129" s="773" t="s">
        <v>338</v>
      </c>
      <c r="U129" s="773" t="s">
        <v>338</v>
      </c>
      <c r="V129" s="773" t="s">
        <v>338</v>
      </c>
      <c r="W129" s="773" t="s">
        <v>338</v>
      </c>
      <c r="X129" s="773" t="s">
        <v>338</v>
      </c>
      <c r="Y129" s="773" t="s">
        <v>90</v>
      </c>
      <c r="Z129" s="915" t="s">
        <v>668</v>
      </c>
      <c r="AA129" s="209"/>
      <c r="AB129" s="922" t="s">
        <v>338</v>
      </c>
      <c r="AC129" s="208" t="s">
        <v>1178</v>
      </c>
      <c r="AD129" s="241" t="s">
        <v>698</v>
      </c>
    </row>
    <row r="130" spans="1:30">
      <c r="B130" s="773" t="s">
        <v>23</v>
      </c>
      <c r="C130" s="773" t="s">
        <v>2843</v>
      </c>
      <c r="D130" s="773" t="s">
        <v>1125</v>
      </c>
      <c r="E130" s="773" t="s">
        <v>2843</v>
      </c>
      <c r="F130" s="773" t="s">
        <v>3270</v>
      </c>
      <c r="G130" s="773" t="s">
        <v>2843</v>
      </c>
      <c r="H130" s="773" t="s">
        <v>1124</v>
      </c>
      <c r="I130" s="773" t="s">
        <v>2050</v>
      </c>
      <c r="J130" s="773" t="s">
        <v>2802</v>
      </c>
      <c r="K130" s="773" t="s">
        <v>338</v>
      </c>
      <c r="L130" s="773" t="s">
        <v>338</v>
      </c>
      <c r="M130" s="773" t="s">
        <v>338</v>
      </c>
      <c r="N130" s="773" t="s">
        <v>338</v>
      </c>
      <c r="O130" s="773" t="s">
        <v>338</v>
      </c>
      <c r="P130" s="773" t="s">
        <v>338</v>
      </c>
      <c r="Q130" s="773" t="s">
        <v>338</v>
      </c>
      <c r="R130" s="773" t="s">
        <v>338</v>
      </c>
      <c r="S130" s="773" t="s">
        <v>338</v>
      </c>
      <c r="T130" s="773" t="s">
        <v>338</v>
      </c>
      <c r="U130" s="773" t="s">
        <v>338</v>
      </c>
      <c r="V130" s="773" t="s">
        <v>338</v>
      </c>
      <c r="W130" s="773" t="s">
        <v>338</v>
      </c>
      <c r="X130" s="773" t="s">
        <v>338</v>
      </c>
      <c r="Y130" s="773" t="s">
        <v>23</v>
      </c>
      <c r="Z130" s="915">
        <v>4</v>
      </c>
      <c r="AA130" s="364"/>
      <c r="AB130" s="922" t="s">
        <v>338</v>
      </c>
      <c r="AC130" s="208" t="s">
        <v>1156</v>
      </c>
      <c r="AD130" s="241" t="s">
        <v>698</v>
      </c>
    </row>
    <row r="131" spans="1:30">
      <c r="B131" s="773" t="s">
        <v>95</v>
      </c>
      <c r="C131" s="773" t="s">
        <v>338</v>
      </c>
      <c r="D131" s="773" t="s">
        <v>155</v>
      </c>
      <c r="E131" s="773" t="s">
        <v>338</v>
      </c>
      <c r="F131" s="773" t="s">
        <v>338</v>
      </c>
      <c r="G131" s="773" t="s">
        <v>338</v>
      </c>
      <c r="H131" s="773" t="s">
        <v>338</v>
      </c>
      <c r="I131" s="773" t="s">
        <v>338</v>
      </c>
      <c r="J131" s="773" t="s">
        <v>338</v>
      </c>
      <c r="K131" s="773" t="s">
        <v>338</v>
      </c>
      <c r="L131" s="773" t="s">
        <v>338</v>
      </c>
      <c r="M131" s="773" t="s">
        <v>338</v>
      </c>
      <c r="N131" s="773" t="s">
        <v>338</v>
      </c>
      <c r="O131" s="773" t="s">
        <v>338</v>
      </c>
      <c r="P131" s="773" t="s">
        <v>338</v>
      </c>
      <c r="Q131" s="773" t="s">
        <v>338</v>
      </c>
      <c r="R131" s="773" t="s">
        <v>338</v>
      </c>
      <c r="S131" s="773" t="s">
        <v>338</v>
      </c>
      <c r="T131" s="773" t="s">
        <v>338</v>
      </c>
      <c r="U131" s="773" t="s">
        <v>338</v>
      </c>
      <c r="V131" s="773" t="s">
        <v>338</v>
      </c>
      <c r="W131" s="773" t="s">
        <v>338</v>
      </c>
      <c r="X131" s="773" t="s">
        <v>338</v>
      </c>
      <c r="Y131" s="773" t="s">
        <v>95</v>
      </c>
      <c r="Z131" s="915" t="s">
        <v>668</v>
      </c>
      <c r="AA131" s="364"/>
      <c r="AB131" s="922" t="s">
        <v>338</v>
      </c>
      <c r="AC131" s="208" t="s">
        <v>1167</v>
      </c>
      <c r="AD131" s="241" t="s">
        <v>698</v>
      </c>
    </row>
    <row r="132" spans="1:30">
      <c r="B132" s="773" t="s">
        <v>76</v>
      </c>
      <c r="C132" s="773" t="s">
        <v>338</v>
      </c>
      <c r="D132" s="773" t="s">
        <v>155</v>
      </c>
      <c r="E132" s="773" t="s">
        <v>338</v>
      </c>
      <c r="F132" s="773" t="s">
        <v>338</v>
      </c>
      <c r="G132" s="773" t="s">
        <v>338</v>
      </c>
      <c r="H132" s="773" t="s">
        <v>338</v>
      </c>
      <c r="I132" s="773" t="s">
        <v>338</v>
      </c>
      <c r="J132" s="773" t="s">
        <v>338</v>
      </c>
      <c r="K132" s="773" t="s">
        <v>338</v>
      </c>
      <c r="L132" s="773" t="s">
        <v>338</v>
      </c>
      <c r="M132" s="773" t="s">
        <v>338</v>
      </c>
      <c r="N132" s="773" t="s">
        <v>338</v>
      </c>
      <c r="O132" s="773" t="s">
        <v>338</v>
      </c>
      <c r="P132" s="773" t="s">
        <v>338</v>
      </c>
      <c r="Q132" s="773" t="s">
        <v>338</v>
      </c>
      <c r="R132" s="773" t="s">
        <v>338</v>
      </c>
      <c r="S132" s="773" t="s">
        <v>338</v>
      </c>
      <c r="T132" s="773" t="s">
        <v>338</v>
      </c>
      <c r="U132" s="773" t="s">
        <v>338</v>
      </c>
      <c r="V132" s="773" t="s">
        <v>338</v>
      </c>
      <c r="W132" s="773" t="s">
        <v>338</v>
      </c>
      <c r="X132" s="773" t="s">
        <v>338</v>
      </c>
      <c r="Y132" s="773" t="s">
        <v>76</v>
      </c>
      <c r="Z132" s="915" t="s">
        <v>668</v>
      </c>
      <c r="AA132" s="364"/>
      <c r="AB132" s="922" t="s">
        <v>338</v>
      </c>
      <c r="AC132" s="208" t="s">
        <v>1179</v>
      </c>
      <c r="AD132" s="241" t="s">
        <v>698</v>
      </c>
    </row>
    <row r="133" spans="1:30">
      <c r="B133" s="773" t="s">
        <v>21</v>
      </c>
      <c r="C133" s="773" t="s">
        <v>698</v>
      </c>
      <c r="D133" s="773" t="s">
        <v>3271</v>
      </c>
      <c r="E133" s="773" t="s">
        <v>698</v>
      </c>
      <c r="F133" s="773" t="s">
        <v>2803</v>
      </c>
      <c r="G133" s="773" t="s">
        <v>701</v>
      </c>
      <c r="H133" s="773" t="s">
        <v>1133</v>
      </c>
      <c r="I133" s="773" t="s">
        <v>701</v>
      </c>
      <c r="J133" s="773" t="s">
        <v>2804</v>
      </c>
      <c r="K133" s="773" t="s">
        <v>2843</v>
      </c>
      <c r="L133" s="773" t="s">
        <v>1138</v>
      </c>
      <c r="M133" s="773" t="s">
        <v>2843</v>
      </c>
      <c r="N133" s="773" t="s">
        <v>2805</v>
      </c>
      <c r="O133" s="773" t="s">
        <v>2843</v>
      </c>
      <c r="P133" s="773" t="s">
        <v>3272</v>
      </c>
      <c r="Q133" s="773" t="s">
        <v>2050</v>
      </c>
      <c r="R133" s="773" t="s">
        <v>1134</v>
      </c>
      <c r="S133" s="773" t="s">
        <v>2050</v>
      </c>
      <c r="T133" s="773" t="s">
        <v>1132</v>
      </c>
      <c r="U133" s="773" t="s">
        <v>2050</v>
      </c>
      <c r="V133" s="773" t="s">
        <v>3273</v>
      </c>
      <c r="W133" s="773" t="s">
        <v>338</v>
      </c>
      <c r="X133" s="773" t="s">
        <v>338</v>
      </c>
      <c r="Y133" s="773" t="s">
        <v>21</v>
      </c>
      <c r="Z133" s="915">
        <v>11</v>
      </c>
      <c r="AA133" s="364"/>
      <c r="AB133" s="922" t="s">
        <v>338</v>
      </c>
      <c r="AC133" s="208" t="s">
        <v>2117</v>
      </c>
      <c r="AD133" s="241" t="s">
        <v>698</v>
      </c>
    </row>
    <row r="134" spans="1:30">
      <c r="B134" s="773" t="s">
        <v>37</v>
      </c>
      <c r="C134" s="773" t="s">
        <v>698</v>
      </c>
      <c r="D134" s="773" t="s">
        <v>3274</v>
      </c>
      <c r="E134" s="773" t="s">
        <v>338</v>
      </c>
      <c r="F134" s="773" t="s">
        <v>338</v>
      </c>
      <c r="G134" s="773" t="s">
        <v>338</v>
      </c>
      <c r="H134" s="773" t="s">
        <v>338</v>
      </c>
      <c r="I134" s="773" t="s">
        <v>338</v>
      </c>
      <c r="J134" s="773" t="s">
        <v>338</v>
      </c>
      <c r="K134" s="773" t="s">
        <v>338</v>
      </c>
      <c r="L134" s="773" t="s">
        <v>338</v>
      </c>
      <c r="M134" s="773" t="s">
        <v>338</v>
      </c>
      <c r="N134" s="773" t="s">
        <v>338</v>
      </c>
      <c r="O134" s="773" t="s">
        <v>338</v>
      </c>
      <c r="P134" s="773" t="s">
        <v>338</v>
      </c>
      <c r="Q134" s="773" t="s">
        <v>338</v>
      </c>
      <c r="R134" s="773" t="s">
        <v>338</v>
      </c>
      <c r="S134" s="773" t="s">
        <v>338</v>
      </c>
      <c r="T134" s="773" t="s">
        <v>338</v>
      </c>
      <c r="U134" s="773" t="s">
        <v>338</v>
      </c>
      <c r="V134" s="773" t="s">
        <v>338</v>
      </c>
      <c r="W134" s="773" t="s">
        <v>338</v>
      </c>
      <c r="X134" s="773" t="s">
        <v>338</v>
      </c>
      <c r="Y134" s="773" t="s">
        <v>37</v>
      </c>
      <c r="Z134" s="915">
        <v>1</v>
      </c>
      <c r="AA134" s="364"/>
      <c r="AB134" s="922" t="s">
        <v>338</v>
      </c>
      <c r="AC134" s="208" t="s">
        <v>1131</v>
      </c>
      <c r="AD134" s="241" t="s">
        <v>701</v>
      </c>
    </row>
    <row r="135" spans="1:30">
      <c r="B135" s="773" t="s">
        <v>29</v>
      </c>
      <c r="C135" s="773" t="s">
        <v>701</v>
      </c>
      <c r="D135" s="773" t="s">
        <v>2811</v>
      </c>
      <c r="E135" s="773" t="s">
        <v>701</v>
      </c>
      <c r="F135" s="773" t="s">
        <v>2810</v>
      </c>
      <c r="G135" s="773" t="s">
        <v>2050</v>
      </c>
      <c r="H135" s="773" t="s">
        <v>3275</v>
      </c>
      <c r="I135" s="773" t="s">
        <v>338</v>
      </c>
      <c r="J135" s="773" t="s">
        <v>338</v>
      </c>
      <c r="K135" s="773" t="s">
        <v>338</v>
      </c>
      <c r="L135" s="773" t="s">
        <v>338</v>
      </c>
      <c r="M135" s="773" t="s">
        <v>338</v>
      </c>
      <c r="N135" s="773" t="s">
        <v>338</v>
      </c>
      <c r="O135" s="773" t="s">
        <v>338</v>
      </c>
      <c r="P135" s="773" t="s">
        <v>338</v>
      </c>
      <c r="Q135" s="773" t="s">
        <v>338</v>
      </c>
      <c r="R135" s="773" t="s">
        <v>338</v>
      </c>
      <c r="S135" s="773" t="s">
        <v>338</v>
      </c>
      <c r="T135" s="773" t="s">
        <v>338</v>
      </c>
      <c r="U135" s="773" t="s">
        <v>338</v>
      </c>
      <c r="V135" s="773" t="s">
        <v>338</v>
      </c>
      <c r="W135" s="773" t="s">
        <v>338</v>
      </c>
      <c r="X135" s="773" t="s">
        <v>338</v>
      </c>
      <c r="Y135" s="773" t="s">
        <v>29</v>
      </c>
      <c r="Z135" s="915">
        <v>3</v>
      </c>
      <c r="AA135" s="364"/>
      <c r="AB135" s="922" t="s">
        <v>338</v>
      </c>
      <c r="AC135" s="208" t="s">
        <v>1172</v>
      </c>
      <c r="AD135" s="241" t="s">
        <v>701</v>
      </c>
    </row>
    <row r="136" spans="1:30">
      <c r="B136" s="773" t="s">
        <v>106</v>
      </c>
      <c r="C136" s="773" t="s">
        <v>2841</v>
      </c>
      <c r="D136" s="773" t="s">
        <v>2813</v>
      </c>
      <c r="E136" s="773" t="s">
        <v>2842</v>
      </c>
      <c r="F136" s="773" t="s">
        <v>2812</v>
      </c>
      <c r="G136" s="773" t="s">
        <v>2843</v>
      </c>
      <c r="H136" s="773" t="s">
        <v>2816</v>
      </c>
      <c r="I136" s="773" t="s">
        <v>2050</v>
      </c>
      <c r="J136" s="773" t="s">
        <v>2814</v>
      </c>
      <c r="K136" s="773" t="s">
        <v>2050</v>
      </c>
      <c r="L136" s="773" t="s">
        <v>2819</v>
      </c>
      <c r="M136" s="773" t="s">
        <v>338</v>
      </c>
      <c r="N136" s="773" t="s">
        <v>338</v>
      </c>
      <c r="O136" s="773" t="s">
        <v>338</v>
      </c>
      <c r="P136" s="773" t="s">
        <v>338</v>
      </c>
      <c r="Q136" s="773" t="s">
        <v>338</v>
      </c>
      <c r="R136" s="773" t="s">
        <v>338</v>
      </c>
      <c r="S136" s="773" t="s">
        <v>338</v>
      </c>
      <c r="T136" s="773" t="s">
        <v>338</v>
      </c>
      <c r="U136" s="773" t="s">
        <v>338</v>
      </c>
      <c r="V136" s="773" t="s">
        <v>338</v>
      </c>
      <c r="W136" s="773" t="s">
        <v>338</v>
      </c>
      <c r="X136" s="773" t="s">
        <v>338</v>
      </c>
      <c r="Y136" s="773" t="s">
        <v>106</v>
      </c>
      <c r="Z136" s="915">
        <v>5</v>
      </c>
      <c r="AA136" s="364"/>
      <c r="AB136" s="922" t="s">
        <v>338</v>
      </c>
      <c r="AC136" s="208" t="s">
        <v>1182</v>
      </c>
      <c r="AD136" s="241" t="s">
        <v>701</v>
      </c>
    </row>
    <row r="137" spans="1:30">
      <c r="B137" s="773" t="s">
        <v>25</v>
      </c>
      <c r="C137" s="773">
        <v>1</v>
      </c>
      <c r="D137" s="773" t="s">
        <v>1147</v>
      </c>
      <c r="E137" s="773">
        <v>6</v>
      </c>
      <c r="F137" s="773" t="s">
        <v>1146</v>
      </c>
      <c r="G137" s="773">
        <v>11</v>
      </c>
      <c r="H137" s="773" t="s">
        <v>1149</v>
      </c>
      <c r="I137" s="773">
        <v>16</v>
      </c>
      <c r="J137" s="773" t="s">
        <v>1148</v>
      </c>
      <c r="K137" s="773">
        <v>27</v>
      </c>
      <c r="L137" s="773" t="s">
        <v>2820</v>
      </c>
      <c r="M137" s="773">
        <v>30</v>
      </c>
      <c r="N137" s="773" t="s">
        <v>1151</v>
      </c>
      <c r="O137" s="773">
        <v>35</v>
      </c>
      <c r="P137" s="773" t="s">
        <v>1152</v>
      </c>
      <c r="Q137" s="773">
        <v>51</v>
      </c>
      <c r="R137" s="773" t="s">
        <v>1150</v>
      </c>
      <c r="S137" s="773">
        <v>77</v>
      </c>
      <c r="T137" s="773" t="s">
        <v>2821</v>
      </c>
      <c r="U137" s="773">
        <v>91</v>
      </c>
      <c r="V137" s="773" t="s">
        <v>1153</v>
      </c>
      <c r="W137" s="773" t="s">
        <v>338</v>
      </c>
      <c r="X137" s="773" t="s">
        <v>338</v>
      </c>
      <c r="Y137" s="773" t="s">
        <v>25</v>
      </c>
      <c r="Z137" s="915">
        <v>94</v>
      </c>
      <c r="AA137" s="364"/>
      <c r="AB137" s="922" t="s">
        <v>338</v>
      </c>
      <c r="AC137" s="208" t="s">
        <v>1177</v>
      </c>
      <c r="AD137" s="241" t="s">
        <v>701</v>
      </c>
    </row>
    <row r="138" spans="1:30">
      <c r="B138" s="773" t="s">
        <v>7</v>
      </c>
      <c r="C138" s="773">
        <v>2</v>
      </c>
      <c r="D138" s="773" t="s">
        <v>1158</v>
      </c>
      <c r="E138" s="773">
        <v>3</v>
      </c>
      <c r="F138" s="773" t="s">
        <v>1157</v>
      </c>
      <c r="G138" s="773">
        <v>4</v>
      </c>
      <c r="H138" s="773" t="s">
        <v>1163</v>
      </c>
      <c r="I138" s="773">
        <v>5</v>
      </c>
      <c r="J138" s="773" t="s">
        <v>1159</v>
      </c>
      <c r="K138" s="773">
        <v>7</v>
      </c>
      <c r="L138" s="773" t="s">
        <v>1160</v>
      </c>
      <c r="M138" s="773">
        <v>8</v>
      </c>
      <c r="N138" s="773" t="s">
        <v>1165</v>
      </c>
      <c r="O138" s="773">
        <v>9</v>
      </c>
      <c r="P138" s="773" t="s">
        <v>1161</v>
      </c>
      <c r="Q138" s="773">
        <v>10</v>
      </c>
      <c r="R138" s="773" t="s">
        <v>1164</v>
      </c>
      <c r="S138" s="773">
        <v>12</v>
      </c>
      <c r="T138" s="773" t="s">
        <v>3276</v>
      </c>
      <c r="U138" s="773">
        <v>13</v>
      </c>
      <c r="V138" s="773" t="s">
        <v>2822</v>
      </c>
      <c r="W138" s="773" t="s">
        <v>338</v>
      </c>
      <c r="X138" s="773" t="s">
        <v>338</v>
      </c>
      <c r="Y138" s="773" t="s">
        <v>7</v>
      </c>
      <c r="Z138" s="915">
        <v>174</v>
      </c>
      <c r="AA138" s="364"/>
      <c r="AB138" s="922" t="s">
        <v>338</v>
      </c>
      <c r="AC138" s="208" t="s">
        <v>1244</v>
      </c>
      <c r="AD138" s="241" t="s">
        <v>701</v>
      </c>
    </row>
    <row r="139" spans="1:30">
      <c r="A139" s="209"/>
      <c r="B139" s="773" t="s">
        <v>120</v>
      </c>
      <c r="C139" s="773" t="s">
        <v>338</v>
      </c>
      <c r="D139" s="773" t="s">
        <v>155</v>
      </c>
      <c r="E139" s="773" t="s">
        <v>338</v>
      </c>
      <c r="F139" s="773" t="s">
        <v>338</v>
      </c>
      <c r="G139" s="773" t="s">
        <v>338</v>
      </c>
      <c r="H139" s="773" t="s">
        <v>338</v>
      </c>
      <c r="I139" s="773" t="s">
        <v>338</v>
      </c>
      <c r="J139" s="773" t="s">
        <v>338</v>
      </c>
      <c r="K139" s="773" t="s">
        <v>338</v>
      </c>
      <c r="L139" s="773" t="s">
        <v>338</v>
      </c>
      <c r="M139" s="773" t="s">
        <v>338</v>
      </c>
      <c r="N139" s="773" t="s">
        <v>338</v>
      </c>
      <c r="O139" s="773" t="s">
        <v>338</v>
      </c>
      <c r="P139" s="773" t="s">
        <v>338</v>
      </c>
      <c r="Q139" s="773" t="s">
        <v>338</v>
      </c>
      <c r="R139" s="773" t="s">
        <v>338</v>
      </c>
      <c r="S139" s="773" t="s">
        <v>338</v>
      </c>
      <c r="T139" s="773" t="s">
        <v>338</v>
      </c>
      <c r="U139" s="773" t="s">
        <v>338</v>
      </c>
      <c r="V139" s="773" t="s">
        <v>338</v>
      </c>
      <c r="W139" s="773" t="s">
        <v>338</v>
      </c>
      <c r="X139" s="773" t="s">
        <v>338</v>
      </c>
      <c r="Y139" s="773" t="s">
        <v>120</v>
      </c>
      <c r="Z139" s="915" t="s">
        <v>668</v>
      </c>
      <c r="AA139" s="364"/>
      <c r="AB139" s="922" t="s">
        <v>338</v>
      </c>
      <c r="AC139" s="208" t="s">
        <v>2122</v>
      </c>
      <c r="AD139" s="241" t="s">
        <v>701</v>
      </c>
    </row>
    <row r="140" spans="1:30">
      <c r="B140" s="773" t="s">
        <v>46</v>
      </c>
      <c r="C140" s="773" t="s">
        <v>338</v>
      </c>
      <c r="D140" s="773" t="s">
        <v>155</v>
      </c>
      <c r="E140" s="773" t="s">
        <v>338</v>
      </c>
      <c r="F140" s="773" t="s">
        <v>338</v>
      </c>
      <c r="G140" s="773" t="s">
        <v>338</v>
      </c>
      <c r="H140" s="773" t="s">
        <v>338</v>
      </c>
      <c r="I140" s="773" t="s">
        <v>338</v>
      </c>
      <c r="J140" s="773" t="s">
        <v>338</v>
      </c>
      <c r="K140" s="773" t="s">
        <v>338</v>
      </c>
      <c r="L140" s="773" t="s">
        <v>338</v>
      </c>
      <c r="M140" s="773" t="s">
        <v>338</v>
      </c>
      <c r="N140" s="773" t="s">
        <v>338</v>
      </c>
      <c r="O140" s="773" t="s">
        <v>338</v>
      </c>
      <c r="P140" s="773" t="s">
        <v>338</v>
      </c>
      <c r="Q140" s="773" t="s">
        <v>338</v>
      </c>
      <c r="R140" s="773" t="s">
        <v>338</v>
      </c>
      <c r="S140" s="773" t="s">
        <v>338</v>
      </c>
      <c r="T140" s="773" t="s">
        <v>338</v>
      </c>
      <c r="U140" s="773" t="s">
        <v>338</v>
      </c>
      <c r="V140" s="773" t="s">
        <v>338</v>
      </c>
      <c r="W140" s="773" t="s">
        <v>338</v>
      </c>
      <c r="X140" s="773" t="s">
        <v>338</v>
      </c>
      <c r="Y140" s="773" t="s">
        <v>46</v>
      </c>
      <c r="Z140" s="915" t="s">
        <v>668</v>
      </c>
      <c r="AA140" s="364"/>
      <c r="AB140" s="922" t="s">
        <v>338</v>
      </c>
      <c r="AC140" s="208" t="s">
        <v>1123</v>
      </c>
      <c r="AD140" s="241" t="s">
        <v>701</v>
      </c>
    </row>
    <row r="141" spans="1:30">
      <c r="A141" s="209"/>
      <c r="B141" s="773" t="s">
        <v>18</v>
      </c>
      <c r="C141" s="773" t="s">
        <v>2050</v>
      </c>
      <c r="D141" s="773" t="s">
        <v>2831</v>
      </c>
      <c r="E141" s="773" t="s">
        <v>338</v>
      </c>
      <c r="F141" s="773" t="s">
        <v>338</v>
      </c>
      <c r="G141" s="773" t="s">
        <v>338</v>
      </c>
      <c r="H141" s="773" t="s">
        <v>338</v>
      </c>
      <c r="I141" s="773" t="s">
        <v>338</v>
      </c>
      <c r="J141" s="773" t="s">
        <v>338</v>
      </c>
      <c r="K141" s="773" t="s">
        <v>338</v>
      </c>
      <c r="L141" s="773" t="s">
        <v>338</v>
      </c>
      <c r="M141" s="773" t="s">
        <v>338</v>
      </c>
      <c r="N141" s="773" t="s">
        <v>338</v>
      </c>
      <c r="O141" s="773" t="s">
        <v>338</v>
      </c>
      <c r="P141" s="773" t="s">
        <v>338</v>
      </c>
      <c r="Q141" s="773" t="s">
        <v>338</v>
      </c>
      <c r="R141" s="773" t="s">
        <v>338</v>
      </c>
      <c r="S141" s="773" t="s">
        <v>338</v>
      </c>
      <c r="T141" s="773" t="s">
        <v>338</v>
      </c>
      <c r="U141" s="773" t="s">
        <v>338</v>
      </c>
      <c r="V141" s="773" t="s">
        <v>338</v>
      </c>
      <c r="W141" s="773" t="s">
        <v>338</v>
      </c>
      <c r="X141" s="773" t="s">
        <v>338</v>
      </c>
      <c r="Y141" s="773" t="s">
        <v>18</v>
      </c>
      <c r="Z141" s="915">
        <v>1</v>
      </c>
      <c r="AA141" s="364"/>
      <c r="AB141" s="922" t="s">
        <v>338</v>
      </c>
      <c r="AC141" s="208" t="s">
        <v>2869</v>
      </c>
      <c r="AD141" s="241" t="s">
        <v>701</v>
      </c>
    </row>
    <row r="142" spans="1:30">
      <c r="B142" s="773" t="s">
        <v>49</v>
      </c>
      <c r="C142" s="773" t="s">
        <v>338</v>
      </c>
      <c r="D142" s="773" t="s">
        <v>155</v>
      </c>
      <c r="E142" s="773" t="s">
        <v>338</v>
      </c>
      <c r="F142" s="773" t="s">
        <v>338</v>
      </c>
      <c r="G142" s="773" t="s">
        <v>338</v>
      </c>
      <c r="H142" s="773" t="s">
        <v>338</v>
      </c>
      <c r="I142" s="773" t="s">
        <v>338</v>
      </c>
      <c r="J142" s="773" t="s">
        <v>338</v>
      </c>
      <c r="K142" s="773" t="s">
        <v>338</v>
      </c>
      <c r="L142" s="773" t="s">
        <v>338</v>
      </c>
      <c r="M142" s="773" t="s">
        <v>338</v>
      </c>
      <c r="N142" s="773" t="s">
        <v>338</v>
      </c>
      <c r="O142" s="773" t="s">
        <v>338</v>
      </c>
      <c r="P142" s="773" t="s">
        <v>338</v>
      </c>
      <c r="Q142" s="773" t="s">
        <v>338</v>
      </c>
      <c r="R142" s="773" t="s">
        <v>338</v>
      </c>
      <c r="S142" s="773" t="s">
        <v>338</v>
      </c>
      <c r="T142" s="773" t="s">
        <v>338</v>
      </c>
      <c r="U142" s="773" t="s">
        <v>338</v>
      </c>
      <c r="V142" s="773" t="s">
        <v>338</v>
      </c>
      <c r="W142" s="773" t="s">
        <v>338</v>
      </c>
      <c r="X142" s="773" t="s">
        <v>338</v>
      </c>
      <c r="Y142" s="773" t="s">
        <v>49</v>
      </c>
      <c r="Z142" s="915" t="s">
        <v>668</v>
      </c>
      <c r="AA142" s="364"/>
      <c r="AB142" s="922" t="s">
        <v>338</v>
      </c>
      <c r="AC142" s="208" t="s">
        <v>1169</v>
      </c>
      <c r="AD142" s="241" t="s">
        <v>701</v>
      </c>
    </row>
    <row r="143" spans="1:30">
      <c r="B143" s="773" t="s">
        <v>67</v>
      </c>
      <c r="C143" s="773" t="s">
        <v>338</v>
      </c>
      <c r="D143" s="773" t="s">
        <v>155</v>
      </c>
      <c r="E143" s="773" t="s">
        <v>338</v>
      </c>
      <c r="F143" s="773" t="s">
        <v>338</v>
      </c>
      <c r="G143" s="773" t="s">
        <v>338</v>
      </c>
      <c r="H143" s="773" t="s">
        <v>338</v>
      </c>
      <c r="I143" s="773" t="s">
        <v>338</v>
      </c>
      <c r="J143" s="773" t="s">
        <v>338</v>
      </c>
      <c r="K143" s="773" t="s">
        <v>338</v>
      </c>
      <c r="L143" s="773" t="s">
        <v>338</v>
      </c>
      <c r="M143" s="773" t="s">
        <v>338</v>
      </c>
      <c r="N143" s="773" t="s">
        <v>338</v>
      </c>
      <c r="O143" s="773" t="s">
        <v>338</v>
      </c>
      <c r="P143" s="773" t="s">
        <v>338</v>
      </c>
      <c r="Q143" s="773" t="s">
        <v>338</v>
      </c>
      <c r="R143" s="773" t="s">
        <v>338</v>
      </c>
      <c r="S143" s="773" t="s">
        <v>338</v>
      </c>
      <c r="T143" s="773" t="s">
        <v>338</v>
      </c>
      <c r="U143" s="773" t="s">
        <v>338</v>
      </c>
      <c r="V143" s="773" t="s">
        <v>338</v>
      </c>
      <c r="W143" s="773" t="s">
        <v>338</v>
      </c>
      <c r="X143" s="773" t="s">
        <v>338</v>
      </c>
      <c r="Y143" s="773" t="s">
        <v>67</v>
      </c>
      <c r="Z143" s="915" t="s">
        <v>668</v>
      </c>
      <c r="AA143" s="364"/>
      <c r="AB143" s="922" t="s">
        <v>338</v>
      </c>
      <c r="AC143" s="208" t="s">
        <v>1181</v>
      </c>
      <c r="AD143" s="241" t="s">
        <v>701</v>
      </c>
    </row>
    <row r="144" spans="1:30">
      <c r="B144" s="773" t="s">
        <v>71</v>
      </c>
      <c r="C144" s="773" t="s">
        <v>338</v>
      </c>
      <c r="D144" s="773" t="s">
        <v>155</v>
      </c>
      <c r="E144" s="773" t="s">
        <v>338</v>
      </c>
      <c r="F144" s="773" t="s">
        <v>338</v>
      </c>
      <c r="G144" s="773" t="s">
        <v>338</v>
      </c>
      <c r="H144" s="773" t="s">
        <v>338</v>
      </c>
      <c r="I144" s="773" t="s">
        <v>338</v>
      </c>
      <c r="J144" s="773" t="s">
        <v>338</v>
      </c>
      <c r="K144" s="773" t="s">
        <v>338</v>
      </c>
      <c r="L144" s="773" t="s">
        <v>338</v>
      </c>
      <c r="M144" s="773" t="s">
        <v>338</v>
      </c>
      <c r="N144" s="773" t="s">
        <v>338</v>
      </c>
      <c r="O144" s="773" t="s">
        <v>338</v>
      </c>
      <c r="P144" s="773" t="s">
        <v>338</v>
      </c>
      <c r="Q144" s="773" t="s">
        <v>338</v>
      </c>
      <c r="R144" s="773" t="s">
        <v>338</v>
      </c>
      <c r="S144" s="773" t="s">
        <v>338</v>
      </c>
      <c r="T144" s="773" t="s">
        <v>338</v>
      </c>
      <c r="U144" s="773" t="s">
        <v>338</v>
      </c>
      <c r="V144" s="773" t="s">
        <v>338</v>
      </c>
      <c r="W144" s="773" t="s">
        <v>338</v>
      </c>
      <c r="X144" s="773" t="s">
        <v>338</v>
      </c>
      <c r="Y144" s="773" t="s">
        <v>71</v>
      </c>
      <c r="Z144" s="915" t="s">
        <v>668</v>
      </c>
      <c r="AA144" s="364"/>
      <c r="AB144" s="922" t="s">
        <v>338</v>
      </c>
      <c r="AC144" s="208" t="s">
        <v>1280</v>
      </c>
      <c r="AD144" s="241" t="s">
        <v>701</v>
      </c>
    </row>
    <row r="145" spans="1:30">
      <c r="B145" s="773"/>
      <c r="C145" s="773"/>
      <c r="D145" s="773"/>
      <c r="E145" s="773"/>
      <c r="F145" s="773"/>
      <c r="G145" s="773"/>
      <c r="H145" s="773"/>
      <c r="I145" s="773"/>
      <c r="J145" s="773"/>
      <c r="K145" s="773"/>
      <c r="L145" s="773"/>
      <c r="M145" s="773"/>
      <c r="N145" s="773"/>
      <c r="O145" s="773"/>
      <c r="P145" s="773"/>
      <c r="Q145" s="773"/>
      <c r="R145" s="773"/>
      <c r="S145" s="773"/>
      <c r="T145" s="773"/>
      <c r="U145" s="773"/>
      <c r="V145" s="773"/>
      <c r="W145" s="773"/>
      <c r="X145" s="773"/>
      <c r="Y145" s="773"/>
      <c r="Z145" s="773"/>
      <c r="AA145" s="364"/>
      <c r="AB145" s="922" t="s">
        <v>338</v>
      </c>
      <c r="AC145" s="208" t="s">
        <v>1184</v>
      </c>
      <c r="AD145" s="241" t="s">
        <v>2843</v>
      </c>
    </row>
    <row r="146" spans="1:30">
      <c r="B146" s="773"/>
      <c r="C146" s="773"/>
      <c r="D146" s="773"/>
      <c r="E146" s="773"/>
      <c r="F146" s="773"/>
      <c r="G146" s="773"/>
      <c r="H146" s="773"/>
      <c r="I146" s="773"/>
      <c r="J146" s="773"/>
      <c r="K146" s="773"/>
      <c r="L146" s="773"/>
      <c r="M146" s="773"/>
      <c r="N146" s="773"/>
      <c r="O146" s="773"/>
      <c r="P146" s="773"/>
      <c r="Q146" s="773"/>
      <c r="R146" s="773"/>
      <c r="S146" s="773"/>
      <c r="T146" s="773"/>
      <c r="U146" s="773"/>
      <c r="V146" s="773"/>
      <c r="W146" s="773"/>
      <c r="X146" s="773"/>
      <c r="Y146" s="773"/>
      <c r="Z146" s="773"/>
      <c r="AA146" s="364"/>
      <c r="AB146" s="922" t="s">
        <v>338</v>
      </c>
      <c r="AC146" s="208" t="s">
        <v>2870</v>
      </c>
      <c r="AD146" s="241" t="s">
        <v>2843</v>
      </c>
    </row>
    <row r="147" spans="1:30">
      <c r="A147" s="209"/>
      <c r="B147" s="773"/>
      <c r="C147" s="773"/>
      <c r="D147" s="773"/>
      <c r="E147" s="773"/>
      <c r="F147" s="773"/>
      <c r="G147" s="773"/>
      <c r="H147" s="773"/>
      <c r="I147" s="773"/>
      <c r="J147" s="773"/>
      <c r="K147" s="773"/>
      <c r="L147" s="773"/>
      <c r="M147" s="773"/>
      <c r="N147" s="773"/>
      <c r="O147" s="773"/>
      <c r="P147" s="773"/>
      <c r="Q147" s="773"/>
      <c r="R147" s="773"/>
      <c r="S147" s="773"/>
      <c r="T147" s="773"/>
      <c r="U147" s="773"/>
      <c r="V147" s="773"/>
      <c r="W147" s="773"/>
      <c r="X147" s="773"/>
      <c r="Y147" s="773"/>
      <c r="Z147" s="773"/>
      <c r="AA147" s="364"/>
      <c r="AB147" s="922" t="s">
        <v>338</v>
      </c>
      <c r="AC147" s="208" t="s">
        <v>1186</v>
      </c>
      <c r="AD147" s="241" t="s">
        <v>2843</v>
      </c>
    </row>
    <row r="148" spans="1:30">
      <c r="B148" s="773"/>
      <c r="C148" s="773"/>
      <c r="D148" s="773"/>
      <c r="E148" s="773"/>
      <c r="F148" s="773"/>
      <c r="G148" s="773"/>
      <c r="H148" s="773"/>
      <c r="I148" s="773"/>
      <c r="J148" s="773"/>
      <c r="K148" s="773"/>
      <c r="L148" s="773"/>
      <c r="M148" s="773"/>
      <c r="N148" s="773"/>
      <c r="O148" s="773"/>
      <c r="P148" s="773"/>
      <c r="Q148" s="773"/>
      <c r="R148" s="773"/>
      <c r="S148" s="773"/>
      <c r="T148" s="773"/>
      <c r="U148" s="773"/>
      <c r="V148" s="773"/>
      <c r="W148" s="773"/>
      <c r="X148" s="773"/>
      <c r="Y148" s="773"/>
      <c r="Z148" s="773"/>
      <c r="AA148" s="364"/>
      <c r="AB148" s="922" t="s">
        <v>338</v>
      </c>
      <c r="AC148" s="208" t="s">
        <v>1174</v>
      </c>
      <c r="AD148" s="241" t="s">
        <v>2843</v>
      </c>
    </row>
    <row r="149" spans="1:30">
      <c r="B149" s="773"/>
      <c r="C149" s="773"/>
      <c r="D149" s="773"/>
      <c r="E149" s="773"/>
      <c r="F149" s="773"/>
      <c r="G149" s="773"/>
      <c r="H149" s="773"/>
      <c r="I149" s="773"/>
      <c r="J149" s="773"/>
      <c r="K149" s="773"/>
      <c r="L149" s="773"/>
      <c r="M149" s="773"/>
      <c r="N149" s="773"/>
      <c r="O149" s="773"/>
      <c r="P149" s="773"/>
      <c r="Q149" s="773"/>
      <c r="R149" s="773"/>
      <c r="S149" s="773"/>
      <c r="T149" s="773"/>
      <c r="U149" s="773"/>
      <c r="V149" s="773"/>
      <c r="W149" s="773"/>
      <c r="X149" s="773"/>
      <c r="Y149" s="773"/>
      <c r="Z149" s="773"/>
      <c r="AA149" s="364"/>
      <c r="AB149" s="922" t="s">
        <v>338</v>
      </c>
      <c r="AC149" s="208" t="s">
        <v>1205</v>
      </c>
      <c r="AD149" s="241" t="s">
        <v>2843</v>
      </c>
    </row>
    <row r="150" spans="1:30">
      <c r="B150" s="773"/>
      <c r="C150" s="773"/>
      <c r="D150" s="773"/>
      <c r="E150" s="773"/>
      <c r="F150" s="773"/>
      <c r="G150" s="773"/>
      <c r="H150" s="773"/>
      <c r="I150" s="773"/>
      <c r="J150" s="773"/>
      <c r="K150" s="773"/>
      <c r="L150" s="773"/>
      <c r="M150" s="773"/>
      <c r="N150" s="773"/>
      <c r="O150" s="773"/>
      <c r="P150" s="773"/>
      <c r="Q150" s="773"/>
      <c r="R150" s="773"/>
      <c r="S150" s="773"/>
      <c r="T150" s="773"/>
      <c r="U150" s="773"/>
      <c r="V150" s="773"/>
      <c r="W150" s="773"/>
      <c r="X150" s="773"/>
      <c r="Y150" s="773"/>
      <c r="Z150" s="773"/>
      <c r="AA150" s="364"/>
      <c r="AB150" s="922" t="s">
        <v>338</v>
      </c>
      <c r="AC150" s="208" t="s">
        <v>1188</v>
      </c>
      <c r="AD150" s="241" t="s">
        <v>2843</v>
      </c>
    </row>
    <row r="151" spans="1:30">
      <c r="B151" s="773"/>
      <c r="C151" s="773"/>
      <c r="D151" s="773"/>
      <c r="E151" s="773"/>
      <c r="F151" s="773"/>
      <c r="G151" s="773"/>
      <c r="H151" s="773"/>
      <c r="I151" s="773"/>
      <c r="J151" s="773"/>
      <c r="K151" s="773"/>
      <c r="L151" s="773"/>
      <c r="M151" s="773"/>
      <c r="N151" s="773"/>
      <c r="O151" s="773"/>
      <c r="P151" s="773"/>
      <c r="Q151" s="773"/>
      <c r="R151" s="773"/>
      <c r="S151" s="773"/>
      <c r="T151" s="773"/>
      <c r="U151" s="773"/>
      <c r="V151" s="773"/>
      <c r="W151" s="773"/>
      <c r="X151" s="773"/>
      <c r="Y151" s="773"/>
      <c r="Z151" s="773"/>
      <c r="AA151" s="364"/>
      <c r="AB151" s="922" t="s">
        <v>338</v>
      </c>
      <c r="AC151" s="208" t="s">
        <v>2871</v>
      </c>
      <c r="AD151" s="241" t="s">
        <v>2843</v>
      </c>
    </row>
    <row r="152" spans="1:30">
      <c r="B152" s="773"/>
      <c r="C152" s="773"/>
      <c r="D152" s="773"/>
      <c r="E152" s="773"/>
      <c r="F152" s="773"/>
      <c r="G152" s="773"/>
      <c r="H152" s="773"/>
      <c r="I152" s="773"/>
      <c r="J152" s="773"/>
      <c r="K152" s="773"/>
      <c r="L152" s="773"/>
      <c r="M152" s="773"/>
      <c r="N152" s="773"/>
      <c r="O152" s="773"/>
      <c r="P152" s="773"/>
      <c r="Q152" s="773"/>
      <c r="R152" s="773"/>
      <c r="S152" s="773"/>
      <c r="T152" s="773"/>
      <c r="U152" s="773"/>
      <c r="V152" s="773"/>
      <c r="W152" s="773"/>
      <c r="X152" s="773"/>
      <c r="Y152" s="773"/>
      <c r="Z152" s="773"/>
      <c r="AB152" s="922" t="s">
        <v>338</v>
      </c>
      <c r="AC152" s="208" t="s">
        <v>1208</v>
      </c>
      <c r="AD152" s="241" t="s">
        <v>2843</v>
      </c>
    </row>
    <row r="153" spans="1:30">
      <c r="B153" s="773"/>
      <c r="C153" s="773"/>
      <c r="D153" s="773"/>
      <c r="E153" s="773"/>
      <c r="F153" s="773"/>
      <c r="G153" s="773"/>
      <c r="H153" s="773"/>
      <c r="I153" s="773"/>
      <c r="J153" s="773"/>
      <c r="K153" s="773"/>
      <c r="L153" s="773"/>
      <c r="M153" s="773"/>
      <c r="N153" s="773"/>
      <c r="O153" s="773"/>
      <c r="P153" s="773"/>
      <c r="Q153" s="773"/>
      <c r="R153" s="773"/>
      <c r="S153" s="773"/>
      <c r="T153" s="773"/>
      <c r="U153" s="773"/>
      <c r="V153" s="773"/>
      <c r="W153" s="773"/>
      <c r="X153" s="773"/>
      <c r="Y153" s="773"/>
      <c r="Z153" s="773"/>
      <c r="AA153" s="364"/>
      <c r="AB153" s="922" t="s">
        <v>338</v>
      </c>
      <c r="AC153" s="208" t="s">
        <v>1190</v>
      </c>
      <c r="AD153" s="241" t="s">
        <v>2843</v>
      </c>
    </row>
    <row r="154" spans="1:30">
      <c r="B154" s="773"/>
      <c r="C154" s="773"/>
      <c r="D154" s="773"/>
      <c r="E154" s="773"/>
      <c r="F154" s="773"/>
      <c r="G154" s="773"/>
      <c r="H154" s="773"/>
      <c r="I154" s="773"/>
      <c r="J154" s="773"/>
      <c r="K154" s="773"/>
      <c r="L154" s="773"/>
      <c r="M154" s="773"/>
      <c r="N154" s="773"/>
      <c r="O154" s="773"/>
      <c r="P154" s="773"/>
      <c r="Q154" s="773"/>
      <c r="R154" s="773"/>
      <c r="S154" s="773"/>
      <c r="T154" s="773"/>
      <c r="U154" s="773"/>
      <c r="V154" s="773"/>
      <c r="W154" s="773"/>
      <c r="X154" s="773"/>
      <c r="Y154" s="773"/>
      <c r="Z154" s="773"/>
      <c r="AA154" s="364"/>
      <c r="AB154" s="922" t="s">
        <v>338</v>
      </c>
      <c r="AC154" s="208" t="s">
        <v>1211</v>
      </c>
      <c r="AD154" s="241" t="s">
        <v>2843</v>
      </c>
    </row>
    <row r="155" spans="1:30">
      <c r="B155" s="773"/>
      <c r="C155" s="773"/>
      <c r="D155" s="773"/>
      <c r="E155" s="773"/>
      <c r="F155" s="773"/>
      <c r="G155" s="773"/>
      <c r="H155" s="773"/>
      <c r="I155" s="773"/>
      <c r="J155" s="773"/>
      <c r="K155" s="773"/>
      <c r="L155" s="773"/>
      <c r="M155" s="773"/>
      <c r="N155" s="773"/>
      <c r="O155" s="773"/>
      <c r="P155" s="773"/>
      <c r="Q155" s="773"/>
      <c r="R155" s="773"/>
      <c r="S155" s="773"/>
      <c r="T155" s="773"/>
      <c r="U155" s="773"/>
      <c r="V155" s="773"/>
      <c r="W155" s="773"/>
      <c r="X155" s="773"/>
      <c r="Y155" s="773"/>
      <c r="Z155" s="773"/>
      <c r="AA155" s="364"/>
      <c r="AB155" s="922" t="s">
        <v>338</v>
      </c>
      <c r="AC155" s="208" t="s">
        <v>2872</v>
      </c>
      <c r="AD155" s="241" t="s">
        <v>2843</v>
      </c>
    </row>
    <row r="156" spans="1:30">
      <c r="B156" s="773"/>
      <c r="C156" s="773"/>
      <c r="D156" s="773"/>
      <c r="E156" s="773"/>
      <c r="F156" s="773"/>
      <c r="G156" s="773"/>
      <c r="H156" s="773"/>
      <c r="I156" s="773"/>
      <c r="J156" s="773"/>
      <c r="K156" s="773"/>
      <c r="L156" s="773"/>
      <c r="M156" s="773"/>
      <c r="N156" s="773"/>
      <c r="O156" s="773"/>
      <c r="P156" s="773"/>
      <c r="Q156" s="773"/>
      <c r="R156" s="773"/>
      <c r="S156" s="773"/>
      <c r="T156" s="773"/>
      <c r="U156" s="773"/>
      <c r="V156" s="773"/>
      <c r="W156" s="773"/>
      <c r="X156" s="773"/>
      <c r="Y156" s="773"/>
      <c r="Z156" s="773"/>
      <c r="AA156" s="364"/>
      <c r="AB156" s="922" t="s">
        <v>338</v>
      </c>
      <c r="AC156" s="208" t="s">
        <v>2873</v>
      </c>
      <c r="AD156" s="241" t="s">
        <v>2843</v>
      </c>
    </row>
    <row r="157" spans="1:30">
      <c r="B157" s="773"/>
      <c r="C157" s="773"/>
      <c r="D157" s="773"/>
      <c r="E157" s="773"/>
      <c r="F157" s="773"/>
      <c r="G157" s="773"/>
      <c r="H157" s="773"/>
      <c r="I157" s="773"/>
      <c r="J157" s="773"/>
      <c r="K157" s="773"/>
      <c r="L157" s="773"/>
      <c r="M157" s="773"/>
      <c r="N157" s="773"/>
      <c r="O157" s="773"/>
      <c r="P157" s="773"/>
      <c r="Q157" s="773"/>
      <c r="R157" s="773"/>
      <c r="S157" s="773"/>
      <c r="T157" s="773"/>
      <c r="U157" s="773"/>
      <c r="V157" s="773"/>
      <c r="W157" s="773"/>
      <c r="X157" s="773"/>
      <c r="Y157" s="773"/>
      <c r="Z157" s="773"/>
      <c r="AB157" s="922" t="s">
        <v>338</v>
      </c>
      <c r="AC157" s="208" t="s">
        <v>1143</v>
      </c>
      <c r="AD157" s="241" t="s">
        <v>2843</v>
      </c>
    </row>
    <row r="158" spans="1:30">
      <c r="A158" s="209"/>
      <c r="B158" s="773"/>
      <c r="C158" s="773"/>
      <c r="D158" s="773"/>
      <c r="E158" s="773"/>
      <c r="F158" s="773"/>
      <c r="G158" s="773"/>
      <c r="H158" s="773"/>
      <c r="I158" s="773"/>
      <c r="J158" s="773"/>
      <c r="K158" s="773"/>
      <c r="L158" s="773"/>
      <c r="M158" s="773"/>
      <c r="N158" s="773"/>
      <c r="O158" s="773"/>
      <c r="P158" s="773"/>
      <c r="Q158" s="773"/>
      <c r="R158" s="773"/>
      <c r="S158" s="773"/>
      <c r="T158" s="773"/>
      <c r="U158" s="773"/>
      <c r="V158" s="773"/>
      <c r="W158" s="773"/>
      <c r="X158" s="773"/>
      <c r="Y158" s="773"/>
      <c r="Z158" s="773"/>
      <c r="AA158" s="364"/>
      <c r="AB158" s="922" t="s">
        <v>338</v>
      </c>
      <c r="AC158" s="208" t="s">
        <v>1144</v>
      </c>
      <c r="AD158" s="241" t="s">
        <v>2843</v>
      </c>
    </row>
    <row r="159" spans="1:30">
      <c r="A159" s="209"/>
      <c r="B159" s="773"/>
      <c r="C159" s="773"/>
      <c r="D159" s="773"/>
      <c r="E159" s="773"/>
      <c r="F159" s="773"/>
      <c r="G159" s="773"/>
      <c r="H159" s="773"/>
      <c r="I159" s="773"/>
      <c r="J159" s="773"/>
      <c r="K159" s="773"/>
      <c r="L159" s="773"/>
      <c r="M159" s="773"/>
      <c r="N159" s="773"/>
      <c r="O159" s="773"/>
      <c r="P159" s="773"/>
      <c r="Q159" s="773"/>
      <c r="R159" s="773"/>
      <c r="S159" s="773"/>
      <c r="T159" s="773"/>
      <c r="U159" s="773"/>
      <c r="V159" s="773"/>
      <c r="W159" s="773"/>
      <c r="X159" s="773"/>
      <c r="Y159" s="773"/>
      <c r="Z159" s="773"/>
      <c r="AA159" s="364"/>
      <c r="AB159" s="922" t="s">
        <v>338</v>
      </c>
      <c r="AC159" s="208" t="s">
        <v>1230</v>
      </c>
      <c r="AD159" s="241" t="s">
        <v>2843</v>
      </c>
    </row>
    <row r="160" spans="1:30">
      <c r="B160" s="773"/>
      <c r="C160" s="773"/>
      <c r="D160" s="773"/>
      <c r="E160" s="773"/>
      <c r="F160" s="773"/>
      <c r="G160" s="773"/>
      <c r="H160" s="773"/>
      <c r="I160" s="773"/>
      <c r="J160" s="773"/>
      <c r="K160" s="773"/>
      <c r="L160" s="773"/>
      <c r="M160" s="773"/>
      <c r="N160" s="773"/>
      <c r="O160" s="773"/>
      <c r="P160" s="773"/>
      <c r="Q160" s="773"/>
      <c r="R160" s="773"/>
      <c r="S160" s="773"/>
      <c r="T160" s="773"/>
      <c r="U160" s="773"/>
      <c r="V160" s="773"/>
      <c r="W160" s="773"/>
      <c r="X160" s="773"/>
      <c r="Y160" s="773"/>
      <c r="Z160" s="773"/>
      <c r="AA160" s="364"/>
      <c r="AB160" s="922" t="s">
        <v>338</v>
      </c>
      <c r="AC160" s="208" t="s">
        <v>2874</v>
      </c>
      <c r="AD160" s="241" t="s">
        <v>2843</v>
      </c>
    </row>
    <row r="161" spans="1:30">
      <c r="B161" s="773"/>
      <c r="C161" s="773"/>
      <c r="D161" s="773"/>
      <c r="E161" s="773"/>
      <c r="F161" s="773"/>
      <c r="G161" s="773"/>
      <c r="H161" s="773"/>
      <c r="I161" s="773"/>
      <c r="J161" s="773"/>
      <c r="K161" s="773"/>
      <c r="L161" s="773"/>
      <c r="M161" s="773"/>
      <c r="N161" s="773"/>
      <c r="O161" s="773"/>
      <c r="P161" s="773"/>
      <c r="Q161" s="773"/>
      <c r="R161" s="773"/>
      <c r="S161" s="773"/>
      <c r="T161" s="773"/>
      <c r="U161" s="773"/>
      <c r="V161" s="773"/>
      <c r="W161" s="773"/>
      <c r="X161" s="773"/>
      <c r="Y161" s="773"/>
      <c r="Z161" s="773"/>
      <c r="AA161" s="364"/>
      <c r="AB161" s="922" t="s">
        <v>338</v>
      </c>
      <c r="AC161" s="208" t="s">
        <v>2875</v>
      </c>
      <c r="AD161" s="241" t="s">
        <v>2843</v>
      </c>
    </row>
    <row r="162" spans="1:30">
      <c r="B162" s="773"/>
      <c r="C162" s="773"/>
      <c r="D162" s="773"/>
      <c r="E162" s="773"/>
      <c r="F162" s="773"/>
      <c r="G162" s="773"/>
      <c r="H162" s="773"/>
      <c r="I162" s="773"/>
      <c r="J162" s="773"/>
      <c r="K162" s="773"/>
      <c r="L162" s="773"/>
      <c r="M162" s="773"/>
      <c r="N162" s="773"/>
      <c r="O162" s="773"/>
      <c r="P162" s="773"/>
      <c r="Q162" s="773"/>
      <c r="R162" s="773"/>
      <c r="S162" s="773"/>
      <c r="T162" s="773"/>
      <c r="U162" s="773"/>
      <c r="V162" s="773"/>
      <c r="W162" s="773"/>
      <c r="X162" s="773"/>
      <c r="Y162" s="773"/>
      <c r="Z162" s="773"/>
      <c r="AA162" s="364"/>
      <c r="AB162" s="922" t="s">
        <v>338</v>
      </c>
      <c r="AC162" s="208" t="s">
        <v>1199</v>
      </c>
      <c r="AD162" s="241" t="s">
        <v>2050</v>
      </c>
    </row>
    <row r="163" spans="1:30">
      <c r="A163" s="209"/>
      <c r="B163" s="773"/>
      <c r="C163" s="773"/>
      <c r="D163" s="773"/>
      <c r="E163" s="773"/>
      <c r="F163" s="773"/>
      <c r="G163" s="773"/>
      <c r="H163" s="773"/>
      <c r="I163" s="773"/>
      <c r="J163" s="773"/>
      <c r="K163" s="773"/>
      <c r="L163" s="773"/>
      <c r="M163" s="773"/>
      <c r="N163" s="773"/>
      <c r="O163" s="773"/>
      <c r="P163" s="773"/>
      <c r="Q163" s="773"/>
      <c r="R163" s="773"/>
      <c r="S163" s="773"/>
      <c r="T163" s="773"/>
      <c r="U163" s="773"/>
      <c r="V163" s="773"/>
      <c r="W163" s="773"/>
      <c r="X163" s="773"/>
      <c r="Y163" s="773"/>
      <c r="Z163" s="773"/>
      <c r="AA163" s="364"/>
      <c r="AB163" s="922" t="s">
        <v>338</v>
      </c>
      <c r="AC163" s="208" t="s">
        <v>1183</v>
      </c>
      <c r="AD163" s="241" t="s">
        <v>2050</v>
      </c>
    </row>
    <row r="164" spans="1:30">
      <c r="B164" s="773"/>
      <c r="C164" s="773"/>
      <c r="D164" s="773"/>
      <c r="E164" s="773"/>
      <c r="F164" s="773"/>
      <c r="G164" s="773"/>
      <c r="H164" s="773"/>
      <c r="I164" s="773"/>
      <c r="J164" s="773"/>
      <c r="K164" s="773"/>
      <c r="L164" s="773"/>
      <c r="M164" s="773"/>
      <c r="N164" s="773"/>
      <c r="O164" s="773"/>
      <c r="P164" s="773"/>
      <c r="Q164" s="773"/>
      <c r="R164" s="773"/>
      <c r="S164" s="773"/>
      <c r="T164" s="773"/>
      <c r="U164" s="773"/>
      <c r="V164" s="773"/>
      <c r="W164" s="773"/>
      <c r="X164" s="773"/>
      <c r="Y164" s="773"/>
      <c r="Z164" s="773"/>
      <c r="AA164" s="364"/>
      <c r="AB164" s="922" t="s">
        <v>338</v>
      </c>
      <c r="AC164" s="208" t="s">
        <v>2876</v>
      </c>
      <c r="AD164" s="241" t="s">
        <v>2050</v>
      </c>
    </row>
    <row r="165" spans="1:30">
      <c r="B165" s="773"/>
      <c r="C165" s="773"/>
      <c r="D165" s="773"/>
      <c r="E165" s="773"/>
      <c r="F165" s="773"/>
      <c r="G165" s="773"/>
      <c r="H165" s="773"/>
      <c r="I165" s="773"/>
      <c r="J165" s="773"/>
      <c r="K165" s="773"/>
      <c r="L165" s="773"/>
      <c r="M165" s="773"/>
      <c r="N165" s="773"/>
      <c r="O165" s="773"/>
      <c r="P165" s="773"/>
      <c r="Q165" s="773"/>
      <c r="R165" s="773"/>
      <c r="S165" s="773"/>
      <c r="T165" s="773"/>
      <c r="U165" s="773"/>
      <c r="V165" s="773"/>
      <c r="W165" s="773"/>
      <c r="X165" s="773"/>
      <c r="Y165" s="773"/>
      <c r="Z165" s="773"/>
      <c r="AB165" s="922" t="s">
        <v>338</v>
      </c>
      <c r="AC165" s="208" t="s">
        <v>2877</v>
      </c>
      <c r="AD165" s="241" t="s">
        <v>2050</v>
      </c>
    </row>
    <row r="166" spans="1:30">
      <c r="B166" s="773"/>
      <c r="C166" s="773"/>
      <c r="D166" s="773"/>
      <c r="E166" s="773"/>
      <c r="F166" s="773"/>
      <c r="G166" s="773"/>
      <c r="H166" s="773"/>
      <c r="I166" s="773"/>
      <c r="J166" s="773"/>
      <c r="K166" s="773"/>
      <c r="L166" s="773"/>
      <c r="M166" s="773"/>
      <c r="N166" s="773"/>
      <c r="O166" s="773"/>
      <c r="P166" s="773"/>
      <c r="Q166" s="773"/>
      <c r="R166" s="773"/>
      <c r="S166" s="773"/>
      <c r="T166" s="773"/>
      <c r="U166" s="773"/>
      <c r="V166" s="773"/>
      <c r="W166" s="773"/>
      <c r="X166" s="773"/>
      <c r="Y166" s="773"/>
      <c r="Z166" s="773"/>
      <c r="AA166" s="364"/>
      <c r="AB166" s="922" t="s">
        <v>338</v>
      </c>
      <c r="AC166" s="208" t="s">
        <v>2878</v>
      </c>
      <c r="AD166" s="241" t="s">
        <v>2050</v>
      </c>
    </row>
    <row r="167" spans="1:30">
      <c r="B167" s="773"/>
      <c r="C167" s="773"/>
      <c r="D167" s="773"/>
      <c r="E167" s="773"/>
      <c r="F167" s="773"/>
      <c r="G167" s="773"/>
      <c r="H167" s="773"/>
      <c r="I167" s="773"/>
      <c r="J167" s="773"/>
      <c r="K167" s="773"/>
      <c r="L167" s="773"/>
      <c r="M167" s="773"/>
      <c r="N167" s="773"/>
      <c r="O167" s="773"/>
      <c r="P167" s="773"/>
      <c r="Q167" s="773"/>
      <c r="R167" s="773"/>
      <c r="S167" s="773"/>
      <c r="T167" s="773"/>
      <c r="U167" s="773"/>
      <c r="V167" s="773"/>
      <c r="W167" s="773"/>
      <c r="X167" s="773"/>
      <c r="Y167" s="773"/>
      <c r="Z167" s="773"/>
      <c r="AA167" s="364"/>
      <c r="AB167" s="922" t="s">
        <v>338</v>
      </c>
      <c r="AC167" s="208" t="s">
        <v>1187</v>
      </c>
      <c r="AD167" s="241" t="s">
        <v>2050</v>
      </c>
    </row>
    <row r="168" spans="1:30">
      <c r="B168" s="773"/>
      <c r="C168" s="773"/>
      <c r="D168" s="773"/>
      <c r="E168" s="773"/>
      <c r="F168" s="773"/>
      <c r="G168" s="773"/>
      <c r="H168" s="773"/>
      <c r="I168" s="773"/>
      <c r="J168" s="773"/>
      <c r="K168" s="773"/>
      <c r="L168" s="773"/>
      <c r="M168" s="773"/>
      <c r="N168" s="773"/>
      <c r="O168" s="773"/>
      <c r="P168" s="773"/>
      <c r="Q168" s="773"/>
      <c r="R168" s="773"/>
      <c r="S168" s="773"/>
      <c r="T168" s="773"/>
      <c r="U168" s="773"/>
      <c r="V168" s="773"/>
      <c r="W168" s="773"/>
      <c r="X168" s="773"/>
      <c r="Y168" s="773"/>
      <c r="Z168" s="773"/>
      <c r="AA168" s="364"/>
      <c r="AB168" s="922" t="s">
        <v>338</v>
      </c>
      <c r="AC168" s="208" t="s">
        <v>1204</v>
      </c>
      <c r="AD168" s="241" t="s">
        <v>2050</v>
      </c>
    </row>
    <row r="169" spans="1:30">
      <c r="B169" s="773"/>
      <c r="C169" s="773"/>
      <c r="D169" s="773"/>
      <c r="E169" s="773"/>
      <c r="F169" s="773"/>
      <c r="G169" s="773"/>
      <c r="H169" s="773"/>
      <c r="I169" s="773"/>
      <c r="J169" s="773"/>
      <c r="K169" s="773"/>
      <c r="L169" s="773"/>
      <c r="M169" s="773"/>
      <c r="N169" s="773"/>
      <c r="O169" s="773"/>
      <c r="P169" s="773"/>
      <c r="Q169" s="773"/>
      <c r="R169" s="773"/>
      <c r="S169" s="773"/>
      <c r="T169" s="773"/>
      <c r="U169" s="773"/>
      <c r="V169" s="773"/>
      <c r="W169" s="773"/>
      <c r="X169" s="773"/>
      <c r="Y169" s="773"/>
      <c r="Z169" s="773"/>
      <c r="AA169" s="364"/>
      <c r="AB169" s="922" t="s">
        <v>338</v>
      </c>
      <c r="AC169" s="208" t="s">
        <v>1189</v>
      </c>
      <c r="AD169" s="241" t="s">
        <v>2050</v>
      </c>
    </row>
    <row r="170" spans="1:30">
      <c r="B170" s="773"/>
      <c r="C170" s="773"/>
      <c r="D170" s="773"/>
      <c r="E170" s="773"/>
      <c r="F170" s="773"/>
      <c r="G170" s="773"/>
      <c r="H170" s="773"/>
      <c r="I170" s="773"/>
      <c r="J170" s="773"/>
      <c r="K170" s="773"/>
      <c r="L170" s="773"/>
      <c r="M170" s="773"/>
      <c r="N170" s="773"/>
      <c r="O170" s="773"/>
      <c r="P170" s="773"/>
      <c r="Q170" s="773"/>
      <c r="R170" s="773"/>
      <c r="S170" s="773"/>
      <c r="T170" s="773"/>
      <c r="U170" s="773"/>
      <c r="V170" s="773"/>
      <c r="W170" s="773"/>
      <c r="X170" s="773"/>
      <c r="Y170" s="773"/>
      <c r="Z170" s="773"/>
      <c r="AA170" s="364"/>
      <c r="AB170" s="922" t="s">
        <v>338</v>
      </c>
      <c r="AC170" s="208" t="s">
        <v>1142</v>
      </c>
      <c r="AD170" s="241" t="s">
        <v>2050</v>
      </c>
    </row>
    <row r="171" spans="1:30">
      <c r="A171" s="209"/>
      <c r="B171" s="773"/>
      <c r="C171" s="773"/>
      <c r="D171" s="773"/>
      <c r="E171" s="773"/>
      <c r="F171" s="773"/>
      <c r="G171" s="773"/>
      <c r="H171" s="773"/>
      <c r="I171" s="773"/>
      <c r="J171" s="773"/>
      <c r="K171" s="773"/>
      <c r="L171" s="773"/>
      <c r="M171" s="773"/>
      <c r="N171" s="773"/>
      <c r="O171" s="773"/>
      <c r="P171" s="773"/>
      <c r="Q171" s="773"/>
      <c r="R171" s="773"/>
      <c r="S171" s="773"/>
      <c r="T171" s="773"/>
      <c r="U171" s="773"/>
      <c r="V171" s="773"/>
      <c r="W171" s="773"/>
      <c r="X171" s="773"/>
      <c r="Y171" s="773"/>
      <c r="Z171" s="773"/>
      <c r="AA171" s="364"/>
      <c r="AB171" s="922" t="s">
        <v>338</v>
      </c>
      <c r="AC171" s="208" t="s">
        <v>1225</v>
      </c>
      <c r="AD171" s="241" t="s">
        <v>2050</v>
      </c>
    </row>
    <row r="172" spans="1:30">
      <c r="B172" s="773"/>
      <c r="C172" s="773"/>
      <c r="D172" s="773"/>
      <c r="E172" s="773"/>
      <c r="F172" s="773"/>
      <c r="G172" s="773"/>
      <c r="H172" s="773"/>
      <c r="I172" s="773"/>
      <c r="J172" s="773"/>
      <c r="K172" s="773"/>
      <c r="L172" s="773"/>
      <c r="M172" s="773"/>
      <c r="N172" s="773"/>
      <c r="O172" s="773"/>
      <c r="P172" s="773"/>
      <c r="Q172" s="773"/>
      <c r="R172" s="773"/>
      <c r="S172" s="773"/>
      <c r="T172" s="773"/>
      <c r="U172" s="773"/>
      <c r="V172" s="773"/>
      <c r="W172" s="773"/>
      <c r="X172" s="773"/>
      <c r="Y172" s="773"/>
      <c r="Z172" s="773"/>
      <c r="AA172" s="364"/>
      <c r="AB172" s="922" t="s">
        <v>338</v>
      </c>
      <c r="AC172" s="208" t="s">
        <v>1242</v>
      </c>
      <c r="AD172" s="241" t="s">
        <v>2050</v>
      </c>
    </row>
    <row r="173" spans="1:30">
      <c r="B173" s="773"/>
      <c r="C173" s="773"/>
      <c r="D173" s="773"/>
      <c r="E173" s="773"/>
      <c r="F173" s="773"/>
      <c r="G173" s="773"/>
      <c r="H173" s="773"/>
      <c r="I173" s="773"/>
      <c r="J173" s="773"/>
      <c r="K173" s="773"/>
      <c r="L173" s="773"/>
      <c r="M173" s="773"/>
      <c r="N173" s="773"/>
      <c r="O173" s="773"/>
      <c r="P173" s="773"/>
      <c r="Q173" s="773"/>
      <c r="R173" s="773"/>
      <c r="S173" s="773"/>
      <c r="T173" s="773"/>
      <c r="U173" s="773"/>
      <c r="V173" s="773"/>
      <c r="W173" s="773"/>
      <c r="X173" s="773"/>
      <c r="Y173" s="773"/>
      <c r="Z173" s="773"/>
      <c r="AB173" s="922" t="s">
        <v>338</v>
      </c>
      <c r="AC173" s="208" t="s">
        <v>2879</v>
      </c>
      <c r="AD173" s="241" t="s">
        <v>2050</v>
      </c>
    </row>
    <row r="174" spans="1:30">
      <c r="B174" s="773"/>
      <c r="C174" s="773"/>
      <c r="D174" s="773"/>
      <c r="E174" s="773"/>
      <c r="F174" s="773"/>
      <c r="G174" s="773"/>
      <c r="H174" s="773"/>
      <c r="I174" s="773"/>
      <c r="J174" s="773"/>
      <c r="K174" s="773"/>
      <c r="L174" s="773"/>
      <c r="M174" s="773"/>
      <c r="N174" s="773"/>
      <c r="O174" s="773"/>
      <c r="P174" s="773"/>
      <c r="Q174" s="773"/>
      <c r="R174" s="773"/>
      <c r="S174" s="773"/>
      <c r="T174" s="773"/>
      <c r="U174" s="773"/>
      <c r="V174" s="773"/>
      <c r="W174" s="773"/>
      <c r="X174" s="773"/>
      <c r="Y174" s="773"/>
      <c r="Z174" s="773"/>
      <c r="AA174" s="364"/>
      <c r="AB174" s="922" t="s">
        <v>338</v>
      </c>
      <c r="AC174" s="208" t="s">
        <v>1214</v>
      </c>
      <c r="AD174" s="241" t="s">
        <v>2050</v>
      </c>
    </row>
    <row r="175" spans="1:30">
      <c r="B175" s="773"/>
      <c r="C175" s="773"/>
      <c r="D175" s="773"/>
      <c r="E175" s="773"/>
      <c r="F175" s="773"/>
      <c r="G175" s="773"/>
      <c r="H175" s="773"/>
      <c r="I175" s="773"/>
      <c r="J175" s="773"/>
      <c r="K175" s="773"/>
      <c r="L175" s="773"/>
      <c r="M175" s="773"/>
      <c r="N175" s="773"/>
      <c r="O175" s="773"/>
      <c r="P175" s="773"/>
      <c r="Q175" s="773"/>
      <c r="R175" s="773"/>
      <c r="S175" s="773"/>
      <c r="T175" s="773"/>
      <c r="U175" s="773"/>
      <c r="V175" s="773"/>
      <c r="W175" s="773"/>
      <c r="X175" s="773"/>
      <c r="Y175" s="773"/>
      <c r="Z175" s="773"/>
      <c r="AA175" s="364"/>
      <c r="AB175" s="922" t="s">
        <v>338</v>
      </c>
      <c r="AC175" s="208" t="s">
        <v>2880</v>
      </c>
      <c r="AD175" s="241" t="s">
        <v>2050</v>
      </c>
    </row>
    <row r="176" spans="1:30">
      <c r="A176" s="209"/>
      <c r="B176" s="773"/>
      <c r="C176" s="773"/>
      <c r="D176" s="773"/>
      <c r="E176" s="773"/>
      <c r="F176" s="773"/>
      <c r="G176" s="773"/>
      <c r="H176" s="773"/>
      <c r="I176" s="773"/>
      <c r="J176" s="773"/>
      <c r="K176" s="773"/>
      <c r="L176" s="773"/>
      <c r="M176" s="773"/>
      <c r="N176" s="773"/>
      <c r="O176" s="773"/>
      <c r="P176" s="773"/>
      <c r="Q176" s="773"/>
      <c r="R176" s="773"/>
      <c r="S176" s="773"/>
      <c r="T176" s="773"/>
      <c r="U176" s="773"/>
      <c r="V176" s="773"/>
      <c r="W176" s="773"/>
      <c r="X176" s="773"/>
      <c r="Y176" s="773"/>
      <c r="Z176" s="773"/>
      <c r="AA176" s="364"/>
      <c r="AB176" s="922" t="s">
        <v>338</v>
      </c>
      <c r="AC176" s="208" t="s">
        <v>1195</v>
      </c>
      <c r="AD176" s="241" t="s">
        <v>2050</v>
      </c>
    </row>
    <row r="177" spans="1:30">
      <c r="B177" s="773"/>
      <c r="C177" s="773"/>
      <c r="D177" s="773"/>
      <c r="E177" s="773"/>
      <c r="F177" s="773"/>
      <c r="G177" s="773"/>
      <c r="H177" s="773"/>
      <c r="I177" s="773"/>
      <c r="J177" s="773"/>
      <c r="K177" s="773"/>
      <c r="L177" s="773"/>
      <c r="M177" s="773"/>
      <c r="N177" s="773"/>
      <c r="O177" s="773"/>
      <c r="P177" s="773"/>
      <c r="Q177" s="773"/>
      <c r="R177" s="773"/>
      <c r="S177" s="773"/>
      <c r="T177" s="773"/>
      <c r="U177" s="773"/>
      <c r="V177" s="773"/>
      <c r="W177" s="773"/>
      <c r="X177" s="773"/>
      <c r="Y177" s="773"/>
      <c r="Z177" s="773"/>
      <c r="AA177" s="364"/>
      <c r="AB177" s="922" t="s">
        <v>338</v>
      </c>
      <c r="AC177" s="208" t="s">
        <v>2881</v>
      </c>
      <c r="AD177" s="241" t="s">
        <v>2050</v>
      </c>
    </row>
    <row r="178" spans="1:30">
      <c r="B178" s="773"/>
      <c r="C178" s="773"/>
      <c r="D178" s="773"/>
      <c r="E178" s="773"/>
      <c r="F178" s="773"/>
      <c r="G178" s="773"/>
      <c r="H178" s="773"/>
      <c r="I178" s="773"/>
      <c r="J178" s="773"/>
      <c r="K178" s="773"/>
      <c r="L178" s="773"/>
      <c r="M178" s="773"/>
      <c r="N178" s="773"/>
      <c r="O178" s="773"/>
      <c r="P178" s="773"/>
      <c r="Q178" s="773"/>
      <c r="R178" s="773"/>
      <c r="S178" s="773"/>
      <c r="T178" s="773"/>
      <c r="U178" s="773"/>
      <c r="V178" s="773"/>
      <c r="W178" s="773"/>
      <c r="X178" s="773"/>
      <c r="Y178" s="773"/>
      <c r="Z178" s="773"/>
      <c r="AA178" s="364"/>
      <c r="AB178" s="922" t="s">
        <v>338</v>
      </c>
      <c r="AC178" s="208" t="s">
        <v>1290</v>
      </c>
      <c r="AD178" s="241" t="s">
        <v>2050</v>
      </c>
    </row>
    <row r="179" spans="1:30">
      <c r="B179" s="773"/>
      <c r="C179" s="773"/>
      <c r="D179" s="773"/>
      <c r="E179" s="773"/>
      <c r="F179" s="773"/>
      <c r="G179" s="773"/>
      <c r="H179" s="773"/>
      <c r="I179" s="773"/>
      <c r="J179" s="773"/>
      <c r="K179" s="773"/>
      <c r="L179" s="773"/>
      <c r="M179" s="773"/>
      <c r="N179" s="773"/>
      <c r="O179" s="773"/>
      <c r="P179" s="773"/>
      <c r="Q179" s="773"/>
      <c r="R179" s="773"/>
      <c r="S179" s="773"/>
      <c r="T179" s="773"/>
      <c r="U179" s="773"/>
      <c r="V179" s="773"/>
      <c r="W179" s="773"/>
      <c r="X179" s="773"/>
      <c r="Y179" s="773"/>
      <c r="Z179" s="773"/>
      <c r="AA179" s="209"/>
      <c r="AB179" s="922" t="s">
        <v>338</v>
      </c>
      <c r="AC179" s="208" t="s">
        <v>1229</v>
      </c>
      <c r="AD179" s="241" t="s">
        <v>2050</v>
      </c>
    </row>
    <row r="180" spans="1:30">
      <c r="B180" s="773"/>
      <c r="C180" s="773"/>
      <c r="D180" s="773"/>
      <c r="E180" s="773"/>
      <c r="F180" s="773"/>
      <c r="G180" s="773"/>
      <c r="H180" s="773"/>
      <c r="I180" s="773"/>
      <c r="J180" s="773"/>
      <c r="K180" s="773"/>
      <c r="L180" s="773"/>
      <c r="M180" s="773"/>
      <c r="N180" s="773"/>
      <c r="O180" s="773"/>
      <c r="P180" s="773"/>
      <c r="Q180" s="773"/>
      <c r="R180" s="773"/>
      <c r="S180" s="773"/>
      <c r="T180" s="773"/>
      <c r="U180" s="773"/>
      <c r="V180" s="773"/>
      <c r="W180" s="773"/>
      <c r="X180" s="773"/>
      <c r="Y180" s="773"/>
      <c r="Z180" s="773"/>
      <c r="AB180" s="922" t="s">
        <v>338</v>
      </c>
      <c r="AC180" s="208" t="s">
        <v>1180</v>
      </c>
      <c r="AD180" s="241" t="s">
        <v>2050</v>
      </c>
    </row>
    <row r="181" spans="1:30">
      <c r="A181" s="209"/>
      <c r="B181" s="773"/>
      <c r="C181" s="773"/>
      <c r="D181" s="773"/>
      <c r="E181" s="773"/>
      <c r="F181" s="773"/>
      <c r="G181" s="773"/>
      <c r="H181" s="773"/>
      <c r="I181" s="773"/>
      <c r="J181" s="773"/>
      <c r="K181" s="773"/>
      <c r="L181" s="773"/>
      <c r="M181" s="773"/>
      <c r="N181" s="773"/>
      <c r="O181" s="773"/>
      <c r="P181" s="773"/>
      <c r="Q181" s="773"/>
      <c r="R181" s="773"/>
      <c r="S181" s="773"/>
      <c r="T181" s="773"/>
      <c r="U181" s="773"/>
      <c r="V181" s="773"/>
      <c r="W181" s="773"/>
      <c r="X181" s="773"/>
      <c r="Y181" s="773"/>
      <c r="Z181" s="773"/>
      <c r="AA181" s="364"/>
      <c r="AB181" s="922" t="s">
        <v>338</v>
      </c>
      <c r="AC181" s="208" t="s">
        <v>2882</v>
      </c>
      <c r="AD181" s="241" t="s">
        <v>2050</v>
      </c>
    </row>
    <row r="182" spans="1:30">
      <c r="A182" s="209"/>
      <c r="B182" s="773"/>
      <c r="C182" s="773"/>
      <c r="D182" s="773"/>
      <c r="E182" s="773"/>
      <c r="F182" s="773"/>
      <c r="G182" s="773"/>
      <c r="H182" s="773"/>
      <c r="I182" s="773"/>
      <c r="J182" s="773"/>
      <c r="K182" s="773"/>
      <c r="L182" s="773"/>
      <c r="M182" s="773"/>
      <c r="N182" s="773"/>
      <c r="O182" s="773"/>
      <c r="P182" s="773"/>
      <c r="Q182" s="773"/>
      <c r="R182" s="773"/>
      <c r="S182" s="773"/>
      <c r="T182" s="773"/>
      <c r="U182" s="773"/>
      <c r="V182" s="773"/>
      <c r="W182" s="773"/>
      <c r="X182" s="773"/>
      <c r="Y182" s="773"/>
      <c r="Z182" s="773"/>
      <c r="AA182" s="209"/>
      <c r="AB182" s="922" t="s">
        <v>338</v>
      </c>
      <c r="AC182" s="208" t="s">
        <v>1197</v>
      </c>
      <c r="AD182" s="241" t="s">
        <v>2050</v>
      </c>
    </row>
    <row r="183" spans="1:30">
      <c r="A183" s="209"/>
      <c r="B183" s="773"/>
      <c r="C183" s="773"/>
      <c r="D183" s="773"/>
      <c r="E183" s="773"/>
      <c r="F183" s="773"/>
      <c r="G183" s="773"/>
      <c r="H183" s="773"/>
      <c r="I183" s="773"/>
      <c r="J183" s="773"/>
      <c r="K183" s="773"/>
      <c r="L183" s="773"/>
      <c r="M183" s="773"/>
      <c r="N183" s="773"/>
      <c r="O183" s="773"/>
      <c r="P183" s="773"/>
      <c r="Q183" s="773"/>
      <c r="R183" s="773"/>
      <c r="S183" s="773"/>
      <c r="T183" s="773"/>
      <c r="U183" s="773"/>
      <c r="V183" s="773"/>
      <c r="W183" s="773"/>
      <c r="X183" s="773"/>
      <c r="Y183" s="773"/>
      <c r="Z183" s="773"/>
      <c r="AB183" s="922" t="s">
        <v>338</v>
      </c>
      <c r="AC183" s="208" t="s">
        <v>1220</v>
      </c>
      <c r="AD183" s="241" t="s">
        <v>2050</v>
      </c>
    </row>
    <row r="184" spans="1:30">
      <c r="B184" s="773"/>
      <c r="C184" s="773"/>
      <c r="D184" s="773"/>
      <c r="E184" s="773"/>
      <c r="F184" s="773"/>
      <c r="G184" s="773"/>
      <c r="H184" s="773"/>
      <c r="I184" s="773"/>
      <c r="J184" s="773"/>
      <c r="K184" s="773"/>
      <c r="L184" s="773"/>
      <c r="M184" s="773"/>
      <c r="N184" s="773"/>
      <c r="O184" s="773"/>
      <c r="P184" s="773"/>
      <c r="Q184" s="773"/>
      <c r="R184" s="773"/>
      <c r="S184" s="773"/>
      <c r="T184" s="773"/>
      <c r="U184" s="773"/>
      <c r="V184" s="773"/>
      <c r="W184" s="773"/>
      <c r="X184" s="773"/>
      <c r="Y184" s="773"/>
      <c r="Z184" s="773"/>
      <c r="AA184" s="364"/>
      <c r="AB184" s="922" t="s">
        <v>338</v>
      </c>
      <c r="AC184" s="208" t="s">
        <v>1232</v>
      </c>
      <c r="AD184" s="241" t="s">
        <v>2050</v>
      </c>
    </row>
    <row r="185" spans="1:30">
      <c r="B185" s="773"/>
      <c r="C185" s="773"/>
      <c r="D185" s="773"/>
      <c r="E185" s="773"/>
      <c r="F185" s="773"/>
      <c r="G185" s="773"/>
      <c r="H185" s="773"/>
      <c r="I185" s="773"/>
      <c r="J185" s="773"/>
      <c r="K185" s="773"/>
      <c r="L185" s="773"/>
      <c r="M185" s="773"/>
      <c r="N185" s="773"/>
      <c r="O185" s="773"/>
      <c r="P185" s="773"/>
      <c r="Q185" s="773"/>
      <c r="R185" s="773"/>
      <c r="S185" s="773"/>
      <c r="T185" s="773"/>
      <c r="U185" s="773"/>
      <c r="V185" s="773"/>
      <c r="W185" s="773"/>
      <c r="X185" s="773"/>
      <c r="Y185" s="773"/>
      <c r="Z185" s="773"/>
      <c r="AA185" s="364"/>
      <c r="AB185" s="922" t="s">
        <v>338</v>
      </c>
      <c r="AC185" s="208" t="s">
        <v>1233</v>
      </c>
      <c r="AD185" s="241" t="s">
        <v>2050</v>
      </c>
    </row>
    <row r="186" spans="1:30">
      <c r="B186" s="773"/>
      <c r="C186" s="773"/>
      <c r="D186" s="773"/>
      <c r="E186" s="773"/>
      <c r="F186" s="773"/>
      <c r="G186" s="773"/>
      <c r="H186" s="773"/>
      <c r="I186" s="773"/>
      <c r="J186" s="773"/>
      <c r="K186" s="773"/>
      <c r="L186" s="773"/>
      <c r="M186" s="773"/>
      <c r="N186" s="773"/>
      <c r="O186" s="773"/>
      <c r="P186" s="773"/>
      <c r="Q186" s="773"/>
      <c r="R186" s="773"/>
      <c r="S186" s="773"/>
      <c r="T186" s="773"/>
      <c r="U186" s="773"/>
      <c r="V186" s="773"/>
      <c r="W186" s="773"/>
      <c r="X186" s="773"/>
      <c r="Y186" s="773"/>
      <c r="Z186" s="773"/>
      <c r="AA186" s="364"/>
      <c r="AB186" s="922" t="s">
        <v>31</v>
      </c>
      <c r="AC186" s="208" t="s">
        <v>2883</v>
      </c>
      <c r="AD186" s="241" t="s">
        <v>698</v>
      </c>
    </row>
    <row r="187" spans="1:30">
      <c r="B187" s="773"/>
      <c r="C187" s="773"/>
      <c r="D187" s="773"/>
      <c r="E187" s="773"/>
      <c r="F187" s="773"/>
      <c r="G187" s="773"/>
      <c r="H187" s="773"/>
      <c r="I187" s="773"/>
      <c r="J187" s="773"/>
      <c r="K187" s="773"/>
      <c r="L187" s="773"/>
      <c r="M187" s="773"/>
      <c r="N187" s="773"/>
      <c r="O187" s="773"/>
      <c r="P187" s="773"/>
      <c r="Q187" s="773"/>
      <c r="R187" s="773"/>
      <c r="S187" s="773"/>
      <c r="T187" s="773"/>
      <c r="U187" s="773"/>
      <c r="V187" s="773"/>
      <c r="W187" s="773"/>
      <c r="X187" s="773"/>
      <c r="Y187" s="773"/>
      <c r="Z187" s="773"/>
      <c r="AB187" s="922" t="s">
        <v>338</v>
      </c>
      <c r="AC187" s="208" t="s">
        <v>2884</v>
      </c>
      <c r="AD187" s="241" t="s">
        <v>2050</v>
      </c>
    </row>
    <row r="188" spans="1:30">
      <c r="A188" s="209"/>
      <c r="B188" s="773"/>
      <c r="C188" s="773"/>
      <c r="D188" s="773"/>
      <c r="E188" s="773"/>
      <c r="F188" s="773"/>
      <c r="G188" s="773"/>
      <c r="H188" s="773"/>
      <c r="I188" s="773"/>
      <c r="J188" s="773"/>
      <c r="K188" s="773"/>
      <c r="L188" s="773"/>
      <c r="M188" s="773"/>
      <c r="N188" s="773"/>
      <c r="O188" s="773"/>
      <c r="P188" s="773"/>
      <c r="Q188" s="773"/>
      <c r="R188" s="773"/>
      <c r="S188" s="773"/>
      <c r="T188" s="773"/>
      <c r="U188" s="773"/>
      <c r="V188" s="773"/>
      <c r="W188" s="773"/>
      <c r="X188" s="773"/>
      <c r="Y188" s="773"/>
      <c r="Z188" s="773"/>
      <c r="AA188" s="364"/>
      <c r="AB188" s="922" t="s">
        <v>113</v>
      </c>
      <c r="AC188" s="208" t="s">
        <v>1295</v>
      </c>
      <c r="AD188" s="241" t="s">
        <v>701</v>
      </c>
    </row>
    <row r="189" spans="1:30">
      <c r="A189" s="209"/>
      <c r="B189" s="773"/>
      <c r="C189" s="773"/>
      <c r="D189" s="773"/>
      <c r="E189" s="773"/>
      <c r="F189" s="773"/>
      <c r="G189" s="773"/>
      <c r="H189" s="773"/>
      <c r="I189" s="773"/>
      <c r="J189" s="773"/>
      <c r="K189" s="773"/>
      <c r="L189" s="773"/>
      <c r="M189" s="773"/>
      <c r="N189" s="773"/>
      <c r="O189" s="773"/>
      <c r="P189" s="773"/>
      <c r="Q189" s="773"/>
      <c r="R189" s="773"/>
      <c r="S189" s="773"/>
      <c r="T189" s="773"/>
      <c r="U189" s="773"/>
      <c r="V189" s="773"/>
      <c r="W189" s="773"/>
      <c r="X189" s="773"/>
      <c r="Y189" s="773"/>
      <c r="Z189" s="773"/>
      <c r="AA189" s="364"/>
      <c r="AB189" s="922" t="s">
        <v>114</v>
      </c>
      <c r="AC189" s="208" t="s">
        <v>2885</v>
      </c>
      <c r="AD189" s="241" t="s">
        <v>2050</v>
      </c>
    </row>
    <row r="190" spans="1:30">
      <c r="B190" s="773"/>
      <c r="C190" s="773"/>
      <c r="D190" s="773"/>
      <c r="E190" s="773"/>
      <c r="F190" s="773"/>
      <c r="G190" s="773"/>
      <c r="H190" s="773"/>
      <c r="I190" s="773"/>
      <c r="J190" s="773"/>
      <c r="K190" s="773"/>
      <c r="L190" s="773"/>
      <c r="M190" s="773"/>
      <c r="N190" s="773"/>
      <c r="O190" s="773"/>
      <c r="P190" s="773"/>
      <c r="Q190" s="773"/>
      <c r="R190" s="773"/>
      <c r="S190" s="773"/>
      <c r="T190" s="773"/>
      <c r="U190" s="773"/>
      <c r="V190" s="773"/>
      <c r="W190" s="773"/>
      <c r="X190" s="773"/>
      <c r="Y190" s="773"/>
      <c r="Z190" s="773"/>
      <c r="AA190" s="209"/>
      <c r="AB190" s="922" t="s">
        <v>138</v>
      </c>
      <c r="AC190" s="208" t="s">
        <v>2886</v>
      </c>
      <c r="AD190" s="241" t="s">
        <v>2841</v>
      </c>
    </row>
    <row r="191" spans="1:30">
      <c r="A191" s="209"/>
      <c r="B191" s="773"/>
      <c r="C191" s="773"/>
      <c r="D191" s="773"/>
      <c r="E191" s="773"/>
      <c r="F191" s="773"/>
      <c r="G191" s="773"/>
      <c r="H191" s="773"/>
      <c r="I191" s="773"/>
      <c r="J191" s="773"/>
      <c r="K191" s="773"/>
      <c r="L191" s="773"/>
      <c r="M191" s="773"/>
      <c r="N191" s="773"/>
      <c r="O191" s="773"/>
      <c r="P191" s="773"/>
      <c r="Q191" s="773"/>
      <c r="R191" s="773"/>
      <c r="S191" s="773"/>
      <c r="T191" s="773"/>
      <c r="U191" s="773"/>
      <c r="V191" s="773"/>
      <c r="W191" s="773"/>
      <c r="X191" s="773"/>
      <c r="Y191" s="773"/>
      <c r="Z191" s="773"/>
      <c r="AB191" s="922" t="s">
        <v>338</v>
      </c>
      <c r="AC191" s="208" t="s">
        <v>1297</v>
      </c>
      <c r="AD191" s="241" t="s">
        <v>701</v>
      </c>
    </row>
    <row r="192" spans="1:30">
      <c r="B192" s="773"/>
      <c r="C192" s="773"/>
      <c r="D192" s="773"/>
      <c r="E192" s="773"/>
      <c r="F192" s="773"/>
      <c r="G192" s="773"/>
      <c r="H192" s="773"/>
      <c r="I192" s="773"/>
      <c r="J192" s="773"/>
      <c r="K192" s="773"/>
      <c r="L192" s="773"/>
      <c r="M192" s="773"/>
      <c r="N192" s="773"/>
      <c r="O192" s="773"/>
      <c r="P192" s="773"/>
      <c r="Q192" s="773"/>
      <c r="R192" s="773"/>
      <c r="S192" s="773"/>
      <c r="T192" s="773"/>
      <c r="U192" s="773"/>
      <c r="V192" s="773"/>
      <c r="W192" s="773"/>
      <c r="X192" s="773"/>
      <c r="Y192" s="773"/>
      <c r="Z192" s="773"/>
      <c r="AA192" s="364"/>
      <c r="AB192" s="922" t="s">
        <v>338</v>
      </c>
      <c r="AC192" s="208" t="s">
        <v>2887</v>
      </c>
      <c r="AD192" s="241" t="s">
        <v>2050</v>
      </c>
    </row>
    <row r="193" spans="1:30">
      <c r="B193" s="773"/>
      <c r="C193" s="773"/>
      <c r="D193" s="773"/>
      <c r="E193" s="773"/>
      <c r="F193" s="773"/>
      <c r="G193" s="773"/>
      <c r="H193" s="773"/>
      <c r="I193" s="773"/>
      <c r="J193" s="773"/>
      <c r="K193" s="773"/>
      <c r="L193" s="773"/>
      <c r="M193" s="773"/>
      <c r="N193" s="773"/>
      <c r="O193" s="773"/>
      <c r="P193" s="773"/>
      <c r="Q193" s="773"/>
      <c r="R193" s="773"/>
      <c r="S193" s="773"/>
      <c r="T193" s="773"/>
      <c r="U193" s="773"/>
      <c r="V193" s="773"/>
      <c r="W193" s="773"/>
      <c r="X193" s="773"/>
      <c r="Y193" s="773"/>
      <c r="Z193" s="773"/>
      <c r="AA193" s="364"/>
      <c r="AB193" s="922" t="s">
        <v>338</v>
      </c>
      <c r="AC193" s="208" t="s">
        <v>2888</v>
      </c>
      <c r="AD193" s="241" t="s">
        <v>2050</v>
      </c>
    </row>
    <row r="194" spans="1:30">
      <c r="A194" s="209"/>
      <c r="B194" s="773"/>
      <c r="C194" s="773"/>
      <c r="D194" s="773"/>
      <c r="E194" s="773"/>
      <c r="F194" s="773"/>
      <c r="G194" s="773"/>
      <c r="H194" s="773"/>
      <c r="I194" s="773"/>
      <c r="J194" s="773"/>
      <c r="K194" s="773"/>
      <c r="L194" s="773"/>
      <c r="M194" s="773"/>
      <c r="N194" s="773"/>
      <c r="O194" s="773"/>
      <c r="P194" s="773"/>
      <c r="Q194" s="773"/>
      <c r="R194" s="773"/>
      <c r="S194" s="773"/>
      <c r="T194" s="773"/>
      <c r="U194" s="773"/>
      <c r="V194" s="773"/>
      <c r="W194" s="773"/>
      <c r="X194" s="773"/>
      <c r="Y194" s="773"/>
      <c r="Z194" s="773"/>
      <c r="AB194" s="922" t="s">
        <v>80</v>
      </c>
      <c r="AC194" s="208" t="s">
        <v>1298</v>
      </c>
      <c r="AD194" s="241" t="s">
        <v>698</v>
      </c>
    </row>
    <row r="195" spans="1:30">
      <c r="B195" s="773"/>
      <c r="C195" s="773"/>
      <c r="D195" s="773"/>
      <c r="E195" s="773"/>
      <c r="F195" s="773"/>
      <c r="G195" s="773"/>
      <c r="H195" s="773"/>
      <c r="I195" s="773"/>
      <c r="J195" s="773"/>
      <c r="K195" s="773"/>
      <c r="L195" s="773"/>
      <c r="M195" s="773"/>
      <c r="N195" s="773"/>
      <c r="O195" s="773"/>
      <c r="P195" s="773"/>
      <c r="Q195" s="773"/>
      <c r="R195" s="773"/>
      <c r="S195" s="773"/>
      <c r="T195" s="773"/>
      <c r="U195" s="773"/>
      <c r="V195" s="773"/>
      <c r="W195" s="773"/>
      <c r="X195" s="773"/>
      <c r="Y195" s="773"/>
      <c r="Z195" s="773"/>
      <c r="AA195" s="364"/>
      <c r="AB195" s="922" t="s">
        <v>338</v>
      </c>
      <c r="AC195" s="208" t="s">
        <v>1300</v>
      </c>
      <c r="AD195" s="241" t="s">
        <v>2843</v>
      </c>
    </row>
    <row r="196" spans="1:30">
      <c r="B196" s="773"/>
      <c r="C196" s="773"/>
      <c r="D196" s="773"/>
      <c r="E196" s="773"/>
      <c r="F196" s="773"/>
      <c r="G196" s="773"/>
      <c r="H196" s="773"/>
      <c r="I196" s="773"/>
      <c r="J196" s="773"/>
      <c r="K196" s="773"/>
      <c r="L196" s="773"/>
      <c r="M196" s="773"/>
      <c r="N196" s="773"/>
      <c r="O196" s="773"/>
      <c r="P196" s="773"/>
      <c r="Q196" s="773"/>
      <c r="R196" s="773"/>
      <c r="S196" s="773"/>
      <c r="T196" s="773"/>
      <c r="U196" s="773"/>
      <c r="V196" s="773"/>
      <c r="W196" s="773"/>
      <c r="X196" s="773"/>
      <c r="Y196" s="773"/>
      <c r="Z196" s="773"/>
      <c r="AB196" s="922" t="s">
        <v>338</v>
      </c>
      <c r="AC196" s="208" t="s">
        <v>1299</v>
      </c>
      <c r="AD196" s="241" t="s">
        <v>2843</v>
      </c>
    </row>
    <row r="197" spans="1:30">
      <c r="B197" s="773"/>
      <c r="C197" s="773"/>
      <c r="D197" s="773"/>
      <c r="E197" s="773"/>
      <c r="F197" s="773"/>
      <c r="G197" s="773"/>
      <c r="H197" s="773"/>
      <c r="I197" s="773"/>
      <c r="J197" s="773"/>
      <c r="K197" s="773"/>
      <c r="L197" s="773"/>
      <c r="M197" s="773"/>
      <c r="N197" s="773"/>
      <c r="O197" s="773"/>
      <c r="P197" s="773"/>
      <c r="Q197" s="773"/>
      <c r="R197" s="773"/>
      <c r="S197" s="773"/>
      <c r="T197" s="773"/>
      <c r="U197" s="773"/>
      <c r="V197" s="773"/>
      <c r="W197" s="773"/>
      <c r="X197" s="773"/>
      <c r="Y197" s="773"/>
      <c r="Z197" s="773"/>
      <c r="AA197" s="364"/>
      <c r="AB197" s="922" t="s">
        <v>338</v>
      </c>
      <c r="AC197" s="208" t="s">
        <v>1304</v>
      </c>
      <c r="AD197" s="241" t="s">
        <v>2050</v>
      </c>
    </row>
    <row r="198" spans="1:30">
      <c r="B198" s="773"/>
      <c r="C198" s="773"/>
      <c r="D198" s="773"/>
      <c r="E198" s="773"/>
      <c r="F198" s="773"/>
      <c r="G198" s="773"/>
      <c r="H198" s="773"/>
      <c r="I198" s="773"/>
      <c r="J198" s="773"/>
      <c r="K198" s="773"/>
      <c r="L198" s="773"/>
      <c r="M198" s="773"/>
      <c r="N198" s="773"/>
      <c r="O198" s="773"/>
      <c r="P198" s="773"/>
      <c r="Q198" s="773"/>
      <c r="R198" s="773"/>
      <c r="S198" s="773"/>
      <c r="T198" s="773"/>
      <c r="U198" s="773"/>
      <c r="V198" s="773"/>
      <c r="W198" s="773"/>
      <c r="X198" s="773"/>
      <c r="Y198" s="773"/>
      <c r="Z198" s="773"/>
      <c r="AA198" s="364"/>
      <c r="AB198" s="922" t="s">
        <v>103</v>
      </c>
      <c r="AC198" s="208" t="s">
        <v>1305</v>
      </c>
      <c r="AD198" s="241">
        <v>84</v>
      </c>
    </row>
    <row r="199" spans="1:30">
      <c r="B199" s="773"/>
      <c r="C199" s="773"/>
      <c r="D199" s="773"/>
      <c r="E199" s="773"/>
      <c r="F199" s="773"/>
      <c r="G199" s="773"/>
      <c r="H199" s="773"/>
      <c r="I199" s="773"/>
      <c r="J199" s="773"/>
      <c r="K199" s="773"/>
      <c r="L199" s="773"/>
      <c r="M199" s="773"/>
      <c r="N199" s="773"/>
      <c r="O199" s="773"/>
      <c r="P199" s="773"/>
      <c r="Q199" s="773"/>
      <c r="R199" s="773"/>
      <c r="S199" s="773"/>
      <c r="T199" s="773"/>
      <c r="U199" s="773"/>
      <c r="V199" s="773"/>
      <c r="W199" s="773"/>
      <c r="X199" s="773"/>
      <c r="Y199" s="773"/>
      <c r="Z199" s="773"/>
      <c r="AA199" s="364"/>
      <c r="AB199" s="922" t="s">
        <v>338</v>
      </c>
      <c r="AC199" s="208" t="s">
        <v>1306</v>
      </c>
      <c r="AD199" s="241">
        <v>106</v>
      </c>
    </row>
    <row r="200" spans="1:30">
      <c r="B200" s="773"/>
      <c r="C200" s="773"/>
      <c r="D200" s="773"/>
      <c r="E200" s="773"/>
      <c r="F200" s="773"/>
      <c r="G200" s="773"/>
      <c r="H200" s="773"/>
      <c r="I200" s="773"/>
      <c r="J200" s="773"/>
      <c r="K200" s="773"/>
      <c r="L200" s="773"/>
      <c r="M200" s="773"/>
      <c r="N200" s="773"/>
      <c r="O200" s="773"/>
      <c r="P200" s="773"/>
      <c r="Q200" s="773"/>
      <c r="R200" s="773"/>
      <c r="S200" s="773"/>
      <c r="T200" s="773"/>
      <c r="U200" s="773"/>
      <c r="V200" s="773"/>
      <c r="W200" s="773"/>
      <c r="X200" s="773"/>
      <c r="Y200" s="773"/>
      <c r="Z200" s="773"/>
      <c r="AA200" s="364"/>
      <c r="AB200" s="922" t="s">
        <v>338</v>
      </c>
      <c r="AC200" s="208" t="s">
        <v>1307</v>
      </c>
      <c r="AD200" s="241">
        <v>187</v>
      </c>
    </row>
    <row r="201" spans="1:30">
      <c r="A201" s="209"/>
      <c r="B201" s="773"/>
      <c r="C201" s="773"/>
      <c r="D201" s="773"/>
      <c r="E201" s="773"/>
      <c r="F201" s="773"/>
      <c r="G201" s="773"/>
      <c r="H201" s="773"/>
      <c r="I201" s="773"/>
      <c r="J201" s="773"/>
      <c r="K201" s="773"/>
      <c r="L201" s="773"/>
      <c r="M201" s="773"/>
      <c r="N201" s="773"/>
      <c r="O201" s="773"/>
      <c r="P201" s="773"/>
      <c r="Q201" s="773"/>
      <c r="R201" s="773"/>
      <c r="S201" s="773"/>
      <c r="T201" s="773"/>
      <c r="U201" s="773"/>
      <c r="V201" s="773"/>
      <c r="W201" s="773"/>
      <c r="X201" s="773"/>
      <c r="Y201" s="773"/>
      <c r="Z201" s="773"/>
      <c r="AA201" s="364"/>
      <c r="AB201" s="922" t="s">
        <v>338</v>
      </c>
      <c r="AC201" s="208" t="s">
        <v>1308</v>
      </c>
      <c r="AD201" s="241" t="s">
        <v>2838</v>
      </c>
    </row>
    <row r="202" spans="1:30">
      <c r="B202" s="773"/>
      <c r="C202" s="773"/>
      <c r="D202" s="773"/>
      <c r="E202" s="773"/>
      <c r="F202" s="773"/>
      <c r="G202" s="773"/>
      <c r="H202" s="773"/>
      <c r="I202" s="773"/>
      <c r="J202" s="773"/>
      <c r="K202" s="773"/>
      <c r="L202" s="773"/>
      <c r="M202" s="773"/>
      <c r="N202" s="773"/>
      <c r="O202" s="773"/>
      <c r="P202" s="773"/>
      <c r="Q202" s="773"/>
      <c r="R202" s="773"/>
      <c r="S202" s="773"/>
      <c r="T202" s="773"/>
      <c r="U202" s="773"/>
      <c r="V202" s="773"/>
      <c r="W202" s="773"/>
      <c r="X202" s="773"/>
      <c r="Y202" s="773"/>
      <c r="Z202" s="773"/>
      <c r="AA202" s="364"/>
      <c r="AB202" s="922" t="s">
        <v>338</v>
      </c>
      <c r="AC202" s="208" t="s">
        <v>1310</v>
      </c>
      <c r="AD202" s="241" t="s">
        <v>2838</v>
      </c>
    </row>
    <row r="203" spans="1:30">
      <c r="B203" s="773"/>
      <c r="C203" s="773"/>
      <c r="D203" s="773"/>
      <c r="E203" s="773"/>
      <c r="F203" s="773"/>
      <c r="G203" s="773"/>
      <c r="H203" s="773"/>
      <c r="I203" s="773"/>
      <c r="J203" s="773"/>
      <c r="K203" s="773"/>
      <c r="L203" s="773"/>
      <c r="M203" s="773"/>
      <c r="N203" s="773"/>
      <c r="O203" s="773"/>
      <c r="P203" s="773"/>
      <c r="Q203" s="773"/>
      <c r="R203" s="773"/>
      <c r="S203" s="773"/>
      <c r="T203" s="773"/>
      <c r="U203" s="773"/>
      <c r="V203" s="773"/>
      <c r="W203" s="773"/>
      <c r="X203" s="773"/>
      <c r="Y203" s="773"/>
      <c r="Z203" s="773"/>
      <c r="AA203" s="364"/>
      <c r="AB203" s="922" t="s">
        <v>338</v>
      </c>
      <c r="AC203" s="208" t="s">
        <v>1309</v>
      </c>
      <c r="AD203" s="241" t="s">
        <v>2839</v>
      </c>
    </row>
    <row r="204" spans="1:30">
      <c r="B204" s="773"/>
      <c r="C204" s="773"/>
      <c r="D204" s="773"/>
      <c r="E204" s="773"/>
      <c r="F204" s="773"/>
      <c r="G204" s="773"/>
      <c r="H204" s="773"/>
      <c r="I204" s="773"/>
      <c r="J204" s="773"/>
      <c r="K204" s="773"/>
      <c r="L204" s="773"/>
      <c r="M204" s="773"/>
      <c r="N204" s="773"/>
      <c r="O204" s="773"/>
      <c r="P204" s="773"/>
      <c r="Q204" s="773"/>
      <c r="R204" s="773"/>
      <c r="S204" s="773"/>
      <c r="T204" s="773"/>
      <c r="U204" s="773"/>
      <c r="V204" s="773"/>
      <c r="W204" s="773"/>
      <c r="X204" s="773"/>
      <c r="Y204" s="773"/>
      <c r="Z204" s="773"/>
      <c r="AA204" s="209"/>
      <c r="AB204" s="922" t="s">
        <v>338</v>
      </c>
      <c r="AC204" s="208" t="s">
        <v>2889</v>
      </c>
      <c r="AD204" s="241" t="s">
        <v>2843</v>
      </c>
    </row>
    <row r="205" spans="1:30">
      <c r="B205" s="773"/>
      <c r="C205" s="773"/>
      <c r="D205" s="773"/>
      <c r="E205" s="773"/>
      <c r="F205" s="773"/>
      <c r="G205" s="773"/>
      <c r="H205" s="773"/>
      <c r="I205" s="773"/>
      <c r="J205" s="773"/>
      <c r="K205" s="773"/>
      <c r="L205" s="773"/>
      <c r="M205" s="773"/>
      <c r="N205" s="773"/>
      <c r="O205" s="773"/>
      <c r="P205" s="773"/>
      <c r="Q205" s="773"/>
      <c r="R205" s="773"/>
      <c r="S205" s="773"/>
      <c r="T205" s="773"/>
      <c r="U205" s="773"/>
      <c r="V205" s="773"/>
      <c r="W205" s="773"/>
      <c r="X205" s="773"/>
      <c r="Y205" s="773"/>
      <c r="Z205" s="773"/>
      <c r="AB205" s="922" t="s">
        <v>19</v>
      </c>
      <c r="AC205" s="208" t="s">
        <v>2890</v>
      </c>
      <c r="AD205" s="241" t="s">
        <v>698</v>
      </c>
    </row>
    <row r="206" spans="1:30">
      <c r="B206" s="773"/>
      <c r="C206" s="773"/>
      <c r="D206" s="773"/>
      <c r="E206" s="773"/>
      <c r="F206" s="773"/>
      <c r="G206" s="773"/>
      <c r="H206" s="773"/>
      <c r="I206" s="773"/>
      <c r="J206" s="773"/>
      <c r="K206" s="773"/>
      <c r="L206" s="773"/>
      <c r="M206" s="773"/>
      <c r="N206" s="773"/>
      <c r="O206" s="773"/>
      <c r="P206" s="773"/>
      <c r="Q206" s="773"/>
      <c r="R206" s="773"/>
      <c r="S206" s="773"/>
      <c r="T206" s="773"/>
      <c r="U206" s="773"/>
      <c r="V206" s="773"/>
      <c r="W206" s="773"/>
      <c r="X206" s="773"/>
      <c r="Y206" s="773"/>
      <c r="Z206" s="773"/>
      <c r="AA206" s="209"/>
      <c r="AB206" s="922" t="s">
        <v>338</v>
      </c>
      <c r="AC206" s="208" t="s">
        <v>1314</v>
      </c>
      <c r="AD206" s="241" t="s">
        <v>698</v>
      </c>
    </row>
    <row r="207" spans="1:30">
      <c r="B207" s="773"/>
      <c r="C207" s="773"/>
      <c r="D207" s="773"/>
      <c r="E207" s="773"/>
      <c r="F207" s="773"/>
      <c r="G207" s="773"/>
      <c r="H207" s="773"/>
      <c r="I207" s="773"/>
      <c r="J207" s="773"/>
      <c r="K207" s="773"/>
      <c r="L207" s="773"/>
      <c r="M207" s="773"/>
      <c r="N207" s="773"/>
      <c r="O207" s="773"/>
      <c r="P207" s="773"/>
      <c r="Q207" s="773"/>
      <c r="R207" s="773"/>
      <c r="S207" s="773"/>
      <c r="T207" s="773"/>
      <c r="U207" s="773"/>
      <c r="V207" s="773"/>
      <c r="W207" s="773"/>
      <c r="X207" s="773"/>
      <c r="Y207" s="773"/>
      <c r="Z207" s="773"/>
      <c r="AB207" s="922" t="s">
        <v>338</v>
      </c>
      <c r="AC207" s="208" t="s">
        <v>2891</v>
      </c>
      <c r="AD207" s="241" t="s">
        <v>701</v>
      </c>
    </row>
    <row r="208" spans="1:30">
      <c r="A208" s="209"/>
      <c r="B208" s="773"/>
      <c r="C208" s="773"/>
      <c r="D208" s="773"/>
      <c r="E208" s="773"/>
      <c r="F208" s="773"/>
      <c r="G208" s="773"/>
      <c r="H208" s="773"/>
      <c r="I208" s="773"/>
      <c r="J208" s="773"/>
      <c r="K208" s="773"/>
      <c r="L208" s="773"/>
      <c r="M208" s="773"/>
      <c r="N208" s="773"/>
      <c r="O208" s="773"/>
      <c r="P208" s="773"/>
      <c r="Q208" s="773"/>
      <c r="R208" s="773"/>
      <c r="S208" s="773"/>
      <c r="T208" s="773"/>
      <c r="U208" s="773"/>
      <c r="V208" s="773"/>
      <c r="W208" s="773"/>
      <c r="X208" s="773"/>
      <c r="Y208" s="773"/>
      <c r="Z208" s="773"/>
      <c r="AA208" s="364"/>
      <c r="AB208" s="922" t="s">
        <v>338</v>
      </c>
      <c r="AC208" s="208" t="s">
        <v>1311</v>
      </c>
      <c r="AD208" s="241" t="s">
        <v>2843</v>
      </c>
    </row>
    <row r="209" spans="1:30">
      <c r="A209" s="209"/>
      <c r="B209" s="773"/>
      <c r="C209" s="773"/>
      <c r="D209" s="773"/>
      <c r="E209" s="773"/>
      <c r="F209" s="773"/>
      <c r="G209" s="773"/>
      <c r="H209" s="773"/>
      <c r="I209" s="773"/>
      <c r="J209" s="773"/>
      <c r="K209" s="773"/>
      <c r="L209" s="773"/>
      <c r="M209" s="773"/>
      <c r="N209" s="773"/>
      <c r="O209" s="773"/>
      <c r="P209" s="773"/>
      <c r="Q209" s="773"/>
      <c r="R209" s="773"/>
      <c r="S209" s="773"/>
      <c r="T209" s="773"/>
      <c r="U209" s="773"/>
      <c r="V209" s="773"/>
      <c r="W209" s="773"/>
      <c r="X209" s="773"/>
      <c r="Y209" s="773"/>
      <c r="Z209" s="773"/>
      <c r="AA209" s="364"/>
      <c r="AB209" s="922" t="s">
        <v>338</v>
      </c>
      <c r="AC209" s="208" t="s">
        <v>2892</v>
      </c>
      <c r="AD209" s="241" t="s">
        <v>2843</v>
      </c>
    </row>
    <row r="210" spans="1:30">
      <c r="B210" s="773"/>
      <c r="C210" s="773"/>
      <c r="D210" s="773"/>
      <c r="E210" s="773"/>
      <c r="F210" s="773"/>
      <c r="G210" s="773"/>
      <c r="H210" s="773"/>
      <c r="I210" s="773"/>
      <c r="J210" s="773"/>
      <c r="K210" s="773"/>
      <c r="L210" s="773"/>
      <c r="M210" s="773"/>
      <c r="N210" s="773"/>
      <c r="O210" s="773"/>
      <c r="P210" s="773"/>
      <c r="Q210" s="773"/>
      <c r="R210" s="773"/>
      <c r="S210" s="773"/>
      <c r="T210" s="773"/>
      <c r="U210" s="773"/>
      <c r="V210" s="773"/>
      <c r="W210" s="773"/>
      <c r="X210" s="773"/>
      <c r="Y210" s="773"/>
      <c r="Z210" s="773"/>
      <c r="AB210" s="922" t="s">
        <v>338</v>
      </c>
      <c r="AC210" s="208" t="s">
        <v>2893</v>
      </c>
      <c r="AD210" s="241" t="s">
        <v>2050</v>
      </c>
    </row>
    <row r="211" spans="1:30">
      <c r="B211" s="773"/>
      <c r="C211" s="773"/>
      <c r="D211" s="773"/>
      <c r="E211" s="773"/>
      <c r="F211" s="773"/>
      <c r="G211" s="773"/>
      <c r="H211" s="773"/>
      <c r="I211" s="773"/>
      <c r="J211" s="773"/>
      <c r="K211" s="773"/>
      <c r="L211" s="773"/>
      <c r="M211" s="773"/>
      <c r="N211" s="773"/>
      <c r="O211" s="773"/>
      <c r="P211" s="773"/>
      <c r="Q211" s="773"/>
      <c r="R211" s="773"/>
      <c r="S211" s="773"/>
      <c r="T211" s="773"/>
      <c r="U211" s="773"/>
      <c r="V211" s="773"/>
      <c r="W211" s="773"/>
      <c r="X211" s="773"/>
      <c r="Y211" s="773"/>
      <c r="Z211" s="773"/>
      <c r="AB211" s="922" t="s">
        <v>338</v>
      </c>
      <c r="AC211" s="208" t="s">
        <v>2894</v>
      </c>
      <c r="AD211" s="241" t="s">
        <v>2050</v>
      </c>
    </row>
    <row r="212" spans="1:30">
      <c r="B212" s="773"/>
      <c r="C212" s="773"/>
      <c r="D212" s="773"/>
      <c r="E212" s="773"/>
      <c r="F212" s="773"/>
      <c r="G212" s="773"/>
      <c r="H212" s="773"/>
      <c r="I212" s="773"/>
      <c r="J212" s="773"/>
      <c r="K212" s="773"/>
      <c r="L212" s="773"/>
      <c r="M212" s="773"/>
      <c r="N212" s="773"/>
      <c r="O212" s="773"/>
      <c r="P212" s="773"/>
      <c r="Q212" s="773"/>
      <c r="R212" s="773"/>
      <c r="S212" s="773"/>
      <c r="T212" s="773"/>
      <c r="U212" s="773"/>
      <c r="V212" s="773"/>
      <c r="W212" s="773"/>
      <c r="X212" s="773"/>
      <c r="Y212" s="773"/>
      <c r="Z212" s="773"/>
      <c r="AA212" s="364"/>
      <c r="AB212" s="922" t="s">
        <v>338</v>
      </c>
      <c r="AC212" s="208" t="s">
        <v>2895</v>
      </c>
      <c r="AD212" s="241" t="s">
        <v>2050</v>
      </c>
    </row>
    <row r="213" spans="1:30">
      <c r="B213" s="773"/>
      <c r="C213" s="773"/>
      <c r="D213" s="773"/>
      <c r="E213" s="773"/>
      <c r="F213" s="773"/>
      <c r="G213" s="773"/>
      <c r="H213" s="773"/>
      <c r="I213" s="773"/>
      <c r="J213" s="773"/>
      <c r="K213" s="773"/>
      <c r="L213" s="773"/>
      <c r="M213" s="773"/>
      <c r="N213" s="773"/>
      <c r="O213" s="773"/>
      <c r="P213" s="773"/>
      <c r="Q213" s="773"/>
      <c r="R213" s="773"/>
      <c r="S213" s="773"/>
      <c r="T213" s="773"/>
      <c r="U213" s="773"/>
      <c r="V213" s="773"/>
      <c r="W213" s="773"/>
      <c r="X213" s="773"/>
      <c r="Y213" s="773"/>
      <c r="Z213" s="773"/>
      <c r="AB213" s="922" t="s">
        <v>338</v>
      </c>
      <c r="AC213" s="208" t="s">
        <v>2896</v>
      </c>
      <c r="AD213" s="241" t="s">
        <v>2050</v>
      </c>
    </row>
    <row r="214" spans="1:30">
      <c r="B214" s="773"/>
      <c r="C214" s="773"/>
      <c r="D214" s="773"/>
      <c r="E214" s="773"/>
      <c r="F214" s="773"/>
      <c r="G214" s="773"/>
      <c r="H214" s="773"/>
      <c r="I214" s="773"/>
      <c r="J214" s="773"/>
      <c r="K214" s="773"/>
      <c r="L214" s="773"/>
      <c r="M214" s="773"/>
      <c r="N214" s="773"/>
      <c r="O214" s="773"/>
      <c r="P214" s="773"/>
      <c r="Q214" s="773"/>
      <c r="R214" s="773"/>
      <c r="S214" s="773"/>
      <c r="T214" s="773"/>
      <c r="U214" s="773"/>
      <c r="V214" s="773"/>
      <c r="W214" s="773"/>
      <c r="X214" s="773"/>
      <c r="Y214" s="773"/>
      <c r="Z214" s="773"/>
      <c r="AA214" s="209"/>
      <c r="AB214" s="922" t="s">
        <v>134</v>
      </c>
      <c r="AC214" s="208" t="s">
        <v>1316</v>
      </c>
      <c r="AD214" s="241" t="s">
        <v>2839</v>
      </c>
    </row>
    <row r="215" spans="1:30">
      <c r="B215" s="773"/>
      <c r="C215" s="773"/>
      <c r="D215" s="773"/>
      <c r="E215" s="773"/>
      <c r="F215" s="773"/>
      <c r="G215" s="773"/>
      <c r="H215" s="773"/>
      <c r="I215" s="773"/>
      <c r="J215" s="773"/>
      <c r="K215" s="773"/>
      <c r="L215" s="773"/>
      <c r="M215" s="773"/>
      <c r="N215" s="773"/>
      <c r="O215" s="773"/>
      <c r="P215" s="773"/>
      <c r="Q215" s="773"/>
      <c r="R215" s="773"/>
      <c r="S215" s="773"/>
      <c r="T215" s="773"/>
      <c r="U215" s="773"/>
      <c r="V215" s="773"/>
      <c r="W215" s="773"/>
      <c r="X215" s="773"/>
      <c r="Y215" s="773"/>
      <c r="Z215" s="773"/>
      <c r="AB215" s="922" t="s">
        <v>338</v>
      </c>
      <c r="AC215" s="208" t="s">
        <v>2158</v>
      </c>
      <c r="AD215" s="241" t="s">
        <v>2050</v>
      </c>
    </row>
    <row r="216" spans="1:30">
      <c r="B216" s="773"/>
      <c r="C216" s="773"/>
      <c r="D216" s="773"/>
      <c r="E216" s="773"/>
      <c r="F216" s="773"/>
      <c r="G216" s="773"/>
      <c r="H216" s="773"/>
      <c r="I216" s="773"/>
      <c r="J216" s="773"/>
      <c r="K216" s="773"/>
      <c r="L216" s="773"/>
      <c r="M216" s="773"/>
      <c r="N216" s="773"/>
      <c r="O216" s="773"/>
      <c r="P216" s="773"/>
      <c r="Q216" s="773"/>
      <c r="R216" s="773"/>
      <c r="S216" s="773"/>
      <c r="T216" s="773"/>
      <c r="U216" s="773"/>
      <c r="V216" s="773"/>
      <c r="W216" s="773"/>
      <c r="X216" s="773"/>
      <c r="Y216" s="773"/>
      <c r="Z216" s="773"/>
      <c r="AA216" s="364"/>
      <c r="AB216" s="922" t="s">
        <v>338</v>
      </c>
      <c r="AC216" s="208" t="s">
        <v>2897</v>
      </c>
      <c r="AD216" s="241" t="s">
        <v>2050</v>
      </c>
    </row>
    <row r="217" spans="1:30">
      <c r="B217" s="773"/>
      <c r="C217" s="773"/>
      <c r="D217" s="773"/>
      <c r="E217" s="773"/>
      <c r="F217" s="773"/>
      <c r="G217" s="773"/>
      <c r="H217" s="773"/>
      <c r="I217" s="773"/>
      <c r="J217" s="773"/>
      <c r="K217" s="773"/>
      <c r="L217" s="773"/>
      <c r="M217" s="773"/>
      <c r="N217" s="773"/>
      <c r="O217" s="773"/>
      <c r="P217" s="773"/>
      <c r="Q217" s="773"/>
      <c r="R217" s="773"/>
      <c r="S217" s="773"/>
      <c r="T217" s="773"/>
      <c r="U217" s="773"/>
      <c r="V217" s="773"/>
      <c r="W217" s="773"/>
      <c r="X217" s="773"/>
      <c r="Y217" s="773"/>
      <c r="Z217" s="773"/>
      <c r="AA217" s="364"/>
      <c r="AB217" s="922" t="s">
        <v>105</v>
      </c>
      <c r="AC217" s="208" t="s">
        <v>1318</v>
      </c>
      <c r="AD217" s="241">
        <v>98</v>
      </c>
    </row>
    <row r="218" spans="1:30">
      <c r="B218" s="773"/>
      <c r="C218" s="773"/>
      <c r="D218" s="773"/>
      <c r="E218" s="773"/>
      <c r="F218" s="773"/>
      <c r="G218" s="773"/>
      <c r="H218" s="773"/>
      <c r="I218" s="773"/>
      <c r="J218" s="773"/>
      <c r="K218" s="773"/>
      <c r="L218" s="773"/>
      <c r="M218" s="773"/>
      <c r="N218" s="773"/>
      <c r="O218" s="773"/>
      <c r="P218" s="773"/>
      <c r="Q218" s="773"/>
      <c r="R218" s="773"/>
      <c r="S218" s="773"/>
      <c r="T218" s="773"/>
      <c r="U218" s="773"/>
      <c r="V218" s="773"/>
      <c r="W218" s="773"/>
      <c r="X218" s="773"/>
      <c r="Y218" s="773"/>
      <c r="Z218" s="773"/>
      <c r="AA218" s="364"/>
      <c r="AB218" s="922" t="s">
        <v>338</v>
      </c>
      <c r="AC218" s="208" t="s">
        <v>1320</v>
      </c>
      <c r="AD218" s="241" t="s">
        <v>2838</v>
      </c>
    </row>
    <row r="219" spans="1:30">
      <c r="B219" s="773"/>
      <c r="C219" s="773"/>
      <c r="D219" s="773"/>
      <c r="E219" s="773"/>
      <c r="F219" s="773"/>
      <c r="G219" s="773"/>
      <c r="H219" s="773"/>
      <c r="I219" s="773"/>
      <c r="J219" s="773"/>
      <c r="K219" s="773"/>
      <c r="L219" s="773"/>
      <c r="M219" s="773"/>
      <c r="N219" s="773"/>
      <c r="O219" s="773"/>
      <c r="P219" s="773"/>
      <c r="Q219" s="773"/>
      <c r="R219" s="773"/>
      <c r="S219" s="773"/>
      <c r="T219" s="773"/>
      <c r="U219" s="773"/>
      <c r="V219" s="773"/>
      <c r="W219" s="773"/>
      <c r="X219" s="773"/>
      <c r="Y219" s="773"/>
      <c r="Z219" s="773"/>
      <c r="AA219" s="364"/>
      <c r="AB219" s="922" t="s">
        <v>338</v>
      </c>
      <c r="AC219" s="208" t="s">
        <v>2160</v>
      </c>
      <c r="AD219" s="241" t="s">
        <v>2841</v>
      </c>
    </row>
    <row r="220" spans="1:30">
      <c r="B220" s="773"/>
      <c r="C220" s="773"/>
      <c r="D220" s="773"/>
      <c r="E220" s="773"/>
      <c r="F220" s="773"/>
      <c r="G220" s="773"/>
      <c r="H220" s="773"/>
      <c r="I220" s="773"/>
      <c r="J220" s="773"/>
      <c r="K220" s="773"/>
      <c r="L220" s="773"/>
      <c r="M220" s="773"/>
      <c r="N220" s="773"/>
      <c r="O220" s="773"/>
      <c r="P220" s="773"/>
      <c r="Q220" s="773"/>
      <c r="R220" s="773"/>
      <c r="S220" s="773"/>
      <c r="T220" s="773"/>
      <c r="U220" s="773"/>
      <c r="V220" s="773"/>
      <c r="W220" s="773"/>
      <c r="X220" s="773"/>
      <c r="Y220" s="773"/>
      <c r="Z220" s="773"/>
      <c r="AA220" s="364"/>
      <c r="AB220" s="922" t="s">
        <v>338</v>
      </c>
      <c r="AC220" s="208" t="s">
        <v>1322</v>
      </c>
      <c r="AD220" s="241" t="s">
        <v>2841</v>
      </c>
    </row>
    <row r="221" spans="1:30">
      <c r="B221" s="773"/>
      <c r="C221" s="773"/>
      <c r="D221" s="773"/>
      <c r="E221" s="773"/>
      <c r="F221" s="773"/>
      <c r="G221" s="773"/>
      <c r="H221" s="773"/>
      <c r="I221" s="773"/>
      <c r="J221" s="773"/>
      <c r="K221" s="773"/>
      <c r="L221" s="773"/>
      <c r="M221" s="773"/>
      <c r="N221" s="773"/>
      <c r="O221" s="773"/>
      <c r="P221" s="773"/>
      <c r="Q221" s="773"/>
      <c r="R221" s="773"/>
      <c r="S221" s="773"/>
      <c r="T221" s="773"/>
      <c r="U221" s="773"/>
      <c r="V221" s="773"/>
      <c r="W221" s="773"/>
      <c r="X221" s="773"/>
      <c r="Y221" s="773"/>
      <c r="Z221" s="773"/>
      <c r="AA221" s="364"/>
      <c r="AB221" s="922" t="s">
        <v>338</v>
      </c>
      <c r="AC221" s="208" t="s">
        <v>2161</v>
      </c>
      <c r="AD221" s="241" t="s">
        <v>2842</v>
      </c>
    </row>
    <row r="222" spans="1:30">
      <c r="B222" s="773"/>
      <c r="C222" s="773"/>
      <c r="D222" s="773"/>
      <c r="E222" s="773"/>
      <c r="F222" s="773"/>
      <c r="G222" s="773"/>
      <c r="H222" s="773"/>
      <c r="I222" s="773"/>
      <c r="J222" s="773"/>
      <c r="K222" s="773"/>
      <c r="L222" s="773"/>
      <c r="M222" s="773"/>
      <c r="N222" s="773"/>
      <c r="O222" s="773"/>
      <c r="P222" s="773"/>
      <c r="Q222" s="773"/>
      <c r="R222" s="773"/>
      <c r="S222" s="773"/>
      <c r="T222" s="773"/>
      <c r="U222" s="773"/>
      <c r="V222" s="773"/>
      <c r="W222" s="773"/>
      <c r="X222" s="773"/>
      <c r="Y222" s="773"/>
      <c r="Z222" s="773"/>
      <c r="AA222" s="364"/>
      <c r="AB222" s="922" t="s">
        <v>338</v>
      </c>
      <c r="AC222" s="208" t="s">
        <v>1319</v>
      </c>
      <c r="AD222" s="241" t="s">
        <v>2842</v>
      </c>
    </row>
    <row r="223" spans="1:30">
      <c r="B223" s="773"/>
      <c r="C223" s="773"/>
      <c r="D223" s="773"/>
      <c r="E223" s="773"/>
      <c r="F223" s="773"/>
      <c r="G223" s="773"/>
      <c r="H223" s="773"/>
      <c r="I223" s="773"/>
      <c r="J223" s="773"/>
      <c r="K223" s="773"/>
      <c r="L223" s="773"/>
      <c r="M223" s="773"/>
      <c r="N223" s="773"/>
      <c r="O223" s="773"/>
      <c r="P223" s="773"/>
      <c r="Q223" s="773"/>
      <c r="R223" s="773"/>
      <c r="S223" s="773"/>
      <c r="T223" s="773"/>
      <c r="U223" s="773"/>
      <c r="V223" s="773"/>
      <c r="W223" s="773"/>
      <c r="X223" s="773"/>
      <c r="Y223" s="773"/>
      <c r="Z223" s="773"/>
      <c r="AA223" s="209"/>
      <c r="AB223" s="922" t="s">
        <v>338</v>
      </c>
      <c r="AC223" s="208" t="s">
        <v>1321</v>
      </c>
      <c r="AD223" s="241" t="s">
        <v>698</v>
      </c>
    </row>
    <row r="224" spans="1:30">
      <c r="B224" s="773"/>
      <c r="C224" s="773"/>
      <c r="D224" s="773"/>
      <c r="E224" s="773"/>
      <c r="F224" s="773"/>
      <c r="G224" s="773"/>
      <c r="H224" s="773"/>
      <c r="I224" s="773"/>
      <c r="J224" s="773"/>
      <c r="K224" s="773"/>
      <c r="L224" s="773"/>
      <c r="M224" s="773"/>
      <c r="N224" s="773"/>
      <c r="O224" s="773"/>
      <c r="P224" s="773"/>
      <c r="Q224" s="773"/>
      <c r="R224" s="773"/>
      <c r="S224" s="773"/>
      <c r="T224" s="773"/>
      <c r="U224" s="773"/>
      <c r="V224" s="773"/>
      <c r="W224" s="773"/>
      <c r="X224" s="773"/>
      <c r="Y224" s="773"/>
      <c r="Z224" s="773"/>
      <c r="AB224" s="922" t="s">
        <v>338</v>
      </c>
      <c r="AC224" s="208" t="s">
        <v>2159</v>
      </c>
      <c r="AD224" s="241" t="s">
        <v>698</v>
      </c>
    </row>
    <row r="225" spans="2:30">
      <c r="B225" s="773"/>
      <c r="C225" s="773"/>
      <c r="D225" s="773"/>
      <c r="E225" s="773"/>
      <c r="F225" s="773"/>
      <c r="G225" s="773"/>
      <c r="H225" s="773"/>
      <c r="I225" s="773"/>
      <c r="J225" s="773"/>
      <c r="K225" s="773"/>
      <c r="L225" s="773"/>
      <c r="M225" s="773"/>
      <c r="N225" s="773"/>
      <c r="O225" s="773"/>
      <c r="P225" s="773"/>
      <c r="Q225" s="773"/>
      <c r="R225" s="773"/>
      <c r="S225" s="773"/>
      <c r="T225" s="773"/>
      <c r="U225" s="773"/>
      <c r="V225" s="773"/>
      <c r="W225" s="773"/>
      <c r="X225" s="773"/>
      <c r="Y225" s="773"/>
      <c r="Z225" s="773"/>
      <c r="AA225" s="364"/>
      <c r="AB225" s="922" t="s">
        <v>338</v>
      </c>
      <c r="AC225" s="208" t="s">
        <v>2898</v>
      </c>
      <c r="AD225" s="241" t="s">
        <v>2843</v>
      </c>
    </row>
    <row r="226" spans="2:30">
      <c r="B226" s="773"/>
      <c r="C226" s="773"/>
      <c r="D226" s="773"/>
      <c r="E226" s="773"/>
      <c r="F226" s="773"/>
      <c r="G226" s="773"/>
      <c r="H226" s="773"/>
      <c r="I226" s="773"/>
      <c r="J226" s="773"/>
      <c r="K226" s="773"/>
      <c r="L226" s="773"/>
      <c r="M226" s="773"/>
      <c r="N226" s="773"/>
      <c r="O226" s="773"/>
      <c r="P226" s="773"/>
      <c r="Q226" s="773"/>
      <c r="R226" s="773"/>
      <c r="S226" s="773"/>
      <c r="T226" s="773"/>
      <c r="U226" s="773"/>
      <c r="V226" s="773"/>
      <c r="W226" s="773"/>
      <c r="X226" s="773"/>
      <c r="Y226" s="773"/>
      <c r="Z226" s="773"/>
      <c r="AA226" s="364"/>
      <c r="AB226" s="922" t="s">
        <v>24</v>
      </c>
      <c r="AC226" s="208" t="s">
        <v>2899</v>
      </c>
      <c r="AD226" s="241">
        <v>46</v>
      </c>
    </row>
    <row r="227" spans="2:30">
      <c r="B227" s="773"/>
      <c r="C227" s="773"/>
      <c r="D227" s="773"/>
      <c r="E227" s="773"/>
      <c r="F227" s="773"/>
      <c r="G227" s="773"/>
      <c r="H227" s="773"/>
      <c r="I227" s="773"/>
      <c r="J227" s="773"/>
      <c r="K227" s="773"/>
      <c r="L227" s="773"/>
      <c r="M227" s="773"/>
      <c r="N227" s="773"/>
      <c r="O227" s="773"/>
      <c r="P227" s="773"/>
      <c r="Q227" s="773"/>
      <c r="R227" s="773"/>
      <c r="S227" s="773"/>
      <c r="T227" s="773"/>
      <c r="U227" s="773"/>
      <c r="V227" s="773"/>
      <c r="W227" s="773"/>
      <c r="X227" s="773"/>
      <c r="Y227" s="773"/>
      <c r="Z227" s="773"/>
      <c r="AB227" s="922" t="s">
        <v>338</v>
      </c>
      <c r="AC227" s="208" t="s">
        <v>2900</v>
      </c>
      <c r="AD227" s="241">
        <v>87</v>
      </c>
    </row>
    <row r="228" spans="2:30">
      <c r="B228" s="773"/>
      <c r="C228" s="773"/>
      <c r="D228" s="773"/>
      <c r="E228" s="773"/>
      <c r="F228" s="773"/>
      <c r="G228" s="773"/>
      <c r="H228" s="773"/>
      <c r="I228" s="773"/>
      <c r="J228" s="773"/>
      <c r="K228" s="773"/>
      <c r="L228" s="773"/>
      <c r="M228" s="773"/>
      <c r="N228" s="773"/>
      <c r="O228" s="773"/>
      <c r="P228" s="773"/>
      <c r="Q228" s="773"/>
      <c r="R228" s="773"/>
      <c r="S228" s="773"/>
      <c r="T228" s="773"/>
      <c r="U228" s="773"/>
      <c r="V228" s="773"/>
      <c r="W228" s="773"/>
      <c r="X228" s="773"/>
      <c r="Y228" s="773"/>
      <c r="Z228" s="773"/>
      <c r="AA228" s="364"/>
      <c r="AB228" s="922" t="s">
        <v>338</v>
      </c>
      <c r="AC228" s="208" t="s">
        <v>1328</v>
      </c>
      <c r="AD228" s="241">
        <v>87</v>
      </c>
    </row>
    <row r="229" spans="2:30">
      <c r="B229" s="176"/>
      <c r="C229" s="176"/>
      <c r="D229" s="176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Y229" s="193"/>
      <c r="Z229" s="194"/>
      <c r="AA229" s="364"/>
      <c r="AB229" s="922" t="s">
        <v>338</v>
      </c>
      <c r="AC229" s="208" t="s">
        <v>1329</v>
      </c>
      <c r="AD229" s="241">
        <v>136</v>
      </c>
    </row>
    <row r="230" spans="2:30">
      <c r="B230" s="176"/>
      <c r="C230" s="176"/>
      <c r="D230" s="176"/>
      <c r="E230" s="176"/>
      <c r="F230" s="176"/>
      <c r="G230" s="176"/>
      <c r="H230" s="176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Y230" s="193"/>
      <c r="Z230" s="194"/>
      <c r="AA230" s="209"/>
      <c r="AB230" s="922" t="s">
        <v>338</v>
      </c>
      <c r="AC230" s="208" t="s">
        <v>1326</v>
      </c>
      <c r="AD230" s="241">
        <v>178</v>
      </c>
    </row>
    <row r="231" spans="2:30" ht="15.25" customHeight="1">
      <c r="B231" s="176"/>
      <c r="C231" s="176"/>
      <c r="D231" s="176"/>
      <c r="E231" s="176"/>
      <c r="F231" s="176"/>
      <c r="G231" s="176"/>
      <c r="H231" s="176"/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Y231" s="193"/>
      <c r="Z231" s="194"/>
      <c r="AB231" s="922" t="s">
        <v>338</v>
      </c>
      <c r="AC231" s="208" t="s">
        <v>2901</v>
      </c>
      <c r="AD231" s="241" t="s">
        <v>2838</v>
      </c>
    </row>
    <row r="232" spans="2:30" ht="11.5" customHeight="1">
      <c r="B232" s="176"/>
      <c r="C232" s="176"/>
      <c r="D232" s="176"/>
      <c r="E232" s="176"/>
      <c r="F232" s="176"/>
      <c r="G232" s="176"/>
      <c r="H232" s="176"/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Y232" s="193"/>
      <c r="Z232" s="194"/>
      <c r="AA232" s="364"/>
      <c r="AB232" s="922" t="s">
        <v>338</v>
      </c>
      <c r="AC232" s="208" t="s">
        <v>2902</v>
      </c>
      <c r="AD232" s="241" t="s">
        <v>2839</v>
      </c>
    </row>
    <row r="233" spans="2:30">
      <c r="B233" s="176"/>
      <c r="C233" s="176"/>
      <c r="D233" s="176"/>
      <c r="E233" s="176"/>
      <c r="F233" s="176"/>
      <c r="G233" s="176"/>
      <c r="H233" s="176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Y233" s="193"/>
      <c r="Z233" s="194"/>
      <c r="AB233" s="922" t="s">
        <v>338</v>
      </c>
      <c r="AC233" s="208" t="s">
        <v>2166</v>
      </c>
      <c r="AD233" s="241" t="s">
        <v>2839</v>
      </c>
    </row>
    <row r="234" spans="2:30">
      <c r="B234" s="176"/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209"/>
      <c r="Y234" s="209"/>
      <c r="Z234" s="336"/>
      <c r="AA234" s="364"/>
      <c r="AB234" s="922" t="s">
        <v>338</v>
      </c>
      <c r="AC234" s="208" t="s">
        <v>2903</v>
      </c>
      <c r="AD234" s="241" t="s">
        <v>2841</v>
      </c>
    </row>
    <row r="235" spans="2:30">
      <c r="B235" s="176"/>
      <c r="C235" s="176"/>
      <c r="D235" s="176"/>
      <c r="E235" s="176"/>
      <c r="F235" s="176"/>
      <c r="G235" s="176"/>
      <c r="H235" s="17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Y235" s="193"/>
      <c r="Z235" s="194"/>
      <c r="AB235" s="922" t="s">
        <v>338</v>
      </c>
      <c r="AC235" s="208" t="s">
        <v>2174</v>
      </c>
      <c r="AD235" s="241" t="s">
        <v>2842</v>
      </c>
    </row>
    <row r="236" spans="2:30">
      <c r="B236" s="176"/>
      <c r="C236" s="176"/>
      <c r="D236" s="176"/>
      <c r="E236" s="176"/>
      <c r="F236" s="176"/>
      <c r="G236" s="176"/>
      <c r="H236" s="176"/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Y236" s="193"/>
      <c r="Z236" s="194"/>
      <c r="AA236" s="364"/>
      <c r="AB236" s="922" t="s">
        <v>338</v>
      </c>
      <c r="AC236" s="208" t="s">
        <v>2904</v>
      </c>
      <c r="AD236" s="241" t="s">
        <v>2842</v>
      </c>
    </row>
    <row r="237" spans="2:30">
      <c r="B237" s="176"/>
      <c r="C237" s="176"/>
      <c r="D237" s="176"/>
      <c r="E237" s="176"/>
      <c r="F237" s="176"/>
      <c r="G237" s="176"/>
      <c r="H237" s="176"/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Y237" s="193"/>
      <c r="Z237" s="194"/>
      <c r="AA237" s="364"/>
      <c r="AB237" s="922" t="s">
        <v>338</v>
      </c>
      <c r="AC237" s="208" t="s">
        <v>2905</v>
      </c>
      <c r="AD237" s="241" t="s">
        <v>2842</v>
      </c>
    </row>
    <row r="238" spans="2:30">
      <c r="B238" s="176"/>
      <c r="C238" s="176"/>
      <c r="D238" s="176"/>
      <c r="E238" s="176"/>
      <c r="F238" s="176"/>
      <c r="G238" s="176"/>
      <c r="H238" s="176"/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Y238" s="193"/>
      <c r="Z238" s="194"/>
      <c r="AA238" s="209"/>
      <c r="AB238" s="922" t="s">
        <v>338</v>
      </c>
      <c r="AC238" s="208" t="s">
        <v>2906</v>
      </c>
      <c r="AD238" s="241" t="s">
        <v>2842</v>
      </c>
    </row>
    <row r="239" spans="2:30">
      <c r="B239" s="176"/>
      <c r="C239" s="176"/>
      <c r="D239" s="176"/>
      <c r="E239" s="176"/>
      <c r="F239" s="176"/>
      <c r="G239" s="176"/>
      <c r="H239" s="176"/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Y239" s="193"/>
      <c r="Z239" s="194"/>
      <c r="AB239" s="922" t="s">
        <v>338</v>
      </c>
      <c r="AC239" s="208" t="s">
        <v>2907</v>
      </c>
      <c r="AD239" s="241" t="s">
        <v>698</v>
      </c>
    </row>
    <row r="240" spans="2:30">
      <c r="B240" s="176"/>
      <c r="C240" s="176"/>
      <c r="D240" s="176"/>
      <c r="E240" s="176"/>
      <c r="F240" s="176"/>
      <c r="G240" s="176"/>
      <c r="H240" s="176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Y240" s="193"/>
      <c r="Z240" s="194"/>
      <c r="AA240" s="209"/>
      <c r="AB240" s="922" t="s">
        <v>338</v>
      </c>
      <c r="AC240" s="208" t="s">
        <v>2908</v>
      </c>
      <c r="AD240" s="241" t="s">
        <v>698</v>
      </c>
    </row>
    <row r="241" spans="2:30">
      <c r="B241" s="192"/>
      <c r="C241" s="209"/>
      <c r="D241" s="195"/>
      <c r="E241" s="209"/>
      <c r="F241" s="209"/>
      <c r="G241" s="209"/>
      <c r="H241" s="209"/>
      <c r="I241" s="209"/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Y241" s="193"/>
      <c r="Z241" s="194"/>
      <c r="AB241" s="922" t="s">
        <v>338</v>
      </c>
      <c r="AC241" s="208" t="s">
        <v>2909</v>
      </c>
      <c r="AD241" s="241" t="s">
        <v>698</v>
      </c>
    </row>
    <row r="242" spans="2:30">
      <c r="B242" s="209"/>
      <c r="C242" s="209"/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Y242" s="193"/>
      <c r="Z242" s="194"/>
      <c r="AA242" s="209"/>
      <c r="AB242" s="922" t="s">
        <v>338</v>
      </c>
      <c r="AC242" s="208" t="s">
        <v>1336</v>
      </c>
      <c r="AD242" s="241" t="s">
        <v>698</v>
      </c>
    </row>
    <row r="243" spans="2:30">
      <c r="B243" s="209"/>
      <c r="C243" s="209"/>
      <c r="D243" s="209"/>
      <c r="E243" s="209"/>
      <c r="F243" s="209"/>
      <c r="G243" s="209"/>
      <c r="H243" s="209"/>
      <c r="I243" s="209"/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Y243" s="193"/>
      <c r="Z243" s="194"/>
      <c r="AB243" s="922" t="s">
        <v>338</v>
      </c>
      <c r="AC243" s="208" t="s">
        <v>2165</v>
      </c>
      <c r="AD243" s="241" t="s">
        <v>701</v>
      </c>
    </row>
    <row r="244" spans="2:30">
      <c r="B244" s="192"/>
      <c r="C244" s="209"/>
      <c r="D244" s="195"/>
      <c r="E244" s="209"/>
      <c r="F244" s="209"/>
      <c r="G244" s="209"/>
      <c r="H244" s="209"/>
      <c r="I244" s="209"/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Y244" s="193"/>
      <c r="Z244" s="194"/>
      <c r="AA244" s="364"/>
      <c r="AB244" s="922" t="s">
        <v>338</v>
      </c>
      <c r="AC244" s="208" t="s">
        <v>1334</v>
      </c>
      <c r="AD244" s="241" t="s">
        <v>701</v>
      </c>
    </row>
    <row r="245" spans="2:30">
      <c r="B245" s="209"/>
      <c r="C245" s="209"/>
      <c r="D245" s="209"/>
      <c r="E245" s="209"/>
      <c r="F245" s="209"/>
      <c r="G245" s="209"/>
      <c r="H245" s="209"/>
      <c r="I245" s="209"/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Y245" s="193"/>
      <c r="Z245" s="194"/>
      <c r="AA245" s="364"/>
      <c r="AB245" s="922" t="s">
        <v>338</v>
      </c>
      <c r="AC245" s="208" t="s">
        <v>2168</v>
      </c>
      <c r="AD245" s="241" t="s">
        <v>701</v>
      </c>
    </row>
    <row r="246" spans="2:30">
      <c r="B246" s="209"/>
      <c r="C246" s="209"/>
      <c r="D246" s="209"/>
      <c r="E246" s="209"/>
      <c r="F246" s="209"/>
      <c r="G246" s="209"/>
      <c r="H246" s="209"/>
      <c r="I246" s="209"/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Y246" s="193"/>
      <c r="Z246" s="194"/>
      <c r="AA246" s="364"/>
      <c r="AB246" s="922" t="s">
        <v>338</v>
      </c>
      <c r="AC246" s="208" t="s">
        <v>2910</v>
      </c>
      <c r="AD246" s="241" t="s">
        <v>701</v>
      </c>
    </row>
    <row r="247" spans="2:30">
      <c r="B247" s="209"/>
      <c r="C247" s="209"/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Y247" s="193"/>
      <c r="Z247" s="194"/>
      <c r="AA247" s="364"/>
      <c r="AB247" s="922" t="s">
        <v>338</v>
      </c>
      <c r="AC247" s="208" t="s">
        <v>2911</v>
      </c>
      <c r="AD247" s="241" t="s">
        <v>701</v>
      </c>
    </row>
    <row r="248" spans="2:30">
      <c r="B248" s="209"/>
      <c r="C248" s="209"/>
      <c r="D248" s="209"/>
      <c r="E248" s="209"/>
      <c r="F248" s="209"/>
      <c r="G248" s="209"/>
      <c r="H248" s="209"/>
      <c r="I248" s="209"/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Y248" s="193"/>
      <c r="Z248" s="194"/>
      <c r="AA248" s="209"/>
      <c r="AB248" s="922" t="s">
        <v>338</v>
      </c>
      <c r="AC248" s="208" t="s">
        <v>1332</v>
      </c>
      <c r="AD248" s="241" t="s">
        <v>701</v>
      </c>
    </row>
    <row r="249" spans="2:30">
      <c r="B249" s="364"/>
      <c r="C249" s="209"/>
      <c r="D249" s="195"/>
      <c r="E249" s="209"/>
      <c r="F249" s="209"/>
      <c r="G249" s="209"/>
      <c r="H249" s="209"/>
      <c r="I249" s="209"/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Y249" s="364"/>
      <c r="Z249" s="194"/>
      <c r="AB249" s="922" t="s">
        <v>338</v>
      </c>
      <c r="AC249" s="208" t="s">
        <v>2912</v>
      </c>
      <c r="AD249" s="241" t="s">
        <v>2843</v>
      </c>
    </row>
    <row r="250" spans="2:30">
      <c r="B250" s="134"/>
      <c r="C250" s="209"/>
      <c r="D250" s="195"/>
      <c r="E250" s="209"/>
      <c r="F250" s="209"/>
      <c r="G250" s="209"/>
      <c r="H250" s="209"/>
      <c r="I250" s="209"/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Y250" s="364"/>
      <c r="AA250" s="209"/>
      <c r="AB250" s="922" t="s">
        <v>338</v>
      </c>
      <c r="AC250" s="208" t="s">
        <v>2913</v>
      </c>
      <c r="AD250" s="241" t="s">
        <v>2843</v>
      </c>
    </row>
    <row r="251" spans="2:30">
      <c r="B251" s="134"/>
      <c r="C251" s="209"/>
      <c r="D251" s="195"/>
      <c r="E251" s="209"/>
      <c r="F251" s="209"/>
      <c r="G251" s="209"/>
      <c r="H251" s="209"/>
      <c r="I251" s="209"/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Y251" s="364"/>
      <c r="AB251" s="922" t="s">
        <v>338</v>
      </c>
      <c r="AC251" s="208" t="s">
        <v>2914</v>
      </c>
      <c r="AD251" s="241" t="s">
        <v>2843</v>
      </c>
    </row>
    <row r="252" spans="2:30">
      <c r="B252" s="192"/>
      <c r="C252" s="209"/>
      <c r="D252" s="195"/>
      <c r="E252" s="209"/>
      <c r="F252" s="209"/>
      <c r="G252" s="209"/>
      <c r="H252" s="209"/>
      <c r="I252" s="209"/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Y252" s="193"/>
      <c r="Z252" s="194"/>
      <c r="AA252" s="364"/>
      <c r="AB252" s="922" t="s">
        <v>338</v>
      </c>
      <c r="AC252" s="208" t="s">
        <v>2915</v>
      </c>
      <c r="AD252" s="241" t="s">
        <v>2843</v>
      </c>
    </row>
    <row r="253" spans="2:30">
      <c r="B253" s="134"/>
      <c r="C253" s="209"/>
      <c r="D253" s="195"/>
      <c r="E253" s="209"/>
      <c r="F253" s="209"/>
      <c r="G253" s="209"/>
      <c r="H253" s="209"/>
      <c r="I253" s="209"/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Y253" s="364"/>
      <c r="AA253" s="209"/>
      <c r="AB253" s="922" t="s">
        <v>338</v>
      </c>
      <c r="AC253" s="208" t="s">
        <v>2916</v>
      </c>
      <c r="AD253" s="241" t="s">
        <v>2843</v>
      </c>
    </row>
    <row r="254" spans="2:30">
      <c r="B254" s="192"/>
      <c r="C254" s="209"/>
      <c r="D254" s="195"/>
      <c r="E254" s="209"/>
      <c r="F254" s="209"/>
      <c r="G254" s="209"/>
      <c r="H254" s="209"/>
      <c r="I254" s="209"/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Y254" s="193"/>
      <c r="Z254" s="194"/>
      <c r="AB254" s="922" t="s">
        <v>338</v>
      </c>
      <c r="AC254" s="208" t="s">
        <v>2917</v>
      </c>
      <c r="AD254" s="241" t="s">
        <v>2843</v>
      </c>
    </row>
    <row r="255" spans="2:30">
      <c r="B255" s="209"/>
      <c r="C255" s="209"/>
      <c r="D255" s="195"/>
      <c r="E255" s="209"/>
      <c r="F255" s="209"/>
      <c r="G255" s="209"/>
      <c r="H255" s="209"/>
      <c r="I255" s="209"/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Y255" s="209"/>
      <c r="AA255" s="364"/>
      <c r="AB255" s="922" t="s">
        <v>338</v>
      </c>
      <c r="AC255" s="208" t="s">
        <v>1342</v>
      </c>
      <c r="AD255" s="241" t="s">
        <v>2843</v>
      </c>
    </row>
    <row r="256" spans="2:30">
      <c r="B256" s="192"/>
      <c r="C256" s="209"/>
      <c r="D256" s="195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Y256" s="193"/>
      <c r="Z256" s="194"/>
      <c r="AA256" s="364"/>
      <c r="AB256" s="922" t="s">
        <v>338</v>
      </c>
      <c r="AC256" s="208" t="s">
        <v>1337</v>
      </c>
      <c r="AD256" s="241" t="s">
        <v>2843</v>
      </c>
    </row>
    <row r="257" spans="2:30">
      <c r="B257" s="209"/>
      <c r="C257" s="209"/>
      <c r="D257" s="195"/>
      <c r="E257" s="209"/>
      <c r="F257" s="209"/>
      <c r="G257" s="209"/>
      <c r="H257" s="209"/>
      <c r="I257" s="209"/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Y257" s="193"/>
      <c r="Z257" s="194"/>
      <c r="AA257" s="209"/>
      <c r="AB257" s="922" t="s">
        <v>338</v>
      </c>
      <c r="AC257" s="208" t="s">
        <v>1346</v>
      </c>
      <c r="AD257" s="241" t="s">
        <v>2843</v>
      </c>
    </row>
    <row r="258" spans="2:30">
      <c r="B258" s="209"/>
      <c r="C258" s="209"/>
      <c r="D258" s="209"/>
      <c r="E258" s="209"/>
      <c r="F258" s="209"/>
      <c r="G258" s="209"/>
      <c r="H258" s="209"/>
      <c r="I258" s="209"/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Y258" s="193"/>
      <c r="Z258" s="194"/>
      <c r="AB258" s="922" t="s">
        <v>338</v>
      </c>
      <c r="AC258" s="208" t="s">
        <v>1345</v>
      </c>
      <c r="AD258" s="241" t="s">
        <v>2843</v>
      </c>
    </row>
    <row r="259" spans="2:30">
      <c r="B259" s="209"/>
      <c r="C259" s="209"/>
      <c r="D259" s="209"/>
      <c r="E259" s="209"/>
      <c r="F259" s="209"/>
      <c r="G259" s="209"/>
      <c r="H259" s="209"/>
      <c r="I259" s="209"/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Y259" s="193"/>
      <c r="Z259" s="194"/>
      <c r="AA259" s="364"/>
      <c r="AB259" s="922" t="s">
        <v>338</v>
      </c>
      <c r="AC259" s="208" t="s">
        <v>2918</v>
      </c>
      <c r="AD259" s="241" t="s">
        <v>2050</v>
      </c>
    </row>
    <row r="260" spans="2:30">
      <c r="B260" s="209"/>
      <c r="C260" s="209"/>
      <c r="D260" s="209"/>
      <c r="E260" s="209"/>
      <c r="F260" s="209"/>
      <c r="G260" s="209"/>
      <c r="H260" s="209"/>
      <c r="I260" s="209"/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Y260" s="193"/>
      <c r="Z260" s="194"/>
      <c r="AA260" s="364"/>
      <c r="AB260" s="922" t="s">
        <v>338</v>
      </c>
      <c r="AC260" s="208" t="s">
        <v>2919</v>
      </c>
      <c r="AD260" s="241" t="s">
        <v>2050</v>
      </c>
    </row>
    <row r="261" spans="2:30">
      <c r="B261" s="134"/>
      <c r="C261" s="209"/>
      <c r="D261" s="195"/>
      <c r="E261" s="209"/>
      <c r="F261" s="209"/>
      <c r="G261" s="209"/>
      <c r="H261" s="209"/>
      <c r="I261" s="209"/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Y261" s="364"/>
      <c r="AA261" s="364"/>
      <c r="AB261" s="922" t="s">
        <v>338</v>
      </c>
      <c r="AC261" s="208" t="s">
        <v>2920</v>
      </c>
      <c r="AD261" s="241" t="s">
        <v>2050</v>
      </c>
    </row>
    <row r="262" spans="2:30">
      <c r="B262" s="209"/>
      <c r="C262" s="209"/>
      <c r="D262" s="209"/>
      <c r="E262" s="209"/>
      <c r="F262" s="209"/>
      <c r="G262" s="209"/>
      <c r="H262" s="209"/>
      <c r="I262" s="209"/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Y262" s="193"/>
      <c r="Z262" s="194"/>
      <c r="AA262" s="364"/>
      <c r="AB262" s="922" t="s">
        <v>338</v>
      </c>
      <c r="AC262" s="208" t="s">
        <v>2921</v>
      </c>
      <c r="AD262" s="241" t="s">
        <v>2050</v>
      </c>
    </row>
    <row r="263" spans="2:30">
      <c r="B263" s="134"/>
      <c r="C263" s="209"/>
      <c r="D263" s="195"/>
      <c r="E263" s="209"/>
      <c r="F263" s="209"/>
      <c r="G263" s="209"/>
      <c r="H263" s="209"/>
      <c r="I263" s="209"/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Y263" s="364"/>
      <c r="AA263" s="364"/>
      <c r="AB263" s="922" t="s">
        <v>338</v>
      </c>
      <c r="AC263" s="208" t="s">
        <v>2922</v>
      </c>
      <c r="AD263" s="241" t="s">
        <v>2050</v>
      </c>
    </row>
    <row r="264" spans="2:30">
      <c r="B264" s="134"/>
      <c r="C264" s="209"/>
      <c r="D264" s="195"/>
      <c r="E264" s="209"/>
      <c r="F264" s="209"/>
      <c r="G264" s="209"/>
      <c r="H264" s="209"/>
      <c r="I264" s="209"/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Y264" s="364"/>
      <c r="AA264" s="364"/>
      <c r="AB264" s="922" t="s">
        <v>338</v>
      </c>
      <c r="AC264" s="208" t="s">
        <v>2923</v>
      </c>
      <c r="AD264" s="241" t="s">
        <v>2050</v>
      </c>
    </row>
    <row r="265" spans="2:30">
      <c r="B265" s="209"/>
      <c r="C265" s="209"/>
      <c r="D265" s="209"/>
      <c r="E265" s="209"/>
      <c r="F265" s="209"/>
      <c r="G265" s="209"/>
      <c r="H265" s="209"/>
      <c r="I265" s="209"/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Y265" s="193"/>
      <c r="Z265" s="194"/>
      <c r="AA265" s="209"/>
      <c r="AB265" s="922" t="s">
        <v>338</v>
      </c>
      <c r="AC265" s="208" t="s">
        <v>1355</v>
      </c>
      <c r="AD265" s="241" t="s">
        <v>2050</v>
      </c>
    </row>
    <row r="266" spans="2:30">
      <c r="B266" s="209"/>
      <c r="C266" s="209"/>
      <c r="D266" s="209"/>
      <c r="E266" s="209"/>
      <c r="F266" s="209"/>
      <c r="G266" s="209"/>
      <c r="H266" s="209"/>
      <c r="I266" s="209"/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Y266" s="193"/>
      <c r="Z266" s="194"/>
      <c r="AB266" s="922" t="s">
        <v>20</v>
      </c>
      <c r="AC266" s="208" t="s">
        <v>2924</v>
      </c>
      <c r="AD266" s="241">
        <v>32</v>
      </c>
    </row>
    <row r="267" spans="2:30">
      <c r="B267" s="192"/>
      <c r="C267" s="209"/>
      <c r="D267" s="195"/>
      <c r="E267" s="209"/>
      <c r="F267" s="209"/>
      <c r="G267" s="209"/>
      <c r="H267" s="209"/>
      <c r="I267" s="209"/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Y267" s="364"/>
      <c r="Z267" s="194"/>
      <c r="AA267" s="364"/>
      <c r="AB267" s="922" t="s">
        <v>338</v>
      </c>
      <c r="AC267" s="208" t="s">
        <v>1357</v>
      </c>
      <c r="AD267" s="241">
        <v>41</v>
      </c>
    </row>
    <row r="268" spans="2:30">
      <c r="B268" s="134"/>
      <c r="C268" s="209"/>
      <c r="D268" s="195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Y268" s="364"/>
      <c r="AA268" s="364"/>
      <c r="AB268" s="922" t="s">
        <v>338</v>
      </c>
      <c r="AC268" s="208" t="s">
        <v>1358</v>
      </c>
      <c r="AD268" s="241">
        <v>42</v>
      </c>
    </row>
    <row r="269" spans="2:30">
      <c r="B269" s="209"/>
      <c r="C269" s="209"/>
      <c r="D269" s="209"/>
      <c r="E269" s="209"/>
      <c r="F269" s="209"/>
      <c r="G269" s="209"/>
      <c r="H269" s="209"/>
      <c r="I269" s="209"/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Y269" s="193"/>
      <c r="Z269" s="194"/>
      <c r="AA269" s="364"/>
      <c r="AB269" s="922" t="s">
        <v>338</v>
      </c>
      <c r="AC269" s="208" t="s">
        <v>2925</v>
      </c>
      <c r="AD269" s="241">
        <v>75</v>
      </c>
    </row>
    <row r="270" spans="2:30">
      <c r="B270" s="209"/>
      <c r="C270" s="209"/>
      <c r="D270" s="195"/>
      <c r="E270" s="209"/>
      <c r="F270" s="209"/>
      <c r="G270" s="209"/>
      <c r="H270" s="209"/>
      <c r="I270" s="209"/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X270" s="209"/>
      <c r="Y270" s="209"/>
      <c r="Z270" s="336"/>
      <c r="AA270" s="364"/>
      <c r="AB270" s="922" t="s">
        <v>338</v>
      </c>
      <c r="AC270" s="208" t="s">
        <v>2926</v>
      </c>
      <c r="AD270" s="241">
        <v>78</v>
      </c>
    </row>
    <row r="271" spans="2:30">
      <c r="B271" s="134"/>
      <c r="C271" s="209"/>
      <c r="D271" s="195"/>
      <c r="E271" s="209"/>
      <c r="F271" s="209"/>
      <c r="G271" s="209"/>
      <c r="H271" s="209"/>
      <c r="I271" s="209"/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Y271" s="364"/>
      <c r="AB271" s="922" t="s">
        <v>338</v>
      </c>
      <c r="AC271" s="208" t="s">
        <v>2927</v>
      </c>
      <c r="AD271" s="241">
        <v>80</v>
      </c>
    </row>
    <row r="272" spans="2:30">
      <c r="B272" s="209"/>
      <c r="C272" s="209"/>
      <c r="D272" s="209"/>
      <c r="E272" s="209"/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Y272" s="193"/>
      <c r="Z272" s="194"/>
      <c r="AB272" s="922" t="s">
        <v>338</v>
      </c>
      <c r="AC272" s="208" t="s">
        <v>1361</v>
      </c>
      <c r="AD272" s="241">
        <v>83</v>
      </c>
    </row>
    <row r="273" spans="2:30">
      <c r="B273" s="121"/>
      <c r="C273" s="209"/>
      <c r="D273" s="195"/>
      <c r="E273" s="209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Y273" s="13"/>
      <c r="Z273" s="194"/>
      <c r="AA273" s="364"/>
      <c r="AB273" s="922" t="s">
        <v>338</v>
      </c>
      <c r="AC273" s="208" t="s">
        <v>1367</v>
      </c>
      <c r="AD273" s="241">
        <v>107</v>
      </c>
    </row>
    <row r="274" spans="2:30">
      <c r="B274" s="121"/>
      <c r="C274" s="209"/>
      <c r="D274" s="195"/>
      <c r="E274" s="209"/>
      <c r="F274" s="209"/>
      <c r="G274" s="209"/>
      <c r="H274" s="209"/>
      <c r="I274" s="209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Y274" s="13"/>
      <c r="Z274" s="194"/>
      <c r="AB274" s="922" t="s">
        <v>338</v>
      </c>
      <c r="AC274" s="208" t="s">
        <v>1359</v>
      </c>
      <c r="AD274" s="241">
        <v>114</v>
      </c>
    </row>
    <row r="275" spans="2:30">
      <c r="B275" s="209"/>
      <c r="C275" s="209"/>
      <c r="D275" s="209"/>
      <c r="E275" s="209"/>
      <c r="F275" s="209"/>
      <c r="G275" s="209"/>
      <c r="H275" s="209"/>
      <c r="I275" s="209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Y275" s="193"/>
      <c r="Z275" s="194"/>
      <c r="AA275" s="364"/>
      <c r="AB275" s="922" t="s">
        <v>338</v>
      </c>
      <c r="AC275" s="208" t="s">
        <v>2928</v>
      </c>
      <c r="AD275" s="241">
        <v>118</v>
      </c>
    </row>
    <row r="276" spans="2:30">
      <c r="B276" s="209"/>
      <c r="C276" s="209"/>
      <c r="D276" s="209"/>
      <c r="E276" s="209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Y276" s="193"/>
      <c r="Z276" s="194"/>
      <c r="AB276" s="922" t="s">
        <v>338</v>
      </c>
      <c r="AC276" s="208" t="s">
        <v>2199</v>
      </c>
      <c r="AD276" s="241">
        <v>130</v>
      </c>
    </row>
    <row r="277" spans="2:30">
      <c r="B277" s="209"/>
      <c r="C277" s="209"/>
      <c r="D277" s="209"/>
      <c r="E277" s="209"/>
      <c r="F277" s="209"/>
      <c r="G277" s="209"/>
      <c r="H277" s="209"/>
      <c r="I277" s="209"/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Y277" s="193"/>
      <c r="Z277" s="194"/>
      <c r="AA277" s="209"/>
      <c r="AB277" s="922" t="s">
        <v>338</v>
      </c>
      <c r="AC277" s="208" t="s">
        <v>1370</v>
      </c>
      <c r="AD277" s="241">
        <v>135</v>
      </c>
    </row>
    <row r="278" spans="2:30">
      <c r="B278" s="209"/>
      <c r="C278" s="209"/>
      <c r="D278" s="209"/>
      <c r="E278" s="209"/>
      <c r="F278" s="209"/>
      <c r="G278" s="209"/>
      <c r="H278" s="209"/>
      <c r="I278" s="209"/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Y278" s="193"/>
      <c r="Z278" s="194"/>
      <c r="AA278" s="209"/>
      <c r="AB278" s="922" t="s">
        <v>338</v>
      </c>
      <c r="AC278" s="208" t="s">
        <v>1376</v>
      </c>
      <c r="AD278" s="241">
        <v>140</v>
      </c>
    </row>
    <row r="279" spans="2:30">
      <c r="B279" s="209"/>
      <c r="C279" s="209"/>
      <c r="D279" s="209"/>
      <c r="E279" s="209"/>
      <c r="F279" s="209"/>
      <c r="G279" s="209"/>
      <c r="H279" s="209"/>
      <c r="I279" s="209"/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Y279" s="193"/>
      <c r="Z279" s="194"/>
      <c r="AA279" s="364"/>
      <c r="AB279" s="922" t="s">
        <v>338</v>
      </c>
      <c r="AC279" s="208" t="s">
        <v>2929</v>
      </c>
      <c r="AD279" s="241">
        <v>140</v>
      </c>
    </row>
    <row r="280" spans="2:30">
      <c r="B280" s="192"/>
      <c r="C280" s="209"/>
      <c r="D280" s="209"/>
      <c r="E280" s="209"/>
      <c r="F280" s="209"/>
      <c r="G280" s="209"/>
      <c r="H280" s="209"/>
      <c r="I280" s="209"/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Y280" s="193"/>
      <c r="Z280" s="194"/>
      <c r="AB280" s="922" t="s">
        <v>338</v>
      </c>
      <c r="AC280" s="208" t="s">
        <v>2930</v>
      </c>
      <c r="AD280" s="241">
        <v>140</v>
      </c>
    </row>
    <row r="281" spans="2:30">
      <c r="B281" s="192"/>
      <c r="C281" s="209"/>
      <c r="D281" s="209"/>
      <c r="E281" s="209"/>
      <c r="F281" s="209"/>
      <c r="G281" s="209"/>
      <c r="H281" s="209"/>
      <c r="I281" s="209"/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Y281" s="193"/>
      <c r="Z281" s="194"/>
      <c r="AA281" s="364"/>
      <c r="AB281" s="922" t="s">
        <v>338</v>
      </c>
      <c r="AC281" s="208" t="s">
        <v>2931</v>
      </c>
      <c r="AD281" s="241">
        <v>140</v>
      </c>
    </row>
    <row r="282" spans="2:30">
      <c r="B282" s="364"/>
      <c r="AA282" s="364"/>
      <c r="AB282" s="922" t="s">
        <v>338</v>
      </c>
      <c r="AC282" s="208" t="s">
        <v>1363</v>
      </c>
      <c r="AD282" s="241">
        <v>145</v>
      </c>
    </row>
    <row r="283" spans="2:30">
      <c r="B283" s="134"/>
      <c r="C283" s="209"/>
      <c r="D283" s="195"/>
      <c r="E283" s="209"/>
      <c r="F283" s="209"/>
      <c r="G283" s="209"/>
      <c r="H283" s="209"/>
      <c r="I283" s="209"/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Y283" s="364"/>
      <c r="AA283" s="364"/>
      <c r="AB283" s="922" t="s">
        <v>338</v>
      </c>
      <c r="AC283" s="208" t="s">
        <v>1368</v>
      </c>
      <c r="AD283" s="241">
        <v>152</v>
      </c>
    </row>
    <row r="284" spans="2:30">
      <c r="AA284" s="364"/>
      <c r="AB284" s="922" t="s">
        <v>338</v>
      </c>
      <c r="AC284" s="208" t="s">
        <v>1395</v>
      </c>
      <c r="AD284" s="241">
        <v>158</v>
      </c>
    </row>
    <row r="285" spans="2:30">
      <c r="B285" s="134"/>
      <c r="C285" s="209"/>
      <c r="D285" s="195"/>
      <c r="E285" s="209"/>
      <c r="F285" s="209"/>
      <c r="G285" s="209"/>
      <c r="H285" s="209"/>
      <c r="I285" s="209"/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Y285" s="364"/>
      <c r="AA285" s="364"/>
      <c r="AB285" s="922" t="s">
        <v>338</v>
      </c>
      <c r="AC285" s="208" t="s">
        <v>2932</v>
      </c>
      <c r="AD285" s="241">
        <v>195</v>
      </c>
    </row>
    <row r="286" spans="2:30">
      <c r="B286" s="134"/>
      <c r="C286" s="209"/>
      <c r="D286" s="195"/>
      <c r="E286" s="209"/>
      <c r="F286" s="209"/>
      <c r="G286" s="209"/>
      <c r="H286" s="209"/>
      <c r="I286" s="209"/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Y286" s="364"/>
      <c r="AA286" s="364"/>
      <c r="AB286" s="922" t="s">
        <v>338</v>
      </c>
      <c r="AC286" s="208" t="s">
        <v>1369</v>
      </c>
      <c r="AD286" s="241">
        <v>198</v>
      </c>
    </row>
    <row r="287" spans="2:30">
      <c r="AA287" s="364"/>
      <c r="AB287" s="922" t="s">
        <v>338</v>
      </c>
      <c r="AC287" s="208" t="s">
        <v>2933</v>
      </c>
      <c r="AD287" s="241" t="s">
        <v>2838</v>
      </c>
    </row>
    <row r="288" spans="2:30">
      <c r="B288" s="209"/>
      <c r="C288" s="209"/>
      <c r="D288" s="209"/>
      <c r="E288" s="209"/>
      <c r="F288" s="209"/>
      <c r="G288" s="209"/>
      <c r="H288" s="209"/>
      <c r="I288" s="209"/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Y288" s="193"/>
      <c r="Z288" s="336"/>
      <c r="AA288" s="185"/>
      <c r="AB288" s="922" t="s">
        <v>338</v>
      </c>
      <c r="AC288" s="208" t="s">
        <v>1377</v>
      </c>
      <c r="AD288" s="241" t="s">
        <v>2838</v>
      </c>
    </row>
    <row r="289" spans="2:30">
      <c r="B289" s="209"/>
      <c r="C289" s="209"/>
      <c r="D289" s="209"/>
      <c r="E289" s="209"/>
      <c r="F289" s="209"/>
      <c r="G289" s="209"/>
      <c r="H289" s="209"/>
      <c r="I289" s="209"/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336"/>
      <c r="AA289" s="185"/>
      <c r="AB289" s="922" t="s">
        <v>338</v>
      </c>
      <c r="AC289" s="208" t="s">
        <v>1398</v>
      </c>
      <c r="AD289" s="241" t="s">
        <v>2838</v>
      </c>
    </row>
    <row r="290" spans="2:30">
      <c r="B290" s="209"/>
      <c r="C290" s="209"/>
      <c r="D290" s="209"/>
      <c r="E290" s="209"/>
      <c r="F290" s="209"/>
      <c r="G290" s="209"/>
      <c r="H290" s="209"/>
      <c r="I290" s="209"/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336"/>
      <c r="AA290" s="364"/>
      <c r="AB290" s="922" t="s">
        <v>338</v>
      </c>
      <c r="AC290" s="208" t="s">
        <v>2934</v>
      </c>
      <c r="AD290" s="241" t="s">
        <v>2839</v>
      </c>
    </row>
    <row r="291" spans="2:30">
      <c r="B291" s="209"/>
      <c r="C291" s="209"/>
      <c r="D291" s="209"/>
      <c r="E291" s="209"/>
      <c r="F291" s="209"/>
      <c r="G291" s="209"/>
      <c r="H291" s="209"/>
      <c r="I291" s="209"/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336"/>
      <c r="AA291" s="187"/>
      <c r="AB291" s="922" t="s">
        <v>338</v>
      </c>
      <c r="AC291" s="208" t="s">
        <v>1360</v>
      </c>
      <c r="AD291" s="241" t="s">
        <v>2839</v>
      </c>
    </row>
    <row r="292" spans="2:30">
      <c r="AB292" s="922" t="s">
        <v>338</v>
      </c>
      <c r="AC292" s="208" t="s">
        <v>2935</v>
      </c>
      <c r="AD292" s="241" t="s">
        <v>2839</v>
      </c>
    </row>
    <row r="293" spans="2:30">
      <c r="AB293" s="922" t="s">
        <v>338</v>
      </c>
      <c r="AC293" s="208" t="s">
        <v>2936</v>
      </c>
      <c r="AD293" s="241" t="s">
        <v>2839</v>
      </c>
    </row>
    <row r="294" spans="2:30">
      <c r="AB294" s="922" t="s">
        <v>338</v>
      </c>
      <c r="AC294" s="208" t="s">
        <v>1371</v>
      </c>
      <c r="AD294" s="241" t="s">
        <v>2839</v>
      </c>
    </row>
    <row r="295" spans="2:30">
      <c r="AB295" s="922" t="s">
        <v>338</v>
      </c>
      <c r="AC295" s="208" t="s">
        <v>1393</v>
      </c>
      <c r="AD295" s="241" t="s">
        <v>2839</v>
      </c>
    </row>
    <row r="296" spans="2:30">
      <c r="AB296" s="922" t="s">
        <v>338</v>
      </c>
      <c r="AC296" s="208" t="s">
        <v>1385</v>
      </c>
      <c r="AD296" s="241" t="s">
        <v>2839</v>
      </c>
    </row>
    <row r="297" spans="2:30">
      <c r="AB297" s="922" t="s">
        <v>338</v>
      </c>
      <c r="AC297" s="208" t="s">
        <v>2937</v>
      </c>
      <c r="AD297" s="241" t="s">
        <v>2841</v>
      </c>
    </row>
    <row r="298" spans="2:30">
      <c r="AB298" s="922" t="s">
        <v>338</v>
      </c>
      <c r="AC298" s="208" t="s">
        <v>2202</v>
      </c>
      <c r="AD298" s="241" t="s">
        <v>2841</v>
      </c>
    </row>
    <row r="299" spans="2:30">
      <c r="AB299" s="922" t="s">
        <v>338</v>
      </c>
      <c r="AC299" s="208" t="s">
        <v>2938</v>
      </c>
      <c r="AD299" s="241" t="s">
        <v>2841</v>
      </c>
    </row>
    <row r="300" spans="2:30">
      <c r="AB300" s="922" t="s">
        <v>338</v>
      </c>
      <c r="AC300" s="208" t="s">
        <v>1384</v>
      </c>
      <c r="AD300" s="241" t="s">
        <v>2841</v>
      </c>
    </row>
    <row r="301" spans="2:30">
      <c r="AB301" s="922" t="s">
        <v>338</v>
      </c>
      <c r="AC301" s="208" t="s">
        <v>2939</v>
      </c>
      <c r="AD301" s="241" t="s">
        <v>2841</v>
      </c>
    </row>
    <row r="302" spans="2:30">
      <c r="AB302" s="922" t="s">
        <v>338</v>
      </c>
      <c r="AC302" s="208" t="s">
        <v>1396</v>
      </c>
      <c r="AD302" s="241" t="s">
        <v>2842</v>
      </c>
    </row>
    <row r="303" spans="2:30">
      <c r="AB303" s="922" t="s">
        <v>338</v>
      </c>
      <c r="AC303" s="208" t="s">
        <v>1378</v>
      </c>
      <c r="AD303" s="241" t="s">
        <v>2842</v>
      </c>
    </row>
    <row r="304" spans="2:30">
      <c r="AB304" s="922" t="s">
        <v>338</v>
      </c>
      <c r="AC304" s="208" t="s">
        <v>2940</v>
      </c>
      <c r="AD304" s="241" t="s">
        <v>698</v>
      </c>
    </row>
    <row r="305" spans="28:30">
      <c r="AB305" s="922" t="s">
        <v>338</v>
      </c>
      <c r="AC305" s="208" t="s">
        <v>2227</v>
      </c>
      <c r="AD305" s="241" t="s">
        <v>698</v>
      </c>
    </row>
    <row r="306" spans="28:30">
      <c r="AB306" s="922" t="s">
        <v>338</v>
      </c>
      <c r="AC306" s="208" t="s">
        <v>1387</v>
      </c>
      <c r="AD306" s="241" t="s">
        <v>698</v>
      </c>
    </row>
    <row r="307" spans="28:30">
      <c r="AB307" s="922" t="s">
        <v>338</v>
      </c>
      <c r="AC307" s="208" t="s">
        <v>1391</v>
      </c>
      <c r="AD307" s="241" t="s">
        <v>701</v>
      </c>
    </row>
    <row r="308" spans="28:30">
      <c r="AB308" s="922" t="s">
        <v>338</v>
      </c>
      <c r="AC308" s="208" t="s">
        <v>2941</v>
      </c>
      <c r="AD308" s="241" t="s">
        <v>2843</v>
      </c>
    </row>
    <row r="309" spans="28:30">
      <c r="AB309" s="922" t="s">
        <v>338</v>
      </c>
      <c r="AC309" s="208" t="s">
        <v>2942</v>
      </c>
      <c r="AD309" s="241" t="s">
        <v>2843</v>
      </c>
    </row>
    <row r="310" spans="28:30">
      <c r="AB310" s="922" t="s">
        <v>338</v>
      </c>
      <c r="AC310" s="208" t="s">
        <v>2943</v>
      </c>
      <c r="AD310" s="241" t="s">
        <v>2843</v>
      </c>
    </row>
    <row r="311" spans="28:30">
      <c r="AB311" s="922" t="s">
        <v>338</v>
      </c>
      <c r="AC311" s="208" t="s">
        <v>2944</v>
      </c>
      <c r="AD311" s="241" t="s">
        <v>2843</v>
      </c>
    </row>
    <row r="312" spans="28:30">
      <c r="AB312" s="922" t="s">
        <v>338</v>
      </c>
      <c r="AC312" s="208" t="s">
        <v>1403</v>
      </c>
      <c r="AD312" s="241" t="s">
        <v>2843</v>
      </c>
    </row>
    <row r="313" spans="28:30">
      <c r="AB313" s="922" t="s">
        <v>338</v>
      </c>
      <c r="AC313" s="208" t="s">
        <v>2945</v>
      </c>
      <c r="AD313" s="241" t="s">
        <v>2050</v>
      </c>
    </row>
    <row r="314" spans="28:30">
      <c r="AB314" s="922" t="s">
        <v>75</v>
      </c>
      <c r="AC314" s="208" t="s">
        <v>1408</v>
      </c>
      <c r="AD314" s="241" t="s">
        <v>2842</v>
      </c>
    </row>
    <row r="315" spans="28:30">
      <c r="AB315" s="922" t="s">
        <v>338</v>
      </c>
      <c r="AC315" s="208" t="s">
        <v>1405</v>
      </c>
      <c r="AD315" s="241" t="s">
        <v>698</v>
      </c>
    </row>
    <row r="316" spans="28:30">
      <c r="AB316" s="922" t="s">
        <v>338</v>
      </c>
      <c r="AC316" s="208" t="s">
        <v>1406</v>
      </c>
      <c r="AD316" s="241" t="s">
        <v>2843</v>
      </c>
    </row>
    <row r="317" spans="28:30">
      <c r="AB317" s="922" t="s">
        <v>338</v>
      </c>
      <c r="AC317" s="208" t="s">
        <v>2230</v>
      </c>
      <c r="AD317" s="241" t="s">
        <v>2843</v>
      </c>
    </row>
    <row r="318" spans="28:30">
      <c r="AB318" s="922" t="s">
        <v>338</v>
      </c>
      <c r="AC318" s="208" t="s">
        <v>1407</v>
      </c>
      <c r="AD318" s="241" t="s">
        <v>2843</v>
      </c>
    </row>
    <row r="319" spans="28:30">
      <c r="AB319" s="922" t="s">
        <v>338</v>
      </c>
      <c r="AC319" s="208" t="s">
        <v>1409</v>
      </c>
      <c r="AD319" s="241" t="s">
        <v>2843</v>
      </c>
    </row>
    <row r="320" spans="28:30">
      <c r="AB320" s="922" t="s">
        <v>338</v>
      </c>
      <c r="AC320" s="208" t="s">
        <v>1410</v>
      </c>
      <c r="AD320" s="241" t="s">
        <v>2843</v>
      </c>
    </row>
    <row r="321" spans="28:30">
      <c r="AB321" s="922" t="s">
        <v>338</v>
      </c>
      <c r="AC321" s="208" t="s">
        <v>2946</v>
      </c>
      <c r="AD321" s="241" t="s">
        <v>2050</v>
      </c>
    </row>
    <row r="322" spans="28:30">
      <c r="AB322" s="922" t="s">
        <v>93</v>
      </c>
      <c r="AC322" s="208" t="s">
        <v>2947</v>
      </c>
      <c r="AD322" s="241">
        <v>39</v>
      </c>
    </row>
    <row r="323" spans="28:30">
      <c r="AB323" s="922" t="s">
        <v>338</v>
      </c>
      <c r="AC323" s="208" t="s">
        <v>2948</v>
      </c>
      <c r="AD323" s="241">
        <v>56</v>
      </c>
    </row>
    <row r="324" spans="28:30">
      <c r="AB324" s="922" t="s">
        <v>338</v>
      </c>
      <c r="AC324" s="208" t="s">
        <v>1415</v>
      </c>
      <c r="AD324" s="241">
        <v>56</v>
      </c>
    </row>
    <row r="325" spans="28:30">
      <c r="AB325" s="922" t="s">
        <v>338</v>
      </c>
      <c r="AC325" s="208" t="s">
        <v>1413</v>
      </c>
      <c r="AD325" s="241">
        <v>126</v>
      </c>
    </row>
    <row r="326" spans="28:30">
      <c r="AB326" s="922" t="s">
        <v>338</v>
      </c>
      <c r="AC326" s="208" t="s">
        <v>2949</v>
      </c>
      <c r="AD326" s="241">
        <v>129</v>
      </c>
    </row>
    <row r="327" spans="28:30">
      <c r="AB327" s="922" t="s">
        <v>338</v>
      </c>
      <c r="AC327" s="208" t="s">
        <v>1416</v>
      </c>
      <c r="AD327" s="241" t="s">
        <v>2842</v>
      </c>
    </row>
    <row r="328" spans="28:30">
      <c r="AB328" s="922" t="s">
        <v>82</v>
      </c>
      <c r="AC328" s="208" t="s">
        <v>1421</v>
      </c>
      <c r="AD328" s="241" t="s">
        <v>698</v>
      </c>
    </row>
    <row r="329" spans="28:30">
      <c r="AB329" s="922" t="s">
        <v>338</v>
      </c>
      <c r="AC329" s="208" t="s">
        <v>2233</v>
      </c>
      <c r="AD329" s="241" t="s">
        <v>2843</v>
      </c>
    </row>
    <row r="330" spans="28:30">
      <c r="AB330" s="922" t="s">
        <v>338</v>
      </c>
      <c r="AC330" s="208" t="s">
        <v>2950</v>
      </c>
      <c r="AD330" s="241" t="s">
        <v>2843</v>
      </c>
    </row>
    <row r="331" spans="28:30">
      <c r="AB331" s="922" t="s">
        <v>338</v>
      </c>
      <c r="AC331" s="208" t="s">
        <v>1422</v>
      </c>
      <c r="AD331" s="241" t="s">
        <v>2050</v>
      </c>
    </row>
    <row r="332" spans="28:30">
      <c r="AB332" s="922" t="s">
        <v>338</v>
      </c>
      <c r="AC332" s="208" t="s">
        <v>1419</v>
      </c>
      <c r="AD332" s="241" t="s">
        <v>2050</v>
      </c>
    </row>
    <row r="333" spans="28:30">
      <c r="AB333" s="922" t="s">
        <v>145</v>
      </c>
      <c r="AC333" s="208" t="s">
        <v>2951</v>
      </c>
      <c r="AD333" s="241" t="s">
        <v>2841</v>
      </c>
    </row>
    <row r="334" spans="28:30">
      <c r="AB334" s="922" t="s">
        <v>338</v>
      </c>
      <c r="AC334" s="208" t="s">
        <v>1423</v>
      </c>
      <c r="AD334" s="241" t="s">
        <v>698</v>
      </c>
    </row>
    <row r="335" spans="28:30">
      <c r="AB335" s="922" t="s">
        <v>6</v>
      </c>
      <c r="AC335" s="208" t="s">
        <v>1424</v>
      </c>
      <c r="AD335" s="241" t="s">
        <v>2841</v>
      </c>
    </row>
    <row r="336" spans="28:30">
      <c r="AB336" s="922" t="s">
        <v>338</v>
      </c>
      <c r="AC336" s="208" t="s">
        <v>2952</v>
      </c>
      <c r="AD336" s="241" t="s">
        <v>2842</v>
      </c>
    </row>
    <row r="337" spans="28:30">
      <c r="AB337" s="922" t="s">
        <v>338</v>
      </c>
      <c r="AC337" s="208" t="s">
        <v>2953</v>
      </c>
      <c r="AD337" s="241" t="s">
        <v>698</v>
      </c>
    </row>
    <row r="338" spans="28:30">
      <c r="AB338" s="922" t="s">
        <v>338</v>
      </c>
      <c r="AC338" s="208" t="s">
        <v>2253</v>
      </c>
      <c r="AD338" s="241" t="s">
        <v>2843</v>
      </c>
    </row>
    <row r="339" spans="28:30">
      <c r="AB339" s="922" t="s">
        <v>338</v>
      </c>
      <c r="AC339" s="208" t="s">
        <v>2954</v>
      </c>
      <c r="AD339" s="241" t="s">
        <v>2843</v>
      </c>
    </row>
    <row r="340" spans="28:30">
      <c r="AB340" s="922" t="s">
        <v>338</v>
      </c>
      <c r="AC340" s="208" t="s">
        <v>2955</v>
      </c>
      <c r="AD340" s="241" t="s">
        <v>2843</v>
      </c>
    </row>
    <row r="341" spans="28:30">
      <c r="AB341" s="922" t="s">
        <v>338</v>
      </c>
      <c r="AC341" s="208" t="s">
        <v>2956</v>
      </c>
      <c r="AD341" s="241" t="s">
        <v>2843</v>
      </c>
    </row>
    <row r="342" spans="28:30">
      <c r="AB342" s="922" t="s">
        <v>338</v>
      </c>
      <c r="AC342" s="208" t="s">
        <v>2245</v>
      </c>
      <c r="AD342" s="241" t="s">
        <v>2843</v>
      </c>
    </row>
    <row r="343" spans="28:30">
      <c r="AB343" s="922" t="s">
        <v>338</v>
      </c>
      <c r="AC343" s="208" t="s">
        <v>2957</v>
      </c>
      <c r="AD343" s="241" t="s">
        <v>2843</v>
      </c>
    </row>
    <row r="344" spans="28:30">
      <c r="AB344" s="922" t="s">
        <v>338</v>
      </c>
      <c r="AC344" s="208" t="s">
        <v>2958</v>
      </c>
      <c r="AD344" s="241" t="s">
        <v>2843</v>
      </c>
    </row>
    <row r="345" spans="28:30">
      <c r="AB345" s="922" t="s">
        <v>338</v>
      </c>
      <c r="AC345" s="208" t="s">
        <v>2250</v>
      </c>
      <c r="AD345" s="241" t="s">
        <v>2843</v>
      </c>
    </row>
    <row r="346" spans="28:30">
      <c r="AB346" s="922" t="s">
        <v>338</v>
      </c>
      <c r="AC346" s="208" t="s">
        <v>1430</v>
      </c>
      <c r="AD346" s="241" t="s">
        <v>2843</v>
      </c>
    </row>
    <row r="347" spans="28:30">
      <c r="AB347" s="922" t="s">
        <v>338</v>
      </c>
      <c r="AC347" s="208" t="s">
        <v>2959</v>
      </c>
      <c r="AD347" s="241" t="s">
        <v>2843</v>
      </c>
    </row>
    <row r="348" spans="28:30">
      <c r="AB348" s="922" t="s">
        <v>338</v>
      </c>
      <c r="AC348" s="208" t="s">
        <v>2960</v>
      </c>
      <c r="AD348" s="241" t="s">
        <v>2843</v>
      </c>
    </row>
    <row r="349" spans="28:30">
      <c r="AB349" s="922" t="s">
        <v>338</v>
      </c>
      <c r="AC349" s="208" t="s">
        <v>2961</v>
      </c>
      <c r="AD349" s="241" t="s">
        <v>2843</v>
      </c>
    </row>
    <row r="350" spans="28:30">
      <c r="AB350" s="922" t="s">
        <v>338</v>
      </c>
      <c r="AC350" s="208" t="s">
        <v>2248</v>
      </c>
      <c r="AD350" s="241" t="s">
        <v>2843</v>
      </c>
    </row>
    <row r="351" spans="28:30">
      <c r="AB351" s="922" t="s">
        <v>338</v>
      </c>
      <c r="AC351" s="208" t="s">
        <v>2962</v>
      </c>
      <c r="AD351" s="241" t="s">
        <v>2843</v>
      </c>
    </row>
    <row r="352" spans="28:30">
      <c r="AB352" s="922" t="s">
        <v>338</v>
      </c>
      <c r="AC352" s="208" t="s">
        <v>1427</v>
      </c>
      <c r="AD352" s="241" t="s">
        <v>2843</v>
      </c>
    </row>
    <row r="353" spans="28:30">
      <c r="AB353" s="922" t="s">
        <v>338</v>
      </c>
      <c r="AC353" s="208" t="s">
        <v>1431</v>
      </c>
      <c r="AD353" s="241" t="s">
        <v>2050</v>
      </c>
    </row>
    <row r="354" spans="28:30">
      <c r="AB354" s="922" t="s">
        <v>338</v>
      </c>
      <c r="AC354" s="208" t="s">
        <v>2252</v>
      </c>
      <c r="AD354" s="241" t="s">
        <v>2050</v>
      </c>
    </row>
    <row r="355" spans="28:30">
      <c r="AB355" s="922" t="s">
        <v>338</v>
      </c>
      <c r="AC355" s="208" t="s">
        <v>1435</v>
      </c>
      <c r="AD355" s="241" t="s">
        <v>2050</v>
      </c>
    </row>
    <row r="356" spans="28:30">
      <c r="AB356" s="922" t="s">
        <v>338</v>
      </c>
      <c r="AC356" s="208" t="s">
        <v>2963</v>
      </c>
      <c r="AD356" s="241" t="s">
        <v>2050</v>
      </c>
    </row>
    <row r="357" spans="28:30">
      <c r="AB357" s="922" t="s">
        <v>338</v>
      </c>
      <c r="AC357" s="208" t="s">
        <v>2964</v>
      </c>
      <c r="AD357" s="241" t="s">
        <v>2050</v>
      </c>
    </row>
    <row r="358" spans="28:30">
      <c r="AB358" s="922" t="s">
        <v>338</v>
      </c>
      <c r="AC358" s="208" t="s">
        <v>2965</v>
      </c>
      <c r="AD358" s="241" t="s">
        <v>2050</v>
      </c>
    </row>
    <row r="359" spans="28:30">
      <c r="AB359" s="922" t="s">
        <v>338</v>
      </c>
      <c r="AC359" s="208" t="s">
        <v>2966</v>
      </c>
      <c r="AD359" s="241" t="s">
        <v>2050</v>
      </c>
    </row>
    <row r="360" spans="28:30">
      <c r="AB360" s="922" t="s">
        <v>338</v>
      </c>
      <c r="AC360" s="208" t="s">
        <v>2967</v>
      </c>
      <c r="AD360" s="241" t="s">
        <v>2050</v>
      </c>
    </row>
    <row r="361" spans="28:30">
      <c r="AB361" s="922" t="s">
        <v>338</v>
      </c>
      <c r="AC361" s="208" t="s">
        <v>2246</v>
      </c>
      <c r="AD361" s="241" t="s">
        <v>2050</v>
      </c>
    </row>
    <row r="362" spans="28:30">
      <c r="AB362" s="922" t="s">
        <v>338</v>
      </c>
      <c r="AC362" s="208" t="s">
        <v>2968</v>
      </c>
      <c r="AD362" s="241" t="s">
        <v>2050</v>
      </c>
    </row>
    <row r="363" spans="28:30">
      <c r="AB363" s="922" t="s">
        <v>338</v>
      </c>
      <c r="AC363" s="208" t="s">
        <v>2969</v>
      </c>
      <c r="AD363" s="241" t="s">
        <v>2050</v>
      </c>
    </row>
    <row r="364" spans="28:30">
      <c r="AB364" s="922" t="s">
        <v>338</v>
      </c>
      <c r="AC364" s="208" t="s">
        <v>2970</v>
      </c>
      <c r="AD364" s="241" t="s">
        <v>2050</v>
      </c>
    </row>
    <row r="365" spans="28:30">
      <c r="AB365" s="922" t="s">
        <v>338</v>
      </c>
      <c r="AC365" s="208" t="s">
        <v>2971</v>
      </c>
      <c r="AD365" s="241" t="s">
        <v>2050</v>
      </c>
    </row>
    <row r="366" spans="28:30">
      <c r="AB366" s="922" t="s">
        <v>338</v>
      </c>
      <c r="AC366" s="208" t="s">
        <v>2972</v>
      </c>
      <c r="AD366" s="241" t="s">
        <v>2050</v>
      </c>
    </row>
    <row r="367" spans="28:30">
      <c r="AB367" s="922" t="s">
        <v>338</v>
      </c>
      <c r="AC367" s="208" t="s">
        <v>2973</v>
      </c>
      <c r="AD367" s="241" t="s">
        <v>2050</v>
      </c>
    </row>
    <row r="368" spans="28:30">
      <c r="AB368" s="922" t="s">
        <v>8</v>
      </c>
      <c r="AC368" s="208" t="s">
        <v>2974</v>
      </c>
      <c r="AD368" s="241" t="s">
        <v>2050</v>
      </c>
    </row>
    <row r="369" spans="28:30">
      <c r="AB369" s="922" t="s">
        <v>22</v>
      </c>
      <c r="AC369" s="208" t="s">
        <v>2975</v>
      </c>
      <c r="AD369" s="241" t="s">
        <v>2841</v>
      </c>
    </row>
    <row r="370" spans="28:30">
      <c r="AB370" s="922" t="s">
        <v>338</v>
      </c>
      <c r="AC370" s="208" t="s">
        <v>2976</v>
      </c>
      <c r="AD370" s="241" t="s">
        <v>2842</v>
      </c>
    </row>
    <row r="371" spans="28:30">
      <c r="AB371" s="922" t="s">
        <v>338</v>
      </c>
      <c r="AC371" s="208" t="s">
        <v>1441</v>
      </c>
      <c r="AD371" s="241" t="s">
        <v>698</v>
      </c>
    </row>
    <row r="372" spans="28:30">
      <c r="AB372" s="922" t="s">
        <v>338</v>
      </c>
      <c r="AC372" s="208" t="s">
        <v>1440</v>
      </c>
      <c r="AD372" s="241" t="s">
        <v>701</v>
      </c>
    </row>
    <row r="373" spans="28:30">
      <c r="AB373" s="922" t="s">
        <v>338</v>
      </c>
      <c r="AC373" s="208" t="s">
        <v>2977</v>
      </c>
      <c r="AD373" s="241" t="s">
        <v>701</v>
      </c>
    </row>
    <row r="374" spans="28:30">
      <c r="AB374" s="922" t="s">
        <v>338</v>
      </c>
      <c r="AC374" s="208" t="s">
        <v>2262</v>
      </c>
      <c r="AD374" s="241" t="s">
        <v>701</v>
      </c>
    </row>
    <row r="375" spans="28:30">
      <c r="AB375" s="922" t="s">
        <v>338</v>
      </c>
      <c r="AC375" s="208" t="s">
        <v>2978</v>
      </c>
      <c r="AD375" s="241" t="s">
        <v>701</v>
      </c>
    </row>
    <row r="376" spans="28:30">
      <c r="AB376" s="922" t="s">
        <v>338</v>
      </c>
      <c r="AC376" s="208" t="s">
        <v>1443</v>
      </c>
      <c r="AD376" s="241" t="s">
        <v>701</v>
      </c>
    </row>
    <row r="377" spans="28:30">
      <c r="AB377" s="922" t="s">
        <v>338</v>
      </c>
      <c r="AC377" s="208" t="s">
        <v>2979</v>
      </c>
      <c r="AD377" s="241" t="s">
        <v>701</v>
      </c>
    </row>
    <row r="378" spans="28:30">
      <c r="AB378" s="922" t="s">
        <v>338</v>
      </c>
      <c r="AC378" s="208" t="s">
        <v>1439</v>
      </c>
      <c r="AD378" s="241" t="s">
        <v>701</v>
      </c>
    </row>
    <row r="379" spans="28:30">
      <c r="AB379" s="922" t="s">
        <v>338</v>
      </c>
      <c r="AC379" s="208" t="s">
        <v>1449</v>
      </c>
      <c r="AD379" s="241" t="s">
        <v>2843</v>
      </c>
    </row>
    <row r="380" spans="28:30">
      <c r="AB380" s="922" t="s">
        <v>338</v>
      </c>
      <c r="AC380" s="208" t="s">
        <v>2980</v>
      </c>
      <c r="AD380" s="241" t="s">
        <v>2843</v>
      </c>
    </row>
    <row r="381" spans="28:30">
      <c r="AB381" s="922" t="s">
        <v>338</v>
      </c>
      <c r="AC381" s="208" t="s">
        <v>1444</v>
      </c>
      <c r="AD381" s="241" t="s">
        <v>2843</v>
      </c>
    </row>
    <row r="382" spans="28:30">
      <c r="AB382" s="922" t="s">
        <v>338</v>
      </c>
      <c r="AC382" s="208" t="s">
        <v>2981</v>
      </c>
      <c r="AD382" s="241" t="s">
        <v>2843</v>
      </c>
    </row>
    <row r="383" spans="28:30">
      <c r="AB383" s="922" t="s">
        <v>338</v>
      </c>
      <c r="AC383" s="208" t="s">
        <v>2982</v>
      </c>
      <c r="AD383" s="241" t="s">
        <v>2843</v>
      </c>
    </row>
    <row r="384" spans="28:30">
      <c r="AB384" s="922" t="s">
        <v>338</v>
      </c>
      <c r="AC384" s="208" t="s">
        <v>2983</v>
      </c>
      <c r="AD384" s="241" t="s">
        <v>2843</v>
      </c>
    </row>
    <row r="385" spans="28:30">
      <c r="AB385" s="922" t="s">
        <v>338</v>
      </c>
      <c r="AC385" s="208" t="s">
        <v>2984</v>
      </c>
      <c r="AD385" s="241" t="s">
        <v>2843</v>
      </c>
    </row>
    <row r="386" spans="28:30">
      <c r="AB386" s="922" t="s">
        <v>338</v>
      </c>
      <c r="AC386" s="208" t="s">
        <v>1447</v>
      </c>
      <c r="AD386" s="241" t="s">
        <v>2843</v>
      </c>
    </row>
    <row r="387" spans="28:30">
      <c r="AB387" s="922" t="s">
        <v>338</v>
      </c>
      <c r="AC387" s="208" t="s">
        <v>2985</v>
      </c>
      <c r="AD387" s="241" t="s">
        <v>2843</v>
      </c>
    </row>
    <row r="388" spans="28:30">
      <c r="AB388" s="922" t="s">
        <v>338</v>
      </c>
      <c r="AC388" s="208" t="s">
        <v>2986</v>
      </c>
      <c r="AD388" s="241" t="s">
        <v>2050</v>
      </c>
    </row>
    <row r="389" spans="28:30">
      <c r="AB389" s="922" t="s">
        <v>338</v>
      </c>
      <c r="AC389" s="208" t="s">
        <v>2987</v>
      </c>
      <c r="AD389" s="241" t="s">
        <v>2050</v>
      </c>
    </row>
    <row r="390" spans="28:30">
      <c r="AB390" s="922" t="s">
        <v>338</v>
      </c>
      <c r="AC390" s="208" t="s">
        <v>2988</v>
      </c>
      <c r="AD390" s="241" t="s">
        <v>2050</v>
      </c>
    </row>
    <row r="391" spans="28:30">
      <c r="AB391" s="922" t="s">
        <v>338</v>
      </c>
      <c r="AC391" s="208" t="s">
        <v>2989</v>
      </c>
      <c r="AD391" s="241" t="s">
        <v>2050</v>
      </c>
    </row>
    <row r="392" spans="28:30">
      <c r="AB392" s="922" t="s">
        <v>338</v>
      </c>
      <c r="AC392" s="208" t="s">
        <v>1445</v>
      </c>
      <c r="AD392" s="241" t="s">
        <v>2050</v>
      </c>
    </row>
    <row r="393" spans="28:30">
      <c r="AB393" s="922" t="s">
        <v>110</v>
      </c>
      <c r="AC393" s="208" t="s">
        <v>1451</v>
      </c>
      <c r="AD393" s="241">
        <v>155</v>
      </c>
    </row>
    <row r="394" spans="28:30">
      <c r="AB394" s="922" t="s">
        <v>338</v>
      </c>
      <c r="AC394" s="208" t="s">
        <v>2990</v>
      </c>
      <c r="AD394" s="241" t="s">
        <v>2838</v>
      </c>
    </row>
    <row r="395" spans="28:30">
      <c r="AB395" s="922" t="s">
        <v>338</v>
      </c>
      <c r="AC395" s="208" t="s">
        <v>1452</v>
      </c>
      <c r="AD395" s="241" t="s">
        <v>2839</v>
      </c>
    </row>
    <row r="396" spans="28:30">
      <c r="AB396" s="922" t="s">
        <v>338</v>
      </c>
      <c r="AC396" s="208" t="s">
        <v>1454</v>
      </c>
      <c r="AD396" s="241" t="s">
        <v>2841</v>
      </c>
    </row>
    <row r="397" spans="28:30">
      <c r="AB397" s="922" t="s">
        <v>338</v>
      </c>
      <c r="AC397" s="208" t="s">
        <v>1453</v>
      </c>
      <c r="AD397" s="241" t="s">
        <v>2841</v>
      </c>
    </row>
    <row r="398" spans="28:30">
      <c r="AB398" s="922" t="s">
        <v>338</v>
      </c>
      <c r="AC398" s="208" t="s">
        <v>2268</v>
      </c>
      <c r="AD398" s="241" t="s">
        <v>698</v>
      </c>
    </row>
    <row r="399" spans="28:30">
      <c r="AB399" s="922" t="s">
        <v>338</v>
      </c>
      <c r="AC399" s="208" t="s">
        <v>2267</v>
      </c>
      <c r="AD399" s="241" t="s">
        <v>701</v>
      </c>
    </row>
    <row r="400" spans="28:30">
      <c r="AB400" s="922" t="s">
        <v>338</v>
      </c>
      <c r="AC400" s="208" t="s">
        <v>1455</v>
      </c>
      <c r="AD400" s="241" t="s">
        <v>701</v>
      </c>
    </row>
    <row r="401" spans="28:30">
      <c r="AB401" s="922" t="s">
        <v>338</v>
      </c>
      <c r="AC401" s="208" t="s">
        <v>2269</v>
      </c>
      <c r="AD401" s="241" t="s">
        <v>2050</v>
      </c>
    </row>
    <row r="402" spans="28:30">
      <c r="AB402" s="922" t="s">
        <v>91</v>
      </c>
      <c r="AC402" s="208" t="s">
        <v>1459</v>
      </c>
      <c r="AD402" s="241">
        <v>191</v>
      </c>
    </row>
    <row r="403" spans="28:30">
      <c r="AB403" s="922" t="s">
        <v>338</v>
      </c>
      <c r="AC403" s="208" t="s">
        <v>2991</v>
      </c>
      <c r="AD403" s="241" t="s">
        <v>2838</v>
      </c>
    </row>
    <row r="404" spans="28:30">
      <c r="AB404" s="922" t="s">
        <v>338</v>
      </c>
      <c r="AC404" s="208" t="s">
        <v>2992</v>
      </c>
      <c r="AD404" s="241" t="s">
        <v>698</v>
      </c>
    </row>
    <row r="405" spans="28:30">
      <c r="AB405" s="922" t="s">
        <v>338</v>
      </c>
      <c r="AC405" s="208" t="s">
        <v>1460</v>
      </c>
      <c r="AD405" s="241" t="s">
        <v>701</v>
      </c>
    </row>
    <row r="406" spans="28:30">
      <c r="AB406" s="922" t="s">
        <v>338</v>
      </c>
      <c r="AC406" s="208" t="s">
        <v>2993</v>
      </c>
      <c r="AD406" s="241" t="s">
        <v>2843</v>
      </c>
    </row>
    <row r="407" spans="28:30">
      <c r="AB407" s="922" t="s">
        <v>338</v>
      </c>
      <c r="AC407" s="208" t="s">
        <v>1462</v>
      </c>
      <c r="AD407" s="241" t="s">
        <v>2843</v>
      </c>
    </row>
    <row r="408" spans="28:30">
      <c r="AB408" s="922" t="s">
        <v>26</v>
      </c>
      <c r="AC408" s="208" t="s">
        <v>1467</v>
      </c>
      <c r="AD408" s="241">
        <v>167</v>
      </c>
    </row>
    <row r="409" spans="28:30">
      <c r="AB409" s="922" t="s">
        <v>338</v>
      </c>
      <c r="AC409" s="208" t="s">
        <v>2994</v>
      </c>
      <c r="AD409" s="241">
        <v>170</v>
      </c>
    </row>
    <row r="410" spans="28:30">
      <c r="AB410" s="922" t="s">
        <v>338</v>
      </c>
      <c r="AC410" s="208" t="s">
        <v>2995</v>
      </c>
      <c r="AD410" s="241">
        <v>181</v>
      </c>
    </row>
    <row r="411" spans="28:30">
      <c r="AB411" s="922" t="s">
        <v>338</v>
      </c>
      <c r="AC411" s="208" t="s">
        <v>1463</v>
      </c>
      <c r="AD411" s="241" t="s">
        <v>2838</v>
      </c>
    </row>
    <row r="412" spans="28:30">
      <c r="AB412" s="922" t="s">
        <v>338</v>
      </c>
      <c r="AC412" s="208" t="s">
        <v>1468</v>
      </c>
      <c r="AD412" s="241" t="s">
        <v>2839</v>
      </c>
    </row>
    <row r="413" spans="28:30">
      <c r="AB413" s="922" t="s">
        <v>338</v>
      </c>
      <c r="AC413" s="208" t="s">
        <v>1479</v>
      </c>
      <c r="AD413" s="241" t="s">
        <v>2839</v>
      </c>
    </row>
    <row r="414" spans="28:30">
      <c r="AB414" s="922" t="s">
        <v>338</v>
      </c>
      <c r="AC414" s="208" t="s">
        <v>1478</v>
      </c>
      <c r="AD414" s="241" t="s">
        <v>2841</v>
      </c>
    </row>
    <row r="415" spans="28:30">
      <c r="AB415" s="922" t="s">
        <v>338</v>
      </c>
      <c r="AC415" s="208" t="s">
        <v>1466</v>
      </c>
      <c r="AD415" s="241" t="s">
        <v>2842</v>
      </c>
    </row>
    <row r="416" spans="28:30">
      <c r="AB416" s="922" t="s">
        <v>338</v>
      </c>
      <c r="AC416" s="208" t="s">
        <v>1464</v>
      </c>
      <c r="AD416" s="241" t="s">
        <v>2842</v>
      </c>
    </row>
    <row r="417" spans="28:30">
      <c r="AB417" s="922" t="s">
        <v>338</v>
      </c>
      <c r="AC417" s="208" t="s">
        <v>2996</v>
      </c>
      <c r="AD417" s="241" t="s">
        <v>2842</v>
      </c>
    </row>
    <row r="418" spans="28:30">
      <c r="AB418" s="922" t="s">
        <v>338</v>
      </c>
      <c r="AC418" s="208" t="s">
        <v>2280</v>
      </c>
      <c r="AD418" s="241" t="s">
        <v>698</v>
      </c>
    </row>
    <row r="419" spans="28:30">
      <c r="AB419" s="922" t="s">
        <v>338</v>
      </c>
      <c r="AC419" s="208" t="s">
        <v>2997</v>
      </c>
      <c r="AD419" s="241" t="s">
        <v>698</v>
      </c>
    </row>
    <row r="420" spans="28:30">
      <c r="AB420" s="922" t="s">
        <v>338</v>
      </c>
      <c r="AC420" s="208" t="s">
        <v>2998</v>
      </c>
      <c r="AD420" s="241" t="s">
        <v>698</v>
      </c>
    </row>
    <row r="421" spans="28:30">
      <c r="AB421" s="922" t="s">
        <v>338</v>
      </c>
      <c r="AC421" s="208" t="s">
        <v>2285</v>
      </c>
      <c r="AD421" s="241" t="s">
        <v>698</v>
      </c>
    </row>
    <row r="422" spans="28:30">
      <c r="AB422" s="922" t="s">
        <v>338</v>
      </c>
      <c r="AC422" s="208" t="s">
        <v>1470</v>
      </c>
      <c r="AD422" s="241" t="s">
        <v>698</v>
      </c>
    </row>
    <row r="423" spans="28:30">
      <c r="AB423" s="922" t="s">
        <v>338</v>
      </c>
      <c r="AC423" s="208" t="s">
        <v>1482</v>
      </c>
      <c r="AD423" s="241" t="s">
        <v>698</v>
      </c>
    </row>
    <row r="424" spans="28:30">
      <c r="AB424" s="922" t="s">
        <v>338</v>
      </c>
      <c r="AC424" s="208" t="s">
        <v>1498</v>
      </c>
      <c r="AD424" s="241" t="s">
        <v>698</v>
      </c>
    </row>
    <row r="425" spans="28:30">
      <c r="AB425" s="922" t="s">
        <v>338</v>
      </c>
      <c r="AC425" s="208" t="s">
        <v>1472</v>
      </c>
      <c r="AD425" s="241" t="s">
        <v>698</v>
      </c>
    </row>
    <row r="426" spans="28:30">
      <c r="AB426" s="922" t="s">
        <v>338</v>
      </c>
      <c r="AC426" s="208" t="s">
        <v>1476</v>
      </c>
      <c r="AD426" s="241" t="s">
        <v>698</v>
      </c>
    </row>
    <row r="427" spans="28:30">
      <c r="AB427" s="922" t="s">
        <v>338</v>
      </c>
      <c r="AC427" s="208" t="s">
        <v>1465</v>
      </c>
      <c r="AD427" s="241" t="s">
        <v>698</v>
      </c>
    </row>
    <row r="428" spans="28:30">
      <c r="AB428" s="922" t="s">
        <v>338</v>
      </c>
      <c r="AC428" s="208" t="s">
        <v>2999</v>
      </c>
      <c r="AD428" s="241" t="s">
        <v>698</v>
      </c>
    </row>
    <row r="429" spans="28:30">
      <c r="AB429" s="922" t="s">
        <v>338</v>
      </c>
      <c r="AC429" s="208" t="s">
        <v>1490</v>
      </c>
      <c r="AD429" s="241" t="s">
        <v>698</v>
      </c>
    </row>
    <row r="430" spans="28:30">
      <c r="AB430" s="922" t="s">
        <v>338</v>
      </c>
      <c r="AC430" s="208" t="s">
        <v>3000</v>
      </c>
      <c r="AD430" s="241" t="s">
        <v>698</v>
      </c>
    </row>
    <row r="431" spans="28:30">
      <c r="AB431" s="922" t="s">
        <v>338</v>
      </c>
      <c r="AC431" s="208" t="s">
        <v>1491</v>
      </c>
      <c r="AD431" s="241" t="s">
        <v>698</v>
      </c>
    </row>
    <row r="432" spans="28:30">
      <c r="AB432" s="922" t="s">
        <v>338</v>
      </c>
      <c r="AC432" s="208" t="s">
        <v>1469</v>
      </c>
      <c r="AD432" s="241" t="s">
        <v>698</v>
      </c>
    </row>
    <row r="433" spans="28:30">
      <c r="AB433" s="922" t="s">
        <v>338</v>
      </c>
      <c r="AC433" s="208" t="s">
        <v>2291</v>
      </c>
      <c r="AD433" s="241" t="s">
        <v>698</v>
      </c>
    </row>
    <row r="434" spans="28:30">
      <c r="AB434" s="922" t="s">
        <v>338</v>
      </c>
      <c r="AC434" s="208" t="s">
        <v>1489</v>
      </c>
      <c r="AD434" s="241" t="s">
        <v>701</v>
      </c>
    </row>
    <row r="435" spans="28:30">
      <c r="AB435" s="922" t="s">
        <v>338</v>
      </c>
      <c r="AC435" s="208" t="s">
        <v>1475</v>
      </c>
      <c r="AD435" s="241" t="s">
        <v>701</v>
      </c>
    </row>
    <row r="436" spans="28:30">
      <c r="AB436" s="922" t="s">
        <v>338</v>
      </c>
      <c r="AC436" s="208" t="s">
        <v>1481</v>
      </c>
      <c r="AD436" s="241" t="s">
        <v>701</v>
      </c>
    </row>
    <row r="437" spans="28:30">
      <c r="AB437" s="922" t="s">
        <v>338</v>
      </c>
      <c r="AC437" s="208" t="s">
        <v>1508</v>
      </c>
      <c r="AD437" s="241" t="s">
        <v>701</v>
      </c>
    </row>
    <row r="438" spans="28:30">
      <c r="AB438" s="922" t="s">
        <v>338</v>
      </c>
      <c r="AC438" s="208" t="s">
        <v>3001</v>
      </c>
      <c r="AD438" s="241" t="s">
        <v>701</v>
      </c>
    </row>
    <row r="439" spans="28:30">
      <c r="AB439" s="922" t="s">
        <v>338</v>
      </c>
      <c r="AC439" s="208" t="s">
        <v>1506</v>
      </c>
      <c r="AD439" s="241" t="s">
        <v>701</v>
      </c>
    </row>
    <row r="440" spans="28:30">
      <c r="AB440" s="922" t="s">
        <v>338</v>
      </c>
      <c r="AC440" s="208" t="s">
        <v>3002</v>
      </c>
      <c r="AD440" s="241" t="s">
        <v>701</v>
      </c>
    </row>
    <row r="441" spans="28:30">
      <c r="AB441" s="922" t="s">
        <v>338</v>
      </c>
      <c r="AC441" s="208" t="s">
        <v>1492</v>
      </c>
      <c r="AD441" s="241" t="s">
        <v>701</v>
      </c>
    </row>
    <row r="442" spans="28:30">
      <c r="AB442" s="922" t="s">
        <v>338</v>
      </c>
      <c r="AC442" s="208" t="s">
        <v>3003</v>
      </c>
      <c r="AD442" s="241" t="s">
        <v>701</v>
      </c>
    </row>
    <row r="443" spans="28:30">
      <c r="AB443" s="922" t="s">
        <v>338</v>
      </c>
      <c r="AC443" s="208" t="s">
        <v>3004</v>
      </c>
      <c r="AD443" s="241" t="s">
        <v>701</v>
      </c>
    </row>
    <row r="444" spans="28:30">
      <c r="AB444" s="922" t="s">
        <v>338</v>
      </c>
      <c r="AC444" s="208" t="s">
        <v>3005</v>
      </c>
      <c r="AD444" s="241" t="s">
        <v>2843</v>
      </c>
    </row>
    <row r="445" spans="28:30">
      <c r="AB445" s="922" t="s">
        <v>338</v>
      </c>
      <c r="AC445" s="208" t="s">
        <v>3006</v>
      </c>
      <c r="AD445" s="241" t="s">
        <v>2843</v>
      </c>
    </row>
    <row r="446" spans="28:30">
      <c r="AB446" s="922" t="s">
        <v>338</v>
      </c>
      <c r="AC446" s="208" t="s">
        <v>3007</v>
      </c>
      <c r="AD446" s="241" t="s">
        <v>2843</v>
      </c>
    </row>
    <row r="447" spans="28:30">
      <c r="AB447" s="922" t="s">
        <v>338</v>
      </c>
      <c r="AC447" s="208" t="s">
        <v>1501</v>
      </c>
      <c r="AD447" s="241" t="s">
        <v>2843</v>
      </c>
    </row>
    <row r="448" spans="28:30">
      <c r="AB448" s="922" t="s">
        <v>338</v>
      </c>
      <c r="AC448" s="208" t="s">
        <v>3008</v>
      </c>
      <c r="AD448" s="241" t="s">
        <v>2843</v>
      </c>
    </row>
    <row r="449" spans="28:30">
      <c r="AB449" s="922" t="s">
        <v>338</v>
      </c>
      <c r="AC449" s="208" t="s">
        <v>3009</v>
      </c>
      <c r="AD449" s="241" t="s">
        <v>2843</v>
      </c>
    </row>
    <row r="450" spans="28:30">
      <c r="AB450" s="922" t="s">
        <v>338</v>
      </c>
      <c r="AC450" s="208" t="s">
        <v>1504</v>
      </c>
      <c r="AD450" s="241" t="s">
        <v>2843</v>
      </c>
    </row>
    <row r="451" spans="28:30">
      <c r="AB451" s="922" t="s">
        <v>338</v>
      </c>
      <c r="AC451" s="208" t="s">
        <v>1483</v>
      </c>
      <c r="AD451" s="241" t="s">
        <v>2843</v>
      </c>
    </row>
    <row r="452" spans="28:30">
      <c r="AB452" s="922" t="s">
        <v>338</v>
      </c>
      <c r="AC452" s="208" t="s">
        <v>1484</v>
      </c>
      <c r="AD452" s="241" t="s">
        <v>2843</v>
      </c>
    </row>
    <row r="453" spans="28:30">
      <c r="AB453" s="922" t="s">
        <v>338</v>
      </c>
      <c r="AC453" s="208" t="s">
        <v>3010</v>
      </c>
      <c r="AD453" s="241" t="s">
        <v>2843</v>
      </c>
    </row>
    <row r="454" spans="28:30">
      <c r="AB454" s="922" t="s">
        <v>338</v>
      </c>
      <c r="AC454" s="208" t="s">
        <v>1499</v>
      </c>
      <c r="AD454" s="241" t="s">
        <v>2843</v>
      </c>
    </row>
    <row r="455" spans="28:30">
      <c r="AB455" s="922" t="s">
        <v>338</v>
      </c>
      <c r="AC455" s="208" t="s">
        <v>1507</v>
      </c>
      <c r="AD455" s="241" t="s">
        <v>2843</v>
      </c>
    </row>
    <row r="456" spans="28:30">
      <c r="AB456" s="922" t="s">
        <v>338</v>
      </c>
      <c r="AC456" s="208" t="s">
        <v>3011</v>
      </c>
      <c r="AD456" s="241" t="s">
        <v>2050</v>
      </c>
    </row>
    <row r="457" spans="28:30">
      <c r="AB457" s="922" t="s">
        <v>3012</v>
      </c>
      <c r="AC457" s="208" t="s">
        <v>3013</v>
      </c>
      <c r="AD457" s="241" t="s">
        <v>701</v>
      </c>
    </row>
    <row r="458" spans="28:30">
      <c r="AB458" s="922" t="s">
        <v>14</v>
      </c>
      <c r="AC458" s="208" t="s">
        <v>1509</v>
      </c>
      <c r="AD458" s="241">
        <v>36</v>
      </c>
    </row>
    <row r="459" spans="28:30">
      <c r="AB459" s="922" t="s">
        <v>338</v>
      </c>
      <c r="AC459" s="208" t="s">
        <v>1510</v>
      </c>
      <c r="AD459" s="241">
        <v>54</v>
      </c>
    </row>
    <row r="460" spans="28:30">
      <c r="AB460" s="922" t="s">
        <v>338</v>
      </c>
      <c r="AC460" s="208" t="s">
        <v>1515</v>
      </c>
      <c r="AD460" s="241" t="s">
        <v>2838</v>
      </c>
    </row>
    <row r="461" spans="28:30">
      <c r="AB461" s="922" t="s">
        <v>338</v>
      </c>
      <c r="AC461" s="208" t="s">
        <v>1512</v>
      </c>
      <c r="AD461" s="241" t="s">
        <v>2841</v>
      </c>
    </row>
    <row r="462" spans="28:30">
      <c r="AB462" s="922" t="s">
        <v>338</v>
      </c>
      <c r="AC462" s="208" t="s">
        <v>1511</v>
      </c>
      <c r="AD462" s="241" t="s">
        <v>2842</v>
      </c>
    </row>
    <row r="463" spans="28:30">
      <c r="AB463" s="922" t="s">
        <v>338</v>
      </c>
      <c r="AC463" s="208" t="s">
        <v>1514</v>
      </c>
      <c r="AD463" s="241" t="s">
        <v>2842</v>
      </c>
    </row>
    <row r="464" spans="28:30">
      <c r="AB464" s="922" t="s">
        <v>338</v>
      </c>
      <c r="AC464" s="208" t="s">
        <v>3014</v>
      </c>
      <c r="AD464" s="241" t="s">
        <v>2842</v>
      </c>
    </row>
    <row r="465" spans="28:30">
      <c r="AB465" s="922" t="s">
        <v>338</v>
      </c>
      <c r="AC465" s="208" t="s">
        <v>1518</v>
      </c>
      <c r="AD465" s="241" t="s">
        <v>698</v>
      </c>
    </row>
    <row r="466" spans="28:30">
      <c r="AB466" s="922" t="s">
        <v>338</v>
      </c>
      <c r="AC466" s="208" t="s">
        <v>2293</v>
      </c>
      <c r="AD466" s="241" t="s">
        <v>698</v>
      </c>
    </row>
    <row r="467" spans="28:30">
      <c r="AB467" s="922" t="s">
        <v>338</v>
      </c>
      <c r="AC467" s="208" t="s">
        <v>1516</v>
      </c>
      <c r="AD467" s="241" t="s">
        <v>698</v>
      </c>
    </row>
    <row r="468" spans="28:30">
      <c r="AB468" s="922" t="s">
        <v>338</v>
      </c>
      <c r="AC468" s="208" t="s">
        <v>3015</v>
      </c>
      <c r="AD468" s="241" t="s">
        <v>701</v>
      </c>
    </row>
    <row r="469" spans="28:30">
      <c r="AB469" s="922" t="s">
        <v>338</v>
      </c>
      <c r="AC469" s="208" t="s">
        <v>1513</v>
      </c>
      <c r="AD469" s="241" t="s">
        <v>701</v>
      </c>
    </row>
    <row r="470" spans="28:30">
      <c r="AB470" s="922" t="s">
        <v>338</v>
      </c>
      <c r="AC470" s="208" t="s">
        <v>3016</v>
      </c>
      <c r="AD470" s="241" t="s">
        <v>701</v>
      </c>
    </row>
    <row r="471" spans="28:30">
      <c r="AB471" s="922" t="s">
        <v>338</v>
      </c>
      <c r="AC471" s="208" t="s">
        <v>3017</v>
      </c>
      <c r="AD471" s="241" t="s">
        <v>2843</v>
      </c>
    </row>
    <row r="472" spans="28:30">
      <c r="AB472" s="922" t="s">
        <v>338</v>
      </c>
      <c r="AC472" s="208" t="s">
        <v>3018</v>
      </c>
      <c r="AD472" s="241" t="s">
        <v>2843</v>
      </c>
    </row>
    <row r="473" spans="28:30">
      <c r="AB473" s="922" t="s">
        <v>338</v>
      </c>
      <c r="AC473" s="208" t="s">
        <v>1517</v>
      </c>
      <c r="AD473" s="241" t="s">
        <v>2843</v>
      </c>
    </row>
    <row r="474" spans="28:30">
      <c r="AB474" s="922" t="s">
        <v>338</v>
      </c>
      <c r="AC474" s="208" t="s">
        <v>1520</v>
      </c>
      <c r="AD474" s="241" t="s">
        <v>2843</v>
      </c>
    </row>
    <row r="475" spans="28:30">
      <c r="AB475" s="922" t="s">
        <v>338</v>
      </c>
      <c r="AC475" s="208" t="s">
        <v>3019</v>
      </c>
      <c r="AD475" s="241" t="s">
        <v>2843</v>
      </c>
    </row>
    <row r="476" spans="28:30">
      <c r="AB476" s="922" t="s">
        <v>338</v>
      </c>
      <c r="AC476" s="208" t="s">
        <v>3020</v>
      </c>
      <c r="AD476" s="241" t="s">
        <v>2843</v>
      </c>
    </row>
    <row r="477" spans="28:30">
      <c r="AB477" s="922" t="s">
        <v>338</v>
      </c>
      <c r="AC477" s="208" t="s">
        <v>1541</v>
      </c>
      <c r="AD477" s="241" t="s">
        <v>2843</v>
      </c>
    </row>
    <row r="478" spans="28:30">
      <c r="AB478" s="922" t="s">
        <v>338</v>
      </c>
      <c r="AC478" s="208" t="s">
        <v>1519</v>
      </c>
      <c r="AD478" s="241" t="s">
        <v>2050</v>
      </c>
    </row>
    <row r="479" spans="28:30">
      <c r="AB479" s="922" t="s">
        <v>338</v>
      </c>
      <c r="AC479" s="208" t="s">
        <v>1523</v>
      </c>
      <c r="AD479" s="241" t="s">
        <v>2050</v>
      </c>
    </row>
    <row r="480" spans="28:30">
      <c r="AB480" s="922" t="s">
        <v>338</v>
      </c>
      <c r="AC480" s="208" t="s">
        <v>3021</v>
      </c>
      <c r="AD480" s="241" t="s">
        <v>2050</v>
      </c>
    </row>
    <row r="481" spans="28:30">
      <c r="AB481" s="922" t="s">
        <v>338</v>
      </c>
      <c r="AC481" s="208" t="s">
        <v>1528</v>
      </c>
      <c r="AD481" s="241" t="s">
        <v>2050</v>
      </c>
    </row>
    <row r="482" spans="28:30">
      <c r="AB482" s="922" t="s">
        <v>338</v>
      </c>
      <c r="AC482" s="208" t="s">
        <v>1530</v>
      </c>
      <c r="AD482" s="241" t="s">
        <v>2050</v>
      </c>
    </row>
    <row r="483" spans="28:30">
      <c r="AB483" s="922" t="s">
        <v>338</v>
      </c>
      <c r="AC483" s="208" t="s">
        <v>3022</v>
      </c>
      <c r="AD483" s="241" t="s">
        <v>2050</v>
      </c>
    </row>
    <row r="484" spans="28:30">
      <c r="AB484" s="922" t="s">
        <v>338</v>
      </c>
      <c r="AC484" s="208" t="s">
        <v>3023</v>
      </c>
      <c r="AD484" s="241" t="s">
        <v>2050</v>
      </c>
    </row>
    <row r="485" spans="28:30">
      <c r="AB485" s="922" t="s">
        <v>338</v>
      </c>
      <c r="AC485" s="208" t="s">
        <v>1537</v>
      </c>
      <c r="AD485" s="241" t="s">
        <v>2050</v>
      </c>
    </row>
    <row r="486" spans="28:30">
      <c r="AB486" s="922" t="s">
        <v>338</v>
      </c>
      <c r="AC486" s="208" t="s">
        <v>1521</v>
      </c>
      <c r="AD486" s="241" t="s">
        <v>2050</v>
      </c>
    </row>
    <row r="487" spans="28:30">
      <c r="AB487" s="922" t="s">
        <v>338</v>
      </c>
      <c r="AC487" s="208" t="s">
        <v>3024</v>
      </c>
      <c r="AD487" s="241" t="s">
        <v>2050</v>
      </c>
    </row>
    <row r="488" spans="28:30">
      <c r="AB488" s="922" t="s">
        <v>338</v>
      </c>
      <c r="AC488" s="208" t="s">
        <v>3025</v>
      </c>
      <c r="AD488" s="241" t="s">
        <v>2050</v>
      </c>
    </row>
    <row r="489" spans="28:30">
      <c r="AB489" s="922" t="s">
        <v>338</v>
      </c>
      <c r="AC489" s="208" t="s">
        <v>1547</v>
      </c>
      <c r="AD489" s="241" t="s">
        <v>2050</v>
      </c>
    </row>
    <row r="490" spans="28:30">
      <c r="AB490" s="922" t="s">
        <v>338</v>
      </c>
      <c r="AC490" s="208" t="s">
        <v>1527</v>
      </c>
      <c r="AD490" s="241" t="s">
        <v>2050</v>
      </c>
    </row>
    <row r="491" spans="28:30">
      <c r="AB491" s="922" t="s">
        <v>97</v>
      </c>
      <c r="AC491" s="208" t="s">
        <v>3026</v>
      </c>
      <c r="AD491" s="241" t="s">
        <v>698</v>
      </c>
    </row>
    <row r="492" spans="28:30">
      <c r="AB492" s="922" t="s">
        <v>338</v>
      </c>
      <c r="AC492" s="208" t="s">
        <v>3027</v>
      </c>
      <c r="AD492" s="241" t="s">
        <v>2843</v>
      </c>
    </row>
    <row r="493" spans="28:30">
      <c r="AB493" s="922" t="s">
        <v>338</v>
      </c>
      <c r="AC493" s="208" t="s">
        <v>2307</v>
      </c>
      <c r="AD493" s="241" t="s">
        <v>2050</v>
      </c>
    </row>
    <row r="494" spans="28:30">
      <c r="AB494" s="922" t="s">
        <v>34</v>
      </c>
      <c r="AC494" s="208" t="s">
        <v>3028</v>
      </c>
      <c r="AD494" s="241" t="s">
        <v>2843</v>
      </c>
    </row>
    <row r="495" spans="28:30">
      <c r="AB495" s="922" t="s">
        <v>126</v>
      </c>
      <c r="AC495" s="208" t="s">
        <v>2325</v>
      </c>
      <c r="AD495" s="241" t="s">
        <v>2843</v>
      </c>
    </row>
    <row r="496" spans="28:30">
      <c r="AB496" s="922" t="s">
        <v>117</v>
      </c>
      <c r="AC496" s="208" t="s">
        <v>1549</v>
      </c>
      <c r="AD496" s="241" t="s">
        <v>2841</v>
      </c>
    </row>
    <row r="497" spans="28:30">
      <c r="AB497" s="922" t="s">
        <v>338</v>
      </c>
      <c r="AC497" s="208" t="s">
        <v>2329</v>
      </c>
      <c r="AD497" s="241" t="s">
        <v>2050</v>
      </c>
    </row>
    <row r="498" spans="28:30">
      <c r="AB498" s="922" t="s">
        <v>338</v>
      </c>
      <c r="AC498" s="208" t="s">
        <v>3029</v>
      </c>
      <c r="AD498" s="241" t="s">
        <v>2050</v>
      </c>
    </row>
    <row r="499" spans="28:30">
      <c r="AB499" s="922" t="s">
        <v>118</v>
      </c>
      <c r="AC499" s="208" t="s">
        <v>2334</v>
      </c>
      <c r="AD499" s="241" t="s">
        <v>2050</v>
      </c>
    </row>
    <row r="500" spans="28:30">
      <c r="AB500" s="922" t="s">
        <v>338</v>
      </c>
      <c r="AC500" s="208" t="s">
        <v>1550</v>
      </c>
      <c r="AD500" s="241" t="s">
        <v>2050</v>
      </c>
    </row>
    <row r="501" spans="28:30">
      <c r="AB501" s="922" t="s">
        <v>142</v>
      </c>
      <c r="AC501" s="208" t="s">
        <v>1551</v>
      </c>
      <c r="AD501" s="241" t="s">
        <v>2838</v>
      </c>
    </row>
    <row r="502" spans="28:30">
      <c r="AB502" s="922" t="s">
        <v>944</v>
      </c>
      <c r="AC502" s="208" t="s">
        <v>1552</v>
      </c>
      <c r="AD502" s="241" t="s">
        <v>2839</v>
      </c>
    </row>
    <row r="503" spans="28:30">
      <c r="AB503" s="922" t="s">
        <v>338</v>
      </c>
      <c r="AC503" s="208" t="s">
        <v>1553</v>
      </c>
      <c r="AD503" s="241" t="s">
        <v>2841</v>
      </c>
    </row>
    <row r="504" spans="28:30">
      <c r="AB504" s="922" t="s">
        <v>44</v>
      </c>
      <c r="AC504" s="208" t="s">
        <v>1554</v>
      </c>
      <c r="AD504" s="241" t="s">
        <v>2841</v>
      </c>
    </row>
    <row r="505" spans="28:30">
      <c r="AB505" s="922" t="s">
        <v>338</v>
      </c>
      <c r="AC505" s="208" t="s">
        <v>2355</v>
      </c>
      <c r="AD505" s="241" t="s">
        <v>701</v>
      </c>
    </row>
    <row r="506" spans="28:30">
      <c r="AB506" s="922" t="s">
        <v>338</v>
      </c>
      <c r="AC506" s="208" t="s">
        <v>3030</v>
      </c>
      <c r="AD506" s="241" t="s">
        <v>2843</v>
      </c>
    </row>
    <row r="507" spans="28:30">
      <c r="AB507" s="922" t="s">
        <v>338</v>
      </c>
      <c r="AC507" s="208" t="s">
        <v>3031</v>
      </c>
      <c r="AD507" s="241" t="s">
        <v>2843</v>
      </c>
    </row>
    <row r="508" spans="28:30">
      <c r="AB508" s="922" t="s">
        <v>338</v>
      </c>
      <c r="AC508" s="208" t="s">
        <v>3032</v>
      </c>
      <c r="AD508" s="241" t="s">
        <v>2843</v>
      </c>
    </row>
    <row r="509" spans="28:30">
      <c r="AB509" s="922" t="s">
        <v>338</v>
      </c>
      <c r="AC509" s="208" t="s">
        <v>1557</v>
      </c>
      <c r="AD509" s="241" t="s">
        <v>2843</v>
      </c>
    </row>
    <row r="510" spans="28:30">
      <c r="AB510" s="922" t="s">
        <v>338</v>
      </c>
      <c r="AC510" s="208" t="s">
        <v>3033</v>
      </c>
      <c r="AD510" s="241" t="s">
        <v>2843</v>
      </c>
    </row>
    <row r="511" spans="28:30">
      <c r="AB511" s="922" t="s">
        <v>338</v>
      </c>
      <c r="AC511" s="208" t="s">
        <v>3034</v>
      </c>
      <c r="AD511" s="241" t="s">
        <v>2843</v>
      </c>
    </row>
    <row r="512" spans="28:30">
      <c r="AB512" s="922" t="s">
        <v>338</v>
      </c>
      <c r="AC512" s="208" t="s">
        <v>2349</v>
      </c>
      <c r="AD512" s="241" t="s">
        <v>2050</v>
      </c>
    </row>
    <row r="513" spans="28:30">
      <c r="AB513" s="922" t="s">
        <v>144</v>
      </c>
      <c r="AC513" s="208" t="s">
        <v>2356</v>
      </c>
      <c r="AD513" s="241" t="s">
        <v>2843</v>
      </c>
    </row>
    <row r="514" spans="28:30">
      <c r="AB514" s="922" t="s">
        <v>15</v>
      </c>
      <c r="AC514" s="208" t="s">
        <v>3035</v>
      </c>
      <c r="AD514" s="241" t="s">
        <v>2843</v>
      </c>
    </row>
    <row r="515" spans="28:30">
      <c r="AB515" s="922" t="s">
        <v>338</v>
      </c>
      <c r="AC515" s="208" t="s">
        <v>3036</v>
      </c>
      <c r="AD515" s="241" t="s">
        <v>2843</v>
      </c>
    </row>
    <row r="516" spans="28:30">
      <c r="AB516" s="922" t="s">
        <v>338</v>
      </c>
      <c r="AC516" s="208" t="s">
        <v>1559</v>
      </c>
      <c r="AD516" s="241" t="s">
        <v>2050</v>
      </c>
    </row>
    <row r="517" spans="28:30">
      <c r="AB517" s="922" t="s">
        <v>39</v>
      </c>
      <c r="AC517" s="208" t="s">
        <v>3037</v>
      </c>
      <c r="AD517" s="241" t="s">
        <v>2050</v>
      </c>
    </row>
    <row r="518" spans="28:30">
      <c r="AB518" s="922" t="s">
        <v>42</v>
      </c>
      <c r="AC518" s="208" t="s">
        <v>3038</v>
      </c>
      <c r="AD518" s="241" t="s">
        <v>2050</v>
      </c>
    </row>
    <row r="519" spans="28:30">
      <c r="AB519" s="922" t="s">
        <v>59</v>
      </c>
      <c r="AC519" s="208" t="s">
        <v>1569</v>
      </c>
      <c r="AD519" s="241">
        <v>62</v>
      </c>
    </row>
    <row r="520" spans="28:30">
      <c r="AB520" s="922" t="s">
        <v>338</v>
      </c>
      <c r="AC520" s="208" t="s">
        <v>1566</v>
      </c>
      <c r="AD520" s="241">
        <v>66</v>
      </c>
    </row>
    <row r="521" spans="28:30">
      <c r="AB521" s="922" t="s">
        <v>338</v>
      </c>
      <c r="AC521" s="208" t="s">
        <v>1564</v>
      </c>
      <c r="AD521" s="241">
        <v>70</v>
      </c>
    </row>
    <row r="522" spans="28:30">
      <c r="AB522" s="922" t="s">
        <v>338</v>
      </c>
      <c r="AC522" s="208" t="s">
        <v>1563</v>
      </c>
      <c r="AD522" s="241">
        <v>72</v>
      </c>
    </row>
    <row r="523" spans="28:30">
      <c r="AB523" s="922" t="s">
        <v>338</v>
      </c>
      <c r="AC523" s="208" t="s">
        <v>1561</v>
      </c>
      <c r="AD523" s="241">
        <v>75</v>
      </c>
    </row>
    <row r="524" spans="28:30">
      <c r="AB524" s="922" t="s">
        <v>338</v>
      </c>
      <c r="AC524" s="208" t="s">
        <v>1568</v>
      </c>
      <c r="AD524" s="241">
        <v>78</v>
      </c>
    </row>
    <row r="525" spans="28:30">
      <c r="AB525" s="922" t="s">
        <v>338</v>
      </c>
      <c r="AC525" s="208" t="s">
        <v>1562</v>
      </c>
      <c r="AD525" s="241">
        <v>80</v>
      </c>
    </row>
    <row r="526" spans="28:30">
      <c r="AB526" s="922" t="s">
        <v>338</v>
      </c>
      <c r="AC526" s="208" t="s">
        <v>1567</v>
      </c>
      <c r="AD526" s="241">
        <v>116</v>
      </c>
    </row>
    <row r="527" spans="28:30">
      <c r="AB527" s="922" t="s">
        <v>338</v>
      </c>
      <c r="AC527" s="208" t="s">
        <v>1570</v>
      </c>
      <c r="AD527" s="241">
        <v>121</v>
      </c>
    </row>
    <row r="528" spans="28:30">
      <c r="AB528" s="922" t="s">
        <v>338</v>
      </c>
      <c r="AC528" s="208" t="s">
        <v>1565</v>
      </c>
      <c r="AD528" s="241">
        <v>136</v>
      </c>
    </row>
    <row r="529" spans="28:30">
      <c r="AB529" s="922" t="s">
        <v>338</v>
      </c>
      <c r="AC529" s="208" t="s">
        <v>1571</v>
      </c>
      <c r="AD529" s="241">
        <v>187</v>
      </c>
    </row>
    <row r="530" spans="28:30">
      <c r="AB530" s="922" t="s">
        <v>338</v>
      </c>
      <c r="AC530" s="208" t="s">
        <v>1573</v>
      </c>
      <c r="AD530" s="241" t="s">
        <v>2838</v>
      </c>
    </row>
    <row r="531" spans="28:30">
      <c r="AB531" s="922" t="s">
        <v>338</v>
      </c>
      <c r="AC531" s="208" t="s">
        <v>1572</v>
      </c>
      <c r="AD531" s="241" t="s">
        <v>2838</v>
      </c>
    </row>
    <row r="532" spans="28:30">
      <c r="AB532" s="922" t="s">
        <v>116</v>
      </c>
      <c r="AC532" s="208" t="s">
        <v>3039</v>
      </c>
      <c r="AD532" s="241">
        <v>147</v>
      </c>
    </row>
    <row r="533" spans="28:30">
      <c r="AB533" s="922" t="s">
        <v>338</v>
      </c>
      <c r="AC533" s="208" t="s">
        <v>1575</v>
      </c>
      <c r="AD533" s="241" t="s">
        <v>2838</v>
      </c>
    </row>
    <row r="534" spans="28:30">
      <c r="AB534" s="922" t="s">
        <v>338</v>
      </c>
      <c r="AC534" s="208" t="s">
        <v>3040</v>
      </c>
      <c r="AD534" s="241" t="s">
        <v>2839</v>
      </c>
    </row>
    <row r="535" spans="28:30">
      <c r="AB535" s="922" t="s">
        <v>338</v>
      </c>
      <c r="AC535" s="208" t="s">
        <v>1576</v>
      </c>
      <c r="AD535" s="241" t="s">
        <v>698</v>
      </c>
    </row>
    <row r="536" spans="28:30">
      <c r="AB536" s="922" t="s">
        <v>338</v>
      </c>
      <c r="AC536" s="208" t="s">
        <v>2370</v>
      </c>
      <c r="AD536" s="241" t="s">
        <v>701</v>
      </c>
    </row>
    <row r="537" spans="28:30">
      <c r="AB537" s="922" t="s">
        <v>338</v>
      </c>
      <c r="AC537" s="208" t="s">
        <v>1577</v>
      </c>
      <c r="AD537" s="241" t="s">
        <v>701</v>
      </c>
    </row>
    <row r="538" spans="28:30">
      <c r="AB538" s="922" t="s">
        <v>338</v>
      </c>
      <c r="AC538" s="208" t="s">
        <v>1580</v>
      </c>
      <c r="AD538" s="241" t="s">
        <v>2843</v>
      </c>
    </row>
    <row r="539" spans="28:30">
      <c r="AB539" s="922" t="s">
        <v>338</v>
      </c>
      <c r="AC539" s="208" t="s">
        <v>1578</v>
      </c>
      <c r="AD539" s="241" t="s">
        <v>2843</v>
      </c>
    </row>
    <row r="540" spans="28:30">
      <c r="AB540" s="922" t="s">
        <v>12</v>
      </c>
      <c r="AC540" s="208" t="s">
        <v>3041</v>
      </c>
      <c r="AD540" s="241" t="s">
        <v>698</v>
      </c>
    </row>
    <row r="541" spans="28:30">
      <c r="AB541" s="922" t="s">
        <v>338</v>
      </c>
      <c r="AC541" s="208" t="s">
        <v>3042</v>
      </c>
      <c r="AD541" s="241" t="s">
        <v>701</v>
      </c>
    </row>
    <row r="542" spans="28:30">
      <c r="AB542" s="922" t="s">
        <v>338</v>
      </c>
      <c r="AC542" s="208" t="s">
        <v>3043</v>
      </c>
      <c r="AD542" s="241" t="s">
        <v>2843</v>
      </c>
    </row>
    <row r="543" spans="28:30">
      <c r="AB543" s="922" t="s">
        <v>338</v>
      </c>
      <c r="AC543" s="208" t="s">
        <v>3044</v>
      </c>
      <c r="AD543" s="241" t="s">
        <v>2050</v>
      </c>
    </row>
    <row r="544" spans="28:30">
      <c r="AB544" s="922" t="s">
        <v>109</v>
      </c>
      <c r="AC544" s="208" t="s">
        <v>1582</v>
      </c>
      <c r="AD544" s="241">
        <v>127</v>
      </c>
    </row>
    <row r="545" spans="28:30">
      <c r="AB545" s="922" t="s">
        <v>338</v>
      </c>
      <c r="AC545" s="208" t="s">
        <v>1584</v>
      </c>
      <c r="AD545" s="241" t="s">
        <v>2838</v>
      </c>
    </row>
    <row r="546" spans="28:30">
      <c r="AB546" s="922" t="s">
        <v>338</v>
      </c>
      <c r="AC546" s="208" t="s">
        <v>3045</v>
      </c>
      <c r="AD546" s="241" t="s">
        <v>2842</v>
      </c>
    </row>
    <row r="547" spans="28:30">
      <c r="AB547" s="922" t="s">
        <v>338</v>
      </c>
      <c r="AC547" s="208" t="s">
        <v>3046</v>
      </c>
      <c r="AD547" s="241" t="s">
        <v>698</v>
      </c>
    </row>
    <row r="548" spans="28:30">
      <c r="AB548" s="922" t="s">
        <v>338</v>
      </c>
      <c r="AC548" s="208" t="s">
        <v>1586</v>
      </c>
      <c r="AD548" s="241" t="s">
        <v>2843</v>
      </c>
    </row>
    <row r="549" spans="28:30">
      <c r="AB549" s="922" t="s">
        <v>122</v>
      </c>
      <c r="AC549" s="208" t="s">
        <v>2374</v>
      </c>
      <c r="AD549" s="241" t="s">
        <v>2050</v>
      </c>
    </row>
    <row r="550" spans="28:30">
      <c r="AB550" s="922" t="s">
        <v>10</v>
      </c>
      <c r="AC550" s="208" t="s">
        <v>3047</v>
      </c>
      <c r="AD550" s="241" t="s">
        <v>701</v>
      </c>
    </row>
    <row r="551" spans="28:30">
      <c r="AB551" s="922" t="s">
        <v>338</v>
      </c>
      <c r="AC551" s="208" t="s">
        <v>1588</v>
      </c>
      <c r="AD551" s="241" t="s">
        <v>701</v>
      </c>
    </row>
    <row r="552" spans="28:30">
      <c r="AB552" s="922" t="s">
        <v>338</v>
      </c>
      <c r="AC552" s="208" t="s">
        <v>1587</v>
      </c>
      <c r="AD552" s="241" t="s">
        <v>2843</v>
      </c>
    </row>
    <row r="553" spans="28:30">
      <c r="AB553" s="922" t="s">
        <v>338</v>
      </c>
      <c r="AC553" s="208" t="s">
        <v>3048</v>
      </c>
      <c r="AD553" s="241" t="s">
        <v>2050</v>
      </c>
    </row>
    <row r="554" spans="28:30">
      <c r="AB554" s="922" t="s">
        <v>338</v>
      </c>
      <c r="AC554" s="208" t="s">
        <v>3049</v>
      </c>
      <c r="AD554" s="241" t="s">
        <v>2050</v>
      </c>
    </row>
    <row r="555" spans="28:30">
      <c r="AB555" s="922" t="s">
        <v>338</v>
      </c>
      <c r="AC555" s="208" t="s">
        <v>3050</v>
      </c>
      <c r="AD555" s="241" t="s">
        <v>2050</v>
      </c>
    </row>
    <row r="556" spans="28:30">
      <c r="AB556" s="922" t="s">
        <v>338</v>
      </c>
      <c r="AC556" s="208" t="s">
        <v>3051</v>
      </c>
      <c r="AD556" s="241" t="s">
        <v>2050</v>
      </c>
    </row>
    <row r="557" spans="28:30">
      <c r="AB557" s="922" t="s">
        <v>338</v>
      </c>
      <c r="AC557" s="208" t="s">
        <v>3052</v>
      </c>
      <c r="AD557" s="241" t="s">
        <v>2050</v>
      </c>
    </row>
    <row r="558" spans="28:30">
      <c r="AB558" s="922" t="s">
        <v>338</v>
      </c>
      <c r="AC558" s="208" t="s">
        <v>3053</v>
      </c>
      <c r="AD558" s="241" t="s">
        <v>2050</v>
      </c>
    </row>
    <row r="559" spans="28:30">
      <c r="AB559" s="922" t="s">
        <v>43</v>
      </c>
      <c r="AC559" s="208" t="s">
        <v>3054</v>
      </c>
      <c r="AD559" s="241" t="s">
        <v>701</v>
      </c>
    </row>
    <row r="560" spans="28:30">
      <c r="AB560" s="922" t="s">
        <v>16</v>
      </c>
      <c r="AC560" s="208" t="s">
        <v>2383</v>
      </c>
      <c r="AD560" s="241" t="s">
        <v>698</v>
      </c>
    </row>
    <row r="561" spans="28:30">
      <c r="AB561" s="922" t="s">
        <v>35</v>
      </c>
      <c r="AC561" s="208" t="s">
        <v>1592</v>
      </c>
      <c r="AD561" s="241" t="s">
        <v>701</v>
      </c>
    </row>
    <row r="562" spans="28:30">
      <c r="AB562" s="922" t="s">
        <v>338</v>
      </c>
      <c r="AC562" s="208" t="s">
        <v>1598</v>
      </c>
      <c r="AD562" s="241" t="s">
        <v>2050</v>
      </c>
    </row>
    <row r="563" spans="28:30">
      <c r="AB563" s="922" t="s">
        <v>338</v>
      </c>
      <c r="AC563" s="208" t="s">
        <v>1591</v>
      </c>
      <c r="AD563" s="241" t="s">
        <v>2050</v>
      </c>
    </row>
    <row r="564" spans="28:30">
      <c r="AB564" s="922" t="s">
        <v>74</v>
      </c>
      <c r="AC564" s="208" t="s">
        <v>3055</v>
      </c>
      <c r="AD564" s="241" t="s">
        <v>2842</v>
      </c>
    </row>
    <row r="565" spans="28:30">
      <c r="AB565" s="922" t="s">
        <v>338</v>
      </c>
      <c r="AC565" s="208" t="s">
        <v>3056</v>
      </c>
      <c r="AD565" s="241" t="s">
        <v>2842</v>
      </c>
    </row>
    <row r="566" spans="28:30">
      <c r="AB566" s="922" t="s">
        <v>338</v>
      </c>
      <c r="AC566" s="208" t="s">
        <v>1600</v>
      </c>
      <c r="AD566" s="241" t="s">
        <v>698</v>
      </c>
    </row>
    <row r="567" spans="28:30">
      <c r="AB567" s="922" t="s">
        <v>338</v>
      </c>
      <c r="AC567" s="208" t="s">
        <v>1599</v>
      </c>
      <c r="AD567" s="241" t="s">
        <v>701</v>
      </c>
    </row>
    <row r="568" spans="28:30">
      <c r="AB568" s="922" t="s">
        <v>338</v>
      </c>
      <c r="AC568" s="208" t="s">
        <v>3057</v>
      </c>
      <c r="AD568" s="241" t="s">
        <v>2843</v>
      </c>
    </row>
    <row r="569" spans="28:30">
      <c r="AB569" s="922" t="s">
        <v>338</v>
      </c>
      <c r="AC569" s="208" t="s">
        <v>1602</v>
      </c>
      <c r="AD569" s="241" t="s">
        <v>2843</v>
      </c>
    </row>
    <row r="570" spans="28:30">
      <c r="AB570" s="922" t="s">
        <v>338</v>
      </c>
      <c r="AC570" s="208" t="s">
        <v>3058</v>
      </c>
      <c r="AD570" s="241" t="s">
        <v>2843</v>
      </c>
    </row>
    <row r="571" spans="28:30">
      <c r="AB571" s="922" t="s">
        <v>338</v>
      </c>
      <c r="AC571" s="208" t="s">
        <v>1603</v>
      </c>
      <c r="AD571" s="241" t="s">
        <v>2843</v>
      </c>
    </row>
    <row r="572" spans="28:30">
      <c r="AB572" s="922" t="s">
        <v>338</v>
      </c>
      <c r="AC572" s="208" t="s">
        <v>3059</v>
      </c>
      <c r="AD572" s="241" t="s">
        <v>2050</v>
      </c>
    </row>
    <row r="573" spans="28:30">
      <c r="AB573" s="922" t="s">
        <v>338</v>
      </c>
      <c r="AC573" s="208" t="s">
        <v>1601</v>
      </c>
      <c r="AD573" s="241" t="s">
        <v>2050</v>
      </c>
    </row>
    <row r="574" spans="28:30">
      <c r="AB574" s="922" t="s">
        <v>3060</v>
      </c>
      <c r="AC574" s="208" t="s">
        <v>3061</v>
      </c>
      <c r="AD574" s="241" t="s">
        <v>2050</v>
      </c>
    </row>
    <row r="575" spans="28:30">
      <c r="AB575" s="922" t="s">
        <v>139</v>
      </c>
      <c r="AC575" s="208" t="s">
        <v>1605</v>
      </c>
      <c r="AD575" s="241" t="s">
        <v>2841</v>
      </c>
    </row>
    <row r="576" spans="28:30">
      <c r="AB576" s="922" t="s">
        <v>54</v>
      </c>
      <c r="AC576" s="208" t="s">
        <v>3062</v>
      </c>
      <c r="AD576" s="241" t="s">
        <v>2843</v>
      </c>
    </row>
    <row r="577" spans="28:30">
      <c r="AB577" s="922" t="s">
        <v>338</v>
      </c>
      <c r="AC577" s="208" t="s">
        <v>3063</v>
      </c>
      <c r="AD577" s="241" t="s">
        <v>2050</v>
      </c>
    </row>
    <row r="578" spans="28:30">
      <c r="AB578" s="922" t="s">
        <v>13</v>
      </c>
      <c r="AC578" s="208" t="s">
        <v>2401</v>
      </c>
      <c r="AD578" s="241">
        <v>174</v>
      </c>
    </row>
    <row r="579" spans="28:30">
      <c r="AB579" s="922" t="s">
        <v>338</v>
      </c>
      <c r="AC579" s="208" t="s">
        <v>1609</v>
      </c>
      <c r="AD579" s="241" t="s">
        <v>2838</v>
      </c>
    </row>
    <row r="580" spans="28:30">
      <c r="AB580" s="922" t="s">
        <v>338</v>
      </c>
      <c r="AC580" s="208" t="s">
        <v>1613</v>
      </c>
      <c r="AD580" s="241" t="s">
        <v>2839</v>
      </c>
    </row>
    <row r="581" spans="28:30">
      <c r="AB581" s="922" t="s">
        <v>338</v>
      </c>
      <c r="AC581" s="208" t="s">
        <v>3064</v>
      </c>
      <c r="AD581" s="241" t="s">
        <v>2841</v>
      </c>
    </row>
    <row r="582" spans="28:30">
      <c r="AB582" s="922" t="s">
        <v>338</v>
      </c>
      <c r="AC582" s="208" t="s">
        <v>2403</v>
      </c>
      <c r="AD582" s="241" t="s">
        <v>698</v>
      </c>
    </row>
    <row r="583" spans="28:30">
      <c r="AB583" s="922" t="s">
        <v>338</v>
      </c>
      <c r="AC583" s="208" t="s">
        <v>3065</v>
      </c>
      <c r="AD583" s="241" t="s">
        <v>698</v>
      </c>
    </row>
    <row r="584" spans="28:30">
      <c r="AB584" s="922" t="s">
        <v>338</v>
      </c>
      <c r="AC584" s="208" t="s">
        <v>3066</v>
      </c>
      <c r="AD584" s="241" t="s">
        <v>698</v>
      </c>
    </row>
    <row r="585" spans="28:30">
      <c r="AB585" s="922" t="s">
        <v>338</v>
      </c>
      <c r="AC585" s="208" t="s">
        <v>1615</v>
      </c>
      <c r="AD585" s="241" t="s">
        <v>701</v>
      </c>
    </row>
    <row r="586" spans="28:30">
      <c r="AB586" s="922" t="s">
        <v>338</v>
      </c>
      <c r="AC586" s="208" t="s">
        <v>1614</v>
      </c>
      <c r="AD586" s="241" t="s">
        <v>701</v>
      </c>
    </row>
    <row r="587" spans="28:30">
      <c r="AB587" s="922" t="s">
        <v>338</v>
      </c>
      <c r="AC587" s="208" t="s">
        <v>3067</v>
      </c>
      <c r="AD587" s="241" t="s">
        <v>2843</v>
      </c>
    </row>
    <row r="588" spans="28:30">
      <c r="AB588" s="922" t="s">
        <v>338</v>
      </c>
      <c r="AC588" s="208" t="s">
        <v>3068</v>
      </c>
      <c r="AD588" s="241" t="s">
        <v>2843</v>
      </c>
    </row>
    <row r="589" spans="28:30">
      <c r="AB589" s="922" t="s">
        <v>338</v>
      </c>
      <c r="AC589" s="208" t="s">
        <v>1610</v>
      </c>
      <c r="AD589" s="241" t="s">
        <v>2843</v>
      </c>
    </row>
    <row r="590" spans="28:30">
      <c r="AB590" s="922" t="s">
        <v>338</v>
      </c>
      <c r="AC590" s="208" t="s">
        <v>1608</v>
      </c>
      <c r="AD590" s="241" t="s">
        <v>2843</v>
      </c>
    </row>
    <row r="591" spans="28:30">
      <c r="AB591" s="922" t="s">
        <v>338</v>
      </c>
      <c r="AC591" s="208" t="s">
        <v>2405</v>
      </c>
      <c r="AD591" s="241" t="s">
        <v>2050</v>
      </c>
    </row>
    <row r="592" spans="28:30">
      <c r="AB592" s="922" t="s">
        <v>338</v>
      </c>
      <c r="AC592" s="208" t="s">
        <v>3069</v>
      </c>
      <c r="AD592" s="241" t="s">
        <v>2050</v>
      </c>
    </row>
    <row r="593" spans="28:30">
      <c r="AB593" s="922" t="s">
        <v>338</v>
      </c>
      <c r="AC593" s="208" t="s">
        <v>3070</v>
      </c>
      <c r="AD593" s="241" t="s">
        <v>2050</v>
      </c>
    </row>
    <row r="594" spans="28:30">
      <c r="AB594" s="922" t="s">
        <v>47</v>
      </c>
      <c r="AC594" s="208" t="s">
        <v>1618</v>
      </c>
      <c r="AD594" s="241" t="s">
        <v>2838</v>
      </c>
    </row>
    <row r="595" spans="28:30">
      <c r="AB595" s="922" t="s">
        <v>338</v>
      </c>
      <c r="AC595" s="208" t="s">
        <v>3071</v>
      </c>
      <c r="AD595" s="241" t="s">
        <v>2839</v>
      </c>
    </row>
    <row r="596" spans="28:30">
      <c r="AB596" s="922" t="s">
        <v>338</v>
      </c>
      <c r="AC596" s="208" t="s">
        <v>1619</v>
      </c>
      <c r="AD596" s="241" t="s">
        <v>698</v>
      </c>
    </row>
    <row r="597" spans="28:30">
      <c r="AB597" s="922" t="s">
        <v>338</v>
      </c>
      <c r="AC597" s="208" t="s">
        <v>3072</v>
      </c>
      <c r="AD597" s="241" t="s">
        <v>701</v>
      </c>
    </row>
    <row r="598" spans="28:30">
      <c r="AB598" s="922" t="s">
        <v>338</v>
      </c>
      <c r="AC598" s="208" t="s">
        <v>2427</v>
      </c>
      <c r="AD598" s="241" t="s">
        <v>701</v>
      </c>
    </row>
    <row r="599" spans="28:30">
      <c r="AB599" s="922" t="s">
        <v>338</v>
      </c>
      <c r="AC599" s="208" t="s">
        <v>3073</v>
      </c>
      <c r="AD599" s="241" t="s">
        <v>2050</v>
      </c>
    </row>
    <row r="600" spans="28:30">
      <c r="AB600" s="922" t="s">
        <v>338</v>
      </c>
      <c r="AC600" s="208" t="s">
        <v>3074</v>
      </c>
      <c r="AD600" s="241" t="s">
        <v>2050</v>
      </c>
    </row>
    <row r="601" spans="28:30">
      <c r="AB601" s="922" t="s">
        <v>92</v>
      </c>
      <c r="AC601" s="208" t="s">
        <v>1622</v>
      </c>
      <c r="AD601" s="241" t="s">
        <v>2843</v>
      </c>
    </row>
    <row r="602" spans="28:30">
      <c r="AB602" s="922" t="s">
        <v>108</v>
      </c>
      <c r="AC602" s="208" t="s">
        <v>1623</v>
      </c>
      <c r="AD602" s="241">
        <v>25</v>
      </c>
    </row>
    <row r="603" spans="28:30">
      <c r="AB603" s="922" t="s">
        <v>338</v>
      </c>
      <c r="AC603" s="208" t="s">
        <v>3075</v>
      </c>
      <c r="AD603" s="241">
        <v>47</v>
      </c>
    </row>
    <row r="604" spans="28:30">
      <c r="AB604" s="922" t="s">
        <v>129</v>
      </c>
      <c r="AC604" s="208" t="s">
        <v>1628</v>
      </c>
      <c r="AD604" s="241" t="s">
        <v>2050</v>
      </c>
    </row>
    <row r="605" spans="28:30">
      <c r="AB605" s="922" t="s">
        <v>27</v>
      </c>
      <c r="AC605" s="208" t="s">
        <v>1629</v>
      </c>
      <c r="AD605" s="241">
        <v>155</v>
      </c>
    </row>
    <row r="606" spans="28:30">
      <c r="AB606" s="922" t="s">
        <v>338</v>
      </c>
      <c r="AC606" s="208" t="s">
        <v>1630</v>
      </c>
      <c r="AD606" s="241" t="s">
        <v>2838</v>
      </c>
    </row>
    <row r="607" spans="28:30">
      <c r="AB607" s="922" t="s">
        <v>338</v>
      </c>
      <c r="AC607" s="208" t="s">
        <v>1631</v>
      </c>
      <c r="AD607" s="241" t="s">
        <v>2839</v>
      </c>
    </row>
    <row r="608" spans="28:30">
      <c r="AB608" s="922" t="s">
        <v>338</v>
      </c>
      <c r="AC608" s="208" t="s">
        <v>1633</v>
      </c>
      <c r="AD608" s="241" t="s">
        <v>2842</v>
      </c>
    </row>
    <row r="609" spans="28:30">
      <c r="AB609" s="922" t="s">
        <v>338</v>
      </c>
      <c r="AC609" s="208" t="s">
        <v>3076</v>
      </c>
      <c r="AD609" s="241" t="s">
        <v>698</v>
      </c>
    </row>
    <row r="610" spans="28:30">
      <c r="AB610" s="922" t="s">
        <v>338</v>
      </c>
      <c r="AC610" s="208" t="s">
        <v>1634</v>
      </c>
      <c r="AD610" s="241" t="s">
        <v>701</v>
      </c>
    </row>
    <row r="611" spans="28:30">
      <c r="AB611" s="922" t="s">
        <v>338</v>
      </c>
      <c r="AC611" s="208" t="s">
        <v>1635</v>
      </c>
      <c r="AD611" s="241" t="s">
        <v>2843</v>
      </c>
    </row>
    <row r="612" spans="28:30">
      <c r="AB612" s="922" t="s">
        <v>338</v>
      </c>
      <c r="AC612" s="208" t="s">
        <v>1632</v>
      </c>
      <c r="AD612" s="241" t="s">
        <v>2843</v>
      </c>
    </row>
    <row r="613" spans="28:30">
      <c r="AB613" s="922" t="s">
        <v>338</v>
      </c>
      <c r="AC613" s="208" t="s">
        <v>3077</v>
      </c>
      <c r="AD613" s="241" t="s">
        <v>2843</v>
      </c>
    </row>
    <row r="614" spans="28:30">
      <c r="AB614" s="922" t="s">
        <v>219</v>
      </c>
      <c r="AC614" s="208" t="s">
        <v>1638</v>
      </c>
      <c r="AD614" s="241">
        <v>60</v>
      </c>
    </row>
    <row r="615" spans="28:30">
      <c r="AB615" s="922" t="s">
        <v>338</v>
      </c>
      <c r="AC615" s="208" t="s">
        <v>3078</v>
      </c>
      <c r="AD615" s="241">
        <v>96</v>
      </c>
    </row>
    <row r="616" spans="28:30">
      <c r="AB616" s="922" t="s">
        <v>338</v>
      </c>
      <c r="AC616" s="208" t="s">
        <v>2443</v>
      </c>
      <c r="AD616" s="241">
        <v>101</v>
      </c>
    </row>
    <row r="617" spans="28:30">
      <c r="AB617" s="922" t="s">
        <v>338</v>
      </c>
      <c r="AC617" s="208" t="s">
        <v>3079</v>
      </c>
      <c r="AD617" s="241">
        <v>151</v>
      </c>
    </row>
    <row r="618" spans="28:30">
      <c r="AB618" s="922" t="s">
        <v>338</v>
      </c>
      <c r="AC618" s="208" t="s">
        <v>1641</v>
      </c>
      <c r="AD618" s="241">
        <v>167</v>
      </c>
    </row>
    <row r="619" spans="28:30">
      <c r="AB619" s="922" t="s">
        <v>338</v>
      </c>
      <c r="AC619" s="208" t="s">
        <v>3080</v>
      </c>
      <c r="AD619" s="241">
        <v>176</v>
      </c>
    </row>
    <row r="620" spans="28:30">
      <c r="AB620" s="922" t="s">
        <v>338</v>
      </c>
      <c r="AC620" s="208" t="s">
        <v>3081</v>
      </c>
      <c r="AD620" s="241">
        <v>187</v>
      </c>
    </row>
    <row r="621" spans="28:30">
      <c r="AB621" s="922" t="s">
        <v>338</v>
      </c>
      <c r="AC621" s="208" t="s">
        <v>1644</v>
      </c>
      <c r="AD621" s="241" t="s">
        <v>2839</v>
      </c>
    </row>
    <row r="622" spans="28:30">
      <c r="AB622" s="922" t="s">
        <v>338</v>
      </c>
      <c r="AC622" s="208" t="s">
        <v>1652</v>
      </c>
      <c r="AD622" s="241" t="s">
        <v>2841</v>
      </c>
    </row>
    <row r="623" spans="28:30">
      <c r="AB623" s="922" t="s">
        <v>338</v>
      </c>
      <c r="AC623" s="208" t="s">
        <v>1639</v>
      </c>
      <c r="AD623" s="241" t="s">
        <v>2842</v>
      </c>
    </row>
    <row r="624" spans="28:30">
      <c r="AB624" s="922" t="s">
        <v>338</v>
      </c>
      <c r="AC624" s="208" t="s">
        <v>1665</v>
      </c>
      <c r="AD624" s="241" t="s">
        <v>701</v>
      </c>
    </row>
    <row r="625" spans="28:30">
      <c r="AB625" s="922" t="s">
        <v>338</v>
      </c>
      <c r="AC625" s="208" t="s">
        <v>1662</v>
      </c>
      <c r="AD625" s="241" t="s">
        <v>2843</v>
      </c>
    </row>
    <row r="626" spans="28:30">
      <c r="AB626" s="922" t="s">
        <v>338</v>
      </c>
      <c r="AC626" s="208" t="s">
        <v>1655</v>
      </c>
      <c r="AD626" s="241" t="s">
        <v>2843</v>
      </c>
    </row>
    <row r="627" spans="28:30">
      <c r="AB627" s="922" t="s">
        <v>338</v>
      </c>
      <c r="AC627" s="208" t="s">
        <v>1651</v>
      </c>
      <c r="AD627" s="241" t="s">
        <v>2843</v>
      </c>
    </row>
    <row r="628" spans="28:30">
      <c r="AB628" s="922" t="s">
        <v>338</v>
      </c>
      <c r="AC628" s="208" t="s">
        <v>1661</v>
      </c>
      <c r="AD628" s="241" t="s">
        <v>2843</v>
      </c>
    </row>
    <row r="629" spans="28:30">
      <c r="AB629" s="922" t="s">
        <v>338</v>
      </c>
      <c r="AC629" s="208" t="s">
        <v>1653</v>
      </c>
      <c r="AD629" s="241" t="s">
        <v>2843</v>
      </c>
    </row>
    <row r="630" spans="28:30">
      <c r="AB630" s="922" t="s">
        <v>338</v>
      </c>
      <c r="AC630" s="208" t="s">
        <v>1650</v>
      </c>
      <c r="AD630" s="241" t="s">
        <v>2050</v>
      </c>
    </row>
    <row r="631" spans="28:30">
      <c r="AB631" s="922" t="s">
        <v>338</v>
      </c>
      <c r="AC631" s="208" t="s">
        <v>2448</v>
      </c>
      <c r="AD631" s="241" t="s">
        <v>2050</v>
      </c>
    </row>
    <row r="632" spans="28:30">
      <c r="AB632" s="922" t="s">
        <v>338</v>
      </c>
      <c r="AC632" s="208" t="s">
        <v>1645</v>
      </c>
      <c r="AD632" s="241" t="s">
        <v>2050</v>
      </c>
    </row>
    <row r="633" spans="28:30">
      <c r="AB633" s="922" t="s">
        <v>338</v>
      </c>
      <c r="AC633" s="208" t="s">
        <v>1647</v>
      </c>
      <c r="AD633" s="241" t="s">
        <v>2050</v>
      </c>
    </row>
    <row r="634" spans="28:30">
      <c r="AB634" s="922" t="s">
        <v>338</v>
      </c>
      <c r="AC634" s="208" t="s">
        <v>1669</v>
      </c>
      <c r="AD634" s="241" t="s">
        <v>2050</v>
      </c>
    </row>
    <row r="635" spans="28:30">
      <c r="AB635" s="922" t="s">
        <v>338</v>
      </c>
      <c r="AC635" s="208" t="s">
        <v>1654</v>
      </c>
      <c r="AD635" s="241" t="s">
        <v>2050</v>
      </c>
    </row>
    <row r="636" spans="28:30">
      <c r="AB636" s="922" t="s">
        <v>28</v>
      </c>
      <c r="AC636" s="208" t="s">
        <v>1677</v>
      </c>
      <c r="AD636" s="241">
        <v>152</v>
      </c>
    </row>
    <row r="637" spans="28:30">
      <c r="AB637" s="922" t="s">
        <v>338</v>
      </c>
      <c r="AC637" s="208" t="s">
        <v>1671</v>
      </c>
      <c r="AD637" s="241">
        <v>182</v>
      </c>
    </row>
    <row r="638" spans="28:30">
      <c r="AB638" s="922" t="s">
        <v>338</v>
      </c>
      <c r="AC638" s="208" t="s">
        <v>1670</v>
      </c>
      <c r="AD638" s="241">
        <v>198</v>
      </c>
    </row>
    <row r="639" spans="28:30">
      <c r="AB639" s="922" t="s">
        <v>338</v>
      </c>
      <c r="AC639" s="208" t="s">
        <v>1684</v>
      </c>
      <c r="AD639" s="241" t="s">
        <v>2839</v>
      </c>
    </row>
    <row r="640" spans="28:30">
      <c r="AB640" s="922" t="s">
        <v>338</v>
      </c>
      <c r="AC640" s="208" t="s">
        <v>1675</v>
      </c>
      <c r="AD640" s="241" t="s">
        <v>2841</v>
      </c>
    </row>
    <row r="641" spans="28:30">
      <c r="AB641" s="922" t="s">
        <v>338</v>
      </c>
      <c r="AC641" s="208" t="s">
        <v>3082</v>
      </c>
      <c r="AD641" s="241" t="s">
        <v>698</v>
      </c>
    </row>
    <row r="642" spans="28:30">
      <c r="AB642" s="922" t="s">
        <v>338</v>
      </c>
      <c r="AC642" s="208" t="s">
        <v>1674</v>
      </c>
      <c r="AD642" s="241" t="s">
        <v>698</v>
      </c>
    </row>
    <row r="643" spans="28:30">
      <c r="AB643" s="922" t="s">
        <v>338</v>
      </c>
      <c r="AC643" s="208" t="s">
        <v>1672</v>
      </c>
      <c r="AD643" s="241" t="s">
        <v>701</v>
      </c>
    </row>
    <row r="644" spans="28:30">
      <c r="AB644" s="922" t="s">
        <v>338</v>
      </c>
      <c r="AC644" s="208" t="s">
        <v>3083</v>
      </c>
      <c r="AD644" s="241" t="s">
        <v>2843</v>
      </c>
    </row>
    <row r="645" spans="28:30">
      <c r="AB645" s="922" t="s">
        <v>338</v>
      </c>
      <c r="AC645" s="208" t="s">
        <v>3084</v>
      </c>
      <c r="AD645" s="241" t="s">
        <v>2843</v>
      </c>
    </row>
    <row r="646" spans="28:30">
      <c r="AB646" s="922" t="s">
        <v>338</v>
      </c>
      <c r="AC646" s="208" t="s">
        <v>3085</v>
      </c>
      <c r="AD646" s="241" t="s">
        <v>2843</v>
      </c>
    </row>
    <row r="647" spans="28:30">
      <c r="AB647" s="922" t="s">
        <v>338</v>
      </c>
      <c r="AC647" s="208" t="s">
        <v>3086</v>
      </c>
      <c r="AD647" s="241" t="s">
        <v>2843</v>
      </c>
    </row>
    <row r="648" spans="28:30">
      <c r="AB648" s="922" t="s">
        <v>338</v>
      </c>
      <c r="AC648" s="208" t="s">
        <v>1692</v>
      </c>
      <c r="AD648" s="241" t="s">
        <v>2843</v>
      </c>
    </row>
    <row r="649" spans="28:30">
      <c r="AB649" s="922" t="s">
        <v>338</v>
      </c>
      <c r="AC649" s="208" t="s">
        <v>3087</v>
      </c>
      <c r="AD649" s="241" t="s">
        <v>2843</v>
      </c>
    </row>
    <row r="650" spans="28:30">
      <c r="AB650" s="922" t="s">
        <v>338</v>
      </c>
      <c r="AC650" s="208" t="s">
        <v>3088</v>
      </c>
      <c r="AD650" s="241" t="s">
        <v>2843</v>
      </c>
    </row>
    <row r="651" spans="28:30">
      <c r="AB651" s="922" t="s">
        <v>338</v>
      </c>
      <c r="AC651" s="208" t="s">
        <v>1705</v>
      </c>
      <c r="AD651" s="241" t="s">
        <v>2843</v>
      </c>
    </row>
    <row r="652" spans="28:30">
      <c r="AB652" s="922" t="s">
        <v>338</v>
      </c>
      <c r="AC652" s="208" t="s">
        <v>1673</v>
      </c>
      <c r="AD652" s="241" t="s">
        <v>2843</v>
      </c>
    </row>
    <row r="653" spans="28:30">
      <c r="AB653" s="922" t="s">
        <v>338</v>
      </c>
      <c r="AC653" s="208" t="s">
        <v>1691</v>
      </c>
      <c r="AD653" s="241" t="s">
        <v>2843</v>
      </c>
    </row>
    <row r="654" spans="28:30">
      <c r="AB654" s="922" t="s">
        <v>338</v>
      </c>
      <c r="AC654" s="208" t="s">
        <v>3089</v>
      </c>
      <c r="AD654" s="241" t="s">
        <v>2843</v>
      </c>
    </row>
    <row r="655" spans="28:30">
      <c r="AB655" s="922" t="s">
        <v>338</v>
      </c>
      <c r="AC655" s="208" t="s">
        <v>3090</v>
      </c>
      <c r="AD655" s="241" t="s">
        <v>2843</v>
      </c>
    </row>
    <row r="656" spans="28:30">
      <c r="AB656" s="922" t="s">
        <v>338</v>
      </c>
      <c r="AC656" s="208" t="s">
        <v>1685</v>
      </c>
      <c r="AD656" s="241" t="s">
        <v>2843</v>
      </c>
    </row>
    <row r="657" spans="28:30">
      <c r="AB657" s="922" t="s">
        <v>338</v>
      </c>
      <c r="AC657" s="208" t="s">
        <v>1707</v>
      </c>
      <c r="AD657" s="241" t="s">
        <v>2050</v>
      </c>
    </row>
    <row r="658" spans="28:30">
      <c r="AB658" s="922" t="s">
        <v>338</v>
      </c>
      <c r="AC658" s="208" t="s">
        <v>3091</v>
      </c>
      <c r="AD658" s="241" t="s">
        <v>2050</v>
      </c>
    </row>
    <row r="659" spans="28:30">
      <c r="AB659" s="922" t="s">
        <v>338</v>
      </c>
      <c r="AC659" s="208" t="s">
        <v>1676</v>
      </c>
      <c r="AD659" s="241" t="s">
        <v>2050</v>
      </c>
    </row>
    <row r="660" spans="28:30">
      <c r="AB660" s="922" t="s">
        <v>338</v>
      </c>
      <c r="AC660" s="208" t="s">
        <v>3092</v>
      </c>
      <c r="AD660" s="241" t="s">
        <v>2050</v>
      </c>
    </row>
    <row r="661" spans="28:30">
      <c r="AB661" s="922" t="s">
        <v>338</v>
      </c>
      <c r="AC661" s="208" t="s">
        <v>1702</v>
      </c>
      <c r="AD661" s="241" t="s">
        <v>2050</v>
      </c>
    </row>
    <row r="662" spans="28:30">
      <c r="AB662" s="922" t="s">
        <v>338</v>
      </c>
      <c r="AC662" s="208" t="s">
        <v>3093</v>
      </c>
      <c r="AD662" s="241" t="s">
        <v>2050</v>
      </c>
    </row>
    <row r="663" spans="28:30">
      <c r="AB663" s="922" t="s">
        <v>338</v>
      </c>
      <c r="AC663" s="208" t="s">
        <v>3094</v>
      </c>
      <c r="AD663" s="241" t="s">
        <v>2050</v>
      </c>
    </row>
    <row r="664" spans="28:30">
      <c r="AB664" s="922" t="s">
        <v>338</v>
      </c>
      <c r="AC664" s="208" t="s">
        <v>3095</v>
      </c>
      <c r="AD664" s="241" t="s">
        <v>2050</v>
      </c>
    </row>
    <row r="665" spans="28:30">
      <c r="AB665" s="922" t="s">
        <v>338</v>
      </c>
      <c r="AC665" s="208" t="s">
        <v>1679</v>
      </c>
      <c r="AD665" s="241" t="s">
        <v>2050</v>
      </c>
    </row>
    <row r="666" spans="28:30">
      <c r="AB666" s="922" t="s">
        <v>338</v>
      </c>
      <c r="AC666" s="208" t="s">
        <v>1699</v>
      </c>
      <c r="AD666" s="241" t="s">
        <v>2050</v>
      </c>
    </row>
    <row r="667" spans="28:30">
      <c r="AB667" s="922" t="s">
        <v>338</v>
      </c>
      <c r="AC667" s="208" t="s">
        <v>3096</v>
      </c>
      <c r="AD667" s="241" t="s">
        <v>2050</v>
      </c>
    </row>
    <row r="668" spans="28:30">
      <c r="AB668" s="922" t="s">
        <v>338</v>
      </c>
      <c r="AC668" s="208" t="s">
        <v>1681</v>
      </c>
      <c r="AD668" s="241" t="s">
        <v>2050</v>
      </c>
    </row>
    <row r="669" spans="28:30">
      <c r="AB669" s="922" t="s">
        <v>338</v>
      </c>
      <c r="AC669" s="208" t="s">
        <v>1678</v>
      </c>
      <c r="AD669" s="241" t="s">
        <v>2050</v>
      </c>
    </row>
    <row r="670" spans="28:30">
      <c r="AB670" s="922" t="s">
        <v>338</v>
      </c>
      <c r="AC670" s="208" t="s">
        <v>1686</v>
      </c>
      <c r="AD670" s="241" t="s">
        <v>2050</v>
      </c>
    </row>
    <row r="671" spans="28:30">
      <c r="AB671" s="922" t="s">
        <v>338</v>
      </c>
      <c r="AC671" s="208" t="s">
        <v>1682</v>
      </c>
      <c r="AD671" s="241" t="s">
        <v>2050</v>
      </c>
    </row>
    <row r="672" spans="28:30">
      <c r="AB672" s="922" t="s">
        <v>56</v>
      </c>
      <c r="AC672" s="208" t="s">
        <v>3097</v>
      </c>
      <c r="AD672" s="241" t="s">
        <v>698</v>
      </c>
    </row>
    <row r="673" spans="28:30">
      <c r="AB673" s="922" t="s">
        <v>86</v>
      </c>
      <c r="AC673" s="208" t="s">
        <v>1710</v>
      </c>
      <c r="AD673" s="241">
        <v>36</v>
      </c>
    </row>
    <row r="674" spans="28:30">
      <c r="AB674" s="922" t="s">
        <v>338</v>
      </c>
      <c r="AC674" s="208" t="s">
        <v>1714</v>
      </c>
      <c r="AD674" s="241">
        <v>103</v>
      </c>
    </row>
    <row r="675" spans="28:30">
      <c r="AB675" s="922" t="s">
        <v>338</v>
      </c>
      <c r="AC675" s="208" t="s">
        <v>1712</v>
      </c>
      <c r="AD675" s="241">
        <v>111</v>
      </c>
    </row>
    <row r="676" spans="28:30">
      <c r="AB676" s="922" t="s">
        <v>338</v>
      </c>
      <c r="AC676" s="208" t="s">
        <v>1711</v>
      </c>
      <c r="AD676" s="241">
        <v>183</v>
      </c>
    </row>
    <row r="677" spans="28:30">
      <c r="AB677" s="922" t="s">
        <v>338</v>
      </c>
      <c r="AC677" s="208" t="s">
        <v>1713</v>
      </c>
      <c r="AD677" s="241">
        <v>191</v>
      </c>
    </row>
    <row r="678" spans="28:30">
      <c r="AB678" s="922" t="s">
        <v>338</v>
      </c>
      <c r="AC678" s="208" t="s">
        <v>1716</v>
      </c>
      <c r="AD678" s="241" t="s">
        <v>2838</v>
      </c>
    </row>
    <row r="679" spans="28:30">
      <c r="AB679" s="922" t="s">
        <v>338</v>
      </c>
      <c r="AC679" s="208" t="s">
        <v>1715</v>
      </c>
      <c r="AD679" s="241" t="s">
        <v>2838</v>
      </c>
    </row>
    <row r="680" spans="28:30">
      <c r="AB680" s="922" t="s">
        <v>338</v>
      </c>
      <c r="AC680" s="208" t="s">
        <v>3098</v>
      </c>
      <c r="AD680" s="241" t="s">
        <v>2842</v>
      </c>
    </row>
    <row r="681" spans="28:30">
      <c r="AB681" s="922" t="s">
        <v>338</v>
      </c>
      <c r="AC681" s="208" t="s">
        <v>1718</v>
      </c>
      <c r="AD681" s="241" t="s">
        <v>2842</v>
      </c>
    </row>
    <row r="682" spans="28:30">
      <c r="AB682" s="922" t="s">
        <v>338</v>
      </c>
      <c r="AC682" s="208" t="s">
        <v>3099</v>
      </c>
      <c r="AD682" s="241" t="s">
        <v>2842</v>
      </c>
    </row>
    <row r="683" spans="28:30">
      <c r="AB683" s="922" t="s">
        <v>338</v>
      </c>
      <c r="AC683" s="208" t="s">
        <v>2471</v>
      </c>
      <c r="AD683" s="241" t="s">
        <v>698</v>
      </c>
    </row>
    <row r="684" spans="28:30">
      <c r="AB684" s="922" t="s">
        <v>338</v>
      </c>
      <c r="AC684" s="208" t="s">
        <v>3100</v>
      </c>
      <c r="AD684" s="241" t="s">
        <v>2050</v>
      </c>
    </row>
    <row r="685" spans="28:30">
      <c r="AB685" s="922" t="s">
        <v>0</v>
      </c>
      <c r="AC685" s="208" t="s">
        <v>1724</v>
      </c>
      <c r="AD685" s="241">
        <v>14</v>
      </c>
    </row>
    <row r="686" spans="28:30">
      <c r="AB686" s="922" t="s">
        <v>338</v>
      </c>
      <c r="AC686" s="208" t="s">
        <v>3101</v>
      </c>
      <c r="AD686" s="241">
        <v>43</v>
      </c>
    </row>
    <row r="687" spans="28:30">
      <c r="AB687" s="922" t="s">
        <v>338</v>
      </c>
      <c r="AC687" s="208" t="s">
        <v>1725</v>
      </c>
      <c r="AD687" s="241">
        <v>73</v>
      </c>
    </row>
    <row r="688" spans="28:30">
      <c r="AB688" s="922" t="s">
        <v>338</v>
      </c>
      <c r="AC688" s="208" t="s">
        <v>1728</v>
      </c>
      <c r="AD688" s="241">
        <v>92</v>
      </c>
    </row>
    <row r="689" spans="28:30">
      <c r="AB689" s="922" t="s">
        <v>338</v>
      </c>
      <c r="AC689" s="208" t="s">
        <v>1729</v>
      </c>
      <c r="AD689" s="241">
        <v>109</v>
      </c>
    </row>
    <row r="690" spans="28:30">
      <c r="AB690" s="922" t="s">
        <v>338</v>
      </c>
      <c r="AC690" s="208" t="s">
        <v>1726</v>
      </c>
      <c r="AD690" s="241">
        <v>149</v>
      </c>
    </row>
    <row r="691" spans="28:30">
      <c r="AB691" s="922" t="s">
        <v>338</v>
      </c>
      <c r="AC691" s="208" t="s">
        <v>1730</v>
      </c>
      <c r="AD691" s="241">
        <v>191</v>
      </c>
    </row>
    <row r="692" spans="28:30">
      <c r="AB692" s="922" t="s">
        <v>338</v>
      </c>
      <c r="AC692" s="208" t="s">
        <v>3102</v>
      </c>
      <c r="AD692" s="241" t="s">
        <v>2839</v>
      </c>
    </row>
    <row r="693" spans="28:30">
      <c r="AB693" s="922" t="s">
        <v>338</v>
      </c>
      <c r="AC693" s="208" t="s">
        <v>1731</v>
      </c>
      <c r="AD693" s="241" t="s">
        <v>2842</v>
      </c>
    </row>
    <row r="694" spans="28:30">
      <c r="AB694" s="922" t="s">
        <v>338</v>
      </c>
      <c r="AC694" s="208" t="s">
        <v>3103</v>
      </c>
      <c r="AD694" s="241" t="s">
        <v>698</v>
      </c>
    </row>
    <row r="695" spans="28:30">
      <c r="AB695" s="922" t="s">
        <v>338</v>
      </c>
      <c r="AC695" s="208" t="s">
        <v>3104</v>
      </c>
      <c r="AD695" s="241" t="s">
        <v>698</v>
      </c>
    </row>
    <row r="696" spans="28:30">
      <c r="AB696" s="922" t="s">
        <v>50</v>
      </c>
      <c r="AC696" s="208" t="s">
        <v>1734</v>
      </c>
      <c r="AD696" s="241">
        <v>97</v>
      </c>
    </row>
    <row r="697" spans="28:30">
      <c r="AB697" s="922" t="s">
        <v>338</v>
      </c>
      <c r="AC697" s="208" t="s">
        <v>1741</v>
      </c>
      <c r="AD697" s="241" t="s">
        <v>2841</v>
      </c>
    </row>
    <row r="698" spans="28:30">
      <c r="AB698" s="922" t="s">
        <v>338</v>
      </c>
      <c r="AC698" s="208" t="s">
        <v>1737</v>
      </c>
      <c r="AD698" s="241" t="s">
        <v>2842</v>
      </c>
    </row>
    <row r="699" spans="28:30">
      <c r="AB699" s="922" t="s">
        <v>338</v>
      </c>
      <c r="AC699" s="208" t="s">
        <v>3105</v>
      </c>
      <c r="AD699" s="241" t="s">
        <v>698</v>
      </c>
    </row>
    <row r="700" spans="28:30">
      <c r="AB700" s="922" t="s">
        <v>338</v>
      </c>
      <c r="AC700" s="208" t="s">
        <v>3106</v>
      </c>
      <c r="AD700" s="241" t="s">
        <v>698</v>
      </c>
    </row>
    <row r="701" spans="28:30">
      <c r="AB701" s="922" t="s">
        <v>338</v>
      </c>
      <c r="AC701" s="208" t="s">
        <v>2478</v>
      </c>
      <c r="AD701" s="241" t="s">
        <v>701</v>
      </c>
    </row>
    <row r="702" spans="28:30">
      <c r="AB702" s="922" t="s">
        <v>338</v>
      </c>
      <c r="AC702" s="208" t="s">
        <v>1736</v>
      </c>
      <c r="AD702" s="241" t="s">
        <v>701</v>
      </c>
    </row>
    <row r="703" spans="28:30">
      <c r="AB703" s="922" t="s">
        <v>338</v>
      </c>
      <c r="AC703" s="208" t="s">
        <v>2479</v>
      </c>
      <c r="AD703" s="241" t="s">
        <v>701</v>
      </c>
    </row>
    <row r="704" spans="28:30">
      <c r="AB704" s="922" t="s">
        <v>338</v>
      </c>
      <c r="AC704" s="208" t="s">
        <v>1747</v>
      </c>
      <c r="AD704" s="241" t="s">
        <v>2843</v>
      </c>
    </row>
    <row r="705" spans="28:30">
      <c r="AB705" s="922" t="s">
        <v>338</v>
      </c>
      <c r="AC705" s="208" t="s">
        <v>1745</v>
      </c>
      <c r="AD705" s="241" t="s">
        <v>2050</v>
      </c>
    </row>
    <row r="706" spans="28:30">
      <c r="AB706" s="922" t="s">
        <v>338</v>
      </c>
      <c r="AC706" s="208" t="s">
        <v>1738</v>
      </c>
      <c r="AD706" s="241" t="s">
        <v>2050</v>
      </c>
    </row>
    <row r="707" spans="28:30">
      <c r="AB707" s="922" t="s">
        <v>338</v>
      </c>
      <c r="AC707" s="208" t="s">
        <v>3107</v>
      </c>
      <c r="AD707" s="241" t="s">
        <v>2050</v>
      </c>
    </row>
    <row r="708" spans="28:30">
      <c r="AB708" s="922" t="s">
        <v>338</v>
      </c>
      <c r="AC708" s="208" t="s">
        <v>1742</v>
      </c>
      <c r="AD708" s="241" t="s">
        <v>2050</v>
      </c>
    </row>
    <row r="709" spans="28:30">
      <c r="AB709" s="922" t="s">
        <v>338</v>
      </c>
      <c r="AC709" s="208" t="s">
        <v>1743</v>
      </c>
      <c r="AD709" s="241" t="s">
        <v>2050</v>
      </c>
    </row>
    <row r="710" spans="28:30">
      <c r="AB710" s="922" t="s">
        <v>338</v>
      </c>
      <c r="AC710" s="208" t="s">
        <v>2483</v>
      </c>
      <c r="AD710" s="241" t="s">
        <v>2050</v>
      </c>
    </row>
    <row r="711" spans="28:30">
      <c r="AB711" s="922" t="s">
        <v>338</v>
      </c>
      <c r="AC711" s="208" t="s">
        <v>3108</v>
      </c>
      <c r="AD711" s="241" t="s">
        <v>2050</v>
      </c>
    </row>
    <row r="712" spans="28:30">
      <c r="AB712" s="922" t="s">
        <v>338</v>
      </c>
      <c r="AC712" s="208" t="s">
        <v>1740</v>
      </c>
      <c r="AD712" s="241" t="s">
        <v>2050</v>
      </c>
    </row>
    <row r="713" spans="28:30">
      <c r="AB713" s="922" t="s">
        <v>338</v>
      </c>
      <c r="AC713" s="208" t="s">
        <v>2482</v>
      </c>
      <c r="AD713" s="241" t="s">
        <v>2050</v>
      </c>
    </row>
    <row r="714" spans="28:30">
      <c r="AB714" s="922" t="s">
        <v>23</v>
      </c>
      <c r="AC714" s="208" t="s">
        <v>1749</v>
      </c>
      <c r="AD714" s="241" t="s">
        <v>2843</v>
      </c>
    </row>
    <row r="715" spans="28:30">
      <c r="AB715" s="922" t="s">
        <v>338</v>
      </c>
      <c r="AC715" s="208" t="s">
        <v>3109</v>
      </c>
      <c r="AD715" s="241" t="s">
        <v>2843</v>
      </c>
    </row>
    <row r="716" spans="28:30">
      <c r="AB716" s="922" t="s">
        <v>338</v>
      </c>
      <c r="AC716" s="208" t="s">
        <v>1748</v>
      </c>
      <c r="AD716" s="241" t="s">
        <v>2843</v>
      </c>
    </row>
    <row r="717" spans="28:30">
      <c r="AB717" s="922" t="s">
        <v>338</v>
      </c>
      <c r="AC717" s="208" t="s">
        <v>3110</v>
      </c>
      <c r="AD717" s="241" t="s">
        <v>2050</v>
      </c>
    </row>
    <row r="718" spans="28:30">
      <c r="AB718" s="922" t="s">
        <v>21</v>
      </c>
      <c r="AC718" s="208" t="s">
        <v>3111</v>
      </c>
      <c r="AD718" s="241" t="s">
        <v>698</v>
      </c>
    </row>
    <row r="719" spans="28:30">
      <c r="AB719" s="922" t="s">
        <v>338</v>
      </c>
      <c r="AC719" s="208" t="s">
        <v>2489</v>
      </c>
      <c r="AD719" s="241" t="s">
        <v>698</v>
      </c>
    </row>
    <row r="720" spans="28:30">
      <c r="AB720" s="922" t="s">
        <v>338</v>
      </c>
      <c r="AC720" s="208" t="s">
        <v>1754</v>
      </c>
      <c r="AD720" s="241" t="s">
        <v>701</v>
      </c>
    </row>
    <row r="721" spans="28:30">
      <c r="AB721" s="922" t="s">
        <v>338</v>
      </c>
      <c r="AC721" s="208" t="s">
        <v>3112</v>
      </c>
      <c r="AD721" s="241" t="s">
        <v>701</v>
      </c>
    </row>
    <row r="722" spans="28:30">
      <c r="AB722" s="922" t="s">
        <v>338</v>
      </c>
      <c r="AC722" s="208" t="s">
        <v>1759</v>
      </c>
      <c r="AD722" s="241" t="s">
        <v>2843</v>
      </c>
    </row>
    <row r="723" spans="28:30">
      <c r="AB723" s="922" t="s">
        <v>338</v>
      </c>
      <c r="AC723" s="208" t="s">
        <v>3113</v>
      </c>
      <c r="AD723" s="241" t="s">
        <v>2843</v>
      </c>
    </row>
    <row r="724" spans="28:30">
      <c r="AB724" s="922" t="s">
        <v>338</v>
      </c>
      <c r="AC724" s="208" t="s">
        <v>3114</v>
      </c>
      <c r="AD724" s="241" t="s">
        <v>2843</v>
      </c>
    </row>
    <row r="725" spans="28:30">
      <c r="AB725" s="922" t="s">
        <v>338</v>
      </c>
      <c r="AC725" s="208" t="s">
        <v>1755</v>
      </c>
      <c r="AD725" s="241" t="s">
        <v>2050</v>
      </c>
    </row>
    <row r="726" spans="28:30">
      <c r="AB726" s="922" t="s">
        <v>338</v>
      </c>
      <c r="AC726" s="208" t="s">
        <v>1753</v>
      </c>
      <c r="AD726" s="241" t="s">
        <v>2050</v>
      </c>
    </row>
    <row r="727" spans="28:30">
      <c r="AB727" s="922" t="s">
        <v>338</v>
      </c>
      <c r="AC727" s="208" t="s">
        <v>3115</v>
      </c>
      <c r="AD727" s="241" t="s">
        <v>2050</v>
      </c>
    </row>
    <row r="728" spans="28:30">
      <c r="AB728" s="922" t="s">
        <v>338</v>
      </c>
      <c r="AC728" s="208" t="s">
        <v>1760</v>
      </c>
      <c r="AD728" s="241" t="s">
        <v>2050</v>
      </c>
    </row>
    <row r="729" spans="28:30">
      <c r="AB729" s="922" t="s">
        <v>37</v>
      </c>
      <c r="AC729" s="208" t="s">
        <v>3116</v>
      </c>
      <c r="AD729" s="241" t="s">
        <v>698</v>
      </c>
    </row>
    <row r="730" spans="28:30">
      <c r="AB730" s="922" t="s">
        <v>29</v>
      </c>
      <c r="AC730" s="208" t="s">
        <v>2498</v>
      </c>
      <c r="AD730" s="241" t="s">
        <v>701</v>
      </c>
    </row>
    <row r="731" spans="28:30">
      <c r="AB731" s="922" t="s">
        <v>338</v>
      </c>
      <c r="AC731" s="208" t="s">
        <v>2497</v>
      </c>
      <c r="AD731" s="241" t="s">
        <v>701</v>
      </c>
    </row>
    <row r="732" spans="28:30">
      <c r="AB732" s="922" t="s">
        <v>338</v>
      </c>
      <c r="AC732" s="208" t="s">
        <v>3117</v>
      </c>
      <c r="AD732" s="241" t="s">
        <v>2050</v>
      </c>
    </row>
    <row r="733" spans="28:30">
      <c r="AB733" s="922" t="s">
        <v>106</v>
      </c>
      <c r="AC733" s="208" t="s">
        <v>2500</v>
      </c>
      <c r="AD733" s="241" t="s">
        <v>2841</v>
      </c>
    </row>
    <row r="734" spans="28:30">
      <c r="AB734" s="922" t="s">
        <v>338</v>
      </c>
      <c r="AC734" s="208" t="s">
        <v>3118</v>
      </c>
      <c r="AD734" s="241" t="s">
        <v>2842</v>
      </c>
    </row>
    <row r="735" spans="28:30">
      <c r="AB735" s="922" t="s">
        <v>338</v>
      </c>
      <c r="AC735" s="208" t="s">
        <v>2503</v>
      </c>
      <c r="AD735" s="241" t="s">
        <v>2843</v>
      </c>
    </row>
    <row r="736" spans="28:30">
      <c r="AB736" s="922" t="s">
        <v>338</v>
      </c>
      <c r="AC736" s="208" t="s">
        <v>2501</v>
      </c>
      <c r="AD736" s="241" t="s">
        <v>2050</v>
      </c>
    </row>
    <row r="737" spans="28:30">
      <c r="AB737" s="922" t="s">
        <v>338</v>
      </c>
      <c r="AC737" s="208" t="s">
        <v>2506</v>
      </c>
      <c r="AD737" s="241" t="s">
        <v>2050</v>
      </c>
    </row>
    <row r="738" spans="28:30">
      <c r="AB738" s="922" t="s">
        <v>25</v>
      </c>
      <c r="AC738" s="208" t="s">
        <v>1765</v>
      </c>
      <c r="AD738" s="241">
        <v>1</v>
      </c>
    </row>
    <row r="739" spans="28:30">
      <c r="AB739" s="922" t="s">
        <v>338</v>
      </c>
      <c r="AC739" s="208" t="s">
        <v>1764</v>
      </c>
      <c r="AD739" s="241">
        <v>6</v>
      </c>
    </row>
    <row r="740" spans="28:30">
      <c r="AB740" s="922" t="s">
        <v>338</v>
      </c>
      <c r="AC740" s="208" t="s">
        <v>1767</v>
      </c>
      <c r="AD740" s="241">
        <v>11</v>
      </c>
    </row>
    <row r="741" spans="28:30">
      <c r="AB741" s="922" t="s">
        <v>338</v>
      </c>
      <c r="AC741" s="208" t="s">
        <v>2507</v>
      </c>
      <c r="AD741" s="241">
        <v>16</v>
      </c>
    </row>
    <row r="742" spans="28:30">
      <c r="AB742" s="922" t="s">
        <v>338</v>
      </c>
      <c r="AC742" s="208" t="s">
        <v>1780</v>
      </c>
      <c r="AD742" s="241">
        <v>27</v>
      </c>
    </row>
    <row r="743" spans="28:30">
      <c r="AB743" s="922" t="s">
        <v>338</v>
      </c>
      <c r="AC743" s="208" t="s">
        <v>3119</v>
      </c>
      <c r="AD743" s="241">
        <v>30</v>
      </c>
    </row>
    <row r="744" spans="28:30">
      <c r="AB744" s="922" t="s">
        <v>338</v>
      </c>
      <c r="AC744" s="208" t="s">
        <v>3120</v>
      </c>
      <c r="AD744" s="241">
        <v>35</v>
      </c>
    </row>
    <row r="745" spans="28:30">
      <c r="AB745" s="922" t="s">
        <v>338</v>
      </c>
      <c r="AC745" s="208" t="s">
        <v>3121</v>
      </c>
      <c r="AD745" s="241">
        <v>51</v>
      </c>
    </row>
    <row r="746" spans="28:30">
      <c r="AB746" s="922" t="s">
        <v>338</v>
      </c>
      <c r="AC746" s="208" t="s">
        <v>1778</v>
      </c>
      <c r="AD746" s="241">
        <v>77</v>
      </c>
    </row>
    <row r="747" spans="28:30">
      <c r="AB747" s="922" t="s">
        <v>338</v>
      </c>
      <c r="AC747" s="208" t="s">
        <v>1771</v>
      </c>
      <c r="AD747" s="241">
        <v>91</v>
      </c>
    </row>
    <row r="748" spans="28:30">
      <c r="AB748" s="922" t="s">
        <v>338</v>
      </c>
      <c r="AC748" s="208" t="s">
        <v>2510</v>
      </c>
      <c r="AD748" s="241">
        <v>92</v>
      </c>
    </row>
    <row r="749" spans="28:30">
      <c r="AB749" s="922" t="s">
        <v>338</v>
      </c>
      <c r="AC749" s="208" t="s">
        <v>1773</v>
      </c>
      <c r="AD749" s="241">
        <v>107</v>
      </c>
    </row>
    <row r="750" spans="28:30">
      <c r="AB750" s="922" t="s">
        <v>338</v>
      </c>
      <c r="AC750" s="208" t="s">
        <v>1787</v>
      </c>
      <c r="AD750" s="241">
        <v>110</v>
      </c>
    </row>
    <row r="751" spans="28:30">
      <c r="AB751" s="922" t="s">
        <v>338</v>
      </c>
      <c r="AC751" s="208" t="s">
        <v>3122</v>
      </c>
      <c r="AD751" s="241">
        <v>121</v>
      </c>
    </row>
    <row r="752" spans="28:30">
      <c r="AB752" s="922" t="s">
        <v>338</v>
      </c>
      <c r="AC752" s="208" t="s">
        <v>1777</v>
      </c>
      <c r="AD752" s="241">
        <v>127</v>
      </c>
    </row>
    <row r="753" spans="28:30">
      <c r="AB753" s="922" t="s">
        <v>338</v>
      </c>
      <c r="AC753" s="208" t="s">
        <v>1791</v>
      </c>
      <c r="AD753" s="241">
        <v>133</v>
      </c>
    </row>
    <row r="754" spans="28:30">
      <c r="AB754" s="922" t="s">
        <v>338</v>
      </c>
      <c r="AC754" s="208" t="s">
        <v>1792</v>
      </c>
      <c r="AD754" s="241">
        <v>136</v>
      </c>
    </row>
    <row r="755" spans="28:30">
      <c r="AB755" s="922" t="s">
        <v>338</v>
      </c>
      <c r="AC755" s="208" t="s">
        <v>1784</v>
      </c>
      <c r="AD755" s="241">
        <v>149</v>
      </c>
    </row>
    <row r="756" spans="28:30">
      <c r="AB756" s="922" t="s">
        <v>338</v>
      </c>
      <c r="AC756" s="208" t="s">
        <v>1776</v>
      </c>
      <c r="AD756" s="241">
        <v>158</v>
      </c>
    </row>
    <row r="757" spans="28:30">
      <c r="AB757" s="922" t="s">
        <v>338</v>
      </c>
      <c r="AC757" s="208" t="s">
        <v>1774</v>
      </c>
      <c r="AD757" s="241">
        <v>160</v>
      </c>
    </row>
    <row r="758" spans="28:30">
      <c r="AB758" s="922" t="s">
        <v>338</v>
      </c>
      <c r="AC758" s="208" t="s">
        <v>1783</v>
      </c>
      <c r="AD758" s="241">
        <v>160</v>
      </c>
    </row>
    <row r="759" spans="28:30">
      <c r="AB759" s="922" t="s">
        <v>338</v>
      </c>
      <c r="AC759" s="208" t="s">
        <v>1775</v>
      </c>
      <c r="AD759" s="241">
        <v>163</v>
      </c>
    </row>
    <row r="760" spans="28:30">
      <c r="AB760" s="922" t="s">
        <v>338</v>
      </c>
      <c r="AC760" s="208" t="s">
        <v>1795</v>
      </c>
      <c r="AD760" s="241">
        <v>170</v>
      </c>
    </row>
    <row r="761" spans="28:30">
      <c r="AB761" s="922" t="s">
        <v>338</v>
      </c>
      <c r="AC761" s="208" t="s">
        <v>1782</v>
      </c>
      <c r="AD761" s="241">
        <v>174</v>
      </c>
    </row>
    <row r="762" spans="28:30">
      <c r="AB762" s="922" t="s">
        <v>338</v>
      </c>
      <c r="AC762" s="208" t="s">
        <v>1786</v>
      </c>
      <c r="AD762" s="241">
        <v>178</v>
      </c>
    </row>
    <row r="763" spans="28:30">
      <c r="AB763" s="922" t="s">
        <v>338</v>
      </c>
      <c r="AC763" s="208" t="s">
        <v>1789</v>
      </c>
      <c r="AD763" s="241">
        <v>178</v>
      </c>
    </row>
    <row r="764" spans="28:30">
      <c r="AB764" s="922" t="s">
        <v>338</v>
      </c>
      <c r="AC764" s="208" t="s">
        <v>1779</v>
      </c>
      <c r="AD764" s="241">
        <v>191</v>
      </c>
    </row>
    <row r="765" spans="28:30">
      <c r="AB765" s="922" t="s">
        <v>338</v>
      </c>
      <c r="AC765" s="208" t="s">
        <v>3123</v>
      </c>
      <c r="AD765" s="241">
        <v>200</v>
      </c>
    </row>
    <row r="766" spans="28:30">
      <c r="AB766" s="922" t="s">
        <v>338</v>
      </c>
      <c r="AC766" s="208" t="s">
        <v>1790</v>
      </c>
      <c r="AD766" s="241">
        <v>200</v>
      </c>
    </row>
    <row r="767" spans="28:30">
      <c r="AB767" s="922" t="s">
        <v>338</v>
      </c>
      <c r="AC767" s="208" t="s">
        <v>3124</v>
      </c>
      <c r="AD767" s="241" t="s">
        <v>2838</v>
      </c>
    </row>
    <row r="768" spans="28:30">
      <c r="AB768" s="922" t="s">
        <v>338</v>
      </c>
      <c r="AC768" s="208" t="s">
        <v>1794</v>
      </c>
      <c r="AD768" s="241" t="s">
        <v>2838</v>
      </c>
    </row>
    <row r="769" spans="28:30">
      <c r="AB769" s="922" t="s">
        <v>338</v>
      </c>
      <c r="AC769" s="208" t="s">
        <v>2514</v>
      </c>
      <c r="AD769" s="241" t="s">
        <v>2838</v>
      </c>
    </row>
    <row r="770" spans="28:30">
      <c r="AB770" s="922" t="s">
        <v>338</v>
      </c>
      <c r="AC770" s="208" t="s">
        <v>2512</v>
      </c>
      <c r="AD770" s="241" t="s">
        <v>2838</v>
      </c>
    </row>
    <row r="771" spans="28:30">
      <c r="AB771" s="922" t="s">
        <v>338</v>
      </c>
      <c r="AC771" s="208" t="s">
        <v>1796</v>
      </c>
      <c r="AD771" s="241" t="s">
        <v>2838</v>
      </c>
    </row>
    <row r="772" spans="28:30">
      <c r="AB772" s="922" t="s">
        <v>338</v>
      </c>
      <c r="AC772" s="208" t="s">
        <v>3125</v>
      </c>
      <c r="AD772" s="241" t="s">
        <v>2839</v>
      </c>
    </row>
    <row r="773" spans="28:30">
      <c r="AB773" s="922" t="s">
        <v>338</v>
      </c>
      <c r="AC773" s="208" t="s">
        <v>1808</v>
      </c>
      <c r="AD773" s="241" t="s">
        <v>2839</v>
      </c>
    </row>
    <row r="774" spans="28:30">
      <c r="AB774" s="922" t="s">
        <v>338</v>
      </c>
      <c r="AC774" s="208" t="s">
        <v>1797</v>
      </c>
      <c r="AD774" s="241" t="s">
        <v>2839</v>
      </c>
    </row>
    <row r="775" spans="28:30">
      <c r="AB775" s="922" t="s">
        <v>338</v>
      </c>
      <c r="AC775" s="208" t="s">
        <v>3126</v>
      </c>
      <c r="AD775" s="241" t="s">
        <v>2841</v>
      </c>
    </row>
    <row r="776" spans="28:30">
      <c r="AB776" s="922" t="s">
        <v>338</v>
      </c>
      <c r="AC776" s="208" t="s">
        <v>1815</v>
      </c>
      <c r="AD776" s="241" t="s">
        <v>2841</v>
      </c>
    </row>
    <row r="777" spans="28:30">
      <c r="AB777" s="922" t="s">
        <v>338</v>
      </c>
      <c r="AC777" s="208" t="s">
        <v>1803</v>
      </c>
      <c r="AD777" s="241" t="s">
        <v>2841</v>
      </c>
    </row>
    <row r="778" spans="28:30">
      <c r="AB778" s="922" t="s">
        <v>338</v>
      </c>
      <c r="AC778" s="208" t="s">
        <v>1804</v>
      </c>
      <c r="AD778" s="241" t="s">
        <v>2841</v>
      </c>
    </row>
    <row r="779" spans="28:30">
      <c r="AB779" s="922" t="s">
        <v>338</v>
      </c>
      <c r="AC779" s="208" t="s">
        <v>1828</v>
      </c>
      <c r="AD779" s="241" t="s">
        <v>2841</v>
      </c>
    </row>
    <row r="780" spans="28:30">
      <c r="AB780" s="922" t="s">
        <v>338</v>
      </c>
      <c r="AC780" s="208" t="s">
        <v>1824</v>
      </c>
      <c r="AD780" s="241" t="s">
        <v>2842</v>
      </c>
    </row>
    <row r="781" spans="28:30">
      <c r="AB781" s="922" t="s">
        <v>338</v>
      </c>
      <c r="AC781" s="208" t="s">
        <v>2518</v>
      </c>
      <c r="AD781" s="241" t="s">
        <v>2842</v>
      </c>
    </row>
    <row r="782" spans="28:30">
      <c r="AB782" s="922" t="s">
        <v>338</v>
      </c>
      <c r="AC782" s="208" t="s">
        <v>2517</v>
      </c>
      <c r="AD782" s="241" t="s">
        <v>2842</v>
      </c>
    </row>
    <row r="783" spans="28:30">
      <c r="AB783" s="922" t="s">
        <v>338</v>
      </c>
      <c r="AC783" s="208" t="s">
        <v>1812</v>
      </c>
      <c r="AD783" s="241" t="s">
        <v>2842</v>
      </c>
    </row>
    <row r="784" spans="28:30">
      <c r="AB784" s="922" t="s">
        <v>338</v>
      </c>
      <c r="AC784" s="208" t="s">
        <v>1801</v>
      </c>
      <c r="AD784" s="241" t="s">
        <v>2842</v>
      </c>
    </row>
    <row r="785" spans="28:30">
      <c r="AB785" s="922" t="s">
        <v>338</v>
      </c>
      <c r="AC785" s="208" t="s">
        <v>1826</v>
      </c>
      <c r="AD785" s="241" t="s">
        <v>2842</v>
      </c>
    </row>
    <row r="786" spans="28:30">
      <c r="AB786" s="922" t="s">
        <v>338</v>
      </c>
      <c r="AC786" s="208" t="s">
        <v>1823</v>
      </c>
      <c r="AD786" s="241" t="s">
        <v>698</v>
      </c>
    </row>
    <row r="787" spans="28:30">
      <c r="AB787" s="922" t="s">
        <v>338</v>
      </c>
      <c r="AC787" s="208" t="s">
        <v>1809</v>
      </c>
      <c r="AD787" s="241" t="s">
        <v>698</v>
      </c>
    </row>
    <row r="788" spans="28:30">
      <c r="AB788" s="922" t="s">
        <v>338</v>
      </c>
      <c r="AC788" s="208" t="s">
        <v>1810</v>
      </c>
      <c r="AD788" s="241" t="s">
        <v>698</v>
      </c>
    </row>
    <row r="789" spans="28:30">
      <c r="AB789" s="922" t="s">
        <v>338</v>
      </c>
      <c r="AC789" s="208" t="s">
        <v>2528</v>
      </c>
      <c r="AD789" s="241" t="s">
        <v>698</v>
      </c>
    </row>
    <row r="790" spans="28:30">
      <c r="AB790" s="922" t="s">
        <v>338</v>
      </c>
      <c r="AC790" s="208" t="s">
        <v>2520</v>
      </c>
      <c r="AD790" s="241" t="s">
        <v>698</v>
      </c>
    </row>
    <row r="791" spans="28:30">
      <c r="AB791" s="922" t="s">
        <v>338</v>
      </c>
      <c r="AC791" s="208" t="s">
        <v>1813</v>
      </c>
      <c r="AD791" s="241" t="s">
        <v>698</v>
      </c>
    </row>
    <row r="792" spans="28:30">
      <c r="AB792" s="922" t="s">
        <v>338</v>
      </c>
      <c r="AC792" s="208" t="s">
        <v>2526</v>
      </c>
      <c r="AD792" s="241" t="s">
        <v>698</v>
      </c>
    </row>
    <row r="793" spans="28:30">
      <c r="AB793" s="922" t="s">
        <v>338</v>
      </c>
      <c r="AC793" s="208" t="s">
        <v>3127</v>
      </c>
      <c r="AD793" s="241" t="s">
        <v>698</v>
      </c>
    </row>
    <row r="794" spans="28:30">
      <c r="AB794" s="922" t="s">
        <v>338</v>
      </c>
      <c r="AC794" s="208" t="s">
        <v>3128</v>
      </c>
      <c r="AD794" s="241" t="s">
        <v>698</v>
      </c>
    </row>
    <row r="795" spans="28:30">
      <c r="AB795" s="922" t="s">
        <v>338</v>
      </c>
      <c r="AC795" s="208" t="s">
        <v>1805</v>
      </c>
      <c r="AD795" s="241" t="s">
        <v>698</v>
      </c>
    </row>
    <row r="796" spans="28:30">
      <c r="AB796" s="922" t="s">
        <v>338</v>
      </c>
      <c r="AC796" s="208" t="s">
        <v>1799</v>
      </c>
      <c r="AD796" s="241" t="s">
        <v>698</v>
      </c>
    </row>
    <row r="797" spans="28:30">
      <c r="AB797" s="922" t="s">
        <v>338</v>
      </c>
      <c r="AC797" s="208" t="s">
        <v>2543</v>
      </c>
      <c r="AD797" s="241" t="s">
        <v>698</v>
      </c>
    </row>
    <row r="798" spans="28:30">
      <c r="AB798" s="922" t="s">
        <v>338</v>
      </c>
      <c r="AC798" s="208" t="s">
        <v>1807</v>
      </c>
      <c r="AD798" s="241" t="s">
        <v>701</v>
      </c>
    </row>
    <row r="799" spans="28:30">
      <c r="AB799" s="922" t="s">
        <v>338</v>
      </c>
      <c r="AC799" s="208" t="s">
        <v>2516</v>
      </c>
      <c r="AD799" s="241" t="s">
        <v>701</v>
      </c>
    </row>
    <row r="800" spans="28:30">
      <c r="AB800" s="922" t="s">
        <v>338</v>
      </c>
      <c r="AC800" s="208" t="s">
        <v>1817</v>
      </c>
      <c r="AD800" s="241" t="s">
        <v>701</v>
      </c>
    </row>
    <row r="801" spans="28:30">
      <c r="AB801" s="922" t="s">
        <v>338</v>
      </c>
      <c r="AC801" s="208" t="s">
        <v>1827</v>
      </c>
      <c r="AD801" s="241" t="s">
        <v>701</v>
      </c>
    </row>
    <row r="802" spans="28:30">
      <c r="AB802" s="922" t="s">
        <v>338</v>
      </c>
      <c r="AC802" s="208" t="s">
        <v>1806</v>
      </c>
      <c r="AD802" s="241" t="s">
        <v>701</v>
      </c>
    </row>
    <row r="803" spans="28:30">
      <c r="AB803" s="922" t="s">
        <v>338</v>
      </c>
      <c r="AC803" s="208" t="s">
        <v>3129</v>
      </c>
      <c r="AD803" s="241" t="s">
        <v>701</v>
      </c>
    </row>
    <row r="804" spans="28:30">
      <c r="AB804" s="922" t="s">
        <v>338</v>
      </c>
      <c r="AC804" s="208" t="s">
        <v>2530</v>
      </c>
      <c r="AD804" s="241" t="s">
        <v>2843</v>
      </c>
    </row>
    <row r="805" spans="28:30">
      <c r="AB805" s="922" t="s">
        <v>338</v>
      </c>
      <c r="AC805" s="208" t="s">
        <v>1825</v>
      </c>
      <c r="AD805" s="241" t="s">
        <v>2843</v>
      </c>
    </row>
    <row r="806" spans="28:30">
      <c r="AB806" s="922" t="s">
        <v>338</v>
      </c>
      <c r="AC806" s="208" t="s">
        <v>2531</v>
      </c>
      <c r="AD806" s="241" t="s">
        <v>2843</v>
      </c>
    </row>
    <row r="807" spans="28:30">
      <c r="AB807" s="922" t="s">
        <v>338</v>
      </c>
      <c r="AC807" s="208" t="s">
        <v>2532</v>
      </c>
      <c r="AD807" s="241" t="s">
        <v>2843</v>
      </c>
    </row>
    <row r="808" spans="28:30">
      <c r="AB808" s="922" t="s">
        <v>338</v>
      </c>
      <c r="AC808" s="208" t="s">
        <v>2533</v>
      </c>
      <c r="AD808" s="241" t="s">
        <v>2843</v>
      </c>
    </row>
    <row r="809" spans="28:30">
      <c r="AB809" s="922" t="s">
        <v>338</v>
      </c>
      <c r="AC809" s="208" t="s">
        <v>3130</v>
      </c>
      <c r="AD809" s="241" t="s">
        <v>2843</v>
      </c>
    </row>
    <row r="810" spans="28:30">
      <c r="AB810" s="922" t="s">
        <v>338</v>
      </c>
      <c r="AC810" s="208" t="s">
        <v>1814</v>
      </c>
      <c r="AD810" s="241" t="s">
        <v>2843</v>
      </c>
    </row>
    <row r="811" spans="28:30">
      <c r="AB811" s="922" t="s">
        <v>338</v>
      </c>
      <c r="AC811" s="208" t="s">
        <v>2519</v>
      </c>
      <c r="AD811" s="241" t="s">
        <v>2843</v>
      </c>
    </row>
    <row r="812" spans="28:30">
      <c r="AB812" s="922" t="s">
        <v>338</v>
      </c>
      <c r="AC812" s="208" t="s">
        <v>1816</v>
      </c>
      <c r="AD812" s="241" t="s">
        <v>2843</v>
      </c>
    </row>
    <row r="813" spans="28:30">
      <c r="AB813" s="922" t="s">
        <v>338</v>
      </c>
      <c r="AC813" s="208" t="s">
        <v>2522</v>
      </c>
      <c r="AD813" s="241" t="s">
        <v>2843</v>
      </c>
    </row>
    <row r="814" spans="28:30">
      <c r="AB814" s="922" t="s">
        <v>338</v>
      </c>
      <c r="AC814" s="208" t="s">
        <v>2523</v>
      </c>
      <c r="AD814" s="241" t="s">
        <v>2843</v>
      </c>
    </row>
    <row r="815" spans="28:30">
      <c r="AB815" s="922" t="s">
        <v>338</v>
      </c>
      <c r="AC815" s="208" t="s">
        <v>2539</v>
      </c>
      <c r="AD815" s="241" t="s">
        <v>2843</v>
      </c>
    </row>
    <row r="816" spans="28:30">
      <c r="AB816" s="922" t="s">
        <v>338</v>
      </c>
      <c r="AC816" s="208" t="s">
        <v>1821</v>
      </c>
      <c r="AD816" s="241" t="s">
        <v>2843</v>
      </c>
    </row>
    <row r="817" spans="28:30">
      <c r="AB817" s="922" t="s">
        <v>338</v>
      </c>
      <c r="AC817" s="208" t="s">
        <v>2527</v>
      </c>
      <c r="AD817" s="241" t="s">
        <v>2843</v>
      </c>
    </row>
    <row r="818" spans="28:30">
      <c r="AB818" s="922" t="s">
        <v>338</v>
      </c>
      <c r="AC818" s="208" t="s">
        <v>3131</v>
      </c>
      <c r="AD818" s="241" t="s">
        <v>2050</v>
      </c>
    </row>
    <row r="819" spans="28:30">
      <c r="AB819" s="922" t="s">
        <v>338</v>
      </c>
      <c r="AC819" s="208" t="s">
        <v>3132</v>
      </c>
      <c r="AD819" s="241" t="s">
        <v>2050</v>
      </c>
    </row>
    <row r="820" spans="28:30">
      <c r="AB820" s="922" t="s">
        <v>338</v>
      </c>
      <c r="AC820" s="208" t="s">
        <v>3133</v>
      </c>
      <c r="AD820" s="241" t="s">
        <v>2050</v>
      </c>
    </row>
    <row r="821" spans="28:30">
      <c r="AB821" s="922" t="s">
        <v>338</v>
      </c>
      <c r="AC821" s="208" t="s">
        <v>2538</v>
      </c>
      <c r="AD821" s="241" t="s">
        <v>2050</v>
      </c>
    </row>
    <row r="822" spans="28:30">
      <c r="AB822" s="922" t="s">
        <v>338</v>
      </c>
      <c r="AC822" s="208" t="s">
        <v>3134</v>
      </c>
      <c r="AD822" s="241" t="s">
        <v>2050</v>
      </c>
    </row>
    <row r="823" spans="28:30">
      <c r="AB823" s="922" t="s">
        <v>338</v>
      </c>
      <c r="AC823" s="208" t="s">
        <v>3135</v>
      </c>
      <c r="AD823" s="241" t="s">
        <v>2050</v>
      </c>
    </row>
    <row r="824" spans="28:30">
      <c r="AB824" s="922" t="s">
        <v>338</v>
      </c>
      <c r="AC824" s="208" t="s">
        <v>2540</v>
      </c>
      <c r="AD824" s="241" t="s">
        <v>2050</v>
      </c>
    </row>
    <row r="825" spans="28:30">
      <c r="AB825" s="922" t="s">
        <v>338</v>
      </c>
      <c r="AC825" s="208" t="s">
        <v>3136</v>
      </c>
      <c r="AD825" s="241" t="s">
        <v>2050</v>
      </c>
    </row>
    <row r="826" spans="28:30">
      <c r="AB826" s="922" t="s">
        <v>338</v>
      </c>
      <c r="AC826" s="208" t="s">
        <v>2541</v>
      </c>
      <c r="AD826" s="241" t="s">
        <v>2050</v>
      </c>
    </row>
    <row r="827" spans="28:30">
      <c r="AB827" s="922" t="s">
        <v>338</v>
      </c>
      <c r="AC827" s="208" t="s">
        <v>1822</v>
      </c>
      <c r="AD827" s="241" t="s">
        <v>2050</v>
      </c>
    </row>
    <row r="828" spans="28:30">
      <c r="AB828" s="922" t="s">
        <v>338</v>
      </c>
      <c r="AC828" s="208" t="s">
        <v>3137</v>
      </c>
      <c r="AD828" s="241" t="s">
        <v>2050</v>
      </c>
    </row>
    <row r="829" spans="28:30">
      <c r="AB829" s="922" t="s">
        <v>338</v>
      </c>
      <c r="AC829" s="208" t="s">
        <v>2542</v>
      </c>
      <c r="AD829" s="241" t="s">
        <v>2050</v>
      </c>
    </row>
    <row r="830" spans="28:30">
      <c r="AB830" s="922" t="s">
        <v>338</v>
      </c>
      <c r="AC830" s="208" t="s">
        <v>2525</v>
      </c>
      <c r="AD830" s="241" t="s">
        <v>2050</v>
      </c>
    </row>
    <row r="831" spans="28:30">
      <c r="AB831" s="922" t="s">
        <v>338</v>
      </c>
      <c r="AC831" s="208" t="s">
        <v>3138</v>
      </c>
      <c r="AD831" s="241" t="s">
        <v>2050</v>
      </c>
    </row>
    <row r="832" spans="28:30">
      <c r="AB832" s="922" t="s">
        <v>7</v>
      </c>
      <c r="AC832" s="208" t="s">
        <v>1830</v>
      </c>
      <c r="AD832" s="241">
        <v>2</v>
      </c>
    </row>
    <row r="833" spans="28:30">
      <c r="AB833" s="922" t="s">
        <v>338</v>
      </c>
      <c r="AC833" s="208" t="s">
        <v>1829</v>
      </c>
      <c r="AD833" s="241">
        <v>3</v>
      </c>
    </row>
    <row r="834" spans="28:30">
      <c r="AB834" s="922" t="s">
        <v>338</v>
      </c>
      <c r="AC834" s="208" t="s">
        <v>1835</v>
      </c>
      <c r="AD834" s="241">
        <v>4</v>
      </c>
    </row>
    <row r="835" spans="28:30">
      <c r="AB835" s="922" t="s">
        <v>338</v>
      </c>
      <c r="AC835" s="208" t="s">
        <v>3139</v>
      </c>
      <c r="AD835" s="241">
        <v>5</v>
      </c>
    </row>
    <row r="836" spans="28:30">
      <c r="AB836" s="922" t="s">
        <v>338</v>
      </c>
      <c r="AC836" s="208" t="s">
        <v>1832</v>
      </c>
      <c r="AD836" s="241">
        <v>7</v>
      </c>
    </row>
    <row r="837" spans="28:30">
      <c r="AB837" s="922" t="s">
        <v>338</v>
      </c>
      <c r="AC837" s="208" t="s">
        <v>1837</v>
      </c>
      <c r="AD837" s="241">
        <v>8</v>
      </c>
    </row>
    <row r="838" spans="28:30">
      <c r="AB838" s="922" t="s">
        <v>338</v>
      </c>
      <c r="AC838" s="208" t="s">
        <v>1833</v>
      </c>
      <c r="AD838" s="241">
        <v>9</v>
      </c>
    </row>
    <row r="839" spans="28:30">
      <c r="AB839" s="922" t="s">
        <v>338</v>
      </c>
      <c r="AC839" s="208" t="s">
        <v>1836</v>
      </c>
      <c r="AD839" s="241">
        <v>10</v>
      </c>
    </row>
    <row r="840" spans="28:30">
      <c r="AB840" s="922" t="s">
        <v>338</v>
      </c>
      <c r="AC840" s="208" t="s">
        <v>1840</v>
      </c>
      <c r="AD840" s="241">
        <v>12</v>
      </c>
    </row>
    <row r="841" spans="28:30">
      <c r="AB841" s="922" t="s">
        <v>338</v>
      </c>
      <c r="AC841" s="208" t="s">
        <v>1843</v>
      </c>
      <c r="AD841" s="241">
        <v>13</v>
      </c>
    </row>
    <row r="842" spans="28:30">
      <c r="AB842" s="922" t="s">
        <v>338</v>
      </c>
      <c r="AC842" s="208" t="s">
        <v>1839</v>
      </c>
      <c r="AD842" s="241">
        <v>15</v>
      </c>
    </row>
    <row r="843" spans="28:30">
      <c r="AB843" s="922" t="s">
        <v>338</v>
      </c>
      <c r="AC843" s="208" t="s">
        <v>1834</v>
      </c>
      <c r="AD843" s="241">
        <v>17</v>
      </c>
    </row>
    <row r="844" spans="28:30">
      <c r="AB844" s="922" t="s">
        <v>338</v>
      </c>
      <c r="AC844" s="208" t="s">
        <v>1838</v>
      </c>
      <c r="AD844" s="241">
        <v>19</v>
      </c>
    </row>
    <row r="845" spans="28:30">
      <c r="AB845" s="922" t="s">
        <v>338</v>
      </c>
      <c r="AC845" s="208" t="s">
        <v>1847</v>
      </c>
      <c r="AD845" s="241">
        <v>20</v>
      </c>
    </row>
    <row r="846" spans="28:30">
      <c r="AB846" s="922" t="s">
        <v>338</v>
      </c>
      <c r="AC846" s="208" t="s">
        <v>1845</v>
      </c>
      <c r="AD846" s="241">
        <v>22</v>
      </c>
    </row>
    <row r="847" spans="28:30">
      <c r="AB847" s="922" t="s">
        <v>338</v>
      </c>
      <c r="AC847" s="208" t="s">
        <v>1849</v>
      </c>
      <c r="AD847" s="241">
        <v>24</v>
      </c>
    </row>
    <row r="848" spans="28:30">
      <c r="AB848" s="922" t="s">
        <v>338</v>
      </c>
      <c r="AC848" s="208" t="s">
        <v>1848</v>
      </c>
      <c r="AD848" s="241">
        <v>26</v>
      </c>
    </row>
    <row r="849" spans="28:30">
      <c r="AB849" s="922" t="s">
        <v>338</v>
      </c>
      <c r="AC849" s="208" t="s">
        <v>1868</v>
      </c>
      <c r="AD849" s="241">
        <v>28</v>
      </c>
    </row>
    <row r="850" spans="28:30">
      <c r="AB850" s="922" t="s">
        <v>338</v>
      </c>
      <c r="AC850" s="208" t="s">
        <v>1841</v>
      </c>
      <c r="AD850" s="241">
        <v>29</v>
      </c>
    </row>
    <row r="851" spans="28:30">
      <c r="AB851" s="922" t="s">
        <v>338</v>
      </c>
      <c r="AC851" s="208" t="s">
        <v>1842</v>
      </c>
      <c r="AD851" s="241">
        <v>33</v>
      </c>
    </row>
    <row r="852" spans="28:30">
      <c r="AB852" s="922" t="s">
        <v>338</v>
      </c>
      <c r="AC852" s="208" t="s">
        <v>1874</v>
      </c>
      <c r="AD852" s="241">
        <v>38</v>
      </c>
    </row>
    <row r="853" spans="28:30">
      <c r="AB853" s="922" t="s">
        <v>338</v>
      </c>
      <c r="AC853" s="208" t="s">
        <v>2550</v>
      </c>
      <c r="AD853" s="241">
        <v>44</v>
      </c>
    </row>
    <row r="854" spans="28:30">
      <c r="AB854" s="922" t="s">
        <v>338</v>
      </c>
      <c r="AC854" s="208" t="s">
        <v>1856</v>
      </c>
      <c r="AD854" s="241">
        <v>48</v>
      </c>
    </row>
    <row r="855" spans="28:30">
      <c r="AB855" s="922" t="s">
        <v>338</v>
      </c>
      <c r="AC855" s="208" t="s">
        <v>2549</v>
      </c>
      <c r="AD855" s="241">
        <v>49</v>
      </c>
    </row>
    <row r="856" spans="28:30">
      <c r="AB856" s="922" t="s">
        <v>338</v>
      </c>
      <c r="AC856" s="208" t="s">
        <v>3140</v>
      </c>
      <c r="AD856" s="241">
        <v>50</v>
      </c>
    </row>
    <row r="857" spans="28:30">
      <c r="AB857" s="922" t="s">
        <v>338</v>
      </c>
      <c r="AC857" s="208" t="s">
        <v>1860</v>
      </c>
      <c r="AD857" s="241">
        <v>53</v>
      </c>
    </row>
    <row r="858" spans="28:30">
      <c r="AB858" s="922" t="s">
        <v>338</v>
      </c>
      <c r="AC858" s="208" t="s">
        <v>1866</v>
      </c>
      <c r="AD858" s="241">
        <v>54</v>
      </c>
    </row>
    <row r="859" spans="28:30">
      <c r="AB859" s="922" t="s">
        <v>338</v>
      </c>
      <c r="AC859" s="208" t="s">
        <v>1850</v>
      </c>
      <c r="AD859" s="241">
        <v>56</v>
      </c>
    </row>
    <row r="860" spans="28:30">
      <c r="AB860" s="922" t="s">
        <v>338</v>
      </c>
      <c r="AC860" s="208" t="s">
        <v>1871</v>
      </c>
      <c r="AD860" s="241">
        <v>61</v>
      </c>
    </row>
    <row r="861" spans="28:30">
      <c r="AB861" s="922" t="s">
        <v>338</v>
      </c>
      <c r="AC861" s="208" t="s">
        <v>1867</v>
      </c>
      <c r="AD861" s="241">
        <v>64</v>
      </c>
    </row>
    <row r="862" spans="28:30">
      <c r="AB862" s="922" t="s">
        <v>338</v>
      </c>
      <c r="AC862" s="208" t="s">
        <v>1858</v>
      </c>
      <c r="AD862" s="241">
        <v>68</v>
      </c>
    </row>
    <row r="863" spans="28:30">
      <c r="AB863" s="922" t="s">
        <v>338</v>
      </c>
      <c r="AC863" s="208" t="s">
        <v>3141</v>
      </c>
      <c r="AD863" s="241">
        <v>80</v>
      </c>
    </row>
    <row r="864" spans="28:30">
      <c r="AB864" s="922" t="s">
        <v>338</v>
      </c>
      <c r="AC864" s="208" t="s">
        <v>1873</v>
      </c>
      <c r="AD864" s="241">
        <v>85</v>
      </c>
    </row>
    <row r="865" spans="28:30">
      <c r="AB865" s="922" t="s">
        <v>338</v>
      </c>
      <c r="AC865" s="208" t="s">
        <v>3142</v>
      </c>
      <c r="AD865" s="241">
        <v>85</v>
      </c>
    </row>
    <row r="866" spans="28:30">
      <c r="AB866" s="922" t="s">
        <v>338</v>
      </c>
      <c r="AC866" s="208" t="s">
        <v>1859</v>
      </c>
      <c r="AD866" s="241">
        <v>90</v>
      </c>
    </row>
    <row r="867" spans="28:30">
      <c r="AB867" s="922" t="s">
        <v>338</v>
      </c>
      <c r="AC867" s="208" t="s">
        <v>3143</v>
      </c>
      <c r="AD867" s="241">
        <v>94</v>
      </c>
    </row>
    <row r="868" spans="28:30">
      <c r="AB868" s="922" t="s">
        <v>338</v>
      </c>
      <c r="AC868" s="208" t="s">
        <v>1863</v>
      </c>
      <c r="AD868" s="241">
        <v>98</v>
      </c>
    </row>
    <row r="869" spans="28:30">
      <c r="AB869" s="922" t="s">
        <v>338</v>
      </c>
      <c r="AC869" s="208" t="s">
        <v>1895</v>
      </c>
      <c r="AD869" s="241">
        <v>101</v>
      </c>
    </row>
    <row r="870" spans="28:30">
      <c r="AB870" s="922" t="s">
        <v>338</v>
      </c>
      <c r="AC870" s="208" t="s">
        <v>1878</v>
      </c>
      <c r="AD870" s="241">
        <v>105</v>
      </c>
    </row>
    <row r="871" spans="28:30">
      <c r="AB871" s="922" t="s">
        <v>338</v>
      </c>
      <c r="AC871" s="208" t="s">
        <v>1861</v>
      </c>
      <c r="AD871" s="241">
        <v>111</v>
      </c>
    </row>
    <row r="872" spans="28:30">
      <c r="AB872" s="922" t="s">
        <v>338</v>
      </c>
      <c r="AC872" s="208" t="s">
        <v>3144</v>
      </c>
      <c r="AD872" s="241">
        <v>114</v>
      </c>
    </row>
    <row r="873" spans="28:30">
      <c r="AB873" s="922" t="s">
        <v>338</v>
      </c>
      <c r="AC873" s="208" t="s">
        <v>1893</v>
      </c>
      <c r="AD873" s="241">
        <v>117</v>
      </c>
    </row>
    <row r="874" spans="28:30">
      <c r="AB874" s="922" t="s">
        <v>338</v>
      </c>
      <c r="AC874" s="208" t="s">
        <v>1898</v>
      </c>
      <c r="AD874" s="241">
        <v>120</v>
      </c>
    </row>
    <row r="875" spans="28:30">
      <c r="AB875" s="922" t="s">
        <v>338</v>
      </c>
      <c r="AC875" s="208" t="s">
        <v>1872</v>
      </c>
      <c r="AD875" s="241">
        <v>121</v>
      </c>
    </row>
    <row r="876" spans="28:30">
      <c r="AB876" s="922" t="s">
        <v>338</v>
      </c>
      <c r="AC876" s="208" t="s">
        <v>1880</v>
      </c>
      <c r="AD876" s="241">
        <v>124</v>
      </c>
    </row>
    <row r="877" spans="28:30">
      <c r="AB877" s="922" t="s">
        <v>338</v>
      </c>
      <c r="AC877" s="208" t="s">
        <v>1883</v>
      </c>
      <c r="AD877" s="241">
        <v>124</v>
      </c>
    </row>
    <row r="878" spans="28:30">
      <c r="AB878" s="922" t="s">
        <v>338</v>
      </c>
      <c r="AC878" s="208" t="s">
        <v>2557</v>
      </c>
      <c r="AD878" s="241">
        <v>131</v>
      </c>
    </row>
    <row r="879" spans="28:30">
      <c r="AB879" s="922" t="s">
        <v>338</v>
      </c>
      <c r="AC879" s="208" t="s">
        <v>3145</v>
      </c>
      <c r="AD879" s="241">
        <v>133</v>
      </c>
    </row>
    <row r="880" spans="28:30">
      <c r="AB880" s="922" t="s">
        <v>338</v>
      </c>
      <c r="AC880" s="208" t="s">
        <v>3146</v>
      </c>
      <c r="AD880" s="241">
        <v>140</v>
      </c>
    </row>
    <row r="881" spans="28:30">
      <c r="AB881" s="922" t="s">
        <v>338</v>
      </c>
      <c r="AC881" s="208" t="s">
        <v>1892</v>
      </c>
      <c r="AD881" s="241">
        <v>147</v>
      </c>
    </row>
    <row r="882" spans="28:30">
      <c r="AB882" s="922" t="s">
        <v>338</v>
      </c>
      <c r="AC882" s="208" t="s">
        <v>1865</v>
      </c>
      <c r="AD882" s="241">
        <v>152</v>
      </c>
    </row>
    <row r="883" spans="28:30">
      <c r="AB883" s="922" t="s">
        <v>338</v>
      </c>
      <c r="AC883" s="208" t="s">
        <v>1887</v>
      </c>
      <c r="AD883" s="241">
        <v>155</v>
      </c>
    </row>
    <row r="884" spans="28:30">
      <c r="AB884" s="922" t="s">
        <v>338</v>
      </c>
      <c r="AC884" s="208" t="s">
        <v>3147</v>
      </c>
      <c r="AD884" s="241">
        <v>166</v>
      </c>
    </row>
    <row r="885" spans="28:30">
      <c r="AB885" s="922" t="s">
        <v>338</v>
      </c>
      <c r="AC885" s="208" t="s">
        <v>1934</v>
      </c>
      <c r="AD885" s="241">
        <v>169</v>
      </c>
    </row>
    <row r="886" spans="28:30">
      <c r="AB886" s="922" t="s">
        <v>338</v>
      </c>
      <c r="AC886" s="208" t="s">
        <v>1938</v>
      </c>
      <c r="AD886" s="241">
        <v>170</v>
      </c>
    </row>
    <row r="887" spans="28:30">
      <c r="AB887" s="922" t="s">
        <v>338</v>
      </c>
      <c r="AC887" s="208" t="s">
        <v>2565</v>
      </c>
      <c r="AD887" s="241">
        <v>176</v>
      </c>
    </row>
    <row r="888" spans="28:30">
      <c r="AB888" s="922" t="s">
        <v>338</v>
      </c>
      <c r="AC888" s="208" t="s">
        <v>3148</v>
      </c>
      <c r="AD888" s="241">
        <v>184</v>
      </c>
    </row>
    <row r="889" spans="28:30">
      <c r="AB889" s="922" t="s">
        <v>338</v>
      </c>
      <c r="AC889" s="208" t="s">
        <v>2564</v>
      </c>
      <c r="AD889" s="241">
        <v>187</v>
      </c>
    </row>
    <row r="890" spans="28:30">
      <c r="AB890" s="922" t="s">
        <v>338</v>
      </c>
      <c r="AC890" s="208" t="s">
        <v>1886</v>
      </c>
      <c r="AD890" s="241">
        <v>197</v>
      </c>
    </row>
    <row r="891" spans="28:30">
      <c r="AB891" s="922" t="s">
        <v>338</v>
      </c>
      <c r="AC891" s="208" t="s">
        <v>1923</v>
      </c>
      <c r="AD891" s="241" t="s">
        <v>2838</v>
      </c>
    </row>
    <row r="892" spans="28:30">
      <c r="AB892" s="922" t="s">
        <v>338</v>
      </c>
      <c r="AC892" s="208" t="s">
        <v>2023</v>
      </c>
      <c r="AD892" s="241" t="s">
        <v>2838</v>
      </c>
    </row>
    <row r="893" spans="28:30">
      <c r="AB893" s="922" t="s">
        <v>338</v>
      </c>
      <c r="AC893" s="208" t="s">
        <v>1888</v>
      </c>
      <c r="AD893" s="241" t="s">
        <v>2838</v>
      </c>
    </row>
    <row r="894" spans="28:30">
      <c r="AB894" s="922" t="s">
        <v>338</v>
      </c>
      <c r="AC894" s="208" t="s">
        <v>3149</v>
      </c>
      <c r="AD894" s="241" t="s">
        <v>2838</v>
      </c>
    </row>
    <row r="895" spans="28:30">
      <c r="AB895" s="922" t="s">
        <v>338</v>
      </c>
      <c r="AC895" s="208" t="s">
        <v>1913</v>
      </c>
      <c r="AD895" s="241" t="s">
        <v>2838</v>
      </c>
    </row>
    <row r="896" spans="28:30">
      <c r="AB896" s="922" t="s">
        <v>338</v>
      </c>
      <c r="AC896" s="208" t="s">
        <v>3150</v>
      </c>
      <c r="AD896" s="241" t="s">
        <v>2838</v>
      </c>
    </row>
    <row r="897" spans="28:30">
      <c r="AB897" s="922" t="s">
        <v>338</v>
      </c>
      <c r="AC897" s="208" t="s">
        <v>1916</v>
      </c>
      <c r="AD897" s="241" t="s">
        <v>2838</v>
      </c>
    </row>
    <row r="898" spans="28:30">
      <c r="AB898" s="922" t="s">
        <v>338</v>
      </c>
      <c r="AC898" s="208" t="s">
        <v>1918</v>
      </c>
      <c r="AD898" s="241" t="s">
        <v>2838</v>
      </c>
    </row>
    <row r="899" spans="28:30">
      <c r="AB899" s="922" t="s">
        <v>338</v>
      </c>
      <c r="AC899" s="208" t="s">
        <v>1884</v>
      </c>
      <c r="AD899" s="241" t="s">
        <v>2838</v>
      </c>
    </row>
    <row r="900" spans="28:30">
      <c r="AB900" s="922" t="s">
        <v>338</v>
      </c>
      <c r="AC900" s="208" t="s">
        <v>1921</v>
      </c>
      <c r="AD900" s="241" t="s">
        <v>2838</v>
      </c>
    </row>
    <row r="901" spans="28:30">
      <c r="AB901" s="922" t="s">
        <v>338</v>
      </c>
      <c r="AC901" s="208" t="s">
        <v>1896</v>
      </c>
      <c r="AD901" s="241" t="s">
        <v>2839</v>
      </c>
    </row>
    <row r="902" spans="28:30">
      <c r="AB902" s="922" t="s">
        <v>338</v>
      </c>
      <c r="AC902" s="208" t="s">
        <v>1897</v>
      </c>
      <c r="AD902" s="241" t="s">
        <v>2839</v>
      </c>
    </row>
    <row r="903" spans="28:30">
      <c r="AB903" s="922" t="s">
        <v>338</v>
      </c>
      <c r="AC903" s="208" t="s">
        <v>3151</v>
      </c>
      <c r="AD903" s="241" t="s">
        <v>2839</v>
      </c>
    </row>
    <row r="904" spans="28:30">
      <c r="AB904" s="922" t="s">
        <v>338</v>
      </c>
      <c r="AC904" s="208" t="s">
        <v>1902</v>
      </c>
      <c r="AD904" s="241" t="s">
        <v>2839</v>
      </c>
    </row>
    <row r="905" spans="28:30">
      <c r="AB905" s="922" t="s">
        <v>338</v>
      </c>
      <c r="AC905" s="208" t="s">
        <v>3152</v>
      </c>
      <c r="AD905" s="241" t="s">
        <v>2839</v>
      </c>
    </row>
    <row r="906" spans="28:30">
      <c r="AB906" s="922" t="s">
        <v>338</v>
      </c>
      <c r="AC906" s="208" t="s">
        <v>3153</v>
      </c>
      <c r="AD906" s="241" t="s">
        <v>2839</v>
      </c>
    </row>
    <row r="907" spans="28:30">
      <c r="AB907" s="922" t="s">
        <v>338</v>
      </c>
      <c r="AC907" s="208" t="s">
        <v>1906</v>
      </c>
      <c r="AD907" s="241" t="s">
        <v>2839</v>
      </c>
    </row>
    <row r="908" spans="28:30">
      <c r="AB908" s="922" t="s">
        <v>338</v>
      </c>
      <c r="AC908" s="208" t="s">
        <v>1907</v>
      </c>
      <c r="AD908" s="241" t="s">
        <v>2839</v>
      </c>
    </row>
    <row r="909" spans="28:30">
      <c r="AB909" s="922" t="s">
        <v>338</v>
      </c>
      <c r="AC909" s="208" t="s">
        <v>1912</v>
      </c>
      <c r="AD909" s="241" t="s">
        <v>2839</v>
      </c>
    </row>
    <row r="910" spans="28:30">
      <c r="AB910" s="922" t="s">
        <v>338</v>
      </c>
      <c r="AC910" s="208" t="s">
        <v>2576</v>
      </c>
      <c r="AD910" s="241" t="s">
        <v>2839</v>
      </c>
    </row>
    <row r="911" spans="28:30">
      <c r="AB911" s="922" t="s">
        <v>338</v>
      </c>
      <c r="AC911" s="208" t="s">
        <v>1960</v>
      </c>
      <c r="AD911" s="241" t="s">
        <v>2839</v>
      </c>
    </row>
    <row r="912" spans="28:30">
      <c r="AB912" s="922" t="s">
        <v>338</v>
      </c>
      <c r="AC912" s="208" t="s">
        <v>2580</v>
      </c>
      <c r="AD912" s="241" t="s">
        <v>2839</v>
      </c>
    </row>
    <row r="913" spans="28:30">
      <c r="AB913" s="922" t="s">
        <v>338</v>
      </c>
      <c r="AC913" s="208" t="s">
        <v>1965</v>
      </c>
      <c r="AD913" s="241" t="s">
        <v>2841</v>
      </c>
    </row>
    <row r="914" spans="28:30">
      <c r="AB914" s="922" t="s">
        <v>338</v>
      </c>
      <c r="AC914" s="208" t="s">
        <v>2568</v>
      </c>
      <c r="AD914" s="241" t="s">
        <v>2841</v>
      </c>
    </row>
    <row r="915" spans="28:30">
      <c r="AB915" s="922" t="s">
        <v>338</v>
      </c>
      <c r="AC915" s="208" t="s">
        <v>2561</v>
      </c>
      <c r="AD915" s="241" t="s">
        <v>2841</v>
      </c>
    </row>
    <row r="916" spans="28:30">
      <c r="AB916" s="922" t="s">
        <v>338</v>
      </c>
      <c r="AC916" s="208" t="s">
        <v>1972</v>
      </c>
      <c r="AD916" s="241" t="s">
        <v>2841</v>
      </c>
    </row>
    <row r="917" spans="28:30">
      <c r="AB917" s="922" t="s">
        <v>338</v>
      </c>
      <c r="AC917" s="208" t="s">
        <v>1904</v>
      </c>
      <c r="AD917" s="241" t="s">
        <v>2841</v>
      </c>
    </row>
    <row r="918" spans="28:30">
      <c r="AB918" s="922" t="s">
        <v>338</v>
      </c>
      <c r="AC918" s="208" t="s">
        <v>1990</v>
      </c>
      <c r="AD918" s="241" t="s">
        <v>2841</v>
      </c>
    </row>
    <row r="919" spans="28:30">
      <c r="AB919" s="922" t="s">
        <v>338</v>
      </c>
      <c r="AC919" s="208" t="s">
        <v>1928</v>
      </c>
      <c r="AD919" s="241" t="s">
        <v>2841</v>
      </c>
    </row>
    <row r="920" spans="28:30">
      <c r="AB920" s="922" t="s">
        <v>338</v>
      </c>
      <c r="AC920" s="208" t="s">
        <v>3154</v>
      </c>
      <c r="AD920" s="241" t="s">
        <v>2841</v>
      </c>
    </row>
    <row r="921" spans="28:30">
      <c r="AB921" s="922" t="s">
        <v>338</v>
      </c>
      <c r="AC921" s="208" t="s">
        <v>1993</v>
      </c>
      <c r="AD921" s="241" t="s">
        <v>2841</v>
      </c>
    </row>
    <row r="922" spans="28:30">
      <c r="AB922" s="922" t="s">
        <v>338</v>
      </c>
      <c r="AC922" s="208" t="s">
        <v>3155</v>
      </c>
      <c r="AD922" s="241" t="s">
        <v>2841</v>
      </c>
    </row>
    <row r="923" spans="28:30">
      <c r="AB923" s="922" t="s">
        <v>338</v>
      </c>
      <c r="AC923" s="208" t="s">
        <v>3156</v>
      </c>
      <c r="AD923" s="241" t="s">
        <v>2841</v>
      </c>
    </row>
    <row r="924" spans="28:30">
      <c r="AB924" s="922" t="s">
        <v>338</v>
      </c>
      <c r="AC924" s="208" t="s">
        <v>1910</v>
      </c>
      <c r="AD924" s="241" t="s">
        <v>2841</v>
      </c>
    </row>
    <row r="925" spans="28:30">
      <c r="AB925" s="922" t="s">
        <v>338</v>
      </c>
      <c r="AC925" s="208" t="s">
        <v>1939</v>
      </c>
      <c r="AD925" s="241" t="s">
        <v>2841</v>
      </c>
    </row>
    <row r="926" spans="28:30">
      <c r="AB926" s="922" t="s">
        <v>338</v>
      </c>
      <c r="AC926" s="208" t="s">
        <v>3157</v>
      </c>
      <c r="AD926" s="241" t="s">
        <v>2841</v>
      </c>
    </row>
    <row r="927" spans="28:30">
      <c r="AB927" s="922" t="s">
        <v>338</v>
      </c>
      <c r="AC927" s="208" t="s">
        <v>1942</v>
      </c>
      <c r="AD927" s="241" t="s">
        <v>2841</v>
      </c>
    </row>
    <row r="928" spans="28:30">
      <c r="AB928" s="922" t="s">
        <v>338</v>
      </c>
      <c r="AC928" s="208" t="s">
        <v>1924</v>
      </c>
      <c r="AD928" s="241" t="s">
        <v>2842</v>
      </c>
    </row>
    <row r="929" spans="28:30">
      <c r="AB929" s="922" t="s">
        <v>338</v>
      </c>
      <c r="AC929" s="208" t="s">
        <v>1914</v>
      </c>
      <c r="AD929" s="241" t="s">
        <v>2842</v>
      </c>
    </row>
    <row r="930" spans="28:30">
      <c r="AB930" s="922" t="s">
        <v>338</v>
      </c>
      <c r="AC930" s="208" t="s">
        <v>1982</v>
      </c>
      <c r="AD930" s="241" t="s">
        <v>2842</v>
      </c>
    </row>
    <row r="931" spans="28:30">
      <c r="AB931" s="922" t="s">
        <v>338</v>
      </c>
      <c r="AC931" s="208" t="s">
        <v>2577</v>
      </c>
      <c r="AD931" s="241" t="s">
        <v>698</v>
      </c>
    </row>
    <row r="932" spans="28:30">
      <c r="AB932" s="922" t="s">
        <v>338</v>
      </c>
      <c r="AC932" s="208" t="s">
        <v>2574</v>
      </c>
      <c r="AD932" s="241" t="s">
        <v>698</v>
      </c>
    </row>
    <row r="933" spans="28:30">
      <c r="AB933" s="922" t="s">
        <v>338</v>
      </c>
      <c r="AC933" s="208" t="s">
        <v>1983</v>
      </c>
      <c r="AD933" s="241" t="s">
        <v>698</v>
      </c>
    </row>
    <row r="934" spans="28:30">
      <c r="AB934" s="922" t="s">
        <v>338</v>
      </c>
      <c r="AC934" s="208" t="s">
        <v>3158</v>
      </c>
      <c r="AD934" s="241" t="s">
        <v>698</v>
      </c>
    </row>
    <row r="935" spans="28:30">
      <c r="AB935" s="922" t="s">
        <v>338</v>
      </c>
      <c r="AC935" s="208" t="s">
        <v>1945</v>
      </c>
      <c r="AD935" s="241" t="s">
        <v>698</v>
      </c>
    </row>
    <row r="936" spans="28:30">
      <c r="AB936" s="922" t="s">
        <v>338</v>
      </c>
      <c r="AC936" s="208" t="s">
        <v>1946</v>
      </c>
      <c r="AD936" s="241" t="s">
        <v>698</v>
      </c>
    </row>
    <row r="937" spans="28:30">
      <c r="AB937" s="922" t="s">
        <v>338</v>
      </c>
      <c r="AC937" s="208" t="s">
        <v>1899</v>
      </c>
      <c r="AD937" s="241" t="s">
        <v>698</v>
      </c>
    </row>
    <row r="938" spans="28:30">
      <c r="AB938" s="922" t="s">
        <v>338</v>
      </c>
      <c r="AC938" s="208" t="s">
        <v>1986</v>
      </c>
      <c r="AD938" s="241" t="s">
        <v>698</v>
      </c>
    </row>
    <row r="939" spans="28:30">
      <c r="AB939" s="922" t="s">
        <v>338</v>
      </c>
      <c r="AC939" s="208" t="s">
        <v>1971</v>
      </c>
      <c r="AD939" s="241" t="s">
        <v>698</v>
      </c>
    </row>
    <row r="940" spans="28:30">
      <c r="AB940" s="922" t="s">
        <v>338</v>
      </c>
      <c r="AC940" s="208" t="s">
        <v>1903</v>
      </c>
      <c r="AD940" s="241" t="s">
        <v>698</v>
      </c>
    </row>
    <row r="941" spans="28:30">
      <c r="AB941" s="922" t="s">
        <v>338</v>
      </c>
      <c r="AC941" s="208" t="s">
        <v>3159</v>
      </c>
      <c r="AD941" s="241" t="s">
        <v>698</v>
      </c>
    </row>
    <row r="942" spans="28:30">
      <c r="AB942" s="922" t="s">
        <v>338</v>
      </c>
      <c r="AC942" s="208" t="s">
        <v>1909</v>
      </c>
      <c r="AD942" s="241" t="s">
        <v>698</v>
      </c>
    </row>
    <row r="943" spans="28:30">
      <c r="AB943" s="922" t="s">
        <v>338</v>
      </c>
      <c r="AC943" s="208" t="s">
        <v>2028</v>
      </c>
      <c r="AD943" s="241" t="s">
        <v>698</v>
      </c>
    </row>
    <row r="944" spans="28:30">
      <c r="AB944" s="922" t="s">
        <v>338</v>
      </c>
      <c r="AC944" s="208" t="s">
        <v>3160</v>
      </c>
      <c r="AD944" s="241" t="s">
        <v>698</v>
      </c>
    </row>
    <row r="945" spans="28:30">
      <c r="AB945" s="922" t="s">
        <v>338</v>
      </c>
      <c r="AC945" s="208" t="s">
        <v>1937</v>
      </c>
      <c r="AD945" s="241" t="s">
        <v>698</v>
      </c>
    </row>
    <row r="946" spans="28:30">
      <c r="AB946" s="922" t="s">
        <v>338</v>
      </c>
      <c r="AC946" s="208" t="s">
        <v>2570</v>
      </c>
      <c r="AD946" s="241" t="s">
        <v>698</v>
      </c>
    </row>
    <row r="947" spans="28:30">
      <c r="AB947" s="922" t="s">
        <v>338</v>
      </c>
      <c r="AC947" s="208" t="s">
        <v>3161</v>
      </c>
      <c r="AD947" s="241" t="s">
        <v>698</v>
      </c>
    </row>
    <row r="948" spans="28:30">
      <c r="AB948" s="922" t="s">
        <v>338</v>
      </c>
      <c r="AC948" s="208" t="s">
        <v>3162</v>
      </c>
      <c r="AD948" s="241" t="s">
        <v>698</v>
      </c>
    </row>
    <row r="949" spans="28:30">
      <c r="AB949" s="922" t="s">
        <v>338</v>
      </c>
      <c r="AC949" s="208" t="s">
        <v>2587</v>
      </c>
      <c r="AD949" s="241" t="s">
        <v>698</v>
      </c>
    </row>
    <row r="950" spans="28:30">
      <c r="AB950" s="922" t="s">
        <v>338</v>
      </c>
      <c r="AC950" s="208" t="s">
        <v>3163</v>
      </c>
      <c r="AD950" s="241" t="s">
        <v>701</v>
      </c>
    </row>
    <row r="951" spans="28:30">
      <c r="AB951" s="922" t="s">
        <v>338</v>
      </c>
      <c r="AC951" s="208" t="s">
        <v>3164</v>
      </c>
      <c r="AD951" s="241" t="s">
        <v>701</v>
      </c>
    </row>
    <row r="952" spans="28:30">
      <c r="AB952" s="922" t="s">
        <v>338</v>
      </c>
      <c r="AC952" s="208" t="s">
        <v>2581</v>
      </c>
      <c r="AD952" s="241" t="s">
        <v>701</v>
      </c>
    </row>
    <row r="953" spans="28:30">
      <c r="AB953" s="922" t="s">
        <v>338</v>
      </c>
      <c r="AC953" s="208" t="s">
        <v>2024</v>
      </c>
      <c r="AD953" s="241" t="s">
        <v>701</v>
      </c>
    </row>
    <row r="954" spans="28:30">
      <c r="AB954" s="922" t="s">
        <v>338</v>
      </c>
      <c r="AC954" s="208" t="s">
        <v>1970</v>
      </c>
      <c r="AD954" s="241" t="s">
        <v>701</v>
      </c>
    </row>
    <row r="955" spans="28:30">
      <c r="AB955" s="922" t="s">
        <v>338</v>
      </c>
      <c r="AC955" s="208" t="s">
        <v>1948</v>
      </c>
      <c r="AD955" s="241" t="s">
        <v>701</v>
      </c>
    </row>
    <row r="956" spans="28:30">
      <c r="AB956" s="922" t="s">
        <v>338</v>
      </c>
      <c r="AC956" s="208" t="s">
        <v>2025</v>
      </c>
      <c r="AD956" s="241" t="s">
        <v>701</v>
      </c>
    </row>
    <row r="957" spans="28:30">
      <c r="AB957" s="922" t="s">
        <v>338</v>
      </c>
      <c r="AC957" s="208" t="s">
        <v>1911</v>
      </c>
      <c r="AD957" s="241" t="s">
        <v>701</v>
      </c>
    </row>
    <row r="958" spans="28:30">
      <c r="AB958" s="922" t="s">
        <v>338</v>
      </c>
      <c r="AC958" s="208" t="s">
        <v>3165</v>
      </c>
      <c r="AD958" s="241" t="s">
        <v>701</v>
      </c>
    </row>
    <row r="959" spans="28:30">
      <c r="AB959" s="922" t="s">
        <v>338</v>
      </c>
      <c r="AC959" s="208" t="s">
        <v>1999</v>
      </c>
      <c r="AD959" s="241" t="s">
        <v>701</v>
      </c>
    </row>
    <row r="960" spans="28:30">
      <c r="AB960" s="922" t="s">
        <v>338</v>
      </c>
      <c r="AC960" s="208" t="s">
        <v>3166</v>
      </c>
      <c r="AD960" s="241" t="s">
        <v>701</v>
      </c>
    </row>
    <row r="961" spans="28:30">
      <c r="AB961" s="922" t="s">
        <v>338</v>
      </c>
      <c r="AC961" s="208" t="s">
        <v>1962</v>
      </c>
      <c r="AD961" s="241" t="s">
        <v>2843</v>
      </c>
    </row>
    <row r="962" spans="28:30">
      <c r="AB962" s="922" t="s">
        <v>338</v>
      </c>
      <c r="AC962" s="208" t="s">
        <v>3167</v>
      </c>
      <c r="AD962" s="241" t="s">
        <v>2843</v>
      </c>
    </row>
    <row r="963" spans="28:30">
      <c r="AB963" s="922" t="s">
        <v>338</v>
      </c>
      <c r="AC963" s="208" t="s">
        <v>1966</v>
      </c>
      <c r="AD963" s="241" t="s">
        <v>2843</v>
      </c>
    </row>
    <row r="964" spans="28:30">
      <c r="AB964" s="922" t="s">
        <v>338</v>
      </c>
      <c r="AC964" s="208" t="s">
        <v>3168</v>
      </c>
      <c r="AD964" s="241" t="s">
        <v>2843</v>
      </c>
    </row>
    <row r="965" spans="28:30">
      <c r="AB965" s="922" t="s">
        <v>338</v>
      </c>
      <c r="AC965" s="208" t="s">
        <v>1947</v>
      </c>
      <c r="AD965" s="241" t="s">
        <v>2843</v>
      </c>
    </row>
    <row r="966" spans="28:30">
      <c r="AB966" s="922" t="s">
        <v>338</v>
      </c>
      <c r="AC966" s="208" t="s">
        <v>2004</v>
      </c>
      <c r="AD966" s="241" t="s">
        <v>2843</v>
      </c>
    </row>
    <row r="967" spans="28:30">
      <c r="AB967" s="922" t="s">
        <v>338</v>
      </c>
      <c r="AC967" s="208" t="s">
        <v>3169</v>
      </c>
      <c r="AD967" s="241" t="s">
        <v>2843</v>
      </c>
    </row>
    <row r="968" spans="28:30">
      <c r="AB968" s="922" t="s">
        <v>338</v>
      </c>
      <c r="AC968" s="208" t="s">
        <v>3170</v>
      </c>
      <c r="AD968" s="241" t="s">
        <v>2843</v>
      </c>
    </row>
    <row r="969" spans="28:30">
      <c r="AB969" s="922" t="s">
        <v>338</v>
      </c>
      <c r="AC969" s="208" t="s">
        <v>1987</v>
      </c>
      <c r="AD969" s="241" t="s">
        <v>2843</v>
      </c>
    </row>
    <row r="970" spans="28:30">
      <c r="AB970" s="922" t="s">
        <v>338</v>
      </c>
      <c r="AC970" s="208" t="s">
        <v>1950</v>
      </c>
      <c r="AD970" s="241" t="s">
        <v>2843</v>
      </c>
    </row>
    <row r="971" spans="28:30">
      <c r="AB971" s="922" t="s">
        <v>338</v>
      </c>
      <c r="AC971" s="208" t="s">
        <v>1951</v>
      </c>
      <c r="AD971" s="241" t="s">
        <v>2843</v>
      </c>
    </row>
    <row r="972" spans="28:30">
      <c r="AB972" s="922" t="s">
        <v>338</v>
      </c>
      <c r="AC972" s="208" t="s">
        <v>3171</v>
      </c>
      <c r="AD972" s="241" t="s">
        <v>2843</v>
      </c>
    </row>
    <row r="973" spans="28:30">
      <c r="AB973" s="922" t="s">
        <v>338</v>
      </c>
      <c r="AC973" s="208" t="s">
        <v>3172</v>
      </c>
      <c r="AD973" s="241" t="s">
        <v>2843</v>
      </c>
    </row>
    <row r="974" spans="28:30">
      <c r="AB974" s="922" t="s">
        <v>338</v>
      </c>
      <c r="AC974" s="208" t="s">
        <v>3173</v>
      </c>
      <c r="AD974" s="241" t="s">
        <v>2843</v>
      </c>
    </row>
    <row r="975" spans="28:30">
      <c r="AB975" s="922" t="s">
        <v>338</v>
      </c>
      <c r="AC975" s="208" t="s">
        <v>1935</v>
      </c>
      <c r="AD975" s="241" t="s">
        <v>2843</v>
      </c>
    </row>
    <row r="976" spans="28:30">
      <c r="AB976" s="922" t="s">
        <v>338</v>
      </c>
      <c r="AC976" s="208" t="s">
        <v>1977</v>
      </c>
      <c r="AD976" s="241" t="s">
        <v>2843</v>
      </c>
    </row>
    <row r="977" spans="28:30">
      <c r="AB977" s="922" t="s">
        <v>338</v>
      </c>
      <c r="AC977" s="208" t="s">
        <v>1997</v>
      </c>
      <c r="AD977" s="241" t="s">
        <v>2843</v>
      </c>
    </row>
    <row r="978" spans="28:30">
      <c r="AB978" s="922" t="s">
        <v>338</v>
      </c>
      <c r="AC978" s="208" t="s">
        <v>3174</v>
      </c>
      <c r="AD978" s="241" t="s">
        <v>2843</v>
      </c>
    </row>
    <row r="979" spans="28:30">
      <c r="AB979" s="922" t="s">
        <v>338</v>
      </c>
      <c r="AC979" s="208" t="s">
        <v>3175</v>
      </c>
      <c r="AD979" s="241" t="s">
        <v>2843</v>
      </c>
    </row>
    <row r="980" spans="28:30">
      <c r="AB980" s="922" t="s">
        <v>338</v>
      </c>
      <c r="AC980" s="208" t="s">
        <v>2032</v>
      </c>
      <c r="AD980" s="241" t="s">
        <v>2843</v>
      </c>
    </row>
    <row r="981" spans="28:30">
      <c r="AB981" s="922" t="s">
        <v>338</v>
      </c>
      <c r="AC981" s="208" t="s">
        <v>2018</v>
      </c>
      <c r="AD981" s="241" t="s">
        <v>2843</v>
      </c>
    </row>
    <row r="982" spans="28:30">
      <c r="AB982" s="922" t="s">
        <v>338</v>
      </c>
      <c r="AC982" s="208" t="s">
        <v>3176</v>
      </c>
      <c r="AD982" s="241" t="s">
        <v>2843</v>
      </c>
    </row>
    <row r="983" spans="28:30">
      <c r="AB983" s="922" t="s">
        <v>338</v>
      </c>
      <c r="AC983" s="208" t="s">
        <v>2002</v>
      </c>
      <c r="AD983" s="241" t="s">
        <v>2843</v>
      </c>
    </row>
    <row r="984" spans="28:30">
      <c r="AB984" s="922" t="s">
        <v>338</v>
      </c>
      <c r="AC984" s="208" t="s">
        <v>2003</v>
      </c>
      <c r="AD984" s="241" t="s">
        <v>2843</v>
      </c>
    </row>
    <row r="985" spans="28:30">
      <c r="AB985" s="922" t="s">
        <v>338</v>
      </c>
      <c r="AC985" s="208" t="s">
        <v>3177</v>
      </c>
      <c r="AD985" s="241" t="s">
        <v>2843</v>
      </c>
    </row>
    <row r="986" spans="28:30">
      <c r="AB986" s="922" t="s">
        <v>338</v>
      </c>
      <c r="AC986" s="208" t="s">
        <v>2034</v>
      </c>
      <c r="AD986" s="241" t="s">
        <v>2843</v>
      </c>
    </row>
    <row r="987" spans="28:30">
      <c r="AB987" s="922" t="s">
        <v>338</v>
      </c>
      <c r="AC987" s="208" t="s">
        <v>1963</v>
      </c>
      <c r="AD987" s="241" t="s">
        <v>2050</v>
      </c>
    </row>
    <row r="988" spans="28:30">
      <c r="AB988" s="922" t="s">
        <v>338</v>
      </c>
      <c r="AC988" s="208" t="s">
        <v>3178</v>
      </c>
      <c r="AD988" s="241" t="s">
        <v>2050</v>
      </c>
    </row>
    <row r="989" spans="28:30">
      <c r="AB989" s="922" t="s">
        <v>338</v>
      </c>
      <c r="AC989" s="208" t="s">
        <v>3179</v>
      </c>
      <c r="AD989" s="241" t="s">
        <v>2050</v>
      </c>
    </row>
    <row r="990" spans="28:30">
      <c r="AB990" s="922" t="s">
        <v>338</v>
      </c>
      <c r="AC990" s="208" t="s">
        <v>2012</v>
      </c>
      <c r="AD990" s="241" t="s">
        <v>2050</v>
      </c>
    </row>
    <row r="991" spans="28:30">
      <c r="AB991" s="922" t="s">
        <v>338</v>
      </c>
      <c r="AC991" s="208" t="s">
        <v>3180</v>
      </c>
      <c r="AD991" s="241" t="s">
        <v>2050</v>
      </c>
    </row>
    <row r="992" spans="28:30">
      <c r="AB992" s="922" t="s">
        <v>338</v>
      </c>
      <c r="AC992" s="208" t="s">
        <v>1967</v>
      </c>
      <c r="AD992" s="241" t="s">
        <v>2050</v>
      </c>
    </row>
    <row r="993" spans="28:30">
      <c r="AB993" s="922" t="s">
        <v>338</v>
      </c>
      <c r="AC993" s="208" t="s">
        <v>3181</v>
      </c>
      <c r="AD993" s="241" t="s">
        <v>2050</v>
      </c>
    </row>
    <row r="994" spans="28:30">
      <c r="AB994" s="922" t="s">
        <v>338</v>
      </c>
      <c r="AC994" s="208" t="s">
        <v>3182</v>
      </c>
      <c r="AD994" s="241" t="s">
        <v>2050</v>
      </c>
    </row>
    <row r="995" spans="28:30">
      <c r="AB995" s="922" t="s">
        <v>338</v>
      </c>
      <c r="AC995" s="208" t="s">
        <v>3183</v>
      </c>
      <c r="AD995" s="241" t="s">
        <v>2050</v>
      </c>
    </row>
    <row r="996" spans="28:30">
      <c r="AB996" s="922" t="s">
        <v>338</v>
      </c>
      <c r="AC996" s="208" t="s">
        <v>1969</v>
      </c>
      <c r="AD996" s="241" t="s">
        <v>2050</v>
      </c>
    </row>
    <row r="997" spans="28:30">
      <c r="AB997" s="922" t="s">
        <v>338</v>
      </c>
      <c r="AC997" s="208" t="s">
        <v>2565</v>
      </c>
      <c r="AD997" s="241" t="s">
        <v>2050</v>
      </c>
    </row>
    <row r="998" spans="28:30">
      <c r="AB998" s="922" t="s">
        <v>338</v>
      </c>
      <c r="AC998" s="208" t="s">
        <v>2006</v>
      </c>
      <c r="AD998" s="241" t="s">
        <v>2050</v>
      </c>
    </row>
    <row r="999" spans="28:30">
      <c r="AB999" s="922" t="s">
        <v>338</v>
      </c>
      <c r="AC999" s="208" t="s">
        <v>2015</v>
      </c>
      <c r="AD999" s="241" t="s">
        <v>2050</v>
      </c>
    </row>
    <row r="1000" spans="28:30">
      <c r="AB1000" s="922" t="s">
        <v>338</v>
      </c>
      <c r="AC1000" s="208" t="s">
        <v>3184</v>
      </c>
      <c r="AD1000" s="241" t="s">
        <v>2050</v>
      </c>
    </row>
    <row r="1001" spans="28:30">
      <c r="AB1001" s="922" t="s">
        <v>338</v>
      </c>
      <c r="AC1001" s="208" t="s">
        <v>3185</v>
      </c>
      <c r="AD1001" s="241" t="s">
        <v>2050</v>
      </c>
    </row>
    <row r="1002" spans="28:30">
      <c r="AB1002" s="922" t="s">
        <v>338</v>
      </c>
      <c r="AC1002" s="208" t="s">
        <v>2572</v>
      </c>
      <c r="AD1002" s="241" t="s">
        <v>2050</v>
      </c>
    </row>
    <row r="1003" spans="28:30">
      <c r="AB1003" s="922" t="s">
        <v>338</v>
      </c>
      <c r="AC1003" s="208" t="s">
        <v>3186</v>
      </c>
      <c r="AD1003" s="241" t="s">
        <v>2050</v>
      </c>
    </row>
    <row r="1004" spans="28:30">
      <c r="AB1004" s="922" t="s">
        <v>338</v>
      </c>
      <c r="AC1004" s="208" t="s">
        <v>3187</v>
      </c>
      <c r="AD1004" s="241" t="s">
        <v>2050</v>
      </c>
    </row>
    <row r="1005" spans="28:30">
      <c r="AB1005" s="922" t="s">
        <v>338</v>
      </c>
      <c r="AC1005" s="208" t="s">
        <v>2001</v>
      </c>
      <c r="AD1005" s="241" t="s">
        <v>2050</v>
      </c>
    </row>
    <row r="1006" spans="28:30">
      <c r="AB1006" s="922" t="s">
        <v>18</v>
      </c>
      <c r="AC1006" s="208" t="s">
        <v>2603</v>
      </c>
      <c r="AD1006" s="241" t="s">
        <v>2050</v>
      </c>
    </row>
    <row r="1007" spans="28:30">
      <c r="AB1007" s="922" t="s">
        <v>338</v>
      </c>
      <c r="AC1007" s="208" t="s">
        <v>338</v>
      </c>
      <c r="AD1007" s="241" t="s">
        <v>338</v>
      </c>
    </row>
    <row r="1008" spans="28:30">
      <c r="AB1008" s="922" t="s">
        <v>338</v>
      </c>
      <c r="AC1008" s="208" t="s">
        <v>338</v>
      </c>
      <c r="AD1008" s="241" t="s">
        <v>338</v>
      </c>
    </row>
    <row r="1009" spans="28:30">
      <c r="AB1009" s="922" t="s">
        <v>338</v>
      </c>
      <c r="AC1009" s="208" t="s">
        <v>338</v>
      </c>
      <c r="AD1009" s="241" t="s">
        <v>338</v>
      </c>
    </row>
    <row r="1010" spans="28:30">
      <c r="AB1010" s="922" t="s">
        <v>338</v>
      </c>
      <c r="AC1010" s="208" t="s">
        <v>338</v>
      </c>
      <c r="AD1010" s="241" t="s">
        <v>338</v>
      </c>
    </row>
    <row r="1011" spans="28:30">
      <c r="AB1011" s="922" t="s">
        <v>338</v>
      </c>
      <c r="AC1011" s="208" t="s">
        <v>338</v>
      </c>
      <c r="AD1011" s="241" t="s">
        <v>338</v>
      </c>
    </row>
    <row r="1012" spans="28:30">
      <c r="AB1012" s="922" t="s">
        <v>338</v>
      </c>
      <c r="AC1012" s="208" t="s">
        <v>338</v>
      </c>
      <c r="AD1012" s="241" t="s">
        <v>338</v>
      </c>
    </row>
    <row r="1013" spans="28:30">
      <c r="AB1013" s="922" t="s">
        <v>338</v>
      </c>
      <c r="AC1013" s="208" t="s">
        <v>338</v>
      </c>
      <c r="AD1013" s="241" t="s">
        <v>338</v>
      </c>
    </row>
    <row r="1014" spans="28:30">
      <c r="AB1014" s="922" t="s">
        <v>338</v>
      </c>
      <c r="AC1014" s="208" t="s">
        <v>338</v>
      </c>
      <c r="AD1014" s="241" t="s">
        <v>338</v>
      </c>
    </row>
    <row r="1015" spans="28:30">
      <c r="AB1015" s="922" t="s">
        <v>338</v>
      </c>
      <c r="AC1015" s="208" t="s">
        <v>338</v>
      </c>
      <c r="AD1015" s="241" t="s">
        <v>338</v>
      </c>
    </row>
    <row r="1016" spans="28:30">
      <c r="AB1016" s="922" t="s">
        <v>338</v>
      </c>
      <c r="AC1016" s="208" t="s">
        <v>338</v>
      </c>
      <c r="AD1016" s="241" t="s">
        <v>338</v>
      </c>
    </row>
    <row r="1017" spans="28:30">
      <c r="AB1017" s="922" t="s">
        <v>338</v>
      </c>
      <c r="AC1017" s="208" t="s">
        <v>338</v>
      </c>
      <c r="AD1017" s="241" t="s">
        <v>338</v>
      </c>
    </row>
    <row r="1018" spans="28:30">
      <c r="AB1018" s="922" t="s">
        <v>338</v>
      </c>
      <c r="AC1018" s="208" t="s">
        <v>338</v>
      </c>
      <c r="AD1018" s="241" t="s">
        <v>338</v>
      </c>
    </row>
    <row r="1019" spans="28:30">
      <c r="AB1019" s="922" t="s">
        <v>338</v>
      </c>
      <c r="AC1019" s="208" t="s">
        <v>338</v>
      </c>
      <c r="AD1019" s="241" t="s">
        <v>338</v>
      </c>
    </row>
    <row r="1020" spans="28:30">
      <c r="AB1020" s="922" t="s">
        <v>338</v>
      </c>
      <c r="AC1020" s="208" t="s">
        <v>338</v>
      </c>
      <c r="AD1020" s="241" t="s">
        <v>338</v>
      </c>
    </row>
    <row r="1021" spans="28:30">
      <c r="AB1021" s="922" t="s">
        <v>338</v>
      </c>
      <c r="AC1021" s="208" t="s">
        <v>338</v>
      </c>
      <c r="AD1021" s="241" t="s">
        <v>338</v>
      </c>
    </row>
    <row r="1022" spans="28:30">
      <c r="AB1022" s="922" t="s">
        <v>338</v>
      </c>
      <c r="AC1022" s="208" t="s">
        <v>338</v>
      </c>
      <c r="AD1022" s="241" t="s">
        <v>338</v>
      </c>
    </row>
    <row r="1023" spans="28:30">
      <c r="AB1023" s="922" t="s">
        <v>338</v>
      </c>
      <c r="AC1023" s="208" t="s">
        <v>338</v>
      </c>
      <c r="AD1023" s="241" t="s">
        <v>338</v>
      </c>
    </row>
    <row r="1024" spans="28:30">
      <c r="AB1024" s="922" t="s">
        <v>338</v>
      </c>
      <c r="AC1024" s="208" t="s">
        <v>338</v>
      </c>
      <c r="AD1024" s="241" t="s">
        <v>338</v>
      </c>
    </row>
    <row r="1025" spans="28:30">
      <c r="AB1025" s="922" t="s">
        <v>338</v>
      </c>
      <c r="AC1025" s="208" t="s">
        <v>338</v>
      </c>
      <c r="AD1025" s="241" t="s">
        <v>338</v>
      </c>
    </row>
    <row r="1026" spans="28:30">
      <c r="AB1026" s="922" t="s">
        <v>338</v>
      </c>
      <c r="AC1026" s="208" t="s">
        <v>338</v>
      </c>
      <c r="AD1026" s="241" t="s">
        <v>338</v>
      </c>
    </row>
    <row r="1027" spans="28:30">
      <c r="AB1027" s="922" t="s">
        <v>338</v>
      </c>
      <c r="AC1027" s="208" t="s">
        <v>338</v>
      </c>
      <c r="AD1027" s="241" t="s">
        <v>338</v>
      </c>
    </row>
    <row r="1028" spans="28:30">
      <c r="AB1028" s="922" t="s">
        <v>338</v>
      </c>
      <c r="AC1028" s="208" t="s">
        <v>338</v>
      </c>
      <c r="AD1028" s="241" t="s">
        <v>338</v>
      </c>
    </row>
    <row r="1029" spans="28:30">
      <c r="AB1029" s="922" t="s">
        <v>338</v>
      </c>
      <c r="AC1029" s="208" t="s">
        <v>338</v>
      </c>
      <c r="AD1029" s="241" t="s">
        <v>338</v>
      </c>
    </row>
    <row r="1030" spans="28:30">
      <c r="AB1030" s="922" t="s">
        <v>338</v>
      </c>
      <c r="AC1030" s="208" t="s">
        <v>338</v>
      </c>
      <c r="AD1030" s="241" t="s">
        <v>338</v>
      </c>
    </row>
    <row r="1031" spans="28:30">
      <c r="AB1031" s="922" t="s">
        <v>338</v>
      </c>
      <c r="AC1031" s="208" t="s">
        <v>338</v>
      </c>
      <c r="AD1031" s="241" t="s">
        <v>338</v>
      </c>
    </row>
    <row r="1032" spans="28:30">
      <c r="AB1032" s="922" t="s">
        <v>338</v>
      </c>
      <c r="AC1032" s="208" t="s">
        <v>338</v>
      </c>
      <c r="AD1032" s="241" t="s">
        <v>338</v>
      </c>
    </row>
    <row r="1033" spans="28:30">
      <c r="AB1033" s="922" t="s">
        <v>338</v>
      </c>
      <c r="AC1033" s="208" t="s">
        <v>338</v>
      </c>
      <c r="AD1033" s="241" t="s">
        <v>338</v>
      </c>
    </row>
    <row r="1034" spans="28:30">
      <c r="AB1034" s="922" t="s">
        <v>338</v>
      </c>
      <c r="AC1034" s="208" t="s">
        <v>338</v>
      </c>
      <c r="AD1034" s="241" t="s">
        <v>338</v>
      </c>
    </row>
    <row r="1035" spans="28:30">
      <c r="AB1035" s="922" t="s">
        <v>338</v>
      </c>
      <c r="AC1035" s="208" t="s">
        <v>338</v>
      </c>
      <c r="AD1035" s="241" t="s">
        <v>338</v>
      </c>
    </row>
    <row r="1036" spans="28:30">
      <c r="AB1036" s="922" t="s">
        <v>338</v>
      </c>
      <c r="AC1036" s="208" t="s">
        <v>338</v>
      </c>
      <c r="AD1036" s="241" t="s">
        <v>338</v>
      </c>
    </row>
    <row r="1037" spans="28:30">
      <c r="AB1037" s="922" t="s">
        <v>338</v>
      </c>
      <c r="AC1037" s="208" t="s">
        <v>338</v>
      </c>
      <c r="AD1037" s="241" t="s">
        <v>338</v>
      </c>
    </row>
    <row r="1038" spans="28:30">
      <c r="AB1038" s="922" t="s">
        <v>338</v>
      </c>
      <c r="AC1038" s="208" t="s">
        <v>338</v>
      </c>
      <c r="AD1038" s="241" t="s">
        <v>338</v>
      </c>
    </row>
    <row r="1039" spans="28:30">
      <c r="AB1039" s="922" t="s">
        <v>338</v>
      </c>
      <c r="AC1039" s="208" t="s">
        <v>338</v>
      </c>
      <c r="AD1039" s="241" t="s">
        <v>338</v>
      </c>
    </row>
    <row r="1040" spans="28:30">
      <c r="AB1040" s="922" t="s">
        <v>338</v>
      </c>
      <c r="AC1040" s="208" t="s">
        <v>338</v>
      </c>
      <c r="AD1040" s="241" t="s">
        <v>338</v>
      </c>
    </row>
    <row r="1041" spans="28:30">
      <c r="AB1041" s="922" t="s">
        <v>338</v>
      </c>
      <c r="AC1041" s="208" t="s">
        <v>338</v>
      </c>
      <c r="AD1041" s="241" t="s">
        <v>338</v>
      </c>
    </row>
    <row r="1042" spans="28:30">
      <c r="AB1042" s="922" t="s">
        <v>338</v>
      </c>
      <c r="AC1042" s="208" t="s">
        <v>338</v>
      </c>
      <c r="AD1042" s="241" t="s">
        <v>338</v>
      </c>
    </row>
    <row r="1043" spans="28:30">
      <c r="AB1043" s="922" t="s">
        <v>338</v>
      </c>
      <c r="AC1043" s="208" t="s">
        <v>338</v>
      </c>
      <c r="AD1043" s="241" t="s">
        <v>338</v>
      </c>
    </row>
    <row r="1044" spans="28:30">
      <c r="AB1044" s="922" t="s">
        <v>338</v>
      </c>
      <c r="AC1044" s="208" t="s">
        <v>338</v>
      </c>
      <c r="AD1044" s="241" t="s">
        <v>338</v>
      </c>
    </row>
    <row r="1045" spans="28:30">
      <c r="AB1045" s="922" t="s">
        <v>338</v>
      </c>
      <c r="AC1045" s="208" t="s">
        <v>338</v>
      </c>
      <c r="AD1045" s="241" t="s">
        <v>338</v>
      </c>
    </row>
    <row r="1046" spans="28:30">
      <c r="AB1046" s="922" t="s">
        <v>338</v>
      </c>
      <c r="AC1046" s="208" t="s">
        <v>338</v>
      </c>
      <c r="AD1046" s="241" t="s">
        <v>338</v>
      </c>
    </row>
    <row r="1047" spans="28:30">
      <c r="AB1047" s="922" t="s">
        <v>338</v>
      </c>
      <c r="AC1047" s="208" t="s">
        <v>338</v>
      </c>
      <c r="AD1047" s="241" t="s">
        <v>338</v>
      </c>
    </row>
    <row r="1048" spans="28:30">
      <c r="AB1048" s="922" t="s">
        <v>338</v>
      </c>
      <c r="AC1048" s="208" t="s">
        <v>338</v>
      </c>
      <c r="AD1048" s="241" t="s">
        <v>338</v>
      </c>
    </row>
    <row r="1049" spans="28:30">
      <c r="AB1049" s="922" t="s">
        <v>338</v>
      </c>
      <c r="AC1049" s="208" t="s">
        <v>338</v>
      </c>
      <c r="AD1049" s="241" t="s">
        <v>338</v>
      </c>
    </row>
    <row r="1050" spans="28:30">
      <c r="AB1050" s="922" t="s">
        <v>338</v>
      </c>
      <c r="AC1050" s="208" t="s">
        <v>338</v>
      </c>
      <c r="AD1050" s="241" t="s">
        <v>338</v>
      </c>
    </row>
    <row r="1051" spans="28:30">
      <c r="AB1051" s="922" t="s">
        <v>338</v>
      </c>
      <c r="AC1051" s="208" t="s">
        <v>338</v>
      </c>
      <c r="AD1051" s="241" t="s">
        <v>338</v>
      </c>
    </row>
    <row r="1052" spans="28:30">
      <c r="AB1052" s="922" t="s">
        <v>338</v>
      </c>
      <c r="AC1052" s="208" t="s">
        <v>338</v>
      </c>
      <c r="AD1052" s="241" t="s">
        <v>338</v>
      </c>
    </row>
    <row r="1053" spans="28:30">
      <c r="AB1053" s="922" t="s">
        <v>338</v>
      </c>
      <c r="AC1053" s="208" t="s">
        <v>338</v>
      </c>
      <c r="AD1053" s="241" t="s">
        <v>338</v>
      </c>
    </row>
    <row r="1054" spans="28:30">
      <c r="AB1054" s="922" t="s">
        <v>338</v>
      </c>
      <c r="AC1054" s="208" t="s">
        <v>338</v>
      </c>
      <c r="AD1054" s="241" t="s">
        <v>338</v>
      </c>
    </row>
    <row r="1055" spans="28:30">
      <c r="AB1055" s="922" t="s">
        <v>338</v>
      </c>
      <c r="AC1055" s="208" t="s">
        <v>338</v>
      </c>
      <c r="AD1055" s="241" t="s">
        <v>338</v>
      </c>
    </row>
    <row r="1056" spans="28:30">
      <c r="AB1056" s="922" t="s">
        <v>338</v>
      </c>
      <c r="AC1056" s="208" t="s">
        <v>338</v>
      </c>
      <c r="AD1056" s="241" t="s">
        <v>338</v>
      </c>
    </row>
    <row r="1057" spans="28:30">
      <c r="AB1057" s="922" t="s">
        <v>338</v>
      </c>
      <c r="AC1057" s="208" t="s">
        <v>338</v>
      </c>
      <c r="AD1057" s="241" t="s">
        <v>338</v>
      </c>
    </row>
    <row r="1058" spans="28:30">
      <c r="AB1058" s="922" t="s">
        <v>338</v>
      </c>
      <c r="AC1058" s="208" t="s">
        <v>338</v>
      </c>
      <c r="AD1058" s="241" t="s">
        <v>338</v>
      </c>
    </row>
    <row r="1059" spans="28:30">
      <c r="AB1059" s="922" t="s">
        <v>338</v>
      </c>
      <c r="AC1059" s="208" t="s">
        <v>338</v>
      </c>
      <c r="AD1059" s="241" t="s">
        <v>338</v>
      </c>
    </row>
    <row r="1060" spans="28:30">
      <c r="AB1060" s="922" t="s">
        <v>338</v>
      </c>
      <c r="AC1060" s="208" t="s">
        <v>338</v>
      </c>
      <c r="AD1060" s="241" t="s">
        <v>338</v>
      </c>
    </row>
    <row r="1061" spans="28:30">
      <c r="AB1061" s="922" t="s">
        <v>338</v>
      </c>
      <c r="AC1061" s="208" t="s">
        <v>338</v>
      </c>
      <c r="AD1061" s="241" t="s">
        <v>338</v>
      </c>
    </row>
    <row r="1062" spans="28:30">
      <c r="AB1062" s="922" t="s">
        <v>338</v>
      </c>
      <c r="AC1062" s="208" t="s">
        <v>338</v>
      </c>
      <c r="AD1062" s="241" t="s">
        <v>338</v>
      </c>
    </row>
    <row r="1063" spans="28:30">
      <c r="AB1063" s="922" t="s">
        <v>338</v>
      </c>
      <c r="AC1063" s="208" t="s">
        <v>338</v>
      </c>
      <c r="AD1063" s="241" t="s">
        <v>338</v>
      </c>
    </row>
    <row r="1064" spans="28:30">
      <c r="AB1064" s="922" t="s">
        <v>338</v>
      </c>
      <c r="AC1064" s="208" t="s">
        <v>338</v>
      </c>
      <c r="AD1064" s="241" t="s">
        <v>338</v>
      </c>
    </row>
    <row r="1065" spans="28:30">
      <c r="AB1065" s="922" t="s">
        <v>338</v>
      </c>
      <c r="AC1065" s="208" t="s">
        <v>338</v>
      </c>
      <c r="AD1065" s="241" t="s">
        <v>338</v>
      </c>
    </row>
    <row r="1066" spans="28:30">
      <c r="AB1066" s="922" t="s">
        <v>338</v>
      </c>
      <c r="AC1066" s="208" t="s">
        <v>338</v>
      </c>
      <c r="AD1066" s="241" t="s">
        <v>338</v>
      </c>
    </row>
    <row r="1067" spans="28:30">
      <c r="AB1067" s="922" t="s">
        <v>338</v>
      </c>
      <c r="AC1067" s="208" t="s">
        <v>338</v>
      </c>
      <c r="AD1067" s="241" t="s">
        <v>338</v>
      </c>
    </row>
    <row r="1068" spans="28:30">
      <c r="AB1068" s="922" t="s">
        <v>338</v>
      </c>
      <c r="AC1068" s="208" t="s">
        <v>338</v>
      </c>
      <c r="AD1068" s="241" t="s">
        <v>338</v>
      </c>
    </row>
    <row r="1069" spans="28:30">
      <c r="AB1069" s="922" t="s">
        <v>338</v>
      </c>
      <c r="AC1069" s="208" t="s">
        <v>338</v>
      </c>
      <c r="AD1069" s="241" t="s">
        <v>338</v>
      </c>
    </row>
    <row r="1070" spans="28:30">
      <c r="AB1070" s="922" t="s">
        <v>338</v>
      </c>
      <c r="AC1070" s="208" t="s">
        <v>338</v>
      </c>
      <c r="AD1070" s="241" t="s">
        <v>338</v>
      </c>
    </row>
    <row r="1071" spans="28:30">
      <c r="AB1071" s="922" t="s">
        <v>338</v>
      </c>
      <c r="AC1071" s="208" t="s">
        <v>338</v>
      </c>
      <c r="AD1071" s="241" t="s">
        <v>338</v>
      </c>
    </row>
    <row r="1072" spans="28:30">
      <c r="AB1072" s="922" t="s">
        <v>338</v>
      </c>
      <c r="AC1072" s="208" t="s">
        <v>338</v>
      </c>
      <c r="AD1072" s="241" t="s">
        <v>338</v>
      </c>
    </row>
    <row r="1073" spans="28:30">
      <c r="AB1073" s="922" t="s">
        <v>338</v>
      </c>
      <c r="AC1073" s="208" t="s">
        <v>338</v>
      </c>
      <c r="AD1073" s="241" t="s">
        <v>338</v>
      </c>
    </row>
    <row r="1074" spans="28:30">
      <c r="AB1074" s="922" t="s">
        <v>338</v>
      </c>
      <c r="AC1074" s="208" t="s">
        <v>338</v>
      </c>
      <c r="AD1074" s="241" t="s">
        <v>338</v>
      </c>
    </row>
    <row r="1075" spans="28:30">
      <c r="AB1075" s="922" t="s">
        <v>338</v>
      </c>
      <c r="AC1075" s="208" t="s">
        <v>338</v>
      </c>
      <c r="AD1075" s="241" t="s">
        <v>338</v>
      </c>
    </row>
    <row r="1076" spans="28:30">
      <c r="AB1076" s="922" t="s">
        <v>338</v>
      </c>
      <c r="AC1076" s="208" t="s">
        <v>338</v>
      </c>
      <c r="AD1076" s="241" t="s">
        <v>338</v>
      </c>
    </row>
    <row r="1077" spans="28:30">
      <c r="AB1077" s="922" t="s">
        <v>338</v>
      </c>
      <c r="AC1077" s="208" t="s">
        <v>338</v>
      </c>
      <c r="AD1077" s="241" t="s">
        <v>338</v>
      </c>
    </row>
    <row r="1078" spans="28:30">
      <c r="AB1078" s="922" t="s">
        <v>338</v>
      </c>
      <c r="AC1078" s="208" t="s">
        <v>338</v>
      </c>
      <c r="AD1078" s="241" t="s">
        <v>338</v>
      </c>
    </row>
    <row r="1079" spans="28:30">
      <c r="AB1079" s="922" t="s">
        <v>338</v>
      </c>
      <c r="AC1079" s="208" t="s">
        <v>338</v>
      </c>
      <c r="AD1079" s="241" t="s">
        <v>338</v>
      </c>
    </row>
    <row r="1080" spans="28:30">
      <c r="AB1080" s="922" t="s">
        <v>338</v>
      </c>
      <c r="AC1080" s="208" t="s">
        <v>338</v>
      </c>
      <c r="AD1080" s="241" t="s">
        <v>338</v>
      </c>
    </row>
    <row r="1081" spans="28:30">
      <c r="AB1081" s="922" t="s">
        <v>338</v>
      </c>
      <c r="AC1081" s="208" t="s">
        <v>338</v>
      </c>
      <c r="AD1081" s="241" t="s">
        <v>338</v>
      </c>
    </row>
    <row r="1082" spans="28:30">
      <c r="AB1082" s="922" t="s">
        <v>338</v>
      </c>
      <c r="AC1082" s="208" t="s">
        <v>338</v>
      </c>
      <c r="AD1082" s="241" t="s">
        <v>338</v>
      </c>
    </row>
    <row r="1083" spans="28:30">
      <c r="AB1083" s="922" t="s">
        <v>338</v>
      </c>
      <c r="AC1083" s="208" t="s">
        <v>338</v>
      </c>
      <c r="AD1083" s="241" t="s">
        <v>338</v>
      </c>
    </row>
    <row r="1084" spans="28:30">
      <c r="AB1084" s="922" t="s">
        <v>338</v>
      </c>
      <c r="AC1084" s="208" t="s">
        <v>338</v>
      </c>
      <c r="AD1084" s="241" t="s">
        <v>338</v>
      </c>
    </row>
    <row r="1085" spans="28:30">
      <c r="AB1085" s="922" t="s">
        <v>338</v>
      </c>
      <c r="AC1085" s="208" t="s">
        <v>338</v>
      </c>
      <c r="AD1085" s="241" t="s">
        <v>338</v>
      </c>
    </row>
    <row r="1086" spans="28:30">
      <c r="AB1086" s="922" t="s">
        <v>338</v>
      </c>
      <c r="AC1086" s="208" t="s">
        <v>338</v>
      </c>
      <c r="AD1086" s="241" t="s">
        <v>338</v>
      </c>
    </row>
    <row r="1087" spans="28:30">
      <c r="AB1087" s="922" t="s">
        <v>338</v>
      </c>
      <c r="AC1087" s="208" t="s">
        <v>338</v>
      </c>
      <c r="AD1087" s="241" t="s">
        <v>338</v>
      </c>
    </row>
    <row r="1088" spans="28:30">
      <c r="AB1088" s="922" t="s">
        <v>338</v>
      </c>
      <c r="AC1088" s="208" t="s">
        <v>338</v>
      </c>
      <c r="AD1088" s="241" t="s">
        <v>338</v>
      </c>
    </row>
    <row r="1089" spans="28:30">
      <c r="AB1089" s="922" t="s">
        <v>338</v>
      </c>
      <c r="AC1089" s="208" t="s">
        <v>338</v>
      </c>
      <c r="AD1089" s="241" t="s">
        <v>338</v>
      </c>
    </row>
    <row r="1090" spans="28:30">
      <c r="AB1090" s="922" t="s">
        <v>338</v>
      </c>
      <c r="AC1090" s="208" t="s">
        <v>338</v>
      </c>
      <c r="AD1090" s="241" t="s">
        <v>338</v>
      </c>
    </row>
    <row r="1091" spans="28:30">
      <c r="AB1091" s="922" t="s">
        <v>338</v>
      </c>
      <c r="AC1091" s="208" t="s">
        <v>338</v>
      </c>
      <c r="AD1091" s="241" t="s">
        <v>338</v>
      </c>
    </row>
    <row r="1092" spans="28:30">
      <c r="AB1092" s="922" t="s">
        <v>338</v>
      </c>
      <c r="AC1092" s="208" t="s">
        <v>338</v>
      </c>
      <c r="AD1092" s="241" t="s">
        <v>338</v>
      </c>
    </row>
    <row r="1093" spans="28:30">
      <c r="AB1093" s="922" t="s">
        <v>338</v>
      </c>
      <c r="AC1093" s="208" t="s">
        <v>338</v>
      </c>
      <c r="AD1093" s="241" t="s">
        <v>338</v>
      </c>
    </row>
    <row r="1094" spans="28:30">
      <c r="AB1094" s="922" t="s">
        <v>338</v>
      </c>
      <c r="AC1094" s="208" t="s">
        <v>338</v>
      </c>
      <c r="AD1094" s="241" t="s">
        <v>338</v>
      </c>
    </row>
    <row r="1095" spans="28:30">
      <c r="AB1095" s="922" t="s">
        <v>338</v>
      </c>
      <c r="AC1095" s="208" t="s">
        <v>338</v>
      </c>
      <c r="AD1095" s="241" t="s">
        <v>338</v>
      </c>
    </row>
    <row r="1096" spans="28:30">
      <c r="AB1096" s="922" t="s">
        <v>338</v>
      </c>
      <c r="AC1096" s="208" t="s">
        <v>338</v>
      </c>
      <c r="AD1096" s="241" t="s">
        <v>338</v>
      </c>
    </row>
    <row r="1097" spans="28:30">
      <c r="AB1097" s="922" t="s">
        <v>338</v>
      </c>
      <c r="AC1097" s="208" t="s">
        <v>338</v>
      </c>
      <c r="AD1097" s="241" t="s">
        <v>338</v>
      </c>
    </row>
    <row r="1098" spans="28:30">
      <c r="AB1098" s="922" t="s">
        <v>338</v>
      </c>
      <c r="AC1098" s="208" t="s">
        <v>338</v>
      </c>
      <c r="AD1098" s="241" t="s">
        <v>338</v>
      </c>
    </row>
    <row r="1099" spans="28:30">
      <c r="AB1099" s="922" t="s">
        <v>338</v>
      </c>
      <c r="AC1099" s="208" t="s">
        <v>338</v>
      </c>
      <c r="AD1099" s="241" t="s">
        <v>338</v>
      </c>
    </row>
    <row r="1100" spans="28:30">
      <c r="AB1100" s="922" t="s">
        <v>338</v>
      </c>
      <c r="AC1100" s="208" t="s">
        <v>338</v>
      </c>
      <c r="AD1100" s="241" t="s">
        <v>338</v>
      </c>
    </row>
    <row r="1101" spans="28:30">
      <c r="AB1101" s="922" t="s">
        <v>338</v>
      </c>
      <c r="AC1101" s="208" t="s">
        <v>338</v>
      </c>
      <c r="AD1101" s="241" t="s">
        <v>338</v>
      </c>
    </row>
    <row r="1102" spans="28:30">
      <c r="AB1102" s="922" t="s">
        <v>338</v>
      </c>
      <c r="AC1102" s="208" t="s">
        <v>338</v>
      </c>
      <c r="AD1102" s="241" t="s">
        <v>338</v>
      </c>
    </row>
    <row r="1103" spans="28:30">
      <c r="AB1103" s="922" t="s">
        <v>338</v>
      </c>
      <c r="AC1103" s="208" t="s">
        <v>338</v>
      </c>
      <c r="AD1103" s="241" t="s">
        <v>338</v>
      </c>
    </row>
    <row r="1104" spans="28:30">
      <c r="AB1104" s="922" t="s">
        <v>338</v>
      </c>
      <c r="AC1104" s="208" t="s">
        <v>338</v>
      </c>
      <c r="AD1104" s="241" t="s">
        <v>338</v>
      </c>
    </row>
    <row r="1105" spans="28:30">
      <c r="AB1105" s="922" t="s">
        <v>338</v>
      </c>
      <c r="AC1105" s="208" t="s">
        <v>338</v>
      </c>
      <c r="AD1105" s="241" t="s">
        <v>338</v>
      </c>
    </row>
    <row r="1106" spans="28:30">
      <c r="AB1106" s="922" t="s">
        <v>338</v>
      </c>
      <c r="AC1106" s="208" t="s">
        <v>338</v>
      </c>
      <c r="AD1106" s="241" t="s">
        <v>338</v>
      </c>
    </row>
    <row r="1107" spans="28:30">
      <c r="AB1107" s="922" t="s">
        <v>338</v>
      </c>
      <c r="AC1107" s="208" t="s">
        <v>338</v>
      </c>
      <c r="AD1107" s="241" t="s">
        <v>338</v>
      </c>
    </row>
    <row r="1108" spans="28:30">
      <c r="AB1108" s="922" t="s">
        <v>338</v>
      </c>
      <c r="AC1108" s="208" t="s">
        <v>338</v>
      </c>
      <c r="AD1108" s="241" t="s">
        <v>338</v>
      </c>
    </row>
    <row r="1109" spans="28:30">
      <c r="AB1109" s="922" t="s">
        <v>338</v>
      </c>
      <c r="AC1109" s="208" t="s">
        <v>338</v>
      </c>
      <c r="AD1109" s="241" t="s">
        <v>338</v>
      </c>
    </row>
    <row r="1110" spans="28:30">
      <c r="AB1110" s="922" t="s">
        <v>338</v>
      </c>
      <c r="AC1110" s="208" t="s">
        <v>338</v>
      </c>
      <c r="AD1110" s="241" t="s">
        <v>338</v>
      </c>
    </row>
    <row r="1111" spans="28:30">
      <c r="AB1111" s="922" t="s">
        <v>338</v>
      </c>
      <c r="AC1111" s="208" t="s">
        <v>338</v>
      </c>
      <c r="AD1111" s="241" t="s">
        <v>338</v>
      </c>
    </row>
    <row r="1112" spans="28:30">
      <c r="AB1112" s="922" t="s">
        <v>338</v>
      </c>
      <c r="AC1112" s="208" t="s">
        <v>338</v>
      </c>
      <c r="AD1112" s="241" t="s">
        <v>338</v>
      </c>
    </row>
    <row r="1113" spans="28:30">
      <c r="AB1113" s="922" t="s">
        <v>338</v>
      </c>
      <c r="AC1113" s="208" t="s">
        <v>338</v>
      </c>
      <c r="AD1113" s="241" t="s">
        <v>338</v>
      </c>
    </row>
    <row r="1114" spans="28:30">
      <c r="AB1114" s="922" t="s">
        <v>338</v>
      </c>
      <c r="AC1114" s="208" t="s">
        <v>338</v>
      </c>
      <c r="AD1114" s="241" t="s">
        <v>338</v>
      </c>
    </row>
    <row r="1115" spans="28:30">
      <c r="AB1115" s="922" t="s">
        <v>338</v>
      </c>
      <c r="AC1115" s="208" t="s">
        <v>338</v>
      </c>
      <c r="AD1115" s="241" t="s">
        <v>338</v>
      </c>
    </row>
    <row r="1116" spans="28:30">
      <c r="AB1116" s="922" t="s">
        <v>338</v>
      </c>
      <c r="AC1116" s="208" t="s">
        <v>338</v>
      </c>
      <c r="AD1116" s="241" t="s">
        <v>338</v>
      </c>
    </row>
    <row r="1117" spans="28:30">
      <c r="AB1117" s="922" t="s">
        <v>338</v>
      </c>
      <c r="AC1117" s="208" t="s">
        <v>338</v>
      </c>
      <c r="AD1117" s="241" t="s">
        <v>338</v>
      </c>
    </row>
    <row r="1118" spans="28:30">
      <c r="AB1118" s="922" t="s">
        <v>338</v>
      </c>
      <c r="AC1118" s="208" t="s">
        <v>338</v>
      </c>
      <c r="AD1118" s="241" t="s">
        <v>338</v>
      </c>
    </row>
    <row r="1119" spans="28:30">
      <c r="AB1119" s="922" t="s">
        <v>338</v>
      </c>
      <c r="AC1119" s="208" t="s">
        <v>338</v>
      </c>
      <c r="AD1119" s="241" t="s">
        <v>338</v>
      </c>
    </row>
    <row r="1120" spans="28:30">
      <c r="AB1120" s="922" t="s">
        <v>338</v>
      </c>
      <c r="AC1120" s="208" t="s">
        <v>338</v>
      </c>
      <c r="AD1120" s="241" t="s">
        <v>338</v>
      </c>
    </row>
    <row r="1121" spans="28:30">
      <c r="AB1121" s="922" t="s">
        <v>338</v>
      </c>
      <c r="AC1121" s="208" t="s">
        <v>338</v>
      </c>
      <c r="AD1121" s="241" t="s">
        <v>338</v>
      </c>
    </row>
    <row r="1122" spans="28:30">
      <c r="AB1122" s="922" t="s">
        <v>338</v>
      </c>
      <c r="AC1122" s="208" t="s">
        <v>338</v>
      </c>
      <c r="AD1122" s="241" t="s">
        <v>338</v>
      </c>
    </row>
    <row r="1123" spans="28:30">
      <c r="AB1123" s="922" t="s">
        <v>338</v>
      </c>
      <c r="AC1123" s="208" t="s">
        <v>338</v>
      </c>
      <c r="AD1123" s="241" t="s">
        <v>338</v>
      </c>
    </row>
    <row r="1124" spans="28:30">
      <c r="AB1124" s="922" t="s">
        <v>338</v>
      </c>
      <c r="AC1124" s="208" t="s">
        <v>338</v>
      </c>
      <c r="AD1124" s="241" t="s">
        <v>338</v>
      </c>
    </row>
    <row r="1125" spans="28:30">
      <c r="AB1125" s="922" t="s">
        <v>338</v>
      </c>
      <c r="AC1125" s="208" t="s">
        <v>338</v>
      </c>
      <c r="AD1125" s="241" t="s">
        <v>338</v>
      </c>
    </row>
    <row r="1126" spans="28:30">
      <c r="AB1126" s="922" t="s">
        <v>338</v>
      </c>
      <c r="AC1126" s="208" t="s">
        <v>338</v>
      </c>
      <c r="AD1126" s="241" t="s">
        <v>338</v>
      </c>
    </row>
    <row r="1127" spans="28:30">
      <c r="AB1127" s="922" t="s">
        <v>338</v>
      </c>
      <c r="AC1127" s="208" t="s">
        <v>338</v>
      </c>
      <c r="AD1127" s="241" t="s">
        <v>338</v>
      </c>
    </row>
    <row r="1128" spans="28:30">
      <c r="AB1128" s="922" t="s">
        <v>338</v>
      </c>
      <c r="AC1128" s="208" t="s">
        <v>338</v>
      </c>
      <c r="AD1128" s="241" t="s">
        <v>338</v>
      </c>
    </row>
    <row r="1129" spans="28:30">
      <c r="AB1129" s="922" t="s">
        <v>338</v>
      </c>
      <c r="AC1129" s="208" t="s">
        <v>338</v>
      </c>
      <c r="AD1129" s="241" t="s">
        <v>338</v>
      </c>
    </row>
    <row r="1130" spans="28:30">
      <c r="AB1130" s="922" t="s">
        <v>338</v>
      </c>
      <c r="AC1130" s="208" t="s">
        <v>338</v>
      </c>
      <c r="AD1130" s="241" t="s">
        <v>338</v>
      </c>
    </row>
    <row r="1131" spans="28:30">
      <c r="AB1131" s="922" t="s">
        <v>338</v>
      </c>
      <c r="AC1131" s="208" t="s">
        <v>338</v>
      </c>
      <c r="AD1131" s="241" t="s">
        <v>338</v>
      </c>
    </row>
    <row r="1132" spans="28:30">
      <c r="AB1132" s="922" t="s">
        <v>338</v>
      </c>
      <c r="AC1132" s="208" t="s">
        <v>338</v>
      </c>
      <c r="AD1132" s="241" t="s">
        <v>338</v>
      </c>
    </row>
    <row r="1133" spans="28:30">
      <c r="AB1133" s="922" t="s">
        <v>338</v>
      </c>
      <c r="AC1133" s="208" t="s">
        <v>338</v>
      </c>
      <c r="AD1133" s="241" t="s">
        <v>338</v>
      </c>
    </row>
    <row r="1134" spans="28:30">
      <c r="AB1134" s="922" t="s">
        <v>338</v>
      </c>
      <c r="AC1134" s="208" t="s">
        <v>338</v>
      </c>
      <c r="AD1134" s="241" t="s">
        <v>338</v>
      </c>
    </row>
    <row r="1135" spans="28:30">
      <c r="AB1135" s="922" t="s">
        <v>338</v>
      </c>
      <c r="AC1135" s="208" t="s">
        <v>338</v>
      </c>
      <c r="AD1135" s="241" t="s">
        <v>338</v>
      </c>
    </row>
    <row r="1136" spans="28:30">
      <c r="AB1136" s="922" t="s">
        <v>338</v>
      </c>
      <c r="AC1136" s="208" t="s">
        <v>338</v>
      </c>
      <c r="AD1136" s="241" t="s">
        <v>338</v>
      </c>
    </row>
    <row r="1137" spans="28:30">
      <c r="AB1137" s="922" t="s">
        <v>338</v>
      </c>
      <c r="AC1137" s="208" t="s">
        <v>338</v>
      </c>
      <c r="AD1137" s="241" t="s">
        <v>338</v>
      </c>
    </row>
    <row r="1138" spans="28:30">
      <c r="AB1138" s="922" t="s">
        <v>338</v>
      </c>
      <c r="AC1138" s="208" t="s">
        <v>338</v>
      </c>
      <c r="AD1138" s="241" t="s">
        <v>338</v>
      </c>
    </row>
    <row r="1139" spans="28:30">
      <c r="AB1139" s="922" t="s">
        <v>338</v>
      </c>
      <c r="AC1139" s="208" t="s">
        <v>338</v>
      </c>
      <c r="AD1139" s="241" t="s">
        <v>338</v>
      </c>
    </row>
    <row r="1140" spans="28:30">
      <c r="AB1140" s="922" t="s">
        <v>338</v>
      </c>
      <c r="AC1140" s="208" t="s">
        <v>338</v>
      </c>
      <c r="AD1140" s="241" t="s">
        <v>338</v>
      </c>
    </row>
    <row r="1141" spans="28:30">
      <c r="AB1141" s="922" t="s">
        <v>338</v>
      </c>
      <c r="AC1141" s="208" t="s">
        <v>338</v>
      </c>
      <c r="AD1141" s="241" t="s">
        <v>338</v>
      </c>
    </row>
    <row r="1142" spans="28:30">
      <c r="AB1142" s="922" t="s">
        <v>338</v>
      </c>
      <c r="AC1142" s="208" t="s">
        <v>338</v>
      </c>
      <c r="AD1142" s="241" t="s">
        <v>338</v>
      </c>
    </row>
    <row r="1143" spans="28:30">
      <c r="AB1143" s="922" t="s">
        <v>338</v>
      </c>
      <c r="AC1143" s="208" t="s">
        <v>338</v>
      </c>
      <c r="AD1143" s="241" t="s">
        <v>338</v>
      </c>
    </row>
    <row r="1144" spans="28:30">
      <c r="AB1144" s="922" t="s">
        <v>338</v>
      </c>
      <c r="AC1144" s="208" t="s">
        <v>338</v>
      </c>
      <c r="AD1144" s="241" t="s">
        <v>338</v>
      </c>
    </row>
    <row r="1145" spans="28:30">
      <c r="AB1145" s="922" t="s">
        <v>338</v>
      </c>
      <c r="AC1145" s="208" t="s">
        <v>338</v>
      </c>
      <c r="AD1145" s="241" t="s">
        <v>338</v>
      </c>
    </row>
    <row r="1146" spans="28:30">
      <c r="AB1146" s="922" t="s">
        <v>338</v>
      </c>
      <c r="AC1146" s="208" t="s">
        <v>338</v>
      </c>
      <c r="AD1146" s="241" t="s">
        <v>338</v>
      </c>
    </row>
    <row r="1147" spans="28:30">
      <c r="AB1147" s="922" t="s">
        <v>338</v>
      </c>
      <c r="AC1147" s="208" t="s">
        <v>338</v>
      </c>
      <c r="AD1147" s="241" t="s">
        <v>338</v>
      </c>
    </row>
    <row r="1148" spans="28:30">
      <c r="AB1148" s="922" t="s">
        <v>338</v>
      </c>
      <c r="AC1148" s="208" t="s">
        <v>338</v>
      </c>
      <c r="AD1148" s="241" t="s">
        <v>338</v>
      </c>
    </row>
    <row r="1149" spans="28:30">
      <c r="AB1149" s="922" t="s">
        <v>338</v>
      </c>
      <c r="AC1149" s="208" t="s">
        <v>338</v>
      </c>
      <c r="AD1149" s="241" t="s">
        <v>338</v>
      </c>
    </row>
    <row r="1150" spans="28:30">
      <c r="AB1150" s="922" t="s">
        <v>338</v>
      </c>
      <c r="AC1150" s="208" t="s">
        <v>338</v>
      </c>
      <c r="AD1150" s="241" t="s">
        <v>338</v>
      </c>
    </row>
    <row r="1151" spans="28:30">
      <c r="AB1151" s="922" t="s">
        <v>338</v>
      </c>
      <c r="AC1151" s="208" t="s">
        <v>338</v>
      </c>
      <c r="AD1151" s="241" t="s">
        <v>338</v>
      </c>
    </row>
    <row r="1152" spans="28:30">
      <c r="AB1152" s="922" t="s">
        <v>338</v>
      </c>
      <c r="AC1152" s="208" t="s">
        <v>338</v>
      </c>
      <c r="AD1152" s="241" t="s">
        <v>338</v>
      </c>
    </row>
    <row r="1153" spans="28:30">
      <c r="AB1153" s="922" t="s">
        <v>338</v>
      </c>
      <c r="AC1153" s="208" t="s">
        <v>338</v>
      </c>
      <c r="AD1153" s="241" t="s">
        <v>338</v>
      </c>
    </row>
    <row r="1154" spans="28:30">
      <c r="AB1154" s="922" t="s">
        <v>338</v>
      </c>
      <c r="AC1154" s="208" t="s">
        <v>338</v>
      </c>
      <c r="AD1154" s="241" t="s">
        <v>338</v>
      </c>
    </row>
    <row r="1155" spans="28:30">
      <c r="AB1155" s="922" t="s">
        <v>338</v>
      </c>
      <c r="AC1155" s="208" t="s">
        <v>338</v>
      </c>
      <c r="AD1155" s="241" t="s">
        <v>338</v>
      </c>
    </row>
    <row r="1156" spans="28:30">
      <c r="AB1156" s="922" t="s">
        <v>338</v>
      </c>
      <c r="AC1156" s="208" t="s">
        <v>338</v>
      </c>
      <c r="AD1156" s="241" t="s">
        <v>338</v>
      </c>
    </row>
    <row r="1157" spans="28:30">
      <c r="AB1157" s="922" t="s">
        <v>338</v>
      </c>
      <c r="AC1157" s="208" t="s">
        <v>338</v>
      </c>
      <c r="AD1157" s="241" t="s">
        <v>338</v>
      </c>
    </row>
    <row r="1158" spans="28:30">
      <c r="AB1158" s="922" t="s">
        <v>338</v>
      </c>
      <c r="AC1158" s="208" t="s">
        <v>338</v>
      </c>
      <c r="AD1158" s="241" t="s">
        <v>338</v>
      </c>
    </row>
    <row r="1159" spans="28:30">
      <c r="AB1159" s="922" t="s">
        <v>338</v>
      </c>
      <c r="AC1159" s="208" t="s">
        <v>338</v>
      </c>
      <c r="AD1159" s="241" t="s">
        <v>338</v>
      </c>
    </row>
    <row r="1160" spans="28:30">
      <c r="AB1160" s="922" t="s">
        <v>338</v>
      </c>
      <c r="AC1160" s="208" t="s">
        <v>338</v>
      </c>
      <c r="AD1160" s="241" t="s">
        <v>338</v>
      </c>
    </row>
    <row r="1161" spans="28:30">
      <c r="AB1161" s="922" t="s">
        <v>338</v>
      </c>
      <c r="AC1161" s="208" t="s">
        <v>338</v>
      </c>
      <c r="AD1161" s="241" t="s">
        <v>338</v>
      </c>
    </row>
    <row r="1162" spans="28:30">
      <c r="AB1162" s="922" t="s">
        <v>338</v>
      </c>
      <c r="AC1162" s="208" t="s">
        <v>338</v>
      </c>
      <c r="AD1162" s="241" t="s">
        <v>338</v>
      </c>
    </row>
    <row r="1163" spans="28:30">
      <c r="AB1163" s="922" t="s">
        <v>338</v>
      </c>
      <c r="AC1163" s="208" t="s">
        <v>338</v>
      </c>
      <c r="AD1163" s="241" t="s">
        <v>338</v>
      </c>
    </row>
    <row r="1164" spans="28:30">
      <c r="AB1164" s="922" t="s">
        <v>338</v>
      </c>
      <c r="AC1164" s="208" t="s">
        <v>338</v>
      </c>
      <c r="AD1164" s="241" t="s">
        <v>338</v>
      </c>
    </row>
    <row r="1165" spans="28:30">
      <c r="AB1165" s="922" t="s">
        <v>338</v>
      </c>
      <c r="AC1165" s="208" t="s">
        <v>338</v>
      </c>
      <c r="AD1165" s="241" t="s">
        <v>338</v>
      </c>
    </row>
    <row r="1166" spans="28:30">
      <c r="AB1166" s="922" t="s">
        <v>338</v>
      </c>
      <c r="AC1166" s="208" t="s">
        <v>338</v>
      </c>
      <c r="AD1166" s="241" t="s">
        <v>338</v>
      </c>
    </row>
    <row r="1167" spans="28:30">
      <c r="AB1167" s="922" t="s">
        <v>338</v>
      </c>
      <c r="AC1167" s="208" t="s">
        <v>338</v>
      </c>
      <c r="AD1167" s="241" t="s">
        <v>338</v>
      </c>
    </row>
    <row r="1168" spans="28:30">
      <c r="AB1168" s="922" t="s">
        <v>338</v>
      </c>
      <c r="AC1168" s="208" t="s">
        <v>338</v>
      </c>
      <c r="AD1168" s="241" t="s">
        <v>338</v>
      </c>
    </row>
    <row r="1169" spans="28:30">
      <c r="AB1169" s="922" t="s">
        <v>338</v>
      </c>
      <c r="AC1169" s="208" t="s">
        <v>338</v>
      </c>
      <c r="AD1169" s="241" t="s">
        <v>338</v>
      </c>
    </row>
    <row r="1170" spans="28:30">
      <c r="AB1170" s="922" t="s">
        <v>338</v>
      </c>
      <c r="AC1170" s="208" t="s">
        <v>338</v>
      </c>
      <c r="AD1170" s="241" t="s">
        <v>338</v>
      </c>
    </row>
    <row r="1171" spans="28:30">
      <c r="AB1171" s="922" t="s">
        <v>338</v>
      </c>
      <c r="AC1171" s="208" t="s">
        <v>338</v>
      </c>
      <c r="AD1171" s="241" t="s">
        <v>338</v>
      </c>
    </row>
    <row r="1172" spans="28:30">
      <c r="AB1172" s="922" t="s">
        <v>338</v>
      </c>
      <c r="AC1172" s="208" t="s">
        <v>338</v>
      </c>
      <c r="AD1172" s="241" t="s">
        <v>338</v>
      </c>
    </row>
    <row r="1173" spans="28:30">
      <c r="AB1173" s="922" t="s">
        <v>338</v>
      </c>
      <c r="AC1173" s="208" t="s">
        <v>338</v>
      </c>
      <c r="AD1173" s="241" t="s">
        <v>338</v>
      </c>
    </row>
    <row r="1174" spans="28:30">
      <c r="AB1174" s="922" t="s">
        <v>338</v>
      </c>
      <c r="AC1174" s="208" t="s">
        <v>338</v>
      </c>
      <c r="AD1174" s="241" t="s">
        <v>338</v>
      </c>
    </row>
    <row r="1175" spans="28:30">
      <c r="AB1175" s="922" t="s">
        <v>338</v>
      </c>
      <c r="AC1175" s="208" t="s">
        <v>338</v>
      </c>
      <c r="AD1175" s="241" t="s">
        <v>338</v>
      </c>
    </row>
    <row r="1176" spans="28:30">
      <c r="AB1176" s="922" t="s">
        <v>338</v>
      </c>
      <c r="AC1176" s="208" t="s">
        <v>338</v>
      </c>
      <c r="AD1176" s="241" t="s">
        <v>338</v>
      </c>
    </row>
    <row r="1177" spans="28:30">
      <c r="AB1177" s="922" t="s">
        <v>338</v>
      </c>
      <c r="AC1177" s="208" t="s">
        <v>338</v>
      </c>
      <c r="AD1177" s="241" t="s">
        <v>338</v>
      </c>
    </row>
    <row r="1178" spans="28:30">
      <c r="AB1178" s="922" t="s">
        <v>338</v>
      </c>
      <c r="AC1178" s="208" t="s">
        <v>338</v>
      </c>
      <c r="AD1178" s="241" t="s">
        <v>338</v>
      </c>
    </row>
    <row r="1179" spans="28:30">
      <c r="AB1179" s="922" t="s">
        <v>338</v>
      </c>
      <c r="AC1179" s="208" t="s">
        <v>338</v>
      </c>
      <c r="AD1179" s="241" t="s">
        <v>338</v>
      </c>
    </row>
    <row r="1180" spans="28:30">
      <c r="AB1180" s="922" t="s">
        <v>338</v>
      </c>
      <c r="AC1180" s="208" t="s">
        <v>338</v>
      </c>
      <c r="AD1180" s="241" t="s">
        <v>338</v>
      </c>
    </row>
    <row r="1181" spans="28:30">
      <c r="AB1181" s="922" t="s">
        <v>338</v>
      </c>
      <c r="AC1181" s="208" t="s">
        <v>338</v>
      </c>
      <c r="AD1181" s="241" t="s">
        <v>338</v>
      </c>
    </row>
    <row r="1182" spans="28:30">
      <c r="AB1182" s="922" t="s">
        <v>338</v>
      </c>
      <c r="AC1182" s="208" t="s">
        <v>338</v>
      </c>
      <c r="AD1182" s="241" t="s">
        <v>338</v>
      </c>
    </row>
    <row r="1183" spans="28:30">
      <c r="AB1183" s="922" t="s">
        <v>338</v>
      </c>
      <c r="AC1183" s="208" t="s">
        <v>338</v>
      </c>
      <c r="AD1183" s="241" t="s">
        <v>338</v>
      </c>
    </row>
    <row r="1184" spans="28:30">
      <c r="AB1184" s="922" t="s">
        <v>338</v>
      </c>
      <c r="AC1184" s="208" t="s">
        <v>338</v>
      </c>
      <c r="AD1184" s="241" t="s">
        <v>338</v>
      </c>
    </row>
    <row r="1185" spans="28:30">
      <c r="AB1185" s="922" t="s">
        <v>338</v>
      </c>
      <c r="AC1185" s="208" t="s">
        <v>338</v>
      </c>
      <c r="AD1185" s="241" t="s">
        <v>338</v>
      </c>
    </row>
    <row r="1186" spans="28:30">
      <c r="AB1186" s="922" t="s">
        <v>338</v>
      </c>
      <c r="AC1186" s="208" t="s">
        <v>338</v>
      </c>
      <c r="AD1186" s="241" t="s">
        <v>338</v>
      </c>
    </row>
    <row r="1187" spans="28:30">
      <c r="AB1187" s="922" t="s">
        <v>338</v>
      </c>
      <c r="AC1187" s="208" t="s">
        <v>338</v>
      </c>
      <c r="AD1187" s="241" t="s">
        <v>338</v>
      </c>
    </row>
    <row r="1188" spans="28:30">
      <c r="AB1188" s="922" t="s">
        <v>338</v>
      </c>
      <c r="AC1188" s="208" t="s">
        <v>338</v>
      </c>
      <c r="AD1188" s="241" t="s">
        <v>338</v>
      </c>
    </row>
    <row r="1189" spans="28:30">
      <c r="AB1189" s="922" t="s">
        <v>338</v>
      </c>
      <c r="AC1189" s="208" t="s">
        <v>338</v>
      </c>
      <c r="AD1189" s="241" t="s">
        <v>338</v>
      </c>
    </row>
    <row r="1190" spans="28:30">
      <c r="AB1190" s="922" t="s">
        <v>338</v>
      </c>
      <c r="AC1190" s="208" t="s">
        <v>338</v>
      </c>
      <c r="AD1190" s="241" t="s">
        <v>338</v>
      </c>
    </row>
    <row r="1191" spans="28:30">
      <c r="AB1191" s="922" t="s">
        <v>338</v>
      </c>
      <c r="AC1191" s="208" t="s">
        <v>338</v>
      </c>
      <c r="AD1191" s="241" t="s">
        <v>338</v>
      </c>
    </row>
    <row r="1192" spans="28:30">
      <c r="AB1192" s="922" t="s">
        <v>338</v>
      </c>
      <c r="AC1192" s="208" t="s">
        <v>338</v>
      </c>
      <c r="AD1192" s="241" t="s">
        <v>338</v>
      </c>
    </row>
    <row r="1193" spans="28:30">
      <c r="AB1193" s="922" t="s">
        <v>338</v>
      </c>
      <c r="AC1193" s="208" t="s">
        <v>338</v>
      </c>
      <c r="AD1193" s="241" t="s">
        <v>338</v>
      </c>
    </row>
    <row r="1194" spans="28:30">
      <c r="AB1194" s="922" t="s">
        <v>338</v>
      </c>
      <c r="AC1194" s="208" t="s">
        <v>338</v>
      </c>
      <c r="AD1194" s="241" t="s">
        <v>338</v>
      </c>
    </row>
    <row r="1195" spans="28:30">
      <c r="AB1195" s="922" t="s">
        <v>338</v>
      </c>
      <c r="AC1195" s="208" t="s">
        <v>338</v>
      </c>
      <c r="AD1195" s="241" t="s">
        <v>338</v>
      </c>
    </row>
    <row r="1196" spans="28:30">
      <c r="AB1196" s="922" t="s">
        <v>338</v>
      </c>
      <c r="AC1196" s="208" t="s">
        <v>338</v>
      </c>
      <c r="AD1196" s="241" t="s">
        <v>338</v>
      </c>
    </row>
    <row r="1197" spans="28:30">
      <c r="AB1197" s="922" t="s">
        <v>338</v>
      </c>
      <c r="AC1197" s="208" t="s">
        <v>338</v>
      </c>
      <c r="AD1197" s="241" t="s">
        <v>338</v>
      </c>
    </row>
    <row r="1198" spans="28:30">
      <c r="AB1198" s="922" t="s">
        <v>338</v>
      </c>
      <c r="AC1198" s="208" t="s">
        <v>338</v>
      </c>
      <c r="AD1198" s="241" t="s">
        <v>338</v>
      </c>
    </row>
    <row r="1199" spans="28:30">
      <c r="AB1199" s="922" t="s">
        <v>338</v>
      </c>
      <c r="AC1199" s="208" t="s">
        <v>338</v>
      </c>
      <c r="AD1199" s="241" t="s">
        <v>338</v>
      </c>
    </row>
    <row r="1200" spans="28:30">
      <c r="AB1200" s="922" t="s">
        <v>338</v>
      </c>
      <c r="AC1200" s="208" t="s">
        <v>338</v>
      </c>
      <c r="AD1200" s="241" t="s">
        <v>338</v>
      </c>
    </row>
    <row r="1201" spans="28:30">
      <c r="AB1201" s="922" t="s">
        <v>338</v>
      </c>
      <c r="AC1201" s="208" t="s">
        <v>338</v>
      </c>
      <c r="AD1201" s="241" t="s">
        <v>338</v>
      </c>
    </row>
    <row r="1202" spans="28:30">
      <c r="AB1202" s="922" t="s">
        <v>338</v>
      </c>
      <c r="AC1202" s="208" t="s">
        <v>338</v>
      </c>
      <c r="AD1202" s="241" t="s">
        <v>338</v>
      </c>
    </row>
    <row r="1203" spans="28:30">
      <c r="AB1203" s="922" t="s">
        <v>338</v>
      </c>
      <c r="AC1203" s="208" t="s">
        <v>338</v>
      </c>
      <c r="AD1203" s="241" t="s">
        <v>338</v>
      </c>
    </row>
    <row r="1204" spans="28:30">
      <c r="AB1204" s="922" t="s">
        <v>338</v>
      </c>
      <c r="AC1204" s="208" t="s">
        <v>338</v>
      </c>
      <c r="AD1204" s="241" t="s">
        <v>338</v>
      </c>
    </row>
    <row r="1205" spans="28:30">
      <c r="AB1205" s="922" t="s">
        <v>338</v>
      </c>
      <c r="AC1205" s="208" t="s">
        <v>338</v>
      </c>
      <c r="AD1205" s="241" t="s">
        <v>338</v>
      </c>
    </row>
    <row r="1206" spans="28:30">
      <c r="AB1206" s="922" t="s">
        <v>338</v>
      </c>
      <c r="AC1206" s="208" t="s">
        <v>338</v>
      </c>
      <c r="AD1206" s="241" t="s">
        <v>338</v>
      </c>
    </row>
    <row r="1207" spans="28:30">
      <c r="AB1207" s="922" t="s">
        <v>338</v>
      </c>
      <c r="AC1207" s="208" t="s">
        <v>338</v>
      </c>
      <c r="AD1207" s="241" t="s">
        <v>338</v>
      </c>
    </row>
    <row r="1208" spans="28:30">
      <c r="AB1208" s="922" t="s">
        <v>338</v>
      </c>
      <c r="AC1208" s="208" t="s">
        <v>338</v>
      </c>
      <c r="AD1208" s="241" t="s">
        <v>338</v>
      </c>
    </row>
    <row r="1209" spans="28:30">
      <c r="AB1209" s="922" t="s">
        <v>338</v>
      </c>
      <c r="AC1209" s="208" t="s">
        <v>338</v>
      </c>
      <c r="AD1209" s="241" t="s">
        <v>338</v>
      </c>
    </row>
    <row r="1210" spans="28:30">
      <c r="AB1210" s="922" t="s">
        <v>338</v>
      </c>
      <c r="AC1210" s="208" t="s">
        <v>338</v>
      </c>
      <c r="AD1210" s="241" t="s">
        <v>338</v>
      </c>
    </row>
    <row r="1211" spans="28:30">
      <c r="AB1211" s="922" t="s">
        <v>338</v>
      </c>
      <c r="AC1211" s="208" t="s">
        <v>338</v>
      </c>
      <c r="AD1211" s="241" t="s">
        <v>338</v>
      </c>
    </row>
    <row r="1212" spans="28:30">
      <c r="AB1212" s="922" t="s">
        <v>338</v>
      </c>
      <c r="AC1212" s="208" t="s">
        <v>338</v>
      </c>
      <c r="AD1212" s="241" t="s">
        <v>338</v>
      </c>
    </row>
    <row r="1213" spans="28:30">
      <c r="AB1213" s="922" t="s">
        <v>338</v>
      </c>
      <c r="AC1213" s="208" t="s">
        <v>338</v>
      </c>
      <c r="AD1213" s="241" t="s">
        <v>338</v>
      </c>
    </row>
    <row r="1214" spans="28:30">
      <c r="AB1214" s="922" t="s">
        <v>338</v>
      </c>
      <c r="AC1214" s="208" t="s">
        <v>338</v>
      </c>
      <c r="AD1214" s="241" t="s">
        <v>338</v>
      </c>
    </row>
    <row r="1215" spans="28:30">
      <c r="AB1215" s="922" t="s">
        <v>338</v>
      </c>
      <c r="AC1215" s="208" t="s">
        <v>338</v>
      </c>
      <c r="AD1215" s="241" t="s">
        <v>338</v>
      </c>
    </row>
    <row r="1216" spans="28:30">
      <c r="AB1216" s="922" t="s">
        <v>338</v>
      </c>
      <c r="AC1216" s="208" t="s">
        <v>338</v>
      </c>
      <c r="AD1216" s="241" t="s">
        <v>338</v>
      </c>
    </row>
    <row r="1217" spans="28:30">
      <c r="AB1217" s="922" t="s">
        <v>338</v>
      </c>
      <c r="AC1217" s="208" t="s">
        <v>338</v>
      </c>
      <c r="AD1217" s="241" t="s">
        <v>338</v>
      </c>
    </row>
    <row r="1218" spans="28:30">
      <c r="AB1218" s="922" t="s">
        <v>338</v>
      </c>
      <c r="AC1218" s="208" t="s">
        <v>338</v>
      </c>
      <c r="AD1218" s="241" t="s">
        <v>338</v>
      </c>
    </row>
    <row r="1219" spans="28:30">
      <c r="AB1219" s="922" t="s">
        <v>338</v>
      </c>
      <c r="AC1219" s="208" t="s">
        <v>338</v>
      </c>
      <c r="AD1219" s="241" t="s">
        <v>338</v>
      </c>
    </row>
    <row r="1220" spans="28:30">
      <c r="AB1220" s="922" t="s">
        <v>338</v>
      </c>
      <c r="AC1220" s="208" t="s">
        <v>338</v>
      </c>
      <c r="AD1220" s="241" t="s">
        <v>338</v>
      </c>
    </row>
    <row r="1221" spans="28:30">
      <c r="AB1221" s="922" t="s">
        <v>338</v>
      </c>
      <c r="AC1221" s="208" t="s">
        <v>338</v>
      </c>
      <c r="AD1221" s="241" t="s">
        <v>338</v>
      </c>
    </row>
    <row r="1222" spans="28:30">
      <c r="AB1222" s="922" t="s">
        <v>338</v>
      </c>
      <c r="AC1222" s="208" t="s">
        <v>338</v>
      </c>
      <c r="AD1222" s="241" t="s">
        <v>338</v>
      </c>
    </row>
    <row r="1223" spans="28:30">
      <c r="AB1223" s="922" t="s">
        <v>338</v>
      </c>
      <c r="AC1223" s="208" t="s">
        <v>338</v>
      </c>
      <c r="AD1223" s="241" t="s">
        <v>338</v>
      </c>
    </row>
    <row r="1224" spans="28:30">
      <c r="AB1224" s="922" t="s">
        <v>338</v>
      </c>
      <c r="AC1224" s="208" t="s">
        <v>338</v>
      </c>
      <c r="AD1224" s="241" t="s">
        <v>338</v>
      </c>
    </row>
    <row r="1225" spans="28:30">
      <c r="AB1225" s="922" t="s">
        <v>338</v>
      </c>
      <c r="AC1225" s="208" t="s">
        <v>338</v>
      </c>
      <c r="AD1225" s="241" t="s">
        <v>338</v>
      </c>
    </row>
    <row r="1226" spans="28:30">
      <c r="AB1226" s="922" t="s">
        <v>338</v>
      </c>
      <c r="AC1226" s="208" t="s">
        <v>338</v>
      </c>
      <c r="AD1226" s="241" t="s">
        <v>338</v>
      </c>
    </row>
    <row r="1227" spans="28:30">
      <c r="AB1227" s="922" t="s">
        <v>338</v>
      </c>
      <c r="AC1227" s="208" t="s">
        <v>338</v>
      </c>
      <c r="AD1227" s="241" t="s">
        <v>338</v>
      </c>
    </row>
    <row r="1228" spans="28:30">
      <c r="AB1228" s="922" t="s">
        <v>338</v>
      </c>
      <c r="AC1228" s="208" t="s">
        <v>338</v>
      </c>
      <c r="AD1228" s="241" t="s">
        <v>338</v>
      </c>
    </row>
    <row r="1229" spans="28:30">
      <c r="AB1229" s="922" t="s">
        <v>338</v>
      </c>
      <c r="AC1229" s="208" t="s">
        <v>338</v>
      </c>
      <c r="AD1229" s="241" t="s">
        <v>338</v>
      </c>
    </row>
    <row r="1230" spans="28:30">
      <c r="AB1230" s="922" t="s">
        <v>338</v>
      </c>
      <c r="AC1230" s="208" t="s">
        <v>338</v>
      </c>
      <c r="AD1230" s="241" t="s">
        <v>338</v>
      </c>
    </row>
    <row r="1231" spans="28:30">
      <c r="AB1231" s="922" t="s">
        <v>338</v>
      </c>
      <c r="AC1231" s="208" t="s">
        <v>338</v>
      </c>
      <c r="AD1231" s="241" t="s">
        <v>338</v>
      </c>
    </row>
    <row r="1232" spans="28:30">
      <c r="AB1232" s="922" t="s">
        <v>338</v>
      </c>
      <c r="AC1232" s="208" t="s">
        <v>338</v>
      </c>
      <c r="AD1232" s="241" t="s">
        <v>338</v>
      </c>
    </row>
    <row r="1233" spans="28:30">
      <c r="AB1233" s="922" t="s">
        <v>338</v>
      </c>
      <c r="AC1233" s="208" t="s">
        <v>338</v>
      </c>
      <c r="AD1233" s="241" t="s">
        <v>338</v>
      </c>
    </row>
    <row r="1234" spans="28:30">
      <c r="AB1234" s="922" t="s">
        <v>338</v>
      </c>
      <c r="AC1234" s="208" t="s">
        <v>338</v>
      </c>
      <c r="AD1234" s="241" t="s">
        <v>338</v>
      </c>
    </row>
    <row r="1235" spans="28:30">
      <c r="AB1235" s="922" t="s">
        <v>338</v>
      </c>
      <c r="AC1235" s="208" t="s">
        <v>338</v>
      </c>
      <c r="AD1235" s="241" t="s">
        <v>338</v>
      </c>
    </row>
    <row r="1236" spans="28:30">
      <c r="AB1236" s="922" t="s">
        <v>338</v>
      </c>
      <c r="AC1236" s="208" t="s">
        <v>338</v>
      </c>
      <c r="AD1236" s="241" t="s">
        <v>338</v>
      </c>
    </row>
    <row r="1237" spans="28:30">
      <c r="AB1237" s="922" t="s">
        <v>338</v>
      </c>
      <c r="AC1237" s="208" t="s">
        <v>338</v>
      </c>
      <c r="AD1237" s="241" t="s">
        <v>338</v>
      </c>
    </row>
    <row r="1238" spans="28:30">
      <c r="AB1238" s="922" t="s">
        <v>338</v>
      </c>
      <c r="AC1238" s="208" t="s">
        <v>338</v>
      </c>
      <c r="AD1238" s="241" t="s">
        <v>338</v>
      </c>
    </row>
    <row r="1239" spans="28:30">
      <c r="AB1239" s="922" t="s">
        <v>338</v>
      </c>
      <c r="AC1239" s="208" t="s">
        <v>338</v>
      </c>
      <c r="AD1239" s="241" t="s">
        <v>338</v>
      </c>
    </row>
    <row r="1240" spans="28:30">
      <c r="AB1240" s="922" t="s">
        <v>338</v>
      </c>
      <c r="AC1240" s="208" t="s">
        <v>338</v>
      </c>
      <c r="AD1240" s="241" t="s">
        <v>338</v>
      </c>
    </row>
    <row r="1241" spans="28:30">
      <c r="AB1241" s="922" t="s">
        <v>338</v>
      </c>
      <c r="AC1241" s="208" t="s">
        <v>338</v>
      </c>
      <c r="AD1241" s="241" t="s">
        <v>338</v>
      </c>
    </row>
    <row r="1242" spans="28:30">
      <c r="AB1242" s="922" t="s">
        <v>338</v>
      </c>
      <c r="AC1242" s="208" t="s">
        <v>338</v>
      </c>
      <c r="AD1242" s="241" t="s">
        <v>338</v>
      </c>
    </row>
    <row r="1243" spans="28:30">
      <c r="AB1243" s="922" t="s">
        <v>338</v>
      </c>
      <c r="AC1243" s="208" t="s">
        <v>338</v>
      </c>
      <c r="AD1243" s="241" t="s">
        <v>338</v>
      </c>
    </row>
    <row r="1244" spans="28:30">
      <c r="AB1244" s="922" t="s">
        <v>338</v>
      </c>
      <c r="AC1244" s="208" t="s">
        <v>338</v>
      </c>
      <c r="AD1244" s="241" t="s">
        <v>338</v>
      </c>
    </row>
    <row r="1245" spans="28:30">
      <c r="AB1245" s="922" t="s">
        <v>338</v>
      </c>
      <c r="AC1245" s="208" t="s">
        <v>338</v>
      </c>
      <c r="AD1245" s="241" t="s">
        <v>338</v>
      </c>
    </row>
    <row r="1246" spans="28:30">
      <c r="AB1246" s="922" t="s">
        <v>338</v>
      </c>
      <c r="AC1246" s="208" t="s">
        <v>338</v>
      </c>
      <c r="AD1246" s="241" t="s">
        <v>338</v>
      </c>
    </row>
    <row r="1247" spans="28:30">
      <c r="AB1247" s="922" t="s">
        <v>338</v>
      </c>
      <c r="AC1247" s="208" t="s">
        <v>338</v>
      </c>
      <c r="AD1247" s="241" t="s">
        <v>338</v>
      </c>
    </row>
    <row r="1248" spans="28:30">
      <c r="AB1248" s="922" t="s">
        <v>338</v>
      </c>
      <c r="AC1248" s="208" t="s">
        <v>338</v>
      </c>
      <c r="AD1248" s="241" t="s">
        <v>338</v>
      </c>
    </row>
    <row r="1249" spans="28:30">
      <c r="AB1249" s="922" t="s">
        <v>338</v>
      </c>
      <c r="AC1249" s="208" t="s">
        <v>338</v>
      </c>
      <c r="AD1249" s="241" t="s">
        <v>338</v>
      </c>
    </row>
    <row r="1250" spans="28:30">
      <c r="AB1250" s="922" t="s">
        <v>338</v>
      </c>
      <c r="AC1250" s="208" t="s">
        <v>338</v>
      </c>
      <c r="AD1250" s="241" t="s">
        <v>338</v>
      </c>
    </row>
    <row r="1251" spans="28:30">
      <c r="AB1251" s="922" t="s">
        <v>338</v>
      </c>
      <c r="AC1251" s="208" t="s">
        <v>338</v>
      </c>
      <c r="AD1251" s="241" t="s">
        <v>338</v>
      </c>
    </row>
    <row r="1252" spans="28:30">
      <c r="AB1252" s="922" t="s">
        <v>338</v>
      </c>
      <c r="AC1252" s="208" t="s">
        <v>338</v>
      </c>
      <c r="AD1252" s="241" t="s">
        <v>338</v>
      </c>
    </row>
    <row r="1253" spans="28:30">
      <c r="AB1253" s="922" t="s">
        <v>338</v>
      </c>
      <c r="AC1253" s="208" t="s">
        <v>338</v>
      </c>
      <c r="AD1253" s="241" t="s">
        <v>338</v>
      </c>
    </row>
    <row r="1254" spans="28:30">
      <c r="AB1254" s="922" t="s">
        <v>338</v>
      </c>
      <c r="AC1254" s="208" t="s">
        <v>338</v>
      </c>
      <c r="AD1254" s="241" t="s">
        <v>338</v>
      </c>
    </row>
    <row r="1255" spans="28:30">
      <c r="AB1255" s="922" t="s">
        <v>338</v>
      </c>
      <c r="AC1255" s="208" t="s">
        <v>338</v>
      </c>
      <c r="AD1255" s="241" t="s">
        <v>338</v>
      </c>
    </row>
    <row r="1256" spans="28:30">
      <c r="AB1256" s="922" t="s">
        <v>338</v>
      </c>
      <c r="AC1256" s="208" t="s">
        <v>338</v>
      </c>
      <c r="AD1256" s="241" t="s">
        <v>338</v>
      </c>
    </row>
    <row r="1257" spans="28:30">
      <c r="AB1257" s="922" t="s">
        <v>338</v>
      </c>
      <c r="AC1257" s="208" t="s">
        <v>338</v>
      </c>
      <c r="AD1257" s="241" t="s">
        <v>338</v>
      </c>
    </row>
    <row r="1258" spans="28:30">
      <c r="AB1258" s="922" t="s">
        <v>338</v>
      </c>
      <c r="AC1258" s="208" t="s">
        <v>338</v>
      </c>
      <c r="AD1258" s="241" t="s">
        <v>338</v>
      </c>
    </row>
    <row r="1259" spans="28:30">
      <c r="AB1259" s="922" t="s">
        <v>338</v>
      </c>
      <c r="AC1259" s="208" t="s">
        <v>338</v>
      </c>
      <c r="AD1259" s="241" t="s">
        <v>338</v>
      </c>
    </row>
    <row r="1260" spans="28:30">
      <c r="AB1260" s="922" t="s">
        <v>338</v>
      </c>
      <c r="AC1260" s="208" t="s">
        <v>338</v>
      </c>
      <c r="AD1260" s="241" t="s">
        <v>338</v>
      </c>
    </row>
    <row r="1261" spans="28:30">
      <c r="AB1261" s="922" t="s">
        <v>338</v>
      </c>
      <c r="AC1261" s="208" t="s">
        <v>338</v>
      </c>
      <c r="AD1261" s="241" t="s">
        <v>338</v>
      </c>
    </row>
    <row r="1262" spans="28:30">
      <c r="AB1262" s="922" t="s">
        <v>338</v>
      </c>
      <c r="AC1262" s="208" t="s">
        <v>338</v>
      </c>
      <c r="AD1262" s="241" t="s">
        <v>338</v>
      </c>
    </row>
    <row r="1263" spans="28:30">
      <c r="AB1263" s="922" t="s">
        <v>338</v>
      </c>
      <c r="AC1263" s="208" t="s">
        <v>338</v>
      </c>
      <c r="AD1263" s="241" t="s">
        <v>338</v>
      </c>
    </row>
    <row r="1264" spans="28:30">
      <c r="AB1264" s="922" t="s">
        <v>338</v>
      </c>
      <c r="AC1264" s="208" t="s">
        <v>338</v>
      </c>
      <c r="AD1264" s="241" t="s">
        <v>338</v>
      </c>
    </row>
    <row r="1265" spans="28:30">
      <c r="AB1265" s="922" t="s">
        <v>338</v>
      </c>
      <c r="AC1265" s="208" t="s">
        <v>338</v>
      </c>
      <c r="AD1265" s="241" t="s">
        <v>338</v>
      </c>
    </row>
    <row r="1266" spans="28:30">
      <c r="AB1266" s="922" t="s">
        <v>338</v>
      </c>
      <c r="AC1266" s="208" t="s">
        <v>338</v>
      </c>
      <c r="AD1266" s="241" t="s">
        <v>338</v>
      </c>
    </row>
    <row r="1267" spans="28:30">
      <c r="AB1267" s="922" t="s">
        <v>338</v>
      </c>
      <c r="AC1267" s="208" t="s">
        <v>338</v>
      </c>
      <c r="AD1267" s="241" t="s">
        <v>338</v>
      </c>
    </row>
    <row r="1268" spans="28:30">
      <c r="AB1268" s="922" t="s">
        <v>338</v>
      </c>
      <c r="AC1268" s="208" t="s">
        <v>338</v>
      </c>
      <c r="AD1268" s="241" t="s">
        <v>338</v>
      </c>
    </row>
    <row r="1269" spans="28:30">
      <c r="AB1269" s="922" t="s">
        <v>338</v>
      </c>
      <c r="AC1269" s="208" t="s">
        <v>338</v>
      </c>
      <c r="AD1269" s="241" t="s">
        <v>338</v>
      </c>
    </row>
    <row r="1270" spans="28:30">
      <c r="AB1270" s="922" t="s">
        <v>338</v>
      </c>
      <c r="AC1270" s="208" t="s">
        <v>338</v>
      </c>
      <c r="AD1270" s="241" t="s">
        <v>338</v>
      </c>
    </row>
    <row r="1271" spans="28:30">
      <c r="AB1271" s="922" t="s">
        <v>338</v>
      </c>
      <c r="AC1271" s="208" t="s">
        <v>338</v>
      </c>
      <c r="AD1271" s="241" t="s">
        <v>338</v>
      </c>
    </row>
    <row r="1272" spans="28:30">
      <c r="AB1272" s="922" t="s">
        <v>338</v>
      </c>
      <c r="AC1272" s="208" t="s">
        <v>338</v>
      </c>
      <c r="AD1272" s="241" t="s">
        <v>338</v>
      </c>
    </row>
    <row r="1273" spans="28:30">
      <c r="AB1273" s="922" t="s">
        <v>338</v>
      </c>
      <c r="AC1273" s="208" t="s">
        <v>338</v>
      </c>
      <c r="AD1273" s="241" t="s">
        <v>338</v>
      </c>
    </row>
    <row r="1274" spans="28:30">
      <c r="AB1274" s="922" t="s">
        <v>338</v>
      </c>
      <c r="AC1274" s="208" t="s">
        <v>338</v>
      </c>
      <c r="AD1274" s="241" t="s">
        <v>338</v>
      </c>
    </row>
    <row r="1275" spans="28:30">
      <c r="AB1275" s="922" t="s">
        <v>338</v>
      </c>
      <c r="AC1275" s="208" t="s">
        <v>338</v>
      </c>
      <c r="AD1275" s="241" t="s">
        <v>338</v>
      </c>
    </row>
    <row r="1276" spans="28:30">
      <c r="AB1276" s="922" t="s">
        <v>338</v>
      </c>
      <c r="AC1276" s="208" t="s">
        <v>338</v>
      </c>
      <c r="AD1276" s="241" t="s">
        <v>338</v>
      </c>
    </row>
    <row r="1277" spans="28:30">
      <c r="AB1277" s="922" t="s">
        <v>338</v>
      </c>
      <c r="AC1277" s="208" t="s">
        <v>338</v>
      </c>
      <c r="AD1277" s="241" t="s">
        <v>338</v>
      </c>
    </row>
    <row r="1278" spans="28:30">
      <c r="AB1278" s="922" t="s">
        <v>338</v>
      </c>
      <c r="AC1278" s="208" t="s">
        <v>338</v>
      </c>
      <c r="AD1278" s="241" t="s">
        <v>338</v>
      </c>
    </row>
    <row r="1279" spans="28:30">
      <c r="AB1279" s="922" t="s">
        <v>338</v>
      </c>
      <c r="AC1279" s="208" t="s">
        <v>338</v>
      </c>
      <c r="AD1279" s="241" t="s">
        <v>338</v>
      </c>
    </row>
    <row r="1280" spans="28:30">
      <c r="AB1280" s="922" t="s">
        <v>338</v>
      </c>
      <c r="AC1280" s="208" t="s">
        <v>338</v>
      </c>
      <c r="AD1280" s="241" t="s">
        <v>338</v>
      </c>
    </row>
    <row r="1281" spans="28:30">
      <c r="AB1281" s="922" t="s">
        <v>338</v>
      </c>
      <c r="AC1281" s="208" t="s">
        <v>338</v>
      </c>
      <c r="AD1281" s="241" t="s">
        <v>338</v>
      </c>
    </row>
    <row r="1282" spans="28:30">
      <c r="AB1282" s="922" t="s">
        <v>338</v>
      </c>
      <c r="AC1282" s="208" t="s">
        <v>338</v>
      </c>
      <c r="AD1282" s="241" t="s">
        <v>338</v>
      </c>
    </row>
    <row r="1283" spans="28:30">
      <c r="AB1283" s="922" t="s">
        <v>338</v>
      </c>
      <c r="AC1283" s="208" t="s">
        <v>338</v>
      </c>
      <c r="AD1283" s="241" t="s">
        <v>338</v>
      </c>
    </row>
    <row r="1284" spans="28:30">
      <c r="AB1284" s="922" t="s">
        <v>338</v>
      </c>
      <c r="AC1284" s="208" t="s">
        <v>338</v>
      </c>
      <c r="AD1284" s="241" t="s">
        <v>338</v>
      </c>
    </row>
    <row r="1285" spans="28:30">
      <c r="AB1285" s="922" t="s">
        <v>338</v>
      </c>
      <c r="AC1285" s="208" t="s">
        <v>338</v>
      </c>
      <c r="AD1285" s="241" t="s">
        <v>338</v>
      </c>
    </row>
    <row r="1286" spans="28:30">
      <c r="AB1286" s="922" t="s">
        <v>338</v>
      </c>
      <c r="AC1286" s="208" t="s">
        <v>338</v>
      </c>
      <c r="AD1286" s="241" t="s">
        <v>338</v>
      </c>
    </row>
    <row r="1287" spans="28:30">
      <c r="AB1287" s="922" t="s">
        <v>338</v>
      </c>
      <c r="AC1287" s="208" t="s">
        <v>338</v>
      </c>
      <c r="AD1287" s="241" t="s">
        <v>338</v>
      </c>
    </row>
    <row r="1288" spans="28:30">
      <c r="AB1288" s="922" t="s">
        <v>338</v>
      </c>
      <c r="AC1288" s="208" t="s">
        <v>338</v>
      </c>
      <c r="AD1288" s="241" t="s">
        <v>338</v>
      </c>
    </row>
    <row r="1289" spans="28:30">
      <c r="AB1289" s="922" t="s">
        <v>338</v>
      </c>
      <c r="AC1289" s="208" t="s">
        <v>338</v>
      </c>
      <c r="AD1289" s="241" t="s">
        <v>338</v>
      </c>
    </row>
    <row r="1290" spans="28:30">
      <c r="AB1290" s="922" t="s">
        <v>338</v>
      </c>
      <c r="AC1290" s="208" t="s">
        <v>338</v>
      </c>
      <c r="AD1290" s="241" t="s">
        <v>338</v>
      </c>
    </row>
    <row r="1291" spans="28:30">
      <c r="AB1291" s="922" t="s">
        <v>338</v>
      </c>
      <c r="AC1291" s="208" t="s">
        <v>338</v>
      </c>
      <c r="AD1291" s="241" t="s">
        <v>338</v>
      </c>
    </row>
    <row r="1292" spans="28:30">
      <c r="AB1292" s="922" t="s">
        <v>338</v>
      </c>
      <c r="AC1292" s="208" t="s">
        <v>338</v>
      </c>
      <c r="AD1292" s="241" t="s">
        <v>338</v>
      </c>
    </row>
    <row r="1293" spans="28:30">
      <c r="AB1293" s="922" t="s">
        <v>338</v>
      </c>
      <c r="AC1293" s="208" t="s">
        <v>338</v>
      </c>
      <c r="AD1293" s="241" t="s">
        <v>338</v>
      </c>
    </row>
    <row r="1294" spans="28:30">
      <c r="AB1294" s="922" t="s">
        <v>338</v>
      </c>
      <c r="AC1294" s="208" t="s">
        <v>338</v>
      </c>
      <c r="AD1294" s="241" t="s">
        <v>338</v>
      </c>
    </row>
    <row r="1295" spans="28:30">
      <c r="AB1295" s="922" t="s">
        <v>338</v>
      </c>
      <c r="AC1295" s="208" t="s">
        <v>338</v>
      </c>
      <c r="AD1295" s="241" t="s">
        <v>338</v>
      </c>
    </row>
    <row r="1296" spans="28:30">
      <c r="AB1296" s="922" t="s">
        <v>338</v>
      </c>
      <c r="AC1296" s="208" t="s">
        <v>338</v>
      </c>
      <c r="AD1296" s="241" t="s">
        <v>338</v>
      </c>
    </row>
    <row r="1297" spans="28:30">
      <c r="AB1297" s="922" t="s">
        <v>338</v>
      </c>
      <c r="AC1297" s="208" t="s">
        <v>338</v>
      </c>
      <c r="AD1297" s="241" t="s">
        <v>338</v>
      </c>
    </row>
    <row r="1298" spans="28:30">
      <c r="AB1298" s="922" t="s">
        <v>338</v>
      </c>
      <c r="AC1298" s="208" t="s">
        <v>338</v>
      </c>
      <c r="AD1298" s="241" t="s">
        <v>338</v>
      </c>
    </row>
    <row r="1299" spans="28:30">
      <c r="AB1299" s="922" t="s">
        <v>338</v>
      </c>
      <c r="AC1299" s="208" t="s">
        <v>338</v>
      </c>
      <c r="AD1299" s="241" t="s">
        <v>338</v>
      </c>
    </row>
    <row r="1300" spans="28:30">
      <c r="AB1300" s="922" t="s">
        <v>338</v>
      </c>
      <c r="AC1300" s="208" t="s">
        <v>338</v>
      </c>
      <c r="AD1300" s="241" t="s">
        <v>338</v>
      </c>
    </row>
    <row r="1301" spans="28:30">
      <c r="AB1301" s="922" t="s">
        <v>338</v>
      </c>
      <c r="AC1301" s="208" t="s">
        <v>338</v>
      </c>
      <c r="AD1301" s="241" t="s">
        <v>338</v>
      </c>
    </row>
    <row r="1302" spans="28:30">
      <c r="AB1302" s="922" t="s">
        <v>338</v>
      </c>
      <c r="AC1302" s="208" t="s">
        <v>338</v>
      </c>
      <c r="AD1302" s="241" t="s">
        <v>338</v>
      </c>
    </row>
    <row r="1303" spans="28:30">
      <c r="AB1303" s="922" t="s">
        <v>338</v>
      </c>
      <c r="AC1303" s="208" t="s">
        <v>338</v>
      </c>
      <c r="AD1303" s="241" t="s">
        <v>338</v>
      </c>
    </row>
    <row r="1304" spans="28:30">
      <c r="AB1304" s="922" t="s">
        <v>338</v>
      </c>
      <c r="AC1304" s="208" t="s">
        <v>338</v>
      </c>
      <c r="AD1304" s="241" t="s">
        <v>338</v>
      </c>
    </row>
    <row r="1305" spans="28:30">
      <c r="AB1305" s="922" t="s">
        <v>338</v>
      </c>
      <c r="AC1305" s="208" t="s">
        <v>338</v>
      </c>
      <c r="AD1305" s="241" t="s">
        <v>338</v>
      </c>
    </row>
    <row r="1306" spans="28:30">
      <c r="AB1306" s="922" t="s">
        <v>338</v>
      </c>
      <c r="AC1306" s="208" t="s">
        <v>338</v>
      </c>
      <c r="AD1306" s="241" t="s">
        <v>338</v>
      </c>
    </row>
    <row r="1307" spans="28:30">
      <c r="AB1307" s="922" t="s">
        <v>338</v>
      </c>
      <c r="AC1307" s="208" t="s">
        <v>338</v>
      </c>
      <c r="AD1307" s="241" t="s">
        <v>338</v>
      </c>
    </row>
    <row r="1308" spans="28:30">
      <c r="AB1308" s="922" t="s">
        <v>338</v>
      </c>
      <c r="AC1308" s="208" t="s">
        <v>338</v>
      </c>
      <c r="AD1308" s="241" t="s">
        <v>338</v>
      </c>
    </row>
    <row r="1309" spans="28:30">
      <c r="AB1309" s="922" t="s">
        <v>338</v>
      </c>
      <c r="AC1309" s="208" t="s">
        <v>338</v>
      </c>
      <c r="AD1309" s="241" t="s">
        <v>338</v>
      </c>
    </row>
    <row r="1310" spans="28:30">
      <c r="AB1310" s="922" t="s">
        <v>338</v>
      </c>
      <c r="AC1310" s="208" t="s">
        <v>338</v>
      </c>
      <c r="AD1310" s="241" t="s">
        <v>338</v>
      </c>
    </row>
    <row r="1311" spans="28:30">
      <c r="AB1311" s="922" t="s">
        <v>338</v>
      </c>
      <c r="AC1311" s="208" t="s">
        <v>338</v>
      </c>
      <c r="AD1311" s="241" t="s">
        <v>338</v>
      </c>
    </row>
    <row r="1312" spans="28:30">
      <c r="AB1312" s="922" t="s">
        <v>338</v>
      </c>
      <c r="AC1312" s="208" t="s">
        <v>338</v>
      </c>
      <c r="AD1312" s="241" t="s">
        <v>338</v>
      </c>
    </row>
    <row r="1313" spans="28:30">
      <c r="AB1313" s="922" t="s">
        <v>338</v>
      </c>
      <c r="AC1313" s="208" t="s">
        <v>338</v>
      </c>
      <c r="AD1313" s="241" t="s">
        <v>338</v>
      </c>
    </row>
    <row r="1314" spans="28:30">
      <c r="AB1314" s="922" t="s">
        <v>338</v>
      </c>
      <c r="AC1314" s="208" t="s">
        <v>338</v>
      </c>
      <c r="AD1314" s="241" t="s">
        <v>338</v>
      </c>
    </row>
    <row r="1315" spans="28:30">
      <c r="AB1315" s="922" t="s">
        <v>338</v>
      </c>
      <c r="AC1315" s="208" t="s">
        <v>338</v>
      </c>
      <c r="AD1315" s="241" t="s">
        <v>338</v>
      </c>
    </row>
    <row r="1316" spans="28:30">
      <c r="AB1316" s="922" t="s">
        <v>338</v>
      </c>
      <c r="AC1316" s="208" t="s">
        <v>338</v>
      </c>
      <c r="AD1316" s="241" t="s">
        <v>338</v>
      </c>
    </row>
    <row r="1317" spans="28:30">
      <c r="AB1317" s="922" t="s">
        <v>338</v>
      </c>
      <c r="AC1317" s="208" t="s">
        <v>338</v>
      </c>
      <c r="AD1317" s="241" t="s">
        <v>338</v>
      </c>
    </row>
    <row r="1318" spans="28:30">
      <c r="AB1318" s="922" t="s">
        <v>338</v>
      </c>
      <c r="AC1318" s="208" t="s">
        <v>338</v>
      </c>
      <c r="AD1318" s="241" t="s">
        <v>338</v>
      </c>
    </row>
    <row r="1319" spans="28:30">
      <c r="AB1319" s="922" t="s">
        <v>338</v>
      </c>
      <c r="AC1319" s="208" t="s">
        <v>338</v>
      </c>
      <c r="AD1319" s="241" t="s">
        <v>338</v>
      </c>
    </row>
    <row r="1320" spans="28:30">
      <c r="AB1320" s="922" t="s">
        <v>338</v>
      </c>
      <c r="AC1320" s="208" t="s">
        <v>338</v>
      </c>
      <c r="AD1320" s="241" t="s">
        <v>338</v>
      </c>
    </row>
    <row r="1321" spans="28:30">
      <c r="AB1321" s="922" t="s">
        <v>338</v>
      </c>
      <c r="AC1321" s="208" t="s">
        <v>338</v>
      </c>
      <c r="AD1321" s="241" t="s">
        <v>338</v>
      </c>
    </row>
    <row r="1322" spans="28:30">
      <c r="AB1322" s="922" t="s">
        <v>338</v>
      </c>
      <c r="AC1322" s="208" t="s">
        <v>338</v>
      </c>
      <c r="AD1322" s="241" t="s">
        <v>338</v>
      </c>
    </row>
    <row r="1323" spans="28:30">
      <c r="AB1323" s="922" t="s">
        <v>338</v>
      </c>
      <c r="AC1323" s="208" t="s">
        <v>338</v>
      </c>
      <c r="AD1323" s="241" t="s">
        <v>338</v>
      </c>
    </row>
    <row r="1324" spans="28:30">
      <c r="AB1324" s="922" t="s">
        <v>338</v>
      </c>
      <c r="AC1324" s="208" t="s">
        <v>338</v>
      </c>
      <c r="AD1324" s="241" t="s">
        <v>338</v>
      </c>
    </row>
    <row r="1325" spans="28:30">
      <c r="AB1325" s="922" t="s">
        <v>338</v>
      </c>
      <c r="AC1325" s="208" t="s">
        <v>338</v>
      </c>
      <c r="AD1325" s="241" t="s">
        <v>338</v>
      </c>
    </row>
    <row r="1326" spans="28:30">
      <c r="AB1326" s="922" t="s">
        <v>338</v>
      </c>
      <c r="AC1326" s="208" t="s">
        <v>338</v>
      </c>
      <c r="AD1326" s="241" t="s">
        <v>338</v>
      </c>
    </row>
    <row r="1327" spans="28:30">
      <c r="AB1327" s="922" t="s">
        <v>338</v>
      </c>
      <c r="AC1327" s="208" t="s">
        <v>338</v>
      </c>
      <c r="AD1327" s="241" t="s">
        <v>338</v>
      </c>
    </row>
    <row r="1328" spans="28:30">
      <c r="AB1328" s="922" t="s">
        <v>338</v>
      </c>
      <c r="AC1328" s="208" t="s">
        <v>338</v>
      </c>
      <c r="AD1328" s="241" t="s">
        <v>338</v>
      </c>
    </row>
    <row r="1329" spans="28:30">
      <c r="AB1329" s="922" t="s">
        <v>338</v>
      </c>
      <c r="AC1329" s="208" t="s">
        <v>338</v>
      </c>
      <c r="AD1329" s="241" t="s">
        <v>338</v>
      </c>
    </row>
    <row r="1330" spans="28:30">
      <c r="AB1330" s="922" t="s">
        <v>338</v>
      </c>
      <c r="AC1330" s="208" t="s">
        <v>338</v>
      </c>
      <c r="AD1330" s="241" t="s">
        <v>338</v>
      </c>
    </row>
    <row r="1331" spans="28:30">
      <c r="AB1331" s="922" t="s">
        <v>338</v>
      </c>
      <c r="AC1331" s="208" t="s">
        <v>338</v>
      </c>
      <c r="AD1331" s="241" t="s">
        <v>338</v>
      </c>
    </row>
    <row r="1332" spans="28:30">
      <c r="AB1332" s="922" t="s">
        <v>338</v>
      </c>
      <c r="AC1332" s="208" t="s">
        <v>338</v>
      </c>
      <c r="AD1332" s="241" t="s">
        <v>338</v>
      </c>
    </row>
    <row r="1333" spans="28:30">
      <c r="AB1333" s="922" t="s">
        <v>338</v>
      </c>
      <c r="AC1333" s="208" t="s">
        <v>338</v>
      </c>
      <c r="AD1333" s="241" t="s">
        <v>338</v>
      </c>
    </row>
    <row r="1334" spans="28:30">
      <c r="AB1334" s="922" t="s">
        <v>338</v>
      </c>
      <c r="AC1334" s="208" t="s">
        <v>338</v>
      </c>
      <c r="AD1334" s="241" t="s">
        <v>338</v>
      </c>
    </row>
    <row r="1335" spans="28:30">
      <c r="AB1335" s="922" t="s">
        <v>338</v>
      </c>
      <c r="AC1335" s="208" t="s">
        <v>338</v>
      </c>
      <c r="AD1335" s="241" t="s">
        <v>338</v>
      </c>
    </row>
    <row r="1336" spans="28:30">
      <c r="AB1336" s="922" t="s">
        <v>338</v>
      </c>
      <c r="AC1336" s="208" t="s">
        <v>338</v>
      </c>
      <c r="AD1336" s="241" t="s">
        <v>338</v>
      </c>
    </row>
    <row r="1337" spans="28:30">
      <c r="AB1337" s="922" t="s">
        <v>338</v>
      </c>
      <c r="AC1337" s="208" t="s">
        <v>338</v>
      </c>
      <c r="AD1337" s="241" t="s">
        <v>338</v>
      </c>
    </row>
    <row r="1338" spans="28:30">
      <c r="AB1338" s="922" t="s">
        <v>338</v>
      </c>
      <c r="AC1338" s="208" t="s">
        <v>338</v>
      </c>
      <c r="AD1338" s="241" t="s">
        <v>338</v>
      </c>
    </row>
    <row r="1339" spans="28:30">
      <c r="AB1339" s="922" t="s">
        <v>338</v>
      </c>
      <c r="AC1339" s="208" t="s">
        <v>338</v>
      </c>
      <c r="AD1339" s="241" t="s">
        <v>338</v>
      </c>
    </row>
    <row r="1340" spans="28:30">
      <c r="AB1340" s="922" t="s">
        <v>338</v>
      </c>
      <c r="AC1340" s="208" t="s">
        <v>338</v>
      </c>
      <c r="AD1340" s="241" t="s">
        <v>338</v>
      </c>
    </row>
    <row r="1341" spans="28:30">
      <c r="AB1341" s="922" t="s">
        <v>338</v>
      </c>
      <c r="AC1341" s="208" t="s">
        <v>338</v>
      </c>
      <c r="AD1341" s="241" t="s">
        <v>338</v>
      </c>
    </row>
    <row r="1342" spans="28:30">
      <c r="AB1342" s="922" t="s">
        <v>338</v>
      </c>
      <c r="AC1342" s="208" t="s">
        <v>338</v>
      </c>
      <c r="AD1342" s="241" t="s">
        <v>338</v>
      </c>
    </row>
    <row r="1343" spans="28:30">
      <c r="AB1343" s="922" t="s">
        <v>338</v>
      </c>
      <c r="AC1343" s="208" t="s">
        <v>338</v>
      </c>
      <c r="AD1343" s="241" t="s">
        <v>338</v>
      </c>
    </row>
    <row r="1344" spans="28:30">
      <c r="AB1344" s="922" t="s">
        <v>338</v>
      </c>
      <c r="AC1344" s="208" t="s">
        <v>338</v>
      </c>
      <c r="AD1344" s="241" t="s">
        <v>338</v>
      </c>
    </row>
    <row r="1345" spans="28:30">
      <c r="AB1345" s="922" t="s">
        <v>338</v>
      </c>
      <c r="AC1345" s="208" t="s">
        <v>338</v>
      </c>
      <c r="AD1345" s="241" t="s">
        <v>338</v>
      </c>
    </row>
    <row r="1346" spans="28:30">
      <c r="AB1346" s="922" t="s">
        <v>338</v>
      </c>
      <c r="AC1346" s="208" t="s">
        <v>338</v>
      </c>
      <c r="AD1346" s="241" t="s">
        <v>338</v>
      </c>
    </row>
    <row r="1347" spans="28:30">
      <c r="AB1347" s="922" t="s">
        <v>338</v>
      </c>
      <c r="AC1347" s="208" t="s">
        <v>338</v>
      </c>
      <c r="AD1347" s="241" t="s">
        <v>338</v>
      </c>
    </row>
    <row r="1348" spans="28:30">
      <c r="AB1348" s="922" t="s">
        <v>338</v>
      </c>
      <c r="AC1348" s="208" t="s">
        <v>338</v>
      </c>
      <c r="AD1348" s="241" t="s">
        <v>338</v>
      </c>
    </row>
    <row r="1349" spans="28:30">
      <c r="AB1349" s="922" t="s">
        <v>338</v>
      </c>
      <c r="AC1349" s="208" t="s">
        <v>338</v>
      </c>
      <c r="AD1349" s="241" t="s">
        <v>338</v>
      </c>
    </row>
    <row r="1350" spans="28:30">
      <c r="AB1350" s="922" t="s">
        <v>338</v>
      </c>
      <c r="AC1350" s="208" t="s">
        <v>338</v>
      </c>
      <c r="AD1350" s="241" t="s">
        <v>338</v>
      </c>
    </row>
    <row r="1351" spans="28:30">
      <c r="AB1351" s="922" t="s">
        <v>338</v>
      </c>
      <c r="AC1351" s="208" t="s">
        <v>338</v>
      </c>
      <c r="AD1351" s="241" t="s">
        <v>338</v>
      </c>
    </row>
    <row r="1352" spans="28:30">
      <c r="AB1352" s="922" t="s">
        <v>338</v>
      </c>
      <c r="AC1352" s="208" t="s">
        <v>338</v>
      </c>
      <c r="AD1352" s="241" t="s">
        <v>338</v>
      </c>
    </row>
    <row r="1353" spans="28:30">
      <c r="AB1353" s="922" t="s">
        <v>338</v>
      </c>
      <c r="AC1353" s="208" t="s">
        <v>338</v>
      </c>
      <c r="AD1353" s="241" t="s">
        <v>338</v>
      </c>
    </row>
    <row r="1354" spans="28:30">
      <c r="AB1354" s="922" t="s">
        <v>338</v>
      </c>
      <c r="AC1354" s="208" t="s">
        <v>338</v>
      </c>
      <c r="AD1354" s="241" t="s">
        <v>338</v>
      </c>
    </row>
    <row r="1355" spans="28:30">
      <c r="AB1355" s="922" t="s">
        <v>338</v>
      </c>
      <c r="AC1355" s="208" t="s">
        <v>338</v>
      </c>
      <c r="AD1355" s="241" t="s">
        <v>338</v>
      </c>
    </row>
    <row r="1356" spans="28:30">
      <c r="AB1356" s="922" t="s">
        <v>338</v>
      </c>
      <c r="AC1356" s="208" t="s">
        <v>338</v>
      </c>
      <c r="AD1356" s="241" t="s">
        <v>338</v>
      </c>
    </row>
    <row r="1357" spans="28:30">
      <c r="AB1357" s="922" t="s">
        <v>338</v>
      </c>
      <c r="AC1357" s="208" t="s">
        <v>338</v>
      </c>
      <c r="AD1357" s="241" t="s">
        <v>338</v>
      </c>
    </row>
    <row r="1358" spans="28:30">
      <c r="AB1358" s="922" t="s">
        <v>338</v>
      </c>
      <c r="AC1358" s="208" t="s">
        <v>338</v>
      </c>
      <c r="AD1358" s="241" t="s">
        <v>338</v>
      </c>
    </row>
    <row r="1359" spans="28:30">
      <c r="AB1359" s="922" t="s">
        <v>338</v>
      </c>
      <c r="AC1359" s="208" t="s">
        <v>338</v>
      </c>
      <c r="AD1359" s="241" t="s">
        <v>338</v>
      </c>
    </row>
    <row r="1360" spans="28:30">
      <c r="AB1360" s="922" t="s">
        <v>338</v>
      </c>
      <c r="AC1360" s="208" t="s">
        <v>338</v>
      </c>
      <c r="AD1360" s="241" t="s">
        <v>338</v>
      </c>
    </row>
    <row r="1361" spans="28:30">
      <c r="AB1361" s="922" t="s">
        <v>338</v>
      </c>
      <c r="AC1361" s="208" t="s">
        <v>338</v>
      </c>
      <c r="AD1361" s="241" t="s">
        <v>338</v>
      </c>
    </row>
    <row r="1362" spans="28:30">
      <c r="AB1362" s="922" t="s">
        <v>338</v>
      </c>
      <c r="AC1362" s="208" t="s">
        <v>338</v>
      </c>
      <c r="AD1362" s="241" t="s">
        <v>338</v>
      </c>
    </row>
    <row r="1363" spans="28:30">
      <c r="AB1363" s="922" t="s">
        <v>338</v>
      </c>
      <c r="AC1363" s="208" t="s">
        <v>338</v>
      </c>
      <c r="AD1363" s="241" t="s">
        <v>338</v>
      </c>
    </row>
    <row r="1364" spans="28:30">
      <c r="AB1364" s="922" t="s">
        <v>338</v>
      </c>
      <c r="AC1364" s="208" t="s">
        <v>338</v>
      </c>
      <c r="AD1364" s="241" t="s">
        <v>338</v>
      </c>
    </row>
    <row r="1365" spans="28:30">
      <c r="AB1365" s="922" t="s">
        <v>338</v>
      </c>
      <c r="AC1365" s="208" t="s">
        <v>338</v>
      </c>
      <c r="AD1365" s="241" t="s">
        <v>338</v>
      </c>
    </row>
    <row r="1366" spans="28:30">
      <c r="AB1366" s="922" t="s">
        <v>338</v>
      </c>
      <c r="AC1366" s="208" t="s">
        <v>338</v>
      </c>
      <c r="AD1366" s="241" t="s">
        <v>338</v>
      </c>
    </row>
    <row r="1367" spans="28:30">
      <c r="AB1367" s="922" t="s">
        <v>338</v>
      </c>
      <c r="AC1367" s="208" t="s">
        <v>338</v>
      </c>
      <c r="AD1367" s="241" t="s">
        <v>338</v>
      </c>
    </row>
    <row r="1368" spans="28:30">
      <c r="AB1368" s="922" t="s">
        <v>338</v>
      </c>
      <c r="AC1368" s="208" t="s">
        <v>338</v>
      </c>
      <c r="AD1368" s="241" t="s">
        <v>338</v>
      </c>
    </row>
    <row r="1369" spans="28:30">
      <c r="AB1369" s="922" t="s">
        <v>338</v>
      </c>
      <c r="AC1369" s="208" t="s">
        <v>338</v>
      </c>
      <c r="AD1369" s="241" t="s">
        <v>338</v>
      </c>
    </row>
    <row r="1370" spans="28:30">
      <c r="AB1370" s="922" t="s">
        <v>338</v>
      </c>
      <c r="AC1370" s="208" t="s">
        <v>338</v>
      </c>
      <c r="AD1370" s="241" t="s">
        <v>338</v>
      </c>
    </row>
    <row r="1371" spans="28:30">
      <c r="AB1371" s="922" t="s">
        <v>338</v>
      </c>
      <c r="AC1371" s="208" t="s">
        <v>338</v>
      </c>
      <c r="AD1371" s="241" t="s">
        <v>338</v>
      </c>
    </row>
    <row r="1372" spans="28:30">
      <c r="AB1372" s="922" t="s">
        <v>338</v>
      </c>
      <c r="AC1372" s="208" t="s">
        <v>338</v>
      </c>
      <c r="AD1372" s="241" t="s">
        <v>338</v>
      </c>
    </row>
    <row r="1373" spans="28:30">
      <c r="AB1373" s="922" t="s">
        <v>338</v>
      </c>
      <c r="AC1373" s="208" t="s">
        <v>338</v>
      </c>
      <c r="AD1373" s="241" t="s">
        <v>338</v>
      </c>
    </row>
    <row r="1374" spans="28:30">
      <c r="AB1374" s="922" t="s">
        <v>338</v>
      </c>
      <c r="AC1374" s="208" t="s">
        <v>338</v>
      </c>
      <c r="AD1374" s="241" t="s">
        <v>338</v>
      </c>
    </row>
    <row r="1375" spans="28:30">
      <c r="AB1375" s="922" t="s">
        <v>338</v>
      </c>
      <c r="AC1375" s="208" t="s">
        <v>338</v>
      </c>
      <c r="AD1375" s="241" t="s">
        <v>338</v>
      </c>
    </row>
    <row r="1376" spans="28:30">
      <c r="AB1376" s="922" t="s">
        <v>338</v>
      </c>
      <c r="AC1376" s="208" t="s">
        <v>338</v>
      </c>
      <c r="AD1376" s="241" t="s">
        <v>338</v>
      </c>
    </row>
    <row r="1377" spans="28:30">
      <c r="AB1377" s="922" t="s">
        <v>338</v>
      </c>
      <c r="AC1377" s="208" t="s">
        <v>338</v>
      </c>
      <c r="AD1377" s="241" t="s">
        <v>338</v>
      </c>
    </row>
    <row r="1378" spans="28:30">
      <c r="AB1378" s="922" t="s">
        <v>338</v>
      </c>
      <c r="AC1378" s="208" t="s">
        <v>338</v>
      </c>
      <c r="AD1378" s="241" t="s">
        <v>338</v>
      </c>
    </row>
    <row r="1379" spans="28:30">
      <c r="AB1379" s="922" t="s">
        <v>338</v>
      </c>
      <c r="AC1379" s="208" t="s">
        <v>338</v>
      </c>
      <c r="AD1379" s="241" t="s">
        <v>338</v>
      </c>
    </row>
    <row r="1380" spans="28:30">
      <c r="AB1380" s="922" t="s">
        <v>338</v>
      </c>
      <c r="AC1380" s="208" t="s">
        <v>338</v>
      </c>
      <c r="AD1380" s="241" t="s">
        <v>338</v>
      </c>
    </row>
    <row r="1381" spans="28:30">
      <c r="AB1381" s="922" t="s">
        <v>338</v>
      </c>
      <c r="AC1381" s="208" t="s">
        <v>338</v>
      </c>
      <c r="AD1381" s="241" t="s">
        <v>338</v>
      </c>
    </row>
    <row r="1382" spans="28:30">
      <c r="AB1382" s="922" t="s">
        <v>338</v>
      </c>
      <c r="AC1382" s="208" t="s">
        <v>338</v>
      </c>
      <c r="AD1382" s="241" t="s">
        <v>338</v>
      </c>
    </row>
    <row r="1383" spans="28:30">
      <c r="AB1383" s="922" t="s">
        <v>338</v>
      </c>
      <c r="AC1383" s="208" t="s">
        <v>338</v>
      </c>
      <c r="AD1383" s="241" t="s">
        <v>338</v>
      </c>
    </row>
    <row r="1384" spans="28:30">
      <c r="AB1384" s="922" t="s">
        <v>338</v>
      </c>
      <c r="AC1384" s="208" t="s">
        <v>338</v>
      </c>
      <c r="AD1384" s="241" t="s">
        <v>338</v>
      </c>
    </row>
    <row r="1385" spans="28:30">
      <c r="AB1385" s="922" t="s">
        <v>338</v>
      </c>
      <c r="AC1385" s="208" t="s">
        <v>338</v>
      </c>
      <c r="AD1385" s="241" t="s">
        <v>338</v>
      </c>
    </row>
    <row r="1386" spans="28:30">
      <c r="AB1386" s="922" t="s">
        <v>338</v>
      </c>
      <c r="AC1386" s="208" t="s">
        <v>338</v>
      </c>
      <c r="AD1386" s="241" t="s">
        <v>338</v>
      </c>
    </row>
    <row r="1387" spans="28:30">
      <c r="AB1387" s="922" t="s">
        <v>338</v>
      </c>
      <c r="AC1387" s="208" t="s">
        <v>338</v>
      </c>
      <c r="AD1387" s="241" t="s">
        <v>338</v>
      </c>
    </row>
    <row r="1388" spans="28:30">
      <c r="AB1388" s="922" t="s">
        <v>338</v>
      </c>
      <c r="AC1388" s="208" t="s">
        <v>338</v>
      </c>
      <c r="AD1388" s="241" t="s">
        <v>338</v>
      </c>
    </row>
    <row r="1389" spans="28:30">
      <c r="AB1389" s="922" t="s">
        <v>338</v>
      </c>
      <c r="AC1389" s="208" t="s">
        <v>338</v>
      </c>
      <c r="AD1389" s="241" t="s">
        <v>338</v>
      </c>
    </row>
    <row r="1390" spans="28:30">
      <c r="AB1390" s="922" t="s">
        <v>338</v>
      </c>
      <c r="AC1390" s="208" t="s">
        <v>338</v>
      </c>
      <c r="AD1390" s="241" t="s">
        <v>338</v>
      </c>
    </row>
    <row r="1391" spans="28:30">
      <c r="AB1391" s="922" t="s">
        <v>338</v>
      </c>
      <c r="AC1391" s="208" t="s">
        <v>338</v>
      </c>
      <c r="AD1391" s="241" t="s">
        <v>338</v>
      </c>
    </row>
    <row r="1392" spans="28:30">
      <c r="AB1392" s="922" t="s">
        <v>338</v>
      </c>
      <c r="AC1392" s="208" t="s">
        <v>338</v>
      </c>
      <c r="AD1392" s="241" t="s">
        <v>338</v>
      </c>
    </row>
    <row r="1393" spans="28:30">
      <c r="AB1393" s="922" t="s">
        <v>338</v>
      </c>
      <c r="AC1393" s="208" t="s">
        <v>338</v>
      </c>
      <c r="AD1393" s="241" t="s">
        <v>338</v>
      </c>
    </row>
    <row r="1394" spans="28:30">
      <c r="AB1394" s="922" t="s">
        <v>338</v>
      </c>
      <c r="AC1394" s="208" t="s">
        <v>338</v>
      </c>
      <c r="AD1394" s="241" t="s">
        <v>338</v>
      </c>
    </row>
    <row r="1395" spans="28:30">
      <c r="AB1395" s="922" t="s">
        <v>338</v>
      </c>
      <c r="AC1395" s="208" t="s">
        <v>338</v>
      </c>
      <c r="AD1395" s="241" t="s">
        <v>338</v>
      </c>
    </row>
    <row r="1396" spans="28:30">
      <c r="AB1396" s="922" t="s">
        <v>338</v>
      </c>
      <c r="AC1396" s="208" t="s">
        <v>338</v>
      </c>
      <c r="AD1396" s="241" t="s">
        <v>338</v>
      </c>
    </row>
    <row r="1397" spans="28:30">
      <c r="AB1397" s="922" t="s">
        <v>338</v>
      </c>
      <c r="AC1397" s="208" t="s">
        <v>338</v>
      </c>
      <c r="AD1397" s="241" t="s">
        <v>338</v>
      </c>
    </row>
    <row r="1398" spans="28:30">
      <c r="AB1398" s="922" t="s">
        <v>338</v>
      </c>
      <c r="AC1398" s="208" t="s">
        <v>338</v>
      </c>
      <c r="AD1398" s="241" t="s">
        <v>338</v>
      </c>
    </row>
    <row r="1399" spans="28:30">
      <c r="AB1399" s="922" t="s">
        <v>338</v>
      </c>
      <c r="AC1399" s="208" t="s">
        <v>338</v>
      </c>
      <c r="AD1399" s="241" t="s">
        <v>338</v>
      </c>
    </row>
    <row r="1400" spans="28:30">
      <c r="AB1400" s="922" t="s">
        <v>338</v>
      </c>
      <c r="AC1400" s="208" t="s">
        <v>338</v>
      </c>
      <c r="AD1400" s="241" t="s">
        <v>338</v>
      </c>
    </row>
    <row r="1401" spans="28:30">
      <c r="AB1401" s="922" t="s">
        <v>338</v>
      </c>
      <c r="AC1401" s="208" t="s">
        <v>338</v>
      </c>
      <c r="AD1401" s="241" t="s">
        <v>338</v>
      </c>
    </row>
    <row r="1402" spans="28:30">
      <c r="AB1402" s="922" t="s">
        <v>338</v>
      </c>
      <c r="AC1402" s="208" t="s">
        <v>338</v>
      </c>
      <c r="AD1402" s="241" t="s">
        <v>338</v>
      </c>
    </row>
    <row r="1403" spans="28:30">
      <c r="AB1403" s="922" t="s">
        <v>338</v>
      </c>
      <c r="AC1403" s="208" t="s">
        <v>338</v>
      </c>
      <c r="AD1403" s="241" t="s">
        <v>338</v>
      </c>
    </row>
    <row r="1404" spans="28:30">
      <c r="AB1404" s="922" t="s">
        <v>338</v>
      </c>
      <c r="AC1404" s="208" t="s">
        <v>338</v>
      </c>
      <c r="AD1404" s="241" t="s">
        <v>338</v>
      </c>
    </row>
    <row r="1405" spans="28:30">
      <c r="AB1405" s="922" t="s">
        <v>338</v>
      </c>
      <c r="AC1405" s="208" t="s">
        <v>338</v>
      </c>
      <c r="AD1405" s="241" t="s">
        <v>338</v>
      </c>
    </row>
    <row r="1406" spans="28:30">
      <c r="AB1406" s="922" t="s">
        <v>338</v>
      </c>
      <c r="AC1406" s="208" t="s">
        <v>338</v>
      </c>
      <c r="AD1406" s="241" t="s">
        <v>338</v>
      </c>
    </row>
    <row r="1407" spans="28:30">
      <c r="AB1407" s="922" t="s">
        <v>338</v>
      </c>
      <c r="AC1407" s="208" t="s">
        <v>338</v>
      </c>
      <c r="AD1407" s="241" t="s">
        <v>338</v>
      </c>
    </row>
    <row r="1408" spans="28:30">
      <c r="AB1408" s="922" t="s">
        <v>338</v>
      </c>
      <c r="AC1408" s="208" t="s">
        <v>338</v>
      </c>
      <c r="AD1408" s="241" t="s">
        <v>338</v>
      </c>
    </row>
    <row r="1409" spans="28:30">
      <c r="AB1409" s="922" t="s">
        <v>338</v>
      </c>
      <c r="AC1409" s="208" t="s">
        <v>338</v>
      </c>
      <c r="AD1409" s="241" t="s">
        <v>338</v>
      </c>
    </row>
    <row r="1410" spans="28:30">
      <c r="AB1410" s="922" t="s">
        <v>338</v>
      </c>
      <c r="AC1410" s="208" t="s">
        <v>338</v>
      </c>
      <c r="AD1410" s="241" t="s">
        <v>338</v>
      </c>
    </row>
    <row r="1411" spans="28:30">
      <c r="AB1411" s="922" t="s">
        <v>338</v>
      </c>
      <c r="AC1411" s="208" t="s">
        <v>338</v>
      </c>
      <c r="AD1411" s="241" t="s">
        <v>338</v>
      </c>
    </row>
    <row r="1412" spans="28:30">
      <c r="AB1412" s="922" t="s">
        <v>338</v>
      </c>
      <c r="AC1412" s="208" t="s">
        <v>338</v>
      </c>
      <c r="AD1412" s="241" t="s">
        <v>338</v>
      </c>
    </row>
    <row r="1413" spans="28:30">
      <c r="AB1413" s="922" t="s">
        <v>338</v>
      </c>
      <c r="AC1413" s="208" t="s">
        <v>338</v>
      </c>
      <c r="AD1413" s="241" t="s">
        <v>338</v>
      </c>
    </row>
    <row r="1414" spans="28:30">
      <c r="AB1414" s="922" t="s">
        <v>338</v>
      </c>
      <c r="AC1414" s="208" t="s">
        <v>338</v>
      </c>
      <c r="AD1414" s="241" t="s">
        <v>338</v>
      </c>
    </row>
    <row r="1415" spans="28:30">
      <c r="AB1415" s="922" t="s">
        <v>338</v>
      </c>
      <c r="AC1415" s="208" t="s">
        <v>338</v>
      </c>
      <c r="AD1415" s="241" t="s">
        <v>338</v>
      </c>
    </row>
    <row r="1416" spans="28:30">
      <c r="AB1416" s="922" t="s">
        <v>338</v>
      </c>
      <c r="AC1416" s="208" t="s">
        <v>338</v>
      </c>
      <c r="AD1416" s="241" t="s">
        <v>338</v>
      </c>
    </row>
    <row r="1417" spans="28:30">
      <c r="AB1417" s="922" t="s">
        <v>338</v>
      </c>
      <c r="AC1417" s="208" t="s">
        <v>338</v>
      </c>
      <c r="AD1417" s="241" t="s">
        <v>338</v>
      </c>
    </row>
    <row r="1418" spans="28:30">
      <c r="AB1418" s="922" t="s">
        <v>338</v>
      </c>
      <c r="AC1418" s="208" t="s">
        <v>338</v>
      </c>
      <c r="AD1418" s="241" t="s">
        <v>338</v>
      </c>
    </row>
    <row r="1419" spans="28:30">
      <c r="AB1419" s="922" t="s">
        <v>338</v>
      </c>
      <c r="AC1419" s="208" t="s">
        <v>338</v>
      </c>
      <c r="AD1419" s="241" t="s">
        <v>338</v>
      </c>
    </row>
    <row r="1420" spans="28:30">
      <c r="AB1420" s="922" t="s">
        <v>338</v>
      </c>
      <c r="AC1420" s="208" t="s">
        <v>338</v>
      </c>
      <c r="AD1420" s="241" t="s">
        <v>338</v>
      </c>
    </row>
    <row r="1421" spans="28:30">
      <c r="AB1421" s="922" t="s">
        <v>338</v>
      </c>
      <c r="AC1421" s="208" t="s">
        <v>338</v>
      </c>
      <c r="AD1421" s="241" t="s">
        <v>338</v>
      </c>
    </row>
    <row r="1422" spans="28:30">
      <c r="AB1422" s="922" t="s">
        <v>338</v>
      </c>
      <c r="AC1422" s="208" t="s">
        <v>338</v>
      </c>
      <c r="AD1422" s="241" t="s">
        <v>338</v>
      </c>
    </row>
    <row r="1423" spans="28:30">
      <c r="AB1423" s="922" t="s">
        <v>338</v>
      </c>
      <c r="AC1423" s="208" t="s">
        <v>338</v>
      </c>
      <c r="AD1423" s="241" t="s">
        <v>338</v>
      </c>
    </row>
    <row r="1424" spans="28:30">
      <c r="AB1424" s="922" t="s">
        <v>338</v>
      </c>
      <c r="AC1424" s="208" t="s">
        <v>338</v>
      </c>
      <c r="AD1424" s="241" t="s">
        <v>338</v>
      </c>
    </row>
    <row r="1425" spans="28:30">
      <c r="AB1425" s="922" t="s">
        <v>338</v>
      </c>
      <c r="AC1425" s="208" t="s">
        <v>338</v>
      </c>
      <c r="AD1425" s="241" t="s">
        <v>338</v>
      </c>
    </row>
    <row r="1426" spans="28:30">
      <c r="AB1426" s="922" t="s">
        <v>338</v>
      </c>
      <c r="AC1426" s="208" t="s">
        <v>338</v>
      </c>
      <c r="AD1426" s="241" t="s">
        <v>338</v>
      </c>
    </row>
    <row r="1427" spans="28:30">
      <c r="AB1427" s="922" t="s">
        <v>338</v>
      </c>
      <c r="AC1427" s="208" t="s">
        <v>338</v>
      </c>
      <c r="AD1427" s="241" t="s">
        <v>338</v>
      </c>
    </row>
    <row r="1428" spans="28:30">
      <c r="AB1428" s="922" t="s">
        <v>338</v>
      </c>
      <c r="AC1428" s="208" t="s">
        <v>338</v>
      </c>
      <c r="AD1428" s="241" t="s">
        <v>338</v>
      </c>
    </row>
    <row r="1429" spans="28:30">
      <c r="AB1429" s="922" t="s">
        <v>338</v>
      </c>
      <c r="AC1429" s="208" t="s">
        <v>338</v>
      </c>
      <c r="AD1429" s="241" t="s">
        <v>338</v>
      </c>
    </row>
    <row r="1430" spans="28:30">
      <c r="AB1430" s="922" t="s">
        <v>338</v>
      </c>
      <c r="AC1430" s="208" t="s">
        <v>338</v>
      </c>
      <c r="AD1430" s="241" t="s">
        <v>338</v>
      </c>
    </row>
    <row r="1431" spans="28:30">
      <c r="AB1431" s="922" t="s">
        <v>338</v>
      </c>
      <c r="AC1431" s="208" t="s">
        <v>338</v>
      </c>
      <c r="AD1431" s="241" t="s">
        <v>338</v>
      </c>
    </row>
    <row r="1432" spans="28:30">
      <c r="AB1432" s="922" t="s">
        <v>338</v>
      </c>
      <c r="AC1432" s="208" t="s">
        <v>338</v>
      </c>
      <c r="AD1432" s="241" t="s">
        <v>338</v>
      </c>
    </row>
    <row r="1433" spans="28:30">
      <c r="AB1433" s="922" t="s">
        <v>338</v>
      </c>
      <c r="AC1433" s="208" t="s">
        <v>338</v>
      </c>
      <c r="AD1433" s="241" t="s">
        <v>338</v>
      </c>
    </row>
    <row r="1434" spans="28:30">
      <c r="AB1434" s="922" t="s">
        <v>338</v>
      </c>
      <c r="AC1434" s="208" t="s">
        <v>338</v>
      </c>
      <c r="AD1434" s="241" t="s">
        <v>338</v>
      </c>
    </row>
    <row r="1435" spans="28:30">
      <c r="AB1435" s="922" t="s">
        <v>338</v>
      </c>
      <c r="AC1435" s="208" t="s">
        <v>338</v>
      </c>
      <c r="AD1435" s="241" t="s">
        <v>338</v>
      </c>
    </row>
    <row r="1436" spans="28:30">
      <c r="AB1436" s="922" t="s">
        <v>338</v>
      </c>
      <c r="AC1436" s="208" t="s">
        <v>338</v>
      </c>
      <c r="AD1436" s="241" t="s">
        <v>338</v>
      </c>
    </row>
    <row r="1437" spans="28:30">
      <c r="AB1437" s="922" t="s">
        <v>338</v>
      </c>
      <c r="AC1437" s="208" t="s">
        <v>338</v>
      </c>
      <c r="AD1437" s="241" t="s">
        <v>338</v>
      </c>
    </row>
    <row r="1438" spans="28:30">
      <c r="AB1438" s="922" t="s">
        <v>338</v>
      </c>
      <c r="AC1438" s="208" t="s">
        <v>338</v>
      </c>
      <c r="AD1438" s="241" t="s">
        <v>338</v>
      </c>
    </row>
    <row r="1439" spans="28:30">
      <c r="AB1439" s="922" t="s">
        <v>338</v>
      </c>
      <c r="AC1439" s="208" t="s">
        <v>338</v>
      </c>
      <c r="AD1439" s="241" t="s">
        <v>338</v>
      </c>
    </row>
    <row r="1440" spans="28:30">
      <c r="AB1440" s="922" t="s">
        <v>338</v>
      </c>
      <c r="AC1440" s="208" t="s">
        <v>338</v>
      </c>
      <c r="AD1440" s="241" t="s">
        <v>338</v>
      </c>
    </row>
    <row r="1441" spans="28:30">
      <c r="AB1441" s="922" t="s">
        <v>338</v>
      </c>
      <c r="AC1441" s="208" t="s">
        <v>338</v>
      </c>
      <c r="AD1441" s="241" t="s">
        <v>338</v>
      </c>
    </row>
    <row r="1442" spans="28:30">
      <c r="AB1442" s="922" t="s">
        <v>338</v>
      </c>
      <c r="AC1442" s="208" t="s">
        <v>338</v>
      </c>
      <c r="AD1442" s="241" t="s">
        <v>338</v>
      </c>
    </row>
    <row r="1443" spans="28:30">
      <c r="AB1443" s="922" t="s">
        <v>338</v>
      </c>
      <c r="AC1443" s="208" t="s">
        <v>338</v>
      </c>
      <c r="AD1443" s="241" t="s">
        <v>338</v>
      </c>
    </row>
    <row r="1444" spans="28:30">
      <c r="AB1444" s="922" t="s">
        <v>338</v>
      </c>
      <c r="AC1444" s="208" t="s">
        <v>338</v>
      </c>
      <c r="AD1444" s="241" t="s">
        <v>338</v>
      </c>
    </row>
    <row r="1445" spans="28:30">
      <c r="AB1445" s="922" t="s">
        <v>338</v>
      </c>
      <c r="AC1445" s="208" t="s">
        <v>338</v>
      </c>
      <c r="AD1445" s="241" t="s">
        <v>338</v>
      </c>
    </row>
    <row r="1446" spans="28:30">
      <c r="AB1446" s="922" t="s">
        <v>338</v>
      </c>
      <c r="AC1446" s="208" t="s">
        <v>338</v>
      </c>
      <c r="AD1446" s="241" t="s">
        <v>338</v>
      </c>
    </row>
    <row r="1447" spans="28:30">
      <c r="AB1447" s="922" t="s">
        <v>338</v>
      </c>
      <c r="AC1447" s="208" t="s">
        <v>338</v>
      </c>
      <c r="AD1447" s="241" t="s">
        <v>338</v>
      </c>
    </row>
    <row r="1448" spans="28:30">
      <c r="AB1448" s="922" t="s">
        <v>338</v>
      </c>
      <c r="AC1448" s="208" t="s">
        <v>338</v>
      </c>
      <c r="AD1448" s="241" t="s">
        <v>338</v>
      </c>
    </row>
    <row r="1449" spans="28:30">
      <c r="AB1449" s="922" t="s">
        <v>338</v>
      </c>
      <c r="AC1449" s="208" t="s">
        <v>338</v>
      </c>
      <c r="AD1449" s="241" t="s">
        <v>338</v>
      </c>
    </row>
    <row r="1450" spans="28:30">
      <c r="AB1450" s="922" t="s">
        <v>338</v>
      </c>
      <c r="AC1450" s="208" t="s">
        <v>338</v>
      </c>
      <c r="AD1450" s="241" t="s">
        <v>338</v>
      </c>
    </row>
    <row r="1451" spans="28:30">
      <c r="AB1451" s="922" t="s">
        <v>338</v>
      </c>
      <c r="AC1451" s="208" t="s">
        <v>338</v>
      </c>
      <c r="AD1451" s="241" t="s">
        <v>338</v>
      </c>
    </row>
    <row r="1452" spans="28:30">
      <c r="AB1452" s="922" t="s">
        <v>338</v>
      </c>
      <c r="AC1452" s="208" t="s">
        <v>338</v>
      </c>
      <c r="AD1452" s="241" t="s">
        <v>338</v>
      </c>
    </row>
    <row r="1453" spans="28:30">
      <c r="AB1453" s="922" t="s">
        <v>338</v>
      </c>
      <c r="AC1453" s="208" t="s">
        <v>338</v>
      </c>
      <c r="AD1453" s="241" t="s">
        <v>338</v>
      </c>
    </row>
    <row r="1454" spans="28:30">
      <c r="AB1454" s="922" t="s">
        <v>338</v>
      </c>
      <c r="AC1454" s="208" t="s">
        <v>338</v>
      </c>
      <c r="AD1454" s="241" t="s">
        <v>338</v>
      </c>
    </row>
    <row r="1455" spans="28:30">
      <c r="AB1455" s="922" t="s">
        <v>338</v>
      </c>
      <c r="AC1455" s="208" t="s">
        <v>338</v>
      </c>
      <c r="AD1455" s="241" t="s">
        <v>338</v>
      </c>
    </row>
    <row r="1456" spans="28:30">
      <c r="AB1456" s="922" t="s">
        <v>338</v>
      </c>
      <c r="AC1456" s="208" t="s">
        <v>338</v>
      </c>
      <c r="AD1456" s="241" t="s">
        <v>338</v>
      </c>
    </row>
    <row r="1457" spans="28:30">
      <c r="AB1457" s="922" t="s">
        <v>338</v>
      </c>
      <c r="AC1457" s="208" t="s">
        <v>338</v>
      </c>
      <c r="AD1457" s="241" t="s">
        <v>338</v>
      </c>
    </row>
    <row r="1458" spans="28:30">
      <c r="AB1458" s="922" t="s">
        <v>338</v>
      </c>
      <c r="AC1458" s="208" t="s">
        <v>338</v>
      </c>
      <c r="AD1458" s="241" t="s">
        <v>338</v>
      </c>
    </row>
    <row r="1459" spans="28:30">
      <c r="AB1459" s="922" t="s">
        <v>338</v>
      </c>
      <c r="AC1459" s="208" t="s">
        <v>338</v>
      </c>
      <c r="AD1459" s="241" t="s">
        <v>338</v>
      </c>
    </row>
    <row r="1460" spans="28:30">
      <c r="AB1460" s="922" t="s">
        <v>338</v>
      </c>
      <c r="AC1460" s="208" t="s">
        <v>338</v>
      </c>
      <c r="AD1460" s="241" t="s">
        <v>338</v>
      </c>
    </row>
    <row r="1461" spans="28:30">
      <c r="AB1461" s="922" t="s">
        <v>338</v>
      </c>
      <c r="AC1461" s="208" t="s">
        <v>338</v>
      </c>
      <c r="AD1461" s="241" t="s">
        <v>338</v>
      </c>
    </row>
    <row r="1462" spans="28:30">
      <c r="AB1462" s="922" t="s">
        <v>338</v>
      </c>
      <c r="AC1462" s="208" t="s">
        <v>338</v>
      </c>
      <c r="AD1462" s="241" t="s">
        <v>338</v>
      </c>
    </row>
    <row r="1463" spans="28:30">
      <c r="AB1463" s="922" t="s">
        <v>338</v>
      </c>
      <c r="AC1463" s="208" t="s">
        <v>338</v>
      </c>
      <c r="AD1463" s="241" t="s">
        <v>338</v>
      </c>
    </row>
    <row r="1464" spans="28:30">
      <c r="AB1464" s="922" t="s">
        <v>338</v>
      </c>
      <c r="AC1464" s="208" t="s">
        <v>338</v>
      </c>
      <c r="AD1464" s="241" t="s">
        <v>338</v>
      </c>
    </row>
    <row r="1465" spans="28:30">
      <c r="AB1465" s="922" t="s">
        <v>338</v>
      </c>
      <c r="AC1465" s="208" t="s">
        <v>338</v>
      </c>
      <c r="AD1465" s="241" t="s">
        <v>338</v>
      </c>
    </row>
    <row r="1466" spans="28:30">
      <c r="AB1466" s="922" t="s">
        <v>338</v>
      </c>
      <c r="AC1466" s="208" t="s">
        <v>338</v>
      </c>
      <c r="AD1466" s="241" t="s">
        <v>338</v>
      </c>
    </row>
    <row r="1467" spans="28:30">
      <c r="AB1467" s="922" t="s">
        <v>338</v>
      </c>
      <c r="AC1467" s="208" t="s">
        <v>338</v>
      </c>
      <c r="AD1467" s="241" t="s">
        <v>338</v>
      </c>
    </row>
    <row r="1468" spans="28:30">
      <c r="AB1468" s="922" t="s">
        <v>338</v>
      </c>
      <c r="AC1468" s="208" t="s">
        <v>338</v>
      </c>
      <c r="AD1468" s="241" t="s">
        <v>338</v>
      </c>
    </row>
    <row r="1469" spans="28:30">
      <c r="AB1469" s="922" t="s">
        <v>338</v>
      </c>
      <c r="AC1469" s="208" t="s">
        <v>338</v>
      </c>
      <c r="AD1469" s="241" t="s">
        <v>338</v>
      </c>
    </row>
    <row r="1470" spans="28:30">
      <c r="AB1470" s="922" t="s">
        <v>338</v>
      </c>
      <c r="AC1470" s="208" t="s">
        <v>338</v>
      </c>
      <c r="AD1470" s="241" t="s">
        <v>338</v>
      </c>
    </row>
    <row r="1471" spans="28:30">
      <c r="AB1471" s="922" t="s">
        <v>338</v>
      </c>
      <c r="AC1471" s="208" t="s">
        <v>338</v>
      </c>
      <c r="AD1471" s="241" t="s">
        <v>338</v>
      </c>
    </row>
    <row r="1472" spans="28:30">
      <c r="AB1472" s="922" t="s">
        <v>338</v>
      </c>
      <c r="AC1472" s="208" t="s">
        <v>338</v>
      </c>
      <c r="AD1472" s="241" t="s">
        <v>338</v>
      </c>
    </row>
    <row r="1473" spans="28:30">
      <c r="AB1473" s="922" t="s">
        <v>338</v>
      </c>
      <c r="AC1473" s="208" t="s">
        <v>338</v>
      </c>
      <c r="AD1473" s="241" t="s">
        <v>338</v>
      </c>
    </row>
    <row r="1474" spans="28:30">
      <c r="AB1474" s="922" t="s">
        <v>338</v>
      </c>
      <c r="AC1474" s="208" t="s">
        <v>338</v>
      </c>
      <c r="AD1474" s="241" t="s">
        <v>338</v>
      </c>
    </row>
    <row r="1475" spans="28:30">
      <c r="AB1475" s="922" t="s">
        <v>338</v>
      </c>
      <c r="AC1475" s="208" t="s">
        <v>338</v>
      </c>
      <c r="AD1475" s="241" t="s">
        <v>338</v>
      </c>
    </row>
    <row r="1476" spans="28:30">
      <c r="AB1476" s="922" t="s">
        <v>338</v>
      </c>
      <c r="AC1476" s="208" t="s">
        <v>338</v>
      </c>
      <c r="AD1476" s="241" t="s">
        <v>338</v>
      </c>
    </row>
    <row r="1477" spans="28:30">
      <c r="AB1477" s="922" t="s">
        <v>338</v>
      </c>
      <c r="AC1477" s="208" t="s">
        <v>338</v>
      </c>
      <c r="AD1477" s="241" t="s">
        <v>338</v>
      </c>
    </row>
    <row r="1478" spans="28:30">
      <c r="AB1478" s="922" t="s">
        <v>338</v>
      </c>
      <c r="AC1478" s="208" t="s">
        <v>338</v>
      </c>
      <c r="AD1478" s="241" t="s">
        <v>338</v>
      </c>
    </row>
    <row r="1479" spans="28:30">
      <c r="AB1479" s="922" t="s">
        <v>338</v>
      </c>
      <c r="AC1479" s="208" t="s">
        <v>338</v>
      </c>
      <c r="AD1479" s="241" t="s">
        <v>338</v>
      </c>
    </row>
    <row r="1480" spans="28:30">
      <c r="AB1480" s="922" t="s">
        <v>338</v>
      </c>
      <c r="AC1480" s="208" t="s">
        <v>338</v>
      </c>
      <c r="AD1480" s="241" t="s">
        <v>338</v>
      </c>
    </row>
    <row r="1481" spans="28:30">
      <c r="AB1481" s="922" t="s">
        <v>338</v>
      </c>
      <c r="AC1481" s="208" t="s">
        <v>338</v>
      </c>
      <c r="AD1481" s="241" t="s">
        <v>338</v>
      </c>
    </row>
    <row r="1482" spans="28:30">
      <c r="AB1482" s="922" t="s">
        <v>338</v>
      </c>
      <c r="AC1482" s="208" t="s">
        <v>338</v>
      </c>
      <c r="AD1482" s="241" t="s">
        <v>338</v>
      </c>
    </row>
    <row r="1483" spans="28:30">
      <c r="AB1483" s="922" t="s">
        <v>338</v>
      </c>
      <c r="AC1483" s="208" t="s">
        <v>338</v>
      </c>
      <c r="AD1483" s="241" t="s">
        <v>338</v>
      </c>
    </row>
    <row r="1484" spans="28:30">
      <c r="AB1484" s="922" t="s">
        <v>338</v>
      </c>
      <c r="AC1484" s="208" t="s">
        <v>338</v>
      </c>
      <c r="AD1484" s="241" t="s">
        <v>338</v>
      </c>
    </row>
    <row r="1485" spans="28:30">
      <c r="AB1485" s="922" t="s">
        <v>338</v>
      </c>
      <c r="AC1485" s="208" t="s">
        <v>338</v>
      </c>
      <c r="AD1485" s="241" t="s">
        <v>338</v>
      </c>
    </row>
    <row r="1486" spans="28:30">
      <c r="AB1486" s="922" t="s">
        <v>338</v>
      </c>
      <c r="AC1486" s="208" t="s">
        <v>338</v>
      </c>
      <c r="AD1486" s="241" t="s">
        <v>338</v>
      </c>
    </row>
    <row r="1487" spans="28:30">
      <c r="AB1487" s="922" t="s">
        <v>338</v>
      </c>
      <c r="AC1487" s="208" t="s">
        <v>338</v>
      </c>
      <c r="AD1487" s="241" t="s">
        <v>338</v>
      </c>
    </row>
    <row r="1488" spans="28:30">
      <c r="AB1488" s="922" t="s">
        <v>338</v>
      </c>
      <c r="AC1488" s="208" t="s">
        <v>338</v>
      </c>
      <c r="AD1488" s="241" t="s">
        <v>338</v>
      </c>
    </row>
    <row r="1489" spans="28:30">
      <c r="AB1489" s="922" t="s">
        <v>338</v>
      </c>
      <c r="AC1489" s="208" t="s">
        <v>338</v>
      </c>
      <c r="AD1489" s="241" t="s">
        <v>338</v>
      </c>
    </row>
    <row r="1490" spans="28:30">
      <c r="AB1490" s="922" t="s">
        <v>338</v>
      </c>
      <c r="AC1490" s="208" t="s">
        <v>338</v>
      </c>
      <c r="AD1490" s="241" t="s">
        <v>338</v>
      </c>
    </row>
    <row r="1491" spans="28:30">
      <c r="AB1491" s="922" t="s">
        <v>338</v>
      </c>
      <c r="AC1491" s="208" t="s">
        <v>338</v>
      </c>
      <c r="AD1491" s="241" t="s">
        <v>338</v>
      </c>
    </row>
    <row r="1492" spans="28:30">
      <c r="AB1492" s="922" t="s">
        <v>338</v>
      </c>
      <c r="AC1492" s="208" t="s">
        <v>338</v>
      </c>
      <c r="AD1492" s="241" t="s">
        <v>338</v>
      </c>
    </row>
    <row r="1493" spans="28:30">
      <c r="AB1493" s="922" t="s">
        <v>338</v>
      </c>
      <c r="AC1493" s="208" t="s">
        <v>338</v>
      </c>
      <c r="AD1493" s="241" t="s">
        <v>338</v>
      </c>
    </row>
    <row r="1494" spans="28:30">
      <c r="AB1494" s="922" t="s">
        <v>338</v>
      </c>
      <c r="AC1494" s="208" t="s">
        <v>338</v>
      </c>
      <c r="AD1494" s="241" t="s">
        <v>338</v>
      </c>
    </row>
    <row r="1495" spans="28:30">
      <c r="AB1495" s="922" t="s">
        <v>338</v>
      </c>
      <c r="AC1495" s="208" t="s">
        <v>338</v>
      </c>
      <c r="AD1495" s="241" t="s">
        <v>338</v>
      </c>
    </row>
    <row r="1496" spans="28:30">
      <c r="AB1496" s="922" t="s">
        <v>338</v>
      </c>
      <c r="AC1496" s="208" t="s">
        <v>338</v>
      </c>
      <c r="AD1496" s="241" t="s">
        <v>338</v>
      </c>
    </row>
    <row r="1497" spans="28:30">
      <c r="AB1497" s="922" t="s">
        <v>338</v>
      </c>
      <c r="AC1497" s="208" t="s">
        <v>338</v>
      </c>
      <c r="AD1497" s="241" t="s">
        <v>338</v>
      </c>
    </row>
    <row r="1498" spans="28:30">
      <c r="AB1498" s="922" t="s">
        <v>338</v>
      </c>
      <c r="AC1498" s="208" t="s">
        <v>338</v>
      </c>
      <c r="AD1498" s="241" t="s">
        <v>338</v>
      </c>
    </row>
    <row r="1499" spans="28:30">
      <c r="AB1499" s="922" t="s">
        <v>338</v>
      </c>
      <c r="AC1499" s="208" t="s">
        <v>338</v>
      </c>
      <c r="AD1499" s="241" t="s">
        <v>338</v>
      </c>
    </row>
    <row r="1500" spans="28:30">
      <c r="AB1500" s="922" t="s">
        <v>338</v>
      </c>
      <c r="AC1500" s="208" t="s">
        <v>338</v>
      </c>
      <c r="AD1500" s="241" t="s">
        <v>338</v>
      </c>
    </row>
    <row r="1501" spans="28:30">
      <c r="AB1501" s="922" t="s">
        <v>338</v>
      </c>
      <c r="AC1501" s="208" t="s">
        <v>338</v>
      </c>
      <c r="AD1501" s="241" t="s">
        <v>338</v>
      </c>
    </row>
    <row r="1502" spans="28:30">
      <c r="AB1502" s="922" t="s">
        <v>338</v>
      </c>
      <c r="AC1502" s="208" t="s">
        <v>338</v>
      </c>
      <c r="AD1502" s="241" t="s">
        <v>338</v>
      </c>
    </row>
  </sheetData>
  <sortState ref="B8:T218">
    <sortCondition ref="B218"/>
  </sortState>
  <hyperlinks>
    <hyperlink ref="B4" r:id="rId1" location="!/page/0/length/25/sort_by/rank/sort_order/asc/cols/stats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W701"/>
  <sheetViews>
    <sheetView workbookViewId="0">
      <selection activeCell="F21" sqref="F21"/>
    </sheetView>
  </sheetViews>
  <sheetFormatPr baseColWidth="10" defaultColWidth="7.08203125" defaultRowHeight="11.5"/>
  <cols>
    <col min="1" max="1" width="14.08203125" style="208" customWidth="1"/>
    <col min="2" max="5" width="7.08203125" style="208"/>
    <col min="6" max="6" width="14.08203125" style="208" customWidth="1"/>
    <col min="7" max="9" width="7.08203125" style="208"/>
    <col min="10" max="10" width="8.58203125" style="208" customWidth="1"/>
    <col min="11" max="11" width="7.08203125" style="208"/>
    <col min="12" max="12" width="11.08203125" style="208" customWidth="1"/>
    <col min="13" max="15" width="7.08203125" style="208"/>
    <col min="16" max="16" width="20.75" style="208" customWidth="1"/>
    <col min="17" max="21" width="7.08203125" style="208"/>
    <col min="22" max="23" width="7.08203125" style="209"/>
    <col min="24" max="16384" width="7.08203125" style="208"/>
  </cols>
  <sheetData>
    <row r="1" spans="1:21">
      <c r="B1" s="209"/>
      <c r="C1" s="209"/>
      <c r="D1" s="209"/>
      <c r="E1" s="209"/>
      <c r="F1" s="212"/>
      <c r="G1" s="209"/>
      <c r="H1" s="209"/>
      <c r="I1" s="209"/>
      <c r="J1" s="209"/>
      <c r="N1" s="209"/>
      <c r="O1" s="209"/>
      <c r="P1" s="209"/>
    </row>
    <row r="2" spans="1:21" ht="12.5">
      <c r="A2" s="212" t="s">
        <v>609</v>
      </c>
      <c r="D2" s="11"/>
      <c r="F2" s="349"/>
      <c r="N2" s="11"/>
    </row>
    <row r="3" spans="1:21" ht="12.5">
      <c r="A3" s="250" t="s">
        <v>532</v>
      </c>
    </row>
    <row r="7" spans="1:21">
      <c r="A7" s="209"/>
      <c r="B7" s="208" t="s">
        <v>373</v>
      </c>
      <c r="C7" s="208" t="s">
        <v>374</v>
      </c>
      <c r="D7" s="209" t="s">
        <v>429</v>
      </c>
      <c r="E7" s="209"/>
      <c r="F7" s="209"/>
      <c r="K7" s="209"/>
      <c r="M7" s="209"/>
      <c r="N7" s="209"/>
      <c r="O7" s="209"/>
    </row>
    <row r="8" spans="1:21">
      <c r="A8" s="128" t="s">
        <v>41</v>
      </c>
      <c r="B8" s="128" t="s">
        <v>155</v>
      </c>
      <c r="C8" s="128" t="s">
        <v>338</v>
      </c>
      <c r="D8" s="128" t="s">
        <v>338</v>
      </c>
      <c r="E8" s="209"/>
      <c r="G8" s="211"/>
      <c r="I8" s="213"/>
      <c r="J8" s="210"/>
      <c r="L8" s="210"/>
      <c r="O8" s="209"/>
      <c r="U8" s="208" t="s">
        <v>338</v>
      </c>
    </row>
    <row r="9" spans="1:21">
      <c r="A9" s="128" t="s">
        <v>123</v>
      </c>
      <c r="B9" s="128" t="s">
        <v>155</v>
      </c>
      <c r="C9" s="128" t="s">
        <v>338</v>
      </c>
      <c r="D9" s="128" t="s">
        <v>338</v>
      </c>
      <c r="G9" s="211"/>
      <c r="I9" s="213"/>
      <c r="J9" s="210"/>
      <c r="L9" s="210"/>
    </row>
    <row r="10" spans="1:21">
      <c r="A10" s="128" t="s">
        <v>36</v>
      </c>
      <c r="B10" s="128" t="s">
        <v>155</v>
      </c>
      <c r="C10" s="128" t="s">
        <v>338</v>
      </c>
      <c r="D10" s="128" t="s">
        <v>338</v>
      </c>
      <c r="E10" s="209"/>
      <c r="G10" s="211"/>
      <c r="I10" s="213"/>
      <c r="J10" s="210"/>
      <c r="L10" s="210"/>
      <c r="O10" s="209"/>
      <c r="U10" s="208" t="s">
        <v>338</v>
      </c>
    </row>
    <row r="11" spans="1:21">
      <c r="A11" s="128" t="s">
        <v>69</v>
      </c>
      <c r="B11" s="128" t="s">
        <v>155</v>
      </c>
      <c r="C11" s="128" t="s">
        <v>338</v>
      </c>
      <c r="D11" s="128" t="s">
        <v>338</v>
      </c>
      <c r="F11" s="209"/>
      <c r="G11" s="211"/>
      <c r="I11" s="213"/>
      <c r="J11" s="210"/>
      <c r="L11" s="210"/>
    </row>
    <row r="12" spans="1:21">
      <c r="A12" s="128" t="s">
        <v>33</v>
      </c>
      <c r="B12" s="128" t="s">
        <v>155</v>
      </c>
      <c r="C12" s="128" t="s">
        <v>338</v>
      </c>
      <c r="D12" s="128" t="s">
        <v>338</v>
      </c>
      <c r="E12" s="209"/>
      <c r="G12" s="211"/>
      <c r="I12" s="213"/>
      <c r="J12" s="210"/>
      <c r="L12" s="210"/>
      <c r="O12" s="209"/>
      <c r="U12" s="208" t="s">
        <v>338</v>
      </c>
    </row>
    <row r="13" spans="1:21">
      <c r="A13" s="128" t="s">
        <v>124</v>
      </c>
      <c r="B13" s="128" t="s">
        <v>155</v>
      </c>
      <c r="C13" s="128" t="s">
        <v>338</v>
      </c>
      <c r="D13" s="128" t="s">
        <v>338</v>
      </c>
      <c r="E13" s="209"/>
      <c r="F13" s="209"/>
      <c r="G13" s="211"/>
      <c r="I13" s="213"/>
      <c r="J13" s="210"/>
      <c r="L13" s="210"/>
      <c r="O13" s="209"/>
      <c r="U13" s="208" t="s">
        <v>338</v>
      </c>
    </row>
    <row r="14" spans="1:21">
      <c r="A14" s="128" t="s">
        <v>55</v>
      </c>
      <c r="B14" s="128" t="s">
        <v>155</v>
      </c>
      <c r="C14" s="128" t="s">
        <v>338</v>
      </c>
      <c r="D14" s="128" t="s">
        <v>338</v>
      </c>
      <c r="E14" s="209"/>
      <c r="F14" s="209"/>
      <c r="G14" s="211"/>
      <c r="I14" s="213"/>
      <c r="J14" s="210"/>
      <c r="L14" s="210"/>
      <c r="O14" s="209"/>
      <c r="U14" s="208" t="s">
        <v>338</v>
      </c>
    </row>
    <row r="15" spans="1:21">
      <c r="A15" s="128" t="s">
        <v>88</v>
      </c>
      <c r="B15" s="128">
        <v>11</v>
      </c>
      <c r="C15" s="128" t="s">
        <v>180</v>
      </c>
      <c r="D15" s="128" t="s">
        <v>608</v>
      </c>
      <c r="E15" s="209"/>
      <c r="G15" s="211"/>
      <c r="I15" s="213"/>
      <c r="J15" s="210"/>
      <c r="L15" s="210"/>
      <c r="O15" s="209"/>
    </row>
    <row r="16" spans="1:21">
      <c r="A16" s="128" t="s">
        <v>87</v>
      </c>
      <c r="B16" s="128" t="s">
        <v>155</v>
      </c>
      <c r="C16" s="128" t="s">
        <v>338</v>
      </c>
      <c r="D16" s="128" t="s">
        <v>338</v>
      </c>
      <c r="G16" s="211"/>
      <c r="I16" s="213"/>
      <c r="J16" s="210"/>
      <c r="L16" s="210"/>
    </row>
    <row r="17" spans="1:21">
      <c r="A17" s="128" t="s">
        <v>136</v>
      </c>
      <c r="B17" s="128" t="s">
        <v>155</v>
      </c>
      <c r="C17" s="128" t="s">
        <v>338</v>
      </c>
      <c r="D17" s="128" t="s">
        <v>338</v>
      </c>
      <c r="E17" s="209"/>
      <c r="F17" s="209"/>
      <c r="G17" s="211"/>
      <c r="I17" s="213"/>
      <c r="J17" s="210"/>
      <c r="L17" s="210"/>
      <c r="O17" s="209"/>
      <c r="U17" s="208" t="s">
        <v>338</v>
      </c>
    </row>
    <row r="18" spans="1:21">
      <c r="A18" s="128" t="s">
        <v>11</v>
      </c>
      <c r="B18" s="128" t="s">
        <v>155</v>
      </c>
      <c r="C18" s="128" t="s">
        <v>338</v>
      </c>
      <c r="D18" s="128" t="s">
        <v>338</v>
      </c>
      <c r="G18" s="211"/>
      <c r="I18" s="213"/>
      <c r="J18" s="210"/>
      <c r="L18" s="210"/>
    </row>
    <row r="19" spans="1:21">
      <c r="A19" s="128" t="s">
        <v>84</v>
      </c>
      <c r="B19" s="128" t="s">
        <v>155</v>
      </c>
      <c r="C19" s="128" t="s">
        <v>338</v>
      </c>
      <c r="D19" s="128" t="s">
        <v>338</v>
      </c>
      <c r="F19" s="209"/>
      <c r="G19" s="211"/>
      <c r="I19" s="213"/>
      <c r="J19" s="210"/>
      <c r="L19" s="210"/>
    </row>
    <row r="20" spans="1:21">
      <c r="A20" s="128" t="s">
        <v>78</v>
      </c>
      <c r="B20" s="128">
        <v>21</v>
      </c>
      <c r="C20" s="128" t="s">
        <v>177</v>
      </c>
      <c r="D20" s="128" t="s">
        <v>608</v>
      </c>
      <c r="G20" s="211"/>
      <c r="I20" s="213"/>
      <c r="J20" s="210"/>
      <c r="L20" s="210"/>
    </row>
    <row r="21" spans="1:21">
      <c r="A21" s="128" t="s">
        <v>85</v>
      </c>
      <c r="B21" s="128" t="s">
        <v>155</v>
      </c>
      <c r="C21" s="128" t="s">
        <v>338</v>
      </c>
      <c r="D21" s="128" t="s">
        <v>338</v>
      </c>
      <c r="E21" s="209"/>
      <c r="F21" s="209"/>
      <c r="G21" s="211"/>
      <c r="I21" s="213"/>
      <c r="J21" s="210"/>
      <c r="L21" s="210"/>
      <c r="O21" s="209"/>
      <c r="U21" s="208" t="s">
        <v>338</v>
      </c>
    </row>
    <row r="22" spans="1:21">
      <c r="A22" s="128" t="s">
        <v>81</v>
      </c>
      <c r="B22" s="128" t="s">
        <v>155</v>
      </c>
      <c r="C22" s="128" t="s">
        <v>338</v>
      </c>
      <c r="D22" s="128" t="s">
        <v>338</v>
      </c>
      <c r="G22" s="211"/>
      <c r="I22" s="213"/>
      <c r="J22" s="210"/>
      <c r="L22" s="210"/>
    </row>
    <row r="23" spans="1:21">
      <c r="A23" s="128" t="s">
        <v>111</v>
      </c>
      <c r="B23" s="128" t="s">
        <v>155</v>
      </c>
      <c r="C23" s="128" t="s">
        <v>338</v>
      </c>
      <c r="D23" s="128" t="s">
        <v>338</v>
      </c>
      <c r="E23" s="209"/>
      <c r="G23" s="211"/>
      <c r="I23" s="213"/>
      <c r="J23" s="210"/>
      <c r="L23" s="210"/>
      <c r="O23" s="209"/>
      <c r="U23" s="208" t="s">
        <v>338</v>
      </c>
    </row>
    <row r="24" spans="1:21">
      <c r="A24" s="128" t="s">
        <v>128</v>
      </c>
      <c r="B24" s="128" t="s">
        <v>155</v>
      </c>
      <c r="C24" s="128" t="s">
        <v>338</v>
      </c>
      <c r="D24" s="128" t="s">
        <v>338</v>
      </c>
      <c r="F24" s="209"/>
      <c r="G24" s="211"/>
      <c r="I24" s="213"/>
      <c r="J24" s="210"/>
      <c r="L24" s="210"/>
    </row>
    <row r="25" spans="1:21">
      <c r="A25" s="128" t="s">
        <v>9</v>
      </c>
      <c r="B25" s="128" t="s">
        <v>155</v>
      </c>
      <c r="C25" s="128" t="s">
        <v>338</v>
      </c>
      <c r="D25" s="128" t="s">
        <v>338</v>
      </c>
      <c r="E25" s="209"/>
      <c r="G25" s="211"/>
      <c r="I25" s="213"/>
      <c r="J25" s="210"/>
      <c r="L25" s="210"/>
      <c r="O25" s="209"/>
      <c r="U25" s="208" t="s">
        <v>338</v>
      </c>
    </row>
    <row r="26" spans="1:21">
      <c r="A26" s="128" t="s">
        <v>323</v>
      </c>
      <c r="B26" s="128" t="s">
        <v>155</v>
      </c>
      <c r="C26" s="128" t="s">
        <v>338</v>
      </c>
      <c r="D26" s="128" t="s">
        <v>338</v>
      </c>
      <c r="E26" s="209"/>
      <c r="F26" s="209"/>
      <c r="G26" s="211"/>
      <c r="I26" s="213"/>
      <c r="J26" s="210"/>
      <c r="L26" s="210"/>
      <c r="O26" s="209"/>
      <c r="U26" s="208" t="s">
        <v>338</v>
      </c>
    </row>
    <row r="27" spans="1:21">
      <c r="A27" s="128" t="s">
        <v>94</v>
      </c>
      <c r="B27" s="128" t="s">
        <v>155</v>
      </c>
      <c r="C27" s="128" t="s">
        <v>338</v>
      </c>
      <c r="D27" s="128" t="s">
        <v>338</v>
      </c>
      <c r="E27" s="209"/>
      <c r="G27" s="211"/>
      <c r="I27" s="213"/>
      <c r="J27" s="210"/>
      <c r="L27" s="210"/>
      <c r="O27" s="209"/>
    </row>
    <row r="28" spans="1:21">
      <c r="A28" s="128" t="s">
        <v>60</v>
      </c>
      <c r="B28" s="128" t="s">
        <v>155</v>
      </c>
      <c r="C28" s="128" t="s">
        <v>338</v>
      </c>
      <c r="D28" s="128" t="s">
        <v>338</v>
      </c>
      <c r="E28" s="209"/>
      <c r="G28" s="211"/>
      <c r="I28" s="213"/>
      <c r="J28" s="210"/>
      <c r="L28" s="210"/>
      <c r="O28" s="209"/>
      <c r="U28" s="208" t="s">
        <v>338</v>
      </c>
    </row>
    <row r="29" spans="1:21">
      <c r="A29" s="128" t="s">
        <v>79</v>
      </c>
      <c r="B29" s="128" t="s">
        <v>155</v>
      </c>
      <c r="C29" s="128" t="s">
        <v>338</v>
      </c>
      <c r="D29" s="128" t="s">
        <v>338</v>
      </c>
      <c r="E29" s="209"/>
      <c r="F29" s="209"/>
      <c r="G29" s="211"/>
      <c r="I29" s="213"/>
      <c r="J29" s="210"/>
      <c r="L29" s="210"/>
      <c r="O29" s="209"/>
      <c r="U29" s="208" t="s">
        <v>338</v>
      </c>
    </row>
    <row r="30" spans="1:21">
      <c r="A30" s="128" t="s">
        <v>65</v>
      </c>
      <c r="B30" s="128" t="s">
        <v>155</v>
      </c>
      <c r="C30" s="128" t="s">
        <v>338</v>
      </c>
      <c r="D30" s="128" t="s">
        <v>338</v>
      </c>
      <c r="E30" s="209"/>
      <c r="F30" s="209"/>
      <c r="G30" s="211"/>
      <c r="I30" s="213"/>
      <c r="J30" s="210"/>
      <c r="L30" s="210"/>
      <c r="O30" s="209"/>
    </row>
    <row r="31" spans="1:21">
      <c r="A31" s="128" t="s">
        <v>57</v>
      </c>
      <c r="B31" s="128" t="s">
        <v>155</v>
      </c>
      <c r="C31" s="128" t="s">
        <v>338</v>
      </c>
      <c r="D31" s="128" t="s">
        <v>338</v>
      </c>
      <c r="E31" s="209"/>
      <c r="G31" s="211"/>
      <c r="I31" s="213"/>
      <c r="J31" s="210"/>
      <c r="L31" s="210"/>
      <c r="O31" s="209"/>
      <c r="U31" s="208" t="s">
        <v>338</v>
      </c>
    </row>
    <row r="32" spans="1:21">
      <c r="A32" s="128" t="s">
        <v>38</v>
      </c>
      <c r="B32" s="128" t="s">
        <v>155</v>
      </c>
      <c r="C32" s="128" t="s">
        <v>338</v>
      </c>
      <c r="D32" s="128" t="s">
        <v>338</v>
      </c>
      <c r="E32" s="209"/>
      <c r="G32" s="211"/>
      <c r="I32" s="213"/>
      <c r="J32" s="210"/>
      <c r="L32" s="210"/>
      <c r="O32" s="209"/>
    </row>
    <row r="33" spans="1:21">
      <c r="A33" s="128" t="s">
        <v>58</v>
      </c>
      <c r="B33" s="128" t="s">
        <v>155</v>
      </c>
      <c r="C33" s="128" t="s">
        <v>338</v>
      </c>
      <c r="D33" s="128" t="s">
        <v>338</v>
      </c>
      <c r="E33" s="209"/>
      <c r="F33" s="209"/>
      <c r="G33" s="211"/>
      <c r="I33" s="213"/>
      <c r="J33" s="210"/>
      <c r="L33" s="210"/>
      <c r="O33" s="209"/>
      <c r="U33" s="208" t="s">
        <v>338</v>
      </c>
    </row>
    <row r="34" spans="1:21">
      <c r="A34" s="128" t="s">
        <v>1</v>
      </c>
      <c r="B34" s="128" t="s">
        <v>155</v>
      </c>
      <c r="C34" s="128" t="s">
        <v>338</v>
      </c>
      <c r="D34" s="128" t="s">
        <v>338</v>
      </c>
      <c r="E34" s="209"/>
      <c r="G34" s="211"/>
      <c r="I34" s="213"/>
      <c r="J34" s="210"/>
      <c r="L34" s="210"/>
      <c r="O34" s="209"/>
      <c r="U34" s="208" t="s">
        <v>338</v>
      </c>
    </row>
    <row r="35" spans="1:21">
      <c r="A35" s="128" t="s">
        <v>31</v>
      </c>
      <c r="B35" s="128" t="s">
        <v>155</v>
      </c>
      <c r="C35" s="128" t="s">
        <v>338</v>
      </c>
      <c r="D35" s="128" t="s">
        <v>338</v>
      </c>
      <c r="E35" s="209"/>
      <c r="F35" s="209"/>
      <c r="G35" s="211"/>
      <c r="I35" s="213"/>
      <c r="J35" s="210"/>
      <c r="L35" s="210"/>
      <c r="O35" s="209"/>
      <c r="U35" s="208" t="s">
        <v>338</v>
      </c>
    </row>
    <row r="36" spans="1:21">
      <c r="A36" s="128" t="s">
        <v>113</v>
      </c>
      <c r="B36" s="128" t="s">
        <v>155</v>
      </c>
      <c r="C36" s="128" t="s">
        <v>338</v>
      </c>
      <c r="D36" s="128" t="s">
        <v>338</v>
      </c>
      <c r="E36" s="209"/>
      <c r="F36" s="209"/>
      <c r="G36" s="211"/>
      <c r="I36" s="213"/>
      <c r="J36" s="210"/>
      <c r="L36" s="210"/>
      <c r="O36" s="209"/>
      <c r="U36" s="208" t="s">
        <v>338</v>
      </c>
    </row>
    <row r="37" spans="1:21">
      <c r="A37" s="128" t="s">
        <v>324</v>
      </c>
      <c r="B37" s="128" t="s">
        <v>155</v>
      </c>
      <c r="C37" s="128" t="s">
        <v>338</v>
      </c>
      <c r="D37" s="128" t="s">
        <v>338</v>
      </c>
      <c r="E37" s="209"/>
      <c r="G37" s="211"/>
      <c r="I37" s="213"/>
      <c r="J37" s="210"/>
      <c r="L37" s="210"/>
      <c r="O37" s="209"/>
      <c r="U37" s="208" t="s">
        <v>338</v>
      </c>
    </row>
    <row r="38" spans="1:21">
      <c r="A38" s="128" t="s">
        <v>114</v>
      </c>
      <c r="B38" s="128" t="s">
        <v>155</v>
      </c>
      <c r="C38" s="128" t="s">
        <v>338</v>
      </c>
      <c r="D38" s="128" t="s">
        <v>338</v>
      </c>
      <c r="E38" s="209"/>
      <c r="G38" s="211"/>
      <c r="I38" s="213"/>
      <c r="J38" s="210"/>
      <c r="L38" s="210"/>
      <c r="O38" s="209"/>
    </row>
    <row r="39" spans="1:21">
      <c r="A39" s="128" t="s">
        <v>73</v>
      </c>
      <c r="B39" s="128" t="s">
        <v>155</v>
      </c>
      <c r="C39" s="128" t="s">
        <v>338</v>
      </c>
      <c r="D39" s="128" t="s">
        <v>338</v>
      </c>
      <c r="E39" s="209"/>
      <c r="F39" s="209"/>
      <c r="G39" s="211"/>
      <c r="I39" s="213"/>
      <c r="J39" s="210"/>
      <c r="L39" s="210"/>
      <c r="O39" s="209"/>
    </row>
    <row r="40" spans="1:21">
      <c r="A40" s="128" t="s">
        <v>138</v>
      </c>
      <c r="B40" s="128">
        <v>1</v>
      </c>
      <c r="C40" s="128" t="s">
        <v>610</v>
      </c>
      <c r="D40" s="128" t="s">
        <v>608</v>
      </c>
      <c r="F40" s="209"/>
      <c r="G40" s="211"/>
      <c r="I40" s="213"/>
      <c r="J40" s="210"/>
      <c r="L40" s="210"/>
    </row>
    <row r="41" spans="1:21">
      <c r="A41" s="128" t="s">
        <v>80</v>
      </c>
      <c r="B41" s="128">
        <v>2</v>
      </c>
      <c r="C41" s="128" t="s">
        <v>510</v>
      </c>
      <c r="D41" s="128" t="s">
        <v>608</v>
      </c>
      <c r="E41" s="209"/>
      <c r="F41" s="209"/>
      <c r="G41" s="211"/>
      <c r="I41" s="213"/>
      <c r="J41" s="210"/>
      <c r="L41" s="210"/>
      <c r="O41" s="209"/>
    </row>
    <row r="42" spans="1:21">
      <c r="A42" s="128" t="s">
        <v>103</v>
      </c>
      <c r="B42" s="128">
        <v>12</v>
      </c>
      <c r="C42" s="128" t="s">
        <v>179</v>
      </c>
      <c r="D42" s="128" t="s">
        <v>608</v>
      </c>
      <c r="G42" s="211"/>
      <c r="I42" s="213"/>
      <c r="J42" s="210"/>
      <c r="L42" s="210"/>
    </row>
    <row r="43" spans="1:21">
      <c r="A43" s="128" t="s">
        <v>64</v>
      </c>
      <c r="B43" s="128" t="s">
        <v>155</v>
      </c>
      <c r="C43" s="128" t="s">
        <v>338</v>
      </c>
      <c r="D43" s="128" t="s">
        <v>338</v>
      </c>
      <c r="E43" s="209"/>
      <c r="F43" s="209"/>
      <c r="G43" s="211"/>
      <c r="I43" s="213"/>
      <c r="J43" s="210"/>
      <c r="L43" s="210"/>
      <c r="O43" s="209"/>
    </row>
    <row r="44" spans="1:21">
      <c r="A44" s="128" t="s">
        <v>19</v>
      </c>
      <c r="B44" s="128" t="s">
        <v>155</v>
      </c>
      <c r="C44" s="128" t="s">
        <v>338</v>
      </c>
      <c r="D44" s="128" t="s">
        <v>338</v>
      </c>
      <c r="E44" s="209"/>
      <c r="F44" s="209"/>
      <c r="G44" s="211"/>
      <c r="I44" s="213"/>
      <c r="J44" s="210"/>
      <c r="L44" s="210"/>
      <c r="O44" s="209"/>
      <c r="U44" s="208" t="s">
        <v>338</v>
      </c>
    </row>
    <row r="45" spans="1:21">
      <c r="A45" s="128" t="s">
        <v>100</v>
      </c>
      <c r="B45" s="128" t="s">
        <v>155</v>
      </c>
      <c r="C45" s="128" t="s">
        <v>338</v>
      </c>
      <c r="D45" s="128" t="s">
        <v>338</v>
      </c>
      <c r="E45" s="209"/>
      <c r="F45" s="209"/>
      <c r="G45" s="211"/>
      <c r="I45" s="213"/>
      <c r="J45" s="210"/>
      <c r="L45" s="210"/>
      <c r="O45" s="209"/>
      <c r="U45" s="208" t="s">
        <v>338</v>
      </c>
    </row>
    <row r="46" spans="1:21">
      <c r="A46" s="128" t="s">
        <v>134</v>
      </c>
      <c r="B46" s="128" t="s">
        <v>155</v>
      </c>
      <c r="C46" s="128" t="s">
        <v>338</v>
      </c>
      <c r="D46" s="128" t="s">
        <v>338</v>
      </c>
      <c r="E46" s="209"/>
      <c r="G46" s="211"/>
      <c r="I46" s="213"/>
      <c r="J46" s="210"/>
      <c r="L46" s="210"/>
      <c r="O46" s="209"/>
    </row>
    <row r="47" spans="1:21">
      <c r="A47" s="128" t="s">
        <v>17</v>
      </c>
      <c r="B47" s="128" t="s">
        <v>155</v>
      </c>
      <c r="C47" s="128" t="s">
        <v>338</v>
      </c>
      <c r="D47" s="128" t="s">
        <v>338</v>
      </c>
      <c r="E47" s="209"/>
      <c r="G47" s="211"/>
      <c r="I47" s="213"/>
      <c r="J47" s="210"/>
      <c r="L47" s="210"/>
      <c r="O47" s="209"/>
      <c r="U47" s="208" t="s">
        <v>338</v>
      </c>
    </row>
    <row r="48" spans="1:21">
      <c r="A48" s="128" t="s">
        <v>105</v>
      </c>
      <c r="B48" s="128">
        <v>7</v>
      </c>
      <c r="C48" s="128" t="s">
        <v>611</v>
      </c>
      <c r="D48" s="128" t="s">
        <v>608</v>
      </c>
      <c r="E48" s="209"/>
      <c r="G48" s="211"/>
      <c r="I48" s="213"/>
      <c r="J48" s="210"/>
      <c r="L48" s="210"/>
      <c r="O48" s="209"/>
      <c r="U48" s="208" t="s">
        <v>338</v>
      </c>
    </row>
    <row r="49" spans="1:21">
      <c r="A49" s="128" t="s">
        <v>24</v>
      </c>
      <c r="B49" s="128">
        <v>38</v>
      </c>
      <c r="C49" s="128" t="s">
        <v>172</v>
      </c>
      <c r="D49" s="128" t="s">
        <v>608</v>
      </c>
      <c r="E49" s="209"/>
      <c r="F49" s="209"/>
      <c r="G49" s="211"/>
      <c r="I49" s="213"/>
      <c r="J49" s="210"/>
      <c r="L49" s="210"/>
      <c r="O49" s="209"/>
      <c r="U49" s="208" t="s">
        <v>338</v>
      </c>
    </row>
    <row r="50" spans="1:21">
      <c r="A50" s="128" t="s">
        <v>131</v>
      </c>
      <c r="B50" s="128" t="s">
        <v>155</v>
      </c>
      <c r="C50" s="128" t="s">
        <v>338</v>
      </c>
      <c r="D50" s="128" t="s">
        <v>338</v>
      </c>
      <c r="E50" s="209"/>
      <c r="F50" s="209"/>
      <c r="G50" s="211"/>
      <c r="I50" s="213"/>
      <c r="J50" s="210"/>
      <c r="L50" s="210"/>
      <c r="O50" s="209"/>
      <c r="U50" s="208" t="s">
        <v>338</v>
      </c>
    </row>
    <row r="51" spans="1:21">
      <c r="A51" s="128" t="s">
        <v>222</v>
      </c>
      <c r="B51" s="128" t="s">
        <v>155</v>
      </c>
      <c r="C51" s="128" t="s">
        <v>338</v>
      </c>
      <c r="D51" s="128" t="s">
        <v>338</v>
      </c>
      <c r="E51" s="209"/>
      <c r="F51" s="209"/>
      <c r="G51" s="211"/>
      <c r="I51" s="213"/>
      <c r="J51" s="210"/>
      <c r="L51" s="210"/>
      <c r="O51" s="209"/>
      <c r="U51" s="208" t="s">
        <v>338</v>
      </c>
    </row>
    <row r="52" spans="1:21">
      <c r="A52" s="128" t="s">
        <v>112</v>
      </c>
      <c r="B52" s="128" t="s">
        <v>155</v>
      </c>
      <c r="C52" s="128" t="s">
        <v>338</v>
      </c>
      <c r="D52" s="128" t="s">
        <v>338</v>
      </c>
      <c r="E52" s="209"/>
      <c r="G52" s="211"/>
      <c r="I52" s="213"/>
      <c r="J52" s="210"/>
      <c r="L52" s="210"/>
      <c r="O52" s="209"/>
    </row>
    <row r="53" spans="1:21">
      <c r="A53" s="128" t="s">
        <v>20</v>
      </c>
      <c r="B53" s="128">
        <v>88</v>
      </c>
      <c r="C53" s="128" t="s">
        <v>169</v>
      </c>
      <c r="D53" s="128" t="s">
        <v>608</v>
      </c>
      <c r="F53" s="209"/>
      <c r="G53" s="211"/>
      <c r="I53" s="213"/>
      <c r="J53" s="210"/>
      <c r="L53" s="210"/>
      <c r="U53" s="208" t="s">
        <v>338</v>
      </c>
    </row>
    <row r="54" spans="1:21">
      <c r="A54" s="128" t="s">
        <v>48</v>
      </c>
      <c r="B54" s="128" t="s">
        <v>155</v>
      </c>
      <c r="C54" s="128" t="s">
        <v>338</v>
      </c>
      <c r="D54" s="128" t="s">
        <v>338</v>
      </c>
      <c r="E54" s="209"/>
      <c r="F54" s="125"/>
      <c r="G54" s="211"/>
      <c r="I54" s="213"/>
      <c r="J54" s="210"/>
      <c r="L54" s="210"/>
      <c r="O54" s="209"/>
    </row>
    <row r="55" spans="1:21">
      <c r="A55" s="128" t="s">
        <v>75</v>
      </c>
      <c r="B55" s="128">
        <v>2</v>
      </c>
      <c r="C55" s="128" t="s">
        <v>510</v>
      </c>
      <c r="D55" s="128" t="s">
        <v>608</v>
      </c>
      <c r="E55" s="209"/>
      <c r="F55" s="209"/>
      <c r="G55" s="211"/>
      <c r="I55" s="213"/>
      <c r="J55" s="210"/>
      <c r="L55" s="210"/>
      <c r="O55" s="209"/>
      <c r="U55" s="208" t="s">
        <v>338</v>
      </c>
    </row>
    <row r="56" spans="1:21">
      <c r="A56" s="128" t="s">
        <v>68</v>
      </c>
      <c r="B56" s="128" t="s">
        <v>155</v>
      </c>
      <c r="C56" s="128" t="s">
        <v>338</v>
      </c>
      <c r="D56" s="128" t="s">
        <v>338</v>
      </c>
      <c r="F56" s="125"/>
      <c r="G56" s="211"/>
      <c r="I56" s="213"/>
      <c r="J56" s="210"/>
      <c r="L56" s="210"/>
    </row>
    <row r="57" spans="1:21">
      <c r="A57" s="128" t="s">
        <v>77</v>
      </c>
      <c r="B57" s="128" t="s">
        <v>155</v>
      </c>
      <c r="C57" s="128" t="s">
        <v>338</v>
      </c>
      <c r="D57" s="128" t="s">
        <v>338</v>
      </c>
      <c r="E57" s="209"/>
      <c r="F57" s="209"/>
      <c r="G57" s="211"/>
      <c r="I57" s="213"/>
      <c r="J57" s="210"/>
      <c r="L57" s="210"/>
      <c r="O57" s="209"/>
      <c r="U57" s="208" t="s">
        <v>338</v>
      </c>
    </row>
    <row r="58" spans="1:21">
      <c r="A58" s="128" t="s">
        <v>89</v>
      </c>
      <c r="B58" s="128" t="s">
        <v>155</v>
      </c>
      <c r="C58" s="128" t="s">
        <v>338</v>
      </c>
      <c r="D58" s="128" t="s">
        <v>338</v>
      </c>
      <c r="E58" s="209"/>
      <c r="F58" s="209"/>
      <c r="G58" s="211"/>
      <c r="I58" s="213"/>
      <c r="J58" s="210"/>
      <c r="L58" s="210"/>
      <c r="O58" s="209"/>
      <c r="U58" s="208" t="s">
        <v>338</v>
      </c>
    </row>
    <row r="59" spans="1:21">
      <c r="A59" s="128" t="s">
        <v>93</v>
      </c>
      <c r="B59" s="128" t="s">
        <v>155</v>
      </c>
      <c r="C59" s="128" t="s">
        <v>338</v>
      </c>
      <c r="D59" s="128" t="s">
        <v>338</v>
      </c>
      <c r="E59" s="209"/>
      <c r="F59" s="209"/>
      <c r="G59" s="211"/>
      <c r="I59" s="213"/>
      <c r="J59" s="210"/>
      <c r="L59" s="210"/>
      <c r="O59" s="209"/>
    </row>
    <row r="60" spans="1:21">
      <c r="A60" s="128" t="s">
        <v>82</v>
      </c>
      <c r="B60" s="128">
        <v>1</v>
      </c>
      <c r="C60" s="128" t="s">
        <v>610</v>
      </c>
      <c r="D60" s="128" t="s">
        <v>608</v>
      </c>
      <c r="E60" s="209"/>
      <c r="F60" s="209"/>
      <c r="G60" s="211"/>
      <c r="I60" s="213"/>
      <c r="J60" s="210"/>
      <c r="L60" s="210"/>
      <c r="O60" s="209"/>
      <c r="U60" s="208" t="s">
        <v>338</v>
      </c>
    </row>
    <row r="61" spans="1:21">
      <c r="A61" s="128" t="s">
        <v>145</v>
      </c>
      <c r="B61" s="128" t="s">
        <v>155</v>
      </c>
      <c r="C61" s="128" t="s">
        <v>338</v>
      </c>
      <c r="D61" s="128" t="s">
        <v>338</v>
      </c>
      <c r="E61" s="209"/>
      <c r="F61" s="209"/>
      <c r="G61" s="211"/>
      <c r="I61" s="213"/>
      <c r="J61" s="210"/>
      <c r="L61" s="210"/>
      <c r="O61" s="209"/>
      <c r="U61" s="208" t="s">
        <v>338</v>
      </c>
    </row>
    <row r="62" spans="1:21">
      <c r="A62" s="128" t="s">
        <v>6</v>
      </c>
      <c r="B62" s="128" t="s">
        <v>155</v>
      </c>
      <c r="C62" s="128" t="s">
        <v>338</v>
      </c>
      <c r="D62" s="128" t="s">
        <v>338</v>
      </c>
      <c r="E62" s="209"/>
      <c r="F62" s="209"/>
      <c r="G62" s="211"/>
      <c r="I62" s="213"/>
      <c r="J62" s="210"/>
      <c r="L62" s="210"/>
      <c r="O62" s="209"/>
    </row>
    <row r="63" spans="1:21">
      <c r="A63" s="128" t="s">
        <v>8</v>
      </c>
      <c r="B63" s="128" t="s">
        <v>155</v>
      </c>
      <c r="C63" s="128" t="s">
        <v>338</v>
      </c>
      <c r="D63" s="128" t="s">
        <v>338</v>
      </c>
      <c r="G63" s="211"/>
      <c r="I63" s="213"/>
      <c r="J63" s="210"/>
      <c r="L63" s="210"/>
      <c r="U63" s="208" t="s">
        <v>338</v>
      </c>
    </row>
    <row r="64" spans="1:21">
      <c r="A64" s="128" t="s">
        <v>22</v>
      </c>
      <c r="B64" s="128" t="s">
        <v>155</v>
      </c>
      <c r="C64" s="128" t="s">
        <v>338</v>
      </c>
      <c r="D64" s="128" t="s">
        <v>338</v>
      </c>
      <c r="G64" s="211"/>
      <c r="I64" s="213"/>
      <c r="J64" s="210"/>
      <c r="L64" s="210"/>
      <c r="U64" s="208" t="s">
        <v>338</v>
      </c>
    </row>
    <row r="65" spans="1:21">
      <c r="A65" s="128" t="s">
        <v>40</v>
      </c>
      <c r="B65" s="128" t="s">
        <v>155</v>
      </c>
      <c r="C65" s="128" t="s">
        <v>338</v>
      </c>
      <c r="D65" s="128" t="s">
        <v>338</v>
      </c>
      <c r="E65" s="209"/>
      <c r="G65" s="211"/>
      <c r="I65" s="213"/>
      <c r="J65" s="210"/>
      <c r="L65" s="210"/>
      <c r="O65" s="209"/>
      <c r="U65" s="208" t="s">
        <v>338</v>
      </c>
    </row>
    <row r="66" spans="1:21">
      <c r="A66" s="128" t="s">
        <v>110</v>
      </c>
      <c r="B66" s="128">
        <v>4</v>
      </c>
      <c r="C66" s="128" t="s">
        <v>184</v>
      </c>
      <c r="D66" s="128" t="s">
        <v>608</v>
      </c>
      <c r="E66" s="209"/>
      <c r="F66" s="209"/>
      <c r="G66" s="211"/>
      <c r="I66" s="213"/>
      <c r="J66" s="210"/>
      <c r="L66" s="210"/>
      <c r="O66" s="209"/>
    </row>
    <row r="67" spans="1:21">
      <c r="A67" s="128" t="s">
        <v>91</v>
      </c>
      <c r="B67" s="128">
        <v>23</v>
      </c>
      <c r="C67" s="128" t="s">
        <v>612</v>
      </c>
      <c r="D67" s="128" t="s">
        <v>608</v>
      </c>
      <c r="F67" s="209"/>
      <c r="G67" s="211"/>
      <c r="I67" s="213"/>
      <c r="J67" s="210"/>
      <c r="L67" s="210"/>
      <c r="U67" s="208" t="s">
        <v>338</v>
      </c>
    </row>
    <row r="68" spans="1:21">
      <c r="A68" s="128" t="s">
        <v>26</v>
      </c>
      <c r="B68" s="128">
        <v>20</v>
      </c>
      <c r="C68" s="128" t="s">
        <v>178</v>
      </c>
      <c r="D68" s="128" t="s">
        <v>608</v>
      </c>
      <c r="E68" s="209"/>
      <c r="G68" s="211"/>
      <c r="I68" s="213"/>
      <c r="J68" s="210"/>
      <c r="L68" s="210"/>
      <c r="O68" s="209"/>
      <c r="U68" s="208" t="s">
        <v>338</v>
      </c>
    </row>
    <row r="69" spans="1:21">
      <c r="A69" s="128" t="s">
        <v>14</v>
      </c>
      <c r="B69" s="128" t="s">
        <v>155</v>
      </c>
      <c r="C69" s="128" t="s">
        <v>338</v>
      </c>
      <c r="D69" s="128" t="s">
        <v>338</v>
      </c>
      <c r="E69" s="209"/>
      <c r="G69" s="211"/>
      <c r="I69" s="213"/>
      <c r="J69" s="210"/>
      <c r="L69" s="210"/>
      <c r="O69" s="209"/>
      <c r="U69" s="208" t="s">
        <v>338</v>
      </c>
    </row>
    <row r="70" spans="1:21">
      <c r="A70" s="128" t="s">
        <v>97</v>
      </c>
      <c r="B70" s="128" t="s">
        <v>155</v>
      </c>
      <c r="C70" s="128" t="s">
        <v>338</v>
      </c>
      <c r="D70" s="128" t="s">
        <v>338</v>
      </c>
      <c r="E70" s="209"/>
      <c r="F70" s="209"/>
      <c r="G70" s="211"/>
      <c r="I70" s="213"/>
      <c r="J70" s="210"/>
      <c r="L70" s="210"/>
      <c r="O70" s="209"/>
      <c r="U70" s="208" t="s">
        <v>338</v>
      </c>
    </row>
    <row r="71" spans="1:21">
      <c r="A71" s="128" t="s">
        <v>63</v>
      </c>
      <c r="B71" s="128" t="s">
        <v>155</v>
      </c>
      <c r="C71" s="128" t="s">
        <v>338</v>
      </c>
      <c r="D71" s="128" t="s">
        <v>338</v>
      </c>
      <c r="E71" s="209"/>
      <c r="F71" s="209"/>
      <c r="G71" s="211"/>
      <c r="I71" s="213"/>
      <c r="J71" s="210"/>
      <c r="L71" s="210"/>
      <c r="O71" s="209"/>
      <c r="U71" s="208" t="s">
        <v>338</v>
      </c>
    </row>
    <row r="72" spans="1:21">
      <c r="A72" s="128" t="s">
        <v>34</v>
      </c>
      <c r="B72" s="128" t="s">
        <v>155</v>
      </c>
      <c r="C72" s="128" t="s">
        <v>338</v>
      </c>
      <c r="D72" s="128" t="s">
        <v>338</v>
      </c>
      <c r="E72" s="209"/>
      <c r="F72" s="209"/>
      <c r="G72" s="211"/>
      <c r="I72" s="213"/>
      <c r="J72" s="210"/>
      <c r="L72" s="210"/>
      <c r="O72" s="209"/>
      <c r="U72" s="208" t="s">
        <v>338</v>
      </c>
    </row>
    <row r="73" spans="1:21">
      <c r="A73" s="128" t="s">
        <v>125</v>
      </c>
      <c r="B73" s="128" t="s">
        <v>155</v>
      </c>
      <c r="C73" s="128" t="s">
        <v>338</v>
      </c>
      <c r="D73" s="128" t="s">
        <v>338</v>
      </c>
      <c r="E73" s="209"/>
      <c r="F73" s="209"/>
      <c r="G73" s="211"/>
      <c r="I73" s="213"/>
      <c r="J73" s="210"/>
      <c r="L73" s="210"/>
      <c r="O73" s="209"/>
      <c r="U73" s="208" t="s">
        <v>338</v>
      </c>
    </row>
    <row r="74" spans="1:21">
      <c r="A74" s="128" t="s">
        <v>102</v>
      </c>
      <c r="B74" s="128" t="s">
        <v>155</v>
      </c>
      <c r="C74" s="128" t="s">
        <v>338</v>
      </c>
      <c r="D74" s="128" t="s">
        <v>338</v>
      </c>
      <c r="E74" s="209"/>
      <c r="F74" s="209"/>
      <c r="G74" s="211"/>
      <c r="I74" s="213"/>
      <c r="J74" s="210"/>
      <c r="L74" s="210"/>
      <c r="O74" s="209"/>
      <c r="U74" s="208" t="s">
        <v>338</v>
      </c>
    </row>
    <row r="75" spans="1:21">
      <c r="A75" s="128" t="s">
        <v>98</v>
      </c>
      <c r="B75" s="128" t="s">
        <v>155</v>
      </c>
      <c r="C75" s="128" t="s">
        <v>338</v>
      </c>
      <c r="D75" s="128" t="s">
        <v>338</v>
      </c>
      <c r="G75" s="211"/>
      <c r="I75" s="213"/>
      <c r="J75" s="210"/>
      <c r="L75" s="210"/>
    </row>
    <row r="76" spans="1:21">
      <c r="A76" s="128" t="s">
        <v>126</v>
      </c>
      <c r="B76" s="128" t="s">
        <v>155</v>
      </c>
      <c r="C76" s="128" t="s">
        <v>338</v>
      </c>
      <c r="D76" s="128" t="s">
        <v>338</v>
      </c>
      <c r="E76" s="209"/>
      <c r="F76" s="209"/>
      <c r="G76" s="211"/>
      <c r="I76" s="213"/>
      <c r="J76" s="210"/>
      <c r="L76" s="210"/>
      <c r="O76" s="209"/>
      <c r="U76" s="208" t="s">
        <v>338</v>
      </c>
    </row>
    <row r="77" spans="1:21">
      <c r="A77" s="128" t="s">
        <v>117</v>
      </c>
      <c r="B77" s="128" t="s">
        <v>155</v>
      </c>
      <c r="C77" s="128" t="s">
        <v>338</v>
      </c>
      <c r="D77" s="128" t="s">
        <v>338</v>
      </c>
      <c r="E77" s="209"/>
      <c r="G77" s="211"/>
      <c r="I77" s="213"/>
      <c r="J77" s="210"/>
      <c r="L77" s="210"/>
      <c r="O77" s="209"/>
    </row>
    <row r="78" spans="1:21">
      <c r="A78" s="128" t="s">
        <v>130</v>
      </c>
      <c r="B78" s="128" t="s">
        <v>155</v>
      </c>
      <c r="C78" s="128" t="s">
        <v>338</v>
      </c>
      <c r="D78" s="128" t="s">
        <v>338</v>
      </c>
      <c r="E78" s="209"/>
      <c r="F78" s="209"/>
      <c r="G78" s="211"/>
      <c r="I78" s="213"/>
      <c r="J78" s="210"/>
      <c r="L78" s="210"/>
      <c r="O78" s="209"/>
      <c r="U78" s="208" t="s">
        <v>338</v>
      </c>
    </row>
    <row r="79" spans="1:21">
      <c r="A79" s="128" t="s">
        <v>96</v>
      </c>
      <c r="B79" s="128" t="s">
        <v>155</v>
      </c>
      <c r="C79" s="128" t="s">
        <v>338</v>
      </c>
      <c r="D79" s="128" t="s">
        <v>338</v>
      </c>
      <c r="F79" s="209"/>
      <c r="G79" s="211"/>
      <c r="I79" s="213"/>
      <c r="J79" s="210"/>
      <c r="L79" s="210"/>
      <c r="U79" s="208" t="s">
        <v>338</v>
      </c>
    </row>
    <row r="80" spans="1:21">
      <c r="A80" s="128" t="s">
        <v>118</v>
      </c>
      <c r="B80" s="128" t="s">
        <v>155</v>
      </c>
      <c r="C80" s="128" t="s">
        <v>338</v>
      </c>
      <c r="D80" s="128" t="s">
        <v>338</v>
      </c>
      <c r="F80" s="209"/>
      <c r="G80" s="211"/>
      <c r="I80" s="213"/>
      <c r="J80" s="210"/>
      <c r="L80" s="210"/>
      <c r="U80" s="208" t="s">
        <v>338</v>
      </c>
    </row>
    <row r="81" spans="1:21">
      <c r="A81" s="128" t="s">
        <v>142</v>
      </c>
      <c r="B81" s="128">
        <v>1</v>
      </c>
      <c r="C81" s="128" t="s">
        <v>610</v>
      </c>
      <c r="D81" s="128" t="s">
        <v>608</v>
      </c>
      <c r="E81" s="209"/>
      <c r="G81" s="211"/>
      <c r="I81" s="213"/>
      <c r="J81" s="210"/>
      <c r="L81" s="210"/>
      <c r="O81" s="209"/>
    </row>
    <row r="82" spans="1:21">
      <c r="A82" s="128" t="s">
        <v>531</v>
      </c>
      <c r="B82" s="128" t="s">
        <v>155</v>
      </c>
      <c r="C82" s="128" t="s">
        <v>338</v>
      </c>
      <c r="D82" s="128" t="s">
        <v>338</v>
      </c>
      <c r="E82" s="209"/>
      <c r="F82" s="209"/>
      <c r="G82" s="211"/>
      <c r="I82" s="213"/>
      <c r="J82" s="210"/>
      <c r="L82" s="210"/>
      <c r="O82" s="209"/>
    </row>
    <row r="83" spans="1:21">
      <c r="A83" s="128" t="s">
        <v>53</v>
      </c>
      <c r="B83" s="128" t="s">
        <v>155</v>
      </c>
      <c r="C83" s="128" t="s">
        <v>338</v>
      </c>
      <c r="D83" s="128" t="s">
        <v>338</v>
      </c>
      <c r="E83" s="209"/>
      <c r="F83" s="209"/>
      <c r="G83" s="211"/>
      <c r="I83" s="213"/>
      <c r="J83" s="210"/>
      <c r="L83" s="210"/>
      <c r="O83" s="209"/>
    </row>
    <row r="84" spans="1:21">
      <c r="A84" s="128" t="s">
        <v>62</v>
      </c>
      <c r="B84" s="128" t="s">
        <v>155</v>
      </c>
      <c r="C84" s="128" t="s">
        <v>338</v>
      </c>
      <c r="D84" s="128" t="s">
        <v>338</v>
      </c>
      <c r="E84" s="209"/>
      <c r="F84" s="209"/>
      <c r="G84" s="211"/>
      <c r="I84" s="213"/>
      <c r="J84" s="210"/>
      <c r="L84" s="210"/>
      <c r="O84" s="209"/>
    </row>
    <row r="85" spans="1:21">
      <c r="A85" s="128" t="s">
        <v>44</v>
      </c>
      <c r="B85" s="128" t="s">
        <v>155</v>
      </c>
      <c r="C85" s="128" t="s">
        <v>338</v>
      </c>
      <c r="D85" s="128" t="s">
        <v>338</v>
      </c>
      <c r="E85" s="209"/>
      <c r="F85" s="209"/>
      <c r="G85" s="211"/>
      <c r="I85" s="213"/>
      <c r="J85" s="210"/>
      <c r="L85" s="210"/>
      <c r="O85" s="209"/>
      <c r="U85" s="208" t="s">
        <v>338</v>
      </c>
    </row>
    <row r="86" spans="1:21">
      <c r="A86" s="128" t="s">
        <v>66</v>
      </c>
      <c r="B86" s="128" t="s">
        <v>155</v>
      </c>
      <c r="C86" s="128" t="s">
        <v>338</v>
      </c>
      <c r="D86" s="128" t="s">
        <v>338</v>
      </c>
      <c r="F86" s="209"/>
      <c r="G86" s="211"/>
      <c r="I86" s="213"/>
      <c r="J86" s="210"/>
      <c r="L86" s="210"/>
    </row>
    <row r="87" spans="1:21">
      <c r="A87" s="128" t="s">
        <v>144</v>
      </c>
      <c r="B87" s="128" t="s">
        <v>155</v>
      </c>
      <c r="C87" s="128" t="s">
        <v>338</v>
      </c>
      <c r="D87" s="128" t="s">
        <v>338</v>
      </c>
      <c r="E87" s="209"/>
      <c r="F87" s="209"/>
      <c r="G87" s="211"/>
      <c r="I87" s="213"/>
      <c r="J87" s="210"/>
      <c r="L87" s="210"/>
      <c r="O87" s="209"/>
      <c r="U87" s="208" t="s">
        <v>338</v>
      </c>
    </row>
    <row r="88" spans="1:21">
      <c r="A88" s="128" t="s">
        <v>133</v>
      </c>
      <c r="B88" s="128" t="s">
        <v>155</v>
      </c>
      <c r="C88" s="128" t="s">
        <v>338</v>
      </c>
      <c r="D88" s="128" t="s">
        <v>338</v>
      </c>
      <c r="E88" s="209"/>
      <c r="G88" s="211"/>
      <c r="I88" s="213"/>
      <c r="J88" s="210"/>
      <c r="L88" s="210"/>
      <c r="O88" s="209"/>
      <c r="U88" s="208" t="s">
        <v>338</v>
      </c>
    </row>
    <row r="89" spans="1:21">
      <c r="A89" s="128" t="s">
        <v>15</v>
      </c>
      <c r="B89" s="128" t="s">
        <v>155</v>
      </c>
      <c r="C89" s="128" t="s">
        <v>338</v>
      </c>
      <c r="D89" s="128" t="s">
        <v>338</v>
      </c>
      <c r="E89" s="209"/>
      <c r="F89" s="209"/>
      <c r="G89" s="211"/>
      <c r="I89" s="213"/>
      <c r="J89" s="210"/>
      <c r="L89" s="210"/>
      <c r="O89" s="209"/>
      <c r="U89" s="208" t="s">
        <v>338</v>
      </c>
    </row>
    <row r="90" spans="1:21">
      <c r="A90" s="128" t="s">
        <v>115</v>
      </c>
      <c r="B90" s="128" t="s">
        <v>155</v>
      </c>
      <c r="C90" s="128" t="s">
        <v>338</v>
      </c>
      <c r="D90" s="128" t="s">
        <v>338</v>
      </c>
      <c r="E90" s="209"/>
      <c r="G90" s="211"/>
      <c r="I90" s="213"/>
      <c r="J90" s="210"/>
      <c r="L90" s="210"/>
      <c r="O90" s="209"/>
      <c r="U90" s="208" t="s">
        <v>338</v>
      </c>
    </row>
    <row r="91" spans="1:21">
      <c r="A91" s="128" t="s">
        <v>121</v>
      </c>
      <c r="B91" s="128" t="s">
        <v>155</v>
      </c>
      <c r="C91" s="128" t="s">
        <v>338</v>
      </c>
      <c r="D91" s="128" t="s">
        <v>338</v>
      </c>
      <c r="E91" s="209"/>
      <c r="G91" s="211"/>
      <c r="I91" s="213"/>
      <c r="J91" s="210"/>
      <c r="L91" s="210"/>
      <c r="O91" s="209"/>
    </row>
    <row r="92" spans="1:21">
      <c r="A92" s="128" t="s">
        <v>140</v>
      </c>
      <c r="B92" s="128" t="s">
        <v>155</v>
      </c>
      <c r="C92" s="128" t="s">
        <v>338</v>
      </c>
      <c r="D92" s="128" t="s">
        <v>338</v>
      </c>
      <c r="E92" s="209"/>
      <c r="G92" s="211"/>
      <c r="I92" s="213"/>
      <c r="J92" s="210"/>
      <c r="L92" s="210"/>
      <c r="O92" s="209"/>
      <c r="U92" s="208" t="s">
        <v>338</v>
      </c>
    </row>
    <row r="93" spans="1:21">
      <c r="A93" s="128" t="s">
        <v>39</v>
      </c>
      <c r="B93" s="128" t="s">
        <v>155</v>
      </c>
      <c r="C93" s="128" t="s">
        <v>338</v>
      </c>
      <c r="D93" s="128" t="s">
        <v>338</v>
      </c>
      <c r="E93" s="209"/>
      <c r="G93" s="211"/>
      <c r="I93" s="213"/>
      <c r="J93" s="210"/>
      <c r="L93" s="210"/>
      <c r="O93" s="209"/>
      <c r="U93" s="208" t="s">
        <v>338</v>
      </c>
    </row>
    <row r="94" spans="1:21">
      <c r="A94" s="128" t="s">
        <v>51</v>
      </c>
      <c r="B94" s="128" t="s">
        <v>155</v>
      </c>
      <c r="C94" s="128" t="s">
        <v>338</v>
      </c>
      <c r="D94" s="128" t="s">
        <v>338</v>
      </c>
      <c r="E94" s="209"/>
      <c r="G94" s="211"/>
      <c r="I94" s="213"/>
      <c r="J94" s="210"/>
      <c r="L94" s="210"/>
      <c r="O94" s="209"/>
      <c r="U94" s="208" t="s">
        <v>338</v>
      </c>
    </row>
    <row r="95" spans="1:21">
      <c r="A95" s="128" t="s">
        <v>127</v>
      </c>
      <c r="B95" s="128" t="s">
        <v>155</v>
      </c>
      <c r="C95" s="128" t="s">
        <v>338</v>
      </c>
      <c r="D95" s="128" t="s">
        <v>338</v>
      </c>
      <c r="F95" s="209"/>
      <c r="G95" s="211"/>
      <c r="I95" s="213"/>
      <c r="J95" s="210"/>
      <c r="L95" s="210"/>
    </row>
    <row r="96" spans="1:21">
      <c r="A96" s="128" t="s">
        <v>42</v>
      </c>
      <c r="B96" s="128" t="s">
        <v>155</v>
      </c>
      <c r="C96" s="128" t="s">
        <v>338</v>
      </c>
      <c r="D96" s="128" t="s">
        <v>338</v>
      </c>
      <c r="F96" s="209"/>
      <c r="G96" s="211"/>
      <c r="I96" s="213"/>
      <c r="J96" s="210"/>
      <c r="L96" s="210"/>
    </row>
    <row r="97" spans="1:12">
      <c r="A97" s="128" t="s">
        <v>59</v>
      </c>
      <c r="B97" s="128">
        <v>42</v>
      </c>
      <c r="C97" s="128" t="s">
        <v>171</v>
      </c>
      <c r="D97" s="128" t="s">
        <v>608</v>
      </c>
      <c r="F97" s="209"/>
      <c r="G97" s="211"/>
      <c r="I97" s="213"/>
      <c r="J97" s="210"/>
      <c r="L97" s="210"/>
    </row>
    <row r="98" spans="1:12">
      <c r="A98" s="128" t="s">
        <v>116</v>
      </c>
      <c r="B98" s="128" t="s">
        <v>155</v>
      </c>
      <c r="C98" s="128" t="s">
        <v>338</v>
      </c>
      <c r="D98" s="128" t="s">
        <v>338</v>
      </c>
      <c r="F98" s="209"/>
      <c r="G98" s="211"/>
      <c r="I98" s="213"/>
      <c r="J98" s="210"/>
      <c r="L98" s="210"/>
    </row>
    <row r="99" spans="1:12">
      <c r="A99" s="128" t="s">
        <v>101</v>
      </c>
      <c r="B99" s="128" t="s">
        <v>155</v>
      </c>
      <c r="C99" s="128" t="s">
        <v>338</v>
      </c>
      <c r="D99" s="128" t="s">
        <v>338</v>
      </c>
      <c r="G99" s="211"/>
      <c r="I99" s="213"/>
      <c r="J99" s="210"/>
      <c r="L99" s="210"/>
    </row>
    <row r="100" spans="1:12">
      <c r="A100" s="128" t="s">
        <v>61</v>
      </c>
      <c r="B100" s="128" t="s">
        <v>155</v>
      </c>
      <c r="C100" s="128" t="s">
        <v>338</v>
      </c>
      <c r="D100" s="128" t="s">
        <v>338</v>
      </c>
      <c r="G100" s="211"/>
      <c r="I100" s="213"/>
      <c r="J100" s="210"/>
      <c r="L100" s="210"/>
    </row>
    <row r="101" spans="1:12">
      <c r="A101" s="128" t="s">
        <v>12</v>
      </c>
      <c r="B101" s="128" t="s">
        <v>155</v>
      </c>
      <c r="C101" s="128" t="s">
        <v>338</v>
      </c>
      <c r="D101" s="128" t="s">
        <v>338</v>
      </c>
      <c r="G101" s="211"/>
      <c r="I101" s="213"/>
      <c r="J101" s="210"/>
      <c r="L101" s="210"/>
    </row>
    <row r="102" spans="1:12">
      <c r="A102" s="128" t="s">
        <v>109</v>
      </c>
      <c r="B102" s="128">
        <v>7</v>
      </c>
      <c r="C102" s="128" t="s">
        <v>611</v>
      </c>
      <c r="D102" s="128" t="s">
        <v>608</v>
      </c>
      <c r="G102" s="211"/>
      <c r="I102" s="213"/>
      <c r="J102" s="210"/>
      <c r="L102" s="210"/>
    </row>
    <row r="103" spans="1:12">
      <c r="A103" s="128" t="s">
        <v>122</v>
      </c>
      <c r="B103" s="128" t="s">
        <v>155</v>
      </c>
      <c r="C103" s="128" t="s">
        <v>338</v>
      </c>
      <c r="D103" s="128" t="s">
        <v>338</v>
      </c>
      <c r="F103" s="209"/>
      <c r="G103" s="211"/>
      <c r="I103" s="213"/>
      <c r="J103" s="210"/>
      <c r="L103" s="210"/>
    </row>
    <row r="104" spans="1:12">
      <c r="A104" s="128" t="s">
        <v>10</v>
      </c>
      <c r="B104" s="128" t="s">
        <v>155</v>
      </c>
      <c r="C104" s="128" t="s">
        <v>338</v>
      </c>
      <c r="D104" s="128" t="s">
        <v>338</v>
      </c>
      <c r="G104" s="211"/>
      <c r="I104" s="213"/>
      <c r="J104" s="210"/>
      <c r="L104" s="210"/>
    </row>
    <row r="105" spans="1:12">
      <c r="A105" s="128" t="s">
        <v>119</v>
      </c>
      <c r="B105" s="128" t="s">
        <v>155</v>
      </c>
      <c r="C105" s="128" t="s">
        <v>338</v>
      </c>
      <c r="D105" s="128" t="s">
        <v>338</v>
      </c>
      <c r="F105" s="209"/>
      <c r="G105" s="211"/>
      <c r="I105" s="213"/>
      <c r="J105" s="210"/>
      <c r="L105" s="210"/>
    </row>
    <row r="106" spans="1:12">
      <c r="A106" s="128" t="s">
        <v>99</v>
      </c>
      <c r="B106" s="128" t="s">
        <v>155</v>
      </c>
      <c r="C106" s="128" t="s">
        <v>338</v>
      </c>
      <c r="D106" s="128" t="s">
        <v>338</v>
      </c>
      <c r="G106" s="211"/>
      <c r="I106" s="213"/>
      <c r="J106" s="210"/>
      <c r="L106" s="210"/>
    </row>
    <row r="107" spans="1:12">
      <c r="A107" s="128" t="s">
        <v>43</v>
      </c>
      <c r="B107" s="128" t="s">
        <v>155</v>
      </c>
      <c r="C107" s="128" t="s">
        <v>338</v>
      </c>
      <c r="D107" s="128" t="s">
        <v>338</v>
      </c>
      <c r="G107" s="211"/>
      <c r="I107" s="213"/>
      <c r="J107" s="210"/>
      <c r="L107" s="210"/>
    </row>
    <row r="108" spans="1:12">
      <c r="A108" s="128" t="s">
        <v>16</v>
      </c>
      <c r="B108" s="128" t="s">
        <v>155</v>
      </c>
      <c r="C108" s="128" t="s">
        <v>338</v>
      </c>
      <c r="D108" s="128" t="s">
        <v>338</v>
      </c>
      <c r="G108" s="211"/>
      <c r="I108" s="213"/>
      <c r="J108" s="210"/>
      <c r="L108" s="210"/>
    </row>
    <row r="109" spans="1:12">
      <c r="A109" s="128" t="s">
        <v>35</v>
      </c>
      <c r="B109" s="128">
        <v>3</v>
      </c>
      <c r="C109" s="128" t="s">
        <v>613</v>
      </c>
      <c r="D109" s="128" t="s">
        <v>608</v>
      </c>
      <c r="F109" s="209"/>
      <c r="G109" s="211"/>
      <c r="I109" s="213"/>
      <c r="J109" s="210"/>
      <c r="L109" s="210"/>
    </row>
    <row r="110" spans="1:12">
      <c r="A110" s="128" t="s">
        <v>74</v>
      </c>
      <c r="B110" s="128">
        <v>6</v>
      </c>
      <c r="C110" s="128" t="s">
        <v>183</v>
      </c>
      <c r="D110" s="128" t="s">
        <v>608</v>
      </c>
      <c r="F110" s="209"/>
      <c r="G110" s="211"/>
      <c r="I110" s="213"/>
      <c r="J110" s="210"/>
      <c r="L110" s="210"/>
    </row>
    <row r="111" spans="1:12">
      <c r="A111" s="128" t="s">
        <v>139</v>
      </c>
      <c r="B111" s="128" t="s">
        <v>155</v>
      </c>
      <c r="C111" s="128" t="s">
        <v>338</v>
      </c>
      <c r="D111" s="128" t="s">
        <v>338</v>
      </c>
      <c r="G111" s="211"/>
      <c r="I111" s="213"/>
      <c r="J111" s="210"/>
      <c r="L111" s="210"/>
    </row>
    <row r="112" spans="1:12">
      <c r="A112" s="128" t="s">
        <v>54</v>
      </c>
      <c r="B112" s="128">
        <v>1</v>
      </c>
      <c r="C112" s="128" t="s">
        <v>610</v>
      </c>
      <c r="D112" s="128" t="s">
        <v>608</v>
      </c>
      <c r="G112" s="211"/>
      <c r="I112" s="213"/>
      <c r="J112" s="210"/>
      <c r="L112" s="210"/>
    </row>
    <row r="113" spans="1:12">
      <c r="A113" s="128" t="s">
        <v>13</v>
      </c>
      <c r="B113" s="128" t="s">
        <v>155</v>
      </c>
      <c r="C113" s="128" t="s">
        <v>338</v>
      </c>
      <c r="D113" s="128" t="s">
        <v>338</v>
      </c>
      <c r="G113" s="211"/>
      <c r="I113" s="213"/>
      <c r="J113" s="210"/>
      <c r="L113" s="210"/>
    </row>
    <row r="114" spans="1:12">
      <c r="A114" s="128" t="s">
        <v>72</v>
      </c>
      <c r="B114" s="128" t="s">
        <v>155</v>
      </c>
      <c r="C114" s="128" t="s">
        <v>338</v>
      </c>
      <c r="D114" s="128" t="s">
        <v>338</v>
      </c>
      <c r="F114" s="209"/>
      <c r="G114" s="211"/>
      <c r="I114" s="213"/>
      <c r="J114" s="210"/>
      <c r="L114" s="210"/>
    </row>
    <row r="115" spans="1:12">
      <c r="A115" s="128" t="s">
        <v>47</v>
      </c>
      <c r="B115" s="128" t="s">
        <v>155</v>
      </c>
      <c r="C115" s="128" t="s">
        <v>338</v>
      </c>
      <c r="D115" s="128" t="s">
        <v>338</v>
      </c>
      <c r="F115" s="209"/>
      <c r="G115" s="211"/>
      <c r="I115" s="213"/>
      <c r="J115" s="210"/>
      <c r="L115" s="210"/>
    </row>
    <row r="116" spans="1:12">
      <c r="A116" s="128" t="s">
        <v>70</v>
      </c>
      <c r="B116" s="128" t="s">
        <v>155</v>
      </c>
      <c r="C116" s="128" t="s">
        <v>338</v>
      </c>
      <c r="D116" s="128" t="s">
        <v>338</v>
      </c>
      <c r="F116" s="209"/>
      <c r="G116" s="211"/>
      <c r="I116" s="213"/>
      <c r="J116" s="210"/>
      <c r="L116" s="210"/>
    </row>
    <row r="117" spans="1:12">
      <c r="A117" s="128" t="s">
        <v>92</v>
      </c>
      <c r="B117" s="128" t="s">
        <v>155</v>
      </c>
      <c r="C117" s="128" t="s">
        <v>338</v>
      </c>
      <c r="D117" s="128" t="s">
        <v>338</v>
      </c>
      <c r="F117" s="209"/>
      <c r="G117" s="211"/>
      <c r="I117" s="213"/>
      <c r="J117" s="210"/>
      <c r="L117" s="210"/>
    </row>
    <row r="118" spans="1:12">
      <c r="A118" s="128" t="s">
        <v>108</v>
      </c>
      <c r="B118" s="128" t="s">
        <v>155</v>
      </c>
      <c r="C118" s="128" t="s">
        <v>338</v>
      </c>
      <c r="D118" s="128" t="s">
        <v>338</v>
      </c>
      <c r="G118" s="211"/>
      <c r="I118" s="213"/>
      <c r="J118" s="210"/>
      <c r="L118" s="210"/>
    </row>
    <row r="119" spans="1:12">
      <c r="A119" s="128" t="s">
        <v>156</v>
      </c>
      <c r="B119" s="128" t="s">
        <v>155</v>
      </c>
      <c r="C119" s="128" t="s">
        <v>338</v>
      </c>
      <c r="D119" s="128" t="s">
        <v>338</v>
      </c>
      <c r="F119" s="209"/>
      <c r="G119" s="211"/>
      <c r="I119" s="213"/>
      <c r="J119" s="210"/>
      <c r="L119" s="210"/>
    </row>
    <row r="120" spans="1:12">
      <c r="A120" s="128" t="s">
        <v>129</v>
      </c>
      <c r="B120" s="128">
        <v>1</v>
      </c>
      <c r="C120" s="128" t="s">
        <v>610</v>
      </c>
      <c r="D120" s="128" t="s">
        <v>608</v>
      </c>
      <c r="G120" s="211"/>
      <c r="I120" s="213"/>
      <c r="J120" s="210"/>
      <c r="L120" s="210"/>
    </row>
    <row r="121" spans="1:12">
      <c r="A121" s="128" t="s">
        <v>27</v>
      </c>
      <c r="B121" s="128" t="s">
        <v>155</v>
      </c>
      <c r="C121" s="128" t="s">
        <v>338</v>
      </c>
      <c r="D121" s="128" t="s">
        <v>338</v>
      </c>
      <c r="F121" s="209"/>
      <c r="G121" s="211"/>
      <c r="I121" s="213"/>
      <c r="J121" s="210"/>
      <c r="L121" s="210"/>
    </row>
    <row r="122" spans="1:12">
      <c r="A122" s="128" t="s">
        <v>219</v>
      </c>
      <c r="B122" s="128" t="s">
        <v>155</v>
      </c>
      <c r="C122" s="128" t="s">
        <v>338</v>
      </c>
      <c r="D122" s="128" t="s">
        <v>338</v>
      </c>
      <c r="F122" s="209"/>
      <c r="G122" s="211"/>
      <c r="I122" s="213"/>
      <c r="J122" s="210"/>
      <c r="L122" s="210"/>
    </row>
    <row r="123" spans="1:12">
      <c r="A123" s="128" t="s">
        <v>28</v>
      </c>
      <c r="B123" s="128">
        <v>23</v>
      </c>
      <c r="C123" s="128" t="s">
        <v>612</v>
      </c>
      <c r="D123" s="128" t="s">
        <v>608</v>
      </c>
      <c r="F123" s="209"/>
      <c r="G123" s="211"/>
      <c r="I123" s="213"/>
      <c r="J123" s="210"/>
      <c r="L123" s="210"/>
    </row>
    <row r="124" spans="1:12">
      <c r="A124" s="128" t="s">
        <v>56</v>
      </c>
      <c r="B124" s="128" t="s">
        <v>155</v>
      </c>
      <c r="C124" s="128" t="s">
        <v>338</v>
      </c>
      <c r="D124" s="128" t="s">
        <v>338</v>
      </c>
      <c r="F124" s="209"/>
      <c r="G124" s="211"/>
      <c r="I124" s="213"/>
      <c r="J124" s="210"/>
      <c r="L124" s="210"/>
    </row>
    <row r="125" spans="1:12">
      <c r="A125" s="128" t="s">
        <v>86</v>
      </c>
      <c r="B125" s="128">
        <v>23</v>
      </c>
      <c r="C125" s="128" t="s">
        <v>612</v>
      </c>
      <c r="D125" s="128" t="s">
        <v>608</v>
      </c>
      <c r="G125" s="211"/>
      <c r="I125" s="213"/>
      <c r="J125" s="210"/>
      <c r="L125" s="210"/>
    </row>
    <row r="126" spans="1:12">
      <c r="A126" s="128" t="s">
        <v>0</v>
      </c>
      <c r="B126" s="128">
        <v>34</v>
      </c>
      <c r="C126" s="128" t="s">
        <v>173</v>
      </c>
      <c r="D126" s="128" t="s">
        <v>608</v>
      </c>
      <c r="F126" s="209"/>
      <c r="G126" s="211"/>
      <c r="I126" s="213"/>
      <c r="J126" s="210"/>
      <c r="L126" s="210"/>
    </row>
    <row r="127" spans="1:12">
      <c r="A127" s="128" t="s">
        <v>52</v>
      </c>
      <c r="B127" s="128" t="s">
        <v>155</v>
      </c>
      <c r="C127" s="128" t="s">
        <v>338</v>
      </c>
      <c r="D127" s="128" t="s">
        <v>338</v>
      </c>
      <c r="F127" s="209"/>
      <c r="G127" s="211"/>
      <c r="I127" s="213"/>
      <c r="J127" s="210"/>
      <c r="L127" s="210"/>
    </row>
    <row r="128" spans="1:12">
      <c r="A128" s="128" t="s">
        <v>50</v>
      </c>
      <c r="B128" s="128" t="s">
        <v>155</v>
      </c>
      <c r="C128" s="128" t="s">
        <v>338</v>
      </c>
      <c r="D128" s="128" t="s">
        <v>338</v>
      </c>
      <c r="F128" s="209"/>
      <c r="G128" s="211"/>
      <c r="I128" s="213"/>
      <c r="J128" s="210"/>
      <c r="L128" s="210"/>
    </row>
    <row r="129" spans="1:12">
      <c r="A129" s="128" t="s">
        <v>90</v>
      </c>
      <c r="B129" s="128" t="s">
        <v>155</v>
      </c>
      <c r="C129" s="128" t="s">
        <v>338</v>
      </c>
      <c r="D129" s="128" t="s">
        <v>338</v>
      </c>
      <c r="F129" s="209"/>
      <c r="G129" s="211"/>
      <c r="I129" s="213"/>
      <c r="J129" s="210"/>
      <c r="L129" s="210"/>
    </row>
    <row r="130" spans="1:12">
      <c r="A130" s="128" t="s">
        <v>23</v>
      </c>
      <c r="B130" s="128" t="s">
        <v>155</v>
      </c>
      <c r="C130" s="128" t="s">
        <v>338</v>
      </c>
      <c r="D130" s="128" t="s">
        <v>338</v>
      </c>
      <c r="F130" s="209"/>
      <c r="G130" s="211"/>
      <c r="I130" s="213"/>
      <c r="J130" s="210"/>
      <c r="L130" s="210"/>
    </row>
    <row r="131" spans="1:12">
      <c r="A131" s="128" t="s">
        <v>95</v>
      </c>
      <c r="B131" s="128" t="s">
        <v>155</v>
      </c>
      <c r="C131" s="128" t="s">
        <v>338</v>
      </c>
      <c r="D131" s="128" t="s">
        <v>338</v>
      </c>
      <c r="F131" s="209"/>
      <c r="G131" s="211"/>
      <c r="I131" s="213"/>
      <c r="J131" s="210"/>
      <c r="L131" s="210"/>
    </row>
    <row r="132" spans="1:12">
      <c r="A132" s="128" t="s">
        <v>76</v>
      </c>
      <c r="B132" s="128" t="s">
        <v>155</v>
      </c>
      <c r="C132" s="128" t="s">
        <v>338</v>
      </c>
      <c r="D132" s="128" t="s">
        <v>338</v>
      </c>
      <c r="G132" s="211"/>
      <c r="I132" s="213"/>
      <c r="J132" s="210"/>
      <c r="L132" s="210"/>
    </row>
    <row r="133" spans="1:12">
      <c r="A133" s="128" t="s">
        <v>21</v>
      </c>
      <c r="B133" s="128">
        <v>3</v>
      </c>
      <c r="C133" s="128" t="s">
        <v>613</v>
      </c>
      <c r="D133" s="128" t="s">
        <v>608</v>
      </c>
      <c r="F133" s="209"/>
      <c r="G133" s="211"/>
      <c r="I133" s="213"/>
      <c r="J133" s="210"/>
      <c r="L133" s="210"/>
    </row>
    <row r="134" spans="1:12">
      <c r="A134" s="128" t="s">
        <v>37</v>
      </c>
      <c r="B134" s="128" t="s">
        <v>155</v>
      </c>
      <c r="C134" s="128" t="s">
        <v>338</v>
      </c>
      <c r="D134" s="128" t="s">
        <v>338</v>
      </c>
      <c r="F134" s="209"/>
      <c r="G134" s="211"/>
      <c r="I134" s="213"/>
      <c r="J134" s="210"/>
      <c r="L134" s="210"/>
    </row>
    <row r="135" spans="1:12">
      <c r="A135" s="128" t="s">
        <v>29</v>
      </c>
      <c r="B135" s="128" t="s">
        <v>155</v>
      </c>
      <c r="C135" s="128" t="s">
        <v>338</v>
      </c>
      <c r="D135" s="128" t="s">
        <v>338</v>
      </c>
      <c r="F135" s="209"/>
      <c r="G135" s="211"/>
      <c r="I135" s="213"/>
      <c r="J135" s="210"/>
      <c r="L135" s="210"/>
    </row>
    <row r="136" spans="1:12">
      <c r="A136" s="128" t="s">
        <v>106</v>
      </c>
      <c r="B136" s="128" t="s">
        <v>155</v>
      </c>
      <c r="C136" s="128" t="s">
        <v>338</v>
      </c>
      <c r="D136" s="128" t="s">
        <v>338</v>
      </c>
      <c r="F136" s="209"/>
      <c r="G136" s="211"/>
      <c r="I136" s="213"/>
      <c r="J136" s="210"/>
      <c r="L136" s="210"/>
    </row>
    <row r="137" spans="1:12">
      <c r="A137" s="128" t="s">
        <v>25</v>
      </c>
      <c r="B137" s="128">
        <v>62</v>
      </c>
      <c r="C137" s="128" t="s">
        <v>170</v>
      </c>
      <c r="D137" s="128" t="s">
        <v>608</v>
      </c>
      <c r="F137" s="209"/>
      <c r="G137" s="211"/>
      <c r="I137" s="213"/>
      <c r="J137" s="210"/>
      <c r="L137" s="210"/>
    </row>
    <row r="138" spans="1:12">
      <c r="A138" s="128" t="s">
        <v>7</v>
      </c>
      <c r="B138" s="128" t="s">
        <v>155</v>
      </c>
      <c r="C138" s="128" t="s">
        <v>338</v>
      </c>
      <c r="D138" s="128" t="s">
        <v>338</v>
      </c>
      <c r="F138" s="209"/>
      <c r="G138" s="211"/>
      <c r="I138" s="213"/>
      <c r="J138" s="210"/>
      <c r="L138" s="210"/>
    </row>
    <row r="139" spans="1:12">
      <c r="A139" s="128" t="s">
        <v>120</v>
      </c>
      <c r="B139" s="128" t="s">
        <v>155</v>
      </c>
      <c r="C139" s="128" t="s">
        <v>338</v>
      </c>
      <c r="D139" s="128" t="s">
        <v>338</v>
      </c>
      <c r="F139" s="209"/>
      <c r="G139" s="211"/>
      <c r="I139" s="213"/>
      <c r="J139" s="210"/>
      <c r="L139" s="210"/>
    </row>
    <row r="140" spans="1:12">
      <c r="A140" s="128" t="s">
        <v>46</v>
      </c>
      <c r="B140" s="128" t="s">
        <v>155</v>
      </c>
      <c r="C140" s="128" t="s">
        <v>338</v>
      </c>
      <c r="D140" s="128" t="s">
        <v>338</v>
      </c>
      <c r="G140" s="211"/>
      <c r="I140" s="213"/>
      <c r="J140" s="210"/>
      <c r="L140" s="210"/>
    </row>
    <row r="141" spans="1:12">
      <c r="A141" s="128" t="s">
        <v>18</v>
      </c>
      <c r="B141" s="128" t="s">
        <v>155</v>
      </c>
      <c r="C141" s="128" t="s">
        <v>338</v>
      </c>
      <c r="D141" s="128" t="s">
        <v>338</v>
      </c>
      <c r="F141" s="209"/>
      <c r="G141" s="211"/>
      <c r="I141" s="213"/>
      <c r="J141" s="210"/>
      <c r="L141" s="210"/>
    </row>
    <row r="142" spans="1:12">
      <c r="A142" s="128" t="s">
        <v>49</v>
      </c>
      <c r="B142" s="128" t="s">
        <v>155</v>
      </c>
      <c r="C142" s="128" t="s">
        <v>338</v>
      </c>
      <c r="D142" s="128" t="s">
        <v>338</v>
      </c>
      <c r="F142" s="209"/>
      <c r="G142" s="211"/>
      <c r="I142" s="213"/>
      <c r="J142" s="210"/>
      <c r="L142" s="210"/>
    </row>
    <row r="143" spans="1:12">
      <c r="A143" s="128" t="s">
        <v>67</v>
      </c>
      <c r="B143" s="128" t="s">
        <v>155</v>
      </c>
      <c r="C143" s="128" t="s">
        <v>338</v>
      </c>
      <c r="D143" s="128" t="s">
        <v>338</v>
      </c>
      <c r="G143" s="211"/>
      <c r="I143" s="213"/>
      <c r="J143" s="210"/>
      <c r="L143" s="210"/>
    </row>
    <row r="144" spans="1:12">
      <c r="A144" s="128" t="s">
        <v>71</v>
      </c>
      <c r="B144" s="128" t="s">
        <v>155</v>
      </c>
      <c r="C144" s="128" t="s">
        <v>338</v>
      </c>
      <c r="D144" s="128" t="s">
        <v>338</v>
      </c>
      <c r="F144" s="209"/>
      <c r="G144" s="211"/>
      <c r="I144" s="213"/>
      <c r="J144" s="210"/>
      <c r="L144" s="210"/>
    </row>
    <row r="145" spans="1:12">
      <c r="A145" s="128">
        <v>0</v>
      </c>
      <c r="B145" s="128">
        <v>0</v>
      </c>
      <c r="C145" s="128" t="s">
        <v>332</v>
      </c>
      <c r="D145" s="128" t="s">
        <v>332</v>
      </c>
      <c r="F145" s="209"/>
      <c r="G145" s="211"/>
      <c r="I145" s="213"/>
      <c r="J145" s="210"/>
      <c r="L145" s="210"/>
    </row>
    <row r="146" spans="1:12">
      <c r="A146" s="128" t="s">
        <v>340</v>
      </c>
      <c r="B146" s="128" t="s">
        <v>155</v>
      </c>
      <c r="C146" s="128" t="s">
        <v>338</v>
      </c>
      <c r="D146" s="128" t="s">
        <v>338</v>
      </c>
      <c r="F146" s="209"/>
      <c r="G146" s="211"/>
      <c r="I146" s="213"/>
      <c r="J146" s="210"/>
      <c r="L146" s="210"/>
    </row>
    <row r="147" spans="1:12">
      <c r="A147" s="128" t="s">
        <v>480</v>
      </c>
      <c r="B147" s="128" t="s">
        <v>155</v>
      </c>
      <c r="C147" s="128" t="s">
        <v>338</v>
      </c>
      <c r="D147" s="128" t="s">
        <v>338</v>
      </c>
      <c r="G147" s="211"/>
      <c r="I147" s="213"/>
      <c r="J147" s="210"/>
      <c r="L147" s="210"/>
    </row>
    <row r="148" spans="1:12">
      <c r="A148" s="128" t="s">
        <v>415</v>
      </c>
      <c r="B148" s="128" t="s">
        <v>155</v>
      </c>
      <c r="C148" s="128" t="s">
        <v>338</v>
      </c>
      <c r="D148" s="128" t="s">
        <v>338</v>
      </c>
      <c r="G148" s="211"/>
      <c r="I148" s="213"/>
      <c r="J148" s="210"/>
      <c r="L148" s="210"/>
    </row>
    <row r="149" spans="1:12">
      <c r="A149" s="128" t="s">
        <v>157</v>
      </c>
      <c r="B149" s="128" t="s">
        <v>155</v>
      </c>
      <c r="C149" s="128" t="s">
        <v>338</v>
      </c>
      <c r="D149" s="128" t="s">
        <v>338</v>
      </c>
      <c r="F149" s="209"/>
      <c r="G149" s="211"/>
      <c r="I149" s="213"/>
      <c r="J149" s="210"/>
      <c r="L149" s="210"/>
    </row>
    <row r="150" spans="1:12">
      <c r="A150" s="128" t="s">
        <v>342</v>
      </c>
      <c r="B150" s="128" t="s">
        <v>155</v>
      </c>
      <c r="C150" s="128" t="s">
        <v>338</v>
      </c>
      <c r="D150" s="128" t="s">
        <v>338</v>
      </c>
      <c r="F150" s="209"/>
      <c r="G150" s="211"/>
      <c r="I150" s="213"/>
      <c r="J150" s="210"/>
      <c r="L150" s="210"/>
    </row>
    <row r="151" spans="1:12">
      <c r="A151" s="128">
        <v>0</v>
      </c>
      <c r="B151" s="128">
        <v>0</v>
      </c>
      <c r="C151" s="128">
        <v>0</v>
      </c>
      <c r="D151" s="128">
        <v>0</v>
      </c>
      <c r="G151" s="211"/>
      <c r="I151" s="213"/>
      <c r="J151" s="210"/>
      <c r="L151" s="210"/>
    </row>
    <row r="152" spans="1:12">
      <c r="A152" s="128">
        <v>0</v>
      </c>
      <c r="B152" s="128">
        <v>0</v>
      </c>
      <c r="C152" s="128">
        <v>0</v>
      </c>
      <c r="D152" s="128">
        <v>0</v>
      </c>
      <c r="F152" s="209"/>
      <c r="G152" s="211"/>
      <c r="I152" s="213"/>
      <c r="J152" s="210"/>
      <c r="L152" s="210"/>
    </row>
    <row r="153" spans="1:12">
      <c r="A153" s="128">
        <v>0</v>
      </c>
      <c r="B153" s="128">
        <v>0</v>
      </c>
      <c r="C153" s="128">
        <v>0</v>
      </c>
      <c r="D153" s="128">
        <v>0</v>
      </c>
      <c r="G153" s="211"/>
      <c r="I153" s="213"/>
      <c r="J153" s="210"/>
      <c r="L153" s="210"/>
    </row>
    <row r="154" spans="1:12">
      <c r="A154" s="128">
        <v>0</v>
      </c>
      <c r="B154" s="128">
        <v>0</v>
      </c>
      <c r="C154" s="128">
        <v>0</v>
      </c>
      <c r="D154" s="128">
        <v>0</v>
      </c>
      <c r="G154" s="211"/>
      <c r="I154" s="213"/>
      <c r="J154" s="210"/>
      <c r="L154" s="210"/>
    </row>
    <row r="155" spans="1:12">
      <c r="B155" s="211"/>
      <c r="G155" s="211"/>
      <c r="I155" s="213"/>
      <c r="J155" s="210"/>
      <c r="L155" s="210"/>
    </row>
    <row r="156" spans="1:12">
      <c r="A156" s="209"/>
      <c r="B156" s="211"/>
      <c r="F156" s="209"/>
      <c r="G156" s="211"/>
      <c r="I156" s="213"/>
      <c r="J156" s="210"/>
      <c r="L156" s="210"/>
    </row>
    <row r="157" spans="1:12">
      <c r="A157" s="209"/>
      <c r="B157" s="211"/>
      <c r="E157" s="208" t="s">
        <v>338</v>
      </c>
      <c r="F157" s="209"/>
      <c r="G157" s="211"/>
      <c r="I157" s="213"/>
      <c r="J157" s="210"/>
      <c r="L157" s="210"/>
    </row>
    <row r="158" spans="1:12">
      <c r="A158" s="209"/>
      <c r="B158" s="211"/>
      <c r="F158" s="209"/>
      <c r="G158" s="211"/>
      <c r="I158" s="213"/>
      <c r="J158" s="210"/>
      <c r="L158" s="210"/>
    </row>
    <row r="159" spans="1:12">
      <c r="B159" s="211"/>
      <c r="G159" s="211"/>
      <c r="I159" s="213"/>
      <c r="J159" s="210"/>
      <c r="L159" s="210"/>
    </row>
    <row r="160" spans="1:12">
      <c r="A160" s="209"/>
      <c r="B160" s="211"/>
      <c r="F160" s="209"/>
      <c r="G160" s="211"/>
      <c r="I160" s="213"/>
      <c r="J160" s="210"/>
      <c r="L160" s="210"/>
    </row>
    <row r="161" spans="1:12">
      <c r="B161" s="211"/>
      <c r="G161" s="211"/>
      <c r="I161" s="213"/>
      <c r="J161" s="210"/>
      <c r="L161" s="210"/>
    </row>
    <row r="162" spans="1:12">
      <c r="A162" s="209"/>
      <c r="B162" s="211"/>
      <c r="F162" s="209"/>
      <c r="G162" s="211"/>
      <c r="I162" s="213"/>
      <c r="J162" s="210"/>
      <c r="L162" s="210"/>
    </row>
    <row r="163" spans="1:12">
      <c r="A163" s="209"/>
      <c r="B163" s="211"/>
      <c r="F163" s="209"/>
      <c r="G163" s="211"/>
      <c r="I163" s="213"/>
      <c r="J163" s="210"/>
      <c r="L163" s="210"/>
    </row>
    <row r="164" spans="1:12">
      <c r="A164" s="209"/>
      <c r="B164" s="211"/>
      <c r="F164" s="209"/>
      <c r="G164" s="211"/>
      <c r="I164" s="213"/>
      <c r="J164" s="210"/>
      <c r="L164" s="210"/>
    </row>
    <row r="165" spans="1:12">
      <c r="A165" s="209"/>
      <c r="B165" s="211"/>
      <c r="F165" s="209"/>
      <c r="G165" s="211"/>
      <c r="I165" s="213"/>
      <c r="J165" s="210"/>
      <c r="L165" s="210"/>
    </row>
    <row r="166" spans="1:12">
      <c r="A166" s="209"/>
      <c r="B166" s="211"/>
      <c r="F166" s="209"/>
      <c r="G166" s="211"/>
      <c r="I166" s="213"/>
      <c r="J166" s="210"/>
      <c r="L166" s="210"/>
    </row>
    <row r="167" spans="1:12">
      <c r="A167" s="209"/>
      <c r="B167" s="211"/>
      <c r="F167" s="209"/>
      <c r="G167" s="211"/>
      <c r="I167" s="213"/>
      <c r="J167" s="210"/>
      <c r="L167" s="210"/>
    </row>
    <row r="168" spans="1:12">
      <c r="A168" s="209"/>
      <c r="B168" s="211"/>
      <c r="F168" s="209"/>
      <c r="G168" s="211"/>
      <c r="I168" s="213"/>
      <c r="J168" s="210"/>
      <c r="L168" s="210"/>
    </row>
    <row r="169" spans="1:12">
      <c r="B169" s="211"/>
      <c r="G169" s="211"/>
      <c r="I169" s="213"/>
      <c r="J169" s="210"/>
      <c r="L169" s="210"/>
    </row>
    <row r="170" spans="1:12">
      <c r="B170" s="211"/>
      <c r="G170" s="211"/>
      <c r="I170" s="213"/>
      <c r="J170" s="210"/>
      <c r="L170" s="210"/>
    </row>
    <row r="171" spans="1:12">
      <c r="A171" s="337"/>
      <c r="B171" s="211"/>
      <c r="F171" s="337"/>
      <c r="G171" s="211"/>
      <c r="I171" s="213"/>
      <c r="J171" s="210"/>
      <c r="L171" s="210"/>
    </row>
    <row r="172" spans="1:12">
      <c r="A172" s="209"/>
      <c r="B172" s="211"/>
      <c r="F172" s="209"/>
      <c r="G172" s="211"/>
      <c r="I172" s="213"/>
      <c r="J172" s="210"/>
      <c r="L172" s="210"/>
    </row>
    <row r="173" spans="1:12">
      <c r="A173" s="209" t="s">
        <v>104</v>
      </c>
      <c r="B173" s="211" t="s">
        <v>155</v>
      </c>
      <c r="C173" s="208" t="s">
        <v>338</v>
      </c>
      <c r="D173" s="208" t="s">
        <v>338</v>
      </c>
      <c r="F173" s="209"/>
      <c r="G173" s="211"/>
      <c r="I173" s="213"/>
      <c r="J173" s="210"/>
      <c r="L173" s="210"/>
    </row>
    <row r="174" spans="1:12">
      <c r="A174" s="208" t="s">
        <v>108</v>
      </c>
      <c r="B174" s="211" t="s">
        <v>155</v>
      </c>
      <c r="C174" s="208" t="s">
        <v>338</v>
      </c>
      <c r="D174" s="208" t="s">
        <v>338</v>
      </c>
      <c r="G174" s="211"/>
      <c r="I174" s="213"/>
      <c r="J174" s="210"/>
      <c r="L174" s="210"/>
    </row>
    <row r="175" spans="1:12">
      <c r="A175" s="208" t="s">
        <v>156</v>
      </c>
      <c r="B175" s="211" t="s">
        <v>155</v>
      </c>
      <c r="C175" s="208" t="s">
        <v>338</v>
      </c>
      <c r="D175" s="208" t="s">
        <v>338</v>
      </c>
      <c r="G175" s="211"/>
      <c r="I175" s="213"/>
      <c r="J175" s="210"/>
      <c r="L175" s="210"/>
    </row>
    <row r="176" spans="1:12">
      <c r="A176" s="208" t="s">
        <v>129</v>
      </c>
      <c r="B176" s="211">
        <v>1</v>
      </c>
      <c r="C176" s="208" t="s">
        <v>510</v>
      </c>
      <c r="D176" s="208" t="s">
        <v>497</v>
      </c>
      <c r="G176" s="211"/>
      <c r="I176" s="213"/>
      <c r="J176" s="210"/>
      <c r="L176" s="210"/>
    </row>
    <row r="177" spans="1:16">
      <c r="A177" s="209" t="s">
        <v>141</v>
      </c>
      <c r="B177" s="211" t="s">
        <v>155</v>
      </c>
      <c r="C177" s="208" t="s">
        <v>338</v>
      </c>
      <c r="D177" s="208" t="s">
        <v>338</v>
      </c>
      <c r="F177" s="209"/>
      <c r="G177" s="211"/>
      <c r="I177" s="213"/>
      <c r="J177" s="210"/>
      <c r="L177" s="210"/>
    </row>
    <row r="178" spans="1:16">
      <c r="A178" s="209" t="s">
        <v>83</v>
      </c>
      <c r="B178" s="211" t="s">
        <v>155</v>
      </c>
      <c r="C178" s="208" t="s">
        <v>338</v>
      </c>
      <c r="D178" s="208" t="s">
        <v>338</v>
      </c>
      <c r="F178" s="209"/>
      <c r="G178" s="211"/>
      <c r="I178" s="213"/>
      <c r="J178" s="210"/>
      <c r="L178" s="210"/>
    </row>
    <row r="179" spans="1:16">
      <c r="A179" s="208" t="s">
        <v>27</v>
      </c>
      <c r="B179" s="211" t="s">
        <v>155</v>
      </c>
      <c r="C179" s="208" t="s">
        <v>338</v>
      </c>
      <c r="D179" s="208" t="s">
        <v>338</v>
      </c>
      <c r="G179" s="211"/>
      <c r="I179" s="213"/>
      <c r="J179" s="210"/>
      <c r="L179" s="210"/>
    </row>
    <row r="180" spans="1:16">
      <c r="A180" s="208" t="s">
        <v>219</v>
      </c>
      <c r="B180" s="211" t="s">
        <v>155</v>
      </c>
      <c r="C180" s="208" t="s">
        <v>338</v>
      </c>
      <c r="D180" s="208" t="s">
        <v>338</v>
      </c>
      <c r="G180" s="211"/>
      <c r="I180" s="213"/>
      <c r="J180" s="210"/>
      <c r="L180" s="210"/>
    </row>
    <row r="181" spans="1:16">
      <c r="A181" s="209" t="s">
        <v>28</v>
      </c>
      <c r="B181" s="211">
        <v>18</v>
      </c>
      <c r="C181" s="208" t="s">
        <v>175</v>
      </c>
      <c r="D181" s="208" t="s">
        <v>497</v>
      </c>
      <c r="F181" s="209"/>
      <c r="G181" s="211"/>
      <c r="I181" s="213"/>
      <c r="J181" s="210"/>
      <c r="L181" s="210"/>
    </row>
    <row r="182" spans="1:16">
      <c r="A182" s="208" t="s">
        <v>56</v>
      </c>
      <c r="B182" s="211" t="s">
        <v>155</v>
      </c>
      <c r="C182" s="208" t="s">
        <v>338</v>
      </c>
      <c r="D182" s="208" t="s">
        <v>338</v>
      </c>
      <c r="G182" s="211"/>
      <c r="I182" s="213"/>
      <c r="J182" s="210"/>
      <c r="L182" s="210"/>
    </row>
    <row r="183" spans="1:16">
      <c r="A183" s="209" t="s">
        <v>30</v>
      </c>
      <c r="B183" s="211" t="s">
        <v>155</v>
      </c>
      <c r="C183" s="208" t="s">
        <v>338</v>
      </c>
      <c r="D183" s="208" t="s">
        <v>338</v>
      </c>
      <c r="F183" s="209"/>
      <c r="G183" s="211"/>
      <c r="I183" s="213"/>
      <c r="J183" s="210"/>
      <c r="L183" s="210"/>
    </row>
    <row r="184" spans="1:16">
      <c r="A184" s="209" t="s">
        <v>143</v>
      </c>
      <c r="B184" s="211" t="s">
        <v>155</v>
      </c>
      <c r="C184" s="208" t="s">
        <v>338</v>
      </c>
      <c r="D184" s="208" t="s">
        <v>338</v>
      </c>
      <c r="F184" s="209"/>
      <c r="G184" s="211"/>
      <c r="I184" s="213"/>
      <c r="J184" s="210"/>
      <c r="L184" s="210"/>
    </row>
    <row r="185" spans="1:16">
      <c r="A185" s="209" t="s">
        <v>132</v>
      </c>
      <c r="B185" s="211" t="s">
        <v>155</v>
      </c>
      <c r="C185" s="208" t="s">
        <v>338</v>
      </c>
      <c r="D185" s="208" t="s">
        <v>338</v>
      </c>
      <c r="F185" s="209"/>
      <c r="G185" s="211"/>
      <c r="I185" s="213"/>
      <c r="J185" s="210"/>
      <c r="L185" s="210"/>
    </row>
    <row r="186" spans="1:16">
      <c r="A186" s="209" t="s">
        <v>86</v>
      </c>
      <c r="B186" s="211">
        <v>17</v>
      </c>
      <c r="C186" s="208" t="s">
        <v>509</v>
      </c>
      <c r="D186" s="208" t="s">
        <v>497</v>
      </c>
      <c r="F186" s="209"/>
      <c r="G186" s="211"/>
      <c r="I186" s="213"/>
      <c r="J186" s="210"/>
      <c r="L186" s="210"/>
    </row>
    <row r="187" spans="1:16">
      <c r="A187" s="209" t="s">
        <v>0</v>
      </c>
      <c r="B187" s="211">
        <v>19</v>
      </c>
      <c r="C187" s="208" t="s">
        <v>174</v>
      </c>
      <c r="D187" s="208" t="s">
        <v>497</v>
      </c>
      <c r="F187" s="209"/>
      <c r="G187" s="211"/>
      <c r="I187" s="213"/>
      <c r="J187" s="210"/>
      <c r="L187" s="210"/>
      <c r="P187" s="209"/>
    </row>
    <row r="188" spans="1:16">
      <c r="A188" s="208" t="s">
        <v>52</v>
      </c>
      <c r="B188" s="211" t="s">
        <v>155</v>
      </c>
      <c r="C188" s="208" t="s">
        <v>338</v>
      </c>
      <c r="D188" s="208" t="s">
        <v>338</v>
      </c>
      <c r="G188" s="211"/>
      <c r="I188" s="213"/>
      <c r="J188" s="210"/>
      <c r="L188" s="210"/>
    </row>
    <row r="189" spans="1:16">
      <c r="A189" s="208" t="s">
        <v>50</v>
      </c>
      <c r="B189" s="211" t="s">
        <v>155</v>
      </c>
      <c r="C189" s="208" t="s">
        <v>338</v>
      </c>
      <c r="D189" s="208" t="s">
        <v>338</v>
      </c>
      <c r="G189" s="211"/>
      <c r="I189" s="213"/>
      <c r="J189" s="210"/>
      <c r="L189" s="210"/>
    </row>
    <row r="190" spans="1:16">
      <c r="A190" s="208" t="s">
        <v>90</v>
      </c>
      <c r="B190" s="211" t="s">
        <v>155</v>
      </c>
      <c r="C190" s="208" t="s">
        <v>338</v>
      </c>
      <c r="D190" s="208" t="s">
        <v>338</v>
      </c>
      <c r="G190" s="211"/>
      <c r="I190" s="213"/>
      <c r="J190" s="210"/>
      <c r="L190" s="210"/>
    </row>
    <row r="191" spans="1:16">
      <c r="A191" s="209" t="s">
        <v>32</v>
      </c>
      <c r="B191" s="211" t="s">
        <v>155</v>
      </c>
      <c r="C191" s="208" t="s">
        <v>338</v>
      </c>
      <c r="D191" s="208" t="s">
        <v>338</v>
      </c>
      <c r="F191" s="209"/>
      <c r="G191" s="211"/>
      <c r="I191" s="213"/>
      <c r="J191" s="210"/>
      <c r="L191" s="210"/>
    </row>
    <row r="192" spans="1:16">
      <c r="A192" s="208" t="s">
        <v>23</v>
      </c>
      <c r="B192" s="211" t="s">
        <v>155</v>
      </c>
      <c r="C192" s="208" t="s">
        <v>338</v>
      </c>
      <c r="D192" s="208" t="s">
        <v>338</v>
      </c>
      <c r="G192" s="211"/>
      <c r="I192" s="213"/>
      <c r="J192" s="210"/>
      <c r="L192" s="210"/>
    </row>
    <row r="193" spans="1:12">
      <c r="A193" s="209" t="s">
        <v>137</v>
      </c>
      <c r="B193" s="211" t="s">
        <v>155</v>
      </c>
      <c r="C193" s="208" t="s">
        <v>338</v>
      </c>
      <c r="D193" s="208" t="s">
        <v>338</v>
      </c>
      <c r="F193" s="209"/>
      <c r="G193" s="211"/>
      <c r="I193" s="213"/>
      <c r="J193" s="210"/>
      <c r="L193" s="210"/>
    </row>
    <row r="194" spans="1:12">
      <c r="A194" s="209" t="s">
        <v>95</v>
      </c>
      <c r="B194" s="211" t="s">
        <v>155</v>
      </c>
      <c r="C194" s="208" t="s">
        <v>338</v>
      </c>
      <c r="D194" s="208" t="s">
        <v>338</v>
      </c>
      <c r="F194" s="209"/>
      <c r="G194" s="211"/>
      <c r="I194" s="213"/>
      <c r="J194" s="210"/>
      <c r="L194" s="210"/>
    </row>
    <row r="195" spans="1:12">
      <c r="A195" s="209" t="s">
        <v>150</v>
      </c>
      <c r="B195" s="211" t="s">
        <v>155</v>
      </c>
      <c r="C195" s="208" t="s">
        <v>338</v>
      </c>
      <c r="D195" s="208" t="s">
        <v>338</v>
      </c>
      <c r="F195" s="209"/>
      <c r="G195" s="211"/>
      <c r="I195" s="213"/>
      <c r="J195" s="210"/>
      <c r="L195" s="210"/>
    </row>
    <row r="196" spans="1:12">
      <c r="A196" s="209" t="s">
        <v>147</v>
      </c>
      <c r="B196" s="211" t="s">
        <v>155</v>
      </c>
      <c r="C196" s="208" t="s">
        <v>338</v>
      </c>
      <c r="D196" s="208" t="s">
        <v>338</v>
      </c>
      <c r="F196" s="209"/>
      <c r="G196" s="211"/>
      <c r="I196" s="213"/>
      <c r="J196" s="210"/>
      <c r="L196" s="210"/>
    </row>
    <row r="197" spans="1:12">
      <c r="A197" s="208" t="s">
        <v>375</v>
      </c>
      <c r="B197" s="208">
        <v>403</v>
      </c>
      <c r="C197" s="208" t="s">
        <v>338</v>
      </c>
      <c r="D197" s="208" t="s">
        <v>341</v>
      </c>
      <c r="I197" s="213"/>
      <c r="J197" s="210"/>
      <c r="L197" s="210"/>
    </row>
    <row r="198" spans="1:12">
      <c r="A198" s="209" t="s">
        <v>135</v>
      </c>
      <c r="B198" s="211" t="s">
        <v>155</v>
      </c>
      <c r="C198" s="208" t="s">
        <v>338</v>
      </c>
      <c r="D198" s="208" t="s">
        <v>338</v>
      </c>
      <c r="F198" s="209"/>
      <c r="G198" s="211"/>
      <c r="I198" s="213"/>
      <c r="J198" s="210"/>
      <c r="L198" s="210"/>
    </row>
    <row r="199" spans="1:12">
      <c r="A199" s="208" t="s">
        <v>76</v>
      </c>
      <c r="B199" s="211" t="s">
        <v>155</v>
      </c>
      <c r="C199" s="208" t="s">
        <v>338</v>
      </c>
      <c r="D199" s="208" t="s">
        <v>338</v>
      </c>
      <c r="G199" s="211"/>
      <c r="I199" s="213"/>
      <c r="J199" s="210"/>
      <c r="L199" s="210"/>
    </row>
    <row r="200" spans="1:12">
      <c r="A200" s="209" t="s">
        <v>21</v>
      </c>
      <c r="B200" s="211" t="s">
        <v>155</v>
      </c>
      <c r="C200" s="208" t="s">
        <v>338</v>
      </c>
      <c r="D200" s="208" t="s">
        <v>338</v>
      </c>
      <c r="F200" s="209"/>
      <c r="G200" s="211"/>
      <c r="I200" s="213"/>
      <c r="J200" s="210"/>
      <c r="L200" s="210"/>
    </row>
    <row r="201" spans="1:12">
      <c r="A201" s="209" t="s">
        <v>107</v>
      </c>
      <c r="B201" s="211" t="s">
        <v>155</v>
      </c>
      <c r="C201" s="208" t="s">
        <v>338</v>
      </c>
      <c r="D201" s="208" t="s">
        <v>338</v>
      </c>
      <c r="F201" s="209"/>
      <c r="G201" s="211"/>
      <c r="I201" s="213"/>
      <c r="J201" s="210"/>
      <c r="L201" s="210"/>
    </row>
    <row r="202" spans="1:12">
      <c r="A202" s="209" t="s">
        <v>148</v>
      </c>
      <c r="B202" s="211" t="s">
        <v>155</v>
      </c>
      <c r="C202" s="208" t="s">
        <v>338</v>
      </c>
      <c r="D202" s="208" t="s">
        <v>338</v>
      </c>
      <c r="F202" s="209"/>
      <c r="G202" s="211"/>
      <c r="I202" s="213"/>
      <c r="J202" s="210"/>
      <c r="L202" s="210"/>
    </row>
    <row r="203" spans="1:12">
      <c r="A203" s="209" t="s">
        <v>149</v>
      </c>
      <c r="B203" s="211" t="s">
        <v>155</v>
      </c>
      <c r="C203" s="208" t="s">
        <v>338</v>
      </c>
      <c r="D203" s="208" t="s">
        <v>338</v>
      </c>
      <c r="F203" s="209"/>
      <c r="G203" s="211"/>
      <c r="I203" s="213"/>
      <c r="J203" s="210"/>
      <c r="L203" s="210"/>
    </row>
    <row r="204" spans="1:12">
      <c r="A204" s="208" t="s">
        <v>37</v>
      </c>
      <c r="B204" s="211" t="s">
        <v>155</v>
      </c>
      <c r="C204" s="208" t="s">
        <v>338</v>
      </c>
      <c r="D204" s="208" t="s">
        <v>338</v>
      </c>
      <c r="G204" s="211"/>
      <c r="I204" s="213"/>
      <c r="J204" s="210"/>
      <c r="L204" s="210"/>
    </row>
    <row r="205" spans="1:12">
      <c r="A205" s="208" t="s">
        <v>29</v>
      </c>
      <c r="B205" s="211" t="s">
        <v>155</v>
      </c>
      <c r="C205" s="208" t="s">
        <v>338</v>
      </c>
      <c r="D205" s="208" t="s">
        <v>338</v>
      </c>
      <c r="G205" s="211"/>
      <c r="I205" s="213"/>
      <c r="J205" s="210"/>
      <c r="L205" s="210"/>
    </row>
    <row r="206" spans="1:12">
      <c r="A206" s="208" t="s">
        <v>106</v>
      </c>
      <c r="B206" s="211" t="s">
        <v>155</v>
      </c>
      <c r="C206" s="208" t="s">
        <v>338</v>
      </c>
      <c r="D206" s="208" t="s">
        <v>338</v>
      </c>
      <c r="G206" s="211"/>
      <c r="I206" s="213"/>
      <c r="J206" s="210"/>
      <c r="L206" s="210"/>
    </row>
    <row r="207" spans="1:12">
      <c r="A207" s="209" t="s">
        <v>25</v>
      </c>
      <c r="B207" s="211">
        <v>67</v>
      </c>
      <c r="C207" s="208" t="s">
        <v>170</v>
      </c>
      <c r="D207" s="208" t="s">
        <v>497</v>
      </c>
      <c r="F207" s="209"/>
      <c r="G207" s="211"/>
      <c r="I207" s="213"/>
      <c r="J207" s="210"/>
      <c r="L207" s="210"/>
    </row>
    <row r="208" spans="1:12">
      <c r="A208" s="208" t="s">
        <v>7</v>
      </c>
      <c r="B208" s="211" t="s">
        <v>155</v>
      </c>
      <c r="C208" s="208" t="s">
        <v>338</v>
      </c>
      <c r="D208" s="208" t="s">
        <v>338</v>
      </c>
      <c r="G208" s="211"/>
      <c r="I208" s="213"/>
      <c r="J208" s="210"/>
      <c r="L208" s="210"/>
    </row>
    <row r="209" spans="1:12">
      <c r="A209" s="208" t="s">
        <v>120</v>
      </c>
      <c r="B209" s="211" t="s">
        <v>155</v>
      </c>
      <c r="C209" s="208" t="s">
        <v>338</v>
      </c>
      <c r="D209" s="208" t="s">
        <v>338</v>
      </c>
      <c r="G209" s="211"/>
      <c r="I209" s="213"/>
      <c r="J209" s="210"/>
      <c r="L209" s="210"/>
    </row>
    <row r="210" spans="1:12">
      <c r="A210" s="209" t="s">
        <v>45</v>
      </c>
      <c r="B210" s="211" t="s">
        <v>155</v>
      </c>
      <c r="C210" s="208" t="s">
        <v>338</v>
      </c>
      <c r="D210" s="208" t="s">
        <v>338</v>
      </c>
      <c r="F210" s="209"/>
      <c r="G210" s="211"/>
      <c r="I210" s="213"/>
      <c r="J210" s="210"/>
      <c r="L210" s="210"/>
    </row>
    <row r="211" spans="1:12">
      <c r="A211" s="209" t="s">
        <v>146</v>
      </c>
      <c r="B211" s="211" t="s">
        <v>155</v>
      </c>
      <c r="C211" s="208" t="s">
        <v>338</v>
      </c>
      <c r="D211" s="208" t="s">
        <v>338</v>
      </c>
      <c r="F211" s="209"/>
      <c r="G211" s="211"/>
      <c r="I211" s="213"/>
      <c r="J211" s="210"/>
      <c r="L211" s="210"/>
    </row>
    <row r="212" spans="1:12">
      <c r="A212" s="208" t="s">
        <v>46</v>
      </c>
      <c r="B212" s="211" t="s">
        <v>155</v>
      </c>
      <c r="C212" s="208" t="s">
        <v>338</v>
      </c>
      <c r="D212" s="208" t="s">
        <v>338</v>
      </c>
      <c r="G212" s="211"/>
      <c r="I212" s="213"/>
      <c r="J212" s="210"/>
      <c r="L212" s="210"/>
    </row>
    <row r="213" spans="1:12">
      <c r="A213" s="208" t="s">
        <v>18</v>
      </c>
      <c r="B213" s="211" t="s">
        <v>155</v>
      </c>
      <c r="C213" s="208" t="s">
        <v>338</v>
      </c>
      <c r="D213" s="208" t="s">
        <v>338</v>
      </c>
      <c r="G213" s="211"/>
      <c r="I213" s="213"/>
      <c r="J213" s="210"/>
      <c r="L213" s="210"/>
    </row>
    <row r="214" spans="1:12">
      <c r="A214" s="208" t="s">
        <v>49</v>
      </c>
      <c r="B214" s="211" t="s">
        <v>155</v>
      </c>
      <c r="C214" s="208" t="s">
        <v>338</v>
      </c>
      <c r="D214" s="208" t="s">
        <v>338</v>
      </c>
      <c r="G214" s="211"/>
      <c r="I214" s="213"/>
      <c r="J214" s="210"/>
      <c r="L214" s="210"/>
    </row>
    <row r="215" spans="1:12">
      <c r="A215" s="208" t="s">
        <v>67</v>
      </c>
      <c r="B215" s="211" t="s">
        <v>155</v>
      </c>
      <c r="C215" s="208" t="s">
        <v>338</v>
      </c>
      <c r="D215" s="208" t="s">
        <v>338</v>
      </c>
      <c r="G215" s="211"/>
      <c r="I215" s="213"/>
      <c r="J215" s="210"/>
      <c r="L215" s="210"/>
    </row>
    <row r="216" spans="1:12">
      <c r="A216" s="209" t="s">
        <v>71</v>
      </c>
      <c r="B216" s="211" t="s">
        <v>155</v>
      </c>
      <c r="C216" s="208" t="s">
        <v>338</v>
      </c>
      <c r="D216" s="208" t="s">
        <v>338</v>
      </c>
      <c r="F216" s="209"/>
      <c r="G216" s="211"/>
      <c r="I216" s="213"/>
      <c r="J216" s="210"/>
      <c r="L216" s="210"/>
    </row>
    <row r="217" spans="1:12">
      <c r="A217" s="209"/>
      <c r="B217" s="211"/>
      <c r="F217" s="209"/>
      <c r="G217" s="211"/>
      <c r="I217" s="213"/>
      <c r="J217" s="210"/>
      <c r="L217" s="210"/>
    </row>
    <row r="218" spans="1:12">
      <c r="A218" s="371" t="s">
        <v>157</v>
      </c>
      <c r="B218" s="211" t="s">
        <v>155</v>
      </c>
      <c r="C218" s="208" t="s">
        <v>338</v>
      </c>
      <c r="D218" s="208" t="s">
        <v>338</v>
      </c>
      <c r="F218" s="371"/>
      <c r="G218" s="211"/>
      <c r="I218" s="213"/>
      <c r="J218" s="210"/>
      <c r="L218" s="210"/>
    </row>
    <row r="219" spans="1:12">
      <c r="A219" s="371" t="s">
        <v>340</v>
      </c>
      <c r="B219" s="211" t="s">
        <v>155</v>
      </c>
      <c r="C219" s="208" t="s">
        <v>338</v>
      </c>
      <c r="D219" s="208" t="s">
        <v>338</v>
      </c>
      <c r="F219" s="371"/>
      <c r="G219" s="211"/>
      <c r="I219" s="213"/>
      <c r="J219" s="210"/>
      <c r="L219" s="210"/>
    </row>
    <row r="220" spans="1:12">
      <c r="A220" s="371" t="s">
        <v>337</v>
      </c>
      <c r="B220" s="211" t="s">
        <v>155</v>
      </c>
      <c r="C220" s="208" t="s">
        <v>338</v>
      </c>
      <c r="D220" s="208" t="s">
        <v>338</v>
      </c>
      <c r="F220" s="371"/>
      <c r="G220" s="211"/>
      <c r="I220" s="213"/>
      <c r="J220" s="210"/>
      <c r="L220" s="210"/>
    </row>
    <row r="221" spans="1:12">
      <c r="A221" s="371" t="s">
        <v>415</v>
      </c>
      <c r="B221" s="211" t="s">
        <v>155</v>
      </c>
      <c r="C221" s="208" t="s">
        <v>338</v>
      </c>
      <c r="D221" s="208" t="s">
        <v>338</v>
      </c>
      <c r="F221" s="371"/>
      <c r="G221" s="211"/>
      <c r="I221" s="213"/>
      <c r="J221" s="210"/>
      <c r="L221" s="210"/>
    </row>
    <row r="222" spans="1:12">
      <c r="A222" s="371" t="s">
        <v>480</v>
      </c>
      <c r="B222" s="211" t="s">
        <v>155</v>
      </c>
      <c r="C222" s="208" t="s">
        <v>338</v>
      </c>
      <c r="D222" s="208" t="s">
        <v>338</v>
      </c>
      <c r="F222" s="209"/>
      <c r="G222" s="211"/>
      <c r="I222" s="213"/>
      <c r="J222" s="210"/>
      <c r="L222" s="210"/>
    </row>
    <row r="223" spans="1:12">
      <c r="A223" s="209"/>
      <c r="B223" s="211"/>
      <c r="F223" s="209"/>
      <c r="G223" s="211"/>
      <c r="I223" s="213"/>
      <c r="J223" s="210"/>
      <c r="L223" s="210"/>
    </row>
    <row r="224" spans="1:12">
      <c r="A224" s="209"/>
      <c r="B224" s="211"/>
      <c r="F224" s="209"/>
      <c r="G224" s="211"/>
      <c r="I224" s="213"/>
      <c r="J224" s="210"/>
      <c r="L224" s="210"/>
    </row>
    <row r="225" spans="1:18">
      <c r="A225" s="209"/>
      <c r="B225" s="211"/>
      <c r="F225" s="209"/>
      <c r="G225" s="211"/>
      <c r="I225" s="213"/>
      <c r="J225" s="210"/>
      <c r="L225" s="210"/>
    </row>
    <row r="226" spans="1:18">
      <c r="A226" s="209"/>
      <c r="B226" s="211"/>
      <c r="F226" s="209"/>
      <c r="G226" s="211"/>
      <c r="I226" s="213"/>
      <c r="J226" s="210"/>
      <c r="L226" s="210"/>
    </row>
    <row r="227" spans="1:18">
      <c r="A227" s="125"/>
      <c r="B227" s="125"/>
      <c r="C227" s="125"/>
      <c r="D227" s="209"/>
      <c r="E227" s="209"/>
      <c r="F227" s="125"/>
      <c r="G227" s="125"/>
      <c r="H227" s="125"/>
      <c r="I227" s="365"/>
      <c r="J227" s="366"/>
      <c r="K227" s="125"/>
      <c r="L227" s="366"/>
      <c r="M227" s="209"/>
      <c r="N227" s="209"/>
      <c r="O227" s="209"/>
    </row>
    <row r="228" spans="1:18">
      <c r="A228" s="125"/>
      <c r="B228" s="125"/>
      <c r="C228" s="125"/>
      <c r="D228" s="209"/>
      <c r="F228" s="125"/>
      <c r="G228" s="125"/>
      <c r="H228" s="125"/>
      <c r="I228" s="365"/>
      <c r="J228" s="366"/>
      <c r="K228" s="125"/>
      <c r="L228" s="366"/>
      <c r="M228" s="209"/>
      <c r="N228" s="209"/>
    </row>
    <row r="229" spans="1:18">
      <c r="A229" s="209"/>
      <c r="B229" s="211"/>
      <c r="F229" s="209"/>
      <c r="G229" s="211"/>
      <c r="I229" s="213"/>
      <c r="J229" s="210"/>
      <c r="L229" s="210"/>
    </row>
    <row r="230" spans="1:18">
      <c r="A230" s="209"/>
      <c r="B230" s="211"/>
      <c r="F230" s="209"/>
      <c r="G230" s="211"/>
      <c r="I230" s="213"/>
      <c r="J230" s="210"/>
      <c r="L230" s="210"/>
    </row>
    <row r="231" spans="1:18">
      <c r="A231" s="209"/>
      <c r="B231" s="211"/>
      <c r="F231" s="209"/>
      <c r="G231" s="211"/>
      <c r="I231" s="213"/>
      <c r="J231" s="210"/>
      <c r="L231" s="210"/>
    </row>
    <row r="232" spans="1:18">
      <c r="A232" s="209"/>
      <c r="B232" s="211"/>
      <c r="F232" s="209"/>
      <c r="G232" s="211"/>
      <c r="I232" s="213"/>
      <c r="J232" s="210"/>
      <c r="L232" s="210"/>
    </row>
    <row r="233" spans="1:18">
      <c r="B233" s="211"/>
      <c r="G233" s="211"/>
      <c r="I233" s="213"/>
      <c r="J233" s="210"/>
      <c r="L233" s="210"/>
    </row>
    <row r="234" spans="1:18">
      <c r="B234" s="211"/>
      <c r="G234" s="211"/>
      <c r="I234" s="213"/>
      <c r="J234" s="210"/>
      <c r="L234" s="210"/>
    </row>
    <row r="235" spans="1:18">
      <c r="B235" s="128"/>
      <c r="C235" s="149"/>
      <c r="G235" s="128"/>
      <c r="H235" s="149"/>
      <c r="I235" s="149"/>
      <c r="R235" s="210"/>
    </row>
    <row r="236" spans="1:18">
      <c r="R236" s="210"/>
    </row>
    <row r="238" spans="1:18" ht="12.5">
      <c r="A238" s="370"/>
      <c r="F238" s="370"/>
    </row>
    <row r="240" spans="1:18">
      <c r="A240" s="123"/>
      <c r="B240" s="209"/>
      <c r="C240" s="209"/>
      <c r="F240" s="123"/>
      <c r="G240" s="209"/>
      <c r="H240" s="209"/>
      <c r="I240" s="209"/>
      <c r="J240" s="209"/>
      <c r="K240" s="209"/>
      <c r="L240" s="209"/>
      <c r="M240" s="209"/>
    </row>
    <row r="241" spans="1:16">
      <c r="A241" s="209"/>
      <c r="B241" s="209"/>
      <c r="C241" s="209"/>
      <c r="F241" s="209"/>
      <c r="G241" s="209"/>
      <c r="H241" s="209"/>
      <c r="I241" s="209"/>
      <c r="J241" s="209"/>
      <c r="K241" s="209"/>
      <c r="L241" s="209"/>
      <c r="M241" s="209"/>
    </row>
    <row r="242" spans="1:16">
      <c r="A242" s="209"/>
      <c r="B242" s="209"/>
      <c r="C242" s="209"/>
      <c r="F242" s="209"/>
      <c r="G242" s="209"/>
      <c r="H242" s="209"/>
      <c r="I242" s="209"/>
      <c r="J242" s="209"/>
      <c r="K242" s="209"/>
      <c r="L242" s="209"/>
      <c r="M242" s="209"/>
    </row>
    <row r="243" spans="1:16">
      <c r="A243" s="209"/>
      <c r="B243" s="209"/>
      <c r="C243" s="209"/>
      <c r="E243" s="182"/>
      <c r="F243" s="209"/>
      <c r="G243" s="209"/>
      <c r="H243" s="209"/>
      <c r="I243" s="209"/>
      <c r="J243" s="209"/>
      <c r="K243" s="209"/>
      <c r="L243" s="209"/>
      <c r="M243" s="209"/>
      <c r="O243" s="182"/>
    </row>
    <row r="244" spans="1:16">
      <c r="A244" s="183"/>
      <c r="B244" s="197"/>
      <c r="C244" s="196"/>
      <c r="E244" s="182"/>
      <c r="F244" s="183"/>
      <c r="G244" s="197"/>
      <c r="H244" s="196"/>
      <c r="I244" s="196"/>
      <c r="J244" s="196"/>
      <c r="K244" s="183"/>
      <c r="L244" s="196"/>
      <c r="M244" s="196"/>
      <c r="O244" s="182"/>
    </row>
    <row r="245" spans="1:16">
      <c r="A245" s="183"/>
      <c r="B245" s="197"/>
      <c r="C245" s="196"/>
      <c r="E245" s="182"/>
      <c r="F245" s="183"/>
      <c r="G245" s="197"/>
      <c r="H245" s="196"/>
      <c r="I245" s="196"/>
      <c r="J245" s="196"/>
      <c r="K245" s="183"/>
      <c r="L245" s="196"/>
      <c r="M245" s="196"/>
      <c r="O245" s="182"/>
      <c r="P245" s="166"/>
    </row>
    <row r="246" spans="1:16">
      <c r="A246" s="166"/>
      <c r="B246" s="197"/>
      <c r="C246" s="196"/>
      <c r="E246" s="182"/>
      <c r="F246" s="166"/>
      <c r="G246" s="197"/>
      <c r="H246" s="196"/>
      <c r="I246" s="196"/>
      <c r="J246" s="196"/>
      <c r="K246" s="183"/>
      <c r="L246" s="196"/>
      <c r="M246" s="196"/>
      <c r="O246" s="182"/>
      <c r="P246" s="167"/>
    </row>
    <row r="247" spans="1:16">
      <c r="A247" s="209"/>
      <c r="B247" s="197"/>
      <c r="C247" s="196"/>
      <c r="F247" s="209"/>
      <c r="G247" s="197"/>
      <c r="H247" s="196"/>
      <c r="I247" s="196"/>
      <c r="J247" s="196"/>
      <c r="K247" s="183"/>
      <c r="L247" s="196"/>
      <c r="M247" s="196"/>
      <c r="P247" s="167"/>
    </row>
    <row r="248" spans="1:16">
      <c r="A248" s="166"/>
      <c r="B248" s="197"/>
      <c r="C248" s="196"/>
      <c r="E248" s="182"/>
      <c r="F248" s="166"/>
      <c r="G248" s="197"/>
      <c r="H248" s="196"/>
      <c r="I248" s="196"/>
      <c r="J248" s="196"/>
      <c r="K248" s="183"/>
      <c r="L248" s="196"/>
      <c r="M248" s="196"/>
      <c r="O248" s="182"/>
      <c r="P248" s="167"/>
    </row>
    <row r="249" spans="1:16">
      <c r="A249" s="209"/>
      <c r="B249" s="197"/>
      <c r="C249" s="196"/>
      <c r="F249" s="209"/>
      <c r="G249" s="197"/>
      <c r="H249" s="196"/>
      <c r="I249" s="196"/>
      <c r="J249" s="196"/>
      <c r="K249" s="183"/>
      <c r="L249" s="196"/>
      <c r="M249" s="196"/>
    </row>
    <row r="250" spans="1:16">
      <c r="A250" s="209"/>
      <c r="B250" s="197"/>
      <c r="C250" s="196"/>
      <c r="F250" s="209"/>
      <c r="G250" s="197"/>
      <c r="H250" s="196"/>
      <c r="I250" s="196"/>
      <c r="J250" s="196"/>
      <c r="K250" s="183"/>
      <c r="L250" s="196"/>
      <c r="M250" s="196"/>
      <c r="P250" s="167"/>
    </row>
    <row r="251" spans="1:16">
      <c r="A251" s="167"/>
      <c r="B251" s="197"/>
      <c r="C251" s="196"/>
      <c r="E251" s="182"/>
      <c r="F251" s="167"/>
      <c r="G251" s="197"/>
      <c r="H251" s="196"/>
      <c r="I251" s="196"/>
      <c r="J251" s="196"/>
      <c r="K251" s="183"/>
      <c r="L251" s="196"/>
      <c r="M251" s="196"/>
      <c r="O251" s="182"/>
    </row>
    <row r="252" spans="1:16">
      <c r="A252" s="167"/>
      <c r="B252" s="197"/>
      <c r="C252" s="196"/>
      <c r="E252" s="182"/>
      <c r="F252" s="167"/>
      <c r="G252" s="197"/>
      <c r="H252" s="196"/>
      <c r="I252" s="196"/>
      <c r="J252" s="196"/>
      <c r="K252" s="183"/>
      <c r="L252" s="196"/>
      <c r="M252" s="196"/>
      <c r="O252" s="182"/>
    </row>
    <row r="253" spans="1:16">
      <c r="A253" s="209"/>
      <c r="B253" s="197"/>
      <c r="C253" s="196"/>
      <c r="F253" s="209"/>
      <c r="G253" s="197"/>
      <c r="H253" s="196"/>
      <c r="I253" s="196"/>
      <c r="J253" s="196"/>
      <c r="K253" s="183"/>
      <c r="L253" s="196"/>
      <c r="M253" s="196"/>
      <c r="P253" s="167"/>
    </row>
    <row r="254" spans="1:16">
      <c r="A254" s="167"/>
      <c r="B254" s="197"/>
      <c r="C254" s="196"/>
      <c r="E254" s="182"/>
      <c r="F254" s="167"/>
      <c r="G254" s="197"/>
      <c r="H254" s="196"/>
      <c r="I254" s="196"/>
      <c r="J254" s="196"/>
      <c r="K254" s="183"/>
      <c r="L254" s="196"/>
      <c r="M254" s="196"/>
      <c r="O254" s="182"/>
      <c r="P254" s="182"/>
    </row>
    <row r="255" spans="1:16">
      <c r="A255" s="338"/>
      <c r="B255" s="338"/>
      <c r="C255" s="338"/>
      <c r="D255" s="209"/>
      <c r="E255" s="182"/>
      <c r="F255" s="338"/>
      <c r="G255" s="338"/>
      <c r="H255" s="338"/>
      <c r="I255" s="339"/>
      <c r="J255" s="340"/>
      <c r="K255" s="338"/>
      <c r="L255" s="126"/>
      <c r="M255" s="209"/>
      <c r="N255" s="209"/>
      <c r="O255" s="182"/>
    </row>
    <row r="256" spans="1:16">
      <c r="A256" s="209"/>
      <c r="B256" s="197"/>
      <c r="C256" s="196"/>
      <c r="F256" s="209"/>
      <c r="G256" s="197"/>
      <c r="H256" s="196"/>
      <c r="I256" s="196"/>
      <c r="J256" s="196"/>
      <c r="K256" s="183"/>
      <c r="L256" s="196"/>
      <c r="M256" s="196"/>
      <c r="P256" s="182"/>
    </row>
    <row r="257" spans="1:16">
      <c r="A257" s="209"/>
      <c r="B257" s="197"/>
      <c r="C257" s="196"/>
      <c r="F257" s="209"/>
      <c r="G257" s="197"/>
      <c r="H257" s="196"/>
      <c r="I257" s="196"/>
      <c r="J257" s="196"/>
      <c r="K257" s="183"/>
      <c r="L257" s="196"/>
      <c r="M257" s="196"/>
      <c r="P257" s="167"/>
    </row>
    <row r="258" spans="1:16">
      <c r="A258" s="185"/>
      <c r="B258" s="197"/>
      <c r="C258" s="196"/>
      <c r="F258" s="185"/>
      <c r="G258" s="197"/>
      <c r="H258" s="196"/>
      <c r="I258" s="196"/>
      <c r="J258" s="196"/>
      <c r="K258" s="183"/>
      <c r="L258" s="196"/>
      <c r="M258" s="196"/>
    </row>
    <row r="259" spans="1:16" ht="13" customHeight="1">
      <c r="A259" s="185"/>
      <c r="B259" s="197"/>
      <c r="C259" s="196"/>
      <c r="F259" s="185"/>
      <c r="G259" s="197"/>
      <c r="H259" s="196"/>
      <c r="I259" s="196"/>
      <c r="J259" s="196"/>
      <c r="K259" s="183"/>
      <c r="L259" s="196"/>
      <c r="M259" s="196"/>
      <c r="P259" s="182"/>
    </row>
    <row r="260" spans="1:16" ht="13" customHeight="1">
      <c r="A260" s="209"/>
      <c r="B260" s="197"/>
      <c r="C260" s="196"/>
      <c r="E260" s="182"/>
      <c r="F260" s="209"/>
      <c r="G260" s="197"/>
      <c r="H260" s="196"/>
      <c r="I260" s="196"/>
      <c r="J260" s="196"/>
      <c r="K260" s="183"/>
      <c r="L260" s="196"/>
      <c r="M260" s="196"/>
      <c r="O260" s="182"/>
      <c r="P260" s="182"/>
    </row>
    <row r="261" spans="1:16">
      <c r="A261" s="167"/>
      <c r="B261" s="197"/>
      <c r="C261" s="196"/>
      <c r="E261" s="182"/>
      <c r="F261" s="167"/>
      <c r="G261" s="197"/>
      <c r="H261" s="196"/>
      <c r="I261" s="196"/>
      <c r="J261" s="196"/>
      <c r="K261" s="183"/>
      <c r="L261" s="196"/>
      <c r="M261" s="196"/>
      <c r="O261" s="182"/>
    </row>
    <row r="262" spans="1:16">
      <c r="A262" s="338"/>
      <c r="B262" s="338"/>
      <c r="C262" s="338"/>
      <c r="D262" s="209"/>
      <c r="E262" s="182"/>
      <c r="F262" s="338"/>
      <c r="G262" s="338"/>
      <c r="H262" s="338"/>
      <c r="I262" s="339"/>
      <c r="J262" s="340"/>
      <c r="K262" s="338"/>
      <c r="L262" s="126"/>
      <c r="M262" s="209"/>
      <c r="N262" s="209"/>
      <c r="O262" s="182"/>
      <c r="P262" s="166"/>
    </row>
    <row r="263" spans="1:16">
      <c r="A263" s="209"/>
      <c r="B263" s="197"/>
      <c r="C263" s="196"/>
      <c r="F263" s="209"/>
      <c r="G263" s="197"/>
      <c r="H263" s="196"/>
      <c r="I263" s="196"/>
      <c r="J263" s="196"/>
      <c r="K263" s="183"/>
      <c r="L263" s="196"/>
      <c r="M263" s="196"/>
      <c r="P263" s="167"/>
    </row>
    <row r="264" spans="1:16">
      <c r="A264" s="209"/>
      <c r="B264" s="197"/>
      <c r="C264" s="196"/>
      <c r="F264" s="209"/>
      <c r="G264" s="197"/>
      <c r="H264" s="196"/>
      <c r="I264" s="196"/>
      <c r="J264" s="196"/>
      <c r="K264" s="183"/>
      <c r="L264" s="196"/>
      <c r="M264" s="196"/>
      <c r="P264" s="167"/>
    </row>
    <row r="265" spans="1:16">
      <c r="A265" s="209"/>
      <c r="B265" s="197"/>
      <c r="C265" s="196"/>
      <c r="E265" s="182"/>
      <c r="F265" s="209"/>
      <c r="G265" s="197"/>
      <c r="H265" s="196"/>
      <c r="I265" s="196"/>
      <c r="J265" s="196"/>
      <c r="K265" s="183"/>
      <c r="L265" s="196"/>
      <c r="M265" s="196"/>
      <c r="O265" s="182"/>
    </row>
    <row r="266" spans="1:16">
      <c r="A266" s="209"/>
      <c r="B266" s="197"/>
      <c r="C266" s="196"/>
      <c r="E266" s="182"/>
      <c r="F266" s="209"/>
      <c r="G266" s="197"/>
      <c r="H266" s="196"/>
      <c r="I266" s="196"/>
      <c r="J266" s="196"/>
      <c r="K266" s="183"/>
      <c r="L266" s="196"/>
      <c r="M266" s="196"/>
      <c r="O266" s="182"/>
    </row>
    <row r="267" spans="1:16">
      <c r="A267" s="166"/>
      <c r="B267" s="197"/>
      <c r="C267" s="196"/>
      <c r="F267" s="166"/>
      <c r="G267" s="197"/>
      <c r="H267" s="196"/>
      <c r="I267" s="196"/>
      <c r="J267" s="196"/>
      <c r="K267" s="183"/>
      <c r="L267" s="196"/>
      <c r="M267" s="196"/>
      <c r="P267" s="182"/>
    </row>
    <row r="268" spans="1:16">
      <c r="A268" s="166"/>
      <c r="B268" s="197"/>
      <c r="C268" s="196"/>
      <c r="E268" s="182"/>
      <c r="F268" s="166"/>
      <c r="G268" s="197"/>
      <c r="H268" s="196"/>
      <c r="I268" s="196"/>
      <c r="J268" s="196"/>
      <c r="K268" s="183"/>
      <c r="L268" s="196"/>
      <c r="M268" s="196"/>
      <c r="O268" s="182"/>
      <c r="P268" s="182"/>
    </row>
    <row r="269" spans="1:16">
      <c r="A269" s="209"/>
      <c r="B269" s="197"/>
      <c r="C269" s="196"/>
      <c r="F269" s="209"/>
      <c r="G269" s="197"/>
      <c r="H269" s="196"/>
      <c r="I269" s="196"/>
      <c r="J269" s="196"/>
      <c r="K269" s="183"/>
      <c r="L269" s="196"/>
      <c r="M269" s="196"/>
    </row>
    <row r="270" spans="1:16">
      <c r="A270" s="167"/>
      <c r="B270" s="197"/>
      <c r="C270" s="196"/>
      <c r="F270" s="167"/>
      <c r="G270" s="197"/>
      <c r="H270" s="196"/>
      <c r="I270" s="196"/>
      <c r="J270" s="196"/>
      <c r="K270" s="183"/>
      <c r="L270" s="196"/>
      <c r="M270" s="196"/>
      <c r="P270" s="182"/>
    </row>
    <row r="271" spans="1:16">
      <c r="A271" s="209"/>
      <c r="B271" s="197"/>
      <c r="C271" s="196"/>
      <c r="E271" s="182"/>
      <c r="F271" s="209"/>
      <c r="G271" s="197"/>
      <c r="H271" s="196"/>
      <c r="I271" s="196"/>
      <c r="J271" s="196"/>
      <c r="K271" s="183"/>
      <c r="L271" s="196"/>
      <c r="M271" s="196"/>
      <c r="O271" s="182"/>
    </row>
    <row r="272" spans="1:16">
      <c r="A272" s="209"/>
      <c r="B272" s="197"/>
      <c r="C272" s="196"/>
      <c r="E272" s="182"/>
      <c r="F272" s="209"/>
      <c r="G272" s="197"/>
      <c r="H272" s="196"/>
      <c r="I272" s="196"/>
      <c r="J272" s="196"/>
      <c r="K272" s="183"/>
      <c r="L272" s="196"/>
      <c r="M272" s="196"/>
      <c r="O272" s="182"/>
    </row>
    <row r="273" spans="1:16">
      <c r="A273" s="182"/>
      <c r="B273" s="197"/>
      <c r="C273" s="196"/>
      <c r="F273" s="182"/>
      <c r="G273" s="197"/>
      <c r="H273" s="196"/>
      <c r="I273" s="196"/>
      <c r="J273" s="196"/>
      <c r="K273" s="183"/>
      <c r="L273" s="196"/>
      <c r="M273" s="196"/>
      <c r="P273" s="167"/>
    </row>
    <row r="274" spans="1:16">
      <c r="A274" s="182"/>
      <c r="B274" s="197"/>
      <c r="C274" s="196"/>
      <c r="F274" s="182"/>
      <c r="G274" s="197"/>
      <c r="H274" s="196"/>
      <c r="I274" s="196"/>
      <c r="J274" s="196"/>
      <c r="K274" s="183"/>
      <c r="L274" s="196"/>
      <c r="M274" s="196"/>
      <c r="P274" s="364"/>
    </row>
    <row r="275" spans="1:16">
      <c r="A275" s="209"/>
      <c r="B275" s="197"/>
      <c r="C275" s="196"/>
      <c r="F275" s="209"/>
      <c r="G275" s="197"/>
      <c r="H275" s="196"/>
      <c r="I275" s="196"/>
      <c r="J275" s="196"/>
      <c r="K275" s="183"/>
      <c r="L275" s="196"/>
      <c r="M275" s="196"/>
    </row>
    <row r="276" spans="1:16">
      <c r="A276" s="209"/>
      <c r="B276" s="197"/>
      <c r="C276" s="196"/>
      <c r="E276" s="182"/>
      <c r="F276" s="209"/>
      <c r="G276" s="197"/>
      <c r="H276" s="196"/>
      <c r="I276" s="196"/>
      <c r="J276" s="196"/>
      <c r="K276" s="183"/>
      <c r="L276" s="196"/>
      <c r="M276" s="196"/>
      <c r="O276" s="182"/>
    </row>
    <row r="277" spans="1:16">
      <c r="A277" s="209"/>
      <c r="B277" s="197"/>
      <c r="C277" s="196"/>
      <c r="F277" s="209"/>
      <c r="G277" s="197"/>
      <c r="H277" s="196"/>
      <c r="I277" s="196"/>
      <c r="J277" s="196"/>
      <c r="K277" s="183"/>
      <c r="L277" s="196"/>
      <c r="M277" s="196"/>
    </row>
    <row r="278" spans="1:16">
      <c r="A278" s="167"/>
      <c r="B278" s="197"/>
      <c r="C278" s="196"/>
      <c r="F278" s="167"/>
      <c r="G278" s="197"/>
      <c r="H278" s="196"/>
      <c r="I278" s="196"/>
      <c r="J278" s="196"/>
      <c r="K278" s="183"/>
      <c r="L278" s="196"/>
      <c r="M278" s="196"/>
      <c r="P278" s="364"/>
    </row>
    <row r="279" spans="1:16">
      <c r="A279" s="209"/>
      <c r="B279" s="197"/>
      <c r="C279" s="196"/>
      <c r="F279" s="209"/>
      <c r="G279" s="197"/>
      <c r="H279" s="196"/>
      <c r="I279" s="196"/>
      <c r="J279" s="196"/>
      <c r="K279" s="183"/>
      <c r="L279" s="196"/>
      <c r="M279" s="196"/>
    </row>
    <row r="280" spans="1:16">
      <c r="A280" s="209"/>
      <c r="B280" s="197"/>
      <c r="C280" s="196"/>
      <c r="E280" s="182"/>
      <c r="F280" s="209"/>
      <c r="G280" s="197"/>
      <c r="H280" s="196"/>
      <c r="I280" s="196"/>
      <c r="J280" s="196"/>
      <c r="K280" s="183"/>
      <c r="L280" s="196"/>
      <c r="M280" s="196"/>
      <c r="O280" s="182"/>
    </row>
    <row r="281" spans="1:16">
      <c r="A281" s="209"/>
      <c r="B281" s="197"/>
      <c r="C281" s="196"/>
      <c r="E281" s="182"/>
      <c r="F281" s="209"/>
      <c r="G281" s="197"/>
      <c r="H281" s="196"/>
      <c r="I281" s="196"/>
      <c r="J281" s="196"/>
      <c r="K281" s="183"/>
      <c r="L281" s="196"/>
      <c r="M281" s="196"/>
      <c r="O281" s="182"/>
    </row>
    <row r="282" spans="1:16">
      <c r="A282" s="364"/>
      <c r="B282" s="197"/>
      <c r="C282" s="196"/>
      <c r="E282" s="182"/>
      <c r="F282" s="364"/>
      <c r="G282" s="197"/>
      <c r="H282" s="196"/>
      <c r="I282" s="196"/>
      <c r="J282" s="196"/>
      <c r="K282" s="183"/>
      <c r="L282" s="196"/>
      <c r="M282" s="196"/>
      <c r="O282" s="182"/>
      <c r="P282" s="364"/>
    </row>
    <row r="283" spans="1:16">
      <c r="A283" s="364"/>
      <c r="B283" s="197"/>
      <c r="C283" s="196"/>
      <c r="F283" s="364"/>
      <c r="G283" s="197"/>
      <c r="H283" s="196"/>
      <c r="I283" s="196"/>
      <c r="J283" s="196"/>
      <c r="K283" s="183"/>
      <c r="L283" s="196"/>
      <c r="M283" s="196"/>
      <c r="P283" s="150"/>
    </row>
    <row r="284" spans="1:16">
      <c r="A284" s="364"/>
      <c r="B284" s="197"/>
      <c r="C284" s="196"/>
      <c r="F284" s="364"/>
      <c r="G284" s="197"/>
      <c r="H284" s="196"/>
      <c r="I284" s="196"/>
      <c r="J284" s="196"/>
      <c r="K284" s="183"/>
      <c r="L284" s="196"/>
      <c r="M284" s="196"/>
      <c r="P284" s="150"/>
    </row>
    <row r="285" spans="1:16">
      <c r="A285" s="209"/>
      <c r="B285" s="197"/>
      <c r="C285" s="196"/>
      <c r="F285" s="209"/>
      <c r="G285" s="197"/>
      <c r="H285" s="196"/>
      <c r="I285" s="196"/>
      <c r="J285" s="196"/>
      <c r="K285" s="183"/>
      <c r="L285" s="196"/>
      <c r="M285" s="196"/>
    </row>
    <row r="286" spans="1:16">
      <c r="A286" s="209"/>
      <c r="B286" s="197"/>
      <c r="C286" s="196"/>
      <c r="F286" s="209"/>
      <c r="G286" s="197"/>
      <c r="H286" s="196"/>
      <c r="I286" s="196"/>
      <c r="J286" s="196"/>
      <c r="K286" s="183"/>
      <c r="L286" s="196"/>
      <c r="M286" s="196"/>
    </row>
    <row r="287" spans="1:16">
      <c r="A287" s="209"/>
      <c r="B287" s="197"/>
      <c r="C287" s="196"/>
      <c r="F287" s="209"/>
      <c r="G287" s="197"/>
      <c r="H287" s="196"/>
      <c r="I287" s="196"/>
      <c r="J287" s="196"/>
      <c r="K287" s="183"/>
      <c r="L287" s="196"/>
      <c r="M287" s="196"/>
    </row>
    <row r="288" spans="1:16">
      <c r="A288" s="150"/>
      <c r="B288" s="197"/>
      <c r="C288" s="196"/>
      <c r="E288" s="182"/>
      <c r="F288" s="150"/>
      <c r="G288" s="197"/>
      <c r="H288" s="196"/>
      <c r="I288" s="196"/>
      <c r="J288" s="196"/>
      <c r="K288" s="183"/>
      <c r="L288" s="196"/>
      <c r="M288" s="196"/>
      <c r="O288" s="182"/>
      <c r="P288" s="182"/>
    </row>
    <row r="289" spans="1:16">
      <c r="A289" s="209"/>
      <c r="B289" s="197"/>
      <c r="C289" s="196"/>
      <c r="F289" s="209"/>
      <c r="G289" s="197"/>
      <c r="H289" s="196"/>
      <c r="I289" s="196"/>
      <c r="J289" s="196"/>
      <c r="K289" s="183"/>
      <c r="L289" s="196"/>
      <c r="M289" s="196"/>
    </row>
    <row r="290" spans="1:16">
      <c r="A290" s="209"/>
      <c r="B290" s="197"/>
      <c r="C290" s="196"/>
      <c r="E290" s="182"/>
      <c r="F290" s="209"/>
      <c r="G290" s="197"/>
      <c r="H290" s="196"/>
      <c r="I290" s="196"/>
      <c r="J290" s="196"/>
      <c r="K290" s="183"/>
      <c r="L290" s="196"/>
      <c r="M290" s="196"/>
      <c r="O290" s="182"/>
      <c r="P290" s="182"/>
    </row>
    <row r="291" spans="1:16">
      <c r="A291" s="209"/>
      <c r="B291" s="197"/>
      <c r="C291" s="196"/>
      <c r="E291" s="182"/>
      <c r="F291" s="209"/>
      <c r="G291" s="197"/>
      <c r="H291" s="196"/>
      <c r="I291" s="196"/>
      <c r="J291" s="196"/>
      <c r="K291" s="183"/>
      <c r="L291" s="196"/>
      <c r="M291" s="196"/>
      <c r="O291" s="182"/>
    </row>
    <row r="292" spans="1:16">
      <c r="A292" s="209"/>
      <c r="B292" s="197"/>
      <c r="C292" s="196"/>
      <c r="E292" s="182"/>
      <c r="F292" s="209"/>
      <c r="G292" s="197"/>
      <c r="H292" s="196"/>
      <c r="I292" s="196"/>
      <c r="J292" s="196"/>
      <c r="K292" s="183"/>
      <c r="L292" s="196"/>
      <c r="M292" s="196"/>
      <c r="O292" s="182"/>
      <c r="P292" s="182"/>
    </row>
    <row r="293" spans="1:16">
      <c r="A293" s="338"/>
      <c r="B293" s="338"/>
      <c r="C293" s="338"/>
      <c r="D293" s="209"/>
      <c r="E293" s="182"/>
      <c r="F293" s="338"/>
      <c r="G293" s="338"/>
      <c r="H293" s="338"/>
      <c r="I293" s="339"/>
      <c r="J293" s="340"/>
      <c r="K293" s="338"/>
      <c r="L293" s="126"/>
      <c r="M293" s="209"/>
      <c r="N293" s="209"/>
      <c r="O293" s="182"/>
      <c r="P293" s="150"/>
    </row>
    <row r="294" spans="1:16">
      <c r="A294" s="209"/>
      <c r="B294" s="197"/>
      <c r="C294" s="196"/>
      <c r="E294" s="182"/>
      <c r="F294" s="209"/>
      <c r="G294" s="197"/>
      <c r="H294" s="196"/>
      <c r="I294" s="196"/>
      <c r="J294" s="196"/>
      <c r="K294" s="183"/>
      <c r="L294" s="196"/>
      <c r="M294" s="196"/>
      <c r="O294" s="182"/>
    </row>
    <row r="295" spans="1:16">
      <c r="A295" s="338"/>
      <c r="B295" s="338"/>
      <c r="C295" s="338"/>
      <c r="D295" s="209"/>
      <c r="E295" s="182"/>
      <c r="F295" s="338"/>
      <c r="G295" s="338"/>
      <c r="H295" s="338"/>
      <c r="I295" s="339"/>
      <c r="J295" s="340"/>
      <c r="K295" s="338"/>
      <c r="L295" s="126"/>
      <c r="M295" s="209"/>
      <c r="N295" s="209"/>
      <c r="O295" s="182"/>
    </row>
    <row r="296" spans="1:16">
      <c r="A296" s="209"/>
      <c r="B296" s="197"/>
      <c r="C296" s="196"/>
      <c r="E296" s="182"/>
      <c r="F296" s="209"/>
      <c r="G296" s="197"/>
      <c r="H296" s="196"/>
      <c r="I296" s="196"/>
      <c r="J296" s="196"/>
      <c r="K296" s="183"/>
      <c r="L296" s="196"/>
      <c r="M296" s="196"/>
      <c r="O296" s="182"/>
    </row>
    <row r="297" spans="1:16">
      <c r="A297" s="209"/>
      <c r="B297" s="197"/>
      <c r="C297" s="196"/>
      <c r="E297" s="182"/>
      <c r="F297" s="209"/>
      <c r="G297" s="197"/>
      <c r="H297" s="196"/>
      <c r="I297" s="196"/>
      <c r="J297" s="196"/>
      <c r="K297" s="183"/>
      <c r="L297" s="196"/>
      <c r="M297" s="196"/>
      <c r="O297" s="182"/>
      <c r="P297" s="364"/>
    </row>
    <row r="298" spans="1:16">
      <c r="A298" s="209"/>
      <c r="B298" s="197"/>
      <c r="C298" s="196"/>
      <c r="F298" s="209"/>
      <c r="G298" s="197"/>
      <c r="H298" s="196"/>
      <c r="I298" s="196"/>
      <c r="J298" s="196"/>
      <c r="K298" s="183"/>
      <c r="L298" s="196"/>
      <c r="M298" s="196"/>
      <c r="P298" s="182"/>
    </row>
    <row r="299" spans="1:16">
      <c r="A299" s="150"/>
      <c r="B299" s="197"/>
      <c r="C299" s="196"/>
      <c r="F299" s="150"/>
      <c r="G299" s="197"/>
      <c r="H299" s="196"/>
      <c r="I299" s="196"/>
      <c r="J299" s="196"/>
      <c r="K299" s="183"/>
      <c r="L299" s="196"/>
      <c r="M299" s="196"/>
      <c r="P299" s="364"/>
    </row>
    <row r="300" spans="1:16">
      <c r="A300" s="150"/>
      <c r="B300" s="197"/>
      <c r="C300" s="196"/>
      <c r="E300" s="182"/>
      <c r="F300" s="150"/>
      <c r="G300" s="197"/>
      <c r="H300" s="196"/>
      <c r="I300" s="196"/>
      <c r="J300" s="196"/>
      <c r="K300" s="183"/>
      <c r="L300" s="196"/>
      <c r="M300" s="196"/>
      <c r="O300" s="182"/>
    </row>
    <row r="301" spans="1:16">
      <c r="A301" s="364"/>
      <c r="B301" s="197"/>
      <c r="C301" s="196"/>
      <c r="E301" s="182"/>
      <c r="F301" s="364"/>
      <c r="G301" s="197"/>
      <c r="H301" s="196"/>
      <c r="I301" s="196"/>
      <c r="J301" s="196"/>
      <c r="K301" s="183"/>
      <c r="L301" s="196"/>
      <c r="M301" s="196"/>
      <c r="O301" s="182"/>
    </row>
    <row r="302" spans="1:16">
      <c r="A302" s="209"/>
      <c r="B302" s="197"/>
      <c r="C302" s="196"/>
      <c r="F302" s="209"/>
      <c r="G302" s="197"/>
      <c r="H302" s="196"/>
      <c r="I302" s="196"/>
      <c r="J302" s="196"/>
      <c r="K302" s="183"/>
      <c r="L302" s="196"/>
      <c r="M302" s="196"/>
      <c r="P302" s="182"/>
    </row>
    <row r="303" spans="1:16">
      <c r="A303" s="209"/>
      <c r="B303" s="197"/>
      <c r="C303" s="196"/>
      <c r="E303" s="182"/>
      <c r="F303" s="209"/>
      <c r="G303" s="197"/>
      <c r="H303" s="196"/>
      <c r="I303" s="196"/>
      <c r="J303" s="196"/>
      <c r="K303" s="183"/>
      <c r="L303" s="196"/>
      <c r="M303" s="196"/>
      <c r="O303" s="182"/>
      <c r="P303" s="182"/>
    </row>
    <row r="304" spans="1:16">
      <c r="A304" s="209"/>
      <c r="B304" s="197"/>
      <c r="C304" s="196"/>
      <c r="E304" s="182"/>
      <c r="F304" s="209"/>
      <c r="G304" s="197"/>
      <c r="H304" s="196"/>
      <c r="I304" s="196"/>
      <c r="J304" s="196"/>
      <c r="K304" s="183"/>
      <c r="L304" s="196"/>
      <c r="M304" s="196"/>
      <c r="O304" s="182"/>
    </row>
    <row r="305" spans="1:16">
      <c r="A305" s="364"/>
      <c r="B305" s="197"/>
      <c r="C305" s="196"/>
      <c r="F305" s="364"/>
      <c r="G305" s="197"/>
      <c r="H305" s="196"/>
      <c r="I305" s="196"/>
      <c r="J305" s="196"/>
      <c r="K305" s="183"/>
      <c r="L305" s="196"/>
      <c r="M305" s="196"/>
      <c r="P305" s="182"/>
    </row>
    <row r="306" spans="1:16">
      <c r="A306" s="209"/>
      <c r="B306" s="197"/>
      <c r="C306" s="196"/>
      <c r="F306" s="209"/>
      <c r="G306" s="197"/>
      <c r="H306" s="196"/>
      <c r="I306" s="196"/>
      <c r="J306" s="196"/>
      <c r="K306" s="183"/>
      <c r="L306" s="196"/>
      <c r="M306" s="196"/>
      <c r="P306" s="182"/>
    </row>
    <row r="307" spans="1:16">
      <c r="A307" s="338"/>
      <c r="B307" s="338"/>
      <c r="C307" s="338"/>
      <c r="D307" s="209"/>
      <c r="E307" s="182"/>
      <c r="F307" s="338"/>
      <c r="G307" s="338"/>
      <c r="H307" s="338"/>
      <c r="I307" s="339"/>
      <c r="J307" s="340"/>
      <c r="K307" s="338"/>
      <c r="L307" s="126"/>
      <c r="M307" s="209"/>
      <c r="N307" s="209"/>
      <c r="O307" s="182"/>
    </row>
    <row r="308" spans="1:16">
      <c r="A308" s="338"/>
      <c r="B308" s="338"/>
      <c r="C308" s="338"/>
      <c r="D308" s="209"/>
      <c r="F308" s="338"/>
      <c r="G308" s="338"/>
      <c r="H308" s="338"/>
      <c r="I308" s="339"/>
      <c r="J308" s="340"/>
      <c r="K308" s="338"/>
      <c r="L308" s="126"/>
      <c r="M308" s="209"/>
      <c r="N308" s="209"/>
    </row>
    <row r="309" spans="1:16">
      <c r="A309" s="209"/>
      <c r="B309" s="197"/>
      <c r="C309" s="196"/>
      <c r="E309" s="182"/>
      <c r="F309" s="209"/>
      <c r="G309" s="197"/>
      <c r="H309" s="196"/>
      <c r="I309" s="196"/>
      <c r="J309" s="196"/>
      <c r="K309" s="183"/>
      <c r="L309" s="196"/>
      <c r="M309" s="196"/>
      <c r="O309" s="182"/>
      <c r="P309" s="364"/>
    </row>
    <row r="310" spans="1:16">
      <c r="A310" s="209"/>
      <c r="B310" s="197"/>
      <c r="C310" s="196"/>
      <c r="F310" s="209"/>
      <c r="G310" s="197"/>
      <c r="H310" s="196"/>
      <c r="I310" s="196"/>
      <c r="J310" s="196"/>
      <c r="K310" s="183"/>
      <c r="L310" s="196"/>
      <c r="M310" s="196"/>
    </row>
    <row r="311" spans="1:16">
      <c r="A311" s="209"/>
      <c r="B311" s="197"/>
      <c r="C311" s="196"/>
      <c r="E311" s="182"/>
      <c r="F311" s="209"/>
      <c r="G311" s="197"/>
      <c r="H311" s="196"/>
      <c r="I311" s="196"/>
      <c r="J311" s="196"/>
      <c r="K311" s="183"/>
      <c r="L311" s="196"/>
      <c r="M311" s="196"/>
      <c r="O311" s="182"/>
      <c r="P311" s="364"/>
    </row>
    <row r="312" spans="1:16">
      <c r="A312" s="338"/>
      <c r="B312" s="338"/>
      <c r="C312" s="338"/>
      <c r="D312" s="209"/>
      <c r="F312" s="338"/>
      <c r="G312" s="338"/>
      <c r="H312" s="338"/>
      <c r="I312" s="339"/>
      <c r="J312" s="340"/>
      <c r="K312" s="338"/>
      <c r="L312" s="126"/>
      <c r="M312" s="209"/>
      <c r="N312" s="209"/>
    </row>
    <row r="313" spans="1:16">
      <c r="A313" s="209"/>
      <c r="B313" s="197"/>
      <c r="C313" s="196"/>
      <c r="F313" s="209"/>
      <c r="G313" s="197"/>
      <c r="H313" s="196"/>
      <c r="I313" s="196"/>
      <c r="J313" s="196"/>
      <c r="K313" s="183"/>
      <c r="L313" s="196"/>
      <c r="M313" s="196"/>
      <c r="P313" s="182"/>
    </row>
    <row r="314" spans="1:16">
      <c r="A314" s="209"/>
      <c r="B314" s="197"/>
      <c r="C314" s="196"/>
      <c r="F314" s="209"/>
      <c r="G314" s="197"/>
      <c r="H314" s="196"/>
      <c r="I314" s="196"/>
      <c r="J314" s="196"/>
      <c r="K314" s="183"/>
      <c r="L314" s="196"/>
      <c r="M314" s="196"/>
    </row>
    <row r="315" spans="1:16">
      <c r="A315" s="338"/>
      <c r="B315" s="338"/>
      <c r="C315" s="338"/>
      <c r="D315" s="209"/>
      <c r="F315" s="338"/>
      <c r="G315" s="338"/>
      <c r="H315" s="338"/>
      <c r="I315" s="339"/>
      <c r="J315" s="340"/>
      <c r="K315" s="338"/>
      <c r="L315" s="126"/>
      <c r="M315" s="209"/>
      <c r="N315" s="209"/>
    </row>
    <row r="316" spans="1:16">
      <c r="A316" s="209"/>
      <c r="B316" s="197"/>
      <c r="C316" s="196"/>
      <c r="E316" s="182"/>
      <c r="F316" s="209"/>
      <c r="G316" s="197"/>
      <c r="H316" s="196"/>
      <c r="I316" s="196"/>
      <c r="J316" s="196"/>
      <c r="K316" s="183"/>
      <c r="L316" s="196"/>
      <c r="M316" s="196"/>
      <c r="O316" s="182"/>
    </row>
    <row r="317" spans="1:16">
      <c r="A317" s="364"/>
      <c r="B317" s="197"/>
      <c r="C317" s="196"/>
      <c r="E317" s="182"/>
      <c r="F317" s="364"/>
      <c r="G317" s="197"/>
      <c r="H317" s="196"/>
      <c r="I317" s="196"/>
      <c r="J317" s="196"/>
      <c r="K317" s="183"/>
      <c r="L317" s="196"/>
      <c r="M317" s="196"/>
      <c r="O317" s="182"/>
    </row>
    <row r="318" spans="1:16">
      <c r="A318" s="209"/>
      <c r="B318" s="197"/>
      <c r="C318" s="196"/>
      <c r="E318" s="182"/>
      <c r="F318" s="209"/>
      <c r="G318" s="197"/>
      <c r="H318" s="196"/>
      <c r="I318" s="196"/>
      <c r="J318" s="196"/>
      <c r="K318" s="183"/>
      <c r="L318" s="196"/>
      <c r="M318" s="196"/>
      <c r="O318" s="182"/>
      <c r="P318" s="182"/>
    </row>
    <row r="319" spans="1:16">
      <c r="A319" s="209"/>
      <c r="B319" s="197"/>
      <c r="C319" s="196"/>
      <c r="E319" s="182"/>
      <c r="F319" s="209"/>
      <c r="G319" s="197"/>
      <c r="H319" s="196"/>
      <c r="I319" s="196"/>
      <c r="J319" s="196"/>
      <c r="K319" s="183"/>
      <c r="L319" s="196"/>
      <c r="M319" s="196"/>
      <c r="O319" s="182"/>
      <c r="P319" s="364"/>
    </row>
    <row r="320" spans="1:16">
      <c r="A320" s="209"/>
      <c r="B320" s="197"/>
      <c r="C320" s="196"/>
      <c r="E320" s="182"/>
      <c r="F320" s="209"/>
      <c r="G320" s="197"/>
      <c r="H320" s="196"/>
      <c r="I320" s="196"/>
      <c r="J320" s="196"/>
      <c r="K320" s="183"/>
      <c r="L320" s="196"/>
      <c r="M320" s="196"/>
      <c r="O320" s="182"/>
      <c r="P320" s="364"/>
    </row>
    <row r="321" spans="1:16">
      <c r="A321" s="209"/>
      <c r="B321" s="197"/>
      <c r="C321" s="196"/>
      <c r="E321" s="152"/>
      <c r="F321" s="209"/>
      <c r="G321" s="197"/>
      <c r="H321" s="196"/>
      <c r="I321" s="196"/>
      <c r="J321" s="196"/>
      <c r="K321" s="183"/>
      <c r="L321" s="196"/>
      <c r="M321" s="196"/>
      <c r="O321" s="152"/>
      <c r="P321" s="364"/>
    </row>
    <row r="322" spans="1:16">
      <c r="A322" s="209"/>
      <c r="B322" s="197"/>
      <c r="C322" s="196"/>
      <c r="E322" s="196"/>
      <c r="F322" s="209"/>
      <c r="G322" s="197"/>
      <c r="H322" s="196"/>
      <c r="I322" s="196"/>
      <c r="J322" s="196"/>
      <c r="K322" s="183"/>
      <c r="L322" s="196"/>
      <c r="M322" s="196"/>
      <c r="O322" s="196"/>
      <c r="P322" s="364"/>
    </row>
    <row r="323" spans="1:16">
      <c r="A323" s="209"/>
      <c r="B323" s="197"/>
      <c r="C323" s="196"/>
      <c r="E323" s="182"/>
      <c r="F323" s="209"/>
      <c r="G323" s="197"/>
      <c r="H323" s="196"/>
      <c r="I323" s="196"/>
      <c r="J323" s="196"/>
      <c r="K323" s="183"/>
      <c r="L323" s="196"/>
      <c r="M323" s="196"/>
      <c r="O323" s="182"/>
      <c r="P323" s="182"/>
    </row>
    <row r="324" spans="1:16">
      <c r="A324" s="364"/>
      <c r="B324" s="197"/>
      <c r="C324" s="196"/>
      <c r="E324" s="182"/>
      <c r="F324" s="364"/>
      <c r="G324" s="197"/>
      <c r="H324" s="196"/>
      <c r="I324" s="196"/>
      <c r="J324" s="196"/>
      <c r="K324" s="183"/>
      <c r="L324" s="196"/>
      <c r="M324" s="196"/>
      <c r="O324" s="182"/>
      <c r="P324" s="182"/>
    </row>
    <row r="325" spans="1:16">
      <c r="A325" s="338"/>
      <c r="B325" s="338"/>
      <c r="C325" s="338"/>
      <c r="D325" s="209"/>
      <c r="F325" s="338"/>
      <c r="G325" s="338"/>
      <c r="H325" s="338"/>
      <c r="I325" s="339"/>
      <c r="J325" s="340"/>
      <c r="K325" s="338"/>
      <c r="L325" s="126"/>
      <c r="M325" s="209"/>
      <c r="N325" s="209"/>
      <c r="P325" s="182"/>
    </row>
    <row r="326" spans="1:16">
      <c r="A326" s="182"/>
      <c r="B326" s="197"/>
      <c r="C326" s="196"/>
      <c r="E326" s="182"/>
      <c r="F326" s="182"/>
      <c r="G326" s="197"/>
      <c r="H326" s="196"/>
      <c r="I326" s="196"/>
      <c r="J326" s="196"/>
      <c r="K326" s="183"/>
      <c r="L326" s="196"/>
      <c r="M326" s="196"/>
      <c r="O326" s="182"/>
      <c r="P326" s="364"/>
    </row>
    <row r="327" spans="1:16">
      <c r="A327" s="364"/>
      <c r="B327" s="197"/>
      <c r="C327" s="196"/>
      <c r="E327" s="182"/>
      <c r="F327" s="364"/>
      <c r="G327" s="197"/>
      <c r="H327" s="196"/>
      <c r="I327" s="196"/>
      <c r="J327" s="196"/>
      <c r="K327" s="183"/>
      <c r="L327" s="196"/>
      <c r="M327" s="196"/>
      <c r="O327" s="182"/>
    </row>
    <row r="328" spans="1:16">
      <c r="A328" s="364"/>
      <c r="B328" s="197"/>
      <c r="C328" s="196"/>
      <c r="E328" s="182"/>
      <c r="F328" s="364"/>
      <c r="G328" s="197"/>
      <c r="H328" s="196"/>
      <c r="I328" s="196"/>
      <c r="J328" s="196"/>
      <c r="K328" s="183"/>
      <c r="L328" s="196"/>
      <c r="M328" s="196"/>
      <c r="O328" s="182"/>
      <c r="P328" s="364"/>
    </row>
    <row r="329" spans="1:16">
      <c r="A329" s="364"/>
      <c r="B329" s="197"/>
      <c r="C329" s="196"/>
      <c r="E329" s="182"/>
      <c r="F329" s="364"/>
      <c r="G329" s="197"/>
      <c r="H329" s="196"/>
      <c r="I329" s="196"/>
      <c r="J329" s="196"/>
      <c r="K329" s="183"/>
      <c r="L329" s="196"/>
      <c r="M329" s="196"/>
      <c r="O329" s="182"/>
      <c r="P329" s="364"/>
    </row>
    <row r="330" spans="1:16">
      <c r="A330" s="364"/>
      <c r="B330" s="197"/>
      <c r="C330" s="196"/>
      <c r="F330" s="364"/>
      <c r="G330" s="197"/>
      <c r="H330" s="196"/>
      <c r="I330" s="196"/>
      <c r="J330" s="196"/>
      <c r="K330" s="183"/>
      <c r="L330" s="196"/>
      <c r="M330" s="196"/>
      <c r="P330" s="364"/>
    </row>
    <row r="331" spans="1:16">
      <c r="A331" s="209"/>
      <c r="B331" s="197"/>
      <c r="C331" s="196"/>
      <c r="E331" s="182"/>
      <c r="F331" s="209"/>
      <c r="G331" s="197"/>
      <c r="H331" s="196"/>
      <c r="I331" s="196"/>
      <c r="J331" s="196"/>
      <c r="K331" s="183"/>
      <c r="L331" s="196"/>
      <c r="M331" s="196"/>
      <c r="O331" s="182"/>
      <c r="P331" s="364"/>
    </row>
    <row r="332" spans="1:16">
      <c r="A332" s="338"/>
      <c r="B332" s="338"/>
      <c r="C332" s="338"/>
      <c r="D332" s="209"/>
      <c r="E332" s="182"/>
      <c r="F332" s="338"/>
      <c r="G332" s="338"/>
      <c r="H332" s="338"/>
      <c r="I332" s="339"/>
      <c r="J332" s="340"/>
      <c r="K332" s="338"/>
      <c r="L332" s="197"/>
      <c r="N332" s="209"/>
      <c r="O332" s="182"/>
    </row>
    <row r="333" spans="1:16">
      <c r="A333" s="338"/>
      <c r="B333" s="338"/>
      <c r="C333" s="338"/>
      <c r="D333" s="209"/>
      <c r="E333" s="182"/>
      <c r="F333" s="338"/>
      <c r="G333" s="338"/>
      <c r="H333" s="338"/>
      <c r="I333" s="339"/>
      <c r="J333" s="340"/>
      <c r="K333" s="338"/>
      <c r="L333" s="126"/>
      <c r="M333" s="209"/>
      <c r="N333" s="209"/>
      <c r="O333" s="182"/>
      <c r="P333" s="364"/>
    </row>
    <row r="334" spans="1:16">
      <c r="A334" s="209"/>
      <c r="B334" s="197"/>
      <c r="C334" s="196"/>
      <c r="F334" s="209"/>
      <c r="G334" s="197"/>
      <c r="H334" s="196"/>
      <c r="I334" s="196"/>
      <c r="J334" s="196"/>
      <c r="K334" s="183"/>
      <c r="L334" s="196"/>
      <c r="M334" s="196"/>
      <c r="P334" s="364"/>
    </row>
    <row r="335" spans="1:16">
      <c r="A335" s="364"/>
      <c r="B335" s="197"/>
      <c r="C335" s="196"/>
      <c r="F335" s="364"/>
      <c r="G335" s="197"/>
      <c r="H335" s="196"/>
      <c r="I335" s="196"/>
      <c r="J335" s="196"/>
      <c r="K335" s="183"/>
      <c r="L335" s="196"/>
      <c r="M335" s="196"/>
      <c r="P335" s="364"/>
    </row>
    <row r="336" spans="1:16">
      <c r="A336" s="364"/>
      <c r="B336" s="197"/>
      <c r="C336" s="196"/>
      <c r="E336" s="182"/>
      <c r="F336" s="364"/>
      <c r="G336" s="197"/>
      <c r="H336" s="196"/>
      <c r="I336" s="196"/>
      <c r="J336" s="196"/>
      <c r="K336" s="183"/>
      <c r="L336" s="196"/>
      <c r="M336" s="196"/>
      <c r="O336" s="182"/>
    </row>
    <row r="337" spans="1:16">
      <c r="A337" s="364"/>
      <c r="B337" s="197"/>
      <c r="C337" s="196"/>
      <c r="E337" s="182"/>
      <c r="F337" s="364"/>
      <c r="G337" s="197"/>
      <c r="H337" s="196"/>
      <c r="I337" s="196"/>
      <c r="J337" s="196"/>
      <c r="K337" s="183"/>
      <c r="L337" s="196"/>
      <c r="M337" s="196"/>
      <c r="O337" s="182"/>
    </row>
    <row r="338" spans="1:16">
      <c r="A338" s="364"/>
      <c r="B338" s="197"/>
      <c r="C338" s="196"/>
      <c r="E338" s="182"/>
      <c r="F338" s="364"/>
      <c r="G338" s="197"/>
      <c r="H338" s="196"/>
      <c r="I338" s="196"/>
      <c r="J338" s="196"/>
      <c r="K338" s="183"/>
      <c r="L338" s="196"/>
      <c r="M338" s="196"/>
      <c r="O338" s="182"/>
      <c r="P338" s="364"/>
    </row>
    <row r="339" spans="1:16">
      <c r="A339" s="209"/>
      <c r="B339" s="197"/>
      <c r="C339" s="196"/>
      <c r="F339" s="209"/>
      <c r="G339" s="197"/>
      <c r="H339" s="196"/>
      <c r="I339" s="196"/>
      <c r="J339" s="196"/>
      <c r="K339" s="183"/>
      <c r="L339" s="196"/>
      <c r="M339" s="196"/>
      <c r="P339" s="364"/>
    </row>
    <row r="340" spans="1:16">
      <c r="A340" s="364"/>
      <c r="B340" s="197"/>
      <c r="C340" s="196"/>
      <c r="F340" s="364"/>
      <c r="G340" s="197"/>
      <c r="H340" s="196"/>
      <c r="I340" s="196"/>
      <c r="J340" s="196"/>
      <c r="K340" s="183"/>
      <c r="L340" s="196"/>
      <c r="M340" s="196"/>
      <c r="P340" s="364"/>
    </row>
    <row r="341" spans="1:16">
      <c r="A341" s="209"/>
      <c r="B341" s="197"/>
      <c r="C341" s="196"/>
      <c r="F341" s="209"/>
      <c r="G341" s="197"/>
      <c r="H341" s="196"/>
      <c r="I341" s="196"/>
      <c r="J341" s="196"/>
      <c r="K341" s="183"/>
      <c r="L341" s="196"/>
      <c r="M341" s="196"/>
    </row>
    <row r="342" spans="1:16">
      <c r="A342" s="364"/>
      <c r="B342" s="197"/>
      <c r="C342" s="196"/>
      <c r="F342" s="364"/>
      <c r="G342" s="197"/>
      <c r="H342" s="196"/>
      <c r="I342" s="196"/>
      <c r="J342" s="196"/>
      <c r="K342" s="183"/>
      <c r="L342" s="196"/>
      <c r="M342" s="196"/>
    </row>
    <row r="343" spans="1:16">
      <c r="A343" s="209"/>
      <c r="B343" s="197"/>
      <c r="C343" s="196"/>
      <c r="F343" s="209"/>
      <c r="G343" s="197"/>
      <c r="H343" s="196"/>
      <c r="I343" s="196"/>
      <c r="J343" s="196"/>
      <c r="K343" s="183"/>
      <c r="L343" s="196"/>
      <c r="M343" s="196"/>
    </row>
    <row r="344" spans="1:16">
      <c r="A344" s="364"/>
      <c r="B344" s="197"/>
      <c r="C344" s="196"/>
      <c r="F344" s="364"/>
      <c r="G344" s="197"/>
      <c r="H344" s="196"/>
      <c r="I344" s="196"/>
      <c r="J344" s="196"/>
      <c r="K344" s="183"/>
      <c r="L344" s="196"/>
      <c r="M344" s="196"/>
    </row>
    <row r="345" spans="1:16">
      <c r="A345" s="209"/>
      <c r="B345" s="197"/>
      <c r="C345" s="196"/>
      <c r="E345" s="182"/>
      <c r="F345" s="209"/>
      <c r="G345" s="197"/>
      <c r="H345" s="196"/>
      <c r="I345" s="196"/>
      <c r="J345" s="196"/>
      <c r="K345" s="183"/>
      <c r="L345" s="196"/>
      <c r="M345" s="196"/>
      <c r="O345" s="182"/>
      <c r="P345" s="182"/>
    </row>
    <row r="346" spans="1:16">
      <c r="A346" s="209"/>
      <c r="B346" s="197"/>
      <c r="C346" s="196"/>
      <c r="F346" s="209"/>
      <c r="G346" s="197"/>
      <c r="H346" s="196"/>
      <c r="I346" s="196"/>
      <c r="J346" s="196"/>
      <c r="K346" s="183"/>
      <c r="L346" s="196"/>
      <c r="M346" s="196"/>
    </row>
    <row r="347" spans="1:16">
      <c r="A347" s="364"/>
      <c r="B347" s="197"/>
      <c r="C347" s="196"/>
      <c r="F347" s="364"/>
      <c r="G347" s="197"/>
      <c r="H347" s="196"/>
      <c r="I347" s="196"/>
      <c r="J347" s="196"/>
      <c r="K347" s="183"/>
      <c r="L347" s="196"/>
      <c r="M347" s="196"/>
      <c r="P347" s="364"/>
    </row>
    <row r="348" spans="1:16">
      <c r="A348" s="364"/>
      <c r="B348" s="197"/>
      <c r="C348" s="196"/>
      <c r="F348" s="364"/>
      <c r="G348" s="197"/>
      <c r="H348" s="196"/>
      <c r="I348" s="196"/>
      <c r="J348" s="196"/>
      <c r="K348" s="183"/>
      <c r="L348" s="196"/>
      <c r="M348" s="196"/>
    </row>
    <row r="349" spans="1:16">
      <c r="A349" s="364"/>
      <c r="B349" s="197"/>
      <c r="C349" s="196"/>
      <c r="F349" s="364"/>
      <c r="G349" s="197"/>
      <c r="H349" s="196"/>
      <c r="I349" s="196"/>
      <c r="J349" s="196"/>
      <c r="K349" s="183"/>
      <c r="L349" s="196"/>
      <c r="M349" s="196"/>
    </row>
    <row r="350" spans="1:16">
      <c r="A350" s="209"/>
      <c r="B350" s="197"/>
      <c r="C350" s="196"/>
      <c r="E350" s="182"/>
      <c r="F350" s="209"/>
      <c r="G350" s="197"/>
      <c r="H350" s="196"/>
      <c r="I350" s="196"/>
      <c r="J350" s="196"/>
      <c r="K350" s="183"/>
      <c r="L350" s="196"/>
      <c r="M350" s="196"/>
      <c r="O350" s="182"/>
    </row>
    <row r="351" spans="1:16">
      <c r="A351" s="209"/>
      <c r="B351" s="197"/>
      <c r="C351" s="196"/>
      <c r="F351" s="209"/>
      <c r="G351" s="197"/>
      <c r="H351" s="196"/>
      <c r="I351" s="196"/>
      <c r="J351" s="196"/>
      <c r="K351" s="183"/>
      <c r="L351" s="196"/>
      <c r="M351" s="196"/>
    </row>
    <row r="352" spans="1:16">
      <c r="A352" s="209"/>
      <c r="B352" s="197"/>
      <c r="C352" s="196"/>
      <c r="F352" s="209"/>
      <c r="G352" s="197"/>
      <c r="H352" s="196"/>
      <c r="I352" s="196"/>
      <c r="J352" s="196"/>
      <c r="K352" s="183"/>
      <c r="L352" s="196"/>
      <c r="M352" s="196"/>
      <c r="P352" s="364"/>
    </row>
    <row r="353" spans="1:16">
      <c r="A353" s="209"/>
      <c r="B353" s="197"/>
      <c r="C353" s="196"/>
      <c r="F353" s="209"/>
      <c r="G353" s="197"/>
      <c r="H353" s="196"/>
      <c r="I353" s="196"/>
      <c r="J353" s="196"/>
      <c r="K353" s="183"/>
      <c r="L353" s="196"/>
      <c r="M353" s="196"/>
    </row>
    <row r="354" spans="1:16">
      <c r="A354" s="364"/>
      <c r="B354" s="197"/>
      <c r="C354" s="196"/>
      <c r="F354" s="364"/>
      <c r="G354" s="197"/>
      <c r="H354" s="196"/>
      <c r="I354" s="196"/>
      <c r="J354" s="196"/>
      <c r="K354" s="183"/>
      <c r="L354" s="196"/>
      <c r="M354" s="196"/>
    </row>
    <row r="355" spans="1:16">
      <c r="A355" s="209"/>
      <c r="B355" s="197"/>
      <c r="C355" s="196"/>
      <c r="F355" s="209"/>
      <c r="G355" s="197"/>
      <c r="H355" s="196"/>
      <c r="I355" s="196"/>
      <c r="J355" s="196"/>
      <c r="K355" s="183"/>
      <c r="L355" s="196"/>
      <c r="M355" s="196"/>
    </row>
    <row r="356" spans="1:16">
      <c r="A356" s="364"/>
      <c r="B356" s="197"/>
      <c r="C356" s="196"/>
      <c r="F356" s="364"/>
      <c r="G356" s="197"/>
      <c r="H356" s="196"/>
      <c r="I356" s="196"/>
      <c r="J356" s="196"/>
      <c r="K356" s="183"/>
      <c r="L356" s="196"/>
      <c r="M356" s="196"/>
    </row>
    <row r="357" spans="1:16">
      <c r="A357" s="209"/>
      <c r="B357" s="197"/>
      <c r="C357" s="196"/>
      <c r="E357" s="182"/>
      <c r="F357" s="209"/>
      <c r="G357" s="197"/>
      <c r="H357" s="196"/>
      <c r="I357" s="196"/>
      <c r="J357" s="196"/>
      <c r="K357" s="183"/>
      <c r="L357" s="196"/>
      <c r="M357" s="196"/>
      <c r="O357" s="182"/>
    </row>
    <row r="358" spans="1:16">
      <c r="A358" s="209"/>
      <c r="B358" s="197"/>
      <c r="C358" s="196"/>
      <c r="F358" s="209"/>
      <c r="G358" s="197"/>
      <c r="H358" s="196"/>
      <c r="I358" s="196"/>
      <c r="J358" s="196"/>
      <c r="K358" s="183"/>
      <c r="L358" s="196"/>
      <c r="M358" s="196"/>
    </row>
    <row r="359" spans="1:16">
      <c r="A359" s="209"/>
      <c r="B359" s="197"/>
      <c r="C359" s="196"/>
      <c r="F359" s="209"/>
      <c r="G359" s="197"/>
      <c r="H359" s="196"/>
      <c r="I359" s="196"/>
      <c r="J359" s="196"/>
      <c r="K359" s="183"/>
      <c r="L359" s="196"/>
      <c r="M359" s="196"/>
      <c r="P359" s="182"/>
    </row>
    <row r="360" spans="1:16">
      <c r="A360" s="209"/>
      <c r="B360" s="197"/>
      <c r="C360" s="196"/>
      <c r="F360" s="209"/>
      <c r="G360" s="197"/>
      <c r="H360" s="196"/>
      <c r="I360" s="196"/>
      <c r="J360" s="196"/>
      <c r="K360" s="183"/>
      <c r="L360" s="196"/>
      <c r="M360" s="196"/>
    </row>
    <row r="361" spans="1:16">
      <c r="A361" s="364"/>
      <c r="B361" s="197"/>
      <c r="C361" s="196"/>
      <c r="F361" s="364"/>
      <c r="G361" s="197"/>
      <c r="H361" s="196"/>
      <c r="I361" s="196"/>
      <c r="J361" s="196"/>
      <c r="K361" s="183"/>
      <c r="L361" s="196"/>
      <c r="M361" s="196"/>
    </row>
    <row r="362" spans="1:16">
      <c r="A362" s="209"/>
      <c r="B362" s="197"/>
      <c r="C362" s="196"/>
      <c r="F362" s="209"/>
      <c r="G362" s="197"/>
      <c r="H362" s="196"/>
      <c r="I362" s="196"/>
      <c r="J362" s="196"/>
      <c r="K362" s="183"/>
      <c r="L362" s="196"/>
      <c r="M362" s="196"/>
    </row>
    <row r="363" spans="1:16">
      <c r="A363" s="209"/>
      <c r="B363" s="197"/>
      <c r="C363" s="196"/>
      <c r="E363" s="182"/>
      <c r="F363" s="209"/>
      <c r="G363" s="197"/>
      <c r="H363" s="196"/>
      <c r="I363" s="196"/>
      <c r="J363" s="196"/>
      <c r="K363" s="183"/>
      <c r="L363" s="196"/>
      <c r="M363" s="196"/>
      <c r="O363" s="182"/>
    </row>
    <row r="364" spans="1:16">
      <c r="A364" s="209"/>
      <c r="B364" s="197"/>
      <c r="C364" s="196"/>
      <c r="F364" s="209"/>
      <c r="G364" s="197"/>
      <c r="H364" s="196"/>
      <c r="I364" s="196"/>
      <c r="J364" s="196"/>
      <c r="K364" s="183"/>
      <c r="L364" s="196"/>
      <c r="M364" s="196"/>
    </row>
    <row r="365" spans="1:16">
      <c r="A365" s="209"/>
      <c r="B365" s="197"/>
      <c r="C365" s="196"/>
      <c r="E365" s="182"/>
      <c r="F365" s="209"/>
      <c r="G365" s="197"/>
      <c r="H365" s="196"/>
      <c r="I365" s="196"/>
      <c r="J365" s="196"/>
      <c r="K365" s="183"/>
      <c r="L365" s="196"/>
      <c r="M365" s="196"/>
      <c r="O365" s="182"/>
      <c r="P365" s="364"/>
    </row>
    <row r="366" spans="1:16">
      <c r="A366" s="209"/>
      <c r="B366" s="197"/>
      <c r="C366" s="196"/>
      <c r="F366" s="209"/>
      <c r="G366" s="197"/>
      <c r="H366" s="196"/>
      <c r="I366" s="196"/>
      <c r="J366" s="196"/>
      <c r="K366" s="183"/>
      <c r="L366" s="196"/>
      <c r="M366" s="196"/>
    </row>
    <row r="367" spans="1:16">
      <c r="A367" s="209"/>
      <c r="B367" s="197"/>
      <c r="C367" s="196"/>
      <c r="F367" s="209"/>
      <c r="G367" s="197"/>
      <c r="H367" s="196"/>
      <c r="I367" s="196"/>
      <c r="J367" s="196"/>
      <c r="K367" s="183"/>
      <c r="L367" s="196"/>
      <c r="M367" s="196"/>
      <c r="P367" s="364"/>
    </row>
    <row r="368" spans="1:16">
      <c r="A368" s="364"/>
      <c r="B368" s="197"/>
      <c r="C368" s="196"/>
      <c r="E368" s="182"/>
      <c r="F368" s="364"/>
      <c r="G368" s="197"/>
      <c r="H368" s="196"/>
      <c r="I368" s="196"/>
      <c r="J368" s="196"/>
      <c r="K368" s="183"/>
      <c r="L368" s="196"/>
      <c r="M368" s="196"/>
      <c r="O368" s="182"/>
    </row>
    <row r="369" spans="1:16">
      <c r="A369" s="209"/>
      <c r="B369" s="197"/>
      <c r="C369" s="196"/>
      <c r="F369" s="209"/>
      <c r="G369" s="197"/>
      <c r="H369" s="196"/>
      <c r="I369" s="196"/>
      <c r="J369" s="196"/>
      <c r="K369" s="183"/>
      <c r="L369" s="196"/>
      <c r="M369" s="196"/>
    </row>
    <row r="370" spans="1:16">
      <c r="A370" s="209"/>
      <c r="B370" s="197"/>
      <c r="C370" s="196"/>
      <c r="F370" s="209"/>
      <c r="G370" s="197"/>
      <c r="H370" s="196"/>
      <c r="I370" s="196"/>
      <c r="J370" s="196"/>
      <c r="K370" s="183"/>
      <c r="L370" s="196"/>
      <c r="M370" s="196"/>
      <c r="P370" s="364"/>
    </row>
    <row r="371" spans="1:16">
      <c r="A371" s="209"/>
      <c r="B371" s="197"/>
      <c r="C371" s="196"/>
      <c r="E371" s="182"/>
      <c r="F371" s="209"/>
      <c r="G371" s="197"/>
      <c r="H371" s="196"/>
      <c r="I371" s="196"/>
      <c r="J371" s="196"/>
      <c r="K371" s="183"/>
      <c r="L371" s="196"/>
      <c r="M371" s="196"/>
      <c r="O371" s="182"/>
    </row>
    <row r="372" spans="1:16">
      <c r="A372" s="209"/>
      <c r="B372" s="197"/>
      <c r="C372" s="196"/>
      <c r="E372" s="182"/>
      <c r="F372" s="209"/>
      <c r="G372" s="197"/>
      <c r="H372" s="196"/>
      <c r="I372" s="196"/>
      <c r="J372" s="196"/>
      <c r="K372" s="183"/>
      <c r="L372" s="196"/>
      <c r="M372" s="196"/>
      <c r="O372" s="182"/>
    </row>
    <row r="373" spans="1:16">
      <c r="A373" s="209"/>
      <c r="B373" s="197"/>
      <c r="C373" s="196"/>
      <c r="F373" s="209"/>
      <c r="G373" s="197"/>
      <c r="H373" s="196"/>
      <c r="I373" s="196"/>
      <c r="J373" s="196"/>
      <c r="K373" s="183"/>
      <c r="L373" s="196"/>
      <c r="M373" s="196"/>
      <c r="P373" s="364"/>
    </row>
    <row r="374" spans="1:16">
      <c r="A374" s="338"/>
      <c r="B374" s="338"/>
      <c r="C374" s="338"/>
      <c r="D374" s="209"/>
      <c r="F374" s="338"/>
      <c r="G374" s="338"/>
      <c r="H374" s="338"/>
      <c r="I374" s="339"/>
      <c r="J374" s="340"/>
      <c r="K374" s="338"/>
      <c r="L374" s="126"/>
      <c r="M374" s="209"/>
      <c r="N374" s="209"/>
      <c r="P374" s="364"/>
    </row>
    <row r="375" spans="1:16">
      <c r="A375" s="209"/>
      <c r="B375" s="197"/>
      <c r="C375" s="196"/>
      <c r="E375" s="182"/>
      <c r="F375" s="209"/>
      <c r="G375" s="197"/>
      <c r="H375" s="196"/>
      <c r="I375" s="196"/>
      <c r="J375" s="196"/>
      <c r="K375" s="183"/>
      <c r="L375" s="196"/>
      <c r="M375" s="196"/>
      <c r="O375" s="182"/>
      <c r="P375" s="182"/>
    </row>
    <row r="376" spans="1:16">
      <c r="A376" s="364"/>
      <c r="B376" s="197"/>
      <c r="C376" s="196"/>
      <c r="F376" s="364"/>
      <c r="G376" s="197"/>
      <c r="H376" s="196"/>
      <c r="I376" s="196"/>
      <c r="J376" s="196"/>
      <c r="K376" s="183"/>
      <c r="L376" s="196"/>
      <c r="M376" s="196"/>
    </row>
    <row r="377" spans="1:16">
      <c r="A377" s="209"/>
      <c r="B377" s="197"/>
      <c r="C377" s="196"/>
      <c r="E377" s="182"/>
      <c r="F377" s="209"/>
      <c r="G377" s="197"/>
      <c r="H377" s="196"/>
      <c r="I377" s="196"/>
      <c r="J377" s="196"/>
      <c r="K377" s="183"/>
      <c r="L377" s="196"/>
      <c r="M377" s="196"/>
      <c r="O377" s="182"/>
      <c r="P377" s="182"/>
    </row>
    <row r="378" spans="1:16">
      <c r="A378" s="209"/>
      <c r="B378" s="197"/>
      <c r="C378" s="196"/>
      <c r="E378" s="182"/>
      <c r="F378" s="209"/>
      <c r="G378" s="197"/>
      <c r="H378" s="196"/>
      <c r="I378" s="196"/>
      <c r="J378" s="196"/>
      <c r="K378" s="183"/>
      <c r="L378" s="196"/>
      <c r="M378" s="196"/>
      <c r="O378" s="182"/>
    </row>
    <row r="379" spans="1:16">
      <c r="A379" s="364"/>
      <c r="B379" s="197"/>
      <c r="C379" s="196"/>
      <c r="E379" s="182"/>
      <c r="F379" s="364"/>
      <c r="G379" s="197"/>
      <c r="H379" s="196"/>
      <c r="I379" s="196"/>
      <c r="J379" s="196"/>
      <c r="K379" s="183"/>
      <c r="L379" s="196"/>
      <c r="M379" s="196"/>
      <c r="O379" s="182"/>
      <c r="P379" s="364"/>
    </row>
    <row r="380" spans="1:16">
      <c r="A380" s="209"/>
      <c r="B380" s="197"/>
      <c r="C380" s="196"/>
      <c r="E380" s="182"/>
      <c r="F380" s="209"/>
      <c r="G380" s="197"/>
      <c r="H380" s="196"/>
      <c r="I380" s="196"/>
      <c r="J380" s="196"/>
      <c r="K380" s="183"/>
      <c r="L380" s="196"/>
      <c r="M380" s="196"/>
      <c r="O380" s="182"/>
      <c r="P380" s="364"/>
    </row>
    <row r="381" spans="1:16">
      <c r="A381" s="209"/>
      <c r="B381" s="197"/>
      <c r="C381" s="196"/>
      <c r="E381" s="182"/>
      <c r="F381" s="209"/>
      <c r="G381" s="197"/>
      <c r="H381" s="196"/>
      <c r="I381" s="196"/>
      <c r="J381" s="196"/>
      <c r="K381" s="183"/>
      <c r="L381" s="196"/>
      <c r="M381" s="196"/>
      <c r="O381" s="182"/>
      <c r="P381" s="364"/>
    </row>
    <row r="382" spans="1:16">
      <c r="A382" s="338"/>
      <c r="B382" s="338"/>
      <c r="C382" s="338"/>
      <c r="D382" s="209"/>
      <c r="E382" s="182"/>
      <c r="F382" s="338"/>
      <c r="G382" s="338"/>
      <c r="H382" s="338"/>
      <c r="I382" s="339"/>
      <c r="J382" s="340"/>
      <c r="K382" s="338"/>
      <c r="L382" s="126"/>
      <c r="M382" s="209"/>
      <c r="N382" s="209"/>
      <c r="O382" s="182"/>
      <c r="P382" s="364"/>
    </row>
    <row r="383" spans="1:16">
      <c r="A383" s="364"/>
      <c r="B383" s="197"/>
      <c r="C383" s="196"/>
      <c r="E383" s="182"/>
      <c r="F383" s="364"/>
      <c r="G383" s="197"/>
      <c r="H383" s="196"/>
      <c r="I383" s="196"/>
      <c r="J383" s="196"/>
      <c r="K383" s="183"/>
      <c r="L383" s="196"/>
      <c r="M383" s="196"/>
      <c r="O383" s="182"/>
      <c r="P383" s="364"/>
    </row>
    <row r="384" spans="1:16">
      <c r="A384" s="364"/>
      <c r="B384" s="197"/>
      <c r="C384" s="196"/>
      <c r="E384" s="182"/>
      <c r="F384" s="364"/>
      <c r="G384" s="197"/>
      <c r="H384" s="196"/>
      <c r="I384" s="196"/>
      <c r="J384" s="196"/>
      <c r="K384" s="183"/>
      <c r="L384" s="196"/>
      <c r="M384" s="196"/>
      <c r="O384" s="182"/>
      <c r="P384" s="364"/>
    </row>
    <row r="385" spans="1:16">
      <c r="A385" s="209"/>
      <c r="B385" s="197"/>
      <c r="C385" s="196"/>
      <c r="F385" s="209"/>
      <c r="G385" s="197"/>
      <c r="H385" s="196"/>
      <c r="I385" s="196"/>
      <c r="J385" s="196"/>
      <c r="K385" s="183"/>
      <c r="L385" s="196"/>
      <c r="M385" s="196"/>
      <c r="P385" s="364"/>
    </row>
    <row r="386" spans="1:16">
      <c r="A386" s="209"/>
      <c r="B386" s="197"/>
      <c r="C386" s="196"/>
      <c r="F386" s="209"/>
      <c r="G386" s="197"/>
      <c r="H386" s="196"/>
      <c r="I386" s="196"/>
      <c r="J386" s="196"/>
      <c r="K386" s="183"/>
      <c r="L386" s="196"/>
      <c r="M386" s="196"/>
      <c r="P386" s="182"/>
    </row>
    <row r="387" spans="1:16">
      <c r="A387" s="364"/>
      <c r="B387" s="197"/>
      <c r="C387" s="196"/>
      <c r="F387" s="364"/>
      <c r="G387" s="197"/>
      <c r="H387" s="196"/>
      <c r="I387" s="196"/>
      <c r="J387" s="196"/>
      <c r="K387" s="183"/>
      <c r="L387" s="196"/>
      <c r="M387" s="196"/>
    </row>
    <row r="388" spans="1:16">
      <c r="A388" s="209"/>
      <c r="B388" s="197"/>
      <c r="C388" s="196"/>
      <c r="F388" s="209"/>
      <c r="G388" s="197"/>
      <c r="H388" s="196"/>
      <c r="I388" s="196"/>
      <c r="J388" s="196"/>
      <c r="K388" s="183"/>
      <c r="L388" s="196"/>
      <c r="M388" s="196"/>
    </row>
    <row r="389" spans="1:16">
      <c r="A389" s="364"/>
      <c r="B389" s="197"/>
      <c r="C389" s="196"/>
      <c r="F389" s="364"/>
      <c r="G389" s="197"/>
      <c r="H389" s="196"/>
      <c r="I389" s="196"/>
      <c r="J389" s="196"/>
      <c r="K389" s="183"/>
      <c r="L389" s="196"/>
      <c r="M389" s="196"/>
    </row>
    <row r="390" spans="1:16">
      <c r="A390" s="364"/>
      <c r="B390" s="197"/>
      <c r="C390" s="196"/>
      <c r="F390" s="364"/>
      <c r="G390" s="197"/>
      <c r="H390" s="196"/>
      <c r="I390" s="196"/>
      <c r="J390" s="196"/>
      <c r="K390" s="183"/>
      <c r="L390" s="196"/>
      <c r="M390" s="196"/>
    </row>
    <row r="391" spans="1:16">
      <c r="A391" s="364"/>
      <c r="B391" s="197"/>
      <c r="C391" s="196"/>
      <c r="F391" s="364"/>
      <c r="G391" s="197"/>
      <c r="H391" s="196"/>
      <c r="I391" s="196"/>
      <c r="J391" s="196"/>
      <c r="K391" s="183"/>
      <c r="L391" s="196"/>
      <c r="M391" s="196"/>
    </row>
    <row r="392" spans="1:16">
      <c r="A392" s="182"/>
      <c r="B392" s="197"/>
      <c r="C392" s="196"/>
      <c r="E392" s="182"/>
      <c r="F392" s="182"/>
      <c r="G392" s="197"/>
      <c r="H392" s="196"/>
      <c r="I392" s="196"/>
      <c r="J392" s="196"/>
      <c r="K392" s="183"/>
      <c r="L392" s="196"/>
      <c r="M392" s="196"/>
      <c r="O392" s="182"/>
    </row>
    <row r="393" spans="1:16">
      <c r="A393" s="209"/>
      <c r="B393" s="197"/>
      <c r="C393" s="196"/>
      <c r="E393" s="182"/>
      <c r="F393" s="209"/>
      <c r="G393" s="197"/>
      <c r="H393" s="196"/>
      <c r="I393" s="196"/>
      <c r="J393" s="196"/>
      <c r="K393" s="183"/>
      <c r="L393" s="196"/>
      <c r="M393" s="196"/>
      <c r="O393" s="182"/>
    </row>
    <row r="394" spans="1:16">
      <c r="A394" s="209"/>
      <c r="B394" s="197"/>
      <c r="C394" s="196"/>
      <c r="E394" s="182"/>
      <c r="F394" s="209"/>
      <c r="G394" s="197"/>
      <c r="H394" s="196"/>
      <c r="I394" s="196"/>
      <c r="J394" s="196"/>
      <c r="K394" s="183"/>
      <c r="L394" s="196"/>
      <c r="M394" s="196"/>
      <c r="O394" s="182"/>
      <c r="P394" s="364"/>
    </row>
    <row r="395" spans="1:16">
      <c r="A395" s="364"/>
      <c r="B395" s="197"/>
      <c r="C395" s="196"/>
      <c r="E395" s="182"/>
      <c r="F395" s="364"/>
      <c r="G395" s="197"/>
      <c r="H395" s="196"/>
      <c r="I395" s="196"/>
      <c r="J395" s="196"/>
      <c r="K395" s="183"/>
      <c r="L395" s="196"/>
      <c r="M395" s="196"/>
      <c r="O395" s="182"/>
      <c r="P395" s="364"/>
    </row>
    <row r="396" spans="1:16">
      <c r="A396" s="364"/>
      <c r="B396" s="197"/>
      <c r="C396" s="196"/>
      <c r="F396" s="364"/>
      <c r="G396" s="197"/>
      <c r="H396" s="196"/>
      <c r="I396" s="196"/>
      <c r="J396" s="196"/>
      <c r="K396" s="183"/>
      <c r="L396" s="196"/>
      <c r="M396" s="196"/>
      <c r="P396" s="364"/>
    </row>
    <row r="397" spans="1:16">
      <c r="A397" s="364"/>
      <c r="B397" s="197"/>
      <c r="C397" s="196"/>
      <c r="E397" s="182"/>
      <c r="F397" s="364"/>
      <c r="G397" s="197"/>
      <c r="H397" s="196"/>
      <c r="I397" s="196"/>
      <c r="J397" s="196"/>
      <c r="K397" s="183"/>
      <c r="L397" s="196"/>
      <c r="M397" s="196"/>
      <c r="O397" s="182"/>
      <c r="P397" s="364"/>
    </row>
    <row r="398" spans="1:16">
      <c r="A398" s="209"/>
      <c r="B398" s="197"/>
      <c r="C398" s="196"/>
      <c r="E398" s="182"/>
      <c r="F398" s="209"/>
      <c r="G398" s="197"/>
      <c r="H398" s="196"/>
      <c r="I398" s="196"/>
      <c r="J398" s="196"/>
      <c r="K398" s="183"/>
      <c r="L398" s="196"/>
      <c r="M398" s="196"/>
      <c r="O398" s="182"/>
    </row>
    <row r="399" spans="1:16">
      <c r="A399" s="209"/>
      <c r="B399" s="197"/>
      <c r="C399" s="196"/>
      <c r="E399" s="182"/>
      <c r="F399" s="209"/>
      <c r="G399" s="197"/>
      <c r="H399" s="196"/>
      <c r="I399" s="196"/>
      <c r="J399" s="196"/>
      <c r="K399" s="183"/>
      <c r="L399" s="196"/>
      <c r="M399" s="196"/>
      <c r="O399" s="182"/>
      <c r="P399" s="364"/>
    </row>
    <row r="400" spans="1:16">
      <c r="A400" s="209"/>
      <c r="B400" s="197"/>
      <c r="C400" s="196"/>
      <c r="F400" s="209"/>
      <c r="G400" s="197"/>
      <c r="H400" s="196"/>
      <c r="I400" s="196"/>
      <c r="J400" s="196"/>
      <c r="K400" s="183"/>
      <c r="L400" s="196"/>
      <c r="M400" s="196"/>
      <c r="P400" s="182"/>
    </row>
    <row r="401" spans="1:16">
      <c r="A401" s="209"/>
      <c r="B401" s="197"/>
      <c r="C401" s="196"/>
      <c r="F401" s="209"/>
      <c r="G401" s="197"/>
      <c r="H401" s="196"/>
      <c r="I401" s="196"/>
      <c r="J401" s="196"/>
      <c r="K401" s="183"/>
      <c r="L401" s="196"/>
      <c r="M401" s="196"/>
      <c r="P401" s="182"/>
    </row>
    <row r="402" spans="1:16">
      <c r="A402" s="209"/>
      <c r="B402" s="197"/>
      <c r="C402" s="196"/>
      <c r="E402" s="182"/>
      <c r="F402" s="209"/>
      <c r="G402" s="197"/>
      <c r="H402" s="196"/>
      <c r="I402" s="196"/>
      <c r="J402" s="196"/>
      <c r="K402" s="183"/>
      <c r="L402" s="196"/>
      <c r="M402" s="196"/>
      <c r="O402" s="182"/>
    </row>
    <row r="403" spans="1:16">
      <c r="A403" s="209"/>
      <c r="B403" s="197"/>
      <c r="C403" s="196"/>
      <c r="E403" s="182"/>
      <c r="F403" s="209"/>
      <c r="G403" s="197"/>
      <c r="H403" s="196"/>
      <c r="I403" s="196"/>
      <c r="J403" s="196"/>
      <c r="K403" s="183"/>
      <c r="L403" s="196"/>
      <c r="M403" s="196"/>
      <c r="O403" s="182"/>
    </row>
    <row r="404" spans="1:16">
      <c r="A404" s="209"/>
      <c r="B404" s="197"/>
      <c r="C404" s="196"/>
      <c r="E404" s="182"/>
      <c r="F404" s="209"/>
      <c r="G404" s="197"/>
      <c r="H404" s="196"/>
      <c r="I404" s="196"/>
      <c r="J404" s="196"/>
      <c r="K404" s="183"/>
      <c r="L404" s="196"/>
      <c r="M404" s="196"/>
      <c r="O404" s="182"/>
      <c r="P404" s="364"/>
    </row>
    <row r="405" spans="1:16">
      <c r="A405" s="364"/>
      <c r="B405" s="197"/>
      <c r="C405" s="196"/>
      <c r="E405" s="182"/>
      <c r="F405" s="364"/>
      <c r="G405" s="197"/>
      <c r="H405" s="196"/>
      <c r="I405" s="196"/>
      <c r="J405" s="196"/>
      <c r="K405" s="183"/>
      <c r="L405" s="196"/>
      <c r="M405" s="196"/>
      <c r="O405" s="182"/>
      <c r="P405" s="364"/>
    </row>
    <row r="406" spans="1:16">
      <c r="A406" s="364"/>
      <c r="B406" s="197"/>
      <c r="C406" s="196"/>
      <c r="F406" s="364"/>
      <c r="G406" s="197"/>
      <c r="H406" s="196"/>
      <c r="I406" s="196"/>
      <c r="J406" s="196"/>
      <c r="K406" s="183"/>
      <c r="L406" s="196"/>
      <c r="M406" s="196"/>
      <c r="P406" s="364"/>
    </row>
    <row r="407" spans="1:16">
      <c r="A407" s="364"/>
      <c r="B407" s="197"/>
      <c r="C407" s="196"/>
      <c r="F407" s="364"/>
      <c r="G407" s="197"/>
      <c r="H407" s="196"/>
      <c r="I407" s="196"/>
      <c r="J407" s="196"/>
      <c r="K407" s="183"/>
      <c r="L407" s="196"/>
      <c r="M407" s="196"/>
      <c r="P407" s="364"/>
    </row>
    <row r="408" spans="1:16">
      <c r="A408" s="209"/>
      <c r="B408" s="197"/>
      <c r="C408" s="196"/>
      <c r="F408" s="209"/>
      <c r="G408" s="197"/>
      <c r="H408" s="196"/>
      <c r="I408" s="196"/>
      <c r="J408" s="196"/>
      <c r="K408" s="183"/>
      <c r="L408" s="196"/>
      <c r="M408" s="196"/>
    </row>
    <row r="409" spans="1:16">
      <c r="A409" s="209"/>
      <c r="B409" s="197"/>
      <c r="C409" s="196"/>
      <c r="E409" s="182"/>
      <c r="F409" s="209"/>
      <c r="G409" s="197"/>
      <c r="H409" s="196"/>
      <c r="I409" s="196"/>
      <c r="J409" s="196"/>
      <c r="K409" s="183"/>
      <c r="L409" s="196"/>
      <c r="M409" s="196"/>
      <c r="O409" s="182"/>
    </row>
    <row r="410" spans="1:16">
      <c r="A410" s="364"/>
      <c r="B410" s="197"/>
      <c r="C410" s="196"/>
      <c r="E410" s="182"/>
      <c r="F410" s="364"/>
      <c r="G410" s="197"/>
      <c r="H410" s="196"/>
      <c r="I410" s="196"/>
      <c r="J410" s="196"/>
      <c r="K410" s="183"/>
      <c r="L410" s="196"/>
      <c r="M410" s="196"/>
      <c r="O410" s="182"/>
    </row>
    <row r="411" spans="1:16">
      <c r="A411" s="364"/>
      <c r="B411" s="197"/>
      <c r="C411" s="196"/>
      <c r="E411" s="182"/>
      <c r="F411" s="364"/>
      <c r="G411" s="197"/>
      <c r="H411" s="196"/>
      <c r="I411" s="196"/>
      <c r="J411" s="196"/>
      <c r="K411" s="183"/>
      <c r="L411" s="196"/>
      <c r="M411" s="196"/>
      <c r="O411" s="182"/>
      <c r="P411" s="364"/>
    </row>
    <row r="412" spans="1:16">
      <c r="A412" s="209"/>
      <c r="B412" s="197"/>
      <c r="C412" s="196"/>
      <c r="E412" s="182"/>
      <c r="F412" s="209"/>
      <c r="G412" s="197"/>
      <c r="H412" s="196"/>
      <c r="I412" s="196"/>
      <c r="J412" s="196"/>
      <c r="K412" s="183"/>
      <c r="L412" s="196"/>
      <c r="M412" s="196"/>
      <c r="O412" s="182"/>
      <c r="P412" s="364"/>
    </row>
    <row r="413" spans="1:16">
      <c r="A413" s="209"/>
      <c r="B413" s="197"/>
      <c r="C413" s="196"/>
      <c r="E413" s="182"/>
      <c r="F413" s="209"/>
      <c r="G413" s="197"/>
      <c r="H413" s="196"/>
      <c r="I413" s="196"/>
      <c r="J413" s="196"/>
      <c r="K413" s="183"/>
      <c r="L413" s="196"/>
      <c r="M413" s="196"/>
      <c r="O413" s="182"/>
      <c r="P413" s="364"/>
    </row>
    <row r="414" spans="1:16">
      <c r="A414" s="209"/>
      <c r="B414" s="197"/>
      <c r="C414" s="196"/>
      <c r="F414" s="209"/>
      <c r="G414" s="197"/>
      <c r="H414" s="196"/>
      <c r="I414" s="196"/>
      <c r="J414" s="196"/>
      <c r="K414" s="183"/>
      <c r="L414" s="196"/>
      <c r="M414" s="196"/>
      <c r="P414" s="182"/>
    </row>
    <row r="415" spans="1:16">
      <c r="A415" s="364"/>
      <c r="B415" s="197"/>
      <c r="C415" s="196"/>
      <c r="E415" s="182"/>
      <c r="F415" s="364"/>
      <c r="G415" s="197"/>
      <c r="H415" s="196"/>
      <c r="I415" s="196"/>
      <c r="J415" s="196"/>
      <c r="K415" s="183"/>
      <c r="L415" s="196"/>
      <c r="M415" s="196"/>
      <c r="O415" s="182"/>
      <c r="P415" s="182"/>
    </row>
    <row r="416" spans="1:16">
      <c r="A416" s="364"/>
      <c r="B416" s="197"/>
      <c r="C416" s="196"/>
      <c r="F416" s="364"/>
      <c r="G416" s="197"/>
      <c r="H416" s="196"/>
      <c r="I416" s="196"/>
      <c r="J416" s="196"/>
      <c r="K416" s="183"/>
      <c r="L416" s="196"/>
      <c r="M416" s="196"/>
    </row>
    <row r="417" spans="1:16">
      <c r="A417" s="338"/>
      <c r="B417" s="338"/>
      <c r="C417" s="338"/>
      <c r="D417" s="209"/>
      <c r="F417" s="338"/>
      <c r="G417" s="338"/>
      <c r="H417" s="338"/>
      <c r="I417" s="339"/>
      <c r="J417" s="340"/>
      <c r="K417" s="338"/>
      <c r="L417" s="126"/>
      <c r="M417" s="209"/>
      <c r="N417" s="209"/>
      <c r="P417" s="364"/>
    </row>
    <row r="418" spans="1:16">
      <c r="A418" s="364"/>
      <c r="B418" s="197"/>
      <c r="C418" s="196"/>
      <c r="F418" s="364"/>
      <c r="G418" s="197"/>
      <c r="H418" s="196"/>
      <c r="I418" s="196"/>
      <c r="J418" s="196"/>
      <c r="K418" s="183"/>
      <c r="L418" s="196"/>
      <c r="M418" s="196"/>
    </row>
    <row r="419" spans="1:16">
      <c r="A419" s="209"/>
      <c r="B419" s="197"/>
      <c r="C419" s="196"/>
      <c r="E419" s="182"/>
      <c r="F419" s="209"/>
      <c r="G419" s="197"/>
      <c r="H419" s="196"/>
      <c r="I419" s="196"/>
      <c r="J419" s="196"/>
      <c r="K419" s="183"/>
      <c r="L419" s="196"/>
      <c r="M419" s="196"/>
      <c r="O419" s="182"/>
    </row>
    <row r="420" spans="1:16">
      <c r="A420" s="209"/>
      <c r="B420" s="197"/>
      <c r="C420" s="196"/>
      <c r="F420" s="209"/>
      <c r="G420" s="197"/>
      <c r="H420" s="196"/>
      <c r="I420" s="196"/>
      <c r="J420" s="196"/>
      <c r="K420" s="183"/>
      <c r="L420" s="196"/>
      <c r="M420" s="196"/>
    </row>
    <row r="421" spans="1:16">
      <c r="A421" s="209"/>
      <c r="B421" s="197"/>
      <c r="C421" s="196"/>
      <c r="E421" s="182"/>
      <c r="F421" s="209"/>
      <c r="G421" s="197"/>
      <c r="H421" s="196"/>
      <c r="I421" s="196"/>
      <c r="J421" s="196"/>
      <c r="K421" s="183"/>
      <c r="L421" s="196"/>
      <c r="M421" s="196"/>
      <c r="O421" s="182"/>
      <c r="P421" s="364"/>
    </row>
    <row r="422" spans="1:16">
      <c r="A422" s="338"/>
      <c r="B422" s="338"/>
      <c r="C422" s="338"/>
      <c r="D422" s="209"/>
      <c r="F422" s="338"/>
      <c r="G422" s="338"/>
      <c r="H422" s="338"/>
      <c r="I422" s="339"/>
      <c r="J422" s="340"/>
      <c r="K422" s="338"/>
      <c r="L422" s="126"/>
      <c r="M422" s="209"/>
      <c r="N422" s="209"/>
    </row>
    <row r="423" spans="1:16">
      <c r="A423" s="338"/>
      <c r="B423" s="338"/>
      <c r="C423" s="338"/>
      <c r="D423" s="209"/>
      <c r="F423" s="338"/>
      <c r="G423" s="338"/>
      <c r="H423" s="338"/>
      <c r="I423" s="339"/>
      <c r="J423" s="340"/>
      <c r="K423" s="338"/>
      <c r="L423" s="126"/>
      <c r="M423" s="209"/>
      <c r="N423" s="209"/>
      <c r="P423" s="364"/>
    </row>
    <row r="424" spans="1:16">
      <c r="A424" s="364"/>
      <c r="B424" s="197"/>
      <c r="C424" s="196"/>
      <c r="E424" s="182"/>
      <c r="F424" s="364"/>
      <c r="G424" s="197"/>
      <c r="H424" s="196"/>
      <c r="I424" s="196"/>
      <c r="J424" s="196"/>
      <c r="K424" s="183"/>
      <c r="L424" s="196"/>
      <c r="M424" s="196"/>
      <c r="O424" s="182"/>
    </row>
    <row r="425" spans="1:16">
      <c r="A425" s="364"/>
      <c r="B425" s="197"/>
      <c r="C425" s="196"/>
      <c r="E425" s="182"/>
      <c r="F425" s="364"/>
      <c r="G425" s="197"/>
      <c r="H425" s="196"/>
      <c r="I425" s="196"/>
      <c r="J425" s="196"/>
      <c r="K425" s="183"/>
      <c r="L425" s="196"/>
      <c r="M425" s="196"/>
      <c r="O425" s="182"/>
    </row>
    <row r="426" spans="1:16">
      <c r="A426" s="364"/>
      <c r="B426" s="197"/>
      <c r="C426" s="196"/>
      <c r="E426" s="182"/>
      <c r="F426" s="364"/>
      <c r="G426" s="197"/>
      <c r="H426" s="196"/>
      <c r="I426" s="196"/>
      <c r="J426" s="196"/>
      <c r="K426" s="183"/>
      <c r="L426" s="196"/>
      <c r="M426" s="196"/>
      <c r="O426" s="182"/>
      <c r="P426" s="182"/>
    </row>
    <row r="427" spans="1:16">
      <c r="A427" s="209"/>
      <c r="B427" s="197"/>
      <c r="C427" s="196"/>
      <c r="E427" s="182"/>
      <c r="F427" s="209"/>
      <c r="G427" s="197"/>
      <c r="H427" s="196"/>
      <c r="I427" s="196"/>
      <c r="J427" s="196"/>
      <c r="K427" s="183"/>
      <c r="L427" s="196"/>
      <c r="M427" s="196"/>
      <c r="O427" s="182"/>
      <c r="P427" s="182"/>
    </row>
    <row r="428" spans="1:16">
      <c r="A428" s="364"/>
      <c r="B428" s="197"/>
      <c r="C428" s="196"/>
      <c r="E428" s="182"/>
      <c r="F428" s="364"/>
      <c r="G428" s="197"/>
      <c r="H428" s="196"/>
      <c r="I428" s="196"/>
      <c r="J428" s="196"/>
      <c r="K428" s="183"/>
      <c r="L428" s="196"/>
      <c r="M428" s="196"/>
      <c r="O428" s="182"/>
      <c r="P428" s="182"/>
    </row>
    <row r="429" spans="1:16">
      <c r="A429" s="209"/>
      <c r="B429" s="197"/>
      <c r="C429" s="196"/>
      <c r="E429" s="182"/>
      <c r="F429" s="209"/>
      <c r="G429" s="197"/>
      <c r="H429" s="196"/>
      <c r="I429" s="196"/>
      <c r="J429" s="196"/>
      <c r="K429" s="183"/>
      <c r="L429" s="196"/>
      <c r="M429" s="196"/>
      <c r="O429" s="182"/>
      <c r="P429" s="182"/>
    </row>
    <row r="430" spans="1:16">
      <c r="A430" s="209"/>
      <c r="B430" s="197"/>
      <c r="C430" s="196"/>
      <c r="F430" s="209"/>
      <c r="G430" s="197"/>
      <c r="H430" s="196"/>
      <c r="I430" s="196"/>
      <c r="J430" s="196"/>
      <c r="K430" s="183"/>
      <c r="L430" s="196"/>
      <c r="M430" s="196"/>
      <c r="P430" s="182"/>
    </row>
    <row r="431" spans="1:16">
      <c r="A431" s="209"/>
      <c r="B431" s="197"/>
      <c r="C431" s="196"/>
      <c r="F431" s="209"/>
      <c r="G431" s="197"/>
      <c r="H431" s="196"/>
      <c r="I431" s="196"/>
      <c r="J431" s="196"/>
      <c r="K431" s="183"/>
      <c r="L431" s="196"/>
      <c r="M431" s="196"/>
      <c r="P431" s="182"/>
    </row>
    <row r="432" spans="1:16">
      <c r="A432" s="209"/>
      <c r="B432" s="197"/>
      <c r="C432" s="196"/>
      <c r="F432" s="209"/>
      <c r="G432" s="197"/>
      <c r="H432" s="196"/>
      <c r="I432" s="196"/>
      <c r="J432" s="196"/>
      <c r="K432" s="183"/>
      <c r="L432" s="196"/>
      <c r="M432" s="196"/>
    </row>
    <row r="433" spans="1:16">
      <c r="A433" s="209"/>
      <c r="B433" s="209"/>
      <c r="C433" s="209"/>
      <c r="F433" s="209"/>
      <c r="G433" s="209"/>
      <c r="H433" s="209"/>
      <c r="I433" s="209"/>
      <c r="J433" s="209"/>
      <c r="K433" s="209"/>
      <c r="L433" s="209"/>
      <c r="M433" s="209"/>
    </row>
    <row r="434" spans="1:16">
      <c r="A434" s="209"/>
      <c r="B434" s="197"/>
      <c r="C434" s="196"/>
      <c r="F434" s="209"/>
      <c r="G434" s="197"/>
      <c r="H434" s="196"/>
      <c r="I434" s="196"/>
      <c r="J434" s="196"/>
      <c r="K434" s="183"/>
      <c r="L434" s="196"/>
      <c r="M434" s="196"/>
      <c r="P434" s="182"/>
    </row>
    <row r="435" spans="1:16">
      <c r="A435" s="364"/>
      <c r="B435" s="197"/>
      <c r="C435" s="196"/>
      <c r="F435" s="364"/>
      <c r="G435" s="197"/>
      <c r="H435" s="196"/>
      <c r="I435" s="196"/>
      <c r="J435" s="196"/>
      <c r="K435" s="183"/>
      <c r="L435" s="196"/>
      <c r="M435" s="196"/>
    </row>
    <row r="436" spans="1:16">
      <c r="A436" s="338"/>
      <c r="B436" s="338"/>
      <c r="C436" s="338"/>
      <c r="D436" s="209"/>
      <c r="F436" s="338"/>
      <c r="G436" s="338"/>
      <c r="H436" s="338"/>
      <c r="I436" s="339"/>
      <c r="J436" s="340"/>
      <c r="K436" s="338"/>
      <c r="L436" s="126"/>
      <c r="M436" s="209"/>
      <c r="N436" s="209"/>
    </row>
    <row r="437" spans="1:16">
      <c r="A437" s="209"/>
      <c r="B437" s="197"/>
      <c r="C437" s="196"/>
      <c r="F437" s="209"/>
      <c r="G437" s="197"/>
      <c r="H437" s="196"/>
      <c r="I437" s="196"/>
      <c r="J437" s="196"/>
      <c r="K437" s="183"/>
      <c r="L437" s="196"/>
      <c r="M437" s="196"/>
    </row>
    <row r="438" spans="1:16">
      <c r="A438" s="209"/>
      <c r="B438" s="197"/>
      <c r="C438" s="196"/>
      <c r="F438" s="209"/>
      <c r="G438" s="197"/>
      <c r="H438" s="196"/>
      <c r="I438" s="196"/>
      <c r="J438" s="196"/>
      <c r="K438" s="183"/>
      <c r="L438" s="196"/>
      <c r="M438" s="196"/>
    </row>
    <row r="439" spans="1:16">
      <c r="A439" s="209"/>
      <c r="B439" s="197"/>
      <c r="C439" s="196"/>
      <c r="F439" s="209"/>
      <c r="G439" s="197"/>
      <c r="H439" s="196"/>
      <c r="I439" s="196"/>
      <c r="J439" s="196"/>
      <c r="K439" s="183"/>
      <c r="L439" s="196"/>
      <c r="M439" s="196"/>
    </row>
    <row r="440" spans="1:16">
      <c r="A440" s="364"/>
      <c r="B440" s="197"/>
      <c r="C440" s="196"/>
      <c r="F440" s="364"/>
      <c r="G440" s="197"/>
      <c r="H440" s="196"/>
      <c r="I440" s="196"/>
      <c r="J440" s="196"/>
      <c r="K440" s="183"/>
      <c r="L440" s="196"/>
      <c r="M440" s="196"/>
    </row>
    <row r="441" spans="1:16">
      <c r="A441" s="364"/>
      <c r="B441" s="197"/>
      <c r="C441" s="196"/>
      <c r="F441" s="364"/>
      <c r="G441" s="197"/>
      <c r="H441" s="196"/>
      <c r="I441" s="196"/>
      <c r="J441" s="196"/>
      <c r="K441" s="183"/>
      <c r="L441" s="196"/>
      <c r="M441" s="196"/>
    </row>
    <row r="442" spans="1:16">
      <c r="A442" s="364"/>
      <c r="B442" s="197"/>
      <c r="C442" s="196"/>
      <c r="F442" s="364"/>
      <c r="G442" s="197"/>
      <c r="H442" s="196"/>
      <c r="I442" s="196"/>
      <c r="J442" s="196"/>
      <c r="K442" s="183"/>
      <c r="L442" s="196"/>
      <c r="M442" s="196"/>
    </row>
    <row r="443" spans="1:16">
      <c r="A443" s="338"/>
      <c r="B443" s="338"/>
      <c r="C443" s="338"/>
      <c r="D443" s="209"/>
      <c r="F443" s="338"/>
      <c r="G443" s="338"/>
      <c r="H443" s="338"/>
      <c r="I443" s="339"/>
      <c r="J443" s="340"/>
      <c r="K443" s="338"/>
      <c r="L443" s="126"/>
      <c r="M443" s="209"/>
      <c r="N443" s="209"/>
    </row>
    <row r="444" spans="1:16">
      <c r="A444" s="364"/>
      <c r="B444" s="197"/>
      <c r="C444" s="196"/>
      <c r="F444" s="364"/>
      <c r="G444" s="197"/>
      <c r="H444" s="196"/>
      <c r="I444" s="196"/>
      <c r="J444" s="196"/>
      <c r="K444" s="183"/>
      <c r="L444" s="196"/>
      <c r="M444" s="196"/>
    </row>
    <row r="445" spans="1:16">
      <c r="A445" s="364"/>
      <c r="B445" s="197"/>
      <c r="C445" s="196"/>
      <c r="F445" s="364"/>
      <c r="G445" s="197"/>
      <c r="H445" s="196"/>
      <c r="I445" s="196"/>
      <c r="J445" s="196"/>
      <c r="K445" s="183"/>
      <c r="L445" s="196"/>
      <c r="M445" s="196"/>
    </row>
    <row r="446" spans="1:16">
      <c r="A446" s="209"/>
      <c r="B446" s="197"/>
      <c r="C446" s="196"/>
      <c r="F446" s="209"/>
      <c r="G446" s="197"/>
      <c r="H446" s="196"/>
      <c r="I446" s="196"/>
      <c r="J446" s="196"/>
      <c r="K446" s="183"/>
      <c r="L446" s="196"/>
      <c r="M446" s="196"/>
    </row>
    <row r="447" spans="1:16">
      <c r="A447" s="209"/>
      <c r="B447" s="197"/>
      <c r="C447" s="196"/>
      <c r="F447" s="209"/>
      <c r="G447" s="197"/>
      <c r="H447" s="196"/>
      <c r="I447" s="196"/>
      <c r="J447" s="196"/>
      <c r="K447" s="183"/>
      <c r="L447" s="196"/>
      <c r="M447" s="196"/>
    </row>
    <row r="448" spans="1:16">
      <c r="A448" s="364"/>
      <c r="B448" s="197"/>
      <c r="C448" s="196"/>
      <c r="F448" s="364"/>
      <c r="G448" s="197"/>
      <c r="H448" s="196"/>
      <c r="I448" s="196"/>
      <c r="J448" s="196"/>
      <c r="K448" s="183"/>
      <c r="L448" s="196"/>
      <c r="M448" s="196"/>
    </row>
    <row r="449" spans="1:16">
      <c r="A449" s="364"/>
      <c r="B449" s="197"/>
      <c r="C449" s="196"/>
      <c r="F449" s="364"/>
      <c r="G449" s="197"/>
      <c r="H449" s="196"/>
      <c r="I449" s="196"/>
      <c r="J449" s="196"/>
      <c r="K449" s="183"/>
      <c r="L449" s="196"/>
      <c r="M449" s="196"/>
    </row>
    <row r="450" spans="1:16">
      <c r="A450" s="364"/>
      <c r="B450" s="197"/>
      <c r="C450" s="196"/>
      <c r="F450" s="364"/>
      <c r="G450" s="197"/>
      <c r="H450" s="196"/>
      <c r="I450" s="196"/>
      <c r="J450" s="196"/>
      <c r="K450" s="183"/>
      <c r="L450" s="196"/>
      <c r="M450" s="196"/>
    </row>
    <row r="451" spans="1:16">
      <c r="A451" s="182"/>
      <c r="B451" s="197"/>
      <c r="C451" s="196"/>
      <c r="F451" s="182"/>
      <c r="G451" s="197"/>
      <c r="H451" s="196"/>
      <c r="I451" s="196"/>
      <c r="J451" s="196"/>
      <c r="K451" s="183"/>
      <c r="L451" s="196"/>
      <c r="M451" s="196"/>
    </row>
    <row r="452" spans="1:16">
      <c r="A452" s="209"/>
      <c r="B452" s="197"/>
      <c r="C452" s="196"/>
      <c r="F452" s="209"/>
      <c r="G452" s="197"/>
      <c r="H452" s="196"/>
      <c r="I452" s="196"/>
      <c r="J452" s="196"/>
      <c r="K452" s="183"/>
      <c r="L452" s="196"/>
      <c r="M452" s="196"/>
    </row>
    <row r="453" spans="1:16">
      <c r="A453" s="209"/>
      <c r="B453" s="209"/>
      <c r="C453" s="209"/>
      <c r="E453" s="182"/>
      <c r="F453" s="209"/>
      <c r="G453" s="209"/>
      <c r="H453" s="209"/>
      <c r="I453" s="153"/>
      <c r="J453" s="126"/>
      <c r="K453" s="126"/>
      <c r="L453" s="122"/>
      <c r="M453" s="209"/>
      <c r="O453" s="182"/>
    </row>
    <row r="454" spans="1:16">
      <c r="A454" s="209"/>
      <c r="B454" s="209"/>
      <c r="C454" s="209"/>
      <c r="E454" s="182"/>
      <c r="F454" s="209"/>
      <c r="G454" s="209"/>
      <c r="H454" s="209"/>
      <c r="I454" s="153"/>
      <c r="J454" s="126"/>
      <c r="K454" s="126"/>
      <c r="L454" s="122"/>
      <c r="M454" s="209"/>
      <c r="O454" s="182"/>
    </row>
    <row r="455" spans="1:16">
      <c r="A455" s="209"/>
      <c r="B455" s="209"/>
      <c r="C455" s="209"/>
      <c r="E455" s="182"/>
      <c r="F455" s="209"/>
      <c r="G455" s="209"/>
      <c r="H455" s="209"/>
      <c r="I455" s="153"/>
      <c r="J455" s="126"/>
      <c r="K455" s="126"/>
      <c r="L455" s="122"/>
      <c r="M455" s="209"/>
      <c r="O455" s="182"/>
      <c r="P455" s="167"/>
    </row>
    <row r="456" spans="1:16">
      <c r="A456" s="209"/>
      <c r="B456" s="209"/>
      <c r="C456" s="209"/>
      <c r="F456" s="209"/>
      <c r="G456" s="209"/>
      <c r="H456" s="209"/>
      <c r="I456" s="153"/>
      <c r="J456" s="126"/>
      <c r="K456" s="126"/>
      <c r="L456" s="122"/>
      <c r="M456" s="209"/>
      <c r="P456" s="167"/>
    </row>
    <row r="457" spans="1:16">
      <c r="A457" s="209"/>
      <c r="B457" s="209"/>
      <c r="C457" s="209"/>
      <c r="E457" s="182"/>
      <c r="F457" s="209"/>
      <c r="G457" s="209"/>
      <c r="H457" s="209"/>
      <c r="I457" s="153"/>
      <c r="J457" s="126"/>
      <c r="K457" s="126"/>
      <c r="L457" s="122"/>
      <c r="M457" s="209"/>
      <c r="O457" s="182"/>
      <c r="P457" s="150"/>
    </row>
    <row r="458" spans="1:16">
      <c r="A458" s="209"/>
      <c r="B458" s="209"/>
      <c r="C458" s="209"/>
      <c r="E458" s="182"/>
      <c r="F458" s="209"/>
      <c r="G458" s="209"/>
      <c r="H458" s="209"/>
      <c r="I458" s="153"/>
      <c r="J458" s="126"/>
      <c r="K458" s="126"/>
      <c r="L458" s="122"/>
      <c r="M458" s="209"/>
      <c r="O458" s="182"/>
    </row>
    <row r="459" spans="1:16">
      <c r="A459" s="209"/>
      <c r="B459" s="209"/>
      <c r="C459" s="209"/>
      <c r="F459" s="209"/>
      <c r="G459" s="209"/>
      <c r="H459" s="209"/>
      <c r="I459" s="153"/>
      <c r="J459" s="126"/>
      <c r="K459" s="126"/>
      <c r="L459" s="122"/>
      <c r="M459" s="209"/>
      <c r="P459" s="364"/>
    </row>
    <row r="460" spans="1:16">
      <c r="P460" s="364"/>
    </row>
    <row r="463" spans="1:16">
      <c r="P463" s="364"/>
    </row>
    <row r="464" spans="1:16">
      <c r="A464" s="123"/>
      <c r="F464" s="123"/>
    </row>
    <row r="465" spans="1:16">
      <c r="P465" s="364"/>
    </row>
    <row r="466" spans="1:16" ht="12.5">
      <c r="A466" s="368"/>
      <c r="F466" s="368"/>
    </row>
    <row r="467" spans="1:16">
      <c r="A467" s="209"/>
      <c r="B467" s="209"/>
      <c r="C467" s="209"/>
      <c r="F467" s="209"/>
      <c r="G467" s="209"/>
      <c r="H467" s="209"/>
      <c r="I467" s="209"/>
      <c r="J467" s="209"/>
      <c r="L467" s="122"/>
      <c r="M467" s="209"/>
    </row>
    <row r="468" spans="1:16">
      <c r="A468" s="209"/>
      <c r="B468" s="209"/>
      <c r="C468" s="209"/>
      <c r="E468" s="182"/>
      <c r="F468" s="209"/>
      <c r="G468" s="209"/>
      <c r="H468" s="209"/>
      <c r="I468" s="153"/>
      <c r="J468" s="126"/>
      <c r="K468" s="126"/>
      <c r="L468" s="122"/>
      <c r="M468" s="209"/>
      <c r="O468" s="182"/>
    </row>
    <row r="469" spans="1:16">
      <c r="A469" s="209"/>
      <c r="B469" s="209"/>
      <c r="C469" s="209"/>
      <c r="F469" s="209"/>
      <c r="G469" s="209"/>
      <c r="H469" s="209"/>
      <c r="I469" s="153"/>
      <c r="J469" s="126"/>
      <c r="K469" s="126"/>
      <c r="L469" s="122"/>
      <c r="M469" s="209"/>
    </row>
    <row r="470" spans="1:16">
      <c r="A470" s="209"/>
      <c r="B470" s="209"/>
      <c r="C470" s="209"/>
      <c r="F470" s="209"/>
      <c r="G470" s="209"/>
      <c r="H470" s="209"/>
      <c r="I470" s="153"/>
      <c r="J470" s="126"/>
      <c r="K470" s="126"/>
      <c r="L470" s="122"/>
      <c r="M470" s="209"/>
    </row>
    <row r="471" spans="1:16">
      <c r="A471" s="209"/>
      <c r="B471" s="209"/>
      <c r="C471" s="209"/>
      <c r="F471" s="209"/>
      <c r="G471" s="209"/>
      <c r="H471" s="209"/>
      <c r="I471" s="153"/>
      <c r="J471" s="126"/>
      <c r="K471" s="126"/>
      <c r="L471" s="122"/>
      <c r="M471" s="209"/>
    </row>
    <row r="472" spans="1:16">
      <c r="A472" s="209"/>
      <c r="B472" s="209"/>
      <c r="C472" s="209"/>
      <c r="E472" s="182"/>
      <c r="F472" s="209"/>
      <c r="G472" s="209"/>
      <c r="H472" s="209"/>
      <c r="I472" s="153"/>
      <c r="J472" s="126"/>
      <c r="K472" s="126"/>
      <c r="L472" s="122"/>
      <c r="M472" s="209"/>
      <c r="O472" s="182"/>
    </row>
    <row r="473" spans="1:16">
      <c r="A473" s="209"/>
      <c r="B473" s="209"/>
      <c r="C473" s="209"/>
      <c r="F473" s="209"/>
      <c r="G473" s="209"/>
      <c r="H473" s="209"/>
      <c r="I473" s="153"/>
      <c r="J473" s="126"/>
      <c r="K473" s="126"/>
      <c r="L473" s="122"/>
      <c r="M473" s="209"/>
    </row>
    <row r="474" spans="1:16">
      <c r="A474" s="364"/>
      <c r="B474" s="209"/>
      <c r="C474" s="209"/>
      <c r="F474" s="364"/>
      <c r="G474" s="209"/>
      <c r="H474" s="209"/>
      <c r="I474" s="153"/>
      <c r="J474" s="126"/>
      <c r="K474" s="126"/>
      <c r="L474" s="122"/>
      <c r="M474" s="209"/>
    </row>
    <row r="475" spans="1:16">
      <c r="A475" s="209"/>
      <c r="B475" s="209"/>
      <c r="C475" s="209"/>
      <c r="F475" s="209"/>
      <c r="G475" s="209"/>
      <c r="H475" s="209"/>
      <c r="I475" s="153"/>
      <c r="J475" s="126"/>
      <c r="K475" s="126"/>
      <c r="L475" s="122"/>
      <c r="M475" s="209"/>
    </row>
    <row r="476" spans="1:16">
      <c r="B476" s="209"/>
      <c r="C476" s="209"/>
      <c r="G476" s="209"/>
      <c r="H476" s="209"/>
      <c r="I476" s="153"/>
      <c r="J476" s="126"/>
      <c r="K476" s="126"/>
      <c r="L476" s="122"/>
      <c r="M476" s="209"/>
    </row>
    <row r="477" spans="1:16">
      <c r="B477" s="209"/>
      <c r="C477" s="209"/>
      <c r="G477" s="209"/>
      <c r="H477" s="209"/>
      <c r="I477" s="153"/>
      <c r="J477" s="126"/>
      <c r="K477" s="126"/>
      <c r="L477" s="122"/>
      <c r="M477" s="209"/>
    </row>
    <row r="478" spans="1:16">
      <c r="B478" s="209"/>
      <c r="C478" s="209"/>
      <c r="G478" s="209"/>
      <c r="H478" s="209"/>
      <c r="I478" s="153"/>
      <c r="J478" s="126"/>
      <c r="K478" s="126"/>
      <c r="L478" s="122"/>
      <c r="M478" s="209"/>
    </row>
    <row r="479" spans="1:16">
      <c r="B479" s="209"/>
      <c r="C479" s="209"/>
      <c r="G479" s="209"/>
      <c r="H479" s="209"/>
      <c r="I479" s="153"/>
      <c r="J479" s="126"/>
      <c r="K479" s="126"/>
      <c r="L479" s="122"/>
      <c r="M479" s="209"/>
    </row>
    <row r="480" spans="1:16">
      <c r="A480" s="209"/>
      <c r="B480" s="209"/>
      <c r="C480" s="209"/>
      <c r="D480" s="209"/>
      <c r="F480" s="209"/>
      <c r="G480" s="209"/>
      <c r="H480" s="209"/>
      <c r="I480" s="365"/>
      <c r="J480" s="366"/>
      <c r="K480" s="125"/>
      <c r="L480" s="366"/>
      <c r="M480" s="125"/>
      <c r="N480" s="209"/>
    </row>
    <row r="481" spans="1:14">
      <c r="B481" s="209"/>
      <c r="C481" s="209"/>
      <c r="G481" s="209"/>
      <c r="H481" s="209"/>
      <c r="I481" s="153"/>
      <c r="J481" s="126"/>
      <c r="K481" s="126"/>
      <c r="L481" s="122"/>
      <c r="M481" s="209"/>
    </row>
    <row r="482" spans="1:14">
      <c r="B482" s="209"/>
      <c r="C482" s="209"/>
      <c r="G482" s="209"/>
      <c r="H482" s="209"/>
      <c r="I482" s="153"/>
      <c r="J482" s="126"/>
      <c r="K482" s="126"/>
      <c r="L482" s="122"/>
      <c r="M482" s="209"/>
    </row>
    <row r="483" spans="1:14">
      <c r="B483" s="209"/>
      <c r="C483" s="209"/>
      <c r="G483" s="209"/>
      <c r="H483" s="209"/>
      <c r="I483" s="153"/>
      <c r="J483" s="126"/>
      <c r="K483" s="126"/>
      <c r="L483" s="122"/>
      <c r="M483" s="209"/>
    </row>
    <row r="484" spans="1:14">
      <c r="B484" s="209"/>
      <c r="C484" s="209"/>
      <c r="G484" s="209"/>
      <c r="H484" s="209"/>
      <c r="I484" s="153"/>
      <c r="J484" s="126"/>
      <c r="K484" s="126"/>
      <c r="L484" s="122"/>
      <c r="M484" s="209"/>
    </row>
    <row r="485" spans="1:14">
      <c r="B485" s="209"/>
      <c r="C485" s="209"/>
      <c r="G485" s="209"/>
      <c r="H485" s="209"/>
      <c r="I485" s="153"/>
      <c r="J485" s="126"/>
      <c r="K485" s="126"/>
      <c r="L485" s="122"/>
      <c r="M485" s="209"/>
    </row>
    <row r="486" spans="1:14">
      <c r="B486" s="209"/>
      <c r="C486" s="209"/>
      <c r="G486" s="209"/>
      <c r="H486" s="209"/>
      <c r="I486" s="153"/>
      <c r="J486" s="126"/>
      <c r="K486" s="126"/>
      <c r="L486" s="122"/>
      <c r="M486" s="209"/>
    </row>
    <row r="487" spans="1:14">
      <c r="A487" s="209"/>
      <c r="B487" s="209"/>
      <c r="C487" s="209"/>
      <c r="D487" s="209"/>
      <c r="F487" s="209"/>
      <c r="G487" s="209"/>
      <c r="H487" s="209"/>
      <c r="I487" s="365"/>
      <c r="J487" s="366"/>
      <c r="K487" s="125"/>
      <c r="L487" s="366"/>
      <c r="M487" s="125"/>
      <c r="N487" s="209"/>
    </row>
    <row r="488" spans="1:14">
      <c r="B488" s="209"/>
      <c r="C488" s="209"/>
      <c r="G488" s="209"/>
      <c r="H488" s="209"/>
      <c r="I488" s="153"/>
      <c r="J488" s="126"/>
      <c r="K488" s="126"/>
      <c r="L488" s="122"/>
      <c r="M488" s="209"/>
    </row>
    <row r="489" spans="1:14">
      <c r="B489" s="209"/>
      <c r="C489" s="209"/>
      <c r="G489" s="209"/>
      <c r="H489" s="209"/>
      <c r="I489" s="153"/>
      <c r="J489" s="126"/>
      <c r="K489" s="126"/>
      <c r="L489" s="122"/>
      <c r="M489" s="209"/>
    </row>
    <row r="490" spans="1:14">
      <c r="B490" s="209"/>
      <c r="C490" s="209"/>
      <c r="G490" s="209"/>
      <c r="H490" s="209"/>
      <c r="I490" s="153"/>
      <c r="J490" s="126"/>
      <c r="K490" s="126"/>
      <c r="L490" s="122"/>
      <c r="M490" s="209"/>
    </row>
    <row r="491" spans="1:14">
      <c r="B491" s="209"/>
      <c r="C491" s="209"/>
      <c r="G491" s="209"/>
      <c r="H491" s="209"/>
      <c r="I491" s="153"/>
      <c r="J491" s="126"/>
      <c r="K491" s="126"/>
      <c r="L491" s="122"/>
      <c r="M491" s="209"/>
    </row>
    <row r="492" spans="1:14">
      <c r="B492" s="209"/>
      <c r="C492" s="209"/>
      <c r="G492" s="209"/>
      <c r="H492" s="209"/>
      <c r="I492" s="153"/>
      <c r="J492" s="126"/>
      <c r="K492" s="126"/>
      <c r="L492" s="122"/>
      <c r="M492" s="209"/>
    </row>
    <row r="493" spans="1:14">
      <c r="B493" s="209"/>
      <c r="C493" s="209"/>
      <c r="G493" s="209"/>
      <c r="H493" s="209"/>
      <c r="I493" s="153"/>
      <c r="J493" s="126"/>
      <c r="K493" s="126"/>
      <c r="L493" s="122"/>
      <c r="M493" s="209"/>
    </row>
    <row r="494" spans="1:14">
      <c r="B494" s="209"/>
      <c r="C494" s="209"/>
      <c r="G494" s="209"/>
      <c r="H494" s="209"/>
      <c r="I494" s="153"/>
      <c r="J494" s="126"/>
      <c r="K494" s="126"/>
      <c r="L494" s="122"/>
      <c r="M494" s="209"/>
    </row>
    <row r="495" spans="1:14">
      <c r="B495" s="209"/>
      <c r="C495" s="209"/>
      <c r="G495" s="209"/>
      <c r="H495" s="209"/>
      <c r="I495" s="153"/>
      <c r="J495" s="126"/>
      <c r="K495" s="126"/>
      <c r="L495" s="122"/>
      <c r="M495" s="209"/>
    </row>
    <row r="496" spans="1:14">
      <c r="B496" s="209"/>
      <c r="C496" s="209"/>
      <c r="G496" s="209"/>
      <c r="H496" s="209"/>
      <c r="I496" s="153"/>
      <c r="J496" s="126"/>
      <c r="K496" s="126"/>
      <c r="L496" s="122"/>
      <c r="M496" s="209"/>
    </row>
    <row r="497" spans="2:13">
      <c r="B497" s="209"/>
      <c r="C497" s="209"/>
      <c r="G497" s="209"/>
      <c r="H497" s="209"/>
      <c r="I497" s="153"/>
      <c r="J497" s="126"/>
      <c r="K497" s="126"/>
      <c r="L497" s="122"/>
      <c r="M497" s="209"/>
    </row>
    <row r="498" spans="2:13">
      <c r="B498" s="209"/>
      <c r="C498" s="209"/>
      <c r="G498" s="209"/>
      <c r="H498" s="209"/>
      <c r="I498" s="153"/>
      <c r="J498" s="126"/>
      <c r="K498" s="126"/>
      <c r="L498" s="122"/>
      <c r="M498" s="209"/>
    </row>
    <row r="499" spans="2:13">
      <c r="B499" s="209"/>
      <c r="C499" s="209"/>
      <c r="G499" s="209"/>
      <c r="H499" s="209"/>
      <c r="I499" s="153"/>
      <c r="J499" s="126"/>
      <c r="K499" s="126"/>
      <c r="L499" s="122"/>
      <c r="M499" s="209"/>
    </row>
    <row r="500" spans="2:13">
      <c r="B500" s="209"/>
      <c r="C500" s="209"/>
      <c r="G500" s="209"/>
      <c r="H500" s="209"/>
      <c r="I500" s="153"/>
      <c r="J500" s="126"/>
      <c r="K500" s="126"/>
      <c r="L500" s="122"/>
      <c r="M500" s="209"/>
    </row>
    <row r="501" spans="2:13">
      <c r="B501" s="209"/>
      <c r="C501" s="209"/>
      <c r="G501" s="209"/>
      <c r="H501" s="209"/>
      <c r="I501" s="153"/>
      <c r="J501" s="126"/>
      <c r="K501" s="126"/>
      <c r="L501" s="122"/>
      <c r="M501" s="209"/>
    </row>
    <row r="502" spans="2:13">
      <c r="B502" s="209"/>
      <c r="C502" s="209"/>
      <c r="G502" s="209"/>
      <c r="H502" s="209"/>
      <c r="I502" s="153"/>
      <c r="J502" s="126"/>
      <c r="K502" s="126"/>
      <c r="L502" s="122"/>
      <c r="M502" s="209"/>
    </row>
    <row r="503" spans="2:13">
      <c r="B503" s="209"/>
      <c r="C503" s="209"/>
      <c r="G503" s="209"/>
      <c r="H503" s="209"/>
      <c r="I503" s="153"/>
      <c r="J503" s="126"/>
      <c r="K503" s="126"/>
      <c r="L503" s="122"/>
      <c r="M503" s="209"/>
    </row>
    <row r="504" spans="2:13">
      <c r="B504" s="209"/>
      <c r="C504" s="209"/>
      <c r="G504" s="209"/>
      <c r="H504" s="209"/>
      <c r="I504" s="153"/>
      <c r="J504" s="126"/>
      <c r="K504" s="126"/>
      <c r="L504" s="122"/>
      <c r="M504" s="209"/>
    </row>
    <row r="505" spans="2:13">
      <c r="B505" s="209"/>
      <c r="C505" s="209"/>
      <c r="G505" s="209"/>
      <c r="H505" s="209"/>
      <c r="I505" s="153"/>
      <c r="J505" s="126"/>
      <c r="K505" s="126"/>
      <c r="L505" s="122"/>
      <c r="M505" s="209"/>
    </row>
    <row r="506" spans="2:13">
      <c r="B506" s="209"/>
      <c r="C506" s="209"/>
      <c r="G506" s="209"/>
      <c r="H506" s="209"/>
      <c r="I506" s="153"/>
      <c r="J506" s="126"/>
      <c r="K506" s="126"/>
      <c r="L506" s="122"/>
      <c r="M506" s="209"/>
    </row>
    <row r="507" spans="2:13">
      <c r="B507" s="209"/>
      <c r="C507" s="209"/>
      <c r="G507" s="209"/>
      <c r="H507" s="209"/>
      <c r="I507" s="153"/>
      <c r="J507" s="126"/>
      <c r="K507" s="126"/>
      <c r="L507" s="122"/>
      <c r="M507" s="209"/>
    </row>
    <row r="508" spans="2:13">
      <c r="B508" s="209"/>
      <c r="C508" s="209"/>
      <c r="G508" s="209"/>
      <c r="H508" s="209"/>
      <c r="I508" s="153"/>
      <c r="J508" s="126"/>
      <c r="K508" s="126"/>
      <c r="L508" s="122"/>
      <c r="M508" s="209"/>
    </row>
    <row r="509" spans="2:13">
      <c r="B509" s="209"/>
      <c r="C509" s="209"/>
      <c r="G509" s="209"/>
      <c r="H509" s="209"/>
      <c r="I509" s="153"/>
      <c r="J509" s="126"/>
      <c r="K509" s="126"/>
      <c r="L509" s="122"/>
      <c r="M509" s="209"/>
    </row>
    <row r="510" spans="2:13">
      <c r="B510" s="209"/>
      <c r="C510" s="209"/>
      <c r="G510" s="209"/>
      <c r="H510" s="209"/>
      <c r="I510" s="153"/>
      <c r="J510" s="126"/>
      <c r="K510" s="126"/>
      <c r="L510" s="122"/>
      <c r="M510" s="209"/>
    </row>
    <row r="511" spans="2:13">
      <c r="B511" s="209"/>
      <c r="C511" s="209"/>
      <c r="G511" s="209"/>
      <c r="H511" s="209"/>
      <c r="I511" s="153"/>
      <c r="J511" s="126"/>
      <c r="K511" s="126"/>
      <c r="L511" s="122"/>
      <c r="M511" s="209"/>
    </row>
    <row r="512" spans="2:13">
      <c r="B512" s="209"/>
      <c r="C512" s="209"/>
      <c r="G512" s="209"/>
      <c r="H512" s="209"/>
      <c r="I512" s="153"/>
      <c r="J512" s="126"/>
      <c r="K512" s="126"/>
      <c r="L512" s="122"/>
      <c r="M512" s="209"/>
    </row>
    <row r="513" spans="1:14">
      <c r="B513" s="209"/>
      <c r="C513" s="209"/>
      <c r="G513" s="209"/>
      <c r="H513" s="209"/>
      <c r="I513" s="153"/>
      <c r="J513" s="126"/>
      <c r="K513" s="126"/>
      <c r="L513" s="122"/>
      <c r="M513" s="209"/>
    </row>
    <row r="514" spans="1:14">
      <c r="B514" s="209"/>
      <c r="C514" s="209"/>
      <c r="G514" s="209"/>
      <c r="H514" s="209"/>
      <c r="I514" s="153"/>
      <c r="J514" s="126"/>
      <c r="K514" s="126"/>
      <c r="L514" s="122"/>
      <c r="M514" s="209"/>
    </row>
    <row r="515" spans="1:14">
      <c r="B515" s="209"/>
      <c r="G515" s="209"/>
      <c r="I515" s="213"/>
      <c r="J515" s="210"/>
      <c r="L515" s="210"/>
    </row>
    <row r="516" spans="1:14">
      <c r="B516" s="209"/>
      <c r="C516" s="209"/>
      <c r="G516" s="209"/>
      <c r="H516" s="209"/>
      <c r="I516" s="153"/>
      <c r="J516" s="126"/>
      <c r="K516" s="126"/>
      <c r="L516" s="122"/>
      <c r="M516" s="209"/>
    </row>
    <row r="517" spans="1:14">
      <c r="B517" s="209"/>
      <c r="C517" s="209"/>
      <c r="G517" s="209"/>
      <c r="H517" s="209"/>
      <c r="I517" s="153"/>
      <c r="J517" s="126"/>
      <c r="K517" s="126"/>
      <c r="L517" s="122"/>
      <c r="M517" s="209"/>
    </row>
    <row r="518" spans="1:14">
      <c r="A518" s="209"/>
      <c r="B518" s="209"/>
      <c r="C518" s="209"/>
      <c r="D518" s="209"/>
      <c r="F518" s="209"/>
      <c r="G518" s="209"/>
      <c r="H518" s="209"/>
      <c r="I518" s="365"/>
      <c r="J518" s="366"/>
      <c r="K518" s="125"/>
      <c r="L518" s="366"/>
      <c r="M518" s="125"/>
      <c r="N518" s="209"/>
    </row>
    <row r="519" spans="1:14">
      <c r="B519" s="209"/>
      <c r="C519" s="209"/>
      <c r="G519" s="209"/>
      <c r="H519" s="209"/>
      <c r="I519" s="153"/>
      <c r="J519" s="126"/>
      <c r="K519" s="126"/>
      <c r="L519" s="122"/>
      <c r="M519" s="209"/>
    </row>
    <row r="520" spans="1:14">
      <c r="A520" s="209"/>
      <c r="B520" s="209"/>
      <c r="C520" s="209"/>
      <c r="D520" s="209"/>
      <c r="F520" s="209"/>
      <c r="G520" s="209"/>
      <c r="H520" s="209"/>
      <c r="I520" s="365"/>
      <c r="J520" s="366"/>
      <c r="K520" s="125"/>
      <c r="L520" s="367"/>
      <c r="M520" s="125"/>
      <c r="N520" s="209"/>
    </row>
    <row r="521" spans="1:14">
      <c r="B521" s="209"/>
      <c r="C521" s="209"/>
      <c r="G521" s="209"/>
      <c r="H521" s="209"/>
      <c r="I521" s="153"/>
      <c r="J521" s="126"/>
      <c r="K521" s="126"/>
      <c r="L521" s="122"/>
      <c r="M521" s="209"/>
    </row>
    <row r="522" spans="1:14">
      <c r="B522" s="209"/>
      <c r="C522" s="209"/>
      <c r="G522" s="209"/>
      <c r="H522" s="209"/>
      <c r="I522" s="153"/>
      <c r="J522" s="126"/>
      <c r="K522" s="126"/>
      <c r="L522" s="122"/>
      <c r="M522" s="209"/>
    </row>
    <row r="523" spans="1:14">
      <c r="B523" s="209"/>
      <c r="C523" s="209"/>
      <c r="G523" s="209"/>
      <c r="H523" s="209"/>
      <c r="I523" s="153"/>
      <c r="J523" s="126"/>
      <c r="K523" s="126"/>
      <c r="L523" s="122"/>
      <c r="M523" s="209"/>
    </row>
    <row r="524" spans="1:14">
      <c r="B524" s="209"/>
      <c r="C524" s="209"/>
      <c r="G524" s="209"/>
      <c r="H524" s="209"/>
      <c r="I524" s="153"/>
      <c r="J524" s="126"/>
      <c r="K524" s="126"/>
      <c r="L524" s="122"/>
      <c r="M524" s="209"/>
    </row>
    <row r="525" spans="1:14">
      <c r="B525" s="209"/>
      <c r="C525" s="209"/>
      <c r="G525" s="209"/>
      <c r="H525" s="209"/>
      <c r="I525" s="153"/>
      <c r="J525" s="126"/>
      <c r="K525" s="126"/>
      <c r="L525" s="122"/>
      <c r="M525" s="209"/>
    </row>
    <row r="526" spans="1:14">
      <c r="B526" s="209"/>
      <c r="C526" s="209"/>
      <c r="G526" s="209"/>
      <c r="H526" s="209"/>
      <c r="I526" s="153"/>
      <c r="J526" s="126"/>
      <c r="K526" s="126"/>
      <c r="L526" s="122"/>
      <c r="M526" s="209"/>
    </row>
    <row r="527" spans="1:14">
      <c r="B527" s="209"/>
      <c r="C527" s="209"/>
      <c r="G527" s="209"/>
      <c r="H527" s="209"/>
      <c r="I527" s="153"/>
      <c r="J527" s="126"/>
      <c r="K527" s="126"/>
      <c r="L527" s="122"/>
      <c r="M527" s="209"/>
    </row>
    <row r="528" spans="1:14">
      <c r="B528" s="209"/>
      <c r="C528" s="209"/>
      <c r="G528" s="209"/>
      <c r="H528" s="209"/>
      <c r="I528" s="153"/>
      <c r="J528" s="126"/>
      <c r="K528" s="126"/>
      <c r="L528" s="122"/>
      <c r="M528" s="209"/>
    </row>
    <row r="529" spans="1:14">
      <c r="B529" s="209"/>
      <c r="C529" s="209"/>
      <c r="G529" s="209"/>
      <c r="H529" s="209"/>
      <c r="I529" s="153"/>
      <c r="J529" s="126"/>
      <c r="K529" s="126"/>
      <c r="L529" s="122"/>
      <c r="M529" s="209"/>
    </row>
    <row r="530" spans="1:14">
      <c r="B530" s="209"/>
      <c r="C530" s="209"/>
      <c r="G530" s="209"/>
      <c r="H530" s="209"/>
      <c r="I530" s="153"/>
      <c r="J530" s="126"/>
      <c r="K530" s="126"/>
      <c r="L530" s="122"/>
      <c r="M530" s="209"/>
    </row>
    <row r="531" spans="1:14">
      <c r="B531" s="209"/>
      <c r="C531" s="209"/>
      <c r="G531" s="209"/>
      <c r="H531" s="209"/>
      <c r="I531" s="153"/>
      <c r="J531" s="126"/>
      <c r="K531" s="126"/>
      <c r="L531" s="122"/>
      <c r="M531" s="209"/>
    </row>
    <row r="532" spans="1:14">
      <c r="A532" s="209"/>
      <c r="B532" s="209"/>
      <c r="C532" s="209"/>
      <c r="D532" s="209"/>
      <c r="F532" s="209"/>
      <c r="G532" s="209"/>
      <c r="H532" s="209"/>
      <c r="I532" s="153"/>
      <c r="J532" s="126"/>
      <c r="K532" s="125"/>
      <c r="L532" s="126"/>
      <c r="M532" s="125"/>
      <c r="N532" s="209"/>
    </row>
    <row r="533" spans="1:14">
      <c r="A533" s="209"/>
      <c r="B533" s="209"/>
      <c r="C533" s="209"/>
      <c r="D533" s="209"/>
      <c r="F533" s="209"/>
      <c r="G533" s="209"/>
      <c r="H533" s="209"/>
      <c r="I533" s="365"/>
      <c r="J533" s="366"/>
      <c r="K533" s="125"/>
      <c r="L533" s="366"/>
      <c r="M533" s="125"/>
      <c r="N533" s="209"/>
    </row>
    <row r="534" spans="1:14">
      <c r="B534" s="209"/>
      <c r="C534" s="209"/>
      <c r="G534" s="209"/>
      <c r="H534" s="209"/>
      <c r="I534" s="153"/>
      <c r="J534" s="126"/>
      <c r="K534" s="126"/>
      <c r="L534" s="122"/>
      <c r="M534" s="209"/>
    </row>
    <row r="535" spans="1:14">
      <c r="B535" s="209"/>
      <c r="C535" s="209"/>
      <c r="G535" s="209"/>
      <c r="H535" s="209"/>
      <c r="I535" s="153"/>
      <c r="J535" s="126"/>
      <c r="K535" s="126"/>
      <c r="L535" s="122"/>
      <c r="M535" s="209"/>
    </row>
    <row r="536" spans="1:14">
      <c r="B536" s="209"/>
      <c r="C536" s="209"/>
      <c r="G536" s="209"/>
      <c r="H536" s="209"/>
      <c r="I536" s="153"/>
      <c r="J536" s="126"/>
      <c r="K536" s="126"/>
      <c r="L536" s="122"/>
      <c r="M536" s="209"/>
    </row>
    <row r="537" spans="1:14">
      <c r="A537" s="209"/>
      <c r="B537" s="209"/>
      <c r="C537" s="209"/>
      <c r="D537" s="209"/>
      <c r="F537" s="209"/>
      <c r="G537" s="209"/>
      <c r="H537" s="209"/>
      <c r="I537" s="365"/>
      <c r="J537" s="366"/>
      <c r="K537" s="125"/>
      <c r="L537" s="366"/>
      <c r="M537" s="125"/>
      <c r="N537" s="209"/>
    </row>
    <row r="538" spans="1:14">
      <c r="B538" s="209"/>
      <c r="C538" s="209"/>
      <c r="G538" s="209"/>
      <c r="H538" s="209"/>
      <c r="I538" s="153"/>
      <c r="J538" s="126"/>
      <c r="K538" s="126"/>
      <c r="L538" s="122"/>
      <c r="M538" s="209"/>
    </row>
    <row r="539" spans="1:14">
      <c r="B539" s="209"/>
      <c r="C539" s="209"/>
      <c r="G539" s="209"/>
      <c r="H539" s="209"/>
      <c r="I539" s="153"/>
      <c r="J539" s="126"/>
      <c r="K539" s="126"/>
      <c r="L539" s="122"/>
      <c r="M539" s="209"/>
    </row>
    <row r="540" spans="1:14">
      <c r="A540" s="209"/>
      <c r="B540" s="209"/>
      <c r="C540" s="209"/>
      <c r="D540" s="209"/>
      <c r="F540" s="209"/>
      <c r="G540" s="209"/>
      <c r="H540" s="209"/>
      <c r="I540" s="365"/>
      <c r="J540" s="366"/>
      <c r="K540" s="125"/>
      <c r="L540" s="366"/>
      <c r="M540" s="125"/>
      <c r="N540" s="209"/>
    </row>
    <row r="541" spans="1:14">
      <c r="B541" s="209"/>
      <c r="C541" s="209"/>
      <c r="G541" s="209"/>
      <c r="H541" s="209"/>
      <c r="I541" s="153"/>
      <c r="J541" s="126"/>
      <c r="K541" s="126"/>
      <c r="L541" s="122"/>
      <c r="M541" s="209"/>
    </row>
    <row r="542" spans="1:14">
      <c r="B542" s="209"/>
      <c r="C542" s="209"/>
      <c r="G542" s="209"/>
      <c r="H542" s="209"/>
      <c r="I542" s="153"/>
      <c r="J542" s="126"/>
      <c r="K542" s="126"/>
      <c r="L542" s="122"/>
      <c r="M542" s="209"/>
    </row>
    <row r="543" spans="1:14">
      <c r="B543" s="209"/>
      <c r="C543" s="209"/>
      <c r="G543" s="209"/>
      <c r="H543" s="209"/>
      <c r="I543" s="153"/>
      <c r="J543" s="126"/>
      <c r="K543" s="126"/>
      <c r="L543" s="122"/>
      <c r="M543" s="209"/>
    </row>
    <row r="544" spans="1:14">
      <c r="B544" s="209"/>
      <c r="C544" s="209"/>
      <c r="G544" s="209"/>
      <c r="H544" s="209"/>
      <c r="I544" s="153"/>
      <c r="J544" s="126"/>
      <c r="K544" s="126"/>
      <c r="L544" s="122"/>
      <c r="M544" s="209"/>
    </row>
    <row r="545" spans="1:14">
      <c r="B545" s="209"/>
      <c r="C545" s="209"/>
      <c r="G545" s="209"/>
      <c r="H545" s="209"/>
      <c r="I545" s="153"/>
      <c r="J545" s="126"/>
      <c r="K545" s="126"/>
      <c r="L545" s="122"/>
      <c r="M545" s="209"/>
    </row>
    <row r="546" spans="1:14">
      <c r="B546" s="209"/>
      <c r="C546" s="209"/>
      <c r="G546" s="209"/>
      <c r="H546" s="209"/>
      <c r="I546" s="153"/>
      <c r="J546" s="126"/>
      <c r="K546" s="126"/>
      <c r="L546" s="122"/>
      <c r="M546" s="209"/>
    </row>
    <row r="547" spans="1:14">
      <c r="B547" s="209"/>
      <c r="C547" s="209"/>
      <c r="G547" s="209"/>
      <c r="H547" s="209"/>
      <c r="I547" s="153"/>
      <c r="J547" s="126"/>
      <c r="K547" s="126"/>
      <c r="L547" s="122"/>
      <c r="M547" s="209"/>
    </row>
    <row r="548" spans="1:14">
      <c r="B548" s="209"/>
      <c r="C548" s="209"/>
      <c r="G548" s="209"/>
      <c r="H548" s="209"/>
      <c r="I548" s="153"/>
      <c r="J548" s="126"/>
      <c r="K548" s="126"/>
      <c r="L548" s="122"/>
      <c r="M548" s="209"/>
    </row>
    <row r="549" spans="1:14">
      <c r="B549" s="209"/>
      <c r="C549" s="209"/>
      <c r="G549" s="209"/>
      <c r="H549" s="209"/>
      <c r="I549" s="153"/>
      <c r="J549" s="126"/>
      <c r="K549" s="126"/>
      <c r="L549" s="122"/>
      <c r="M549" s="209"/>
    </row>
    <row r="550" spans="1:14">
      <c r="A550" s="209"/>
      <c r="B550" s="209"/>
      <c r="C550" s="209"/>
      <c r="D550" s="209"/>
      <c r="F550" s="209"/>
      <c r="G550" s="209"/>
      <c r="H550" s="209"/>
      <c r="I550" s="365"/>
      <c r="J550" s="366"/>
      <c r="K550" s="125"/>
      <c r="L550" s="366"/>
      <c r="M550" s="125"/>
      <c r="N550" s="209"/>
    </row>
    <row r="551" spans="1:14">
      <c r="B551" s="209"/>
      <c r="G551" s="209"/>
    </row>
    <row r="552" spans="1:14">
      <c r="B552" s="209"/>
      <c r="C552" s="209"/>
      <c r="G552" s="209"/>
      <c r="H552" s="209"/>
      <c r="I552" s="153"/>
      <c r="J552" s="126"/>
      <c r="K552" s="126"/>
      <c r="L552" s="122"/>
      <c r="M552" s="209"/>
    </row>
    <row r="553" spans="1:14">
      <c r="B553" s="209"/>
      <c r="C553" s="209"/>
      <c r="G553" s="209"/>
      <c r="H553" s="209"/>
      <c r="I553" s="153"/>
      <c r="J553" s="126"/>
      <c r="K553" s="126"/>
      <c r="L553" s="122"/>
      <c r="M553" s="209"/>
    </row>
    <row r="554" spans="1:14">
      <c r="B554" s="209"/>
      <c r="C554" s="209"/>
      <c r="G554" s="209"/>
      <c r="H554" s="209"/>
      <c r="I554" s="153"/>
      <c r="J554" s="126"/>
      <c r="K554" s="126"/>
      <c r="L554" s="122"/>
      <c r="M554" s="209"/>
    </row>
    <row r="555" spans="1:14">
      <c r="B555" s="209"/>
      <c r="C555" s="209"/>
      <c r="G555" s="209"/>
      <c r="H555" s="209"/>
      <c r="I555" s="153"/>
      <c r="J555" s="126"/>
      <c r="K555" s="126"/>
      <c r="L555" s="122"/>
      <c r="M555" s="209"/>
    </row>
    <row r="556" spans="1:14">
      <c r="A556" s="209"/>
      <c r="B556" s="209"/>
      <c r="C556" s="209"/>
      <c r="D556" s="209"/>
      <c r="F556" s="209"/>
      <c r="G556" s="209"/>
      <c r="H556" s="209"/>
      <c r="I556" s="365"/>
      <c r="J556" s="366"/>
      <c r="K556" s="125"/>
      <c r="L556" s="366"/>
      <c r="M556" s="125"/>
      <c r="N556" s="209"/>
    </row>
    <row r="557" spans="1:14">
      <c r="A557" s="209"/>
      <c r="B557" s="209"/>
      <c r="C557" s="209"/>
      <c r="D557" s="209"/>
      <c r="F557" s="209"/>
      <c r="G557" s="209"/>
      <c r="H557" s="209"/>
      <c r="I557" s="365"/>
      <c r="J557" s="366"/>
      <c r="K557" s="125"/>
      <c r="L557" s="366"/>
      <c r="M557" s="125"/>
      <c r="N557" s="209"/>
    </row>
    <row r="558" spans="1:14">
      <c r="A558" s="209"/>
      <c r="B558" s="209"/>
      <c r="C558" s="209"/>
      <c r="D558" s="209"/>
      <c r="F558" s="209"/>
      <c r="G558" s="209"/>
      <c r="H558" s="209"/>
      <c r="I558" s="365"/>
      <c r="J558" s="366"/>
      <c r="K558" s="125"/>
      <c r="L558" s="366"/>
      <c r="M558" s="125"/>
      <c r="N558" s="209"/>
    </row>
    <row r="559" spans="1:14">
      <c r="B559" s="209"/>
      <c r="C559" s="209"/>
      <c r="G559" s="209"/>
      <c r="H559" s="209"/>
      <c r="I559" s="153"/>
      <c r="J559" s="126"/>
      <c r="K559" s="126"/>
      <c r="L559" s="122"/>
      <c r="M559" s="209"/>
    </row>
    <row r="560" spans="1:14">
      <c r="B560" s="209"/>
      <c r="C560" s="209"/>
      <c r="G560" s="209"/>
      <c r="H560" s="209"/>
      <c r="I560" s="153"/>
      <c r="J560" s="126"/>
      <c r="K560" s="126"/>
      <c r="L560" s="122"/>
      <c r="M560" s="209"/>
    </row>
    <row r="561" spans="1:14">
      <c r="B561" s="209"/>
      <c r="C561" s="209"/>
      <c r="G561" s="209"/>
      <c r="H561" s="209"/>
      <c r="I561" s="153"/>
      <c r="J561" s="126"/>
      <c r="K561" s="126"/>
      <c r="L561" s="122"/>
      <c r="M561" s="209"/>
    </row>
    <row r="562" spans="1:14">
      <c r="B562" s="209"/>
      <c r="C562" s="209"/>
      <c r="G562" s="209"/>
      <c r="H562" s="209"/>
      <c r="I562" s="153"/>
      <c r="J562" s="126"/>
      <c r="K562" s="126"/>
      <c r="L562" s="122"/>
      <c r="M562" s="209"/>
    </row>
    <row r="563" spans="1:14">
      <c r="B563" s="209"/>
      <c r="C563" s="209"/>
      <c r="G563" s="209"/>
      <c r="H563" s="209"/>
      <c r="I563" s="153"/>
      <c r="J563" s="126"/>
      <c r="K563" s="126"/>
      <c r="L563" s="122"/>
      <c r="M563" s="209"/>
    </row>
    <row r="564" spans="1:14">
      <c r="B564" s="209"/>
      <c r="C564" s="209"/>
      <c r="G564" s="209"/>
      <c r="H564" s="209"/>
      <c r="I564" s="153"/>
      <c r="J564" s="126"/>
      <c r="K564" s="126"/>
      <c r="L564" s="122"/>
      <c r="M564" s="209"/>
    </row>
    <row r="565" spans="1:14">
      <c r="B565" s="209"/>
      <c r="C565" s="209"/>
      <c r="G565" s="209"/>
      <c r="H565" s="209"/>
      <c r="I565" s="153"/>
      <c r="J565" s="126"/>
      <c r="K565" s="126"/>
      <c r="L565" s="122"/>
      <c r="M565" s="209"/>
    </row>
    <row r="566" spans="1:14">
      <c r="B566" s="209"/>
      <c r="C566" s="209"/>
      <c r="G566" s="209"/>
      <c r="H566" s="209"/>
      <c r="I566" s="153"/>
      <c r="J566" s="126"/>
      <c r="K566" s="126"/>
      <c r="L566" s="122"/>
      <c r="M566" s="209"/>
    </row>
    <row r="567" spans="1:14">
      <c r="B567" s="209"/>
      <c r="C567" s="209"/>
      <c r="G567" s="209"/>
      <c r="H567" s="209"/>
      <c r="I567" s="153"/>
      <c r="J567" s="126"/>
      <c r="K567" s="126"/>
      <c r="L567" s="122"/>
      <c r="M567" s="209"/>
    </row>
    <row r="568" spans="1:14">
      <c r="B568" s="209"/>
      <c r="C568" s="209"/>
      <c r="G568" s="209"/>
      <c r="H568" s="209"/>
      <c r="I568" s="153"/>
      <c r="J568" s="126"/>
      <c r="K568" s="126"/>
      <c r="L568" s="122"/>
      <c r="M568" s="209"/>
    </row>
    <row r="569" spans="1:14">
      <c r="B569" s="209"/>
      <c r="C569" s="209"/>
      <c r="G569" s="209"/>
      <c r="H569" s="209"/>
      <c r="I569" s="153"/>
      <c r="J569" s="126"/>
      <c r="K569" s="126"/>
      <c r="L569" s="122"/>
      <c r="M569" s="209"/>
    </row>
    <row r="570" spans="1:14">
      <c r="B570" s="209"/>
      <c r="C570" s="209"/>
      <c r="G570" s="209"/>
      <c r="H570" s="209"/>
      <c r="I570" s="153"/>
      <c r="J570" s="126"/>
      <c r="K570" s="126"/>
      <c r="L570" s="122"/>
      <c r="M570" s="209"/>
    </row>
    <row r="571" spans="1:14">
      <c r="B571" s="209"/>
      <c r="C571" s="209"/>
      <c r="G571" s="209"/>
      <c r="H571" s="209"/>
      <c r="I571" s="153"/>
      <c r="J571" s="126"/>
      <c r="K571" s="126"/>
      <c r="L571" s="122"/>
      <c r="M571" s="209"/>
    </row>
    <row r="572" spans="1:14">
      <c r="B572" s="209"/>
      <c r="C572" s="209"/>
      <c r="G572" s="209"/>
      <c r="H572" s="209"/>
      <c r="I572" s="153"/>
      <c r="J572" s="126"/>
      <c r="K572" s="126"/>
      <c r="L572" s="122"/>
      <c r="M572" s="209"/>
    </row>
    <row r="573" spans="1:14">
      <c r="B573" s="209"/>
      <c r="C573" s="209"/>
      <c r="G573" s="209"/>
      <c r="H573" s="209"/>
      <c r="I573" s="153"/>
      <c r="J573" s="126"/>
      <c r="K573" s="126"/>
      <c r="L573" s="122"/>
      <c r="M573" s="209"/>
    </row>
    <row r="574" spans="1:14">
      <c r="A574" s="209"/>
      <c r="B574" s="209"/>
      <c r="C574" s="209"/>
      <c r="D574" s="209"/>
      <c r="F574" s="209"/>
      <c r="G574" s="209"/>
      <c r="H574" s="209"/>
      <c r="I574" s="365"/>
      <c r="J574" s="366"/>
      <c r="K574" s="125"/>
      <c r="L574" s="366"/>
      <c r="M574" s="125"/>
      <c r="N574" s="209"/>
    </row>
    <row r="575" spans="1:14">
      <c r="B575" s="209"/>
      <c r="C575" s="209"/>
      <c r="G575" s="209"/>
      <c r="H575" s="209"/>
      <c r="I575" s="153"/>
      <c r="J575" s="126"/>
      <c r="K575" s="126"/>
      <c r="L575" s="122"/>
      <c r="M575" s="209"/>
    </row>
    <row r="576" spans="1:14">
      <c r="B576" s="209"/>
      <c r="C576" s="209"/>
      <c r="G576" s="209"/>
      <c r="H576" s="209"/>
      <c r="I576" s="153"/>
      <c r="J576" s="126"/>
      <c r="K576" s="126"/>
      <c r="L576" s="122"/>
      <c r="M576" s="209"/>
    </row>
    <row r="577" spans="2:13">
      <c r="B577" s="209"/>
      <c r="C577" s="209"/>
      <c r="G577" s="209"/>
      <c r="H577" s="209"/>
      <c r="I577" s="153"/>
      <c r="J577" s="126"/>
      <c r="K577" s="126"/>
      <c r="L577" s="122"/>
      <c r="M577" s="209"/>
    </row>
    <row r="578" spans="2:13">
      <c r="B578" s="209"/>
      <c r="C578" s="209"/>
      <c r="G578" s="209"/>
      <c r="H578" s="209"/>
      <c r="I578" s="153"/>
      <c r="J578" s="126"/>
      <c r="K578" s="126"/>
      <c r="L578" s="122"/>
      <c r="M578" s="209"/>
    </row>
    <row r="579" spans="2:13">
      <c r="B579" s="209"/>
      <c r="C579" s="209"/>
      <c r="G579" s="209"/>
      <c r="H579" s="209"/>
      <c r="I579" s="153"/>
      <c r="J579" s="126"/>
      <c r="K579" s="126"/>
      <c r="L579" s="122"/>
      <c r="M579" s="209"/>
    </row>
    <row r="580" spans="2:13">
      <c r="B580" s="209"/>
      <c r="C580" s="209"/>
      <c r="G580" s="209"/>
      <c r="H580" s="209"/>
      <c r="I580" s="153"/>
      <c r="J580" s="126"/>
      <c r="K580" s="126"/>
      <c r="L580" s="122"/>
      <c r="M580" s="209"/>
    </row>
    <row r="581" spans="2:13">
      <c r="B581" s="209"/>
      <c r="C581" s="209"/>
      <c r="G581" s="209"/>
      <c r="H581" s="209"/>
      <c r="I581" s="153"/>
      <c r="J581" s="126"/>
      <c r="K581" s="126"/>
      <c r="L581" s="122"/>
      <c r="M581" s="209"/>
    </row>
    <row r="582" spans="2:13">
      <c r="B582" s="209"/>
      <c r="C582" s="209"/>
      <c r="G582" s="209"/>
      <c r="H582" s="209"/>
      <c r="I582" s="153"/>
      <c r="J582" s="126"/>
      <c r="K582" s="126"/>
      <c r="L582" s="122"/>
      <c r="M582" s="209"/>
    </row>
    <row r="583" spans="2:13">
      <c r="B583" s="209"/>
      <c r="C583" s="209"/>
      <c r="G583" s="209"/>
      <c r="H583" s="209"/>
      <c r="I583" s="153"/>
      <c r="J583" s="126"/>
      <c r="K583" s="126"/>
      <c r="L583" s="122"/>
      <c r="M583" s="209"/>
    </row>
    <row r="584" spans="2:13">
      <c r="B584" s="209"/>
      <c r="C584" s="209"/>
      <c r="G584" s="209"/>
      <c r="H584" s="209"/>
      <c r="I584" s="153"/>
      <c r="J584" s="126"/>
      <c r="K584" s="126"/>
      <c r="L584" s="122"/>
      <c r="M584" s="209"/>
    </row>
    <row r="585" spans="2:13">
      <c r="B585" s="209"/>
      <c r="C585" s="209"/>
      <c r="G585" s="209"/>
      <c r="H585" s="209"/>
      <c r="I585" s="153"/>
      <c r="J585" s="126"/>
      <c r="K585" s="126"/>
      <c r="L585" s="122"/>
      <c r="M585" s="209"/>
    </row>
    <row r="586" spans="2:13">
      <c r="B586" s="209"/>
      <c r="C586" s="209"/>
      <c r="G586" s="209"/>
      <c r="H586" s="209"/>
      <c r="I586" s="153"/>
      <c r="J586" s="126"/>
      <c r="K586" s="126"/>
      <c r="L586" s="122"/>
      <c r="M586" s="209"/>
    </row>
    <row r="587" spans="2:13">
      <c r="B587" s="209"/>
      <c r="C587" s="209"/>
      <c r="G587" s="209"/>
      <c r="H587" s="209"/>
      <c r="I587" s="153"/>
      <c r="J587" s="126"/>
      <c r="K587" s="126"/>
      <c r="L587" s="122"/>
      <c r="M587" s="209"/>
    </row>
    <row r="588" spans="2:13">
      <c r="B588" s="209"/>
      <c r="C588" s="209"/>
      <c r="G588" s="209"/>
      <c r="H588" s="209"/>
      <c r="I588" s="153"/>
      <c r="J588" s="126"/>
      <c r="K588" s="126"/>
      <c r="L588" s="122"/>
      <c r="M588" s="209"/>
    </row>
    <row r="589" spans="2:13">
      <c r="B589" s="209"/>
      <c r="C589" s="209"/>
      <c r="G589" s="209"/>
      <c r="H589" s="209"/>
      <c r="I589" s="153"/>
      <c r="J589" s="126"/>
      <c r="K589" s="126"/>
      <c r="L589" s="122"/>
      <c r="M589" s="209"/>
    </row>
    <row r="590" spans="2:13">
      <c r="B590" s="209"/>
      <c r="C590" s="209"/>
      <c r="G590" s="209"/>
      <c r="H590" s="209"/>
      <c r="I590" s="153"/>
      <c r="J590" s="126"/>
      <c r="K590" s="126"/>
      <c r="L590" s="122"/>
      <c r="M590" s="209"/>
    </row>
    <row r="591" spans="2:13">
      <c r="B591" s="209"/>
      <c r="C591" s="209"/>
      <c r="G591" s="209"/>
      <c r="H591" s="209"/>
      <c r="I591" s="153"/>
      <c r="J591" s="126"/>
      <c r="K591" s="126"/>
      <c r="L591" s="122"/>
      <c r="M591" s="209"/>
    </row>
    <row r="592" spans="2:13">
      <c r="B592" s="209"/>
      <c r="C592" s="209"/>
      <c r="G592" s="209"/>
      <c r="H592" s="209"/>
      <c r="I592" s="153"/>
      <c r="J592" s="126"/>
      <c r="K592" s="126"/>
      <c r="L592" s="122"/>
      <c r="M592" s="209"/>
    </row>
    <row r="593" spans="1:14">
      <c r="B593" s="209"/>
      <c r="C593" s="209"/>
      <c r="G593" s="209"/>
      <c r="H593" s="209"/>
      <c r="I593" s="153"/>
      <c r="J593" s="126"/>
      <c r="K593" s="126"/>
      <c r="L593" s="122"/>
      <c r="M593" s="209"/>
    </row>
    <row r="594" spans="1:14">
      <c r="B594" s="209"/>
      <c r="C594" s="209"/>
      <c r="G594" s="209"/>
      <c r="H594" s="209"/>
      <c r="I594" s="153"/>
      <c r="J594" s="126"/>
      <c r="K594" s="126"/>
      <c r="L594" s="122"/>
      <c r="M594" s="209"/>
    </row>
    <row r="595" spans="1:14">
      <c r="B595" s="209"/>
      <c r="C595" s="209"/>
      <c r="G595" s="209"/>
      <c r="H595" s="209"/>
      <c r="I595" s="153"/>
      <c r="J595" s="126"/>
      <c r="K595" s="126"/>
      <c r="L595" s="122"/>
      <c r="M595" s="209"/>
    </row>
    <row r="596" spans="1:14">
      <c r="B596" s="209"/>
      <c r="C596" s="209"/>
      <c r="G596" s="209"/>
      <c r="H596" s="209"/>
      <c r="I596" s="153"/>
      <c r="J596" s="126"/>
      <c r="K596" s="126"/>
      <c r="L596" s="122"/>
      <c r="M596" s="209"/>
    </row>
    <row r="597" spans="1:14">
      <c r="B597" s="209"/>
      <c r="C597" s="209"/>
      <c r="G597" s="209"/>
      <c r="H597" s="209"/>
      <c r="I597" s="153"/>
      <c r="J597" s="126"/>
      <c r="K597" s="126"/>
      <c r="L597" s="122"/>
      <c r="M597" s="209"/>
    </row>
    <row r="598" spans="1:14">
      <c r="B598" s="209"/>
      <c r="C598" s="209"/>
      <c r="G598" s="209"/>
      <c r="H598" s="209"/>
      <c r="I598" s="153"/>
      <c r="J598" s="126"/>
      <c r="K598" s="126"/>
      <c r="L598" s="122"/>
      <c r="M598" s="209"/>
    </row>
    <row r="599" spans="1:14">
      <c r="A599" s="209"/>
      <c r="B599" s="209"/>
      <c r="C599" s="209"/>
      <c r="D599" s="209"/>
      <c r="F599" s="209"/>
      <c r="G599" s="209"/>
      <c r="H599" s="209"/>
      <c r="I599" s="365"/>
      <c r="J599" s="366"/>
      <c r="K599" s="125"/>
      <c r="L599" s="366"/>
      <c r="M599" s="125"/>
      <c r="N599" s="209"/>
    </row>
    <row r="600" spans="1:14">
      <c r="B600" s="209"/>
      <c r="C600" s="209"/>
      <c r="G600" s="209"/>
      <c r="H600" s="209"/>
      <c r="I600" s="153"/>
      <c r="J600" s="126"/>
      <c r="K600" s="126"/>
      <c r="L600" s="122"/>
      <c r="M600" s="209"/>
    </row>
    <row r="601" spans="1:14">
      <c r="B601" s="209"/>
      <c r="C601" s="209"/>
      <c r="G601" s="209"/>
      <c r="H601" s="209"/>
      <c r="I601" s="153"/>
      <c r="J601" s="126"/>
      <c r="K601" s="126"/>
      <c r="L601" s="122"/>
      <c r="M601" s="209"/>
    </row>
    <row r="602" spans="1:14">
      <c r="B602" s="209"/>
      <c r="C602" s="209"/>
      <c r="G602" s="209"/>
      <c r="H602" s="209"/>
      <c r="I602" s="153"/>
      <c r="J602" s="126"/>
      <c r="K602" s="126"/>
      <c r="L602" s="122"/>
      <c r="M602" s="209"/>
    </row>
    <row r="603" spans="1:14">
      <c r="B603" s="209"/>
      <c r="C603" s="209"/>
      <c r="G603" s="209"/>
      <c r="H603" s="209"/>
      <c r="I603" s="153"/>
      <c r="J603" s="126"/>
      <c r="K603" s="126"/>
      <c r="L603" s="122"/>
      <c r="M603" s="209"/>
    </row>
    <row r="604" spans="1:14">
      <c r="B604" s="209"/>
      <c r="C604" s="209"/>
      <c r="G604" s="209"/>
      <c r="H604" s="209"/>
      <c r="I604" s="153"/>
      <c r="J604" s="126"/>
      <c r="K604" s="126"/>
      <c r="L604" s="122"/>
      <c r="M604" s="209"/>
    </row>
    <row r="605" spans="1:14">
      <c r="B605" s="209"/>
      <c r="C605" s="209"/>
      <c r="G605" s="209"/>
      <c r="H605" s="209"/>
      <c r="I605" s="153"/>
      <c r="J605" s="126"/>
      <c r="K605" s="126"/>
      <c r="L605" s="122"/>
      <c r="M605" s="209"/>
    </row>
    <row r="606" spans="1:14">
      <c r="B606" s="209"/>
      <c r="C606" s="209"/>
      <c r="G606" s="209"/>
      <c r="H606" s="209"/>
      <c r="I606" s="153"/>
      <c r="J606" s="126"/>
      <c r="K606" s="126"/>
      <c r="L606" s="122"/>
      <c r="M606" s="209"/>
    </row>
    <row r="607" spans="1:14">
      <c r="A607" s="209"/>
      <c r="B607" s="209"/>
      <c r="C607" s="209"/>
      <c r="D607" s="209"/>
      <c r="F607" s="209"/>
      <c r="G607" s="209"/>
      <c r="H607" s="209"/>
      <c r="I607" s="365"/>
      <c r="J607" s="366"/>
      <c r="K607" s="125"/>
      <c r="L607" s="366"/>
      <c r="M607" s="125"/>
      <c r="N607" s="209"/>
    </row>
    <row r="608" spans="1:14">
      <c r="B608" s="209"/>
      <c r="C608" s="209"/>
      <c r="G608" s="209"/>
      <c r="H608" s="209"/>
      <c r="I608" s="153"/>
      <c r="J608" s="126"/>
      <c r="K608" s="126"/>
      <c r="L608" s="122"/>
      <c r="M608" s="209"/>
    </row>
    <row r="609" spans="1:14">
      <c r="B609" s="209"/>
      <c r="C609" s="209"/>
      <c r="G609" s="209"/>
      <c r="H609" s="209"/>
      <c r="I609" s="153"/>
      <c r="J609" s="126"/>
      <c r="K609" s="126"/>
      <c r="L609" s="122"/>
      <c r="M609" s="209"/>
    </row>
    <row r="610" spans="1:14">
      <c r="B610" s="209"/>
      <c r="C610" s="209"/>
      <c r="G610" s="209"/>
      <c r="H610" s="209"/>
      <c r="I610" s="153"/>
      <c r="J610" s="126"/>
      <c r="K610" s="126"/>
      <c r="L610" s="122"/>
      <c r="M610" s="209"/>
    </row>
    <row r="611" spans="1:14">
      <c r="B611" s="209"/>
      <c r="C611" s="209"/>
      <c r="G611" s="209"/>
      <c r="H611" s="209"/>
      <c r="I611" s="153"/>
      <c r="J611" s="126"/>
      <c r="K611" s="126"/>
      <c r="L611" s="122"/>
      <c r="M611" s="209"/>
    </row>
    <row r="612" spans="1:14">
      <c r="B612" s="209"/>
      <c r="C612" s="209"/>
      <c r="G612" s="209"/>
      <c r="H612" s="209"/>
      <c r="I612" s="153"/>
      <c r="J612" s="126"/>
      <c r="K612" s="126"/>
      <c r="L612" s="122"/>
      <c r="M612" s="209"/>
    </row>
    <row r="613" spans="1:14">
      <c r="B613" s="209"/>
      <c r="C613" s="209"/>
      <c r="G613" s="209"/>
      <c r="H613" s="209"/>
      <c r="I613" s="153"/>
      <c r="J613" s="126"/>
      <c r="K613" s="126"/>
      <c r="L613" s="122"/>
      <c r="M613" s="209"/>
    </row>
    <row r="614" spans="1:14">
      <c r="B614" s="209"/>
      <c r="C614" s="209"/>
      <c r="G614" s="209"/>
      <c r="H614" s="209"/>
      <c r="I614" s="153"/>
      <c r="J614" s="126"/>
      <c r="K614" s="126"/>
      <c r="L614" s="122"/>
      <c r="M614" s="209"/>
    </row>
    <row r="615" spans="1:14">
      <c r="B615" s="209"/>
      <c r="C615" s="209"/>
      <c r="G615" s="209"/>
      <c r="H615" s="209"/>
      <c r="I615" s="153"/>
      <c r="J615" s="126"/>
      <c r="K615" s="126"/>
      <c r="L615" s="122"/>
      <c r="M615" s="209"/>
    </row>
    <row r="616" spans="1:14">
      <c r="B616" s="209"/>
      <c r="C616" s="209"/>
      <c r="G616" s="209"/>
      <c r="H616" s="209"/>
      <c r="I616" s="153"/>
      <c r="J616" s="126"/>
      <c r="K616" s="126"/>
      <c r="L616" s="122"/>
      <c r="M616" s="209"/>
    </row>
    <row r="617" spans="1:14">
      <c r="A617" s="209"/>
      <c r="B617" s="209"/>
      <c r="C617" s="209"/>
      <c r="D617" s="209"/>
      <c r="F617" s="209"/>
      <c r="G617" s="209"/>
      <c r="H617" s="209"/>
      <c r="I617" s="365"/>
      <c r="J617" s="366"/>
      <c r="K617" s="125"/>
      <c r="L617" s="366"/>
      <c r="M617" s="125"/>
      <c r="N617" s="209"/>
    </row>
    <row r="618" spans="1:14">
      <c r="A618" s="209"/>
      <c r="B618" s="209"/>
      <c r="C618" s="209"/>
      <c r="D618" s="209"/>
      <c r="F618" s="209"/>
      <c r="G618" s="209"/>
      <c r="H618" s="209"/>
      <c r="I618" s="365"/>
      <c r="J618" s="366"/>
      <c r="K618" s="125"/>
      <c r="L618" s="366"/>
      <c r="M618" s="125"/>
      <c r="N618" s="209"/>
    </row>
    <row r="619" spans="1:14">
      <c r="B619" s="209"/>
      <c r="C619" s="209"/>
      <c r="G619" s="209"/>
      <c r="H619" s="209"/>
      <c r="I619" s="153"/>
      <c r="J619" s="126"/>
      <c r="K619" s="126"/>
      <c r="L619" s="122"/>
      <c r="M619" s="209"/>
    </row>
    <row r="620" spans="1:14">
      <c r="B620" s="209"/>
      <c r="C620" s="209"/>
      <c r="G620" s="209"/>
      <c r="H620" s="209"/>
      <c r="I620" s="153"/>
      <c r="J620" s="126"/>
      <c r="K620" s="126"/>
      <c r="L620" s="122"/>
      <c r="M620" s="209"/>
    </row>
    <row r="621" spans="1:14">
      <c r="B621" s="209"/>
      <c r="G621" s="209"/>
    </row>
    <row r="622" spans="1:14">
      <c r="B622" s="209"/>
      <c r="C622" s="209"/>
      <c r="G622" s="209"/>
      <c r="H622" s="209"/>
      <c r="I622" s="153"/>
      <c r="J622" s="126"/>
      <c r="K622" s="126"/>
      <c r="L622" s="122"/>
      <c r="M622" s="209"/>
    </row>
    <row r="623" spans="1:14">
      <c r="B623" s="209"/>
      <c r="C623" s="209"/>
      <c r="G623" s="209"/>
      <c r="H623" s="209"/>
      <c r="I623" s="153"/>
      <c r="J623" s="126"/>
      <c r="K623" s="126"/>
      <c r="L623" s="122"/>
      <c r="M623" s="209"/>
    </row>
    <row r="624" spans="1:14">
      <c r="B624" s="209"/>
      <c r="C624" s="209"/>
      <c r="G624" s="209"/>
      <c r="H624" s="209"/>
      <c r="I624" s="153"/>
      <c r="J624" s="126"/>
      <c r="K624" s="126"/>
      <c r="L624" s="122"/>
      <c r="M624" s="209"/>
    </row>
    <row r="625" spans="2:13">
      <c r="B625" s="209"/>
      <c r="C625" s="209"/>
      <c r="G625" s="209"/>
      <c r="H625" s="209"/>
      <c r="I625" s="153"/>
      <c r="J625" s="126"/>
      <c r="K625" s="126"/>
      <c r="L625" s="122"/>
      <c r="M625" s="209"/>
    </row>
    <row r="626" spans="2:13">
      <c r="B626" s="209"/>
      <c r="C626" s="209"/>
      <c r="G626" s="209"/>
      <c r="H626" s="209"/>
      <c r="I626" s="153"/>
      <c r="J626" s="126"/>
      <c r="K626" s="126"/>
      <c r="L626" s="122"/>
      <c r="M626" s="209"/>
    </row>
    <row r="627" spans="2:13">
      <c r="B627" s="209"/>
      <c r="C627" s="209"/>
      <c r="G627" s="209"/>
      <c r="H627" s="209"/>
      <c r="I627" s="153"/>
      <c r="J627" s="126"/>
      <c r="K627" s="126"/>
      <c r="L627" s="122"/>
      <c r="M627" s="209"/>
    </row>
    <row r="628" spans="2:13">
      <c r="B628" s="209"/>
      <c r="C628" s="209"/>
      <c r="G628" s="209"/>
      <c r="H628" s="209"/>
      <c r="I628" s="153"/>
      <c r="J628" s="126"/>
      <c r="K628" s="126"/>
      <c r="L628" s="122"/>
      <c r="M628" s="209"/>
    </row>
    <row r="629" spans="2:13">
      <c r="B629" s="209"/>
      <c r="C629" s="209"/>
      <c r="G629" s="209"/>
      <c r="H629" s="209"/>
      <c r="I629" s="153"/>
      <c r="J629" s="126"/>
      <c r="K629" s="126"/>
      <c r="L629" s="122"/>
      <c r="M629" s="209"/>
    </row>
    <row r="630" spans="2:13">
      <c r="B630" s="209"/>
      <c r="C630" s="209"/>
      <c r="G630" s="209"/>
      <c r="H630" s="209"/>
      <c r="I630" s="153"/>
      <c r="J630" s="126"/>
      <c r="K630" s="126"/>
      <c r="L630" s="122"/>
      <c r="M630" s="209"/>
    </row>
    <row r="631" spans="2:13">
      <c r="B631" s="209"/>
      <c r="C631" s="209"/>
      <c r="G631" s="209"/>
      <c r="H631" s="209"/>
      <c r="I631" s="153"/>
      <c r="J631" s="126"/>
      <c r="K631" s="126"/>
      <c r="L631" s="122"/>
      <c r="M631" s="209"/>
    </row>
    <row r="632" spans="2:13">
      <c r="B632" s="209"/>
      <c r="C632" s="209"/>
      <c r="G632" s="209"/>
      <c r="H632" s="209"/>
      <c r="I632" s="153"/>
      <c r="J632" s="126"/>
      <c r="K632" s="126"/>
      <c r="L632" s="122"/>
      <c r="M632" s="209"/>
    </row>
    <row r="633" spans="2:13">
      <c r="B633" s="209"/>
      <c r="C633" s="209"/>
      <c r="G633" s="209"/>
      <c r="H633" s="209"/>
      <c r="I633" s="153"/>
      <c r="J633" s="126"/>
      <c r="K633" s="126"/>
      <c r="L633" s="122"/>
      <c r="M633" s="209"/>
    </row>
    <row r="634" spans="2:13">
      <c r="B634" s="209"/>
      <c r="C634" s="209"/>
      <c r="G634" s="209"/>
      <c r="H634" s="209"/>
      <c r="I634" s="153"/>
      <c r="J634" s="126"/>
      <c r="K634" s="126"/>
      <c r="L634" s="122"/>
      <c r="M634" s="209"/>
    </row>
    <row r="635" spans="2:13">
      <c r="B635" s="209"/>
      <c r="C635" s="209"/>
      <c r="G635" s="209"/>
      <c r="H635" s="209"/>
      <c r="I635" s="153"/>
      <c r="J635" s="126"/>
      <c r="K635" s="126"/>
      <c r="L635" s="122"/>
      <c r="M635" s="209"/>
    </row>
    <row r="636" spans="2:13">
      <c r="B636" s="209"/>
      <c r="C636" s="209"/>
      <c r="G636" s="209"/>
      <c r="H636" s="209"/>
      <c r="I636" s="153"/>
      <c r="J636" s="126"/>
      <c r="K636" s="126"/>
      <c r="L636" s="122"/>
      <c r="M636" s="209"/>
    </row>
    <row r="637" spans="2:13">
      <c r="B637" s="209"/>
      <c r="C637" s="209"/>
      <c r="G637" s="209"/>
      <c r="H637" s="209"/>
      <c r="I637" s="153"/>
      <c r="J637" s="126"/>
      <c r="K637" s="126"/>
      <c r="L637" s="122"/>
      <c r="M637" s="209"/>
    </row>
    <row r="638" spans="2:13">
      <c r="B638" s="209"/>
      <c r="C638" s="209"/>
      <c r="G638" s="209"/>
      <c r="H638" s="209"/>
      <c r="I638" s="153"/>
      <c r="J638" s="126"/>
      <c r="K638" s="126"/>
      <c r="L638" s="122"/>
      <c r="M638" s="209"/>
    </row>
    <row r="639" spans="2:13">
      <c r="B639" s="209"/>
      <c r="C639" s="209"/>
      <c r="G639" s="209"/>
      <c r="H639" s="209"/>
      <c r="I639" s="153"/>
      <c r="J639" s="126"/>
      <c r="K639" s="126"/>
      <c r="L639" s="122"/>
      <c r="M639" s="209"/>
    </row>
    <row r="640" spans="2:13">
      <c r="B640" s="209"/>
      <c r="C640" s="209"/>
      <c r="G640" s="209"/>
      <c r="H640" s="209"/>
      <c r="I640" s="153"/>
      <c r="J640" s="126"/>
      <c r="K640" s="126"/>
      <c r="L640" s="122"/>
      <c r="M640" s="209"/>
    </row>
    <row r="641" spans="1:14">
      <c r="B641" s="209"/>
      <c r="C641" s="209"/>
      <c r="G641" s="209"/>
      <c r="H641" s="209"/>
      <c r="I641" s="153"/>
      <c r="J641" s="126"/>
      <c r="K641" s="126"/>
      <c r="L641" s="122"/>
      <c r="M641" s="209"/>
    </row>
    <row r="642" spans="1:14">
      <c r="A642" s="125"/>
      <c r="B642" s="125"/>
      <c r="C642" s="125"/>
      <c r="D642" s="209"/>
      <c r="F642" s="125"/>
      <c r="G642" s="125"/>
      <c r="H642" s="125"/>
      <c r="I642" s="365"/>
      <c r="J642" s="366"/>
      <c r="K642" s="125"/>
      <c r="L642" s="366"/>
      <c r="M642" s="125"/>
      <c r="N642" s="209"/>
    </row>
    <row r="643" spans="1:14">
      <c r="B643" s="209"/>
      <c r="C643" s="209"/>
      <c r="G643" s="209"/>
      <c r="H643" s="209"/>
      <c r="I643" s="153"/>
      <c r="J643" s="126"/>
      <c r="K643" s="126"/>
      <c r="L643" s="122"/>
      <c r="M643" s="209"/>
    </row>
    <row r="644" spans="1:14">
      <c r="B644" s="209"/>
      <c r="C644" s="209"/>
      <c r="G644" s="209"/>
      <c r="H644" s="209"/>
      <c r="I644" s="153"/>
      <c r="J644" s="126"/>
      <c r="K644" s="126"/>
      <c r="L644" s="122"/>
      <c r="M644" s="209"/>
    </row>
    <row r="645" spans="1:14">
      <c r="B645" s="209"/>
      <c r="C645" s="209"/>
      <c r="G645" s="209"/>
      <c r="H645" s="209"/>
      <c r="I645" s="153"/>
      <c r="J645" s="126"/>
      <c r="K645" s="126"/>
      <c r="L645" s="122"/>
      <c r="M645" s="209"/>
    </row>
    <row r="646" spans="1:14">
      <c r="B646" s="209"/>
      <c r="C646" s="209"/>
      <c r="G646" s="209"/>
      <c r="H646" s="209"/>
      <c r="I646" s="153"/>
      <c r="J646" s="126"/>
      <c r="K646" s="126"/>
      <c r="L646" s="122"/>
      <c r="M646" s="209"/>
    </row>
    <row r="647" spans="1:14">
      <c r="A647" s="125"/>
      <c r="B647" s="125"/>
      <c r="C647" s="125"/>
      <c r="D647" s="209"/>
      <c r="F647" s="125"/>
      <c r="G647" s="125"/>
      <c r="H647" s="125"/>
      <c r="I647" s="365"/>
      <c r="J647" s="366"/>
      <c r="K647" s="125"/>
      <c r="L647" s="366"/>
      <c r="M647" s="125"/>
      <c r="N647" s="209"/>
    </row>
    <row r="648" spans="1:14">
      <c r="A648" s="125"/>
      <c r="B648" s="125"/>
      <c r="C648" s="125"/>
      <c r="D648" s="209"/>
      <c r="F648" s="125"/>
      <c r="G648" s="125"/>
      <c r="H648" s="125"/>
      <c r="I648" s="365"/>
      <c r="J648" s="366"/>
      <c r="K648" s="125"/>
      <c r="L648" s="366"/>
      <c r="M648" s="125"/>
      <c r="N648" s="209"/>
    </row>
    <row r="649" spans="1:14">
      <c r="B649" s="209"/>
      <c r="C649" s="209"/>
      <c r="G649" s="209"/>
      <c r="H649" s="209"/>
      <c r="I649" s="153"/>
      <c r="J649" s="126"/>
      <c r="K649" s="126"/>
      <c r="L649" s="122"/>
      <c r="M649" s="209"/>
    </row>
    <row r="650" spans="1:14">
      <c r="B650" s="209"/>
      <c r="C650" s="209"/>
      <c r="G650" s="209"/>
      <c r="H650" s="209"/>
      <c r="I650" s="153"/>
      <c r="J650" s="126"/>
      <c r="K650" s="126"/>
      <c r="L650" s="122"/>
      <c r="M650" s="209"/>
    </row>
    <row r="651" spans="1:14">
      <c r="B651" s="209"/>
      <c r="C651" s="209"/>
      <c r="G651" s="209"/>
      <c r="H651" s="209"/>
      <c r="I651" s="153"/>
      <c r="J651" s="126"/>
      <c r="K651" s="126"/>
      <c r="L651" s="122"/>
      <c r="M651" s="209"/>
    </row>
    <row r="652" spans="1:14">
      <c r="B652" s="209"/>
      <c r="C652" s="209"/>
      <c r="G652" s="209"/>
      <c r="H652" s="209"/>
      <c r="I652" s="153"/>
      <c r="J652" s="126"/>
      <c r="K652" s="126"/>
      <c r="L652" s="122"/>
      <c r="M652" s="209"/>
    </row>
    <row r="653" spans="1:14">
      <c r="B653" s="209"/>
      <c r="C653" s="209"/>
      <c r="G653" s="209"/>
      <c r="H653" s="209"/>
      <c r="I653" s="153"/>
      <c r="J653" s="126"/>
      <c r="K653" s="126"/>
      <c r="L653" s="122"/>
      <c r="M653" s="209"/>
    </row>
    <row r="654" spans="1:14">
      <c r="B654" s="209"/>
      <c r="C654" s="209"/>
      <c r="G654" s="209"/>
      <c r="H654" s="209"/>
      <c r="I654" s="153"/>
      <c r="J654" s="126"/>
      <c r="K654" s="126"/>
      <c r="L654" s="122"/>
      <c r="M654" s="209"/>
    </row>
    <row r="655" spans="1:14">
      <c r="B655" s="209"/>
      <c r="C655" s="209"/>
      <c r="G655" s="209"/>
      <c r="H655" s="209"/>
      <c r="I655" s="153"/>
      <c r="J655" s="126"/>
      <c r="K655" s="126"/>
      <c r="L655" s="122"/>
      <c r="M655" s="209"/>
    </row>
    <row r="656" spans="1:14">
      <c r="B656" s="209"/>
      <c r="C656" s="209"/>
      <c r="G656" s="209"/>
      <c r="H656" s="209"/>
      <c r="I656" s="153"/>
      <c r="J656" s="126"/>
      <c r="K656" s="126"/>
      <c r="L656" s="122"/>
      <c r="M656" s="209"/>
    </row>
    <row r="657" spans="1:14">
      <c r="B657" s="209"/>
      <c r="C657" s="209"/>
      <c r="G657" s="209"/>
      <c r="H657" s="209"/>
      <c r="I657" s="153"/>
      <c r="J657" s="126"/>
      <c r="K657" s="126"/>
      <c r="L657" s="122"/>
      <c r="M657" s="209"/>
    </row>
    <row r="658" spans="1:14">
      <c r="A658" s="209"/>
      <c r="B658" s="209"/>
      <c r="C658" s="209"/>
      <c r="F658" s="209"/>
      <c r="G658" s="209"/>
      <c r="H658" s="209"/>
      <c r="I658" s="153"/>
      <c r="J658" s="126"/>
      <c r="K658" s="126"/>
      <c r="L658" s="122"/>
      <c r="M658" s="209"/>
    </row>
    <row r="659" spans="1:14">
      <c r="B659" s="209"/>
      <c r="C659" s="209"/>
      <c r="G659" s="209"/>
      <c r="H659" s="209"/>
      <c r="I659" s="153"/>
      <c r="J659" s="126"/>
      <c r="K659" s="126"/>
      <c r="L659" s="122"/>
      <c r="M659" s="209"/>
    </row>
    <row r="660" spans="1:14">
      <c r="B660" s="209"/>
      <c r="C660" s="209"/>
      <c r="G660" s="209"/>
      <c r="H660" s="209"/>
      <c r="I660" s="153"/>
      <c r="J660" s="126"/>
      <c r="K660" s="126"/>
      <c r="L660" s="122"/>
      <c r="M660" s="209"/>
    </row>
    <row r="661" spans="1:14">
      <c r="A661" s="369"/>
      <c r="B661" s="125"/>
      <c r="C661" s="125"/>
      <c r="D661" s="209"/>
      <c r="F661" s="369"/>
      <c r="G661" s="125"/>
      <c r="H661" s="125"/>
      <c r="I661" s="365"/>
      <c r="J661" s="366"/>
      <c r="K661" s="125"/>
      <c r="L661" s="366"/>
      <c r="M661" s="125"/>
      <c r="N661" s="209"/>
    </row>
    <row r="662" spans="1:14">
      <c r="B662" s="209"/>
      <c r="C662" s="209"/>
      <c r="G662" s="209"/>
      <c r="H662" s="209"/>
      <c r="I662" s="153"/>
      <c r="J662" s="126"/>
      <c r="K662" s="126"/>
      <c r="L662" s="122"/>
      <c r="M662" s="209"/>
    </row>
    <row r="663" spans="1:14">
      <c r="B663" s="209"/>
      <c r="C663" s="209"/>
      <c r="G663" s="209"/>
      <c r="H663" s="209"/>
      <c r="I663" s="153"/>
      <c r="J663" s="126"/>
      <c r="K663" s="126"/>
      <c r="L663" s="122"/>
      <c r="M663" s="209"/>
    </row>
    <row r="664" spans="1:14">
      <c r="B664" s="209"/>
      <c r="C664" s="209"/>
      <c r="G664" s="209"/>
      <c r="H664" s="209"/>
      <c r="I664" s="153"/>
      <c r="J664" s="126"/>
      <c r="K664" s="126"/>
      <c r="L664" s="122"/>
      <c r="M664" s="209"/>
    </row>
    <row r="665" spans="1:14">
      <c r="B665" s="209"/>
      <c r="C665" s="209"/>
      <c r="G665" s="209"/>
      <c r="H665" s="209"/>
      <c r="I665" s="153"/>
      <c r="J665" s="126"/>
      <c r="K665" s="126"/>
      <c r="L665" s="122"/>
      <c r="M665" s="209"/>
    </row>
    <row r="666" spans="1:14">
      <c r="B666" s="209"/>
      <c r="C666" s="209"/>
      <c r="G666" s="209"/>
      <c r="H666" s="209"/>
      <c r="I666" s="153"/>
      <c r="J666" s="126"/>
      <c r="K666" s="126"/>
      <c r="L666" s="122"/>
      <c r="M666" s="209"/>
    </row>
    <row r="667" spans="1:14">
      <c r="B667" s="209"/>
      <c r="C667" s="209"/>
      <c r="G667" s="209"/>
      <c r="H667" s="209"/>
      <c r="I667" s="153"/>
      <c r="J667" s="126"/>
      <c r="K667" s="126"/>
      <c r="L667" s="122"/>
      <c r="M667" s="209"/>
    </row>
    <row r="668" spans="1:14">
      <c r="A668" s="125"/>
      <c r="B668" s="125"/>
      <c r="C668" s="125"/>
      <c r="D668" s="209"/>
      <c r="F668" s="125"/>
      <c r="G668" s="125"/>
      <c r="H668" s="125"/>
      <c r="I668" s="365"/>
      <c r="J668" s="366"/>
      <c r="K668" s="125"/>
      <c r="L668" s="366"/>
      <c r="M668" s="125"/>
      <c r="N668" s="209"/>
    </row>
    <row r="669" spans="1:14">
      <c r="B669" s="209"/>
      <c r="C669" s="209"/>
      <c r="G669" s="209"/>
      <c r="H669" s="209"/>
      <c r="I669" s="153"/>
      <c r="J669" s="126"/>
      <c r="K669" s="126"/>
      <c r="L669" s="122"/>
      <c r="M669" s="209"/>
    </row>
    <row r="670" spans="1:14">
      <c r="B670" s="209"/>
      <c r="C670" s="209"/>
      <c r="G670" s="209"/>
      <c r="H670" s="209"/>
      <c r="I670" s="153"/>
      <c r="J670" s="126"/>
      <c r="K670" s="126"/>
      <c r="L670" s="122"/>
      <c r="M670" s="209"/>
    </row>
    <row r="671" spans="1:14">
      <c r="B671" s="209"/>
      <c r="C671" s="209"/>
      <c r="G671" s="209"/>
      <c r="H671" s="209"/>
      <c r="I671" s="153"/>
      <c r="J671" s="126"/>
      <c r="K671" s="126"/>
      <c r="L671" s="122"/>
      <c r="M671" s="209"/>
    </row>
    <row r="672" spans="1:14">
      <c r="B672" s="209"/>
      <c r="C672" s="209"/>
      <c r="G672" s="209"/>
      <c r="H672" s="209"/>
      <c r="I672" s="153"/>
      <c r="J672" s="126"/>
      <c r="K672" s="126"/>
      <c r="L672" s="122"/>
      <c r="M672" s="209"/>
    </row>
    <row r="673" spans="2:13">
      <c r="B673" s="209"/>
      <c r="C673" s="209"/>
      <c r="G673" s="209"/>
      <c r="H673" s="209"/>
      <c r="I673" s="153"/>
      <c r="J673" s="126"/>
      <c r="K673" s="126"/>
      <c r="L673" s="122"/>
      <c r="M673" s="209"/>
    </row>
    <row r="674" spans="2:13">
      <c r="B674" s="209"/>
      <c r="C674" s="209"/>
      <c r="G674" s="209"/>
      <c r="H674" s="209"/>
      <c r="I674" s="153"/>
      <c r="J674" s="126"/>
      <c r="K674" s="126"/>
      <c r="L674" s="122"/>
      <c r="M674" s="209"/>
    </row>
    <row r="675" spans="2:13">
      <c r="B675" s="209"/>
      <c r="C675" s="209"/>
      <c r="G675" s="209"/>
      <c r="H675" s="209"/>
      <c r="I675" s="153"/>
      <c r="J675" s="126"/>
      <c r="K675" s="126"/>
      <c r="L675" s="122"/>
      <c r="M675" s="209"/>
    </row>
    <row r="676" spans="2:13">
      <c r="B676" s="209"/>
      <c r="C676" s="209"/>
      <c r="G676" s="209"/>
      <c r="H676" s="209"/>
      <c r="I676" s="153"/>
      <c r="J676" s="126"/>
      <c r="K676" s="126"/>
      <c r="L676" s="122"/>
      <c r="M676" s="209"/>
    </row>
    <row r="677" spans="2:13">
      <c r="B677" s="209"/>
      <c r="C677" s="209"/>
      <c r="G677" s="209"/>
      <c r="H677" s="209"/>
      <c r="I677" s="153"/>
      <c r="J677" s="126"/>
      <c r="K677" s="126"/>
      <c r="L677" s="122"/>
      <c r="M677" s="209"/>
    </row>
    <row r="678" spans="2:13">
      <c r="B678" s="209"/>
      <c r="C678" s="209"/>
      <c r="G678" s="209"/>
      <c r="H678" s="209"/>
      <c r="I678" s="153"/>
      <c r="J678" s="126"/>
      <c r="K678" s="126"/>
      <c r="L678" s="122"/>
      <c r="M678" s="209"/>
    </row>
    <row r="679" spans="2:13">
      <c r="B679" s="209"/>
      <c r="C679" s="209"/>
      <c r="G679" s="209"/>
      <c r="H679" s="209"/>
      <c r="I679" s="153"/>
      <c r="J679" s="126"/>
      <c r="K679" s="126"/>
      <c r="L679" s="122"/>
      <c r="M679" s="209"/>
    </row>
    <row r="680" spans="2:13">
      <c r="B680" s="209"/>
      <c r="C680" s="209"/>
      <c r="G680" s="209"/>
      <c r="H680" s="209"/>
      <c r="I680" s="153"/>
      <c r="J680" s="126"/>
      <c r="K680" s="126"/>
      <c r="L680" s="122"/>
      <c r="M680" s="209"/>
    </row>
    <row r="681" spans="2:13">
      <c r="B681" s="209"/>
      <c r="C681" s="209"/>
      <c r="G681" s="209"/>
      <c r="H681" s="209"/>
      <c r="I681" s="153"/>
      <c r="J681" s="126"/>
      <c r="K681" s="126"/>
      <c r="L681" s="122"/>
      <c r="M681" s="209"/>
    </row>
    <row r="682" spans="2:13">
      <c r="B682" s="209"/>
      <c r="C682" s="209"/>
      <c r="G682" s="209"/>
      <c r="H682" s="209"/>
      <c r="I682" s="153"/>
      <c r="J682" s="126"/>
      <c r="K682" s="126"/>
      <c r="L682" s="122"/>
      <c r="M682" s="209"/>
    </row>
    <row r="683" spans="2:13">
      <c r="B683" s="209"/>
      <c r="C683" s="209"/>
      <c r="G683" s="209"/>
      <c r="H683" s="209"/>
      <c r="I683" s="153"/>
      <c r="J683" s="126"/>
      <c r="K683" s="126"/>
      <c r="L683" s="122"/>
      <c r="M683" s="209"/>
    </row>
    <row r="684" spans="2:13">
      <c r="B684" s="209"/>
      <c r="C684" s="209"/>
      <c r="G684" s="209"/>
      <c r="H684" s="209"/>
      <c r="I684" s="153"/>
      <c r="J684" s="126"/>
      <c r="K684" s="126"/>
      <c r="L684" s="122"/>
      <c r="M684" s="209"/>
    </row>
    <row r="686" spans="2:13">
      <c r="B686" s="209"/>
      <c r="C686" s="209"/>
      <c r="G686" s="209"/>
      <c r="H686" s="209"/>
      <c r="I686" s="153"/>
      <c r="J686" s="126"/>
      <c r="K686" s="126"/>
      <c r="L686" s="122"/>
      <c r="M686" s="209"/>
    </row>
    <row r="687" spans="2:13">
      <c r="B687" s="209"/>
      <c r="C687" s="209"/>
      <c r="G687" s="209"/>
      <c r="H687" s="209"/>
      <c r="I687" s="153"/>
      <c r="J687" s="126"/>
      <c r="K687" s="126"/>
      <c r="L687" s="122"/>
      <c r="M687" s="209"/>
    </row>
    <row r="688" spans="2:13">
      <c r="B688" s="209"/>
      <c r="C688" s="209"/>
      <c r="G688" s="209"/>
      <c r="H688" s="209"/>
      <c r="I688" s="153"/>
      <c r="J688" s="126"/>
      <c r="K688" s="126"/>
      <c r="L688" s="122"/>
      <c r="M688" s="209"/>
    </row>
    <row r="689" spans="1:14">
      <c r="B689" s="209"/>
      <c r="C689" s="209"/>
      <c r="G689" s="209"/>
      <c r="H689" s="209"/>
      <c r="I689" s="153"/>
      <c r="J689" s="126"/>
      <c r="K689" s="126"/>
      <c r="L689" s="122"/>
      <c r="M689" s="209"/>
    </row>
    <row r="690" spans="1:14">
      <c r="I690" s="348"/>
      <c r="J690" s="210"/>
      <c r="L690" s="210"/>
    </row>
    <row r="691" spans="1:14">
      <c r="B691" s="209"/>
      <c r="C691" s="209"/>
      <c r="G691" s="209"/>
      <c r="H691" s="209"/>
      <c r="I691" s="153"/>
      <c r="J691" s="126"/>
      <c r="K691" s="126"/>
      <c r="L691" s="122"/>
      <c r="M691" s="209"/>
    </row>
    <row r="692" spans="1:14">
      <c r="B692" s="209"/>
      <c r="C692" s="209"/>
      <c r="G692" s="209"/>
      <c r="H692" s="209"/>
      <c r="I692" s="153"/>
      <c r="J692" s="126"/>
      <c r="K692" s="126"/>
      <c r="L692" s="122"/>
      <c r="M692" s="209"/>
    </row>
    <row r="693" spans="1:14">
      <c r="B693" s="209"/>
      <c r="C693" s="209"/>
      <c r="G693" s="209"/>
      <c r="H693" s="209"/>
      <c r="I693" s="153"/>
      <c r="J693" s="126"/>
      <c r="K693" s="126"/>
      <c r="L693" s="122"/>
      <c r="M693" s="209"/>
    </row>
    <row r="694" spans="1:14">
      <c r="B694" s="209"/>
      <c r="C694" s="209"/>
      <c r="G694" s="209"/>
      <c r="H694" s="209"/>
      <c r="I694" s="153"/>
      <c r="J694" s="126"/>
      <c r="K694" s="126"/>
      <c r="L694" s="122"/>
      <c r="M694" s="209"/>
    </row>
    <row r="695" spans="1:14">
      <c r="B695" s="209"/>
      <c r="C695" s="209"/>
      <c r="G695" s="209"/>
      <c r="H695" s="209"/>
      <c r="I695" s="153"/>
      <c r="J695" s="126"/>
      <c r="K695" s="126"/>
      <c r="L695" s="122"/>
      <c r="M695" s="209"/>
    </row>
    <row r="696" spans="1:14">
      <c r="B696" s="209"/>
      <c r="C696" s="209"/>
      <c r="G696" s="209"/>
      <c r="H696" s="209"/>
      <c r="I696" s="153"/>
      <c r="J696" s="126"/>
      <c r="K696" s="126"/>
      <c r="L696" s="122"/>
      <c r="M696" s="209"/>
    </row>
    <row r="697" spans="1:14">
      <c r="A697" s="209"/>
      <c r="B697" s="209"/>
      <c r="C697" s="209"/>
      <c r="F697" s="209"/>
      <c r="G697" s="209"/>
      <c r="H697" s="209"/>
      <c r="I697" s="153"/>
      <c r="J697" s="126"/>
      <c r="K697" s="126"/>
      <c r="L697" s="122"/>
      <c r="M697" s="209"/>
    </row>
    <row r="698" spans="1:14">
      <c r="A698" s="209"/>
      <c r="B698" s="209"/>
      <c r="C698" s="209"/>
      <c r="F698" s="209"/>
      <c r="G698" s="209"/>
      <c r="H698" s="209"/>
      <c r="I698" s="153"/>
      <c r="J698" s="126"/>
      <c r="K698" s="126"/>
      <c r="L698" s="122"/>
      <c r="M698" s="209"/>
    </row>
    <row r="699" spans="1:14">
      <c r="B699" s="209"/>
      <c r="C699" s="209"/>
      <c r="G699" s="209"/>
      <c r="H699" s="209"/>
      <c r="I699" s="153"/>
      <c r="J699" s="126"/>
      <c r="K699" s="126"/>
      <c r="L699" s="122"/>
      <c r="M699" s="209"/>
    </row>
    <row r="700" spans="1:14">
      <c r="A700" s="209"/>
      <c r="B700" s="209"/>
      <c r="C700" s="209"/>
      <c r="D700" s="153"/>
      <c r="F700" s="209"/>
      <c r="G700" s="209"/>
      <c r="H700" s="209"/>
      <c r="I700" s="341"/>
      <c r="J700" s="126"/>
      <c r="K700" s="209"/>
      <c r="L700" s="126"/>
      <c r="M700" s="209"/>
      <c r="N700" s="153"/>
    </row>
    <row r="701" spans="1:14">
      <c r="A701" s="209"/>
      <c r="B701" s="209"/>
      <c r="C701" s="209"/>
      <c r="D701" s="153"/>
      <c r="F701" s="209"/>
      <c r="G701" s="209"/>
      <c r="H701" s="209"/>
      <c r="I701" s="341"/>
      <c r="J701" s="126"/>
      <c r="K701" s="209"/>
      <c r="L701" s="126"/>
      <c r="M701" s="209"/>
      <c r="N701" s="153"/>
    </row>
  </sheetData>
  <sortState ref="A6:J236">
    <sortCondition ref="A236"/>
  </sortState>
  <hyperlinks>
    <hyperlink ref="A3" r:id="rId1"/>
  </hyperlinks>
  <pageMargins left="0.7" right="0.7" top="0.75" bottom="0.75" header="0.3" footer="0.3"/>
  <pageSetup paperSize="9" orientation="portrait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33"/>
  <sheetViews>
    <sheetView workbookViewId="0">
      <selection activeCell="A9" sqref="A9"/>
    </sheetView>
  </sheetViews>
  <sheetFormatPr baseColWidth="10" defaultColWidth="7.08203125" defaultRowHeight="11.5"/>
  <cols>
    <col min="1" max="1" width="14.08203125" style="208" customWidth="1"/>
    <col min="2" max="16384" width="7.08203125" style="208"/>
  </cols>
  <sheetData>
    <row r="2" spans="1:16">
      <c r="A2" s="123" t="s">
        <v>614</v>
      </c>
      <c r="F2" s="123"/>
      <c r="G2" s="209"/>
      <c r="H2" s="209"/>
      <c r="I2" s="209"/>
    </row>
    <row r="3" spans="1:16" ht="12.5">
      <c r="A3" s="250" t="s">
        <v>538</v>
      </c>
      <c r="F3" s="443"/>
    </row>
    <row r="4" spans="1:16">
      <c r="B4" s="209"/>
      <c r="C4" s="209"/>
    </row>
    <row r="5" spans="1:16">
      <c r="A5" s="209"/>
      <c r="B5" s="209"/>
      <c r="C5" s="209"/>
      <c r="J5" s="209"/>
      <c r="K5" s="209"/>
      <c r="L5" s="209"/>
      <c r="M5" s="209"/>
      <c r="P5" s="444"/>
    </row>
    <row r="6" spans="1:16">
      <c r="A6" s="209"/>
      <c r="B6" s="209"/>
      <c r="C6" s="209"/>
      <c r="F6" s="209"/>
      <c r="G6" s="209"/>
      <c r="H6" s="209"/>
      <c r="I6" s="209"/>
      <c r="J6" s="209"/>
      <c r="K6" s="209"/>
      <c r="L6" s="209"/>
      <c r="M6" s="209"/>
    </row>
    <row r="7" spans="1:16">
      <c r="A7" s="209"/>
      <c r="B7" s="209" t="s">
        <v>373</v>
      </c>
      <c r="C7" s="209" t="s">
        <v>374</v>
      </c>
      <c r="D7" s="208" t="s">
        <v>429</v>
      </c>
      <c r="E7" s="182"/>
      <c r="F7" s="209"/>
      <c r="G7" s="209"/>
      <c r="H7" s="209"/>
      <c r="I7" s="209"/>
      <c r="J7" s="209"/>
      <c r="K7" s="209"/>
      <c r="L7" s="209"/>
      <c r="M7" s="209"/>
      <c r="O7" s="182"/>
      <c r="P7" s="166"/>
    </row>
    <row r="8" spans="1:16">
      <c r="A8" s="183" t="s">
        <v>41</v>
      </c>
      <c r="B8" s="183" t="s">
        <v>155</v>
      </c>
      <c r="C8" s="183" t="s">
        <v>338</v>
      </c>
      <c r="D8" s="183" t="s">
        <v>338</v>
      </c>
      <c r="E8" s="182"/>
      <c r="F8" s="183"/>
      <c r="G8" s="197"/>
      <c r="H8" s="196"/>
      <c r="I8" s="196"/>
      <c r="J8" s="196"/>
      <c r="K8" s="183"/>
      <c r="L8" s="196"/>
      <c r="M8" s="196"/>
      <c r="O8" s="182"/>
      <c r="P8" s="167"/>
    </row>
    <row r="9" spans="1:16">
      <c r="A9" s="183" t="s">
        <v>123</v>
      </c>
      <c r="B9" s="183" t="s">
        <v>155</v>
      </c>
      <c r="C9" s="183" t="s">
        <v>338</v>
      </c>
      <c r="D9" s="183" t="s">
        <v>338</v>
      </c>
      <c r="E9" s="182"/>
      <c r="F9" s="183"/>
      <c r="G9" s="197"/>
      <c r="H9" s="196"/>
      <c r="I9" s="196"/>
      <c r="J9" s="196"/>
      <c r="K9" s="183"/>
      <c r="L9" s="196"/>
      <c r="M9" s="196"/>
      <c r="O9" s="182"/>
      <c r="P9" s="167"/>
    </row>
    <row r="10" spans="1:16">
      <c r="A10" s="183" t="s">
        <v>36</v>
      </c>
      <c r="B10" s="183" t="s">
        <v>155</v>
      </c>
      <c r="C10" s="183" t="s">
        <v>338</v>
      </c>
      <c r="D10" s="183" t="s">
        <v>338</v>
      </c>
      <c r="E10" s="182"/>
      <c r="F10" s="166"/>
      <c r="G10" s="197"/>
      <c r="H10" s="196"/>
      <c r="I10" s="196"/>
      <c r="J10" s="196"/>
      <c r="K10" s="183"/>
      <c r="L10" s="196"/>
      <c r="M10" s="196"/>
      <c r="O10" s="182"/>
      <c r="P10" s="167"/>
    </row>
    <row r="11" spans="1:16">
      <c r="A11" s="183" t="s">
        <v>69</v>
      </c>
      <c r="B11" s="183" t="s">
        <v>155</v>
      </c>
      <c r="C11" s="183" t="s">
        <v>338</v>
      </c>
      <c r="D11" s="183" t="s">
        <v>338</v>
      </c>
      <c r="F11" s="209"/>
      <c r="G11" s="197"/>
      <c r="H11" s="196"/>
      <c r="I11" s="196"/>
      <c r="J11" s="196"/>
      <c r="K11" s="183"/>
      <c r="L11" s="196"/>
      <c r="M11" s="196"/>
    </row>
    <row r="12" spans="1:16">
      <c r="A12" s="183" t="s">
        <v>33</v>
      </c>
      <c r="B12" s="183" t="s">
        <v>155</v>
      </c>
      <c r="C12" s="183" t="s">
        <v>338</v>
      </c>
      <c r="D12" s="183" t="s">
        <v>338</v>
      </c>
      <c r="E12" s="182"/>
      <c r="F12" s="166"/>
      <c r="G12" s="197"/>
      <c r="H12" s="196"/>
      <c r="I12" s="196"/>
      <c r="J12" s="196"/>
      <c r="K12" s="183"/>
      <c r="L12" s="196"/>
      <c r="M12" s="196"/>
      <c r="O12" s="182"/>
      <c r="P12" s="167"/>
    </row>
    <row r="13" spans="1:16">
      <c r="A13" s="183" t="s">
        <v>124</v>
      </c>
      <c r="B13" s="183" t="s">
        <v>155</v>
      </c>
      <c r="C13" s="183" t="s">
        <v>338</v>
      </c>
      <c r="D13" s="183" t="s">
        <v>338</v>
      </c>
      <c r="F13" s="209"/>
      <c r="G13" s="197"/>
      <c r="H13" s="196"/>
      <c r="I13" s="196"/>
      <c r="J13" s="196"/>
      <c r="K13" s="183"/>
      <c r="L13" s="196"/>
      <c r="M13" s="196"/>
    </row>
    <row r="14" spans="1:16">
      <c r="A14" s="183" t="s">
        <v>55</v>
      </c>
      <c r="B14" s="183" t="s">
        <v>155</v>
      </c>
      <c r="C14" s="183" t="s">
        <v>338</v>
      </c>
      <c r="D14" s="183" t="s">
        <v>338</v>
      </c>
      <c r="F14" s="209"/>
      <c r="G14" s="197"/>
      <c r="H14" s="196"/>
      <c r="I14" s="196"/>
      <c r="J14" s="196"/>
      <c r="K14" s="183"/>
      <c r="L14" s="196"/>
      <c r="M14" s="196"/>
    </row>
    <row r="15" spans="1:16">
      <c r="A15" s="183" t="s">
        <v>88</v>
      </c>
      <c r="B15" s="183">
        <v>5</v>
      </c>
      <c r="C15" s="183" t="s">
        <v>179</v>
      </c>
      <c r="D15" s="183" t="s">
        <v>512</v>
      </c>
      <c r="E15" s="182"/>
      <c r="F15" s="167"/>
      <c r="G15" s="197"/>
      <c r="H15" s="196"/>
      <c r="I15" s="196"/>
      <c r="J15" s="196"/>
      <c r="K15" s="183"/>
      <c r="L15" s="196"/>
      <c r="M15" s="196"/>
      <c r="O15" s="182"/>
      <c r="P15" s="167"/>
    </row>
    <row r="16" spans="1:16">
      <c r="A16" s="183" t="s">
        <v>87</v>
      </c>
      <c r="B16" s="183" t="s">
        <v>155</v>
      </c>
      <c r="C16" s="183" t="s">
        <v>338</v>
      </c>
      <c r="D16" s="183" t="s">
        <v>338</v>
      </c>
      <c r="E16" s="182"/>
      <c r="F16" s="167"/>
      <c r="G16" s="197"/>
      <c r="H16" s="196"/>
      <c r="I16" s="196"/>
      <c r="J16" s="196"/>
      <c r="K16" s="183"/>
      <c r="L16" s="196"/>
      <c r="M16" s="196"/>
      <c r="O16" s="182"/>
      <c r="P16" s="182"/>
    </row>
    <row r="17" spans="1:18">
      <c r="A17" s="183" t="s">
        <v>136</v>
      </c>
      <c r="B17" s="183" t="s">
        <v>155</v>
      </c>
      <c r="C17" s="183" t="s">
        <v>338</v>
      </c>
      <c r="D17" s="183" t="s">
        <v>338</v>
      </c>
      <c r="F17" s="209"/>
      <c r="G17" s="197"/>
      <c r="H17" s="196"/>
      <c r="I17" s="196"/>
      <c r="J17" s="196"/>
      <c r="K17" s="183"/>
      <c r="L17" s="196"/>
      <c r="M17" s="196"/>
      <c r="Q17" s="210"/>
      <c r="R17" s="210"/>
    </row>
    <row r="18" spans="1:18">
      <c r="A18" s="183" t="s">
        <v>11</v>
      </c>
      <c r="B18" s="183" t="s">
        <v>155</v>
      </c>
      <c r="C18" s="183" t="s">
        <v>338</v>
      </c>
      <c r="D18" s="183" t="s">
        <v>338</v>
      </c>
      <c r="E18" s="182"/>
      <c r="F18" s="167"/>
      <c r="G18" s="197"/>
      <c r="H18" s="196"/>
      <c r="I18" s="196"/>
      <c r="J18" s="196"/>
      <c r="K18" s="183"/>
      <c r="L18" s="196"/>
      <c r="M18" s="196"/>
      <c r="O18" s="182"/>
      <c r="P18" s="182"/>
    </row>
    <row r="19" spans="1:18">
      <c r="A19" s="183" t="s">
        <v>84</v>
      </c>
      <c r="B19" s="183" t="s">
        <v>155</v>
      </c>
      <c r="C19" s="183" t="s">
        <v>338</v>
      </c>
      <c r="D19" s="183" t="s">
        <v>338</v>
      </c>
      <c r="E19" s="182"/>
      <c r="F19" s="338"/>
      <c r="G19" s="338"/>
      <c r="H19" s="338"/>
      <c r="I19" s="339"/>
      <c r="J19" s="340"/>
      <c r="K19" s="338"/>
      <c r="L19" s="126"/>
      <c r="M19" s="209"/>
      <c r="N19" s="209"/>
      <c r="O19" s="182"/>
      <c r="P19" s="167"/>
      <c r="Q19" s="210"/>
      <c r="R19" s="210"/>
    </row>
    <row r="20" spans="1:18">
      <c r="A20" s="183" t="s">
        <v>78</v>
      </c>
      <c r="B20" s="183">
        <v>6</v>
      </c>
      <c r="C20" s="183" t="s">
        <v>509</v>
      </c>
      <c r="D20" s="183" t="s">
        <v>512</v>
      </c>
      <c r="F20" s="209"/>
      <c r="G20" s="197"/>
      <c r="H20" s="196"/>
      <c r="I20" s="196"/>
      <c r="J20" s="196"/>
      <c r="K20" s="183"/>
      <c r="L20" s="196"/>
      <c r="M20" s="196"/>
      <c r="R20" s="196"/>
    </row>
    <row r="21" spans="1:18">
      <c r="A21" s="183" t="s">
        <v>85</v>
      </c>
      <c r="B21" s="183" t="s">
        <v>155</v>
      </c>
      <c r="C21" s="183" t="s">
        <v>338</v>
      </c>
      <c r="D21" s="183" t="s">
        <v>338</v>
      </c>
      <c r="F21" s="209"/>
      <c r="G21" s="197"/>
      <c r="H21" s="196"/>
      <c r="I21" s="196"/>
      <c r="J21" s="196"/>
      <c r="K21" s="183"/>
      <c r="L21" s="196"/>
      <c r="M21" s="196"/>
      <c r="P21" s="182"/>
      <c r="R21" s="196"/>
    </row>
    <row r="22" spans="1:18">
      <c r="A22" s="183" t="s">
        <v>81</v>
      </c>
      <c r="B22" s="183" t="s">
        <v>155</v>
      </c>
      <c r="C22" s="183" t="s">
        <v>338</v>
      </c>
      <c r="D22" s="183" t="s">
        <v>338</v>
      </c>
      <c r="F22" s="185"/>
      <c r="G22" s="197"/>
      <c r="H22" s="196"/>
      <c r="I22" s="196"/>
      <c r="J22" s="196"/>
      <c r="K22" s="183"/>
      <c r="L22" s="196"/>
      <c r="M22" s="196"/>
      <c r="P22" s="182"/>
    </row>
    <row r="23" spans="1:18" ht="13" customHeight="1">
      <c r="A23" s="183" t="s">
        <v>111</v>
      </c>
      <c r="B23" s="183" t="s">
        <v>155</v>
      </c>
      <c r="C23" s="183" t="s">
        <v>338</v>
      </c>
      <c r="D23" s="183" t="s">
        <v>338</v>
      </c>
      <c r="F23" s="185"/>
      <c r="G23" s="197"/>
      <c r="H23" s="196"/>
      <c r="I23" s="196"/>
      <c r="J23" s="196"/>
      <c r="K23" s="183"/>
      <c r="L23" s="196"/>
      <c r="M23" s="196"/>
      <c r="Q23" s="210"/>
      <c r="R23" s="210"/>
    </row>
    <row r="24" spans="1:18" ht="13" customHeight="1">
      <c r="A24" s="183" t="s">
        <v>128</v>
      </c>
      <c r="B24" s="183" t="s">
        <v>155</v>
      </c>
      <c r="C24" s="183" t="s">
        <v>338</v>
      </c>
      <c r="D24" s="183" t="s">
        <v>338</v>
      </c>
      <c r="E24" s="182"/>
      <c r="F24" s="209"/>
      <c r="G24" s="197"/>
      <c r="H24" s="196"/>
      <c r="I24" s="196"/>
      <c r="J24" s="196"/>
      <c r="K24" s="183"/>
      <c r="L24" s="196"/>
      <c r="M24" s="196"/>
      <c r="O24" s="182"/>
      <c r="P24" s="166"/>
      <c r="Q24" s="210"/>
      <c r="R24" s="210"/>
    </row>
    <row r="25" spans="1:18">
      <c r="A25" s="183" t="s">
        <v>9</v>
      </c>
      <c r="B25" s="183" t="s">
        <v>155</v>
      </c>
      <c r="C25" s="183" t="s">
        <v>338</v>
      </c>
      <c r="D25" s="183" t="s">
        <v>338</v>
      </c>
      <c r="E25" s="182"/>
      <c r="F25" s="167"/>
      <c r="G25" s="197"/>
      <c r="H25" s="196"/>
      <c r="I25" s="196"/>
      <c r="J25" s="196"/>
      <c r="K25" s="183"/>
      <c r="L25" s="196"/>
      <c r="M25" s="196"/>
      <c r="O25" s="182"/>
      <c r="P25" s="167"/>
    </row>
    <row r="26" spans="1:18">
      <c r="A26" s="183" t="s">
        <v>323</v>
      </c>
      <c r="B26" s="183" t="s">
        <v>155</v>
      </c>
      <c r="C26" s="183" t="s">
        <v>338</v>
      </c>
      <c r="D26" s="183" t="s">
        <v>338</v>
      </c>
      <c r="E26" s="182"/>
      <c r="F26" s="338"/>
      <c r="G26" s="338"/>
      <c r="H26" s="338"/>
      <c r="I26" s="339"/>
      <c r="J26" s="340"/>
      <c r="K26" s="338"/>
      <c r="L26" s="126"/>
      <c r="M26" s="209"/>
      <c r="N26" s="209"/>
      <c r="O26" s="182"/>
      <c r="P26" s="167"/>
    </row>
    <row r="27" spans="1:18">
      <c r="A27" s="183" t="s">
        <v>94</v>
      </c>
      <c r="B27" s="183" t="s">
        <v>155</v>
      </c>
      <c r="C27" s="183" t="s">
        <v>338</v>
      </c>
      <c r="D27" s="183" t="s">
        <v>338</v>
      </c>
      <c r="F27" s="209"/>
      <c r="G27" s="197"/>
      <c r="H27" s="196"/>
      <c r="I27" s="196"/>
      <c r="J27" s="196"/>
      <c r="K27" s="183"/>
      <c r="L27" s="196"/>
      <c r="M27" s="196"/>
    </row>
    <row r="28" spans="1:18">
      <c r="A28" s="183" t="s">
        <v>60</v>
      </c>
      <c r="B28" s="183" t="s">
        <v>155</v>
      </c>
      <c r="C28" s="183" t="s">
        <v>338</v>
      </c>
      <c r="D28" s="183" t="s">
        <v>338</v>
      </c>
      <c r="F28" s="209"/>
      <c r="G28" s="197"/>
      <c r="H28" s="196"/>
      <c r="I28" s="196"/>
      <c r="J28" s="196"/>
      <c r="K28" s="183"/>
      <c r="L28" s="196"/>
      <c r="M28" s="196"/>
    </row>
    <row r="29" spans="1:18">
      <c r="A29" s="183" t="s">
        <v>79</v>
      </c>
      <c r="B29" s="183" t="s">
        <v>155</v>
      </c>
      <c r="C29" s="183" t="s">
        <v>338</v>
      </c>
      <c r="D29" s="183" t="s">
        <v>338</v>
      </c>
      <c r="E29" s="182"/>
      <c r="F29" s="209"/>
      <c r="G29" s="197"/>
      <c r="H29" s="196"/>
      <c r="I29" s="196"/>
      <c r="J29" s="196"/>
      <c r="K29" s="183"/>
      <c r="L29" s="196"/>
      <c r="M29" s="196"/>
      <c r="O29" s="182"/>
      <c r="P29" s="182"/>
    </row>
    <row r="30" spans="1:18">
      <c r="A30" s="183" t="s">
        <v>65</v>
      </c>
      <c r="B30" s="183" t="s">
        <v>155</v>
      </c>
      <c r="C30" s="183" t="s">
        <v>338</v>
      </c>
      <c r="D30" s="183" t="s">
        <v>338</v>
      </c>
      <c r="E30" s="182"/>
      <c r="F30" s="209"/>
      <c r="G30" s="197"/>
      <c r="H30" s="196"/>
      <c r="I30" s="196"/>
      <c r="J30" s="196"/>
      <c r="K30" s="183"/>
      <c r="L30" s="196"/>
      <c r="M30" s="196"/>
      <c r="O30" s="182"/>
      <c r="P30" s="182"/>
    </row>
    <row r="31" spans="1:18">
      <c r="A31" s="183" t="s">
        <v>57</v>
      </c>
      <c r="B31" s="183" t="s">
        <v>155</v>
      </c>
      <c r="C31" s="183" t="s">
        <v>338</v>
      </c>
      <c r="D31" s="183" t="s">
        <v>338</v>
      </c>
      <c r="F31" s="166"/>
      <c r="G31" s="197"/>
      <c r="H31" s="196"/>
      <c r="I31" s="196"/>
      <c r="J31" s="196"/>
      <c r="K31" s="183"/>
      <c r="L31" s="196"/>
      <c r="M31" s="196"/>
    </row>
    <row r="32" spans="1:18">
      <c r="A32" s="183" t="s">
        <v>38</v>
      </c>
      <c r="B32" s="183" t="s">
        <v>155</v>
      </c>
      <c r="C32" s="183" t="s">
        <v>338</v>
      </c>
      <c r="D32" s="183" t="s">
        <v>338</v>
      </c>
      <c r="E32" s="182"/>
      <c r="F32" s="166"/>
      <c r="G32" s="197"/>
      <c r="H32" s="196"/>
      <c r="I32" s="196"/>
      <c r="J32" s="196"/>
      <c r="K32" s="183"/>
      <c r="L32" s="196"/>
      <c r="M32" s="196"/>
      <c r="O32" s="182"/>
      <c r="P32" s="182"/>
    </row>
    <row r="33" spans="1:17">
      <c r="A33" s="183" t="s">
        <v>58</v>
      </c>
      <c r="B33" s="183" t="s">
        <v>155</v>
      </c>
      <c r="C33" s="183" t="s">
        <v>338</v>
      </c>
      <c r="D33" s="183" t="s">
        <v>338</v>
      </c>
      <c r="F33" s="209"/>
      <c r="G33" s="197"/>
      <c r="H33" s="196"/>
      <c r="I33" s="196"/>
      <c r="J33" s="196"/>
      <c r="K33" s="183"/>
      <c r="L33" s="196"/>
      <c r="M33" s="196"/>
    </row>
    <row r="34" spans="1:17">
      <c r="A34" s="183" t="s">
        <v>1</v>
      </c>
      <c r="B34" s="183" t="s">
        <v>155</v>
      </c>
      <c r="C34" s="183" t="s">
        <v>338</v>
      </c>
      <c r="D34" s="183" t="s">
        <v>338</v>
      </c>
      <c r="F34" s="167"/>
      <c r="G34" s="197"/>
      <c r="H34" s="196"/>
      <c r="I34" s="196"/>
      <c r="J34" s="196"/>
      <c r="K34" s="183"/>
      <c r="L34" s="196"/>
      <c r="M34" s="196"/>
    </row>
    <row r="35" spans="1:17">
      <c r="A35" s="183" t="s">
        <v>31</v>
      </c>
      <c r="B35" s="183" t="s">
        <v>155</v>
      </c>
      <c r="C35" s="183" t="s">
        <v>338</v>
      </c>
      <c r="D35" s="183" t="s">
        <v>338</v>
      </c>
      <c r="E35" s="182"/>
      <c r="F35" s="209"/>
      <c r="G35" s="197"/>
      <c r="H35" s="196"/>
      <c r="I35" s="196"/>
      <c r="J35" s="196"/>
      <c r="K35" s="183"/>
      <c r="L35" s="196"/>
      <c r="M35" s="196"/>
      <c r="O35" s="182"/>
      <c r="P35" s="167"/>
      <c r="Q35" s="210"/>
    </row>
    <row r="36" spans="1:17">
      <c r="A36" s="183" t="s">
        <v>113</v>
      </c>
      <c r="B36" s="183" t="s">
        <v>155</v>
      </c>
      <c r="C36" s="183" t="s">
        <v>338</v>
      </c>
      <c r="D36" s="183" t="s">
        <v>338</v>
      </c>
      <c r="E36" s="182"/>
      <c r="F36" s="209"/>
      <c r="G36" s="197"/>
      <c r="H36" s="196"/>
      <c r="I36" s="196"/>
      <c r="J36" s="196"/>
      <c r="K36" s="183"/>
      <c r="L36" s="196"/>
      <c r="M36" s="196"/>
      <c r="O36" s="182"/>
      <c r="P36" s="364"/>
    </row>
    <row r="37" spans="1:17">
      <c r="A37" s="183" t="s">
        <v>324</v>
      </c>
      <c r="B37" s="183" t="s">
        <v>155</v>
      </c>
      <c r="C37" s="183" t="s">
        <v>338</v>
      </c>
      <c r="D37" s="183" t="s">
        <v>338</v>
      </c>
      <c r="F37" s="182"/>
      <c r="G37" s="197"/>
      <c r="H37" s="196"/>
      <c r="I37" s="196"/>
      <c r="J37" s="196"/>
      <c r="K37" s="183"/>
      <c r="L37" s="196"/>
      <c r="M37" s="196"/>
    </row>
    <row r="38" spans="1:17">
      <c r="A38" s="183" t="s">
        <v>114</v>
      </c>
      <c r="B38" s="183" t="s">
        <v>155</v>
      </c>
      <c r="C38" s="183" t="s">
        <v>338</v>
      </c>
      <c r="D38" s="183" t="s">
        <v>338</v>
      </c>
      <c r="F38" s="182"/>
      <c r="G38" s="197"/>
      <c r="H38" s="196"/>
      <c r="I38" s="196"/>
      <c r="J38" s="196"/>
      <c r="K38" s="183"/>
      <c r="L38" s="196"/>
      <c r="M38" s="196"/>
    </row>
    <row r="39" spans="1:17">
      <c r="A39" s="183" t="s">
        <v>73</v>
      </c>
      <c r="B39" s="183" t="s">
        <v>155</v>
      </c>
      <c r="C39" s="183" t="s">
        <v>338</v>
      </c>
      <c r="D39" s="183" t="s">
        <v>338</v>
      </c>
      <c r="F39" s="209"/>
      <c r="G39" s="197"/>
      <c r="H39" s="196"/>
      <c r="I39" s="196"/>
      <c r="J39" s="196"/>
      <c r="K39" s="183"/>
      <c r="L39" s="196"/>
      <c r="M39" s="196"/>
    </row>
    <row r="40" spans="1:17">
      <c r="A40" s="183" t="s">
        <v>138</v>
      </c>
      <c r="B40" s="183" t="s">
        <v>155</v>
      </c>
      <c r="C40" s="183" t="s">
        <v>338</v>
      </c>
      <c r="D40" s="183" t="s">
        <v>338</v>
      </c>
      <c r="E40" s="182"/>
      <c r="F40" s="209"/>
      <c r="G40" s="197"/>
      <c r="H40" s="196"/>
      <c r="I40" s="196"/>
      <c r="J40" s="196"/>
      <c r="K40" s="183"/>
      <c r="L40" s="196"/>
      <c r="M40" s="196"/>
      <c r="O40" s="182"/>
      <c r="P40" s="364"/>
    </row>
    <row r="41" spans="1:17">
      <c r="A41" s="183" t="s">
        <v>80</v>
      </c>
      <c r="B41" s="183" t="s">
        <v>155</v>
      </c>
      <c r="C41" s="183" t="s">
        <v>338</v>
      </c>
      <c r="D41" s="183" t="s">
        <v>338</v>
      </c>
      <c r="F41" s="209"/>
      <c r="G41" s="197"/>
      <c r="H41" s="196"/>
      <c r="I41" s="196"/>
      <c r="J41" s="196"/>
      <c r="K41" s="183"/>
      <c r="L41" s="196"/>
      <c r="M41" s="196"/>
    </row>
    <row r="42" spans="1:17">
      <c r="A42" s="183" t="s">
        <v>103</v>
      </c>
      <c r="B42" s="183">
        <v>2</v>
      </c>
      <c r="C42" s="183" t="s">
        <v>183</v>
      </c>
      <c r="D42" s="183" t="s">
        <v>512</v>
      </c>
      <c r="F42" s="167"/>
      <c r="G42" s="197"/>
      <c r="H42" s="196"/>
      <c r="I42" s="196"/>
      <c r="J42" s="196"/>
      <c r="K42" s="183"/>
      <c r="L42" s="196"/>
      <c r="M42" s="196"/>
    </row>
    <row r="43" spans="1:17">
      <c r="A43" s="183" t="s">
        <v>64</v>
      </c>
      <c r="B43" s="183" t="s">
        <v>155</v>
      </c>
      <c r="C43" s="183" t="s">
        <v>338</v>
      </c>
      <c r="D43" s="183" t="s">
        <v>338</v>
      </c>
      <c r="F43" s="209"/>
      <c r="G43" s="197"/>
      <c r="H43" s="196"/>
      <c r="I43" s="196"/>
      <c r="J43" s="196"/>
      <c r="K43" s="183"/>
      <c r="L43" s="196"/>
      <c r="M43" s="196"/>
    </row>
    <row r="44" spans="1:17">
      <c r="A44" s="183" t="s">
        <v>19</v>
      </c>
      <c r="B44" s="183" t="s">
        <v>155</v>
      </c>
      <c r="C44" s="183" t="s">
        <v>338</v>
      </c>
      <c r="D44" s="183" t="s">
        <v>338</v>
      </c>
      <c r="E44" s="182"/>
      <c r="F44" s="209"/>
      <c r="G44" s="197"/>
      <c r="H44" s="196"/>
      <c r="I44" s="196"/>
      <c r="J44" s="196"/>
      <c r="K44" s="183"/>
      <c r="L44" s="196"/>
      <c r="M44" s="196"/>
      <c r="O44" s="182"/>
      <c r="P44" s="364"/>
    </row>
    <row r="45" spans="1:17">
      <c r="A45" s="183" t="s">
        <v>100</v>
      </c>
      <c r="B45" s="183" t="s">
        <v>155</v>
      </c>
      <c r="C45" s="183" t="s">
        <v>338</v>
      </c>
      <c r="D45" s="183" t="s">
        <v>338</v>
      </c>
      <c r="E45" s="182"/>
      <c r="F45" s="209"/>
      <c r="G45" s="197"/>
      <c r="H45" s="196"/>
      <c r="I45" s="196"/>
      <c r="J45" s="196"/>
      <c r="K45" s="183"/>
      <c r="L45" s="196"/>
      <c r="M45" s="196"/>
      <c r="O45" s="182"/>
      <c r="P45" s="150"/>
    </row>
    <row r="46" spans="1:17">
      <c r="A46" s="183" t="s">
        <v>134</v>
      </c>
      <c r="B46" s="183">
        <v>1</v>
      </c>
      <c r="C46" s="183" t="s">
        <v>615</v>
      </c>
      <c r="D46" s="183" t="s">
        <v>512</v>
      </c>
      <c r="E46" s="182"/>
      <c r="F46" s="364"/>
      <c r="G46" s="197"/>
      <c r="H46" s="196"/>
      <c r="I46" s="196"/>
      <c r="J46" s="196"/>
      <c r="K46" s="183"/>
      <c r="L46" s="196"/>
      <c r="M46" s="196"/>
      <c r="O46" s="182"/>
      <c r="P46" s="150"/>
    </row>
    <row r="47" spans="1:17">
      <c r="A47" s="183" t="s">
        <v>17</v>
      </c>
      <c r="B47" s="183" t="s">
        <v>155</v>
      </c>
      <c r="C47" s="183" t="s">
        <v>338</v>
      </c>
      <c r="D47" s="183" t="s">
        <v>338</v>
      </c>
      <c r="F47" s="364"/>
      <c r="G47" s="197"/>
      <c r="H47" s="196"/>
      <c r="I47" s="196"/>
      <c r="J47" s="196"/>
      <c r="K47" s="183"/>
      <c r="L47" s="196"/>
      <c r="M47" s="196"/>
    </row>
    <row r="48" spans="1:17">
      <c r="A48" s="183" t="s">
        <v>105</v>
      </c>
      <c r="B48" s="183">
        <v>3</v>
      </c>
      <c r="C48" s="183" t="s">
        <v>611</v>
      </c>
      <c r="D48" s="183" t="s">
        <v>512</v>
      </c>
      <c r="F48" s="364"/>
      <c r="G48" s="197"/>
      <c r="H48" s="196"/>
      <c r="I48" s="196"/>
      <c r="J48" s="196"/>
      <c r="K48" s="183"/>
      <c r="L48" s="196"/>
      <c r="M48" s="196"/>
    </row>
    <row r="49" spans="1:18">
      <c r="A49" s="183" t="s">
        <v>24</v>
      </c>
      <c r="B49" s="183">
        <v>21</v>
      </c>
      <c r="C49" s="183" t="s">
        <v>171</v>
      </c>
      <c r="D49" s="183" t="s">
        <v>512</v>
      </c>
      <c r="F49" s="209"/>
      <c r="G49" s="197"/>
      <c r="H49" s="196"/>
      <c r="I49" s="196"/>
      <c r="J49" s="196"/>
      <c r="K49" s="183"/>
      <c r="L49" s="196"/>
      <c r="M49" s="196"/>
    </row>
    <row r="50" spans="1:18">
      <c r="A50" s="183" t="s">
        <v>131</v>
      </c>
      <c r="B50" s="183" t="s">
        <v>155</v>
      </c>
      <c r="C50" s="183" t="s">
        <v>338</v>
      </c>
      <c r="D50" s="183" t="s">
        <v>338</v>
      </c>
      <c r="F50" s="209"/>
      <c r="G50" s="197"/>
      <c r="H50" s="196"/>
      <c r="I50" s="196"/>
      <c r="J50" s="196"/>
      <c r="K50" s="183"/>
      <c r="L50" s="196"/>
      <c r="M50" s="196"/>
      <c r="P50" s="182"/>
    </row>
    <row r="51" spans="1:18">
      <c r="A51" s="183" t="s">
        <v>222</v>
      </c>
      <c r="B51" s="183" t="s">
        <v>155</v>
      </c>
      <c r="C51" s="183" t="s">
        <v>338</v>
      </c>
      <c r="D51" s="183" t="s">
        <v>338</v>
      </c>
      <c r="F51" s="209"/>
      <c r="G51" s="197"/>
      <c r="H51" s="196"/>
      <c r="I51" s="196"/>
      <c r="J51" s="196"/>
      <c r="K51" s="183"/>
      <c r="L51" s="196"/>
      <c r="M51" s="196"/>
    </row>
    <row r="52" spans="1:18">
      <c r="A52" s="183" t="s">
        <v>112</v>
      </c>
      <c r="B52" s="183" t="s">
        <v>155</v>
      </c>
      <c r="C52" s="183" t="s">
        <v>338</v>
      </c>
      <c r="D52" s="183" t="s">
        <v>338</v>
      </c>
      <c r="E52" s="182"/>
      <c r="F52" s="150"/>
      <c r="G52" s="197"/>
      <c r="H52" s="196"/>
      <c r="I52" s="196"/>
      <c r="J52" s="196"/>
      <c r="K52" s="183"/>
      <c r="L52" s="196"/>
      <c r="M52" s="196"/>
      <c r="O52" s="182"/>
      <c r="P52" s="182"/>
    </row>
    <row r="53" spans="1:18">
      <c r="A53" s="183" t="s">
        <v>20</v>
      </c>
      <c r="B53" s="183">
        <v>35</v>
      </c>
      <c r="C53" s="183" t="s">
        <v>169</v>
      </c>
      <c r="D53" s="183" t="s">
        <v>512</v>
      </c>
      <c r="F53" s="209"/>
      <c r="G53" s="197"/>
      <c r="H53" s="196"/>
      <c r="I53" s="196"/>
      <c r="J53" s="196"/>
      <c r="K53" s="183"/>
      <c r="L53" s="196"/>
      <c r="M53" s="196"/>
      <c r="Q53" s="210"/>
      <c r="R53" s="210"/>
    </row>
    <row r="54" spans="1:18">
      <c r="A54" s="183" t="s">
        <v>48</v>
      </c>
      <c r="B54" s="183" t="s">
        <v>155</v>
      </c>
      <c r="C54" s="183" t="s">
        <v>338</v>
      </c>
      <c r="D54" s="183" t="s">
        <v>338</v>
      </c>
      <c r="E54" s="182"/>
      <c r="F54" s="209"/>
      <c r="G54" s="197"/>
      <c r="H54" s="196"/>
      <c r="I54" s="196"/>
      <c r="J54" s="196"/>
      <c r="K54" s="183"/>
      <c r="L54" s="196"/>
      <c r="M54" s="196"/>
      <c r="O54" s="182"/>
      <c r="P54" s="182"/>
    </row>
    <row r="55" spans="1:18">
      <c r="A55" s="183" t="s">
        <v>75</v>
      </c>
      <c r="B55" s="183" t="s">
        <v>155</v>
      </c>
      <c r="C55" s="183" t="s">
        <v>338</v>
      </c>
      <c r="D55" s="183" t="s">
        <v>338</v>
      </c>
      <c r="E55" s="182"/>
      <c r="F55" s="209"/>
      <c r="G55" s="197"/>
      <c r="H55" s="196"/>
      <c r="I55" s="196"/>
      <c r="J55" s="196"/>
      <c r="K55" s="183"/>
      <c r="L55" s="196"/>
      <c r="M55" s="196"/>
      <c r="O55" s="182"/>
      <c r="P55" s="150"/>
      <c r="Q55" s="151"/>
      <c r="R55" s="210"/>
    </row>
    <row r="56" spans="1:18">
      <c r="A56" s="183" t="s">
        <v>68</v>
      </c>
      <c r="B56" s="183" t="s">
        <v>155</v>
      </c>
      <c r="C56" s="183" t="s">
        <v>338</v>
      </c>
      <c r="D56" s="183" t="s">
        <v>338</v>
      </c>
      <c r="E56" s="182"/>
      <c r="F56" s="209"/>
      <c r="G56" s="197"/>
      <c r="H56" s="196"/>
      <c r="I56" s="196"/>
      <c r="J56" s="196"/>
      <c r="K56" s="183"/>
      <c r="L56" s="196"/>
      <c r="M56" s="196"/>
      <c r="O56" s="182"/>
    </row>
    <row r="57" spans="1:18">
      <c r="A57" s="183" t="s">
        <v>77</v>
      </c>
      <c r="B57" s="183" t="s">
        <v>155</v>
      </c>
      <c r="C57" s="183" t="s">
        <v>338</v>
      </c>
      <c r="D57" s="183" t="s">
        <v>338</v>
      </c>
      <c r="E57" s="182"/>
      <c r="F57" s="338"/>
      <c r="G57" s="338"/>
      <c r="H57" s="338"/>
      <c r="I57" s="339"/>
      <c r="J57" s="340"/>
      <c r="K57" s="338"/>
      <c r="L57" s="126"/>
      <c r="M57" s="209"/>
      <c r="N57" s="209"/>
      <c r="O57" s="182"/>
      <c r="Q57" s="210"/>
      <c r="R57" s="210"/>
    </row>
    <row r="58" spans="1:18">
      <c r="A58" s="183" t="s">
        <v>89</v>
      </c>
      <c r="B58" s="183" t="s">
        <v>155</v>
      </c>
      <c r="C58" s="183" t="s">
        <v>338</v>
      </c>
      <c r="D58" s="183" t="s">
        <v>338</v>
      </c>
      <c r="E58" s="182"/>
      <c r="F58" s="209"/>
      <c r="G58" s="197"/>
      <c r="H58" s="196"/>
      <c r="I58" s="196"/>
      <c r="J58" s="196"/>
      <c r="K58" s="183"/>
      <c r="L58" s="196"/>
      <c r="M58" s="196"/>
      <c r="O58" s="182"/>
    </row>
    <row r="59" spans="1:18">
      <c r="A59" s="183" t="s">
        <v>93</v>
      </c>
      <c r="B59" s="183" t="s">
        <v>155</v>
      </c>
      <c r="C59" s="183" t="s">
        <v>338</v>
      </c>
      <c r="D59" s="183" t="s">
        <v>338</v>
      </c>
      <c r="E59" s="182"/>
      <c r="F59" s="338"/>
      <c r="G59" s="338"/>
      <c r="H59" s="338"/>
      <c r="I59" s="339"/>
      <c r="J59" s="340"/>
      <c r="K59" s="338"/>
      <c r="L59" s="126"/>
      <c r="M59" s="209"/>
      <c r="N59" s="209"/>
      <c r="O59" s="182"/>
      <c r="P59" s="364"/>
    </row>
    <row r="60" spans="1:18">
      <c r="A60" s="183" t="s">
        <v>82</v>
      </c>
      <c r="B60" s="183">
        <v>1</v>
      </c>
      <c r="C60" s="183" t="s">
        <v>615</v>
      </c>
      <c r="D60" s="183" t="s">
        <v>512</v>
      </c>
      <c r="E60" s="182"/>
      <c r="F60" s="209"/>
      <c r="G60" s="197"/>
      <c r="H60" s="196"/>
      <c r="I60" s="196"/>
      <c r="J60" s="196"/>
      <c r="K60" s="183"/>
      <c r="L60" s="196"/>
      <c r="M60" s="196"/>
      <c r="O60" s="182"/>
      <c r="P60" s="182"/>
    </row>
    <row r="61" spans="1:18">
      <c r="A61" s="183" t="s">
        <v>145</v>
      </c>
      <c r="B61" s="183" t="s">
        <v>155</v>
      </c>
      <c r="C61" s="183" t="s">
        <v>338</v>
      </c>
      <c r="D61" s="183" t="s">
        <v>338</v>
      </c>
      <c r="E61" s="182"/>
      <c r="F61" s="209"/>
      <c r="G61" s="197"/>
      <c r="H61" s="196"/>
      <c r="I61" s="196"/>
      <c r="J61" s="196"/>
      <c r="K61" s="183"/>
      <c r="L61" s="196"/>
      <c r="M61" s="196"/>
      <c r="O61" s="182"/>
      <c r="P61" s="364"/>
    </row>
    <row r="62" spans="1:18">
      <c r="A62" s="183" t="s">
        <v>6</v>
      </c>
      <c r="B62" s="183" t="s">
        <v>155</v>
      </c>
      <c r="C62" s="183" t="s">
        <v>338</v>
      </c>
      <c r="D62" s="183" t="s">
        <v>338</v>
      </c>
      <c r="F62" s="209"/>
      <c r="G62" s="197"/>
      <c r="H62" s="196"/>
      <c r="I62" s="196"/>
      <c r="J62" s="196"/>
      <c r="K62" s="183"/>
      <c r="L62" s="196"/>
      <c r="M62" s="196"/>
    </row>
    <row r="63" spans="1:18">
      <c r="A63" s="183" t="s">
        <v>8</v>
      </c>
      <c r="B63" s="183" t="s">
        <v>155</v>
      </c>
      <c r="C63" s="183" t="s">
        <v>338</v>
      </c>
      <c r="D63" s="183" t="s">
        <v>338</v>
      </c>
      <c r="F63" s="150"/>
      <c r="G63" s="197"/>
      <c r="H63" s="196"/>
      <c r="I63" s="196"/>
      <c r="J63" s="196"/>
      <c r="K63" s="183"/>
      <c r="L63" s="196"/>
      <c r="M63" s="196"/>
    </row>
    <row r="64" spans="1:18">
      <c r="A64" s="183" t="s">
        <v>22</v>
      </c>
      <c r="B64" s="183" t="s">
        <v>155</v>
      </c>
      <c r="C64" s="183" t="s">
        <v>338</v>
      </c>
      <c r="D64" s="183" t="s">
        <v>338</v>
      </c>
      <c r="E64" s="182"/>
      <c r="F64" s="150"/>
      <c r="G64" s="197"/>
      <c r="H64" s="196"/>
      <c r="I64" s="196"/>
      <c r="J64" s="196"/>
      <c r="K64" s="183"/>
      <c r="L64" s="196"/>
      <c r="M64" s="196"/>
      <c r="O64" s="182"/>
      <c r="P64" s="182"/>
    </row>
    <row r="65" spans="1:18">
      <c r="A65" s="183" t="s">
        <v>40</v>
      </c>
      <c r="B65" s="183" t="s">
        <v>155</v>
      </c>
      <c r="C65" s="183" t="s">
        <v>338</v>
      </c>
      <c r="D65" s="183" t="s">
        <v>338</v>
      </c>
      <c r="E65" s="182"/>
      <c r="F65" s="364"/>
      <c r="G65" s="197"/>
      <c r="H65" s="196"/>
      <c r="I65" s="196"/>
      <c r="J65" s="196"/>
      <c r="K65" s="183"/>
      <c r="L65" s="196"/>
      <c r="M65" s="196"/>
      <c r="O65" s="182"/>
      <c r="P65" s="182"/>
    </row>
    <row r="66" spans="1:18">
      <c r="A66" s="183" t="s">
        <v>110</v>
      </c>
      <c r="B66" s="183">
        <v>4</v>
      </c>
      <c r="C66" s="183" t="s">
        <v>180</v>
      </c>
      <c r="D66" s="183" t="s">
        <v>512</v>
      </c>
      <c r="F66" s="209"/>
      <c r="G66" s="197"/>
      <c r="H66" s="196"/>
      <c r="I66" s="196"/>
      <c r="J66" s="196"/>
      <c r="K66" s="183"/>
      <c r="L66" s="196"/>
      <c r="M66" s="196"/>
    </row>
    <row r="67" spans="1:18">
      <c r="A67" s="183" t="s">
        <v>91</v>
      </c>
      <c r="B67" s="183">
        <v>6</v>
      </c>
      <c r="C67" s="183" t="s">
        <v>509</v>
      </c>
      <c r="D67" s="183" t="s">
        <v>512</v>
      </c>
      <c r="E67" s="182"/>
      <c r="F67" s="209"/>
      <c r="G67" s="197"/>
      <c r="H67" s="196"/>
      <c r="I67" s="196"/>
      <c r="J67" s="196"/>
      <c r="K67" s="183"/>
      <c r="L67" s="196"/>
      <c r="M67" s="196"/>
      <c r="O67" s="182"/>
      <c r="P67" s="182"/>
    </row>
    <row r="68" spans="1:18">
      <c r="A68" s="183" t="s">
        <v>26</v>
      </c>
      <c r="B68" s="183">
        <v>11</v>
      </c>
      <c r="C68" s="183" t="s">
        <v>175</v>
      </c>
      <c r="D68" s="183" t="s">
        <v>512</v>
      </c>
      <c r="E68" s="182"/>
      <c r="F68" s="209"/>
      <c r="G68" s="197"/>
      <c r="H68" s="196"/>
      <c r="I68" s="196"/>
      <c r="J68" s="196"/>
      <c r="K68" s="183"/>
      <c r="L68" s="196"/>
      <c r="M68" s="196"/>
      <c r="O68" s="182"/>
      <c r="P68" s="182"/>
    </row>
    <row r="69" spans="1:18">
      <c r="A69" s="183" t="s">
        <v>14</v>
      </c>
      <c r="B69" s="183" t="s">
        <v>155</v>
      </c>
      <c r="C69" s="183" t="s">
        <v>338</v>
      </c>
      <c r="D69" s="183" t="s">
        <v>338</v>
      </c>
      <c r="F69" s="364"/>
      <c r="G69" s="197"/>
      <c r="H69" s="196"/>
      <c r="I69" s="196"/>
      <c r="J69" s="196"/>
      <c r="K69" s="183"/>
      <c r="L69" s="196"/>
      <c r="M69" s="196"/>
      <c r="Q69" s="210"/>
      <c r="R69" s="210"/>
    </row>
    <row r="70" spans="1:18">
      <c r="A70" s="183" t="s">
        <v>97</v>
      </c>
      <c r="B70" s="183" t="s">
        <v>155</v>
      </c>
      <c r="C70" s="183" t="s">
        <v>338</v>
      </c>
      <c r="D70" s="183" t="s">
        <v>338</v>
      </c>
      <c r="F70" s="209"/>
      <c r="G70" s="197"/>
      <c r="H70" s="196"/>
      <c r="I70" s="196"/>
      <c r="J70" s="196"/>
      <c r="K70" s="183"/>
      <c r="L70" s="196"/>
      <c r="M70" s="196"/>
      <c r="Q70" s="210"/>
      <c r="R70" s="210"/>
    </row>
    <row r="71" spans="1:18">
      <c r="A71" s="183" t="s">
        <v>63</v>
      </c>
      <c r="B71" s="183" t="s">
        <v>155</v>
      </c>
      <c r="C71" s="183" t="s">
        <v>338</v>
      </c>
      <c r="D71" s="183" t="s">
        <v>338</v>
      </c>
      <c r="E71" s="182"/>
      <c r="F71" s="338"/>
      <c r="G71" s="338"/>
      <c r="H71" s="338"/>
      <c r="I71" s="339"/>
      <c r="J71" s="340"/>
      <c r="K71" s="338"/>
      <c r="L71" s="126"/>
      <c r="M71" s="209"/>
      <c r="N71" s="209"/>
      <c r="O71" s="182"/>
      <c r="P71" s="364"/>
    </row>
    <row r="72" spans="1:18">
      <c r="A72" s="183" t="s">
        <v>34</v>
      </c>
      <c r="B72" s="183" t="s">
        <v>155</v>
      </c>
      <c r="C72" s="183" t="s">
        <v>338</v>
      </c>
      <c r="D72" s="183" t="s">
        <v>338</v>
      </c>
      <c r="F72" s="338"/>
      <c r="G72" s="338"/>
      <c r="H72" s="338"/>
      <c r="I72" s="339"/>
      <c r="J72" s="340"/>
      <c r="K72" s="338"/>
      <c r="L72" s="126"/>
      <c r="M72" s="209"/>
      <c r="N72" s="209"/>
      <c r="Q72" s="210"/>
      <c r="R72" s="210"/>
    </row>
    <row r="73" spans="1:18">
      <c r="A73" s="183" t="s">
        <v>125</v>
      </c>
      <c r="B73" s="183" t="s">
        <v>155</v>
      </c>
      <c r="C73" s="183" t="s">
        <v>338</v>
      </c>
      <c r="D73" s="183" t="s">
        <v>338</v>
      </c>
      <c r="E73" s="182"/>
      <c r="F73" s="209"/>
      <c r="G73" s="197"/>
      <c r="H73" s="196"/>
      <c r="I73" s="196"/>
      <c r="J73" s="196"/>
      <c r="K73" s="183"/>
      <c r="L73" s="196"/>
      <c r="M73" s="196"/>
      <c r="O73" s="182"/>
      <c r="P73" s="364"/>
      <c r="Q73" s="210"/>
      <c r="R73" s="210"/>
    </row>
    <row r="74" spans="1:18">
      <c r="A74" s="183" t="s">
        <v>102</v>
      </c>
      <c r="B74" s="183" t="s">
        <v>155</v>
      </c>
      <c r="C74" s="183" t="s">
        <v>338</v>
      </c>
      <c r="D74" s="183" t="s">
        <v>338</v>
      </c>
      <c r="F74" s="209"/>
      <c r="G74" s="197"/>
      <c r="H74" s="196"/>
      <c r="I74" s="196"/>
      <c r="J74" s="196"/>
      <c r="K74" s="183"/>
      <c r="L74" s="196"/>
      <c r="M74" s="196"/>
    </row>
    <row r="75" spans="1:18">
      <c r="A75" s="183" t="s">
        <v>98</v>
      </c>
      <c r="B75" s="183" t="s">
        <v>155</v>
      </c>
      <c r="C75" s="183" t="s">
        <v>338</v>
      </c>
      <c r="D75" s="183" t="s">
        <v>338</v>
      </c>
      <c r="E75" s="182"/>
      <c r="F75" s="209"/>
      <c r="G75" s="197"/>
      <c r="H75" s="196"/>
      <c r="I75" s="196"/>
      <c r="J75" s="196"/>
      <c r="K75" s="183"/>
      <c r="L75" s="196"/>
      <c r="M75" s="196"/>
      <c r="O75" s="182"/>
      <c r="P75" s="182"/>
    </row>
    <row r="76" spans="1:18">
      <c r="A76" s="183" t="s">
        <v>126</v>
      </c>
      <c r="B76" s="183" t="s">
        <v>155</v>
      </c>
      <c r="C76" s="183" t="s">
        <v>338</v>
      </c>
      <c r="D76" s="183" t="s">
        <v>338</v>
      </c>
      <c r="F76" s="338"/>
      <c r="G76" s="338"/>
      <c r="H76" s="338"/>
      <c r="I76" s="339"/>
      <c r="J76" s="340"/>
      <c r="K76" s="338"/>
      <c r="L76" s="126"/>
      <c r="M76" s="209"/>
      <c r="N76" s="209"/>
    </row>
    <row r="77" spans="1:18">
      <c r="A77" s="183" t="s">
        <v>117</v>
      </c>
      <c r="B77" s="183" t="s">
        <v>155</v>
      </c>
      <c r="C77" s="183" t="s">
        <v>338</v>
      </c>
      <c r="D77" s="183" t="s">
        <v>338</v>
      </c>
      <c r="F77" s="209"/>
      <c r="G77" s="197"/>
      <c r="H77" s="196"/>
      <c r="I77" s="196"/>
      <c r="J77" s="196"/>
      <c r="K77" s="183"/>
      <c r="L77" s="196"/>
      <c r="M77" s="196"/>
    </row>
    <row r="78" spans="1:18">
      <c r="A78" s="183" t="s">
        <v>130</v>
      </c>
      <c r="B78" s="183" t="s">
        <v>155</v>
      </c>
      <c r="C78" s="183" t="s">
        <v>338</v>
      </c>
      <c r="D78" s="183" t="s">
        <v>338</v>
      </c>
      <c r="F78" s="209"/>
      <c r="G78" s="197"/>
      <c r="H78" s="196"/>
      <c r="I78" s="196"/>
      <c r="J78" s="196"/>
      <c r="K78" s="183"/>
      <c r="L78" s="196"/>
      <c r="M78" s="196"/>
    </row>
    <row r="79" spans="1:18">
      <c r="A79" s="183" t="s">
        <v>96</v>
      </c>
      <c r="B79" s="183" t="s">
        <v>155</v>
      </c>
      <c r="C79" s="183" t="s">
        <v>338</v>
      </c>
      <c r="D79" s="183" t="s">
        <v>338</v>
      </c>
      <c r="F79" s="338"/>
      <c r="G79" s="338"/>
      <c r="H79" s="338"/>
      <c r="I79" s="339"/>
      <c r="J79" s="340"/>
      <c r="K79" s="338"/>
      <c r="L79" s="126"/>
      <c r="M79" s="209"/>
      <c r="N79" s="209"/>
    </row>
    <row r="80" spans="1:18">
      <c r="A80" s="183" t="s">
        <v>118</v>
      </c>
      <c r="B80" s="183" t="s">
        <v>155</v>
      </c>
      <c r="C80" s="183" t="s">
        <v>338</v>
      </c>
      <c r="D80" s="183" t="s">
        <v>338</v>
      </c>
      <c r="E80" s="182"/>
      <c r="F80" s="209"/>
      <c r="G80" s="197"/>
      <c r="H80" s="196"/>
      <c r="I80" s="196"/>
      <c r="J80" s="196"/>
      <c r="K80" s="183"/>
      <c r="L80" s="196"/>
      <c r="M80" s="196"/>
      <c r="O80" s="182"/>
      <c r="P80" s="182"/>
    </row>
    <row r="81" spans="1:18">
      <c r="A81" s="183" t="s">
        <v>142</v>
      </c>
      <c r="B81" s="183" t="s">
        <v>155</v>
      </c>
      <c r="C81" s="183" t="s">
        <v>338</v>
      </c>
      <c r="D81" s="183" t="s">
        <v>338</v>
      </c>
      <c r="E81" s="182"/>
      <c r="F81" s="364"/>
      <c r="G81" s="197"/>
      <c r="H81" s="196"/>
      <c r="I81" s="196"/>
      <c r="J81" s="196"/>
      <c r="K81" s="183"/>
      <c r="L81" s="196"/>
      <c r="M81" s="196"/>
      <c r="O81" s="182"/>
      <c r="P81" s="364"/>
    </row>
    <row r="82" spans="1:18">
      <c r="A82" s="183" t="s">
        <v>531</v>
      </c>
      <c r="B82" s="183" t="s">
        <v>155</v>
      </c>
      <c r="C82" s="183" t="s">
        <v>338</v>
      </c>
      <c r="D82" s="183" t="s">
        <v>338</v>
      </c>
      <c r="E82" s="182"/>
      <c r="F82" s="209"/>
      <c r="G82" s="197"/>
      <c r="H82" s="196"/>
      <c r="I82" s="196"/>
      <c r="J82" s="196"/>
      <c r="K82" s="183"/>
      <c r="L82" s="196"/>
      <c r="M82" s="196"/>
      <c r="O82" s="182"/>
      <c r="P82" s="364"/>
      <c r="Q82" s="210"/>
      <c r="R82" s="210"/>
    </row>
    <row r="83" spans="1:18">
      <c r="A83" s="183" t="s">
        <v>53</v>
      </c>
      <c r="B83" s="183" t="s">
        <v>155</v>
      </c>
      <c r="C83" s="183" t="s">
        <v>338</v>
      </c>
      <c r="D83" s="183" t="s">
        <v>338</v>
      </c>
      <c r="E83" s="182"/>
      <c r="F83" s="209"/>
      <c r="G83" s="197"/>
      <c r="H83" s="196"/>
      <c r="I83" s="196"/>
      <c r="J83" s="196"/>
      <c r="K83" s="183"/>
      <c r="L83" s="196"/>
      <c r="M83" s="196"/>
      <c r="O83" s="182"/>
      <c r="P83" s="364"/>
    </row>
    <row r="84" spans="1:18">
      <c r="A84" s="183" t="s">
        <v>62</v>
      </c>
      <c r="B84" s="183" t="s">
        <v>155</v>
      </c>
      <c r="C84" s="183" t="s">
        <v>338</v>
      </c>
      <c r="D84" s="183" t="s">
        <v>338</v>
      </c>
      <c r="E84" s="182"/>
      <c r="F84" s="209"/>
      <c r="G84" s="197"/>
      <c r="H84" s="196"/>
      <c r="I84" s="196"/>
      <c r="J84" s="196"/>
      <c r="K84" s="183"/>
      <c r="L84" s="196"/>
      <c r="M84" s="196"/>
      <c r="O84" s="182"/>
      <c r="P84" s="364"/>
    </row>
    <row r="85" spans="1:18">
      <c r="A85" s="183" t="s">
        <v>44</v>
      </c>
      <c r="B85" s="183" t="s">
        <v>155</v>
      </c>
      <c r="C85" s="183" t="s">
        <v>338</v>
      </c>
      <c r="D85" s="183" t="s">
        <v>338</v>
      </c>
      <c r="E85" s="152"/>
      <c r="F85" s="209"/>
      <c r="G85" s="197"/>
      <c r="H85" s="196"/>
      <c r="I85" s="196"/>
      <c r="J85" s="196"/>
      <c r="K85" s="183"/>
      <c r="L85" s="196"/>
      <c r="M85" s="196"/>
      <c r="O85" s="152"/>
      <c r="P85" s="182"/>
    </row>
    <row r="86" spans="1:18">
      <c r="A86" s="183" t="s">
        <v>66</v>
      </c>
      <c r="B86" s="183" t="s">
        <v>155</v>
      </c>
      <c r="C86" s="183" t="s">
        <v>338</v>
      </c>
      <c r="D86" s="183" t="s">
        <v>338</v>
      </c>
      <c r="E86" s="196"/>
      <c r="F86" s="209"/>
      <c r="G86" s="197"/>
      <c r="H86" s="196"/>
      <c r="I86" s="196"/>
      <c r="J86" s="196"/>
      <c r="K86" s="183"/>
      <c r="L86" s="196"/>
      <c r="M86" s="196"/>
      <c r="O86" s="196"/>
      <c r="P86" s="182"/>
    </row>
    <row r="87" spans="1:18">
      <c r="A87" s="183" t="s">
        <v>144</v>
      </c>
      <c r="B87" s="183" t="s">
        <v>155</v>
      </c>
      <c r="C87" s="183" t="s">
        <v>338</v>
      </c>
      <c r="D87" s="183" t="s">
        <v>338</v>
      </c>
      <c r="E87" s="182"/>
      <c r="F87" s="209"/>
      <c r="G87" s="197"/>
      <c r="H87" s="196"/>
      <c r="I87" s="196"/>
      <c r="J87" s="196"/>
      <c r="K87" s="183"/>
      <c r="L87" s="196"/>
      <c r="M87" s="196"/>
      <c r="O87" s="182"/>
      <c r="P87" s="182"/>
    </row>
    <row r="88" spans="1:18">
      <c r="A88" s="183" t="s">
        <v>133</v>
      </c>
      <c r="B88" s="183" t="s">
        <v>155</v>
      </c>
      <c r="C88" s="183" t="s">
        <v>338</v>
      </c>
      <c r="D88" s="183" t="s">
        <v>338</v>
      </c>
      <c r="E88" s="182"/>
      <c r="F88" s="364"/>
      <c r="G88" s="197"/>
      <c r="H88" s="196"/>
      <c r="I88" s="196"/>
      <c r="J88" s="196"/>
      <c r="K88" s="183"/>
      <c r="L88" s="196"/>
      <c r="M88" s="196"/>
      <c r="O88" s="182"/>
      <c r="P88" s="364"/>
    </row>
    <row r="89" spans="1:18">
      <c r="A89" s="183" t="s">
        <v>15</v>
      </c>
      <c r="B89" s="183" t="s">
        <v>155</v>
      </c>
      <c r="C89" s="183" t="s">
        <v>338</v>
      </c>
      <c r="D89" s="183" t="s">
        <v>338</v>
      </c>
      <c r="E89" s="208" t="s">
        <v>338</v>
      </c>
      <c r="F89" s="338"/>
      <c r="G89" s="338"/>
      <c r="H89" s="338"/>
      <c r="I89" s="339"/>
      <c r="J89" s="340"/>
      <c r="K89" s="338"/>
      <c r="L89" s="126"/>
      <c r="M89" s="209"/>
      <c r="N89" s="209"/>
      <c r="Q89" s="151"/>
      <c r="R89" s="151"/>
    </row>
    <row r="90" spans="1:18">
      <c r="A90" s="183" t="s">
        <v>115</v>
      </c>
      <c r="B90" s="183" t="s">
        <v>155</v>
      </c>
      <c r="C90" s="183" t="s">
        <v>338</v>
      </c>
      <c r="D90" s="183" t="s">
        <v>338</v>
      </c>
      <c r="E90" s="182"/>
      <c r="F90" s="182"/>
      <c r="G90" s="197"/>
      <c r="H90" s="196"/>
      <c r="I90" s="196"/>
      <c r="J90" s="196"/>
      <c r="K90" s="183"/>
      <c r="L90" s="196"/>
      <c r="M90" s="196"/>
      <c r="O90" s="182"/>
      <c r="P90" s="364"/>
      <c r="Q90" s="151"/>
      <c r="R90" s="151"/>
    </row>
    <row r="91" spans="1:18">
      <c r="A91" s="183" t="s">
        <v>121</v>
      </c>
      <c r="B91" s="183" t="s">
        <v>155</v>
      </c>
      <c r="C91" s="183" t="s">
        <v>338</v>
      </c>
      <c r="D91" s="183" t="s">
        <v>338</v>
      </c>
      <c r="E91" s="182"/>
      <c r="F91" s="364"/>
      <c r="G91" s="197"/>
      <c r="H91" s="196"/>
      <c r="I91" s="196"/>
      <c r="J91" s="196"/>
      <c r="K91" s="183"/>
      <c r="L91" s="196"/>
      <c r="M91" s="196"/>
      <c r="O91" s="182"/>
      <c r="P91" s="364"/>
      <c r="Q91" s="151"/>
      <c r="R91" s="151"/>
    </row>
    <row r="92" spans="1:18">
      <c r="A92" s="183" t="s">
        <v>140</v>
      </c>
      <c r="B92" s="183" t="s">
        <v>155</v>
      </c>
      <c r="C92" s="183" t="s">
        <v>338</v>
      </c>
      <c r="D92" s="183" t="s">
        <v>338</v>
      </c>
      <c r="E92" s="182"/>
      <c r="F92" s="364"/>
      <c r="G92" s="197"/>
      <c r="H92" s="196"/>
      <c r="I92" s="196"/>
      <c r="J92" s="196"/>
      <c r="K92" s="183"/>
      <c r="L92" s="196"/>
      <c r="M92" s="196"/>
      <c r="O92" s="182"/>
      <c r="P92" s="364"/>
      <c r="Q92" s="151"/>
      <c r="R92" s="151"/>
    </row>
    <row r="93" spans="1:18">
      <c r="A93" s="183" t="s">
        <v>39</v>
      </c>
      <c r="B93" s="183" t="s">
        <v>155</v>
      </c>
      <c r="C93" s="183" t="s">
        <v>338</v>
      </c>
      <c r="D93" s="183" t="s">
        <v>338</v>
      </c>
      <c r="E93" s="182"/>
      <c r="F93" s="364"/>
      <c r="G93" s="197"/>
      <c r="H93" s="196"/>
      <c r="I93" s="196"/>
      <c r="J93" s="196"/>
      <c r="K93" s="183"/>
      <c r="L93" s="196"/>
      <c r="M93" s="196"/>
      <c r="O93" s="182"/>
      <c r="P93" s="364"/>
      <c r="Q93" s="151"/>
      <c r="R93" s="151"/>
    </row>
    <row r="94" spans="1:18">
      <c r="A94" s="183" t="s">
        <v>51</v>
      </c>
      <c r="B94" s="183" t="s">
        <v>155</v>
      </c>
      <c r="C94" s="183" t="s">
        <v>338</v>
      </c>
      <c r="D94" s="183" t="s">
        <v>338</v>
      </c>
      <c r="F94" s="364"/>
      <c r="G94" s="197"/>
      <c r="H94" s="196"/>
      <c r="I94" s="196"/>
      <c r="J94" s="196"/>
      <c r="K94" s="183"/>
      <c r="L94" s="196"/>
      <c r="M94" s="196"/>
      <c r="Q94" s="210"/>
      <c r="R94" s="210"/>
    </row>
    <row r="95" spans="1:18">
      <c r="A95" s="183" t="s">
        <v>127</v>
      </c>
      <c r="B95" s="183" t="s">
        <v>155</v>
      </c>
      <c r="C95" s="183" t="s">
        <v>338</v>
      </c>
      <c r="D95" s="183" t="s">
        <v>338</v>
      </c>
      <c r="E95" s="182"/>
      <c r="F95" s="209"/>
      <c r="G95" s="197"/>
      <c r="H95" s="196"/>
      <c r="I95" s="196"/>
      <c r="J95" s="196"/>
      <c r="K95" s="183"/>
      <c r="L95" s="196"/>
      <c r="M95" s="196"/>
      <c r="O95" s="182"/>
      <c r="P95" s="364"/>
      <c r="Q95" s="210"/>
      <c r="R95" s="210"/>
    </row>
    <row r="96" spans="1:18">
      <c r="A96" s="183" t="s">
        <v>42</v>
      </c>
      <c r="B96" s="183" t="s">
        <v>155</v>
      </c>
      <c r="C96" s="183" t="s">
        <v>338</v>
      </c>
      <c r="D96" s="183" t="s">
        <v>338</v>
      </c>
      <c r="E96" s="182"/>
      <c r="F96" s="338"/>
      <c r="G96" s="338"/>
      <c r="H96" s="338"/>
      <c r="I96" s="339"/>
      <c r="J96" s="340"/>
      <c r="K96" s="338"/>
      <c r="L96" s="197"/>
      <c r="N96" s="209"/>
      <c r="O96" s="182"/>
      <c r="P96" s="364"/>
      <c r="Q96" s="210"/>
      <c r="R96" s="210"/>
    </row>
    <row r="97" spans="1:18">
      <c r="A97" s="183" t="s">
        <v>59</v>
      </c>
      <c r="B97" s="183">
        <v>14</v>
      </c>
      <c r="C97" s="183" t="s">
        <v>616</v>
      </c>
      <c r="D97" s="183" t="s">
        <v>512</v>
      </c>
      <c r="E97" s="182"/>
      <c r="F97" s="338"/>
      <c r="G97" s="338"/>
      <c r="H97" s="338"/>
      <c r="I97" s="339"/>
      <c r="J97" s="340"/>
      <c r="K97" s="338"/>
      <c r="L97" s="126"/>
      <c r="M97" s="209"/>
      <c r="N97" s="209"/>
      <c r="O97" s="182"/>
      <c r="P97" s="364"/>
    </row>
    <row r="98" spans="1:18">
      <c r="A98" s="183" t="s">
        <v>116</v>
      </c>
      <c r="B98" s="183" t="s">
        <v>155</v>
      </c>
      <c r="C98" s="183" t="s">
        <v>338</v>
      </c>
      <c r="D98" s="183" t="s">
        <v>338</v>
      </c>
      <c r="F98" s="209"/>
      <c r="G98" s="197"/>
      <c r="H98" s="196"/>
      <c r="I98" s="196"/>
      <c r="J98" s="196"/>
      <c r="K98" s="183"/>
      <c r="L98" s="196"/>
      <c r="M98" s="196"/>
    </row>
    <row r="99" spans="1:18">
      <c r="A99" s="183" t="s">
        <v>101</v>
      </c>
      <c r="B99" s="183" t="s">
        <v>155</v>
      </c>
      <c r="C99" s="183" t="s">
        <v>338</v>
      </c>
      <c r="D99" s="183" t="s">
        <v>338</v>
      </c>
      <c r="F99" s="364"/>
      <c r="G99" s="197"/>
      <c r="H99" s="196"/>
      <c r="I99" s="196"/>
      <c r="J99" s="196"/>
      <c r="K99" s="183"/>
      <c r="L99" s="196"/>
      <c r="M99" s="196"/>
    </row>
    <row r="100" spans="1:18">
      <c r="A100" s="183" t="s">
        <v>61</v>
      </c>
      <c r="B100" s="183" t="s">
        <v>155</v>
      </c>
      <c r="C100" s="183" t="s">
        <v>338</v>
      </c>
      <c r="D100" s="183" t="s">
        <v>338</v>
      </c>
      <c r="E100" s="182"/>
      <c r="F100" s="364"/>
      <c r="G100" s="197"/>
      <c r="H100" s="196"/>
      <c r="I100" s="196"/>
      <c r="J100" s="196"/>
      <c r="K100" s="183"/>
      <c r="L100" s="196"/>
      <c r="M100" s="196"/>
      <c r="O100" s="182"/>
      <c r="P100" s="364"/>
    </row>
    <row r="101" spans="1:18">
      <c r="A101" s="183" t="s">
        <v>12</v>
      </c>
      <c r="B101" s="183" t="s">
        <v>155</v>
      </c>
      <c r="C101" s="183" t="s">
        <v>338</v>
      </c>
      <c r="D101" s="183" t="s">
        <v>338</v>
      </c>
      <c r="E101" s="182"/>
      <c r="F101" s="364"/>
      <c r="G101" s="197"/>
      <c r="H101" s="196"/>
      <c r="I101" s="196"/>
      <c r="J101" s="196"/>
      <c r="K101" s="183"/>
      <c r="L101" s="196"/>
      <c r="M101" s="196"/>
      <c r="O101" s="182"/>
      <c r="P101" s="364"/>
    </row>
    <row r="102" spans="1:18">
      <c r="A102" s="183" t="s">
        <v>109</v>
      </c>
      <c r="B102" s="183" t="s">
        <v>155</v>
      </c>
      <c r="C102" s="183" t="s">
        <v>338</v>
      </c>
      <c r="D102" s="183" t="s">
        <v>338</v>
      </c>
      <c r="E102" s="182"/>
      <c r="F102" s="364"/>
      <c r="G102" s="197"/>
      <c r="H102" s="196"/>
      <c r="I102" s="196"/>
      <c r="J102" s="196"/>
      <c r="K102" s="183"/>
      <c r="L102" s="196"/>
      <c r="M102" s="196"/>
      <c r="O102" s="182"/>
      <c r="P102" s="364"/>
    </row>
    <row r="103" spans="1:18">
      <c r="A103" s="183" t="s">
        <v>122</v>
      </c>
      <c r="B103" s="183" t="s">
        <v>155</v>
      </c>
      <c r="C103" s="183" t="s">
        <v>338</v>
      </c>
      <c r="D103" s="183" t="s">
        <v>338</v>
      </c>
      <c r="F103" s="209"/>
      <c r="G103" s="197"/>
      <c r="H103" s="196"/>
      <c r="I103" s="196"/>
      <c r="J103" s="196"/>
      <c r="K103" s="183"/>
      <c r="L103" s="196"/>
      <c r="M103" s="196"/>
    </row>
    <row r="104" spans="1:18">
      <c r="A104" s="183" t="s">
        <v>10</v>
      </c>
      <c r="B104" s="183" t="s">
        <v>155</v>
      </c>
      <c r="C104" s="183" t="s">
        <v>338</v>
      </c>
      <c r="D104" s="183" t="s">
        <v>338</v>
      </c>
      <c r="F104" s="364"/>
      <c r="G104" s="197"/>
      <c r="H104" s="196"/>
      <c r="I104" s="196"/>
      <c r="J104" s="196"/>
      <c r="K104" s="183"/>
      <c r="L104" s="196"/>
      <c r="M104" s="196"/>
    </row>
    <row r="105" spans="1:18">
      <c r="A105" s="183" t="s">
        <v>119</v>
      </c>
      <c r="B105" s="183" t="s">
        <v>155</v>
      </c>
      <c r="C105" s="183" t="s">
        <v>338</v>
      </c>
      <c r="D105" s="183" t="s">
        <v>338</v>
      </c>
      <c r="F105" s="209"/>
      <c r="G105" s="197"/>
      <c r="H105" s="196"/>
      <c r="I105" s="196"/>
      <c r="J105" s="196"/>
      <c r="K105" s="183"/>
      <c r="L105" s="196"/>
      <c r="M105" s="196"/>
      <c r="R105" s="196"/>
    </row>
    <row r="106" spans="1:18">
      <c r="A106" s="183" t="s">
        <v>99</v>
      </c>
      <c r="B106" s="183" t="s">
        <v>155</v>
      </c>
      <c r="C106" s="183" t="s">
        <v>338</v>
      </c>
      <c r="D106" s="183" t="s">
        <v>338</v>
      </c>
      <c r="F106" s="364"/>
      <c r="G106" s="197"/>
      <c r="H106" s="196"/>
      <c r="I106" s="196"/>
      <c r="J106" s="196"/>
      <c r="K106" s="183"/>
      <c r="L106" s="196"/>
      <c r="M106" s="196"/>
    </row>
    <row r="107" spans="1:18">
      <c r="A107" s="183" t="s">
        <v>43</v>
      </c>
      <c r="B107" s="183" t="s">
        <v>155</v>
      </c>
      <c r="C107" s="183" t="s">
        <v>338</v>
      </c>
      <c r="D107" s="183" t="s">
        <v>338</v>
      </c>
      <c r="F107" s="209"/>
      <c r="G107" s="197"/>
      <c r="H107" s="196"/>
      <c r="I107" s="196"/>
      <c r="J107" s="196"/>
      <c r="K107" s="183"/>
      <c r="L107" s="196"/>
      <c r="M107" s="196"/>
      <c r="P107" s="182"/>
    </row>
    <row r="108" spans="1:18">
      <c r="A108" s="183" t="s">
        <v>16</v>
      </c>
      <c r="B108" s="183" t="s">
        <v>155</v>
      </c>
      <c r="C108" s="183" t="s">
        <v>338</v>
      </c>
      <c r="D108" s="183" t="s">
        <v>338</v>
      </c>
      <c r="F108" s="364"/>
      <c r="G108" s="197"/>
      <c r="H108" s="196"/>
      <c r="I108" s="196"/>
      <c r="J108" s="196"/>
      <c r="K108" s="183"/>
      <c r="L108" s="196"/>
      <c r="M108" s="196"/>
    </row>
    <row r="109" spans="1:18">
      <c r="A109" s="183" t="s">
        <v>35</v>
      </c>
      <c r="B109" s="183">
        <v>1</v>
      </c>
      <c r="C109" s="183" t="s">
        <v>615</v>
      </c>
      <c r="D109" s="183" t="s">
        <v>512</v>
      </c>
      <c r="E109" s="182"/>
      <c r="F109" s="209"/>
      <c r="G109" s="197"/>
      <c r="H109" s="196"/>
      <c r="I109" s="196"/>
      <c r="J109" s="196"/>
      <c r="K109" s="183"/>
      <c r="L109" s="196"/>
      <c r="M109" s="196"/>
      <c r="O109" s="182"/>
      <c r="P109" s="364"/>
    </row>
    <row r="110" spans="1:18">
      <c r="A110" s="183" t="s">
        <v>74</v>
      </c>
      <c r="B110" s="183">
        <v>1</v>
      </c>
      <c r="C110" s="183" t="s">
        <v>615</v>
      </c>
      <c r="D110" s="183" t="s">
        <v>512</v>
      </c>
      <c r="F110" s="209"/>
      <c r="G110" s="197"/>
      <c r="H110" s="196"/>
      <c r="I110" s="196"/>
      <c r="J110" s="196"/>
      <c r="K110" s="183"/>
      <c r="L110" s="196"/>
      <c r="M110" s="196"/>
    </row>
    <row r="111" spans="1:18">
      <c r="A111" s="183" t="s">
        <v>139</v>
      </c>
      <c r="B111" s="183" t="s">
        <v>155</v>
      </c>
      <c r="C111" s="183" t="s">
        <v>338</v>
      </c>
      <c r="D111" s="183" t="s">
        <v>338</v>
      </c>
      <c r="F111" s="364"/>
      <c r="G111" s="197"/>
      <c r="H111" s="196"/>
      <c r="I111" s="196"/>
      <c r="J111" s="196"/>
      <c r="K111" s="183"/>
      <c r="L111" s="196"/>
      <c r="M111" s="196"/>
    </row>
    <row r="112" spans="1:18">
      <c r="A112" s="183" t="s">
        <v>54</v>
      </c>
      <c r="B112" s="183">
        <v>1</v>
      </c>
      <c r="C112" s="183" t="s">
        <v>615</v>
      </c>
      <c r="D112" s="183" t="s">
        <v>512</v>
      </c>
      <c r="F112" s="364"/>
      <c r="G112" s="197"/>
      <c r="H112" s="196"/>
      <c r="I112" s="196"/>
      <c r="J112" s="196"/>
      <c r="K112" s="183"/>
      <c r="L112" s="196"/>
      <c r="M112" s="196"/>
    </row>
    <row r="113" spans="1:18">
      <c r="A113" s="183" t="s">
        <v>13</v>
      </c>
      <c r="B113" s="183" t="s">
        <v>155</v>
      </c>
      <c r="C113" s="183" t="s">
        <v>338</v>
      </c>
      <c r="D113" s="183" t="s">
        <v>338</v>
      </c>
      <c r="F113" s="364"/>
      <c r="G113" s="197"/>
      <c r="H113" s="196"/>
      <c r="I113" s="196"/>
      <c r="J113" s="196"/>
      <c r="K113" s="183"/>
      <c r="L113" s="196"/>
      <c r="M113" s="196"/>
    </row>
    <row r="114" spans="1:18">
      <c r="A114" s="183" t="s">
        <v>72</v>
      </c>
      <c r="B114" s="183" t="s">
        <v>155</v>
      </c>
      <c r="C114" s="183" t="s">
        <v>338</v>
      </c>
      <c r="D114" s="183" t="s">
        <v>338</v>
      </c>
      <c r="E114" s="182"/>
      <c r="F114" s="209"/>
      <c r="G114" s="197"/>
      <c r="H114" s="196"/>
      <c r="I114" s="196"/>
      <c r="J114" s="196"/>
      <c r="K114" s="183"/>
      <c r="L114" s="196"/>
      <c r="M114" s="196"/>
      <c r="O114" s="182"/>
      <c r="P114" s="364"/>
    </row>
    <row r="115" spans="1:18">
      <c r="A115" s="183" t="s">
        <v>47</v>
      </c>
      <c r="B115" s="183" t="s">
        <v>155</v>
      </c>
      <c r="C115" s="183" t="s">
        <v>338</v>
      </c>
      <c r="D115" s="183" t="s">
        <v>338</v>
      </c>
      <c r="F115" s="209"/>
      <c r="G115" s="197"/>
      <c r="H115" s="196"/>
      <c r="I115" s="196"/>
      <c r="J115" s="196"/>
      <c r="K115" s="183"/>
      <c r="L115" s="196"/>
      <c r="M115" s="196"/>
    </row>
    <row r="116" spans="1:18">
      <c r="A116" s="183" t="s">
        <v>70</v>
      </c>
      <c r="B116" s="183" t="s">
        <v>155</v>
      </c>
      <c r="C116" s="183" t="s">
        <v>338</v>
      </c>
      <c r="D116" s="183" t="s">
        <v>338</v>
      </c>
      <c r="F116" s="209"/>
      <c r="G116" s="197"/>
      <c r="H116" s="196"/>
      <c r="I116" s="196"/>
      <c r="J116" s="196"/>
      <c r="K116" s="183"/>
      <c r="L116" s="196"/>
      <c r="M116" s="196"/>
    </row>
    <row r="117" spans="1:18">
      <c r="A117" s="183" t="s">
        <v>92</v>
      </c>
      <c r="B117" s="183" t="s">
        <v>155</v>
      </c>
      <c r="C117" s="183" t="s">
        <v>338</v>
      </c>
      <c r="D117" s="183" t="s">
        <v>338</v>
      </c>
      <c r="F117" s="209"/>
      <c r="G117" s="197"/>
      <c r="H117" s="196"/>
      <c r="I117" s="196"/>
      <c r="J117" s="196"/>
      <c r="K117" s="183"/>
      <c r="L117" s="196"/>
      <c r="M117" s="196"/>
    </row>
    <row r="118" spans="1:18">
      <c r="A118" s="183" t="s">
        <v>108</v>
      </c>
      <c r="B118" s="183" t="s">
        <v>155</v>
      </c>
      <c r="C118" s="183" t="s">
        <v>338</v>
      </c>
      <c r="D118" s="183" t="s">
        <v>338</v>
      </c>
      <c r="F118" s="364"/>
      <c r="G118" s="197"/>
      <c r="H118" s="196"/>
      <c r="I118" s="196"/>
      <c r="J118" s="196"/>
      <c r="K118" s="183"/>
      <c r="L118" s="196"/>
      <c r="M118" s="196"/>
    </row>
    <row r="119" spans="1:18">
      <c r="A119" s="183" t="s">
        <v>156</v>
      </c>
      <c r="B119" s="183" t="s">
        <v>155</v>
      </c>
      <c r="C119" s="183" t="s">
        <v>338</v>
      </c>
      <c r="D119" s="183" t="s">
        <v>338</v>
      </c>
      <c r="F119" s="209"/>
      <c r="G119" s="197"/>
      <c r="H119" s="196"/>
      <c r="I119" s="196"/>
      <c r="J119" s="196"/>
      <c r="K119" s="183"/>
      <c r="L119" s="196"/>
      <c r="M119" s="196"/>
      <c r="Q119" s="210"/>
      <c r="R119" s="210"/>
    </row>
    <row r="120" spans="1:18">
      <c r="A120" s="183" t="s">
        <v>129</v>
      </c>
      <c r="B120" s="183">
        <v>3</v>
      </c>
      <c r="C120" s="183" t="s">
        <v>611</v>
      </c>
      <c r="D120" s="183" t="s">
        <v>512</v>
      </c>
      <c r="F120" s="364"/>
      <c r="G120" s="197"/>
      <c r="H120" s="196"/>
      <c r="I120" s="196"/>
      <c r="J120" s="196"/>
      <c r="K120" s="183"/>
      <c r="L120" s="196"/>
      <c r="M120" s="196"/>
    </row>
    <row r="121" spans="1:18">
      <c r="A121" s="183" t="s">
        <v>27</v>
      </c>
      <c r="B121" s="183" t="s">
        <v>155</v>
      </c>
      <c r="C121" s="183" t="s">
        <v>338</v>
      </c>
      <c r="D121" s="183" t="s">
        <v>338</v>
      </c>
      <c r="E121" s="182"/>
      <c r="F121" s="209"/>
      <c r="G121" s="197"/>
      <c r="H121" s="196"/>
      <c r="I121" s="196"/>
      <c r="J121" s="196"/>
      <c r="K121" s="183"/>
      <c r="L121" s="196"/>
      <c r="M121" s="196"/>
      <c r="O121" s="182"/>
      <c r="P121" s="182"/>
    </row>
    <row r="122" spans="1:18">
      <c r="A122" s="183" t="s">
        <v>219</v>
      </c>
      <c r="B122" s="183" t="s">
        <v>155</v>
      </c>
      <c r="C122" s="183" t="s">
        <v>338</v>
      </c>
      <c r="D122" s="183" t="s">
        <v>338</v>
      </c>
      <c r="F122" s="209"/>
      <c r="G122" s="197"/>
      <c r="H122" s="196"/>
      <c r="I122" s="196"/>
      <c r="J122" s="196"/>
      <c r="K122" s="183"/>
      <c r="L122" s="196"/>
      <c r="M122" s="196"/>
    </row>
    <row r="123" spans="1:18">
      <c r="A123" s="183" t="s">
        <v>28</v>
      </c>
      <c r="B123" s="183">
        <v>14</v>
      </c>
      <c r="C123" s="183" t="s">
        <v>616</v>
      </c>
      <c r="D123" s="183" t="s">
        <v>512</v>
      </c>
      <c r="F123" s="209"/>
      <c r="G123" s="197"/>
      <c r="H123" s="196"/>
      <c r="I123" s="196"/>
      <c r="J123" s="196"/>
      <c r="K123" s="183"/>
      <c r="L123" s="196"/>
      <c r="M123" s="196"/>
    </row>
    <row r="124" spans="1:18">
      <c r="A124" s="183" t="s">
        <v>56</v>
      </c>
      <c r="B124" s="183" t="s">
        <v>155</v>
      </c>
      <c r="C124" s="183" t="s">
        <v>338</v>
      </c>
      <c r="D124" s="183" t="s">
        <v>338</v>
      </c>
      <c r="F124" s="209"/>
      <c r="G124" s="197"/>
      <c r="H124" s="196"/>
      <c r="I124" s="196"/>
      <c r="J124" s="196"/>
      <c r="K124" s="183"/>
      <c r="L124" s="196"/>
      <c r="M124" s="196"/>
    </row>
    <row r="125" spans="1:18">
      <c r="A125" s="183" t="s">
        <v>86</v>
      </c>
      <c r="B125" s="183">
        <v>6</v>
      </c>
      <c r="C125" s="183" t="s">
        <v>509</v>
      </c>
      <c r="D125" s="183" t="s">
        <v>512</v>
      </c>
      <c r="F125" s="364"/>
      <c r="G125" s="197"/>
      <c r="H125" s="196"/>
      <c r="I125" s="196"/>
      <c r="J125" s="196"/>
      <c r="K125" s="183"/>
      <c r="L125" s="196"/>
      <c r="M125" s="196"/>
    </row>
    <row r="126" spans="1:18">
      <c r="A126" s="183" t="s">
        <v>0</v>
      </c>
      <c r="B126" s="183">
        <v>16</v>
      </c>
      <c r="C126" s="183" t="s">
        <v>172</v>
      </c>
      <c r="D126" s="183" t="s">
        <v>512</v>
      </c>
      <c r="F126" s="209"/>
      <c r="G126" s="197"/>
      <c r="H126" s="196"/>
      <c r="I126" s="196"/>
      <c r="J126" s="196"/>
      <c r="K126" s="183"/>
      <c r="L126" s="196"/>
      <c r="M126" s="196"/>
    </row>
    <row r="127" spans="1:18">
      <c r="A127" s="183" t="s">
        <v>52</v>
      </c>
      <c r="B127" s="183" t="s">
        <v>155</v>
      </c>
      <c r="C127" s="183" t="s">
        <v>338</v>
      </c>
      <c r="D127" s="183" t="s">
        <v>338</v>
      </c>
      <c r="E127" s="182"/>
      <c r="F127" s="209"/>
      <c r="G127" s="197"/>
      <c r="H127" s="196"/>
      <c r="I127" s="196"/>
      <c r="J127" s="196"/>
      <c r="K127" s="183"/>
      <c r="L127" s="196"/>
      <c r="M127" s="196"/>
      <c r="O127" s="182"/>
      <c r="P127" s="364"/>
    </row>
    <row r="128" spans="1:18">
      <c r="A128" s="183" t="s">
        <v>50</v>
      </c>
      <c r="B128" s="183" t="s">
        <v>155</v>
      </c>
      <c r="C128" s="183" t="s">
        <v>338</v>
      </c>
      <c r="D128" s="183" t="s">
        <v>338</v>
      </c>
      <c r="F128" s="209"/>
      <c r="G128" s="197"/>
      <c r="H128" s="196"/>
      <c r="I128" s="196"/>
      <c r="J128" s="196"/>
      <c r="K128" s="183"/>
      <c r="L128" s="196"/>
      <c r="M128" s="196"/>
    </row>
    <row r="129" spans="1:18">
      <c r="A129" s="183" t="s">
        <v>90</v>
      </c>
      <c r="B129" s="183" t="s">
        <v>155</v>
      </c>
      <c r="C129" s="183" t="s">
        <v>338</v>
      </c>
      <c r="D129" s="183" t="s">
        <v>338</v>
      </c>
      <c r="E129" s="182"/>
      <c r="F129" s="209"/>
      <c r="G129" s="197"/>
      <c r="H129" s="196"/>
      <c r="I129" s="196"/>
      <c r="J129" s="196"/>
      <c r="K129" s="183"/>
      <c r="L129" s="196"/>
      <c r="M129" s="196"/>
      <c r="O129" s="182"/>
      <c r="P129" s="364"/>
    </row>
    <row r="130" spans="1:18">
      <c r="A130" s="183" t="s">
        <v>23</v>
      </c>
      <c r="B130" s="183" t="s">
        <v>155</v>
      </c>
      <c r="C130" s="183" t="s">
        <v>338</v>
      </c>
      <c r="D130" s="183" t="s">
        <v>338</v>
      </c>
      <c r="F130" s="209"/>
      <c r="G130" s="197"/>
      <c r="H130" s="196"/>
      <c r="I130" s="196"/>
      <c r="J130" s="196"/>
      <c r="K130" s="183"/>
      <c r="L130" s="196"/>
      <c r="M130" s="196"/>
    </row>
    <row r="131" spans="1:18">
      <c r="A131" s="183" t="s">
        <v>95</v>
      </c>
      <c r="B131" s="183" t="s">
        <v>155</v>
      </c>
      <c r="C131" s="183" t="s">
        <v>338</v>
      </c>
      <c r="D131" s="183" t="s">
        <v>338</v>
      </c>
      <c r="F131" s="209"/>
      <c r="G131" s="197"/>
      <c r="H131" s="196"/>
      <c r="I131" s="196"/>
      <c r="J131" s="196"/>
      <c r="K131" s="183"/>
      <c r="L131" s="196"/>
      <c r="M131" s="196"/>
    </row>
    <row r="132" spans="1:18">
      <c r="A132" s="183" t="s">
        <v>76</v>
      </c>
      <c r="B132" s="183" t="s">
        <v>155</v>
      </c>
      <c r="C132" s="183" t="s">
        <v>338</v>
      </c>
      <c r="D132" s="183" t="s">
        <v>338</v>
      </c>
      <c r="E132" s="182"/>
      <c r="F132" s="364"/>
      <c r="G132" s="197"/>
      <c r="H132" s="196"/>
      <c r="I132" s="196"/>
      <c r="J132" s="196"/>
      <c r="K132" s="183"/>
      <c r="L132" s="196"/>
      <c r="M132" s="196"/>
      <c r="O132" s="182"/>
      <c r="P132" s="364"/>
    </row>
    <row r="133" spans="1:18">
      <c r="A133" s="183" t="s">
        <v>21</v>
      </c>
      <c r="B133" s="183" t="s">
        <v>155</v>
      </c>
      <c r="C133" s="183" t="s">
        <v>338</v>
      </c>
      <c r="D133" s="183" t="s">
        <v>338</v>
      </c>
      <c r="F133" s="209"/>
      <c r="G133" s="197"/>
      <c r="H133" s="196"/>
      <c r="I133" s="196"/>
      <c r="J133" s="196"/>
      <c r="K133" s="183"/>
      <c r="L133" s="196"/>
      <c r="M133" s="196"/>
      <c r="Q133" s="210"/>
      <c r="R133" s="210"/>
    </row>
    <row r="134" spans="1:18">
      <c r="A134" s="183" t="s">
        <v>37</v>
      </c>
      <c r="B134" s="183" t="s">
        <v>155</v>
      </c>
      <c r="C134" s="183" t="s">
        <v>338</v>
      </c>
      <c r="D134" s="183" t="s">
        <v>338</v>
      </c>
      <c r="F134" s="209"/>
      <c r="G134" s="197"/>
      <c r="H134" s="196"/>
      <c r="I134" s="196"/>
      <c r="J134" s="196"/>
      <c r="K134" s="183"/>
      <c r="L134" s="196"/>
      <c r="M134" s="196"/>
    </row>
    <row r="135" spans="1:18">
      <c r="A135" s="183" t="s">
        <v>29</v>
      </c>
      <c r="B135" s="183" t="s">
        <v>155</v>
      </c>
      <c r="C135" s="183" t="s">
        <v>338</v>
      </c>
      <c r="D135" s="183" t="s">
        <v>338</v>
      </c>
      <c r="E135" s="182"/>
      <c r="F135" s="209"/>
      <c r="G135" s="197"/>
      <c r="H135" s="196"/>
      <c r="I135" s="196"/>
      <c r="J135" s="196"/>
      <c r="K135" s="183"/>
      <c r="L135" s="196"/>
      <c r="M135" s="196"/>
      <c r="O135" s="182"/>
      <c r="P135" s="364"/>
    </row>
    <row r="136" spans="1:18">
      <c r="A136" s="183" t="s">
        <v>106</v>
      </c>
      <c r="B136" s="183" t="s">
        <v>155</v>
      </c>
      <c r="C136" s="183" t="s">
        <v>338</v>
      </c>
      <c r="D136" s="183" t="s">
        <v>338</v>
      </c>
      <c r="E136" s="182"/>
      <c r="F136" s="209"/>
      <c r="G136" s="197"/>
      <c r="H136" s="196"/>
      <c r="I136" s="196"/>
      <c r="J136" s="196"/>
      <c r="K136" s="183"/>
      <c r="L136" s="196"/>
      <c r="M136" s="196"/>
      <c r="O136" s="182"/>
      <c r="P136" s="364"/>
    </row>
    <row r="137" spans="1:18">
      <c r="A137" s="183" t="s">
        <v>25</v>
      </c>
      <c r="B137" s="183">
        <v>34</v>
      </c>
      <c r="C137" s="183" t="s">
        <v>170</v>
      </c>
      <c r="D137" s="183" t="s">
        <v>512</v>
      </c>
      <c r="F137" s="209"/>
      <c r="G137" s="197"/>
      <c r="H137" s="196"/>
      <c r="I137" s="196"/>
      <c r="J137" s="196"/>
      <c r="K137" s="183"/>
      <c r="L137" s="196"/>
      <c r="M137" s="196"/>
      <c r="P137" s="182"/>
    </row>
    <row r="138" spans="1:18">
      <c r="A138" s="183" t="s">
        <v>7</v>
      </c>
      <c r="B138" s="183" t="s">
        <v>155</v>
      </c>
      <c r="C138" s="183" t="s">
        <v>338</v>
      </c>
      <c r="D138" s="183" t="s">
        <v>338</v>
      </c>
      <c r="F138" s="338"/>
      <c r="G138" s="338"/>
      <c r="H138" s="338"/>
      <c r="I138" s="339"/>
      <c r="J138" s="340"/>
      <c r="K138" s="338"/>
      <c r="L138" s="126"/>
      <c r="M138" s="209"/>
      <c r="N138" s="209"/>
    </row>
    <row r="139" spans="1:18">
      <c r="A139" s="183" t="s">
        <v>120</v>
      </c>
      <c r="B139" s="183" t="s">
        <v>155</v>
      </c>
      <c r="C139" s="183" t="s">
        <v>338</v>
      </c>
      <c r="D139" s="183" t="s">
        <v>338</v>
      </c>
      <c r="E139" s="182"/>
      <c r="F139" s="209"/>
      <c r="G139" s="197"/>
      <c r="H139" s="196"/>
      <c r="I139" s="196"/>
      <c r="J139" s="196"/>
      <c r="K139" s="183"/>
      <c r="L139" s="196"/>
      <c r="M139" s="196"/>
      <c r="O139" s="182"/>
      <c r="P139" s="182"/>
    </row>
    <row r="140" spans="1:18">
      <c r="A140" s="183" t="s">
        <v>46</v>
      </c>
      <c r="B140" s="183" t="s">
        <v>155</v>
      </c>
      <c r="C140" s="183" t="s">
        <v>338</v>
      </c>
      <c r="D140" s="183" t="s">
        <v>338</v>
      </c>
      <c r="F140" s="364"/>
      <c r="G140" s="197"/>
      <c r="H140" s="196"/>
      <c r="I140" s="196"/>
      <c r="J140" s="196"/>
      <c r="K140" s="183"/>
      <c r="L140" s="196"/>
      <c r="M140" s="196"/>
    </row>
    <row r="141" spans="1:18">
      <c r="A141" s="183" t="s">
        <v>18</v>
      </c>
      <c r="B141" s="183" t="s">
        <v>155</v>
      </c>
      <c r="C141" s="183" t="s">
        <v>338</v>
      </c>
      <c r="D141" s="183" t="s">
        <v>338</v>
      </c>
      <c r="E141" s="182"/>
      <c r="F141" s="209"/>
      <c r="G141" s="197"/>
      <c r="H141" s="196"/>
      <c r="I141" s="196"/>
      <c r="J141" s="196"/>
      <c r="K141" s="183"/>
      <c r="L141" s="196"/>
      <c r="M141" s="196"/>
      <c r="O141" s="182"/>
      <c r="P141" s="364"/>
    </row>
    <row r="142" spans="1:18">
      <c r="A142" s="183" t="s">
        <v>49</v>
      </c>
      <c r="B142" s="183" t="s">
        <v>155</v>
      </c>
      <c r="C142" s="183" t="s">
        <v>338</v>
      </c>
      <c r="D142" s="183" t="s">
        <v>338</v>
      </c>
      <c r="E142" s="182"/>
      <c r="F142" s="209"/>
      <c r="G142" s="197"/>
      <c r="H142" s="196"/>
      <c r="I142" s="196"/>
      <c r="J142" s="196"/>
      <c r="K142" s="183"/>
      <c r="L142" s="196"/>
      <c r="M142" s="196"/>
      <c r="O142" s="182"/>
      <c r="P142" s="364"/>
    </row>
    <row r="143" spans="1:18">
      <c r="A143" s="183" t="s">
        <v>67</v>
      </c>
      <c r="B143" s="183" t="s">
        <v>155</v>
      </c>
      <c r="C143" s="183" t="s">
        <v>338</v>
      </c>
      <c r="D143" s="183" t="s">
        <v>338</v>
      </c>
      <c r="E143" s="182"/>
      <c r="F143" s="364"/>
      <c r="G143" s="197"/>
      <c r="H143" s="196"/>
      <c r="I143" s="196"/>
      <c r="J143" s="196"/>
      <c r="K143" s="183"/>
      <c r="L143" s="196"/>
      <c r="M143" s="196"/>
      <c r="O143" s="182"/>
      <c r="P143" s="364"/>
    </row>
    <row r="144" spans="1:18">
      <c r="A144" s="183" t="s">
        <v>71</v>
      </c>
      <c r="B144" s="183" t="s">
        <v>155</v>
      </c>
      <c r="C144" s="183" t="s">
        <v>338</v>
      </c>
      <c r="D144" s="183" t="s">
        <v>338</v>
      </c>
      <c r="E144" s="182"/>
      <c r="F144" s="209"/>
      <c r="G144" s="197"/>
      <c r="H144" s="196"/>
      <c r="I144" s="196"/>
      <c r="J144" s="196"/>
      <c r="K144" s="183"/>
      <c r="L144" s="196"/>
      <c r="M144" s="196"/>
      <c r="O144" s="182"/>
      <c r="P144" s="364"/>
    </row>
    <row r="145" spans="1:18">
      <c r="A145" s="183">
        <v>0</v>
      </c>
      <c r="B145" s="183" t="s">
        <v>332</v>
      </c>
      <c r="C145" s="183" t="s">
        <v>332</v>
      </c>
      <c r="D145" s="183" t="s">
        <v>332</v>
      </c>
      <c r="E145" s="182"/>
      <c r="F145" s="209"/>
      <c r="G145" s="197"/>
      <c r="H145" s="196"/>
      <c r="I145" s="196"/>
      <c r="J145" s="196"/>
      <c r="K145" s="183"/>
      <c r="L145" s="196"/>
      <c r="M145" s="196"/>
      <c r="O145" s="182"/>
      <c r="P145" s="364"/>
    </row>
    <row r="146" spans="1:18">
      <c r="A146" s="183" t="s">
        <v>340</v>
      </c>
      <c r="B146" s="183" t="s">
        <v>155</v>
      </c>
      <c r="C146" s="183" t="s">
        <v>338</v>
      </c>
      <c r="D146" s="183" t="s">
        <v>338</v>
      </c>
      <c r="E146" s="182"/>
      <c r="F146" s="338"/>
      <c r="G146" s="338"/>
      <c r="H146" s="338"/>
      <c r="I146" s="339"/>
      <c r="J146" s="340"/>
      <c r="K146" s="338"/>
      <c r="L146" s="126"/>
      <c r="M146" s="209"/>
      <c r="N146" s="209"/>
      <c r="O146" s="182"/>
      <c r="P146" s="364"/>
    </row>
    <row r="147" spans="1:18">
      <c r="A147" s="183" t="s">
        <v>480</v>
      </c>
      <c r="B147" s="183" t="s">
        <v>155</v>
      </c>
      <c r="C147" s="183" t="s">
        <v>338</v>
      </c>
      <c r="D147" s="183" t="s">
        <v>338</v>
      </c>
      <c r="E147" s="182"/>
      <c r="F147" s="364"/>
      <c r="G147" s="197"/>
      <c r="H147" s="196"/>
      <c r="I147" s="196"/>
      <c r="J147" s="196"/>
      <c r="K147" s="183"/>
      <c r="L147" s="196"/>
      <c r="M147" s="196"/>
      <c r="O147" s="182"/>
      <c r="P147" s="364"/>
    </row>
    <row r="148" spans="1:18">
      <c r="A148" s="183" t="s">
        <v>415</v>
      </c>
      <c r="B148" s="183" t="s">
        <v>155</v>
      </c>
      <c r="C148" s="183" t="s">
        <v>338</v>
      </c>
      <c r="D148" s="183" t="s">
        <v>338</v>
      </c>
      <c r="E148" s="182"/>
      <c r="F148" s="364"/>
      <c r="G148" s="197"/>
      <c r="H148" s="196"/>
      <c r="I148" s="196"/>
      <c r="J148" s="196"/>
      <c r="K148" s="183"/>
      <c r="L148" s="196"/>
      <c r="M148" s="196"/>
      <c r="O148" s="182"/>
      <c r="P148" s="182"/>
    </row>
    <row r="149" spans="1:18">
      <c r="A149" s="183" t="s">
        <v>157</v>
      </c>
      <c r="B149" s="183" t="s">
        <v>155</v>
      </c>
      <c r="C149" s="183" t="s">
        <v>338</v>
      </c>
      <c r="D149" s="183" t="s">
        <v>338</v>
      </c>
      <c r="F149" s="209"/>
      <c r="G149" s="197"/>
      <c r="H149" s="196"/>
      <c r="I149" s="196"/>
      <c r="J149" s="196"/>
      <c r="K149" s="183"/>
      <c r="L149" s="196"/>
      <c r="M149" s="196"/>
      <c r="Q149" s="210"/>
      <c r="R149" s="210"/>
    </row>
    <row r="150" spans="1:18">
      <c r="A150" s="183" t="s">
        <v>342</v>
      </c>
      <c r="B150" s="183" t="s">
        <v>155</v>
      </c>
      <c r="C150" s="183" t="s">
        <v>338</v>
      </c>
      <c r="D150" s="183" t="s">
        <v>338</v>
      </c>
      <c r="F150" s="209"/>
      <c r="G150" s="197"/>
      <c r="H150" s="196"/>
      <c r="I150" s="196"/>
      <c r="J150" s="196"/>
      <c r="K150" s="183"/>
      <c r="L150" s="196"/>
      <c r="M150" s="196"/>
    </row>
    <row r="151" spans="1:18">
      <c r="A151" s="183">
        <v>0</v>
      </c>
      <c r="B151" s="183">
        <v>0</v>
      </c>
      <c r="C151" s="183">
        <v>0</v>
      </c>
      <c r="D151" s="183">
        <v>0</v>
      </c>
      <c r="F151" s="364"/>
      <c r="G151" s="197"/>
      <c r="H151" s="196"/>
      <c r="I151" s="196"/>
      <c r="J151" s="196"/>
      <c r="K151" s="183"/>
      <c r="L151" s="196"/>
      <c r="M151" s="196"/>
    </row>
    <row r="152" spans="1:18">
      <c r="A152" s="183">
        <v>0</v>
      </c>
      <c r="B152" s="183">
        <v>0</v>
      </c>
      <c r="C152" s="183">
        <v>0</v>
      </c>
      <c r="D152" s="183">
        <v>0</v>
      </c>
      <c r="F152" s="209"/>
      <c r="G152" s="197"/>
      <c r="H152" s="196"/>
      <c r="I152" s="196"/>
      <c r="J152" s="196"/>
      <c r="K152" s="183"/>
      <c r="L152" s="196"/>
      <c r="M152" s="196"/>
      <c r="Q152" s="210"/>
      <c r="R152" s="210"/>
    </row>
    <row r="153" spans="1:18">
      <c r="A153" s="183">
        <v>0</v>
      </c>
      <c r="B153" s="183">
        <v>0</v>
      </c>
      <c r="C153" s="183">
        <v>0</v>
      </c>
      <c r="D153" s="183">
        <v>0</v>
      </c>
      <c r="F153" s="364"/>
      <c r="G153" s="197"/>
      <c r="H153" s="196"/>
      <c r="I153" s="196"/>
      <c r="J153" s="196"/>
      <c r="K153" s="183"/>
      <c r="L153" s="196"/>
      <c r="M153" s="196"/>
    </row>
    <row r="154" spans="1:18">
      <c r="A154" s="183">
        <v>0</v>
      </c>
      <c r="B154" s="183">
        <v>0</v>
      </c>
      <c r="C154" s="183">
        <v>0</v>
      </c>
      <c r="D154" s="183">
        <v>0</v>
      </c>
      <c r="F154" s="364"/>
      <c r="G154" s="197"/>
      <c r="H154" s="196"/>
      <c r="I154" s="196"/>
      <c r="J154" s="196"/>
      <c r="K154" s="183"/>
      <c r="L154" s="196"/>
      <c r="M154" s="196"/>
    </row>
    <row r="155" spans="1:18">
      <c r="A155" s="183">
        <v>0</v>
      </c>
      <c r="B155" s="183">
        <v>0</v>
      </c>
      <c r="C155" s="183">
        <v>0</v>
      </c>
      <c r="D155" s="183">
        <v>0</v>
      </c>
      <c r="F155" s="364"/>
      <c r="G155" s="197"/>
      <c r="H155" s="196"/>
      <c r="I155" s="196"/>
      <c r="J155" s="196"/>
      <c r="K155" s="183"/>
      <c r="L155" s="196"/>
      <c r="M155" s="196"/>
    </row>
    <row r="156" spans="1:18">
      <c r="A156" s="182"/>
      <c r="B156" s="197"/>
      <c r="C156" s="196"/>
      <c r="E156" s="182"/>
      <c r="F156" s="182"/>
      <c r="G156" s="197"/>
      <c r="H156" s="196"/>
      <c r="I156" s="196"/>
      <c r="J156" s="196"/>
      <c r="K156" s="183"/>
      <c r="L156" s="196"/>
      <c r="M156" s="196"/>
      <c r="O156" s="182"/>
      <c r="P156" s="364"/>
    </row>
    <row r="157" spans="1:18">
      <c r="A157" s="209"/>
      <c r="B157" s="197"/>
      <c r="C157" s="196"/>
      <c r="E157" s="182"/>
      <c r="F157" s="209"/>
      <c r="G157" s="197"/>
      <c r="H157" s="196"/>
      <c r="I157" s="196"/>
      <c r="J157" s="196"/>
      <c r="K157" s="183"/>
      <c r="L157" s="196"/>
      <c r="M157" s="196"/>
      <c r="O157" s="182"/>
      <c r="P157" s="364"/>
    </row>
    <row r="158" spans="1:18">
      <c r="A158" s="209"/>
      <c r="B158" s="197"/>
      <c r="C158" s="196"/>
      <c r="E158" s="182"/>
      <c r="F158" s="209"/>
      <c r="G158" s="197"/>
      <c r="H158" s="196"/>
      <c r="I158" s="196"/>
      <c r="J158" s="196"/>
      <c r="K158" s="183"/>
      <c r="L158" s="196"/>
      <c r="M158" s="196"/>
      <c r="O158" s="182"/>
      <c r="P158" s="364"/>
    </row>
    <row r="159" spans="1:18">
      <c r="A159" s="364"/>
      <c r="B159" s="197"/>
      <c r="C159" s="196"/>
      <c r="E159" s="182"/>
      <c r="F159" s="364"/>
      <c r="G159" s="197"/>
      <c r="H159" s="196"/>
      <c r="I159" s="196"/>
      <c r="J159" s="196"/>
      <c r="K159" s="183"/>
      <c r="L159" s="196"/>
      <c r="M159" s="196"/>
      <c r="O159" s="182"/>
      <c r="P159" s="364"/>
    </row>
    <row r="160" spans="1:18">
      <c r="A160" s="364"/>
      <c r="B160" s="197"/>
      <c r="C160" s="196"/>
      <c r="F160" s="364"/>
      <c r="G160" s="197"/>
      <c r="H160" s="196"/>
      <c r="I160" s="196"/>
      <c r="J160" s="196"/>
      <c r="K160" s="183"/>
      <c r="L160" s="196"/>
      <c r="M160" s="196"/>
    </row>
    <row r="161" spans="1:18">
      <c r="A161" s="364"/>
      <c r="B161" s="197"/>
      <c r="C161" s="196"/>
      <c r="E161" s="182"/>
      <c r="F161" s="364"/>
      <c r="G161" s="197"/>
      <c r="H161" s="196"/>
      <c r="I161" s="196"/>
      <c r="J161" s="196"/>
      <c r="K161" s="183"/>
      <c r="L161" s="196"/>
      <c r="M161" s="196"/>
      <c r="O161" s="182"/>
      <c r="P161" s="364"/>
    </row>
    <row r="162" spans="1:18">
      <c r="A162" s="209"/>
      <c r="B162" s="197"/>
      <c r="C162" s="196"/>
      <c r="E162" s="182"/>
      <c r="F162" s="209"/>
      <c r="G162" s="197"/>
      <c r="H162" s="196"/>
      <c r="I162" s="196"/>
      <c r="J162" s="196"/>
      <c r="K162" s="183"/>
      <c r="L162" s="196"/>
      <c r="M162" s="196"/>
      <c r="O162" s="182"/>
      <c r="P162" s="182"/>
    </row>
    <row r="163" spans="1:18">
      <c r="A163" s="209"/>
      <c r="B163" s="197"/>
      <c r="C163" s="196"/>
      <c r="E163" s="182"/>
      <c r="F163" s="209"/>
      <c r="G163" s="197"/>
      <c r="H163" s="196"/>
      <c r="I163" s="196"/>
      <c r="J163" s="196"/>
      <c r="K163" s="183"/>
      <c r="L163" s="196"/>
      <c r="M163" s="196"/>
      <c r="O163" s="182"/>
      <c r="P163" s="182"/>
    </row>
    <row r="164" spans="1:18">
      <c r="A164" s="209"/>
      <c r="B164" s="197"/>
      <c r="C164" s="196"/>
      <c r="F164" s="209"/>
      <c r="G164" s="197"/>
      <c r="H164" s="196"/>
      <c r="I164" s="196"/>
      <c r="J164" s="196"/>
      <c r="K164" s="183"/>
      <c r="L164" s="196"/>
      <c r="M164" s="196"/>
    </row>
    <row r="165" spans="1:18">
      <c r="A165" s="209"/>
      <c r="B165" s="197"/>
      <c r="C165" s="196"/>
      <c r="F165" s="209"/>
      <c r="G165" s="197"/>
      <c r="H165" s="196"/>
      <c r="I165" s="196"/>
      <c r="J165" s="196"/>
      <c r="K165" s="183"/>
      <c r="L165" s="196"/>
      <c r="M165" s="196"/>
    </row>
    <row r="166" spans="1:18">
      <c r="A166" s="209"/>
      <c r="B166" s="197"/>
      <c r="C166" s="196"/>
      <c r="E166" s="182"/>
      <c r="F166" s="209"/>
      <c r="G166" s="197"/>
      <c r="H166" s="196"/>
      <c r="I166" s="196"/>
      <c r="J166" s="196"/>
      <c r="K166" s="183"/>
      <c r="L166" s="196"/>
      <c r="M166" s="196"/>
      <c r="O166" s="182"/>
      <c r="P166" s="364"/>
    </row>
    <row r="167" spans="1:18">
      <c r="A167" s="209"/>
      <c r="B167" s="197"/>
      <c r="C167" s="196"/>
      <c r="E167" s="182"/>
      <c r="F167" s="209"/>
      <c r="G167" s="197"/>
      <c r="H167" s="196"/>
      <c r="I167" s="196"/>
      <c r="J167" s="196"/>
      <c r="K167" s="183"/>
      <c r="L167" s="196"/>
      <c r="M167" s="196"/>
      <c r="O167" s="182"/>
      <c r="P167" s="364"/>
    </row>
    <row r="168" spans="1:18">
      <c r="A168" s="209"/>
      <c r="B168" s="197"/>
      <c r="C168" s="196"/>
      <c r="E168" s="182"/>
      <c r="F168" s="209"/>
      <c r="G168" s="197"/>
      <c r="H168" s="196"/>
      <c r="I168" s="196"/>
      <c r="J168" s="196"/>
      <c r="K168" s="183"/>
      <c r="L168" s="196"/>
      <c r="M168" s="196"/>
      <c r="O168" s="182"/>
      <c r="P168" s="364"/>
    </row>
    <row r="169" spans="1:18">
      <c r="A169" s="364"/>
      <c r="B169" s="197"/>
      <c r="C169" s="196"/>
      <c r="E169" s="182"/>
      <c r="F169" s="364"/>
      <c r="G169" s="197"/>
      <c r="H169" s="196"/>
      <c r="I169" s="196"/>
      <c r="J169" s="196"/>
      <c r="K169" s="183"/>
      <c r="L169" s="196"/>
      <c r="M169" s="196"/>
      <c r="O169" s="182"/>
      <c r="P169" s="364"/>
    </row>
    <row r="170" spans="1:18">
      <c r="A170" s="364"/>
      <c r="B170" s="197"/>
      <c r="C170" s="196"/>
      <c r="F170" s="364"/>
      <c r="G170" s="197"/>
      <c r="H170" s="196"/>
      <c r="I170" s="196"/>
      <c r="J170" s="196"/>
      <c r="K170" s="183"/>
      <c r="L170" s="196"/>
      <c r="M170" s="196"/>
    </row>
    <row r="171" spans="1:18">
      <c r="A171" s="364"/>
      <c r="B171" s="197"/>
      <c r="C171" s="196"/>
      <c r="F171" s="364"/>
      <c r="G171" s="197"/>
      <c r="H171" s="196"/>
      <c r="I171" s="196"/>
      <c r="J171" s="196"/>
      <c r="K171" s="183"/>
      <c r="L171" s="196"/>
      <c r="M171" s="196"/>
    </row>
    <row r="172" spans="1:18">
      <c r="A172" s="209"/>
      <c r="B172" s="197"/>
      <c r="C172" s="196"/>
      <c r="F172" s="209"/>
      <c r="G172" s="197"/>
      <c r="H172" s="196"/>
      <c r="I172" s="196"/>
      <c r="J172" s="196"/>
      <c r="K172" s="183"/>
      <c r="L172" s="196"/>
      <c r="M172" s="196"/>
      <c r="Q172" s="210"/>
      <c r="R172" s="210"/>
    </row>
    <row r="173" spans="1:18">
      <c r="A173" s="209"/>
      <c r="B173" s="197"/>
      <c r="C173" s="196"/>
      <c r="E173" s="182"/>
      <c r="F173" s="209"/>
      <c r="G173" s="197"/>
      <c r="H173" s="196"/>
      <c r="I173" s="196"/>
      <c r="J173" s="196"/>
      <c r="K173" s="183"/>
      <c r="L173" s="196"/>
      <c r="M173" s="196"/>
      <c r="O173" s="182"/>
      <c r="P173" s="364"/>
    </row>
    <row r="174" spans="1:18">
      <c r="A174" s="364"/>
      <c r="B174" s="197"/>
      <c r="C174" s="196"/>
      <c r="E174" s="182"/>
      <c r="F174" s="364"/>
      <c r="G174" s="197"/>
      <c r="H174" s="196"/>
      <c r="I174" s="196"/>
      <c r="J174" s="196"/>
      <c r="K174" s="183"/>
      <c r="L174" s="196"/>
      <c r="M174" s="196"/>
      <c r="O174" s="182"/>
      <c r="P174" s="364"/>
    </row>
    <row r="175" spans="1:18">
      <c r="A175" s="364"/>
      <c r="B175" s="197"/>
      <c r="C175" s="196"/>
      <c r="E175" s="182"/>
      <c r="F175" s="364"/>
      <c r="G175" s="197"/>
      <c r="H175" s="196"/>
      <c r="I175" s="196"/>
      <c r="J175" s="196"/>
      <c r="K175" s="183"/>
      <c r="L175" s="196"/>
      <c r="M175" s="196"/>
      <c r="O175" s="182"/>
      <c r="P175" s="364"/>
      <c r="Q175" s="210"/>
      <c r="R175" s="210"/>
    </row>
    <row r="176" spans="1:18">
      <c r="A176" s="209"/>
      <c r="B176" s="197"/>
      <c r="C176" s="196"/>
      <c r="E176" s="182"/>
      <c r="F176" s="209"/>
      <c r="G176" s="197"/>
      <c r="H176" s="196"/>
      <c r="I176" s="196"/>
      <c r="J176" s="196"/>
      <c r="K176" s="183"/>
      <c r="L176" s="196"/>
      <c r="M176" s="196"/>
      <c r="O176" s="182"/>
      <c r="P176" s="182"/>
      <c r="Q176" s="210"/>
      <c r="R176" s="210"/>
    </row>
    <row r="177" spans="1:18">
      <c r="A177" s="209"/>
      <c r="B177" s="197"/>
      <c r="C177" s="196"/>
      <c r="E177" s="182"/>
      <c r="F177" s="209"/>
      <c r="G177" s="197"/>
      <c r="H177" s="196"/>
      <c r="I177" s="196"/>
      <c r="J177" s="196"/>
      <c r="K177" s="183"/>
      <c r="L177" s="196"/>
      <c r="M177" s="196"/>
      <c r="O177" s="182"/>
      <c r="P177" s="182"/>
      <c r="Q177" s="210"/>
      <c r="R177" s="210"/>
    </row>
    <row r="178" spans="1:18">
      <c r="A178" s="209"/>
      <c r="B178" s="197"/>
      <c r="C178" s="196"/>
      <c r="F178" s="209"/>
      <c r="G178" s="197"/>
      <c r="H178" s="196"/>
      <c r="I178" s="196"/>
      <c r="J178" s="196"/>
      <c r="K178" s="183"/>
      <c r="L178" s="196"/>
      <c r="M178" s="196"/>
    </row>
    <row r="179" spans="1:18">
      <c r="A179" s="364"/>
      <c r="B179" s="197"/>
      <c r="C179" s="196"/>
      <c r="E179" s="182"/>
      <c r="F179" s="364"/>
      <c r="G179" s="197"/>
      <c r="H179" s="196"/>
      <c r="I179" s="196"/>
      <c r="J179" s="196"/>
      <c r="K179" s="183"/>
      <c r="L179" s="196"/>
      <c r="M179" s="196"/>
      <c r="O179" s="182"/>
      <c r="P179" s="364"/>
    </row>
    <row r="180" spans="1:18">
      <c r="A180" s="364"/>
      <c r="B180" s="197"/>
      <c r="C180" s="196"/>
      <c r="F180" s="364"/>
      <c r="G180" s="197"/>
      <c r="H180" s="196"/>
      <c r="I180" s="196"/>
      <c r="J180" s="196"/>
      <c r="K180" s="183"/>
      <c r="L180" s="196"/>
      <c r="M180" s="196"/>
      <c r="Q180" s="210"/>
      <c r="R180" s="210"/>
    </row>
    <row r="181" spans="1:18">
      <c r="A181" s="338"/>
      <c r="B181" s="338"/>
      <c r="C181" s="338"/>
      <c r="D181" s="209"/>
      <c r="F181" s="338"/>
      <c r="G181" s="338"/>
      <c r="H181" s="338"/>
      <c r="I181" s="339"/>
      <c r="J181" s="340"/>
      <c r="K181" s="338"/>
      <c r="L181" s="126"/>
      <c r="M181" s="209"/>
      <c r="N181" s="209"/>
      <c r="Q181" s="210"/>
      <c r="R181" s="210"/>
    </row>
    <row r="182" spans="1:18">
      <c r="A182" s="364"/>
      <c r="B182" s="197"/>
      <c r="C182" s="196"/>
      <c r="F182" s="364"/>
      <c r="G182" s="197"/>
      <c r="H182" s="196"/>
      <c r="I182" s="196"/>
      <c r="J182" s="196"/>
      <c r="K182" s="183"/>
      <c r="L182" s="196"/>
      <c r="M182" s="196"/>
      <c r="Q182" s="210"/>
      <c r="R182" s="210"/>
    </row>
    <row r="183" spans="1:18">
      <c r="A183" s="209"/>
      <c r="B183" s="197"/>
      <c r="C183" s="196"/>
      <c r="E183" s="182"/>
      <c r="F183" s="209"/>
      <c r="G183" s="197"/>
      <c r="H183" s="196"/>
      <c r="I183" s="196"/>
      <c r="J183" s="196"/>
      <c r="K183" s="183"/>
      <c r="L183" s="196"/>
      <c r="M183" s="196"/>
      <c r="O183" s="182"/>
      <c r="P183" s="364"/>
      <c r="Q183" s="210"/>
      <c r="R183" s="210"/>
    </row>
    <row r="184" spans="1:18">
      <c r="A184" s="209"/>
      <c r="B184" s="197"/>
      <c r="C184" s="196"/>
      <c r="F184" s="209"/>
      <c r="G184" s="197"/>
      <c r="H184" s="196"/>
      <c r="I184" s="196"/>
      <c r="J184" s="196"/>
      <c r="K184" s="183"/>
      <c r="L184" s="196"/>
      <c r="M184" s="196"/>
    </row>
    <row r="185" spans="1:18">
      <c r="A185" s="209"/>
      <c r="B185" s="197"/>
      <c r="C185" s="196"/>
      <c r="E185" s="182"/>
      <c r="F185" s="209"/>
      <c r="G185" s="197"/>
      <c r="H185" s="196"/>
      <c r="I185" s="196"/>
      <c r="J185" s="196"/>
      <c r="K185" s="183"/>
      <c r="L185" s="196"/>
      <c r="M185" s="196"/>
      <c r="O185" s="182"/>
      <c r="P185" s="364"/>
    </row>
    <row r="186" spans="1:18">
      <c r="A186" s="338"/>
      <c r="B186" s="338"/>
      <c r="C186" s="338"/>
      <c r="D186" s="209"/>
      <c r="F186" s="338"/>
      <c r="G186" s="338"/>
      <c r="H186" s="338"/>
      <c r="I186" s="339"/>
      <c r="J186" s="340"/>
      <c r="K186" s="338"/>
      <c r="L186" s="126"/>
      <c r="M186" s="209"/>
      <c r="N186" s="209"/>
    </row>
    <row r="187" spans="1:18">
      <c r="A187" s="338"/>
      <c r="B187" s="338"/>
      <c r="C187" s="338"/>
      <c r="D187" s="209"/>
      <c r="F187" s="338"/>
      <c r="G187" s="338"/>
      <c r="H187" s="338"/>
      <c r="I187" s="339"/>
      <c r="J187" s="340"/>
      <c r="K187" s="338"/>
      <c r="L187" s="126"/>
      <c r="M187" s="209"/>
      <c r="N187" s="209"/>
      <c r="Q187" s="210"/>
      <c r="R187" s="210"/>
    </row>
    <row r="188" spans="1:18">
      <c r="A188" s="364"/>
      <c r="B188" s="197"/>
      <c r="C188" s="196"/>
      <c r="E188" s="182"/>
      <c r="F188" s="364"/>
      <c r="G188" s="197"/>
      <c r="H188" s="196"/>
      <c r="I188" s="196"/>
      <c r="J188" s="196"/>
      <c r="K188" s="183"/>
      <c r="L188" s="196"/>
      <c r="M188" s="196"/>
      <c r="O188" s="182"/>
      <c r="P188" s="182"/>
      <c r="Q188" s="210"/>
      <c r="R188" s="210"/>
    </row>
    <row r="189" spans="1:18">
      <c r="A189" s="364"/>
      <c r="B189" s="197"/>
      <c r="C189" s="196"/>
      <c r="E189" s="182"/>
      <c r="F189" s="364"/>
      <c r="G189" s="197"/>
      <c r="H189" s="196"/>
      <c r="I189" s="196"/>
      <c r="J189" s="196"/>
      <c r="K189" s="183"/>
      <c r="L189" s="196"/>
      <c r="M189" s="196"/>
      <c r="O189" s="182"/>
      <c r="P189" s="182"/>
      <c r="Q189" s="210"/>
      <c r="R189" s="210"/>
    </row>
    <row r="190" spans="1:18">
      <c r="A190" s="364"/>
      <c r="B190" s="197"/>
      <c r="C190" s="196"/>
      <c r="E190" s="182"/>
      <c r="F190" s="364"/>
      <c r="G190" s="197"/>
      <c r="H190" s="196"/>
      <c r="I190" s="196"/>
      <c r="J190" s="196"/>
      <c r="K190" s="183"/>
      <c r="L190" s="196"/>
      <c r="M190" s="196"/>
      <c r="O190" s="182"/>
      <c r="P190" s="182"/>
      <c r="Q190" s="210"/>
      <c r="R190" s="210"/>
    </row>
    <row r="191" spans="1:18">
      <c r="A191" s="209"/>
      <c r="B191" s="197"/>
      <c r="C191" s="196"/>
      <c r="E191" s="182"/>
      <c r="F191" s="209"/>
      <c r="G191" s="197"/>
      <c r="H191" s="196"/>
      <c r="I191" s="196"/>
      <c r="J191" s="196"/>
      <c r="K191" s="183"/>
      <c r="L191" s="196"/>
      <c r="M191" s="196"/>
      <c r="O191" s="182"/>
      <c r="P191" s="182"/>
      <c r="Q191" s="210"/>
      <c r="R191" s="210"/>
    </row>
    <row r="192" spans="1:18">
      <c r="A192" s="364"/>
      <c r="B192" s="197"/>
      <c r="C192" s="196"/>
      <c r="E192" s="182"/>
      <c r="F192" s="364"/>
      <c r="G192" s="197"/>
      <c r="H192" s="196"/>
      <c r="I192" s="196"/>
      <c r="J192" s="196"/>
      <c r="K192" s="183"/>
      <c r="L192" s="196"/>
      <c r="M192" s="196"/>
      <c r="O192" s="182"/>
      <c r="P192" s="182"/>
    </row>
    <row r="193" spans="1:18">
      <c r="A193" s="209"/>
      <c r="B193" s="197"/>
      <c r="C193" s="196"/>
      <c r="E193" s="182"/>
      <c r="F193" s="209"/>
      <c r="G193" s="197"/>
      <c r="H193" s="196"/>
      <c r="I193" s="196"/>
      <c r="J193" s="196"/>
      <c r="K193" s="183"/>
      <c r="L193" s="196"/>
      <c r="M193" s="196"/>
      <c r="O193" s="182"/>
      <c r="P193" s="182"/>
      <c r="Q193" s="210"/>
      <c r="R193" s="210"/>
    </row>
    <row r="194" spans="1:18">
      <c r="A194" s="209"/>
      <c r="B194" s="197"/>
      <c r="C194" s="196"/>
      <c r="F194" s="209"/>
      <c r="G194" s="197"/>
      <c r="H194" s="196"/>
      <c r="I194" s="196"/>
      <c r="J194" s="196"/>
      <c r="K194" s="183"/>
      <c r="L194" s="196"/>
      <c r="M194" s="196"/>
    </row>
    <row r="195" spans="1:18">
      <c r="A195" s="209"/>
      <c r="B195" s="197"/>
      <c r="C195" s="196"/>
      <c r="F195" s="209"/>
      <c r="G195" s="197"/>
      <c r="H195" s="196"/>
      <c r="I195" s="196"/>
      <c r="J195" s="196"/>
      <c r="K195" s="183"/>
      <c r="L195" s="196"/>
      <c r="M195" s="196"/>
    </row>
    <row r="196" spans="1:18">
      <c r="A196" s="209"/>
      <c r="B196" s="197"/>
      <c r="C196" s="196"/>
      <c r="F196" s="209"/>
      <c r="G196" s="197"/>
      <c r="H196" s="196"/>
      <c r="I196" s="196"/>
      <c r="J196" s="196"/>
      <c r="K196" s="183"/>
      <c r="L196" s="196"/>
      <c r="M196" s="196"/>
      <c r="P196" s="182"/>
    </row>
    <row r="197" spans="1:18">
      <c r="A197" s="209"/>
      <c r="B197" s="209"/>
      <c r="C197" s="209"/>
      <c r="F197" s="209"/>
      <c r="G197" s="209"/>
      <c r="H197" s="209"/>
      <c r="I197" s="209"/>
      <c r="J197" s="209"/>
      <c r="K197" s="209"/>
      <c r="L197" s="209"/>
      <c r="M197" s="209"/>
    </row>
    <row r="198" spans="1:18">
      <c r="A198" s="209"/>
      <c r="B198" s="197"/>
      <c r="C198" s="196"/>
      <c r="F198" s="209"/>
      <c r="G198" s="197"/>
      <c r="H198" s="196"/>
      <c r="I198" s="196"/>
      <c r="J198" s="196"/>
      <c r="K198" s="183"/>
      <c r="L198" s="196"/>
      <c r="M198" s="196"/>
      <c r="Q198" s="210"/>
      <c r="R198" s="210"/>
    </row>
    <row r="199" spans="1:18">
      <c r="A199" s="364"/>
      <c r="B199" s="197"/>
      <c r="C199" s="196"/>
      <c r="F199" s="364"/>
      <c r="G199" s="197"/>
      <c r="H199" s="196"/>
      <c r="I199" s="196"/>
      <c r="J199" s="196"/>
      <c r="K199" s="183"/>
      <c r="L199" s="196"/>
      <c r="M199" s="196"/>
    </row>
    <row r="200" spans="1:18">
      <c r="A200" s="338"/>
      <c r="B200" s="338"/>
      <c r="C200" s="338"/>
      <c r="D200" s="209"/>
      <c r="F200" s="338"/>
      <c r="G200" s="338"/>
      <c r="H200" s="338"/>
      <c r="I200" s="339"/>
      <c r="J200" s="340"/>
      <c r="K200" s="338"/>
      <c r="L200" s="126"/>
      <c r="M200" s="209"/>
      <c r="N200" s="209"/>
      <c r="Q200" s="210"/>
      <c r="R200" s="210"/>
    </row>
    <row r="201" spans="1:18">
      <c r="A201" s="209"/>
      <c r="B201" s="197"/>
      <c r="C201" s="196"/>
      <c r="F201" s="209"/>
      <c r="G201" s="197"/>
      <c r="H201" s="196"/>
      <c r="I201" s="196"/>
      <c r="J201" s="196"/>
      <c r="K201" s="183"/>
      <c r="L201" s="196"/>
      <c r="M201" s="196"/>
      <c r="Q201" s="210"/>
      <c r="R201" s="210"/>
    </row>
    <row r="202" spans="1:18">
      <c r="A202" s="209"/>
      <c r="B202" s="197"/>
      <c r="C202" s="196"/>
      <c r="F202" s="209"/>
      <c r="G202" s="197"/>
      <c r="H202" s="196"/>
      <c r="I202" s="196"/>
      <c r="J202" s="196"/>
      <c r="K202" s="183"/>
      <c r="L202" s="196"/>
      <c r="M202" s="196"/>
    </row>
    <row r="203" spans="1:18">
      <c r="A203" s="209"/>
      <c r="B203" s="197"/>
      <c r="C203" s="196"/>
      <c r="F203" s="209"/>
      <c r="G203" s="197"/>
      <c r="H203" s="196"/>
      <c r="I203" s="196"/>
      <c r="J203" s="196"/>
      <c r="K203" s="183"/>
      <c r="L203" s="196"/>
      <c r="M203" s="196"/>
    </row>
    <row r="204" spans="1:18">
      <c r="A204" s="364"/>
      <c r="B204" s="197"/>
      <c r="C204" s="196"/>
      <c r="F204" s="364"/>
      <c r="G204" s="197"/>
      <c r="H204" s="196"/>
      <c r="I204" s="196"/>
      <c r="J204" s="196"/>
      <c r="K204" s="183"/>
      <c r="L204" s="196"/>
      <c r="M204" s="196"/>
    </row>
    <row r="205" spans="1:18">
      <c r="A205" s="364"/>
      <c r="B205" s="197"/>
      <c r="C205" s="196"/>
      <c r="F205" s="364"/>
      <c r="G205" s="197"/>
      <c r="H205" s="196"/>
      <c r="I205" s="196"/>
      <c r="J205" s="196"/>
      <c r="K205" s="183"/>
      <c r="L205" s="196"/>
      <c r="M205" s="196"/>
      <c r="R205" s="196"/>
    </row>
    <row r="206" spans="1:18">
      <c r="A206" s="364"/>
      <c r="B206" s="197"/>
      <c r="C206" s="196"/>
      <c r="F206" s="364"/>
      <c r="G206" s="197"/>
      <c r="H206" s="196"/>
      <c r="I206" s="196"/>
      <c r="J206" s="196"/>
      <c r="K206" s="183"/>
      <c r="L206" s="196"/>
      <c r="M206" s="196"/>
      <c r="Q206" s="210"/>
      <c r="R206" s="210"/>
    </row>
    <row r="207" spans="1:18">
      <c r="A207" s="338"/>
      <c r="B207" s="338"/>
      <c r="C207" s="338"/>
      <c r="D207" s="209"/>
      <c r="F207" s="338"/>
      <c r="G207" s="338"/>
      <c r="H207" s="338"/>
      <c r="I207" s="339"/>
      <c r="J207" s="340"/>
      <c r="K207" s="338"/>
      <c r="L207" s="126"/>
      <c r="M207" s="209"/>
      <c r="N207" s="209"/>
      <c r="Q207" s="210"/>
      <c r="R207" s="210"/>
    </row>
    <row r="208" spans="1:18">
      <c r="A208" s="364"/>
      <c r="B208" s="197"/>
      <c r="C208" s="196"/>
      <c r="F208" s="364"/>
      <c r="G208" s="197"/>
      <c r="H208" s="196"/>
      <c r="I208" s="196"/>
      <c r="J208" s="196"/>
      <c r="K208" s="183"/>
      <c r="L208" s="196"/>
      <c r="M208" s="196"/>
      <c r="Q208" s="210"/>
      <c r="R208" s="210"/>
    </row>
    <row r="209" spans="1:18">
      <c r="A209" s="364"/>
      <c r="B209" s="197"/>
      <c r="C209" s="196"/>
      <c r="F209" s="364"/>
      <c r="G209" s="197"/>
      <c r="H209" s="196"/>
      <c r="I209" s="196"/>
      <c r="J209" s="196"/>
      <c r="K209" s="183"/>
      <c r="L209" s="196"/>
      <c r="M209" s="196"/>
      <c r="Q209" s="210"/>
      <c r="R209" s="210"/>
    </row>
    <row r="210" spans="1:18">
      <c r="A210" s="209"/>
      <c r="B210" s="197"/>
      <c r="C210" s="196"/>
      <c r="F210" s="209"/>
      <c r="G210" s="197"/>
      <c r="H210" s="196"/>
      <c r="I210" s="196"/>
      <c r="J210" s="196"/>
      <c r="K210" s="183"/>
      <c r="L210" s="196"/>
      <c r="M210" s="196"/>
      <c r="Q210" s="210"/>
      <c r="R210" s="210"/>
    </row>
    <row r="211" spans="1:18">
      <c r="A211" s="209"/>
      <c r="B211" s="197"/>
      <c r="C211" s="196"/>
      <c r="F211" s="209"/>
      <c r="G211" s="197"/>
      <c r="H211" s="196"/>
      <c r="I211" s="196"/>
      <c r="J211" s="196"/>
      <c r="K211" s="183"/>
      <c r="L211" s="196"/>
      <c r="M211" s="196"/>
    </row>
    <row r="212" spans="1:18">
      <c r="A212" s="364"/>
      <c r="B212" s="197"/>
      <c r="C212" s="196"/>
      <c r="F212" s="364"/>
      <c r="G212" s="197"/>
      <c r="H212" s="196"/>
      <c r="I212" s="196"/>
      <c r="J212" s="196"/>
      <c r="K212" s="183"/>
      <c r="L212" s="196"/>
      <c r="M212" s="196"/>
    </row>
    <row r="213" spans="1:18">
      <c r="A213" s="364"/>
      <c r="B213" s="197"/>
      <c r="C213" s="196"/>
      <c r="F213" s="364"/>
      <c r="G213" s="197"/>
      <c r="H213" s="196"/>
      <c r="I213" s="196"/>
      <c r="J213" s="196"/>
      <c r="K213" s="183"/>
      <c r="L213" s="196"/>
      <c r="M213" s="196"/>
      <c r="Q213" s="210"/>
      <c r="R213" s="210"/>
    </row>
    <row r="214" spans="1:18">
      <c r="A214" s="364" t="s">
        <v>49</v>
      </c>
      <c r="B214" s="197" t="s">
        <v>155</v>
      </c>
      <c r="C214" s="196" t="s">
        <v>338</v>
      </c>
      <c r="D214" s="208" t="s">
        <v>338</v>
      </c>
      <c r="F214" s="364"/>
      <c r="G214" s="197"/>
      <c r="H214" s="196"/>
      <c r="I214" s="196"/>
      <c r="J214" s="196"/>
      <c r="K214" s="183"/>
      <c r="L214" s="196"/>
      <c r="M214" s="196"/>
    </row>
    <row r="215" spans="1:18">
      <c r="A215" s="182" t="s">
        <v>67</v>
      </c>
      <c r="B215" s="197" t="s">
        <v>155</v>
      </c>
      <c r="C215" s="196" t="s">
        <v>338</v>
      </c>
      <c r="D215" s="208" t="s">
        <v>338</v>
      </c>
      <c r="F215" s="182"/>
      <c r="G215" s="197"/>
      <c r="H215" s="196"/>
      <c r="I215" s="196"/>
      <c r="J215" s="196"/>
      <c r="K215" s="183"/>
      <c r="L215" s="196"/>
      <c r="M215" s="196"/>
    </row>
    <row r="216" spans="1:18">
      <c r="A216" s="209" t="s">
        <v>71</v>
      </c>
      <c r="B216" s="197" t="s">
        <v>155</v>
      </c>
      <c r="C216" s="196" t="s">
        <v>338</v>
      </c>
      <c r="D216" s="208" t="s">
        <v>338</v>
      </c>
      <c r="F216" s="209"/>
      <c r="G216" s="197"/>
      <c r="H216" s="196"/>
      <c r="I216" s="196"/>
      <c r="J216" s="196"/>
      <c r="K216" s="183"/>
      <c r="L216" s="196"/>
      <c r="M216" s="196"/>
    </row>
    <row r="217" spans="1:18">
      <c r="A217" s="209"/>
      <c r="B217" s="197"/>
      <c r="C217" s="196"/>
      <c r="F217" s="209"/>
      <c r="G217" s="197"/>
      <c r="H217" s="196"/>
      <c r="I217" s="196"/>
      <c r="J217" s="196"/>
      <c r="K217" s="183"/>
      <c r="L217" s="196"/>
      <c r="M217" s="196"/>
    </row>
    <row r="218" spans="1:18">
      <c r="A218" s="371" t="s">
        <v>157</v>
      </c>
      <c r="B218" s="211" t="s">
        <v>155</v>
      </c>
      <c r="C218" s="208" t="s">
        <v>338</v>
      </c>
      <c r="D218" s="208" t="s">
        <v>338</v>
      </c>
      <c r="F218" s="209"/>
      <c r="G218" s="197"/>
      <c r="I218" s="213"/>
      <c r="J218" s="210"/>
      <c r="L218" s="210"/>
    </row>
    <row r="219" spans="1:18">
      <c r="A219" s="371" t="s">
        <v>340</v>
      </c>
      <c r="B219" s="211" t="s">
        <v>155</v>
      </c>
      <c r="C219" s="208" t="s">
        <v>338</v>
      </c>
      <c r="D219" s="208" t="s">
        <v>338</v>
      </c>
      <c r="F219" s="209"/>
      <c r="G219" s="197"/>
      <c r="I219" s="213"/>
      <c r="J219" s="210"/>
      <c r="L219" s="210"/>
    </row>
    <row r="220" spans="1:18">
      <c r="A220" s="371" t="s">
        <v>337</v>
      </c>
      <c r="B220" s="211" t="s">
        <v>155</v>
      </c>
      <c r="C220" s="208" t="s">
        <v>338</v>
      </c>
      <c r="D220" s="208" t="s">
        <v>338</v>
      </c>
      <c r="F220" s="209"/>
      <c r="G220" s="197"/>
      <c r="I220" s="213"/>
      <c r="J220" s="210"/>
      <c r="L220" s="210"/>
    </row>
    <row r="221" spans="1:18">
      <c r="A221" s="371" t="s">
        <v>415</v>
      </c>
      <c r="B221" s="211" t="s">
        <v>155</v>
      </c>
      <c r="C221" s="208" t="s">
        <v>338</v>
      </c>
      <c r="D221" s="208" t="s">
        <v>338</v>
      </c>
      <c r="F221" s="209"/>
      <c r="G221" s="197"/>
      <c r="I221" s="213"/>
      <c r="J221" s="210"/>
      <c r="L221" s="210"/>
    </row>
    <row r="222" spans="1:18">
      <c r="A222" s="371" t="s">
        <v>480</v>
      </c>
      <c r="B222" s="211" t="s">
        <v>155</v>
      </c>
      <c r="C222" s="208" t="s">
        <v>338</v>
      </c>
      <c r="D222" s="208" t="s">
        <v>338</v>
      </c>
      <c r="F222" s="209"/>
      <c r="G222" s="197"/>
      <c r="H222" s="196"/>
      <c r="I222" s="196"/>
      <c r="J222" s="196"/>
      <c r="K222" s="183"/>
      <c r="L222" s="196"/>
      <c r="M222" s="196"/>
    </row>
    <row r="223" spans="1:18">
      <c r="A223" s="209"/>
      <c r="B223" s="197"/>
      <c r="C223" s="196"/>
      <c r="F223" s="209"/>
      <c r="G223" s="197"/>
      <c r="H223" s="196"/>
      <c r="I223" s="196"/>
      <c r="J223" s="196"/>
      <c r="K223" s="183"/>
      <c r="L223" s="196"/>
      <c r="M223" s="196"/>
    </row>
    <row r="224" spans="1:18">
      <c r="A224" s="209"/>
      <c r="B224" s="197"/>
      <c r="C224" s="196"/>
      <c r="F224" s="209"/>
      <c r="G224" s="197"/>
      <c r="H224" s="196"/>
      <c r="I224" s="196"/>
      <c r="J224" s="196"/>
      <c r="K224" s="183"/>
      <c r="L224" s="196"/>
      <c r="M224" s="196"/>
    </row>
    <row r="225" spans="1:16">
      <c r="A225" s="209"/>
      <c r="B225" s="197"/>
      <c r="C225" s="196"/>
      <c r="F225" s="209"/>
      <c r="G225" s="197"/>
      <c r="H225" s="196"/>
      <c r="I225" s="196"/>
      <c r="J225" s="196"/>
      <c r="K225" s="183"/>
      <c r="L225" s="196"/>
      <c r="M225" s="196"/>
    </row>
    <row r="226" spans="1:16">
      <c r="A226" s="209"/>
      <c r="B226" s="197"/>
      <c r="C226" s="196"/>
      <c r="F226" s="209"/>
      <c r="G226" s="197"/>
      <c r="H226" s="196"/>
      <c r="I226" s="196"/>
      <c r="J226" s="196"/>
      <c r="K226" s="183"/>
      <c r="L226" s="196"/>
      <c r="M226" s="196"/>
    </row>
    <row r="227" spans="1:16">
      <c r="A227" s="209"/>
      <c r="B227" s="209"/>
      <c r="C227" s="209"/>
      <c r="E227" s="182"/>
      <c r="F227" s="209"/>
      <c r="G227" s="209"/>
      <c r="H227" s="209"/>
      <c r="I227" s="153"/>
      <c r="J227" s="126"/>
      <c r="K227" s="126"/>
      <c r="L227" s="122"/>
      <c r="M227" s="209"/>
      <c r="O227" s="182"/>
      <c r="P227" s="167"/>
    </row>
    <row r="228" spans="1:16">
      <c r="A228" s="209"/>
      <c r="B228" s="209"/>
      <c r="C228" s="209"/>
      <c r="E228" s="182"/>
      <c r="F228" s="209"/>
      <c r="G228" s="209"/>
      <c r="H228" s="209"/>
      <c r="I228" s="153"/>
      <c r="J228" s="126"/>
      <c r="K228" s="126"/>
      <c r="L228" s="122"/>
      <c r="M228" s="209"/>
      <c r="O228" s="182"/>
      <c r="P228" s="167"/>
    </row>
    <row r="229" spans="1:16">
      <c r="A229" s="209"/>
      <c r="B229" s="209"/>
      <c r="C229" s="209"/>
      <c r="E229" s="182"/>
      <c r="F229" s="209"/>
      <c r="G229" s="209"/>
      <c r="H229" s="209"/>
      <c r="I229" s="153"/>
      <c r="J229" s="126"/>
      <c r="K229" s="126"/>
      <c r="L229" s="122"/>
      <c r="M229" s="209"/>
      <c r="O229" s="182"/>
      <c r="P229" s="150"/>
    </row>
    <row r="230" spans="1:16">
      <c r="A230" s="209"/>
      <c r="B230" s="209"/>
      <c r="C230" s="209"/>
    </row>
    <row r="231" spans="1:16">
      <c r="A231" s="209"/>
      <c r="B231" s="209"/>
      <c r="C231" s="209"/>
      <c r="E231" s="182"/>
    </row>
    <row r="232" spans="1:16">
      <c r="A232" s="209"/>
      <c r="B232" s="209"/>
      <c r="C232" s="209"/>
      <c r="E232" s="182"/>
    </row>
    <row r="233" spans="1:16">
      <c r="A233" s="209"/>
      <c r="B233" s="209"/>
      <c r="C233" s="209"/>
    </row>
  </sheetData>
  <hyperlinks>
    <hyperlink ref="A3" r:id="rId1" display="https://erc.europa.eu/sites/default/files/document/file/erc-2018-adg-statistics.pdf"/>
  </hyperlinks>
  <pageMargins left="0.7" right="0.7" top="0.75" bottom="0.75" header="0.3" footer="0.3"/>
  <pageSetup paperSize="9"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43"/>
  <sheetViews>
    <sheetView zoomScale="80" zoomScaleNormal="80" workbookViewId="0">
      <selection activeCell="F7" sqref="F7"/>
    </sheetView>
  </sheetViews>
  <sheetFormatPr baseColWidth="10" defaultRowHeight="14"/>
  <cols>
    <col min="2" max="2" width="11.33203125" customWidth="1"/>
    <col min="3" max="3" width="2.25" customWidth="1"/>
    <col min="4" max="4" width="62.33203125" customWidth="1"/>
    <col min="5" max="5" width="3.08203125" customWidth="1"/>
  </cols>
  <sheetData>
    <row r="2" spans="2:6">
      <c r="B2" s="207" t="s">
        <v>391</v>
      </c>
    </row>
    <row r="3" spans="2:6" s="207" customFormat="1"/>
    <row r="4" spans="2:6" s="207" customFormat="1"/>
    <row r="5" spans="2:6" s="207" customFormat="1"/>
    <row r="6" spans="2:6" s="207" customFormat="1">
      <c r="B6" s="249">
        <v>44174</v>
      </c>
      <c r="D6" s="266" t="s">
        <v>584</v>
      </c>
      <c r="F6" s="250" t="s">
        <v>485</v>
      </c>
    </row>
    <row r="7" spans="2:6" s="207" customFormat="1">
      <c r="F7" s="349" t="s">
        <v>585</v>
      </c>
    </row>
    <row r="8" spans="2:6" s="207" customFormat="1"/>
    <row r="9" spans="2:6" s="207" customFormat="1"/>
    <row r="10" spans="2:6" s="207" customFormat="1">
      <c r="B10" s="249">
        <v>44082</v>
      </c>
      <c r="D10" s="266" t="s">
        <v>356</v>
      </c>
      <c r="F10" s="356" t="s">
        <v>578</v>
      </c>
    </row>
    <row r="11" spans="2:6" s="207" customFormat="1">
      <c r="B11" s="249"/>
      <c r="F11" s="237" t="s">
        <v>580</v>
      </c>
    </row>
    <row r="12" spans="2:6" s="207" customFormat="1">
      <c r="B12" s="249"/>
      <c r="F12" s="357" t="s">
        <v>410</v>
      </c>
    </row>
    <row r="13" spans="2:6" s="207" customFormat="1">
      <c r="F13" s="349" t="s">
        <v>390</v>
      </c>
    </row>
    <row r="14" spans="2:6" s="207" customFormat="1">
      <c r="F14" s="207" t="s">
        <v>553</v>
      </c>
    </row>
    <row r="15" spans="2:6" s="207" customFormat="1">
      <c r="B15" s="249"/>
      <c r="D15" s="266" t="s">
        <v>493</v>
      </c>
      <c r="F15" s="357" t="s">
        <v>410</v>
      </c>
    </row>
    <row r="16" spans="2:6" s="207" customFormat="1">
      <c r="F16" s="349" t="s">
        <v>571</v>
      </c>
    </row>
    <row r="17" spans="2:6" s="207" customFormat="1"/>
    <row r="18" spans="2:6" s="207" customFormat="1">
      <c r="B18" s="249">
        <v>44077</v>
      </c>
      <c r="D18" s="266" t="s">
        <v>576</v>
      </c>
      <c r="F18" s="250" t="s">
        <v>485</v>
      </c>
    </row>
    <row r="19" spans="2:6" s="207" customFormat="1">
      <c r="F19" s="349" t="s">
        <v>577</v>
      </c>
    </row>
    <row r="20" spans="2:6" s="207" customFormat="1"/>
    <row r="21" spans="2:6" s="207" customFormat="1"/>
    <row r="22" spans="2:6" s="207" customFormat="1">
      <c r="B22" s="249">
        <v>44076</v>
      </c>
      <c r="D22" s="266" t="s">
        <v>581</v>
      </c>
      <c r="F22" s="250" t="s">
        <v>582</v>
      </c>
    </row>
    <row r="23" spans="2:6" s="207" customFormat="1"/>
    <row r="24" spans="2:6" s="207" customFormat="1"/>
    <row r="25" spans="2:6" s="207" customFormat="1">
      <c r="B25" s="249">
        <v>44076</v>
      </c>
      <c r="D25" s="266" t="s">
        <v>572</v>
      </c>
      <c r="F25" s="349" t="s">
        <v>573</v>
      </c>
    </row>
    <row r="26" spans="2:6" s="207" customFormat="1">
      <c r="B26" s="249"/>
      <c r="D26" s="266"/>
      <c r="F26" s="349"/>
    </row>
    <row r="27" spans="2:6" s="207" customFormat="1"/>
    <row r="28" spans="2:6" s="207" customFormat="1">
      <c r="B28" s="249">
        <v>44058</v>
      </c>
      <c r="D28" s="266" t="s">
        <v>400</v>
      </c>
      <c r="F28" s="250" t="s">
        <v>404</v>
      </c>
    </row>
    <row r="29" spans="2:6" s="207" customFormat="1"/>
    <row r="30" spans="2:6" s="207" customFormat="1">
      <c r="B30" s="249">
        <v>44058</v>
      </c>
      <c r="D30" s="266" t="s">
        <v>394</v>
      </c>
      <c r="F30" s="207" t="s">
        <v>568</v>
      </c>
    </row>
    <row r="31" spans="2:6" s="207" customFormat="1">
      <c r="D31" s="266" t="s">
        <v>395</v>
      </c>
      <c r="F31" s="361" t="s">
        <v>353</v>
      </c>
    </row>
    <row r="32" spans="2:6" s="207" customFormat="1">
      <c r="D32" s="266" t="s">
        <v>396</v>
      </c>
      <c r="F32" s="207" t="s">
        <v>570</v>
      </c>
    </row>
    <row r="33" spans="2:6" s="207" customFormat="1">
      <c r="D33" s="266" t="s">
        <v>408</v>
      </c>
      <c r="F33" s="349" t="s">
        <v>390</v>
      </c>
    </row>
    <row r="34" spans="2:6" s="207" customFormat="1">
      <c r="D34" s="266" t="s">
        <v>399</v>
      </c>
      <c r="F34" s="349"/>
    </row>
    <row r="35" spans="2:6" s="207" customFormat="1">
      <c r="D35" s="266"/>
      <c r="F35" s="349"/>
    </row>
    <row r="36" spans="2:6" s="207" customFormat="1"/>
    <row r="37" spans="2:6" s="207" customFormat="1">
      <c r="B37" s="249">
        <v>44018</v>
      </c>
      <c r="D37" s="266" t="s">
        <v>398</v>
      </c>
      <c r="F37" s="207" t="s">
        <v>543</v>
      </c>
    </row>
    <row r="38" spans="2:6" s="207" customFormat="1">
      <c r="B38" s="249"/>
      <c r="D38" s="266" t="s">
        <v>414</v>
      </c>
      <c r="F38" s="250" t="s">
        <v>544</v>
      </c>
    </row>
    <row r="39" spans="2:6" s="207" customFormat="1">
      <c r="B39" s="249"/>
      <c r="D39" s="266" t="s">
        <v>496</v>
      </c>
    </row>
    <row r="40" spans="2:6" s="207" customFormat="1"/>
    <row r="41" spans="2:6" s="207" customFormat="1">
      <c r="B41" s="249">
        <v>44013</v>
      </c>
      <c r="D41" s="266" t="s">
        <v>3</v>
      </c>
      <c r="F41" s="453" t="s">
        <v>393</v>
      </c>
    </row>
    <row r="42" spans="2:6" s="207" customFormat="1">
      <c r="F42" s="234" t="s">
        <v>501</v>
      </c>
    </row>
    <row r="43" spans="2:6" s="207" customFormat="1">
      <c r="B43" s="249"/>
      <c r="D43" s="266"/>
      <c r="E43" s="266"/>
      <c r="F43" s="179" t="s">
        <v>540</v>
      </c>
    </row>
    <row r="44" spans="2:6" s="207" customFormat="1">
      <c r="B44" s="249"/>
      <c r="D44" s="266"/>
      <c r="E44" s="266"/>
      <c r="F44" s="179"/>
    </row>
    <row r="45" spans="2:6" s="207" customFormat="1">
      <c r="B45" s="249">
        <v>44005</v>
      </c>
      <c r="D45" s="266" t="s">
        <v>556</v>
      </c>
      <c r="F45" s="349" t="s">
        <v>475</v>
      </c>
    </row>
    <row r="46" spans="2:6" s="207" customFormat="1">
      <c r="B46" s="249"/>
      <c r="D46" s="266"/>
      <c r="F46" s="237" t="s">
        <v>562</v>
      </c>
    </row>
    <row r="47" spans="2:6" s="207" customFormat="1"/>
    <row r="48" spans="2:6" s="207" customFormat="1"/>
    <row r="49" spans="2:11" s="207" customFormat="1">
      <c r="B49" s="249">
        <v>43998</v>
      </c>
      <c r="D49" s="266" t="s">
        <v>559</v>
      </c>
      <c r="F49" s="207" t="s">
        <v>560</v>
      </c>
    </row>
    <row r="50" spans="2:11" s="207" customFormat="1">
      <c r="F50" s="349" t="s">
        <v>558</v>
      </c>
    </row>
    <row r="51" spans="2:11" s="207" customFormat="1">
      <c r="B51" s="249"/>
      <c r="D51" s="266"/>
      <c r="E51" s="266"/>
      <c r="F51" s="179"/>
    </row>
    <row r="52" spans="2:11" s="207" customFormat="1">
      <c r="B52" s="249">
        <v>43994</v>
      </c>
      <c r="D52" s="266" t="s">
        <v>552</v>
      </c>
      <c r="F52" s="250" t="s">
        <v>403</v>
      </c>
    </row>
    <row r="53" spans="2:11" s="207" customFormat="1">
      <c r="B53" s="249"/>
      <c r="D53" s="266"/>
      <c r="F53" s="250" t="s">
        <v>551</v>
      </c>
    </row>
    <row r="54" spans="2:11" s="207" customFormat="1"/>
    <row r="55" spans="2:11" s="207" customFormat="1">
      <c r="B55" s="249">
        <v>43983</v>
      </c>
      <c r="D55" s="266" t="s">
        <v>401</v>
      </c>
      <c r="F55" s="207" t="s">
        <v>542</v>
      </c>
    </row>
    <row r="56" spans="2:11" s="207" customFormat="1">
      <c r="F56" s="250" t="s">
        <v>402</v>
      </c>
      <c r="K56" s="250" t="s">
        <v>563</v>
      </c>
    </row>
    <row r="57" spans="2:11" s="207" customFormat="1">
      <c r="F57" s="207" t="s">
        <v>541</v>
      </c>
    </row>
    <row r="58" spans="2:11" s="207" customFormat="1">
      <c r="F58" s="250" t="s">
        <v>397</v>
      </c>
    </row>
    <row r="59" spans="2:11" s="207" customFormat="1"/>
    <row r="60" spans="2:11" s="207" customFormat="1">
      <c r="B60" s="249">
        <v>43921</v>
      </c>
      <c r="D60" s="266" t="s">
        <v>537</v>
      </c>
      <c r="F60" s="250" t="s">
        <v>485</v>
      </c>
    </row>
    <row r="61" spans="2:11" s="207" customFormat="1">
      <c r="B61" s="249"/>
      <c r="D61" s="266"/>
      <c r="F61" s="250" t="s">
        <v>538</v>
      </c>
    </row>
    <row r="62" spans="2:11" s="207" customFormat="1">
      <c r="F62" s="748" t="s">
        <v>539</v>
      </c>
    </row>
    <row r="63" spans="2:11" s="207" customFormat="1"/>
    <row r="64" spans="2:11" s="207" customFormat="1"/>
    <row r="65" spans="2:11" s="207" customFormat="1">
      <c r="B65" s="350">
        <v>43747</v>
      </c>
      <c r="D65" s="266" t="s">
        <v>534</v>
      </c>
      <c r="F65" s="237" t="s">
        <v>535</v>
      </c>
    </row>
    <row r="66" spans="2:11" s="207" customFormat="1">
      <c r="D66" s="155" t="s">
        <v>329</v>
      </c>
    </row>
    <row r="67" spans="2:11" s="207" customFormat="1"/>
    <row r="68" spans="2:11" s="207" customFormat="1"/>
    <row r="69" spans="2:11">
      <c r="B69" s="249">
        <v>41311</v>
      </c>
      <c r="C69" s="207"/>
      <c r="D69" s="266" t="s">
        <v>392</v>
      </c>
      <c r="E69" s="207"/>
      <c r="F69" s="453" t="s">
        <v>393</v>
      </c>
      <c r="G69" s="207"/>
      <c r="H69" s="207"/>
      <c r="I69" s="207"/>
      <c r="J69" s="207"/>
      <c r="K69" s="207"/>
    </row>
    <row r="70" spans="2:11">
      <c r="B70" s="207"/>
      <c r="C70" s="207"/>
      <c r="D70" s="207"/>
      <c r="E70" s="207"/>
      <c r="F70" s="234" t="s">
        <v>335</v>
      </c>
      <c r="G70" s="207"/>
      <c r="H70" s="207"/>
      <c r="I70" s="207"/>
      <c r="J70" s="207"/>
      <c r="K70" s="207"/>
    </row>
    <row r="71" spans="2:11">
      <c r="B71" s="207"/>
      <c r="C71" s="207"/>
      <c r="D71" s="207"/>
      <c r="E71" s="207"/>
      <c r="F71" s="207"/>
      <c r="G71" s="207"/>
      <c r="H71" s="207"/>
      <c r="I71" s="207"/>
      <c r="J71" s="207"/>
      <c r="K71" s="207"/>
    </row>
    <row r="72" spans="2:11">
      <c r="E72" s="207"/>
      <c r="F72" s="207"/>
      <c r="G72" s="207"/>
      <c r="H72" s="207"/>
      <c r="I72" s="207"/>
      <c r="J72" s="207"/>
      <c r="K72" s="207"/>
    </row>
    <row r="73" spans="2:11">
      <c r="E73" s="207"/>
      <c r="F73" s="207"/>
      <c r="G73" s="207"/>
      <c r="H73" s="207"/>
      <c r="I73" s="207"/>
      <c r="J73" s="207"/>
      <c r="K73" s="207"/>
    </row>
    <row r="74" spans="2:11">
      <c r="B74" s="207"/>
      <c r="C74" s="207"/>
      <c r="D74" s="207"/>
      <c r="E74" s="207"/>
      <c r="F74" s="207"/>
      <c r="G74" s="207"/>
      <c r="H74" s="207"/>
      <c r="I74" s="207"/>
      <c r="J74" s="207"/>
      <c r="K74" s="207"/>
    </row>
    <row r="75" spans="2:11">
      <c r="B75" s="207"/>
      <c r="C75" s="207"/>
      <c r="D75" s="207"/>
      <c r="E75" s="250"/>
      <c r="F75" s="207"/>
      <c r="G75" s="207"/>
      <c r="H75" s="207"/>
      <c r="I75" s="207"/>
      <c r="J75" s="207"/>
      <c r="K75" s="207"/>
    </row>
    <row r="76" spans="2:11">
      <c r="B76" s="207"/>
      <c r="C76" s="207"/>
      <c r="D76" s="207"/>
      <c r="E76" s="207"/>
      <c r="F76" s="207"/>
      <c r="G76" s="207"/>
      <c r="H76" s="207"/>
      <c r="I76" s="207"/>
      <c r="J76" s="207"/>
      <c r="K76" s="207"/>
    </row>
    <row r="77" spans="2:11">
      <c r="B77" s="207"/>
      <c r="C77" s="207"/>
      <c r="D77" s="207"/>
      <c r="E77" s="207"/>
      <c r="F77" s="207"/>
      <c r="G77" s="207"/>
      <c r="H77" s="207"/>
      <c r="I77" s="207"/>
      <c r="J77" s="207"/>
      <c r="K77" s="207"/>
    </row>
    <row r="78" spans="2:11">
      <c r="E78" s="207"/>
      <c r="F78" s="207"/>
      <c r="G78" s="207"/>
      <c r="H78" s="207"/>
      <c r="I78" s="207"/>
      <c r="J78" s="207"/>
      <c r="K78" s="207"/>
    </row>
    <row r="79" spans="2:11">
      <c r="B79" s="207"/>
      <c r="C79" s="207"/>
      <c r="D79" s="207"/>
      <c r="E79" s="207"/>
      <c r="F79" s="207"/>
      <c r="G79" s="207"/>
      <c r="H79" s="207"/>
      <c r="I79" s="207"/>
      <c r="J79" s="207"/>
      <c r="K79" s="207"/>
    </row>
    <row r="80" spans="2:11">
      <c r="E80" s="207"/>
      <c r="F80" s="207"/>
      <c r="G80" s="207"/>
      <c r="H80" s="207"/>
      <c r="I80" s="207"/>
      <c r="J80" s="207"/>
      <c r="K80" s="207"/>
    </row>
    <row r="81" spans="2:11">
      <c r="B81" s="207"/>
      <c r="C81" s="207"/>
      <c r="D81" s="207"/>
      <c r="E81" s="207"/>
      <c r="F81" s="207"/>
      <c r="G81" s="207"/>
      <c r="H81" s="207"/>
      <c r="I81" s="207"/>
      <c r="J81" s="207"/>
      <c r="K81" s="207"/>
    </row>
    <row r="82" spans="2:11">
      <c r="C82" s="207"/>
      <c r="E82" s="207"/>
      <c r="F82" s="207"/>
      <c r="G82" s="207"/>
      <c r="H82" s="207"/>
      <c r="I82" s="207"/>
      <c r="J82" s="207"/>
      <c r="K82" s="207"/>
    </row>
    <row r="83" spans="2:11">
      <c r="B83" s="249"/>
      <c r="C83" s="207"/>
      <c r="D83" s="207"/>
      <c r="E83" s="207"/>
      <c r="F83" s="207"/>
      <c r="G83" s="207"/>
      <c r="H83" s="207"/>
      <c r="I83" s="207"/>
      <c r="J83" s="207"/>
      <c r="K83" s="207"/>
    </row>
    <row r="84" spans="2:11">
      <c r="B84" s="207"/>
      <c r="C84" s="207"/>
      <c r="D84" s="207"/>
      <c r="E84" s="207"/>
      <c r="F84" s="207"/>
      <c r="G84" s="207"/>
      <c r="H84" s="207"/>
      <c r="I84" s="207"/>
      <c r="J84" s="207"/>
      <c r="K84" s="207"/>
    </row>
    <row r="85" spans="2:11">
      <c r="G85" s="251"/>
      <c r="H85" s="207"/>
      <c r="I85" s="207"/>
      <c r="J85" s="207"/>
      <c r="K85" s="207"/>
    </row>
    <row r="86" spans="2:11">
      <c r="G86" s="251"/>
      <c r="H86" s="207"/>
      <c r="I86" s="207"/>
      <c r="J86" s="207"/>
      <c r="K86" s="207"/>
    </row>
    <row r="87" spans="2:11">
      <c r="G87" s="251"/>
      <c r="H87" s="207"/>
      <c r="I87" s="207"/>
      <c r="J87" s="207"/>
      <c r="K87" s="207"/>
    </row>
    <row r="88" spans="2:11">
      <c r="G88" s="251"/>
      <c r="H88" s="207"/>
      <c r="I88" s="207"/>
      <c r="J88" s="207"/>
      <c r="K88" s="207"/>
    </row>
    <row r="89" spans="2:11">
      <c r="G89" s="207"/>
      <c r="H89" s="207"/>
      <c r="I89" s="207"/>
      <c r="J89" s="207"/>
      <c r="K89" s="207"/>
    </row>
    <row r="90" spans="2:11">
      <c r="G90" s="207"/>
      <c r="H90" s="207"/>
      <c r="I90" s="207"/>
      <c r="J90" s="207"/>
      <c r="K90" s="207"/>
    </row>
    <row r="91" spans="2:11">
      <c r="G91" s="207"/>
      <c r="H91" s="207"/>
      <c r="I91" s="207"/>
      <c r="J91" s="207"/>
      <c r="K91" s="207"/>
    </row>
    <row r="92" spans="2:11">
      <c r="G92" s="207"/>
      <c r="H92" s="207"/>
      <c r="I92" s="207"/>
      <c r="J92" s="207"/>
      <c r="K92" s="207"/>
    </row>
    <row r="93" spans="2:11">
      <c r="G93" s="207"/>
      <c r="H93" s="207"/>
      <c r="I93" s="207"/>
      <c r="J93" s="207"/>
      <c r="K93" s="207"/>
    </row>
    <row r="94" spans="2:11">
      <c r="G94" s="207"/>
      <c r="H94" s="207"/>
      <c r="I94" s="207"/>
      <c r="J94" s="207"/>
      <c r="K94" s="207"/>
    </row>
    <row r="95" spans="2:11">
      <c r="B95" s="207"/>
      <c r="C95" s="207"/>
      <c r="D95" s="207"/>
      <c r="E95" s="207"/>
      <c r="F95" s="207"/>
      <c r="G95" s="207"/>
      <c r="H95" s="207"/>
      <c r="I95" s="207"/>
      <c r="J95" s="207"/>
      <c r="K95" s="207"/>
    </row>
    <row r="96" spans="2:11">
      <c r="B96" s="207"/>
      <c r="C96" s="207"/>
      <c r="D96" s="207"/>
      <c r="E96" s="207"/>
      <c r="F96" s="207"/>
      <c r="G96" s="207"/>
      <c r="H96" s="207"/>
      <c r="I96" s="207"/>
      <c r="J96" s="207"/>
      <c r="K96" s="207"/>
    </row>
    <row r="97" spans="2:11">
      <c r="B97" s="207"/>
      <c r="C97" s="207"/>
      <c r="D97" s="207"/>
      <c r="E97" s="207"/>
      <c r="F97" s="207"/>
      <c r="G97" s="207"/>
      <c r="H97" s="207"/>
      <c r="I97" s="207"/>
      <c r="J97" s="207"/>
      <c r="K97" s="207"/>
    </row>
    <row r="98" spans="2:11">
      <c r="B98" s="207"/>
      <c r="C98" s="207"/>
      <c r="D98" s="207"/>
      <c r="E98" s="207"/>
      <c r="F98" s="207"/>
      <c r="G98" s="207"/>
      <c r="H98" s="207"/>
      <c r="I98" s="207"/>
      <c r="J98" s="207"/>
      <c r="K98" s="207"/>
    </row>
    <row r="99" spans="2:11">
      <c r="B99" s="207"/>
      <c r="C99" s="207"/>
      <c r="D99" s="207"/>
      <c r="E99" s="207"/>
      <c r="F99" s="207"/>
      <c r="G99" s="207"/>
      <c r="H99" s="207"/>
      <c r="I99" s="207"/>
      <c r="J99" s="207"/>
      <c r="K99" s="207"/>
    </row>
    <row r="100" spans="2:11"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</row>
    <row r="101" spans="2:11"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</row>
    <row r="102" spans="2:11"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</row>
    <row r="103" spans="2:11"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</row>
    <row r="104" spans="2:11"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</row>
    <row r="105" spans="2:11"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</row>
    <row r="106" spans="2:11">
      <c r="B106" s="207"/>
      <c r="C106" s="207"/>
      <c r="D106" s="207"/>
      <c r="E106" s="207"/>
      <c r="F106" s="207"/>
      <c r="G106" s="207"/>
      <c r="H106" s="207"/>
      <c r="I106" s="207"/>
      <c r="J106" s="207"/>
      <c r="K106" s="207"/>
    </row>
    <row r="107" spans="2:11"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</row>
    <row r="108" spans="2:11"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</row>
    <row r="109" spans="2:11"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</row>
    <row r="110" spans="2:11">
      <c r="B110" s="207"/>
      <c r="C110" s="207"/>
      <c r="D110" s="207"/>
      <c r="E110" s="207"/>
      <c r="F110" s="207"/>
      <c r="G110" s="207"/>
      <c r="H110" s="207"/>
      <c r="I110" s="207"/>
      <c r="J110" s="207"/>
      <c r="K110" s="207"/>
    </row>
    <row r="111" spans="2:11">
      <c r="B111" s="207"/>
      <c r="C111" s="207"/>
      <c r="D111" s="207"/>
      <c r="E111" s="207"/>
      <c r="F111" s="207"/>
      <c r="G111" s="207"/>
      <c r="H111" s="207"/>
      <c r="I111" s="207"/>
      <c r="J111" s="207"/>
      <c r="K111" s="207"/>
    </row>
    <row r="112" spans="2:11">
      <c r="B112" s="207"/>
      <c r="C112" s="207"/>
      <c r="D112" s="207"/>
      <c r="E112" s="207"/>
      <c r="F112" s="207"/>
      <c r="G112" s="207"/>
      <c r="H112" s="207"/>
      <c r="I112" s="207"/>
      <c r="J112" s="207"/>
      <c r="K112" s="207"/>
    </row>
    <row r="113" spans="2:11"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</row>
    <row r="114" spans="2:11"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</row>
    <row r="115" spans="2:11"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</row>
    <row r="116" spans="2:11"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</row>
    <row r="117" spans="2:11"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</row>
    <row r="118" spans="2:11"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</row>
    <row r="119" spans="2:11"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</row>
    <row r="120" spans="2:11"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</row>
    <row r="121" spans="2:11"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</row>
    <row r="122" spans="2:11"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</row>
    <row r="123" spans="2:11"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</row>
    <row r="124" spans="2:11"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</row>
    <row r="125" spans="2:11"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</row>
    <row r="126" spans="2:11"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</row>
    <row r="127" spans="2:11"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</row>
    <row r="128" spans="2:11"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</row>
    <row r="129" spans="2:11"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</row>
    <row r="130" spans="2:11"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</row>
    <row r="131" spans="2:11"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</row>
    <row r="132" spans="2:11"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</row>
    <row r="133" spans="2:11"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</row>
    <row r="134" spans="2:11"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</row>
    <row r="135" spans="2:11"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</row>
    <row r="136" spans="2:11"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</row>
    <row r="137" spans="2:11"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</row>
    <row r="138" spans="2:11"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</row>
    <row r="139" spans="2:11"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</row>
    <row r="140" spans="2:11"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</row>
    <row r="141" spans="2:11"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</row>
    <row r="142" spans="2:11"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</row>
    <row r="143" spans="2:11"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</row>
  </sheetData>
  <hyperlinks>
    <hyperlink ref="F70" r:id="rId1"/>
    <hyperlink ref="F45" r:id="rId2"/>
    <hyperlink ref="F60" r:id="rId3"/>
    <hyperlink ref="F13" r:id="rId4"/>
    <hyperlink ref="F62" r:id="rId5" display="https://erc.europa.eu/news/erc-2018-advanced-grants-results"/>
    <hyperlink ref="F61" r:id="rId6" display="https://erc.europa.eu/sites/default/files/document/file/erc-2018-adg-statistics.pdf"/>
    <hyperlink ref="F52" r:id="rId7"/>
    <hyperlink ref="F28" r:id="rId8"/>
    <hyperlink ref="F6" r:id="rId9"/>
    <hyperlink ref="F65" r:id="rId10"/>
    <hyperlink ref="F42" r:id="rId11"/>
    <hyperlink ref="F56" r:id="rId12"/>
    <hyperlink ref="F58" r:id="rId13"/>
    <hyperlink ref="F38" r:id="rId14"/>
    <hyperlink ref="F53" r:id="rId15"/>
    <hyperlink ref="F50" r:id="rId16"/>
    <hyperlink ref="F46" r:id="rId17"/>
    <hyperlink ref="K56" r:id="rId18"/>
    <hyperlink ref="F31" r:id="rId19"/>
    <hyperlink ref="F33" r:id="rId20"/>
    <hyperlink ref="F16" r:id="rId21"/>
    <hyperlink ref="F25" r:id="rId22"/>
    <hyperlink ref="F18" r:id="rId23"/>
    <hyperlink ref="F19" r:id="rId24"/>
    <hyperlink ref="F11" r:id="rId25"/>
    <hyperlink ref="F22" r:id="rId26" location="!/page/0/length/25/sort_by/rank/sort_order/asc/cols/stats"/>
    <hyperlink ref="F7" r:id="rId27"/>
  </hyperlinks>
  <pageMargins left="0.7" right="0.7" top="0.75" bottom="0.75" header="0.3" footer="0.3"/>
  <pageSetup paperSize="9" orientation="portrait" horizontalDpi="1200" verticalDpi="1200" r:id="rId28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G25" sqref="G25"/>
    </sheetView>
  </sheetViews>
  <sheetFormatPr baseColWidth="10" defaultColWidth="11" defaultRowHeight="13.9" customHeight="1"/>
  <cols>
    <col min="1" max="5" width="11" style="31" customWidth="1"/>
    <col min="6" max="6" width="13.08203125" style="31" customWidth="1"/>
    <col min="7" max="7" width="19.25" style="31" customWidth="1"/>
    <col min="8" max="14" width="11" style="31" customWidth="1"/>
    <col min="15" max="16384" width="11" style="31"/>
  </cols>
  <sheetData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1"/>
  <sheetViews>
    <sheetView workbookViewId="0">
      <selection activeCell="J14" sqref="J14"/>
    </sheetView>
  </sheetViews>
  <sheetFormatPr baseColWidth="10" defaultColWidth="7.08203125" defaultRowHeight="11.5"/>
  <cols>
    <col min="1" max="1" width="14.08203125" style="208" customWidth="1"/>
    <col min="2" max="16384" width="7.08203125" style="208"/>
  </cols>
  <sheetData>
    <row r="1" spans="1:20" s="209" customFormat="1">
      <c r="A1" s="208"/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364"/>
      <c r="Q1" s="208"/>
      <c r="R1" s="208"/>
      <c r="S1" s="208"/>
      <c r="T1" s="208"/>
    </row>
    <row r="2" spans="1:20">
      <c r="A2" s="123" t="s">
        <v>617</v>
      </c>
      <c r="F2" s="123"/>
      <c r="G2" s="123"/>
      <c r="H2" s="123"/>
      <c r="I2" s="123"/>
    </row>
    <row r="3" spans="1:20" ht="12.5">
      <c r="A3" s="349" t="s">
        <v>585</v>
      </c>
    </row>
    <row r="4" spans="1:20" ht="12.5">
      <c r="A4" s="349"/>
      <c r="F4" s="445"/>
    </row>
    <row r="5" spans="1:20">
      <c r="J5" s="126"/>
      <c r="L5" s="122"/>
      <c r="M5" s="209"/>
      <c r="P5" s="11"/>
    </row>
    <row r="6" spans="1:20">
      <c r="F6" s="209"/>
      <c r="G6" s="209"/>
      <c r="H6" s="209"/>
      <c r="I6" s="153"/>
      <c r="J6" s="126"/>
      <c r="K6" s="126"/>
      <c r="L6" s="122"/>
      <c r="M6" s="209"/>
      <c r="O6" s="182"/>
    </row>
    <row r="7" spans="1:20">
      <c r="A7" s="209"/>
      <c r="B7" s="209"/>
      <c r="C7" s="209"/>
      <c r="F7" s="209"/>
      <c r="G7" s="209"/>
      <c r="H7" s="209"/>
      <c r="I7" s="153"/>
      <c r="J7" s="126"/>
      <c r="K7" s="126"/>
      <c r="L7" s="122"/>
      <c r="M7" s="209"/>
    </row>
    <row r="8" spans="1:20">
      <c r="A8" s="209"/>
      <c r="B8" s="209" t="s">
        <v>373</v>
      </c>
      <c r="C8" s="209" t="s">
        <v>374</v>
      </c>
      <c r="D8" s="208" t="s">
        <v>429</v>
      </c>
      <c r="E8" s="182"/>
      <c r="F8" s="209"/>
      <c r="G8" s="209"/>
      <c r="H8" s="209"/>
      <c r="I8" s="153"/>
      <c r="J8" s="126"/>
      <c r="K8" s="126"/>
      <c r="L8" s="122"/>
      <c r="M8" s="209"/>
    </row>
    <row r="9" spans="1:20">
      <c r="A9" s="181" t="s">
        <v>41</v>
      </c>
      <c r="B9" s="209" t="s">
        <v>155</v>
      </c>
      <c r="C9" s="209" t="s">
        <v>338</v>
      </c>
      <c r="D9" s="208" t="s">
        <v>338</v>
      </c>
      <c r="F9" s="209"/>
      <c r="G9" s="209"/>
      <c r="H9" s="209"/>
      <c r="I9" s="153"/>
      <c r="J9" s="126"/>
      <c r="K9" s="126"/>
      <c r="L9" s="122"/>
      <c r="M9" s="209"/>
    </row>
    <row r="10" spans="1:20">
      <c r="A10" s="181" t="s">
        <v>123</v>
      </c>
      <c r="B10" s="209" t="s">
        <v>155</v>
      </c>
      <c r="C10" s="209" t="s">
        <v>338</v>
      </c>
      <c r="D10" s="208" t="s">
        <v>338</v>
      </c>
      <c r="F10" s="209"/>
      <c r="G10" s="209"/>
      <c r="H10" s="209"/>
      <c r="I10" s="153"/>
      <c r="J10" s="126"/>
      <c r="K10" s="126"/>
      <c r="L10" s="122"/>
      <c r="M10" s="209"/>
      <c r="O10" s="182"/>
    </row>
    <row r="11" spans="1:20">
      <c r="A11" s="181" t="s">
        <v>36</v>
      </c>
      <c r="B11" s="209" t="s">
        <v>155</v>
      </c>
      <c r="C11" s="209" t="s">
        <v>338</v>
      </c>
      <c r="D11" s="208" t="s">
        <v>338</v>
      </c>
      <c r="F11" s="209"/>
      <c r="G11" s="209"/>
      <c r="H11" s="209"/>
      <c r="I11" s="153"/>
      <c r="J11" s="126"/>
      <c r="K11" s="126"/>
      <c r="L11" s="122"/>
      <c r="M11" s="209"/>
    </row>
    <row r="12" spans="1:20">
      <c r="A12" s="181" t="s">
        <v>69</v>
      </c>
      <c r="B12" s="209" t="s">
        <v>155</v>
      </c>
      <c r="C12" s="209" t="s">
        <v>338</v>
      </c>
      <c r="D12" s="208" t="s">
        <v>338</v>
      </c>
      <c r="E12" s="182"/>
      <c r="F12" s="364"/>
      <c r="G12" s="209"/>
      <c r="H12" s="209"/>
      <c r="I12" s="153"/>
      <c r="J12" s="126"/>
      <c r="K12" s="126"/>
      <c r="L12" s="122"/>
      <c r="M12" s="209"/>
    </row>
    <row r="13" spans="1:20">
      <c r="A13" s="181" t="s">
        <v>33</v>
      </c>
      <c r="B13" s="209" t="s">
        <v>155</v>
      </c>
      <c r="C13" s="209" t="s">
        <v>338</v>
      </c>
      <c r="D13" s="208" t="s">
        <v>338</v>
      </c>
      <c r="F13" s="209"/>
      <c r="G13" s="209"/>
      <c r="H13" s="209"/>
      <c r="I13" s="153"/>
      <c r="J13" s="126"/>
      <c r="K13" s="126"/>
      <c r="L13" s="122"/>
      <c r="M13" s="209"/>
    </row>
    <row r="14" spans="1:20">
      <c r="A14" s="181" t="s">
        <v>124</v>
      </c>
      <c r="B14" s="209" t="s">
        <v>155</v>
      </c>
      <c r="C14" s="209" t="s">
        <v>338</v>
      </c>
      <c r="D14" s="208" t="s">
        <v>338</v>
      </c>
      <c r="G14" s="209"/>
      <c r="H14" s="209"/>
      <c r="I14" s="153"/>
      <c r="J14" s="126"/>
      <c r="K14" s="126"/>
      <c r="L14" s="122"/>
      <c r="M14" s="209"/>
    </row>
    <row r="15" spans="1:20">
      <c r="A15" s="181" t="s">
        <v>55</v>
      </c>
      <c r="B15" s="209" t="s">
        <v>155</v>
      </c>
      <c r="C15" s="209" t="s">
        <v>338</v>
      </c>
      <c r="D15" s="208" t="s">
        <v>338</v>
      </c>
      <c r="G15" s="209"/>
      <c r="H15" s="209"/>
      <c r="I15" s="153"/>
      <c r="J15" s="126"/>
      <c r="K15" s="126"/>
      <c r="L15" s="122"/>
      <c r="M15" s="209"/>
    </row>
    <row r="16" spans="1:20">
      <c r="A16" s="181" t="s">
        <v>88</v>
      </c>
      <c r="B16" s="209">
        <v>18</v>
      </c>
      <c r="C16" s="209" t="s">
        <v>175</v>
      </c>
      <c r="D16" s="208" t="s">
        <v>608</v>
      </c>
      <c r="G16" s="209"/>
      <c r="H16" s="209"/>
      <c r="I16" s="153"/>
      <c r="J16" s="126"/>
      <c r="K16" s="126"/>
      <c r="L16" s="122"/>
      <c r="M16" s="209"/>
    </row>
    <row r="17" spans="1:13">
      <c r="A17" s="181" t="s">
        <v>87</v>
      </c>
      <c r="B17" s="209" t="s">
        <v>155</v>
      </c>
      <c r="C17" s="209" t="s">
        <v>338</v>
      </c>
      <c r="D17" s="208" t="s">
        <v>338</v>
      </c>
      <c r="G17" s="209"/>
      <c r="H17" s="209"/>
      <c r="I17" s="153"/>
      <c r="J17" s="126"/>
      <c r="K17" s="126"/>
      <c r="L17" s="122"/>
      <c r="M17" s="209"/>
    </row>
    <row r="18" spans="1:13">
      <c r="A18" s="181" t="s">
        <v>136</v>
      </c>
      <c r="B18" s="209" t="s">
        <v>155</v>
      </c>
      <c r="C18" s="209" t="s">
        <v>338</v>
      </c>
      <c r="D18" s="208" t="s">
        <v>338</v>
      </c>
      <c r="G18" s="209"/>
      <c r="H18" s="209"/>
      <c r="I18" s="153"/>
      <c r="J18" s="126"/>
      <c r="K18" s="126"/>
      <c r="L18" s="122"/>
      <c r="M18" s="209"/>
    </row>
    <row r="19" spans="1:13">
      <c r="A19" s="181" t="s">
        <v>11</v>
      </c>
      <c r="B19" s="209" t="s">
        <v>155</v>
      </c>
      <c r="C19" s="209" t="s">
        <v>338</v>
      </c>
      <c r="D19" s="208" t="s">
        <v>338</v>
      </c>
      <c r="G19" s="209"/>
      <c r="H19" s="209"/>
      <c r="I19" s="153"/>
      <c r="J19" s="126"/>
      <c r="K19" s="126"/>
      <c r="L19" s="122"/>
      <c r="M19" s="209"/>
    </row>
    <row r="20" spans="1:13">
      <c r="A20" s="181" t="s">
        <v>84</v>
      </c>
      <c r="B20" s="209" t="s">
        <v>155</v>
      </c>
      <c r="C20" s="209" t="s">
        <v>338</v>
      </c>
      <c r="D20" s="208" t="s">
        <v>338</v>
      </c>
      <c r="G20" s="209"/>
      <c r="H20" s="209"/>
      <c r="I20" s="153"/>
      <c r="J20" s="126"/>
      <c r="K20" s="126"/>
      <c r="L20" s="122"/>
      <c r="M20" s="209"/>
    </row>
    <row r="21" spans="1:13">
      <c r="A21" s="181" t="s">
        <v>78</v>
      </c>
      <c r="B21" s="209">
        <v>6</v>
      </c>
      <c r="C21" s="209" t="s">
        <v>618</v>
      </c>
      <c r="D21" s="208" t="s">
        <v>608</v>
      </c>
      <c r="G21" s="209"/>
      <c r="H21" s="209"/>
      <c r="I21" s="153"/>
      <c r="J21" s="126"/>
      <c r="K21" s="126"/>
      <c r="L21" s="122"/>
      <c r="M21" s="209"/>
    </row>
    <row r="22" spans="1:13">
      <c r="A22" s="181" t="s">
        <v>85</v>
      </c>
      <c r="B22" s="209" t="s">
        <v>155</v>
      </c>
      <c r="C22" s="209" t="s">
        <v>338</v>
      </c>
      <c r="D22" s="208" t="s">
        <v>338</v>
      </c>
      <c r="G22" s="209"/>
      <c r="H22" s="209"/>
      <c r="I22" s="153"/>
      <c r="J22" s="126"/>
      <c r="K22" s="126"/>
      <c r="L22" s="122"/>
      <c r="M22" s="209"/>
    </row>
    <row r="23" spans="1:13">
      <c r="A23" s="181" t="s">
        <v>81</v>
      </c>
      <c r="B23" s="209" t="s">
        <v>155</v>
      </c>
      <c r="C23" s="209" t="s">
        <v>338</v>
      </c>
      <c r="D23" s="208" t="s">
        <v>338</v>
      </c>
      <c r="G23" s="209"/>
      <c r="H23" s="209"/>
      <c r="I23" s="153"/>
      <c r="J23" s="126"/>
      <c r="K23" s="126"/>
      <c r="L23" s="122"/>
      <c r="M23" s="209"/>
    </row>
    <row r="24" spans="1:13">
      <c r="A24" s="181" t="s">
        <v>111</v>
      </c>
      <c r="B24" s="209" t="s">
        <v>155</v>
      </c>
      <c r="C24" s="209" t="s">
        <v>338</v>
      </c>
      <c r="D24" s="208" t="s">
        <v>338</v>
      </c>
      <c r="G24" s="209"/>
      <c r="H24" s="209"/>
      <c r="I24" s="153"/>
      <c r="J24" s="126"/>
      <c r="K24" s="126"/>
      <c r="L24" s="122"/>
      <c r="M24" s="209"/>
    </row>
    <row r="25" spans="1:13">
      <c r="A25" s="181" t="s">
        <v>128</v>
      </c>
      <c r="B25" s="209" t="s">
        <v>155</v>
      </c>
      <c r="C25" s="209" t="s">
        <v>338</v>
      </c>
      <c r="D25" s="208" t="s">
        <v>338</v>
      </c>
      <c r="G25" s="209"/>
      <c r="H25" s="209"/>
      <c r="I25" s="153"/>
      <c r="J25" s="126"/>
      <c r="K25" s="126"/>
      <c r="L25" s="122"/>
      <c r="M25" s="209"/>
    </row>
    <row r="26" spans="1:13">
      <c r="A26" s="181" t="s">
        <v>9</v>
      </c>
      <c r="B26" s="209" t="s">
        <v>155</v>
      </c>
      <c r="C26" s="209" t="s">
        <v>338</v>
      </c>
      <c r="D26" s="208" t="s">
        <v>338</v>
      </c>
      <c r="G26" s="209"/>
      <c r="H26" s="209"/>
      <c r="I26" s="153"/>
      <c r="J26" s="126"/>
      <c r="K26" s="126"/>
      <c r="L26" s="122"/>
      <c r="M26" s="209"/>
    </row>
    <row r="27" spans="1:13">
      <c r="A27" s="181" t="s">
        <v>323</v>
      </c>
      <c r="B27" s="209" t="s">
        <v>155</v>
      </c>
      <c r="C27" s="209" t="s">
        <v>338</v>
      </c>
      <c r="D27" s="208" t="s">
        <v>338</v>
      </c>
      <c r="G27" s="209"/>
      <c r="H27" s="209"/>
      <c r="I27" s="153"/>
      <c r="J27" s="126"/>
      <c r="K27" s="126"/>
      <c r="L27" s="122"/>
      <c r="M27" s="209"/>
    </row>
    <row r="28" spans="1:13">
      <c r="A28" s="181" t="s">
        <v>94</v>
      </c>
      <c r="B28" s="209" t="s">
        <v>155</v>
      </c>
      <c r="C28" s="209" t="s">
        <v>338</v>
      </c>
      <c r="D28" s="208" t="s">
        <v>338</v>
      </c>
      <c r="G28" s="209"/>
      <c r="H28" s="209"/>
      <c r="I28" s="153"/>
      <c r="J28" s="126"/>
      <c r="K28" s="126"/>
      <c r="L28" s="122"/>
      <c r="M28" s="209"/>
    </row>
    <row r="29" spans="1:13">
      <c r="A29" s="181" t="s">
        <v>60</v>
      </c>
      <c r="B29" s="209" t="s">
        <v>155</v>
      </c>
      <c r="C29" s="209" t="s">
        <v>338</v>
      </c>
      <c r="D29" s="208" t="s">
        <v>338</v>
      </c>
      <c r="G29" s="209"/>
      <c r="H29" s="209"/>
      <c r="I29" s="153"/>
      <c r="J29" s="126"/>
      <c r="K29" s="126"/>
      <c r="L29" s="122"/>
      <c r="M29" s="209"/>
    </row>
    <row r="30" spans="1:13">
      <c r="A30" s="181" t="s">
        <v>79</v>
      </c>
      <c r="B30" s="209" t="s">
        <v>155</v>
      </c>
      <c r="C30" s="209" t="s">
        <v>338</v>
      </c>
      <c r="D30" s="208" t="s">
        <v>338</v>
      </c>
      <c r="G30" s="209"/>
      <c r="H30" s="209"/>
      <c r="I30" s="153"/>
      <c r="J30" s="126"/>
      <c r="K30" s="126"/>
      <c r="L30" s="122"/>
      <c r="M30" s="209"/>
    </row>
    <row r="31" spans="1:13">
      <c r="A31" s="181" t="s">
        <v>65</v>
      </c>
      <c r="B31" s="209" t="s">
        <v>155</v>
      </c>
      <c r="C31" s="209" t="s">
        <v>338</v>
      </c>
      <c r="D31" s="208" t="s">
        <v>338</v>
      </c>
      <c r="G31" s="209"/>
      <c r="H31" s="209"/>
      <c r="I31" s="153"/>
      <c r="J31" s="126"/>
      <c r="K31" s="126"/>
      <c r="L31" s="122"/>
      <c r="M31" s="209"/>
    </row>
    <row r="32" spans="1:13">
      <c r="A32" s="181" t="s">
        <v>57</v>
      </c>
      <c r="B32" s="209" t="s">
        <v>155</v>
      </c>
      <c r="C32" s="209" t="s">
        <v>338</v>
      </c>
      <c r="D32" s="208" t="s">
        <v>338</v>
      </c>
      <c r="G32" s="209"/>
      <c r="H32" s="209"/>
      <c r="I32" s="153"/>
      <c r="J32" s="126"/>
      <c r="K32" s="126"/>
      <c r="L32" s="122"/>
      <c r="M32" s="209"/>
    </row>
    <row r="33" spans="1:13">
      <c r="A33" s="181" t="s">
        <v>38</v>
      </c>
      <c r="B33" s="209" t="s">
        <v>155</v>
      </c>
      <c r="C33" s="209" t="s">
        <v>338</v>
      </c>
      <c r="D33" s="208" t="s">
        <v>338</v>
      </c>
      <c r="G33" s="209"/>
      <c r="H33" s="209"/>
      <c r="I33" s="153"/>
      <c r="J33" s="126"/>
      <c r="K33" s="126"/>
      <c r="L33" s="122"/>
      <c r="M33" s="209"/>
    </row>
    <row r="34" spans="1:13">
      <c r="A34" s="181" t="s">
        <v>58</v>
      </c>
      <c r="B34" s="209" t="s">
        <v>155</v>
      </c>
      <c r="C34" s="209" t="s">
        <v>338</v>
      </c>
      <c r="D34" s="208" t="s">
        <v>338</v>
      </c>
      <c r="G34" s="209"/>
      <c r="H34" s="209"/>
      <c r="I34" s="153"/>
      <c r="J34" s="126"/>
      <c r="K34" s="126"/>
      <c r="L34" s="122"/>
      <c r="M34" s="209"/>
    </row>
    <row r="35" spans="1:13">
      <c r="A35" s="181" t="s">
        <v>1</v>
      </c>
      <c r="B35" s="209" t="s">
        <v>155</v>
      </c>
      <c r="C35" s="209" t="s">
        <v>338</v>
      </c>
      <c r="D35" s="208" t="s">
        <v>338</v>
      </c>
      <c r="G35" s="209"/>
      <c r="H35" s="209"/>
      <c r="I35" s="153"/>
      <c r="J35" s="126"/>
      <c r="K35" s="126"/>
      <c r="L35" s="122"/>
      <c r="M35" s="209"/>
    </row>
    <row r="36" spans="1:13">
      <c r="A36" s="181" t="s">
        <v>31</v>
      </c>
      <c r="B36" s="209" t="s">
        <v>155</v>
      </c>
      <c r="C36" s="209" t="s">
        <v>338</v>
      </c>
      <c r="D36" s="208" t="s">
        <v>338</v>
      </c>
      <c r="G36" s="209"/>
      <c r="H36" s="209"/>
      <c r="I36" s="153"/>
      <c r="J36" s="126"/>
      <c r="K36" s="126"/>
      <c r="L36" s="122"/>
      <c r="M36" s="209"/>
    </row>
    <row r="37" spans="1:13">
      <c r="A37" s="181" t="s">
        <v>113</v>
      </c>
      <c r="B37" s="209" t="s">
        <v>155</v>
      </c>
      <c r="C37" s="209" t="s">
        <v>338</v>
      </c>
      <c r="D37" s="208" t="s">
        <v>338</v>
      </c>
      <c r="G37" s="209"/>
      <c r="H37" s="209"/>
      <c r="I37" s="153"/>
      <c r="J37" s="126"/>
      <c r="K37" s="126"/>
      <c r="L37" s="122"/>
      <c r="M37" s="209"/>
    </row>
    <row r="38" spans="1:13">
      <c r="A38" s="181" t="s">
        <v>324</v>
      </c>
      <c r="B38" s="209" t="s">
        <v>155</v>
      </c>
      <c r="C38" s="209" t="s">
        <v>338</v>
      </c>
      <c r="D38" s="208" t="s">
        <v>338</v>
      </c>
      <c r="G38" s="209"/>
      <c r="H38" s="209"/>
      <c r="I38" s="153"/>
      <c r="J38" s="126"/>
      <c r="K38" s="126"/>
      <c r="L38" s="122"/>
      <c r="M38" s="209"/>
    </row>
    <row r="39" spans="1:13">
      <c r="A39" s="181" t="s">
        <v>114</v>
      </c>
      <c r="B39" s="209">
        <v>1</v>
      </c>
      <c r="C39" s="209" t="s">
        <v>510</v>
      </c>
      <c r="D39" s="208" t="s">
        <v>608</v>
      </c>
      <c r="G39" s="209"/>
      <c r="H39" s="209"/>
      <c r="I39" s="153"/>
      <c r="J39" s="126"/>
      <c r="K39" s="126"/>
      <c r="L39" s="122"/>
      <c r="M39" s="209"/>
    </row>
    <row r="40" spans="1:13">
      <c r="A40" s="181" t="s">
        <v>73</v>
      </c>
      <c r="B40" s="209" t="s">
        <v>155</v>
      </c>
      <c r="C40" s="209" t="s">
        <v>338</v>
      </c>
      <c r="D40" s="208" t="s">
        <v>338</v>
      </c>
      <c r="G40" s="209"/>
      <c r="H40" s="209"/>
      <c r="I40" s="153"/>
      <c r="J40" s="126"/>
      <c r="K40" s="126"/>
      <c r="L40" s="122"/>
      <c r="M40" s="209"/>
    </row>
    <row r="41" spans="1:13">
      <c r="A41" s="181" t="s">
        <v>138</v>
      </c>
      <c r="B41" s="209">
        <v>1</v>
      </c>
      <c r="C41" s="209" t="s">
        <v>510</v>
      </c>
      <c r="D41" s="208" t="s">
        <v>608</v>
      </c>
      <c r="G41" s="209"/>
      <c r="H41" s="209"/>
      <c r="I41" s="153"/>
      <c r="J41" s="126"/>
      <c r="K41" s="126"/>
      <c r="L41" s="122"/>
      <c r="M41" s="209"/>
    </row>
    <row r="42" spans="1:13">
      <c r="A42" s="181" t="s">
        <v>80</v>
      </c>
      <c r="B42" s="209">
        <v>4</v>
      </c>
      <c r="C42" s="209" t="s">
        <v>185</v>
      </c>
      <c r="D42" s="208" t="s">
        <v>608</v>
      </c>
      <c r="G42" s="209"/>
      <c r="H42" s="209"/>
      <c r="I42" s="153"/>
      <c r="J42" s="126"/>
      <c r="K42" s="126"/>
      <c r="L42" s="122"/>
      <c r="M42" s="209"/>
    </row>
    <row r="43" spans="1:13">
      <c r="A43" s="181" t="s">
        <v>103</v>
      </c>
      <c r="B43" s="209">
        <v>9</v>
      </c>
      <c r="C43" s="209" t="s">
        <v>179</v>
      </c>
      <c r="D43" s="208" t="s">
        <v>608</v>
      </c>
      <c r="G43" s="209"/>
      <c r="H43" s="209"/>
      <c r="I43" s="153"/>
      <c r="J43" s="126"/>
      <c r="K43" s="126"/>
      <c r="L43" s="122"/>
      <c r="M43" s="209"/>
    </row>
    <row r="44" spans="1:13">
      <c r="A44" s="181" t="s">
        <v>64</v>
      </c>
      <c r="B44" s="209" t="s">
        <v>155</v>
      </c>
      <c r="C44" s="209" t="s">
        <v>338</v>
      </c>
      <c r="D44" s="208" t="s">
        <v>338</v>
      </c>
      <c r="G44" s="209"/>
      <c r="H44" s="209"/>
      <c r="I44" s="153"/>
      <c r="J44" s="126"/>
      <c r="K44" s="126"/>
      <c r="L44" s="122"/>
      <c r="M44" s="209"/>
    </row>
    <row r="45" spans="1:13">
      <c r="A45" s="181" t="s">
        <v>19</v>
      </c>
      <c r="B45" s="209" t="s">
        <v>155</v>
      </c>
      <c r="C45" s="209" t="s">
        <v>338</v>
      </c>
      <c r="D45" s="208" t="s">
        <v>338</v>
      </c>
      <c r="G45" s="209"/>
      <c r="H45" s="209"/>
      <c r="I45" s="153"/>
      <c r="J45" s="126"/>
      <c r="K45" s="126"/>
      <c r="L45" s="122"/>
      <c r="M45" s="209"/>
    </row>
    <row r="46" spans="1:13">
      <c r="A46" s="181" t="s">
        <v>100</v>
      </c>
      <c r="B46" s="209" t="s">
        <v>155</v>
      </c>
      <c r="C46" s="209" t="s">
        <v>338</v>
      </c>
      <c r="D46" s="208" t="s">
        <v>338</v>
      </c>
      <c r="G46" s="209"/>
      <c r="H46" s="209"/>
      <c r="I46" s="153"/>
      <c r="J46" s="126"/>
      <c r="K46" s="126"/>
      <c r="L46" s="122"/>
      <c r="M46" s="209"/>
    </row>
    <row r="47" spans="1:13">
      <c r="A47" s="181" t="s">
        <v>134</v>
      </c>
      <c r="B47" s="209" t="s">
        <v>155</v>
      </c>
      <c r="C47" s="209" t="s">
        <v>338</v>
      </c>
      <c r="D47" s="208" t="s">
        <v>338</v>
      </c>
      <c r="G47" s="209"/>
      <c r="H47" s="209"/>
      <c r="I47" s="153"/>
      <c r="J47" s="126"/>
      <c r="K47" s="126"/>
      <c r="L47" s="122"/>
      <c r="M47" s="209"/>
    </row>
    <row r="48" spans="1:13">
      <c r="A48" s="181" t="s">
        <v>17</v>
      </c>
      <c r="B48" s="209" t="s">
        <v>155</v>
      </c>
      <c r="C48" s="209" t="s">
        <v>338</v>
      </c>
      <c r="D48" s="208" t="s">
        <v>338</v>
      </c>
      <c r="G48" s="209"/>
      <c r="H48" s="209"/>
      <c r="I48" s="153"/>
      <c r="J48" s="126"/>
      <c r="K48" s="126"/>
      <c r="L48" s="122"/>
      <c r="M48" s="209"/>
    </row>
    <row r="49" spans="1:13">
      <c r="A49" s="181" t="s">
        <v>105</v>
      </c>
      <c r="B49" s="209">
        <v>6</v>
      </c>
      <c r="C49" s="209" t="s">
        <v>618</v>
      </c>
      <c r="D49" s="208" t="s">
        <v>608</v>
      </c>
      <c r="G49" s="209"/>
      <c r="H49" s="209"/>
      <c r="I49" s="153"/>
      <c r="J49" s="126"/>
      <c r="K49" s="126"/>
      <c r="L49" s="122"/>
      <c r="M49" s="209"/>
    </row>
    <row r="50" spans="1:13">
      <c r="A50" s="181" t="s">
        <v>24</v>
      </c>
      <c r="B50" s="209">
        <v>34</v>
      </c>
      <c r="C50" s="209" t="s">
        <v>171</v>
      </c>
      <c r="D50" s="208" t="s">
        <v>608</v>
      </c>
      <c r="G50" s="209"/>
      <c r="H50" s="209"/>
      <c r="I50" s="153"/>
      <c r="J50" s="126"/>
      <c r="K50" s="126"/>
      <c r="L50" s="122"/>
      <c r="M50" s="209"/>
    </row>
    <row r="51" spans="1:13">
      <c r="A51" s="181" t="s">
        <v>131</v>
      </c>
      <c r="B51" s="209" t="s">
        <v>155</v>
      </c>
      <c r="C51" s="209" t="s">
        <v>338</v>
      </c>
      <c r="D51" s="208" t="s">
        <v>338</v>
      </c>
      <c r="G51" s="209"/>
      <c r="H51" s="209"/>
      <c r="I51" s="153"/>
      <c r="J51" s="126"/>
      <c r="K51" s="126"/>
      <c r="L51" s="122"/>
      <c r="M51" s="209"/>
    </row>
    <row r="52" spans="1:13">
      <c r="A52" s="181" t="s">
        <v>222</v>
      </c>
      <c r="B52" s="209" t="s">
        <v>155</v>
      </c>
      <c r="C52" s="209" t="s">
        <v>338</v>
      </c>
      <c r="D52" s="208" t="s">
        <v>338</v>
      </c>
      <c r="G52" s="209"/>
      <c r="H52" s="209"/>
      <c r="I52" s="153"/>
      <c r="J52" s="126"/>
      <c r="K52" s="126"/>
      <c r="L52" s="122"/>
      <c r="M52" s="209"/>
    </row>
    <row r="53" spans="1:13">
      <c r="A53" s="181" t="s">
        <v>112</v>
      </c>
      <c r="B53" s="209" t="s">
        <v>155</v>
      </c>
      <c r="C53" s="209" t="s">
        <v>338</v>
      </c>
      <c r="D53" s="208" t="s">
        <v>338</v>
      </c>
      <c r="I53" s="213"/>
      <c r="J53" s="210"/>
      <c r="L53" s="210"/>
    </row>
    <row r="54" spans="1:13">
      <c r="A54" s="181" t="s">
        <v>20</v>
      </c>
      <c r="B54" s="209">
        <v>50</v>
      </c>
      <c r="C54" s="209" t="s">
        <v>619</v>
      </c>
      <c r="D54" s="208" t="s">
        <v>608</v>
      </c>
      <c r="G54" s="209"/>
      <c r="H54" s="209"/>
      <c r="I54" s="153"/>
      <c r="J54" s="126"/>
      <c r="K54" s="126"/>
      <c r="L54" s="122"/>
      <c r="M54" s="209"/>
    </row>
    <row r="55" spans="1:13">
      <c r="A55" s="181" t="s">
        <v>48</v>
      </c>
      <c r="B55" s="209" t="s">
        <v>155</v>
      </c>
      <c r="C55" s="209" t="s">
        <v>338</v>
      </c>
      <c r="D55" s="208" t="s">
        <v>338</v>
      </c>
      <c r="G55" s="209"/>
      <c r="H55" s="209"/>
      <c r="I55" s="153"/>
      <c r="J55" s="126"/>
      <c r="K55" s="126"/>
      <c r="L55" s="122"/>
      <c r="M55" s="209"/>
    </row>
    <row r="56" spans="1:13">
      <c r="A56" s="181" t="s">
        <v>75</v>
      </c>
      <c r="B56" s="209" t="s">
        <v>155</v>
      </c>
      <c r="C56" s="209" t="s">
        <v>338</v>
      </c>
      <c r="D56" s="208" t="s">
        <v>338</v>
      </c>
      <c r="G56" s="209"/>
      <c r="H56" s="209"/>
      <c r="I56" s="153"/>
      <c r="J56" s="126"/>
      <c r="K56" s="126"/>
      <c r="L56" s="122"/>
      <c r="M56" s="209"/>
    </row>
    <row r="57" spans="1:13">
      <c r="A57" s="181" t="s">
        <v>68</v>
      </c>
      <c r="B57" s="209" t="s">
        <v>155</v>
      </c>
      <c r="C57" s="209" t="s">
        <v>338</v>
      </c>
      <c r="D57" s="208" t="s">
        <v>338</v>
      </c>
      <c r="G57" s="209"/>
      <c r="H57" s="209"/>
      <c r="I57" s="153"/>
      <c r="J57" s="126"/>
      <c r="K57" s="126"/>
      <c r="L57" s="122"/>
      <c r="M57" s="209"/>
    </row>
    <row r="58" spans="1:13">
      <c r="A58" s="181" t="s">
        <v>77</v>
      </c>
      <c r="B58" s="209" t="s">
        <v>155</v>
      </c>
      <c r="C58" s="209" t="s">
        <v>338</v>
      </c>
      <c r="D58" s="208" t="s">
        <v>338</v>
      </c>
      <c r="G58" s="209"/>
      <c r="H58" s="209"/>
      <c r="I58" s="153"/>
      <c r="J58" s="126"/>
      <c r="K58" s="126"/>
      <c r="L58" s="122"/>
      <c r="M58" s="209"/>
    </row>
    <row r="59" spans="1:13">
      <c r="A59" s="181" t="s">
        <v>89</v>
      </c>
      <c r="B59" s="209" t="s">
        <v>155</v>
      </c>
      <c r="C59" s="209" t="s">
        <v>338</v>
      </c>
      <c r="D59" s="208" t="s">
        <v>338</v>
      </c>
      <c r="G59" s="209"/>
      <c r="H59" s="209"/>
      <c r="I59" s="153"/>
      <c r="J59" s="126"/>
      <c r="K59" s="126"/>
      <c r="L59" s="122"/>
      <c r="M59" s="209"/>
    </row>
    <row r="60" spans="1:13">
      <c r="A60" s="181" t="s">
        <v>93</v>
      </c>
      <c r="B60" s="209" t="s">
        <v>155</v>
      </c>
      <c r="C60" s="209" t="s">
        <v>338</v>
      </c>
      <c r="D60" s="208" t="s">
        <v>338</v>
      </c>
      <c r="G60" s="209"/>
      <c r="H60" s="209"/>
      <c r="I60" s="153"/>
      <c r="J60" s="126"/>
      <c r="K60" s="126"/>
      <c r="L60" s="122"/>
      <c r="M60" s="209"/>
    </row>
    <row r="61" spans="1:13">
      <c r="A61" s="181" t="s">
        <v>82</v>
      </c>
      <c r="B61" s="209" t="s">
        <v>155</v>
      </c>
      <c r="C61" s="209" t="s">
        <v>338</v>
      </c>
      <c r="D61" s="208" t="s">
        <v>338</v>
      </c>
      <c r="G61" s="209"/>
      <c r="H61" s="209"/>
      <c r="I61" s="153"/>
      <c r="J61" s="126"/>
      <c r="K61" s="126"/>
      <c r="L61" s="122"/>
      <c r="M61" s="209"/>
    </row>
    <row r="62" spans="1:13">
      <c r="A62" s="181" t="s">
        <v>145</v>
      </c>
      <c r="B62" s="209">
        <v>1</v>
      </c>
      <c r="C62" s="209" t="s">
        <v>510</v>
      </c>
      <c r="D62" s="208" t="s">
        <v>608</v>
      </c>
      <c r="G62" s="209"/>
      <c r="H62" s="209"/>
      <c r="I62" s="153"/>
      <c r="J62" s="126"/>
      <c r="K62" s="126"/>
      <c r="L62" s="122"/>
      <c r="M62" s="209"/>
    </row>
    <row r="63" spans="1:13">
      <c r="A63" s="181" t="s">
        <v>6</v>
      </c>
      <c r="B63" s="209" t="s">
        <v>155</v>
      </c>
      <c r="C63" s="209" t="s">
        <v>338</v>
      </c>
      <c r="D63" s="208" t="s">
        <v>338</v>
      </c>
      <c r="G63" s="209"/>
      <c r="H63" s="209"/>
      <c r="I63" s="153"/>
      <c r="J63" s="126"/>
      <c r="K63" s="126"/>
      <c r="L63" s="122"/>
      <c r="M63" s="209"/>
    </row>
    <row r="64" spans="1:13">
      <c r="A64" s="181" t="s">
        <v>8</v>
      </c>
      <c r="B64" s="209" t="s">
        <v>155</v>
      </c>
      <c r="C64" s="209" t="s">
        <v>338</v>
      </c>
      <c r="D64" s="208" t="s">
        <v>338</v>
      </c>
      <c r="G64" s="209"/>
      <c r="H64" s="209"/>
      <c r="I64" s="153"/>
      <c r="J64" s="126"/>
      <c r="K64" s="126"/>
      <c r="L64" s="122"/>
      <c r="M64" s="209"/>
    </row>
    <row r="65" spans="1:13">
      <c r="A65" s="181" t="s">
        <v>22</v>
      </c>
      <c r="B65" s="209" t="s">
        <v>155</v>
      </c>
      <c r="C65" s="209" t="s">
        <v>338</v>
      </c>
      <c r="D65" s="208" t="s">
        <v>338</v>
      </c>
      <c r="G65" s="209"/>
      <c r="H65" s="209"/>
      <c r="I65" s="153"/>
      <c r="J65" s="126"/>
      <c r="K65" s="126"/>
      <c r="L65" s="122"/>
      <c r="M65" s="209"/>
    </row>
    <row r="66" spans="1:13">
      <c r="A66" s="181" t="s">
        <v>40</v>
      </c>
      <c r="B66" s="209" t="s">
        <v>155</v>
      </c>
      <c r="C66" s="209" t="s">
        <v>338</v>
      </c>
      <c r="D66" s="208" t="s">
        <v>338</v>
      </c>
      <c r="G66" s="209"/>
      <c r="H66" s="209"/>
      <c r="I66" s="153"/>
      <c r="J66" s="126"/>
      <c r="K66" s="126"/>
      <c r="L66" s="122"/>
      <c r="M66" s="209"/>
    </row>
    <row r="67" spans="1:13">
      <c r="A67" s="181" t="s">
        <v>110</v>
      </c>
      <c r="B67" s="209">
        <v>8</v>
      </c>
      <c r="C67" s="209" t="s">
        <v>620</v>
      </c>
      <c r="D67" s="208" t="s">
        <v>608</v>
      </c>
      <c r="G67" s="209"/>
      <c r="H67" s="209"/>
      <c r="I67" s="153"/>
      <c r="J67" s="126"/>
      <c r="K67" s="126"/>
      <c r="L67" s="122"/>
      <c r="M67" s="209"/>
    </row>
    <row r="68" spans="1:13">
      <c r="A68" s="181" t="s">
        <v>91</v>
      </c>
      <c r="B68" s="209">
        <v>17</v>
      </c>
      <c r="C68" s="209" t="s">
        <v>509</v>
      </c>
      <c r="D68" s="208" t="s">
        <v>608</v>
      </c>
      <c r="G68" s="209"/>
      <c r="H68" s="209"/>
      <c r="I68" s="153"/>
      <c r="J68" s="126"/>
      <c r="K68" s="126"/>
      <c r="L68" s="122"/>
      <c r="M68" s="209"/>
    </row>
    <row r="69" spans="1:13">
      <c r="A69" s="181" t="s">
        <v>26</v>
      </c>
      <c r="B69" s="209">
        <v>17</v>
      </c>
      <c r="C69" s="209" t="s">
        <v>509</v>
      </c>
      <c r="D69" s="208" t="s">
        <v>608</v>
      </c>
      <c r="G69" s="209"/>
      <c r="H69" s="209"/>
      <c r="I69" s="153"/>
      <c r="J69" s="126"/>
      <c r="K69" s="126"/>
      <c r="L69" s="122"/>
      <c r="M69" s="209"/>
    </row>
    <row r="70" spans="1:13">
      <c r="A70" s="181" t="s">
        <v>14</v>
      </c>
      <c r="B70" s="209" t="s">
        <v>155</v>
      </c>
      <c r="C70" s="209" t="s">
        <v>338</v>
      </c>
      <c r="D70" s="208" t="s">
        <v>338</v>
      </c>
      <c r="G70" s="209"/>
      <c r="H70" s="209"/>
      <c r="I70" s="153"/>
      <c r="J70" s="126"/>
      <c r="K70" s="126"/>
      <c r="L70" s="122"/>
      <c r="M70" s="209"/>
    </row>
    <row r="71" spans="1:13">
      <c r="A71" s="181" t="s">
        <v>97</v>
      </c>
      <c r="B71" s="209" t="s">
        <v>155</v>
      </c>
      <c r="C71" s="209" t="s">
        <v>338</v>
      </c>
      <c r="D71" s="208" t="s">
        <v>338</v>
      </c>
      <c r="G71" s="209"/>
      <c r="H71" s="209"/>
      <c r="I71" s="153"/>
      <c r="J71" s="126"/>
      <c r="K71" s="126"/>
      <c r="L71" s="122"/>
      <c r="M71" s="209"/>
    </row>
    <row r="72" spans="1:13">
      <c r="A72" s="181" t="s">
        <v>63</v>
      </c>
      <c r="B72" s="209" t="s">
        <v>155</v>
      </c>
      <c r="C72" s="209" t="s">
        <v>338</v>
      </c>
      <c r="D72" s="208" t="s">
        <v>338</v>
      </c>
      <c r="G72" s="209"/>
      <c r="H72" s="209"/>
      <c r="I72" s="153"/>
      <c r="J72" s="126"/>
      <c r="K72" s="126"/>
      <c r="L72" s="122"/>
      <c r="M72" s="209"/>
    </row>
    <row r="73" spans="1:13">
      <c r="A73" s="181" t="s">
        <v>34</v>
      </c>
      <c r="B73" s="209" t="s">
        <v>155</v>
      </c>
      <c r="C73" s="209" t="s">
        <v>338</v>
      </c>
      <c r="D73" s="208" t="s">
        <v>338</v>
      </c>
      <c r="G73" s="209"/>
      <c r="H73" s="209"/>
      <c r="I73" s="153"/>
      <c r="J73" s="126"/>
      <c r="K73" s="126"/>
      <c r="L73" s="122"/>
      <c r="M73" s="209"/>
    </row>
    <row r="74" spans="1:13">
      <c r="A74" s="181" t="s">
        <v>125</v>
      </c>
      <c r="B74" s="209" t="s">
        <v>155</v>
      </c>
      <c r="C74" s="209" t="s">
        <v>338</v>
      </c>
      <c r="D74" s="208" t="s">
        <v>338</v>
      </c>
      <c r="G74" s="209"/>
      <c r="H74" s="209"/>
      <c r="I74" s="153"/>
      <c r="J74" s="126"/>
      <c r="K74" s="126"/>
      <c r="L74" s="122"/>
      <c r="M74" s="209"/>
    </row>
    <row r="75" spans="1:13">
      <c r="A75" s="181" t="s">
        <v>102</v>
      </c>
      <c r="B75" s="209" t="s">
        <v>155</v>
      </c>
      <c r="C75" s="209" t="s">
        <v>338</v>
      </c>
      <c r="D75" s="208" t="s">
        <v>338</v>
      </c>
      <c r="G75" s="209"/>
      <c r="H75" s="209"/>
      <c r="I75" s="153"/>
      <c r="J75" s="126"/>
      <c r="K75" s="126"/>
      <c r="L75" s="122"/>
      <c r="M75" s="209"/>
    </row>
    <row r="76" spans="1:13">
      <c r="A76" s="181" t="s">
        <v>98</v>
      </c>
      <c r="B76" s="209" t="s">
        <v>155</v>
      </c>
      <c r="C76" s="209" t="s">
        <v>338</v>
      </c>
      <c r="D76" s="208" t="s">
        <v>338</v>
      </c>
      <c r="G76" s="209"/>
      <c r="H76" s="209"/>
      <c r="I76" s="153"/>
      <c r="J76" s="126"/>
      <c r="K76" s="126"/>
      <c r="L76" s="122"/>
      <c r="M76" s="209"/>
    </row>
    <row r="77" spans="1:13">
      <c r="A77" s="181" t="s">
        <v>126</v>
      </c>
      <c r="B77" s="209" t="s">
        <v>155</v>
      </c>
      <c r="C77" s="209" t="s">
        <v>338</v>
      </c>
      <c r="D77" s="208" t="s">
        <v>338</v>
      </c>
      <c r="G77" s="209"/>
      <c r="H77" s="209"/>
      <c r="I77" s="153"/>
      <c r="J77" s="126"/>
      <c r="K77" s="126"/>
      <c r="L77" s="122"/>
      <c r="M77" s="209"/>
    </row>
    <row r="78" spans="1:13">
      <c r="A78" s="181" t="s">
        <v>117</v>
      </c>
      <c r="B78" s="209" t="s">
        <v>155</v>
      </c>
      <c r="C78" s="209" t="s">
        <v>338</v>
      </c>
      <c r="D78" s="208" t="s">
        <v>338</v>
      </c>
    </row>
    <row r="79" spans="1:13">
      <c r="A79" s="181" t="s">
        <v>130</v>
      </c>
      <c r="B79" s="209" t="s">
        <v>155</v>
      </c>
      <c r="C79" s="209" t="s">
        <v>338</v>
      </c>
      <c r="D79" s="208" t="s">
        <v>338</v>
      </c>
      <c r="G79" s="209"/>
      <c r="H79" s="209"/>
      <c r="I79" s="153"/>
      <c r="J79" s="126"/>
      <c r="K79" s="126"/>
      <c r="L79" s="122"/>
      <c r="M79" s="209"/>
    </row>
    <row r="80" spans="1:13">
      <c r="A80" s="181" t="s">
        <v>96</v>
      </c>
      <c r="B80" s="209" t="s">
        <v>155</v>
      </c>
      <c r="C80" s="209" t="s">
        <v>338</v>
      </c>
      <c r="D80" s="208" t="s">
        <v>338</v>
      </c>
      <c r="G80" s="209"/>
      <c r="H80" s="209"/>
      <c r="I80" s="153"/>
      <c r="J80" s="126"/>
      <c r="K80" s="126"/>
      <c r="L80" s="122"/>
      <c r="M80" s="209"/>
    </row>
    <row r="81" spans="1:13">
      <c r="A81" s="181" t="s">
        <v>118</v>
      </c>
      <c r="B81" s="209" t="s">
        <v>155</v>
      </c>
      <c r="C81" s="209" t="s">
        <v>338</v>
      </c>
      <c r="D81" s="208" t="s">
        <v>338</v>
      </c>
      <c r="G81" s="209"/>
      <c r="H81" s="209"/>
      <c r="I81" s="153"/>
      <c r="J81" s="126"/>
      <c r="K81" s="126"/>
      <c r="L81" s="122"/>
      <c r="M81" s="209"/>
    </row>
    <row r="82" spans="1:13">
      <c r="A82" s="181" t="s">
        <v>142</v>
      </c>
      <c r="B82" s="209" t="s">
        <v>155</v>
      </c>
      <c r="C82" s="209" t="s">
        <v>338</v>
      </c>
      <c r="D82" s="208" t="s">
        <v>338</v>
      </c>
      <c r="G82" s="209"/>
      <c r="H82" s="209"/>
      <c r="I82" s="153"/>
      <c r="J82" s="126"/>
      <c r="K82" s="126"/>
      <c r="L82" s="122"/>
      <c r="M82" s="209"/>
    </row>
    <row r="83" spans="1:13">
      <c r="A83" s="181" t="s">
        <v>531</v>
      </c>
      <c r="B83" s="209" t="s">
        <v>155</v>
      </c>
      <c r="C83" s="209" t="s">
        <v>338</v>
      </c>
      <c r="D83" s="208" t="s">
        <v>338</v>
      </c>
      <c r="G83" s="209"/>
      <c r="H83" s="209"/>
      <c r="I83" s="153"/>
      <c r="J83" s="126"/>
      <c r="K83" s="126"/>
      <c r="L83" s="122"/>
      <c r="M83" s="209"/>
    </row>
    <row r="84" spans="1:13">
      <c r="A84" s="181" t="s">
        <v>53</v>
      </c>
      <c r="B84" s="209" t="s">
        <v>155</v>
      </c>
      <c r="C84" s="209" t="s">
        <v>338</v>
      </c>
      <c r="D84" s="208" t="s">
        <v>338</v>
      </c>
      <c r="G84" s="209"/>
      <c r="H84" s="209"/>
      <c r="I84" s="153"/>
      <c r="J84" s="126"/>
      <c r="K84" s="126"/>
      <c r="L84" s="122"/>
      <c r="M84" s="209"/>
    </row>
    <row r="85" spans="1:13">
      <c r="A85" s="181" t="s">
        <v>62</v>
      </c>
      <c r="B85" s="209" t="s">
        <v>155</v>
      </c>
      <c r="C85" s="209" t="s">
        <v>338</v>
      </c>
      <c r="D85" s="208" t="s">
        <v>338</v>
      </c>
      <c r="G85" s="209"/>
      <c r="H85" s="209"/>
      <c r="I85" s="153"/>
      <c r="J85" s="126"/>
      <c r="K85" s="126"/>
      <c r="L85" s="122"/>
      <c r="M85" s="209"/>
    </row>
    <row r="86" spans="1:13">
      <c r="A86" s="181" t="s">
        <v>44</v>
      </c>
      <c r="B86" s="209" t="s">
        <v>155</v>
      </c>
      <c r="C86" s="209" t="s">
        <v>338</v>
      </c>
      <c r="D86" s="208" t="s">
        <v>338</v>
      </c>
      <c r="G86" s="209"/>
      <c r="H86" s="209"/>
      <c r="I86" s="153"/>
      <c r="J86" s="126"/>
      <c r="K86" s="126"/>
      <c r="L86" s="122"/>
      <c r="M86" s="209"/>
    </row>
    <row r="87" spans="1:13">
      <c r="A87" s="181" t="s">
        <v>66</v>
      </c>
      <c r="B87" s="209" t="s">
        <v>155</v>
      </c>
      <c r="C87" s="209" t="s">
        <v>338</v>
      </c>
      <c r="D87" s="208" t="s">
        <v>338</v>
      </c>
      <c r="G87" s="209"/>
      <c r="H87" s="209"/>
      <c r="I87" s="153"/>
      <c r="J87" s="126"/>
      <c r="K87" s="126"/>
      <c r="L87" s="122"/>
      <c r="M87" s="209"/>
    </row>
    <row r="88" spans="1:13">
      <c r="A88" s="181" t="s">
        <v>144</v>
      </c>
      <c r="B88" s="209" t="s">
        <v>155</v>
      </c>
      <c r="C88" s="209" t="s">
        <v>338</v>
      </c>
      <c r="D88" s="208" t="s">
        <v>338</v>
      </c>
      <c r="G88" s="209"/>
      <c r="H88" s="209"/>
      <c r="I88" s="153"/>
      <c r="J88" s="126"/>
      <c r="K88" s="126"/>
      <c r="L88" s="122"/>
      <c r="M88" s="209"/>
    </row>
    <row r="89" spans="1:13">
      <c r="A89" s="181" t="s">
        <v>133</v>
      </c>
      <c r="B89" s="209" t="s">
        <v>155</v>
      </c>
      <c r="C89" s="209" t="s">
        <v>338</v>
      </c>
      <c r="D89" s="208" t="s">
        <v>338</v>
      </c>
    </row>
    <row r="90" spans="1:13">
      <c r="A90" s="181" t="s">
        <v>15</v>
      </c>
      <c r="B90" s="209" t="s">
        <v>155</v>
      </c>
      <c r="C90" s="209" t="s">
        <v>338</v>
      </c>
      <c r="D90" s="208" t="s">
        <v>338</v>
      </c>
      <c r="G90" s="209"/>
      <c r="H90" s="209"/>
      <c r="I90" s="153"/>
      <c r="J90" s="126"/>
      <c r="K90" s="126"/>
      <c r="L90" s="122"/>
      <c r="M90" s="209"/>
    </row>
    <row r="91" spans="1:13">
      <c r="A91" s="181" t="s">
        <v>115</v>
      </c>
      <c r="B91" s="209" t="s">
        <v>155</v>
      </c>
      <c r="C91" s="209" t="s">
        <v>338</v>
      </c>
      <c r="D91" s="208" t="s">
        <v>338</v>
      </c>
      <c r="G91" s="209"/>
      <c r="H91" s="209"/>
      <c r="I91" s="153"/>
      <c r="J91" s="126"/>
      <c r="K91" s="126"/>
      <c r="L91" s="122"/>
      <c r="M91" s="209"/>
    </row>
    <row r="92" spans="1:13">
      <c r="A92" s="181" t="s">
        <v>121</v>
      </c>
      <c r="B92" s="209" t="s">
        <v>155</v>
      </c>
      <c r="C92" s="209" t="s">
        <v>338</v>
      </c>
      <c r="D92" s="208" t="s">
        <v>338</v>
      </c>
      <c r="G92" s="209"/>
      <c r="H92" s="209"/>
      <c r="I92" s="153"/>
      <c r="J92" s="126"/>
      <c r="K92" s="126"/>
      <c r="L92" s="122"/>
      <c r="M92" s="209"/>
    </row>
    <row r="93" spans="1:13">
      <c r="A93" s="181" t="s">
        <v>140</v>
      </c>
      <c r="B93" s="209" t="s">
        <v>155</v>
      </c>
      <c r="C93" s="209" t="s">
        <v>338</v>
      </c>
      <c r="D93" s="208" t="s">
        <v>338</v>
      </c>
      <c r="G93" s="209"/>
      <c r="H93" s="209"/>
      <c r="I93" s="153"/>
      <c r="J93" s="126"/>
      <c r="K93" s="126"/>
      <c r="L93" s="122"/>
      <c r="M93" s="209"/>
    </row>
    <row r="94" spans="1:13">
      <c r="A94" s="181" t="s">
        <v>39</v>
      </c>
      <c r="B94" s="209" t="s">
        <v>155</v>
      </c>
      <c r="C94" s="209" t="s">
        <v>338</v>
      </c>
      <c r="D94" s="208" t="s">
        <v>338</v>
      </c>
      <c r="G94" s="209"/>
      <c r="H94" s="209"/>
      <c r="I94" s="153"/>
      <c r="J94" s="126"/>
      <c r="K94" s="126"/>
      <c r="L94" s="122"/>
      <c r="M94" s="209"/>
    </row>
    <row r="95" spans="1:13">
      <c r="A95" s="181" t="s">
        <v>51</v>
      </c>
      <c r="B95" s="209" t="s">
        <v>155</v>
      </c>
      <c r="C95" s="209" t="s">
        <v>338</v>
      </c>
      <c r="D95" s="208" t="s">
        <v>338</v>
      </c>
      <c r="G95" s="209"/>
      <c r="H95" s="209"/>
      <c r="I95" s="153"/>
      <c r="J95" s="126"/>
      <c r="K95" s="126"/>
      <c r="L95" s="122"/>
      <c r="M95" s="209"/>
    </row>
    <row r="96" spans="1:13">
      <c r="A96" s="181" t="s">
        <v>127</v>
      </c>
      <c r="B96" s="209" t="s">
        <v>155</v>
      </c>
      <c r="C96" s="209" t="s">
        <v>338</v>
      </c>
      <c r="D96" s="208" t="s">
        <v>338</v>
      </c>
      <c r="G96" s="209"/>
      <c r="H96" s="209"/>
      <c r="I96" s="153"/>
      <c r="J96" s="126"/>
      <c r="K96" s="126"/>
      <c r="L96" s="122"/>
      <c r="M96" s="209"/>
    </row>
    <row r="97" spans="1:13">
      <c r="A97" s="181" t="s">
        <v>42</v>
      </c>
      <c r="B97" s="209" t="s">
        <v>155</v>
      </c>
      <c r="C97" s="209" t="s">
        <v>338</v>
      </c>
      <c r="D97" s="208" t="s">
        <v>338</v>
      </c>
      <c r="G97" s="209"/>
      <c r="H97" s="209"/>
      <c r="I97" s="153"/>
      <c r="J97" s="126"/>
      <c r="K97" s="126"/>
      <c r="L97" s="122"/>
      <c r="M97" s="209"/>
    </row>
    <row r="98" spans="1:13">
      <c r="A98" s="181" t="s">
        <v>59</v>
      </c>
      <c r="B98" s="209">
        <v>29</v>
      </c>
      <c r="C98" s="209" t="s">
        <v>172</v>
      </c>
      <c r="D98" s="208" t="s">
        <v>608</v>
      </c>
      <c r="G98" s="209"/>
      <c r="H98" s="209"/>
      <c r="I98" s="153"/>
      <c r="J98" s="126"/>
      <c r="K98" s="126"/>
      <c r="L98" s="122"/>
      <c r="M98" s="209"/>
    </row>
    <row r="99" spans="1:13">
      <c r="A99" s="181" t="s">
        <v>116</v>
      </c>
      <c r="B99" s="209" t="s">
        <v>155</v>
      </c>
      <c r="C99" s="209" t="s">
        <v>338</v>
      </c>
      <c r="D99" s="208" t="s">
        <v>338</v>
      </c>
      <c r="G99" s="209"/>
      <c r="H99" s="209"/>
      <c r="I99" s="153"/>
      <c r="J99" s="126"/>
      <c r="K99" s="126"/>
      <c r="L99" s="122"/>
      <c r="M99" s="209"/>
    </row>
    <row r="100" spans="1:13">
      <c r="A100" s="181" t="s">
        <v>101</v>
      </c>
      <c r="B100" s="209" t="s">
        <v>155</v>
      </c>
      <c r="C100" s="209" t="s">
        <v>338</v>
      </c>
      <c r="D100" s="208" t="s">
        <v>338</v>
      </c>
      <c r="G100" s="209"/>
      <c r="H100" s="209"/>
      <c r="I100" s="153"/>
      <c r="J100" s="126"/>
      <c r="K100" s="126"/>
      <c r="L100" s="122"/>
      <c r="M100" s="209"/>
    </row>
    <row r="101" spans="1:13">
      <c r="A101" s="181" t="s">
        <v>61</v>
      </c>
      <c r="B101" s="209" t="s">
        <v>155</v>
      </c>
      <c r="C101" s="209" t="s">
        <v>338</v>
      </c>
      <c r="D101" s="208" t="s">
        <v>338</v>
      </c>
      <c r="G101" s="209"/>
      <c r="H101" s="209"/>
      <c r="I101" s="153"/>
      <c r="J101" s="126"/>
      <c r="K101" s="126"/>
      <c r="L101" s="122"/>
      <c r="M101" s="209"/>
    </row>
    <row r="102" spans="1:13">
      <c r="A102" s="181" t="s">
        <v>12</v>
      </c>
      <c r="B102" s="209" t="s">
        <v>155</v>
      </c>
      <c r="C102" s="209" t="s">
        <v>338</v>
      </c>
      <c r="D102" s="208" t="s">
        <v>338</v>
      </c>
      <c r="G102" s="209"/>
      <c r="H102" s="209"/>
      <c r="I102" s="153"/>
      <c r="J102" s="126"/>
      <c r="K102" s="126"/>
      <c r="L102" s="122"/>
      <c r="M102" s="209"/>
    </row>
    <row r="103" spans="1:13">
      <c r="A103" s="181" t="s">
        <v>109</v>
      </c>
      <c r="B103" s="209">
        <v>8</v>
      </c>
      <c r="C103" s="209" t="s">
        <v>620</v>
      </c>
      <c r="D103" s="208" t="s">
        <v>608</v>
      </c>
      <c r="G103" s="209"/>
      <c r="H103" s="209"/>
      <c r="I103" s="153"/>
      <c r="J103" s="126"/>
      <c r="K103" s="126"/>
      <c r="L103" s="122"/>
      <c r="M103" s="209"/>
    </row>
    <row r="104" spans="1:13">
      <c r="A104" s="181" t="s">
        <v>122</v>
      </c>
      <c r="B104" s="209" t="s">
        <v>155</v>
      </c>
      <c r="C104" s="209" t="s">
        <v>338</v>
      </c>
      <c r="D104" s="208" t="s">
        <v>338</v>
      </c>
      <c r="G104" s="209"/>
      <c r="H104" s="209"/>
      <c r="I104" s="153"/>
      <c r="J104" s="126"/>
      <c r="K104" s="126"/>
      <c r="L104" s="122"/>
      <c r="M104" s="209"/>
    </row>
    <row r="105" spans="1:13">
      <c r="A105" s="181" t="s">
        <v>10</v>
      </c>
      <c r="B105" s="209" t="s">
        <v>155</v>
      </c>
      <c r="C105" s="209" t="s">
        <v>338</v>
      </c>
      <c r="D105" s="208" t="s">
        <v>338</v>
      </c>
      <c r="G105" s="209"/>
      <c r="H105" s="209"/>
      <c r="I105" s="153"/>
      <c r="J105" s="126"/>
      <c r="K105" s="126"/>
      <c r="L105" s="122"/>
      <c r="M105" s="209"/>
    </row>
    <row r="106" spans="1:13">
      <c r="A106" s="181" t="s">
        <v>119</v>
      </c>
      <c r="B106" s="209" t="s">
        <v>155</v>
      </c>
      <c r="C106" s="209" t="s">
        <v>338</v>
      </c>
      <c r="D106" s="208" t="s">
        <v>338</v>
      </c>
      <c r="G106" s="209"/>
      <c r="H106" s="209"/>
      <c r="I106" s="153"/>
      <c r="J106" s="126"/>
      <c r="K106" s="126"/>
      <c r="L106" s="122"/>
      <c r="M106" s="209"/>
    </row>
    <row r="107" spans="1:13">
      <c r="A107" s="181" t="s">
        <v>99</v>
      </c>
      <c r="B107" s="209" t="s">
        <v>155</v>
      </c>
      <c r="C107" s="209" t="s">
        <v>338</v>
      </c>
      <c r="D107" s="208" t="s">
        <v>338</v>
      </c>
      <c r="G107" s="209"/>
      <c r="H107" s="209"/>
      <c r="I107" s="153"/>
      <c r="J107" s="126"/>
      <c r="K107" s="126"/>
      <c r="L107" s="122"/>
      <c r="M107" s="209"/>
    </row>
    <row r="108" spans="1:13">
      <c r="A108" s="181" t="s">
        <v>43</v>
      </c>
      <c r="B108" s="209" t="s">
        <v>155</v>
      </c>
      <c r="C108" s="209" t="s">
        <v>338</v>
      </c>
      <c r="D108" s="208" t="s">
        <v>338</v>
      </c>
      <c r="G108" s="209"/>
      <c r="H108" s="209"/>
      <c r="I108" s="153"/>
      <c r="J108" s="126"/>
      <c r="K108" s="126"/>
      <c r="L108" s="122"/>
      <c r="M108" s="209"/>
    </row>
    <row r="109" spans="1:13">
      <c r="A109" s="181" t="s">
        <v>16</v>
      </c>
      <c r="B109" s="209" t="s">
        <v>155</v>
      </c>
      <c r="C109" s="209" t="s">
        <v>338</v>
      </c>
      <c r="D109" s="208" t="s">
        <v>338</v>
      </c>
      <c r="G109" s="209"/>
      <c r="H109" s="209"/>
      <c r="I109" s="153"/>
      <c r="J109" s="126"/>
      <c r="K109" s="126"/>
      <c r="L109" s="122"/>
      <c r="M109" s="209"/>
    </row>
    <row r="110" spans="1:13">
      <c r="A110" s="181" t="s">
        <v>35</v>
      </c>
      <c r="B110" s="209">
        <v>3</v>
      </c>
      <c r="C110" s="209" t="s">
        <v>186</v>
      </c>
      <c r="D110" s="208" t="s">
        <v>608</v>
      </c>
      <c r="G110" s="209"/>
      <c r="H110" s="209"/>
      <c r="I110" s="153"/>
      <c r="J110" s="126"/>
      <c r="K110" s="126"/>
      <c r="L110" s="122"/>
      <c r="M110" s="209"/>
    </row>
    <row r="111" spans="1:13">
      <c r="A111" s="181" t="s">
        <v>74</v>
      </c>
      <c r="B111" s="209">
        <v>6</v>
      </c>
      <c r="C111" s="209" t="s">
        <v>618</v>
      </c>
      <c r="D111" s="208" t="s">
        <v>608</v>
      </c>
      <c r="G111" s="209"/>
      <c r="H111" s="209"/>
      <c r="I111" s="153"/>
      <c r="J111" s="126"/>
      <c r="K111" s="126"/>
      <c r="L111" s="122"/>
      <c r="M111" s="209"/>
    </row>
    <row r="112" spans="1:13">
      <c r="A112" s="181" t="s">
        <v>139</v>
      </c>
      <c r="B112" s="209" t="s">
        <v>155</v>
      </c>
      <c r="C112" s="209" t="s">
        <v>338</v>
      </c>
      <c r="D112" s="208" t="s">
        <v>338</v>
      </c>
      <c r="I112" s="348"/>
      <c r="J112" s="210"/>
      <c r="L112" s="210"/>
    </row>
    <row r="113" spans="1:13">
      <c r="A113" s="181" t="s">
        <v>54</v>
      </c>
      <c r="B113" s="209">
        <v>1</v>
      </c>
      <c r="C113" s="209" t="s">
        <v>510</v>
      </c>
      <c r="D113" s="208" t="s">
        <v>608</v>
      </c>
      <c r="G113" s="209"/>
      <c r="H113" s="209"/>
      <c r="I113" s="153"/>
      <c r="J113" s="126"/>
      <c r="K113" s="126"/>
      <c r="L113" s="122"/>
      <c r="M113" s="209"/>
    </row>
    <row r="114" spans="1:13">
      <c r="A114" s="181" t="s">
        <v>13</v>
      </c>
      <c r="B114" s="209" t="s">
        <v>155</v>
      </c>
      <c r="C114" s="209" t="s">
        <v>338</v>
      </c>
      <c r="D114" s="208" t="s">
        <v>338</v>
      </c>
      <c r="G114" s="209"/>
      <c r="H114" s="209"/>
      <c r="I114" s="153"/>
      <c r="J114" s="126"/>
      <c r="K114" s="126"/>
      <c r="L114" s="122"/>
      <c r="M114" s="209"/>
    </row>
    <row r="115" spans="1:13">
      <c r="A115" s="181" t="s">
        <v>72</v>
      </c>
      <c r="B115" s="209" t="s">
        <v>155</v>
      </c>
      <c r="C115" s="209" t="s">
        <v>338</v>
      </c>
      <c r="D115" s="208" t="s">
        <v>338</v>
      </c>
      <c r="G115" s="209"/>
      <c r="H115" s="209"/>
      <c r="I115" s="153"/>
      <c r="J115" s="126"/>
      <c r="K115" s="126"/>
      <c r="L115" s="122"/>
      <c r="M115" s="209"/>
    </row>
    <row r="116" spans="1:13">
      <c r="A116" s="181" t="s">
        <v>47</v>
      </c>
      <c r="B116" s="209" t="s">
        <v>155</v>
      </c>
      <c r="C116" s="209" t="s">
        <v>338</v>
      </c>
      <c r="D116" s="208" t="s">
        <v>338</v>
      </c>
      <c r="G116" s="209"/>
      <c r="H116" s="209"/>
      <c r="I116" s="153"/>
      <c r="J116" s="126"/>
      <c r="K116" s="126"/>
      <c r="L116" s="122"/>
      <c r="M116" s="209"/>
    </row>
    <row r="117" spans="1:13">
      <c r="A117" s="181" t="s">
        <v>70</v>
      </c>
      <c r="B117" s="209" t="s">
        <v>155</v>
      </c>
      <c r="C117" s="209" t="s">
        <v>338</v>
      </c>
      <c r="D117" s="208" t="s">
        <v>338</v>
      </c>
      <c r="G117" s="209"/>
      <c r="H117" s="209"/>
      <c r="I117" s="153"/>
      <c r="J117" s="126"/>
      <c r="K117" s="126"/>
      <c r="L117" s="122"/>
      <c r="M117" s="209"/>
    </row>
    <row r="118" spans="1:13">
      <c r="A118" s="181" t="s">
        <v>92</v>
      </c>
      <c r="B118" s="209" t="s">
        <v>155</v>
      </c>
      <c r="C118" s="209" t="s">
        <v>338</v>
      </c>
      <c r="D118" s="208" t="s">
        <v>338</v>
      </c>
      <c r="G118" s="209"/>
      <c r="H118" s="209"/>
      <c r="I118" s="153"/>
      <c r="J118" s="126"/>
      <c r="K118" s="126"/>
      <c r="L118" s="122"/>
      <c r="M118" s="209"/>
    </row>
    <row r="119" spans="1:13">
      <c r="A119" s="181" t="s">
        <v>108</v>
      </c>
      <c r="B119" s="209" t="s">
        <v>155</v>
      </c>
      <c r="C119" s="209" t="s">
        <v>338</v>
      </c>
      <c r="D119" s="208" t="s">
        <v>338</v>
      </c>
      <c r="G119" s="209"/>
      <c r="H119" s="209"/>
      <c r="I119" s="153"/>
      <c r="J119" s="126"/>
      <c r="K119" s="126"/>
      <c r="L119" s="122"/>
      <c r="M119" s="209"/>
    </row>
    <row r="120" spans="1:13">
      <c r="A120" s="181" t="s">
        <v>156</v>
      </c>
      <c r="B120" s="209" t="s">
        <v>155</v>
      </c>
      <c r="C120" s="209" t="s">
        <v>338</v>
      </c>
      <c r="D120" s="208" t="s">
        <v>338</v>
      </c>
      <c r="G120" s="209"/>
      <c r="H120" s="209"/>
      <c r="I120" s="153"/>
      <c r="J120" s="126"/>
      <c r="K120" s="126"/>
      <c r="L120" s="122"/>
      <c r="M120" s="209"/>
    </row>
    <row r="121" spans="1:13">
      <c r="A121" s="181" t="s">
        <v>129</v>
      </c>
      <c r="B121" s="209" t="s">
        <v>155</v>
      </c>
      <c r="C121" s="209" t="s">
        <v>338</v>
      </c>
      <c r="D121" s="208" t="s">
        <v>338</v>
      </c>
      <c r="G121" s="209"/>
      <c r="H121" s="209"/>
      <c r="I121" s="153"/>
      <c r="J121" s="126"/>
      <c r="K121" s="126"/>
      <c r="L121" s="122"/>
      <c r="M121" s="209"/>
    </row>
    <row r="122" spans="1:13">
      <c r="A122" s="181" t="s">
        <v>27</v>
      </c>
      <c r="B122" s="209" t="s">
        <v>155</v>
      </c>
      <c r="C122" s="209" t="s">
        <v>338</v>
      </c>
      <c r="D122" s="208" t="s">
        <v>338</v>
      </c>
      <c r="G122" s="209"/>
      <c r="H122" s="209"/>
      <c r="I122" s="153"/>
      <c r="J122" s="126"/>
      <c r="K122" s="126"/>
      <c r="L122" s="122"/>
      <c r="M122" s="209"/>
    </row>
    <row r="123" spans="1:13">
      <c r="A123" s="181" t="s">
        <v>219</v>
      </c>
      <c r="B123" s="209" t="s">
        <v>155</v>
      </c>
      <c r="C123" s="209" t="s">
        <v>338</v>
      </c>
      <c r="D123" s="208" t="s">
        <v>338</v>
      </c>
      <c r="G123" s="209"/>
      <c r="H123" s="209"/>
      <c r="I123" s="153"/>
      <c r="J123" s="126"/>
      <c r="K123" s="126"/>
      <c r="L123" s="122"/>
      <c r="M123" s="209"/>
    </row>
    <row r="124" spans="1:13">
      <c r="A124" s="181" t="s">
        <v>28</v>
      </c>
      <c r="B124" s="209">
        <v>22</v>
      </c>
      <c r="C124" s="209" t="s">
        <v>173</v>
      </c>
      <c r="D124" s="208" t="s">
        <v>608</v>
      </c>
      <c r="G124" s="209"/>
      <c r="H124" s="209"/>
      <c r="I124" s="153"/>
      <c r="J124" s="126"/>
      <c r="K124" s="126"/>
      <c r="L124" s="122"/>
      <c r="M124" s="209"/>
    </row>
    <row r="125" spans="1:13">
      <c r="A125" s="181" t="s">
        <v>56</v>
      </c>
      <c r="B125" s="209" t="s">
        <v>155</v>
      </c>
      <c r="C125" s="209" t="s">
        <v>338</v>
      </c>
      <c r="D125" s="208" t="s">
        <v>338</v>
      </c>
      <c r="G125" s="209"/>
      <c r="H125" s="209"/>
      <c r="I125" s="153"/>
      <c r="J125" s="126"/>
      <c r="K125" s="126"/>
      <c r="L125" s="122"/>
      <c r="M125" s="209"/>
    </row>
    <row r="126" spans="1:13">
      <c r="A126" s="181" t="s">
        <v>86</v>
      </c>
      <c r="B126" s="209">
        <v>14</v>
      </c>
      <c r="C126" s="209" t="s">
        <v>178</v>
      </c>
      <c r="D126" s="208" t="s">
        <v>608</v>
      </c>
      <c r="G126" s="209"/>
      <c r="H126" s="209"/>
      <c r="I126" s="153"/>
      <c r="J126" s="126"/>
      <c r="K126" s="126"/>
      <c r="L126" s="122"/>
      <c r="M126" s="209"/>
    </row>
    <row r="127" spans="1:13">
      <c r="A127" s="181" t="s">
        <v>0</v>
      </c>
      <c r="B127" s="209">
        <v>21</v>
      </c>
      <c r="C127" s="209" t="s">
        <v>174</v>
      </c>
      <c r="D127" s="208" t="s">
        <v>608</v>
      </c>
      <c r="G127" s="209"/>
      <c r="H127" s="209"/>
      <c r="I127" s="153"/>
      <c r="J127" s="126"/>
      <c r="K127" s="126"/>
      <c r="L127" s="122"/>
      <c r="M127" s="209"/>
    </row>
    <row r="128" spans="1:13">
      <c r="A128" s="181" t="s">
        <v>52</v>
      </c>
      <c r="B128" s="209" t="s">
        <v>155</v>
      </c>
      <c r="C128" s="209" t="s">
        <v>338</v>
      </c>
      <c r="D128" s="208" t="s">
        <v>338</v>
      </c>
      <c r="G128" s="209"/>
      <c r="H128" s="209"/>
      <c r="I128" s="153"/>
      <c r="J128" s="126"/>
      <c r="K128" s="126"/>
      <c r="L128" s="122"/>
      <c r="M128" s="209"/>
    </row>
    <row r="129" spans="1:13">
      <c r="A129" s="181" t="s">
        <v>50</v>
      </c>
      <c r="B129" s="209" t="s">
        <v>155</v>
      </c>
      <c r="C129" s="209" t="s">
        <v>338</v>
      </c>
      <c r="D129" s="208" t="s">
        <v>338</v>
      </c>
      <c r="G129" s="209"/>
      <c r="H129" s="209"/>
      <c r="I129" s="153"/>
      <c r="J129" s="126"/>
      <c r="K129" s="126"/>
      <c r="L129" s="122"/>
      <c r="M129" s="209"/>
    </row>
    <row r="130" spans="1:13">
      <c r="A130" s="181" t="s">
        <v>90</v>
      </c>
      <c r="B130" s="209" t="s">
        <v>155</v>
      </c>
      <c r="C130" s="209" t="s">
        <v>338</v>
      </c>
      <c r="D130" s="208" t="s">
        <v>338</v>
      </c>
      <c r="G130" s="209"/>
      <c r="H130" s="209"/>
      <c r="I130" s="153"/>
      <c r="J130" s="126"/>
      <c r="K130" s="126"/>
      <c r="L130" s="122"/>
      <c r="M130" s="209"/>
    </row>
    <row r="131" spans="1:13">
      <c r="A131" s="181" t="s">
        <v>23</v>
      </c>
      <c r="B131" s="209" t="s">
        <v>155</v>
      </c>
      <c r="C131" s="209" t="s">
        <v>338</v>
      </c>
      <c r="D131" s="208" t="s">
        <v>338</v>
      </c>
      <c r="G131" s="209"/>
      <c r="H131" s="209"/>
      <c r="I131" s="153"/>
      <c r="J131" s="126"/>
      <c r="K131" s="126"/>
      <c r="L131" s="122"/>
      <c r="M131" s="209"/>
    </row>
    <row r="132" spans="1:13">
      <c r="A132" s="181" t="s">
        <v>95</v>
      </c>
      <c r="B132" s="209" t="s">
        <v>155</v>
      </c>
      <c r="C132" s="209" t="s">
        <v>338</v>
      </c>
      <c r="D132" s="208" t="s">
        <v>338</v>
      </c>
      <c r="G132" s="209"/>
      <c r="H132" s="209"/>
      <c r="I132" s="153"/>
      <c r="J132" s="126"/>
      <c r="K132" s="126"/>
      <c r="L132" s="122"/>
      <c r="M132" s="209"/>
    </row>
    <row r="133" spans="1:13">
      <c r="A133" s="181" t="s">
        <v>76</v>
      </c>
      <c r="B133" s="209" t="s">
        <v>155</v>
      </c>
      <c r="C133" s="209" t="s">
        <v>338</v>
      </c>
      <c r="D133" s="208" t="s">
        <v>338</v>
      </c>
      <c r="G133" s="209"/>
      <c r="H133" s="209"/>
      <c r="I133" s="153"/>
      <c r="J133" s="126"/>
      <c r="K133" s="126"/>
      <c r="L133" s="122"/>
      <c r="M133" s="209"/>
    </row>
    <row r="134" spans="1:13">
      <c r="A134" s="181" t="s">
        <v>21</v>
      </c>
      <c r="B134" s="209" t="s">
        <v>155</v>
      </c>
      <c r="C134" s="209" t="s">
        <v>338</v>
      </c>
      <c r="D134" s="208" t="s">
        <v>338</v>
      </c>
      <c r="G134" s="209"/>
      <c r="H134" s="209"/>
      <c r="I134" s="153"/>
      <c r="J134" s="126"/>
      <c r="K134" s="126"/>
      <c r="L134" s="122"/>
      <c r="M134" s="209"/>
    </row>
    <row r="135" spans="1:13">
      <c r="A135" s="181" t="s">
        <v>37</v>
      </c>
      <c r="B135" s="209" t="s">
        <v>155</v>
      </c>
      <c r="C135" s="209" t="s">
        <v>338</v>
      </c>
      <c r="D135" s="208" t="s">
        <v>338</v>
      </c>
      <c r="G135" s="209"/>
      <c r="H135" s="209"/>
      <c r="I135" s="153"/>
      <c r="J135" s="126"/>
      <c r="K135" s="126"/>
      <c r="L135" s="122"/>
      <c r="M135" s="209"/>
    </row>
    <row r="136" spans="1:13">
      <c r="A136" s="181" t="s">
        <v>29</v>
      </c>
      <c r="B136" s="209">
        <v>1</v>
      </c>
      <c r="C136" s="209" t="s">
        <v>510</v>
      </c>
      <c r="D136" s="208" t="s">
        <v>608</v>
      </c>
      <c r="G136" s="209"/>
      <c r="H136" s="209"/>
      <c r="I136" s="153"/>
      <c r="J136" s="126"/>
      <c r="K136" s="126"/>
      <c r="L136" s="122"/>
      <c r="M136" s="209"/>
    </row>
    <row r="137" spans="1:13">
      <c r="A137" s="181" t="s">
        <v>106</v>
      </c>
      <c r="B137" s="209" t="s">
        <v>155</v>
      </c>
      <c r="C137" s="209" t="s">
        <v>338</v>
      </c>
      <c r="D137" s="208" t="s">
        <v>338</v>
      </c>
      <c r="G137" s="209"/>
      <c r="H137" s="209"/>
      <c r="I137" s="153"/>
      <c r="J137" s="126"/>
      <c r="K137" s="126"/>
      <c r="L137" s="122"/>
      <c r="M137" s="209"/>
    </row>
    <row r="138" spans="1:13">
      <c r="A138" s="181" t="s">
        <v>25</v>
      </c>
      <c r="B138" s="209">
        <v>50</v>
      </c>
      <c r="C138" s="209" t="s">
        <v>619</v>
      </c>
      <c r="D138" s="208" t="s">
        <v>608</v>
      </c>
      <c r="G138" s="209"/>
      <c r="H138" s="209"/>
      <c r="I138" s="153"/>
      <c r="J138" s="126"/>
      <c r="K138" s="126"/>
      <c r="L138" s="122"/>
      <c r="M138" s="209"/>
    </row>
    <row r="139" spans="1:13">
      <c r="A139" s="181" t="s">
        <v>7</v>
      </c>
      <c r="B139" s="209" t="s">
        <v>155</v>
      </c>
      <c r="C139" s="209" t="s">
        <v>338</v>
      </c>
      <c r="D139" s="208" t="s">
        <v>338</v>
      </c>
      <c r="G139" s="209"/>
      <c r="H139" s="209"/>
      <c r="I139" s="153"/>
      <c r="J139" s="126"/>
      <c r="K139" s="126"/>
      <c r="L139" s="122"/>
      <c r="M139" s="209"/>
    </row>
    <row r="140" spans="1:13">
      <c r="A140" s="181" t="s">
        <v>120</v>
      </c>
      <c r="B140" s="209" t="s">
        <v>155</v>
      </c>
      <c r="C140" s="209" t="s">
        <v>338</v>
      </c>
      <c r="D140" s="208" t="s">
        <v>338</v>
      </c>
      <c r="G140" s="209"/>
      <c r="H140" s="209"/>
      <c r="I140" s="153"/>
      <c r="J140" s="126"/>
      <c r="K140" s="126"/>
      <c r="L140" s="122"/>
      <c r="M140" s="209"/>
    </row>
    <row r="141" spans="1:13">
      <c r="A141" s="181" t="s">
        <v>46</v>
      </c>
      <c r="B141" s="209" t="s">
        <v>155</v>
      </c>
      <c r="C141" s="209" t="s">
        <v>338</v>
      </c>
      <c r="D141" s="208" t="s">
        <v>338</v>
      </c>
      <c r="G141" s="209"/>
      <c r="H141" s="209"/>
      <c r="I141" s="153"/>
      <c r="J141" s="126"/>
      <c r="K141" s="126"/>
      <c r="L141" s="122"/>
      <c r="M141" s="209"/>
    </row>
    <row r="142" spans="1:13">
      <c r="A142" s="181" t="s">
        <v>18</v>
      </c>
      <c r="B142" s="209" t="s">
        <v>155</v>
      </c>
      <c r="C142" s="209" t="s">
        <v>338</v>
      </c>
      <c r="D142" s="208" t="s">
        <v>338</v>
      </c>
      <c r="G142" s="209"/>
      <c r="H142" s="209"/>
      <c r="I142" s="153"/>
      <c r="J142" s="126"/>
      <c r="K142" s="126"/>
      <c r="L142" s="122"/>
      <c r="M142" s="209"/>
    </row>
    <row r="143" spans="1:13">
      <c r="A143" s="181" t="s">
        <v>49</v>
      </c>
      <c r="B143" s="209" t="s">
        <v>155</v>
      </c>
      <c r="C143" s="209" t="s">
        <v>338</v>
      </c>
      <c r="D143" s="208" t="s">
        <v>338</v>
      </c>
      <c r="G143" s="209"/>
      <c r="H143" s="209"/>
      <c r="I143" s="153"/>
      <c r="J143" s="126"/>
      <c r="K143" s="126"/>
      <c r="L143" s="122"/>
      <c r="M143" s="209"/>
    </row>
    <row r="144" spans="1:13">
      <c r="A144" s="181" t="s">
        <v>67</v>
      </c>
      <c r="B144" s="209" t="s">
        <v>155</v>
      </c>
      <c r="C144" s="209" t="s">
        <v>338</v>
      </c>
      <c r="D144" s="208" t="s">
        <v>338</v>
      </c>
      <c r="G144" s="209"/>
      <c r="H144" s="209"/>
      <c r="I144" s="153"/>
      <c r="J144" s="126"/>
      <c r="K144" s="126"/>
      <c r="L144" s="122"/>
      <c r="M144" s="209"/>
    </row>
    <row r="145" spans="1:13">
      <c r="A145" s="181" t="s">
        <v>71</v>
      </c>
      <c r="B145" s="209" t="s">
        <v>155</v>
      </c>
      <c r="C145" s="209" t="s">
        <v>338</v>
      </c>
      <c r="D145" s="208" t="s">
        <v>338</v>
      </c>
      <c r="G145" s="209"/>
      <c r="H145" s="209"/>
      <c r="I145" s="153"/>
      <c r="J145" s="126"/>
      <c r="K145" s="126"/>
      <c r="L145" s="122"/>
      <c r="M145" s="209"/>
    </row>
    <row r="146" spans="1:13">
      <c r="A146" s="181">
        <v>0</v>
      </c>
      <c r="B146" s="209" t="s">
        <v>332</v>
      </c>
      <c r="C146" s="209" t="s">
        <v>332</v>
      </c>
      <c r="D146" s="208" t="s">
        <v>332</v>
      </c>
      <c r="G146" s="209"/>
      <c r="H146" s="209"/>
      <c r="I146" s="153"/>
      <c r="J146" s="126"/>
      <c r="K146" s="126"/>
      <c r="L146" s="122"/>
      <c r="M146" s="209"/>
    </row>
    <row r="147" spans="1:13">
      <c r="A147" s="181" t="s">
        <v>340</v>
      </c>
      <c r="B147" s="209" t="s">
        <v>155</v>
      </c>
      <c r="C147" s="209" t="s">
        <v>338</v>
      </c>
      <c r="D147" s="208" t="s">
        <v>338</v>
      </c>
      <c r="G147" s="209"/>
      <c r="H147" s="209"/>
      <c r="I147" s="153"/>
      <c r="J147" s="126"/>
      <c r="K147" s="126"/>
      <c r="L147" s="122"/>
      <c r="M147" s="209"/>
    </row>
    <row r="148" spans="1:13">
      <c r="A148" s="181" t="s">
        <v>480</v>
      </c>
      <c r="B148" s="209" t="s">
        <v>155</v>
      </c>
      <c r="C148" s="209" t="s">
        <v>338</v>
      </c>
      <c r="D148" s="208" t="s">
        <v>338</v>
      </c>
      <c r="G148" s="209"/>
      <c r="H148" s="209"/>
      <c r="I148" s="153"/>
      <c r="J148" s="126"/>
      <c r="K148" s="126"/>
      <c r="L148" s="122"/>
      <c r="M148" s="209"/>
    </row>
    <row r="149" spans="1:13">
      <c r="A149" s="181" t="s">
        <v>415</v>
      </c>
      <c r="B149" s="209" t="s">
        <v>155</v>
      </c>
      <c r="C149" s="209" t="s">
        <v>338</v>
      </c>
      <c r="D149" s="208" t="s">
        <v>338</v>
      </c>
      <c r="G149" s="209"/>
      <c r="H149" s="209"/>
      <c r="I149" s="153"/>
      <c r="J149" s="126"/>
      <c r="K149" s="126"/>
      <c r="L149" s="122"/>
      <c r="M149" s="209"/>
    </row>
    <row r="150" spans="1:13">
      <c r="A150" s="181" t="s">
        <v>157</v>
      </c>
      <c r="B150" s="209" t="s">
        <v>155</v>
      </c>
      <c r="C150" s="209" t="s">
        <v>338</v>
      </c>
      <c r="D150" s="208" t="s">
        <v>338</v>
      </c>
      <c r="G150" s="209"/>
      <c r="H150" s="209"/>
      <c r="I150" s="153"/>
      <c r="J150" s="126"/>
      <c r="K150" s="126"/>
      <c r="L150" s="122"/>
      <c r="M150" s="209"/>
    </row>
    <row r="151" spans="1:13">
      <c r="A151" s="181" t="s">
        <v>342</v>
      </c>
      <c r="B151" s="209" t="s">
        <v>155</v>
      </c>
      <c r="C151" s="209" t="s">
        <v>338</v>
      </c>
      <c r="D151" s="208" t="s">
        <v>338</v>
      </c>
      <c r="G151" s="209"/>
      <c r="H151" s="209"/>
      <c r="I151" s="153"/>
      <c r="J151" s="126"/>
      <c r="K151" s="126"/>
      <c r="L151" s="122"/>
      <c r="M151" s="209"/>
    </row>
    <row r="152" spans="1:13">
      <c r="A152" s="181">
        <v>0</v>
      </c>
      <c r="B152" s="209">
        <v>0</v>
      </c>
      <c r="C152" s="209">
        <v>0</v>
      </c>
      <c r="D152" s="208">
        <v>0</v>
      </c>
      <c r="G152" s="209"/>
      <c r="H152" s="209"/>
      <c r="I152" s="153"/>
      <c r="J152" s="126"/>
      <c r="K152" s="126"/>
      <c r="L152" s="122"/>
      <c r="M152" s="209"/>
    </row>
    <row r="153" spans="1:13">
      <c r="A153" s="181">
        <v>0</v>
      </c>
      <c r="B153" s="209">
        <v>0</v>
      </c>
      <c r="C153" s="209">
        <v>0</v>
      </c>
      <c r="D153" s="208">
        <v>0</v>
      </c>
      <c r="G153" s="209"/>
      <c r="H153" s="209"/>
      <c r="I153" s="153"/>
      <c r="J153" s="126"/>
      <c r="K153" s="126"/>
      <c r="L153" s="122"/>
      <c r="M153" s="209"/>
    </row>
    <row r="154" spans="1:13">
      <c r="A154" s="181">
        <v>0</v>
      </c>
      <c r="B154" s="209">
        <v>0</v>
      </c>
      <c r="C154" s="209">
        <v>0</v>
      </c>
      <c r="D154" s="208">
        <v>0</v>
      </c>
      <c r="G154" s="209"/>
      <c r="H154" s="209"/>
      <c r="I154" s="153"/>
      <c r="J154" s="126"/>
      <c r="K154" s="126"/>
      <c r="L154" s="122"/>
      <c r="M154" s="209"/>
    </row>
    <row r="155" spans="1:13">
      <c r="A155" s="181">
        <v>0</v>
      </c>
      <c r="B155" s="209">
        <v>0</v>
      </c>
      <c r="C155" s="209">
        <v>0</v>
      </c>
      <c r="D155" s="208">
        <v>0</v>
      </c>
      <c r="G155" s="209"/>
      <c r="H155" s="209"/>
      <c r="I155" s="153"/>
      <c r="J155" s="126"/>
      <c r="K155" s="126"/>
      <c r="L155" s="122"/>
      <c r="M155" s="209"/>
    </row>
    <row r="156" spans="1:13">
      <c r="A156" s="181">
        <v>0</v>
      </c>
      <c r="B156" s="209">
        <v>0</v>
      </c>
      <c r="C156" s="209">
        <v>0</v>
      </c>
      <c r="D156" s="208">
        <v>0</v>
      </c>
      <c r="G156" s="209"/>
      <c r="H156" s="209"/>
      <c r="I156" s="153"/>
      <c r="J156" s="126"/>
      <c r="K156" s="126"/>
      <c r="L156" s="122"/>
      <c r="M156" s="209"/>
    </row>
    <row r="157" spans="1:13">
      <c r="A157" s="181">
        <v>0</v>
      </c>
      <c r="B157" s="209">
        <v>0</v>
      </c>
      <c r="C157" s="209">
        <v>0</v>
      </c>
      <c r="D157" s="208">
        <v>0</v>
      </c>
      <c r="G157" s="209"/>
      <c r="H157" s="209"/>
      <c r="I157" s="153"/>
      <c r="J157" s="126"/>
      <c r="K157" s="126"/>
      <c r="L157" s="122"/>
      <c r="M157" s="209"/>
    </row>
    <row r="158" spans="1:13">
      <c r="A158" s="209"/>
      <c r="B158" s="209"/>
      <c r="C158" s="209"/>
      <c r="D158" s="209"/>
      <c r="G158" s="209"/>
      <c r="H158" s="209"/>
      <c r="I158" s="153"/>
      <c r="J158" s="126"/>
      <c r="K158" s="126"/>
      <c r="L158" s="122"/>
      <c r="M158" s="209"/>
    </row>
    <row r="159" spans="1:13">
      <c r="B159" s="209"/>
      <c r="C159" s="209"/>
    </row>
    <row r="160" spans="1:13">
      <c r="B160" s="209"/>
      <c r="C160" s="209"/>
      <c r="G160" s="209"/>
      <c r="H160" s="209"/>
      <c r="I160" s="153"/>
      <c r="J160" s="126"/>
      <c r="K160" s="126"/>
      <c r="L160" s="122"/>
      <c r="M160" s="209"/>
    </row>
    <row r="161" spans="2:13">
      <c r="B161" s="209"/>
      <c r="G161" s="209"/>
      <c r="H161" s="209"/>
      <c r="I161" s="153"/>
      <c r="J161" s="126"/>
      <c r="K161" s="126"/>
      <c r="L161" s="122"/>
      <c r="M161" s="209"/>
    </row>
    <row r="162" spans="2:13">
      <c r="B162" s="209"/>
      <c r="C162" s="209"/>
      <c r="G162" s="209"/>
      <c r="H162" s="209"/>
      <c r="I162" s="153"/>
      <c r="J162" s="126"/>
      <c r="K162" s="126"/>
      <c r="L162" s="122"/>
      <c r="M162" s="209"/>
    </row>
    <row r="163" spans="2:13">
      <c r="B163" s="209"/>
      <c r="C163" s="209"/>
      <c r="G163" s="209"/>
      <c r="H163" s="209"/>
      <c r="I163" s="153"/>
      <c r="J163" s="126"/>
      <c r="K163" s="126"/>
      <c r="L163" s="122"/>
      <c r="M163" s="209"/>
    </row>
    <row r="164" spans="2:13">
      <c r="B164" s="209"/>
      <c r="C164" s="209"/>
      <c r="G164" s="209"/>
      <c r="H164" s="209"/>
      <c r="I164" s="153"/>
      <c r="J164" s="126"/>
      <c r="K164" s="126"/>
      <c r="L164" s="122"/>
      <c r="M164" s="209"/>
    </row>
    <row r="165" spans="2:13">
      <c r="B165" s="209"/>
      <c r="C165" s="209"/>
      <c r="G165" s="209"/>
      <c r="H165" s="209"/>
      <c r="I165" s="153"/>
      <c r="J165" s="126"/>
      <c r="K165" s="126"/>
      <c r="L165" s="122"/>
      <c r="M165" s="209"/>
    </row>
    <row r="166" spans="2:13">
      <c r="B166" s="209"/>
      <c r="C166" s="209"/>
      <c r="G166" s="209"/>
      <c r="H166" s="209"/>
      <c r="I166" s="153"/>
      <c r="J166" s="126"/>
      <c r="K166" s="126"/>
      <c r="L166" s="122"/>
      <c r="M166" s="209"/>
    </row>
    <row r="167" spans="2:13">
      <c r="B167" s="209"/>
      <c r="C167" s="209"/>
      <c r="G167" s="209"/>
      <c r="H167" s="209"/>
      <c r="I167" s="153"/>
      <c r="J167" s="126"/>
      <c r="K167" s="126"/>
      <c r="L167" s="122"/>
      <c r="M167" s="209"/>
    </row>
    <row r="168" spans="2:13">
      <c r="B168" s="209"/>
      <c r="C168" s="209"/>
      <c r="G168" s="209"/>
      <c r="H168" s="209"/>
      <c r="I168" s="153"/>
      <c r="J168" s="126"/>
      <c r="K168" s="126"/>
      <c r="L168" s="122"/>
      <c r="M168" s="209"/>
    </row>
    <row r="169" spans="2:13">
      <c r="B169" s="209"/>
      <c r="C169" s="209"/>
      <c r="G169" s="209"/>
      <c r="H169" s="209"/>
      <c r="I169" s="153"/>
      <c r="J169" s="126"/>
      <c r="K169" s="126"/>
      <c r="L169" s="122"/>
      <c r="M169" s="209"/>
    </row>
    <row r="170" spans="2:13">
      <c r="B170" s="209"/>
      <c r="C170" s="209"/>
      <c r="G170" s="209"/>
      <c r="H170" s="209"/>
      <c r="I170" s="153"/>
      <c r="J170" s="126"/>
      <c r="K170" s="126"/>
      <c r="L170" s="122"/>
      <c r="M170" s="209"/>
    </row>
    <row r="171" spans="2:13">
      <c r="B171" s="209"/>
      <c r="C171" s="209"/>
      <c r="G171" s="209"/>
      <c r="H171" s="209"/>
      <c r="I171" s="153"/>
      <c r="J171" s="126"/>
      <c r="K171" s="126"/>
      <c r="L171" s="122"/>
      <c r="M171" s="209"/>
    </row>
    <row r="172" spans="2:13">
      <c r="B172" s="209"/>
      <c r="C172" s="209"/>
      <c r="G172" s="209"/>
      <c r="H172" s="209"/>
      <c r="I172" s="153"/>
      <c r="J172" s="126"/>
      <c r="K172" s="126"/>
      <c r="L172" s="122"/>
      <c r="M172" s="209"/>
    </row>
    <row r="173" spans="2:13">
      <c r="B173" s="209"/>
      <c r="C173" s="209"/>
      <c r="G173" s="209"/>
      <c r="H173" s="209"/>
      <c r="I173" s="153"/>
      <c r="J173" s="126"/>
      <c r="K173" s="126"/>
      <c r="L173" s="122"/>
      <c r="M173" s="209"/>
    </row>
    <row r="174" spans="2:13">
      <c r="B174" s="209"/>
      <c r="C174" s="209"/>
      <c r="G174" s="209"/>
      <c r="H174" s="209"/>
      <c r="I174" s="153"/>
      <c r="J174" s="126"/>
      <c r="K174" s="126"/>
      <c r="L174" s="122"/>
      <c r="M174" s="209"/>
    </row>
    <row r="175" spans="2:13">
      <c r="B175" s="209"/>
      <c r="C175" s="209"/>
      <c r="G175" s="209"/>
      <c r="H175" s="209"/>
      <c r="I175" s="153"/>
      <c r="J175" s="126"/>
      <c r="K175" s="126"/>
      <c r="L175" s="122"/>
      <c r="M175" s="209"/>
    </row>
    <row r="176" spans="2:13">
      <c r="B176" s="209"/>
      <c r="C176" s="209"/>
      <c r="G176" s="209"/>
      <c r="H176" s="209"/>
      <c r="I176" s="153"/>
      <c r="J176" s="126"/>
      <c r="K176" s="126"/>
      <c r="L176" s="122"/>
      <c r="M176" s="209"/>
    </row>
    <row r="177" spans="1:18">
      <c r="B177" s="209"/>
      <c r="C177" s="209"/>
      <c r="G177" s="209"/>
      <c r="H177" s="209"/>
      <c r="I177" s="153"/>
      <c r="J177" s="126"/>
      <c r="K177" s="126"/>
      <c r="L177" s="122"/>
      <c r="M177" s="209"/>
    </row>
    <row r="178" spans="1:18">
      <c r="B178" s="209"/>
      <c r="C178" s="209"/>
      <c r="G178" s="209"/>
      <c r="H178" s="209"/>
      <c r="I178" s="153"/>
      <c r="J178" s="126"/>
      <c r="K178" s="126"/>
      <c r="L178" s="122"/>
      <c r="M178" s="209"/>
    </row>
    <row r="179" spans="1:18">
      <c r="B179" s="209"/>
      <c r="C179" s="209"/>
      <c r="G179" s="209"/>
      <c r="H179" s="209"/>
      <c r="I179" s="153"/>
      <c r="J179" s="126"/>
      <c r="K179" s="126"/>
      <c r="L179" s="122"/>
      <c r="M179" s="209"/>
    </row>
    <row r="180" spans="1:18">
      <c r="B180" s="209"/>
      <c r="C180" s="209"/>
      <c r="G180" s="209"/>
      <c r="H180" s="209"/>
      <c r="I180" s="153"/>
      <c r="J180" s="126"/>
      <c r="K180" s="126"/>
      <c r="L180" s="122"/>
      <c r="M180" s="209"/>
    </row>
    <row r="181" spans="1:18">
      <c r="B181" s="209"/>
      <c r="C181" s="209"/>
      <c r="G181" s="209"/>
      <c r="H181" s="209"/>
      <c r="I181" s="153"/>
      <c r="J181" s="126"/>
      <c r="K181" s="126"/>
      <c r="L181" s="122"/>
      <c r="M181" s="209"/>
    </row>
    <row r="182" spans="1:18">
      <c r="A182" s="125"/>
      <c r="B182" s="125"/>
      <c r="C182" s="125"/>
      <c r="D182" s="209"/>
      <c r="G182" s="209"/>
      <c r="H182" s="209"/>
      <c r="I182" s="153"/>
      <c r="J182" s="126"/>
      <c r="K182" s="126"/>
      <c r="L182" s="122"/>
      <c r="M182" s="209"/>
    </row>
    <row r="183" spans="1:18">
      <c r="B183" s="209"/>
      <c r="C183" s="209"/>
      <c r="G183" s="209"/>
      <c r="H183" s="209"/>
      <c r="I183" s="153"/>
      <c r="J183" s="126"/>
      <c r="K183" s="126"/>
      <c r="L183" s="122"/>
      <c r="M183" s="209"/>
    </row>
    <row r="184" spans="1:18">
      <c r="B184" s="209"/>
      <c r="C184" s="209"/>
      <c r="G184" s="209"/>
      <c r="H184" s="209"/>
      <c r="I184" s="153"/>
      <c r="J184" s="126"/>
      <c r="K184" s="126"/>
      <c r="L184" s="122"/>
      <c r="M184" s="209"/>
    </row>
    <row r="185" spans="1:18">
      <c r="B185" s="209"/>
      <c r="C185" s="209"/>
      <c r="G185" s="209"/>
      <c r="H185" s="209"/>
      <c r="I185" s="153"/>
      <c r="J185" s="126"/>
      <c r="K185" s="126"/>
      <c r="L185" s="122"/>
      <c r="M185" s="209"/>
    </row>
    <row r="186" spans="1:18">
      <c r="B186" s="209"/>
      <c r="C186" s="209"/>
      <c r="F186" s="209"/>
      <c r="G186" s="209"/>
      <c r="H186" s="209"/>
      <c r="I186" s="153"/>
      <c r="J186" s="126"/>
      <c r="K186" s="126"/>
      <c r="L186" s="122"/>
      <c r="M186" s="209"/>
      <c r="P186" s="209"/>
      <c r="Q186" s="209"/>
      <c r="R186" s="209"/>
    </row>
    <row r="187" spans="1:18">
      <c r="A187" s="125"/>
      <c r="B187" s="125"/>
      <c r="C187" s="125"/>
      <c r="D187" s="209"/>
      <c r="G187" s="209"/>
      <c r="H187" s="209"/>
      <c r="I187" s="153"/>
      <c r="J187" s="126"/>
      <c r="K187" s="126"/>
      <c r="L187" s="122"/>
      <c r="M187" s="209"/>
    </row>
    <row r="188" spans="1:18">
      <c r="A188" s="125"/>
      <c r="B188" s="125"/>
      <c r="C188" s="125"/>
      <c r="D188" s="209"/>
      <c r="G188" s="209"/>
      <c r="H188" s="209"/>
      <c r="I188" s="153"/>
      <c r="J188" s="126"/>
      <c r="K188" s="126"/>
      <c r="L188" s="122"/>
      <c r="M188" s="209"/>
    </row>
    <row r="189" spans="1:18">
      <c r="B189" s="209"/>
      <c r="C189" s="209"/>
      <c r="G189" s="209"/>
      <c r="H189" s="209"/>
      <c r="I189" s="153"/>
      <c r="J189" s="126"/>
      <c r="K189" s="126"/>
      <c r="L189" s="122"/>
      <c r="M189" s="209"/>
    </row>
    <row r="190" spans="1:18">
      <c r="B190" s="209"/>
      <c r="C190" s="209"/>
      <c r="G190" s="209"/>
      <c r="H190" s="209"/>
      <c r="I190" s="153"/>
      <c r="J190" s="126"/>
      <c r="K190" s="126"/>
      <c r="L190" s="122"/>
      <c r="M190" s="209"/>
    </row>
    <row r="191" spans="1:18">
      <c r="B191" s="209"/>
      <c r="C191" s="209"/>
      <c r="G191" s="209"/>
      <c r="H191" s="209"/>
      <c r="I191" s="153"/>
      <c r="J191" s="126"/>
      <c r="K191" s="126"/>
      <c r="L191" s="122"/>
      <c r="M191" s="209"/>
    </row>
    <row r="192" spans="1:18">
      <c r="B192" s="209"/>
      <c r="C192" s="209"/>
      <c r="G192" s="209"/>
      <c r="H192" s="209"/>
      <c r="I192" s="153"/>
      <c r="J192" s="126"/>
      <c r="K192" s="126"/>
      <c r="L192" s="122"/>
      <c r="M192" s="209"/>
    </row>
    <row r="193" spans="1:13">
      <c r="B193" s="209"/>
      <c r="C193" s="209"/>
      <c r="G193" s="209"/>
      <c r="H193" s="209"/>
      <c r="I193" s="153"/>
      <c r="J193" s="126"/>
      <c r="K193" s="126"/>
      <c r="L193" s="122"/>
      <c r="M193" s="209"/>
    </row>
    <row r="194" spans="1:13">
      <c r="B194" s="209"/>
      <c r="C194" s="209"/>
      <c r="G194" s="209"/>
      <c r="H194" s="209"/>
      <c r="I194" s="153"/>
      <c r="J194" s="126"/>
      <c r="K194" s="126"/>
      <c r="L194" s="122"/>
      <c r="M194" s="209"/>
    </row>
    <row r="195" spans="1:13">
      <c r="B195" s="209"/>
      <c r="C195" s="209"/>
      <c r="G195" s="209"/>
      <c r="H195" s="209"/>
      <c r="I195" s="153"/>
      <c r="J195" s="126"/>
      <c r="K195" s="126"/>
      <c r="L195" s="122"/>
      <c r="M195" s="209"/>
    </row>
    <row r="196" spans="1:13">
      <c r="B196" s="209"/>
      <c r="C196" s="209"/>
      <c r="F196" s="209"/>
      <c r="G196" s="209"/>
      <c r="H196" s="209"/>
      <c r="I196" s="153"/>
      <c r="J196" s="126"/>
      <c r="K196" s="126"/>
      <c r="L196" s="122"/>
      <c r="M196" s="209"/>
    </row>
    <row r="197" spans="1:13">
      <c r="B197" s="209"/>
      <c r="C197" s="209"/>
      <c r="G197" s="209"/>
      <c r="H197" s="209"/>
      <c r="I197" s="153"/>
      <c r="J197" s="126"/>
      <c r="K197" s="126"/>
      <c r="L197" s="122"/>
      <c r="M197" s="209"/>
    </row>
    <row r="198" spans="1:13">
      <c r="A198" s="209"/>
      <c r="B198" s="209"/>
      <c r="C198" s="209"/>
      <c r="G198" s="209"/>
      <c r="H198" s="209"/>
      <c r="I198" s="153"/>
      <c r="J198" s="126"/>
      <c r="K198" s="126"/>
      <c r="L198" s="122"/>
      <c r="M198" s="209"/>
    </row>
    <row r="199" spans="1:13">
      <c r="B199" s="209"/>
      <c r="C199" s="209"/>
      <c r="F199" s="209"/>
      <c r="G199" s="209"/>
      <c r="H199" s="209"/>
      <c r="I199" s="153"/>
      <c r="J199" s="126"/>
      <c r="K199" s="126"/>
      <c r="L199" s="122"/>
      <c r="M199" s="209"/>
    </row>
    <row r="200" spans="1:13">
      <c r="B200" s="209"/>
      <c r="C200" s="209"/>
      <c r="G200" s="209"/>
      <c r="H200" s="209"/>
      <c r="I200" s="153"/>
      <c r="J200" s="126"/>
      <c r="K200" s="126"/>
      <c r="L200" s="122"/>
      <c r="M200" s="209"/>
    </row>
    <row r="201" spans="1:13">
      <c r="A201" s="369"/>
      <c r="B201" s="125"/>
      <c r="C201" s="125"/>
      <c r="D201" s="209"/>
      <c r="G201" s="209"/>
      <c r="H201" s="209"/>
      <c r="I201" s="153"/>
      <c r="J201" s="126"/>
      <c r="K201" s="126"/>
      <c r="L201" s="122"/>
      <c r="M201" s="209"/>
    </row>
    <row r="202" spans="1:13">
      <c r="B202" s="209"/>
      <c r="C202" s="209"/>
      <c r="G202" s="209"/>
      <c r="H202" s="209"/>
      <c r="I202" s="153"/>
      <c r="J202" s="126"/>
      <c r="K202" s="126"/>
      <c r="L202" s="122"/>
      <c r="M202" s="209"/>
    </row>
    <row r="203" spans="1:13">
      <c r="B203" s="209"/>
      <c r="C203" s="209"/>
      <c r="G203" s="209"/>
      <c r="H203" s="209"/>
      <c r="I203" s="153"/>
      <c r="J203" s="126"/>
      <c r="K203" s="126"/>
      <c r="L203" s="122"/>
      <c r="M203" s="209"/>
    </row>
    <row r="204" spans="1:13">
      <c r="B204" s="209"/>
      <c r="C204" s="209"/>
      <c r="G204" s="209"/>
      <c r="H204" s="209"/>
      <c r="I204" s="153"/>
      <c r="J204" s="126"/>
      <c r="K204" s="126"/>
      <c r="L204" s="122"/>
      <c r="M204" s="209"/>
    </row>
    <row r="205" spans="1:13">
      <c r="B205" s="209"/>
      <c r="C205" s="209"/>
      <c r="G205" s="209"/>
      <c r="H205" s="209"/>
      <c r="I205" s="153"/>
      <c r="J205" s="126"/>
      <c r="K205" s="126"/>
      <c r="L205" s="122"/>
      <c r="M205" s="209"/>
    </row>
    <row r="206" spans="1:13">
      <c r="B206" s="209"/>
      <c r="C206" s="209"/>
      <c r="G206" s="209"/>
      <c r="H206" s="209"/>
      <c r="I206" s="153"/>
      <c r="J206" s="126"/>
      <c r="K206" s="126"/>
      <c r="L206" s="122"/>
      <c r="M206" s="209"/>
    </row>
    <row r="207" spans="1:13">
      <c r="B207" s="209"/>
      <c r="C207" s="209"/>
      <c r="G207" s="209"/>
      <c r="H207" s="209"/>
      <c r="I207" s="153"/>
      <c r="J207" s="126"/>
      <c r="K207" s="126"/>
      <c r="L207" s="122"/>
      <c r="M207" s="209"/>
    </row>
    <row r="208" spans="1:13">
      <c r="A208" s="125"/>
      <c r="B208" s="125"/>
      <c r="C208" s="125"/>
      <c r="D208" s="209"/>
      <c r="G208" s="209"/>
      <c r="H208" s="209"/>
      <c r="I208" s="153"/>
      <c r="J208" s="126"/>
      <c r="K208" s="126"/>
      <c r="L208" s="122"/>
      <c r="M208" s="209"/>
    </row>
    <row r="209" spans="1:14">
      <c r="B209" s="209"/>
      <c r="C209" s="209"/>
      <c r="G209" s="209"/>
      <c r="H209" s="209"/>
      <c r="I209" s="153"/>
      <c r="J209" s="126"/>
      <c r="K209" s="126"/>
      <c r="L209" s="122"/>
      <c r="M209" s="209"/>
    </row>
    <row r="210" spans="1:14">
      <c r="B210" s="209"/>
      <c r="C210" s="209"/>
      <c r="G210" s="209"/>
      <c r="H210" s="209"/>
      <c r="I210" s="153"/>
      <c r="J210" s="126"/>
      <c r="K210" s="126"/>
      <c r="L210" s="122"/>
      <c r="M210" s="209"/>
    </row>
    <row r="211" spans="1:14">
      <c r="B211" s="209"/>
      <c r="C211" s="209"/>
      <c r="G211" s="209"/>
      <c r="H211" s="209"/>
      <c r="I211" s="153"/>
      <c r="J211" s="126"/>
      <c r="K211" s="126"/>
      <c r="L211" s="122"/>
      <c r="M211" s="209"/>
    </row>
    <row r="212" spans="1:14">
      <c r="B212" s="209"/>
      <c r="C212" s="209"/>
      <c r="G212" s="209"/>
      <c r="H212" s="209"/>
      <c r="I212" s="153"/>
      <c r="J212" s="126"/>
      <c r="K212" s="126"/>
      <c r="L212" s="122"/>
      <c r="M212" s="209"/>
    </row>
    <row r="213" spans="1:14">
      <c r="B213" s="209"/>
      <c r="C213" s="209"/>
      <c r="G213" s="209"/>
      <c r="H213" s="209"/>
      <c r="I213" s="153"/>
      <c r="J213" s="126"/>
      <c r="K213" s="126"/>
      <c r="L213" s="122"/>
      <c r="M213" s="209"/>
    </row>
    <row r="214" spans="1:14">
      <c r="B214" s="209"/>
      <c r="C214" s="209"/>
      <c r="G214" s="209"/>
      <c r="H214" s="209"/>
      <c r="I214" s="153"/>
      <c r="J214" s="126"/>
      <c r="K214" s="126"/>
      <c r="L214" s="122"/>
      <c r="M214" s="209"/>
    </row>
    <row r="215" spans="1:14">
      <c r="B215" s="209"/>
      <c r="C215" s="209"/>
      <c r="G215" s="209"/>
      <c r="H215" s="209"/>
      <c r="I215" s="153"/>
      <c r="J215" s="126"/>
      <c r="K215" s="126"/>
      <c r="L215" s="122"/>
      <c r="M215" s="209"/>
    </row>
    <row r="216" spans="1:14">
      <c r="B216" s="209"/>
      <c r="C216" s="209"/>
      <c r="F216" s="209"/>
      <c r="G216" s="209"/>
      <c r="H216" s="209"/>
      <c r="I216" s="341"/>
      <c r="J216" s="126"/>
      <c r="K216" s="209"/>
      <c r="L216" s="126"/>
      <c r="M216" s="209"/>
      <c r="N216" s="153"/>
    </row>
    <row r="217" spans="1:14">
      <c r="B217" s="209"/>
      <c r="C217" s="209"/>
      <c r="F217" s="209"/>
      <c r="G217" s="209"/>
      <c r="H217" s="209"/>
      <c r="I217" s="341"/>
      <c r="J217" s="126"/>
      <c r="K217" s="209"/>
      <c r="L217" s="126"/>
      <c r="M217" s="209"/>
      <c r="N217" s="153"/>
    </row>
    <row r="218" spans="1:14">
      <c r="B218" s="209"/>
      <c r="C218" s="209"/>
      <c r="F218" s="209"/>
      <c r="G218" s="209"/>
      <c r="H218" s="209"/>
      <c r="I218" s="341"/>
      <c r="J218" s="126"/>
      <c r="K218" s="209"/>
      <c r="L218" s="126"/>
      <c r="M218" s="209"/>
      <c r="N218" s="153"/>
    </row>
    <row r="219" spans="1:14">
      <c r="A219" s="371"/>
      <c r="B219" s="211"/>
      <c r="F219" s="371"/>
      <c r="G219" s="211"/>
      <c r="I219" s="213"/>
      <c r="J219" s="210"/>
      <c r="L219" s="210"/>
    </row>
    <row r="220" spans="1:14">
      <c r="A220" s="371"/>
      <c r="B220" s="211"/>
      <c r="F220" s="371"/>
      <c r="G220" s="211"/>
      <c r="I220" s="213"/>
      <c r="J220" s="210"/>
      <c r="L220" s="210"/>
    </row>
    <row r="221" spans="1:14">
      <c r="A221" s="371"/>
      <c r="B221" s="211"/>
      <c r="F221" s="371"/>
      <c r="G221" s="211"/>
      <c r="I221" s="213"/>
      <c r="J221" s="210"/>
      <c r="L221" s="210"/>
    </row>
    <row r="222" spans="1:14">
      <c r="A222" s="371"/>
      <c r="B222" s="211"/>
      <c r="F222" s="209"/>
      <c r="G222" s="211"/>
      <c r="I222" s="213"/>
      <c r="J222" s="210"/>
      <c r="L222" s="210"/>
    </row>
    <row r="223" spans="1:14">
      <c r="A223" s="371"/>
      <c r="B223" s="211"/>
      <c r="F223" s="209"/>
      <c r="G223" s="211"/>
      <c r="I223" s="213"/>
      <c r="J223" s="126"/>
      <c r="K223" s="209"/>
      <c r="L223" s="126"/>
      <c r="M223" s="209"/>
      <c r="N223" s="153"/>
    </row>
    <row r="224" spans="1:14">
      <c r="B224" s="209"/>
      <c r="C224" s="209"/>
      <c r="F224" s="209"/>
      <c r="G224" s="209"/>
      <c r="H224" s="209"/>
      <c r="I224" s="341"/>
      <c r="J224" s="126"/>
      <c r="K224" s="209"/>
      <c r="L224" s="126"/>
      <c r="M224" s="209"/>
      <c r="N224" s="153"/>
    </row>
    <row r="225" spans="2:14">
      <c r="B225" s="209"/>
      <c r="C225" s="209"/>
      <c r="F225" s="209"/>
      <c r="G225" s="209"/>
      <c r="H225" s="209"/>
      <c r="I225" s="341"/>
      <c r="J225" s="126"/>
      <c r="K225" s="209"/>
      <c r="L225" s="126"/>
      <c r="M225" s="209"/>
      <c r="N225" s="153"/>
    </row>
    <row r="226" spans="2:14">
      <c r="B226" s="209"/>
      <c r="C226" s="209"/>
      <c r="F226" s="209"/>
      <c r="G226" s="209"/>
      <c r="H226" s="209"/>
      <c r="I226" s="341"/>
      <c r="J226" s="126"/>
      <c r="K226" s="209"/>
      <c r="L226" s="126"/>
      <c r="M226" s="209"/>
      <c r="N226" s="153"/>
    </row>
    <row r="227" spans="2:14">
      <c r="B227" s="209"/>
      <c r="C227" s="209"/>
      <c r="F227" s="209"/>
      <c r="G227" s="209"/>
      <c r="H227" s="209"/>
      <c r="I227" s="341"/>
      <c r="J227" s="126"/>
      <c r="K227" s="209"/>
      <c r="L227" s="126"/>
      <c r="M227" s="209"/>
      <c r="N227" s="153"/>
    </row>
    <row r="228" spans="2:14">
      <c r="B228" s="209"/>
      <c r="C228" s="209"/>
      <c r="G228" s="209"/>
      <c r="H228" s="209"/>
      <c r="I228" s="153"/>
      <c r="J228" s="126"/>
      <c r="K228" s="126"/>
      <c r="L228" s="122"/>
      <c r="M228" s="209"/>
    </row>
    <row r="229" spans="2:14">
      <c r="B229" s="209"/>
      <c r="C229" s="209"/>
      <c r="F229" s="209"/>
      <c r="G229" s="209"/>
      <c r="H229" s="209"/>
      <c r="I229" s="341"/>
      <c r="J229" s="126"/>
      <c r="K229" s="209"/>
      <c r="L229" s="126"/>
      <c r="M229" s="209"/>
      <c r="N229" s="153"/>
    </row>
    <row r="230" spans="2:14">
      <c r="B230" s="209"/>
      <c r="C230" s="209"/>
      <c r="F230" s="209"/>
      <c r="G230" s="209"/>
      <c r="H230" s="209"/>
      <c r="I230" s="341"/>
      <c r="J230" s="126"/>
      <c r="K230" s="209"/>
      <c r="L230" s="126"/>
      <c r="M230" s="209"/>
      <c r="N230" s="153"/>
    </row>
    <row r="231" spans="2:14">
      <c r="B231" s="209"/>
      <c r="C231" s="209"/>
      <c r="F231" s="209"/>
      <c r="G231" s="209"/>
      <c r="H231" s="209"/>
      <c r="I231" s="341"/>
      <c r="J231" s="126"/>
      <c r="K231" s="209"/>
      <c r="L231" s="126"/>
      <c r="M231" s="209"/>
      <c r="N231" s="153"/>
    </row>
    <row r="232" spans="2:14">
      <c r="B232" s="209"/>
      <c r="C232" s="209"/>
      <c r="G232" s="209"/>
      <c r="H232" s="209"/>
      <c r="I232" s="153"/>
      <c r="J232" s="126"/>
      <c r="K232" s="126"/>
      <c r="L232" s="122"/>
      <c r="M232" s="209"/>
    </row>
    <row r="233" spans="2:14">
      <c r="B233" s="209"/>
      <c r="C233" s="209"/>
    </row>
    <row r="234" spans="2:14">
      <c r="B234" s="209"/>
      <c r="C234" s="209"/>
    </row>
    <row r="236" spans="2:14">
      <c r="B236" s="209"/>
      <c r="C236" s="209"/>
    </row>
    <row r="237" spans="2:14">
      <c r="B237" s="209"/>
      <c r="C237" s="209"/>
    </row>
    <row r="238" spans="2:14">
      <c r="B238" s="209"/>
      <c r="C238" s="209"/>
    </row>
    <row r="239" spans="2:14">
      <c r="B239" s="209"/>
      <c r="C239" s="209"/>
    </row>
    <row r="241" spans="1:4">
      <c r="B241" s="209"/>
      <c r="C241" s="209"/>
    </row>
    <row r="242" spans="1:4">
      <c r="B242" s="209"/>
      <c r="C242" s="209"/>
    </row>
    <row r="243" spans="1:4">
      <c r="B243" s="209"/>
      <c r="C243" s="209"/>
    </row>
    <row r="244" spans="1:4">
      <c r="B244" s="209"/>
      <c r="C244" s="209"/>
    </row>
    <row r="245" spans="1:4">
      <c r="B245" s="209"/>
      <c r="C245" s="209"/>
    </row>
    <row r="246" spans="1:4">
      <c r="B246" s="209"/>
      <c r="C246" s="209"/>
    </row>
    <row r="247" spans="1:4">
      <c r="A247" s="209"/>
      <c r="B247" s="209"/>
      <c r="C247" s="209"/>
    </row>
    <row r="248" spans="1:4">
      <c r="A248" s="209"/>
      <c r="B248" s="209"/>
      <c r="C248" s="209"/>
    </row>
    <row r="249" spans="1:4">
      <c r="B249" s="209"/>
      <c r="C249" s="209"/>
    </row>
    <row r="250" spans="1:4">
      <c r="A250" s="209"/>
      <c r="B250" s="209"/>
      <c r="C250" s="209"/>
      <c r="D250" s="153"/>
    </row>
    <row r="251" spans="1:4">
      <c r="A251" s="209"/>
      <c r="B251" s="209"/>
      <c r="C251" s="209"/>
      <c r="D251" s="153"/>
    </row>
  </sheetData>
  <hyperlinks>
    <hyperlink ref="A3" r:id="rId1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G284"/>
  <sheetViews>
    <sheetView workbookViewId="0">
      <selection activeCell="G16" sqref="G16"/>
    </sheetView>
  </sheetViews>
  <sheetFormatPr baseColWidth="10" defaultColWidth="9.83203125" defaultRowHeight="12.4" customHeight="1"/>
  <cols>
    <col min="1" max="1" width="19.83203125" style="209" customWidth="1"/>
    <col min="2" max="2" width="22.08203125" style="209" customWidth="1"/>
    <col min="3" max="3" width="6.83203125" style="117" customWidth="1"/>
    <col min="4" max="4" width="7.25" style="117" customWidth="1"/>
    <col min="5" max="5" width="6.25" style="208" customWidth="1"/>
    <col min="6" max="6" width="9.83203125" style="208"/>
    <col min="7" max="7" width="9.83203125" style="209"/>
    <col min="8" max="8" width="5.58203125" style="209" customWidth="1"/>
    <col min="9" max="16384" width="9.83203125" style="209"/>
  </cols>
  <sheetData>
    <row r="1" spans="1:7" ht="12.4" customHeight="1">
      <c r="A1" s="214" t="s">
        <v>153</v>
      </c>
      <c r="B1" s="11" t="s">
        <v>344</v>
      </c>
      <c r="C1" s="214"/>
      <c r="D1" s="214"/>
      <c r="E1" s="214"/>
    </row>
    <row r="2" spans="1:7" ht="12.4" customHeight="1">
      <c r="A2" s="215" t="s">
        <v>154</v>
      </c>
      <c r="B2" s="215"/>
      <c r="C2" s="215"/>
      <c r="D2" s="215"/>
      <c r="E2" s="215"/>
    </row>
    <row r="3" spans="1:7" ht="12.4" customHeight="1">
      <c r="A3" s="208" t="s">
        <v>157</v>
      </c>
      <c r="B3" s="120" t="s">
        <v>397</v>
      </c>
    </row>
    <row r="4" spans="1:7" ht="12.4" customHeight="1">
      <c r="A4" s="209" t="s">
        <v>413</v>
      </c>
      <c r="B4" s="11" t="s">
        <v>354</v>
      </c>
    </row>
    <row r="5" spans="1:7" ht="12.4" customHeight="1">
      <c r="A5" s="741"/>
      <c r="B5" s="11"/>
    </row>
    <row r="6" spans="1:7" ht="12.4" customHeight="1">
      <c r="A6" s="274"/>
      <c r="B6" s="11"/>
    </row>
    <row r="7" spans="1:7" ht="12.4" customHeight="1">
      <c r="B7" s="123"/>
      <c r="C7" s="209"/>
    </row>
    <row r="8" spans="1:7" ht="12.4" customHeight="1">
      <c r="C8" s="209"/>
      <c r="D8" s="209"/>
      <c r="E8" s="209"/>
      <c r="F8" s="209"/>
    </row>
    <row r="9" spans="1:7" ht="12.4" customHeight="1">
      <c r="A9" s="785" t="s">
        <v>325</v>
      </c>
      <c r="B9" s="785" t="s">
        <v>623</v>
      </c>
      <c r="C9" s="123" t="s">
        <v>622</v>
      </c>
      <c r="D9" s="123" t="s">
        <v>374</v>
      </c>
      <c r="E9" s="181"/>
      <c r="F9" s="181"/>
      <c r="G9" s="181"/>
    </row>
    <row r="10" spans="1:7" ht="12.4" customHeight="1">
      <c r="A10" s="181" t="s">
        <v>41</v>
      </c>
      <c r="B10" s="181">
        <v>2225.7613363809692</v>
      </c>
      <c r="C10" s="209" t="s">
        <v>497</v>
      </c>
      <c r="D10" s="209" t="s">
        <v>624</v>
      </c>
      <c r="E10" s="181"/>
      <c r="F10" s="181"/>
      <c r="G10" s="181"/>
    </row>
    <row r="11" spans="1:7" ht="12.4" customHeight="1">
      <c r="A11" s="181" t="s">
        <v>123</v>
      </c>
      <c r="B11" s="181">
        <v>13835.548306325492</v>
      </c>
      <c r="C11" s="209" t="s">
        <v>497</v>
      </c>
      <c r="D11" s="209" t="s">
        <v>307</v>
      </c>
      <c r="E11" s="181"/>
      <c r="F11" s="181"/>
      <c r="G11" s="181"/>
    </row>
    <row r="12" spans="1:7" ht="12.4" customHeight="1">
      <c r="A12" s="181" t="s">
        <v>36</v>
      </c>
      <c r="B12" s="181">
        <v>11759.196586880616</v>
      </c>
      <c r="C12" s="209" t="s">
        <v>497</v>
      </c>
      <c r="D12" s="209" t="s">
        <v>242</v>
      </c>
      <c r="E12" s="181"/>
      <c r="F12" s="181"/>
      <c r="G12" s="181"/>
    </row>
    <row r="13" spans="1:7" ht="12.4" customHeight="1">
      <c r="A13" s="181" t="s">
        <v>69</v>
      </c>
      <c r="B13" s="181">
        <v>7092.9903187714845</v>
      </c>
      <c r="C13" s="209" t="s">
        <v>497</v>
      </c>
      <c r="D13" s="209" t="s">
        <v>318</v>
      </c>
      <c r="E13" s="181"/>
      <c r="F13" s="181"/>
      <c r="G13" s="181"/>
    </row>
    <row r="14" spans="1:7" ht="12.4" customHeight="1">
      <c r="A14" s="181" t="s">
        <v>33</v>
      </c>
      <c r="B14" s="181">
        <v>23299.982767000001</v>
      </c>
      <c r="C14" s="209" t="s">
        <v>497</v>
      </c>
      <c r="D14" s="209" t="s">
        <v>297</v>
      </c>
      <c r="E14" s="181"/>
      <c r="F14" s="181"/>
      <c r="G14" s="181"/>
    </row>
    <row r="15" spans="1:7" ht="12.4" customHeight="1">
      <c r="A15" s="181" t="s">
        <v>124</v>
      </c>
      <c r="B15" s="181">
        <v>13024.68828869965</v>
      </c>
      <c r="C15" s="209" t="s">
        <v>497</v>
      </c>
      <c r="D15" s="209" t="s">
        <v>300</v>
      </c>
      <c r="E15" s="181"/>
      <c r="F15" s="181"/>
      <c r="G15" s="181"/>
    </row>
    <row r="16" spans="1:7" ht="12.4" customHeight="1">
      <c r="A16" s="181" t="s">
        <v>55</v>
      </c>
      <c r="B16" s="181">
        <v>55961.855718999999</v>
      </c>
      <c r="C16" s="209" t="s">
        <v>512</v>
      </c>
      <c r="D16" s="209" t="s">
        <v>188</v>
      </c>
      <c r="E16" s="181"/>
      <c r="F16" s="181"/>
      <c r="G16" s="181"/>
    </row>
    <row r="17" spans="1:7" ht="12.4" customHeight="1">
      <c r="A17" s="181" t="s">
        <v>88</v>
      </c>
      <c r="B17" s="181">
        <v>59120.291599999997</v>
      </c>
      <c r="C17" s="209" t="s">
        <v>512</v>
      </c>
      <c r="D17" s="209" t="s">
        <v>186</v>
      </c>
      <c r="E17" s="181"/>
      <c r="F17" s="181"/>
      <c r="G17" s="181"/>
    </row>
    <row r="18" spans="1:7" ht="12.4" customHeight="1">
      <c r="A18" s="181" t="s">
        <v>87</v>
      </c>
      <c r="B18" s="181">
        <v>14543.194930216598</v>
      </c>
      <c r="C18" s="209" t="s">
        <v>497</v>
      </c>
      <c r="D18" s="209" t="s">
        <v>228</v>
      </c>
      <c r="E18" s="181"/>
      <c r="F18" s="181"/>
      <c r="G18" s="181"/>
    </row>
    <row r="19" spans="1:7" ht="12.4" customHeight="1">
      <c r="A19" s="181" t="s">
        <v>136</v>
      </c>
      <c r="B19" s="181">
        <v>47296.986953270178</v>
      </c>
      <c r="C19" s="209" t="s">
        <v>497</v>
      </c>
      <c r="D19" s="209" t="s">
        <v>197</v>
      </c>
      <c r="E19" s="181"/>
      <c r="F19" s="181"/>
      <c r="G19" s="181"/>
    </row>
    <row r="20" spans="1:7" ht="12.4" customHeight="1">
      <c r="A20" s="181" t="s">
        <v>11</v>
      </c>
      <c r="B20" s="181">
        <v>4549.6139284125493</v>
      </c>
      <c r="C20" s="209" t="s">
        <v>497</v>
      </c>
      <c r="D20" s="209" t="s">
        <v>625</v>
      </c>
      <c r="E20" s="181"/>
      <c r="F20" s="181"/>
      <c r="G20" s="181"/>
    </row>
    <row r="21" spans="1:7" ht="12.4" customHeight="1">
      <c r="A21" s="181" t="s">
        <v>84</v>
      </c>
      <c r="B21" s="181">
        <v>19345.270508812537</v>
      </c>
      <c r="C21" s="209" t="s">
        <v>497</v>
      </c>
      <c r="D21" s="209" t="s">
        <v>227</v>
      </c>
      <c r="E21" s="181"/>
      <c r="F21" s="181"/>
      <c r="G21" s="181"/>
    </row>
    <row r="22" spans="1:7" ht="12.4" customHeight="1">
      <c r="A22" s="181" t="s">
        <v>78</v>
      </c>
      <c r="B22" s="181">
        <v>54545.395722000001</v>
      </c>
      <c r="C22" s="209" t="s">
        <v>512</v>
      </c>
      <c r="D22" s="209" t="s">
        <v>190</v>
      </c>
      <c r="E22" s="181"/>
      <c r="F22" s="181"/>
      <c r="G22" s="181"/>
    </row>
    <row r="23" spans="1:7" ht="12.4" customHeight="1">
      <c r="A23" s="181" t="s">
        <v>85</v>
      </c>
      <c r="B23" s="181">
        <v>3237.7720613064625</v>
      </c>
      <c r="C23" s="209" t="s">
        <v>497</v>
      </c>
      <c r="D23" s="209" t="s">
        <v>626</v>
      </c>
      <c r="E23" s="181"/>
      <c r="F23" s="181"/>
      <c r="G23" s="181"/>
    </row>
    <row r="24" spans="1:7" ht="12.4" customHeight="1">
      <c r="A24" s="181" t="s">
        <v>81</v>
      </c>
      <c r="B24" s="181">
        <v>8866.374537329677</v>
      </c>
      <c r="C24" s="209" t="s">
        <v>497</v>
      </c>
      <c r="D24" s="209" t="s">
        <v>288</v>
      </c>
      <c r="E24" s="181"/>
      <c r="F24" s="181"/>
      <c r="G24" s="181"/>
    </row>
    <row r="25" spans="1:7" ht="12.4" customHeight="1">
      <c r="A25" s="181" t="s">
        <v>111</v>
      </c>
      <c r="B25" s="181">
        <v>14962.03740318677</v>
      </c>
      <c r="C25" s="209" t="s">
        <v>497</v>
      </c>
      <c r="D25" s="209" t="s">
        <v>266</v>
      </c>
      <c r="E25" s="181"/>
      <c r="F25" s="181"/>
      <c r="G25" s="181"/>
    </row>
    <row r="26" spans="1:7" ht="12.4" customHeight="1">
      <c r="A26" s="181" t="s">
        <v>128</v>
      </c>
      <c r="B26" s="181">
        <v>18059.337664067385</v>
      </c>
      <c r="C26" s="209" t="s">
        <v>497</v>
      </c>
      <c r="D26" s="209" t="s">
        <v>243</v>
      </c>
      <c r="E26" s="181"/>
      <c r="F26" s="181"/>
      <c r="G26" s="181"/>
    </row>
    <row r="27" spans="1:7" ht="12.4" customHeight="1">
      <c r="A27" s="181" t="s">
        <v>9</v>
      </c>
      <c r="B27" s="181">
        <v>14592.101978999999</v>
      </c>
      <c r="C27" s="209" t="s">
        <v>592</v>
      </c>
      <c r="D27" s="209" t="s">
        <v>299</v>
      </c>
      <c r="E27" s="181"/>
      <c r="F27" s="181"/>
      <c r="G27" s="181"/>
    </row>
    <row r="28" spans="1:7" ht="12.4" customHeight="1">
      <c r="A28" s="181" t="s">
        <v>323</v>
      </c>
      <c r="B28" s="181">
        <v>61859.946939146233</v>
      </c>
      <c r="C28" s="209" t="s">
        <v>497</v>
      </c>
      <c r="D28" s="209" t="s">
        <v>181</v>
      </c>
      <c r="E28" s="181"/>
      <c r="F28" s="181"/>
      <c r="G28" s="181"/>
    </row>
    <row r="29" spans="1:7" ht="12.4" customHeight="1">
      <c r="A29" s="181" t="s">
        <v>94</v>
      </c>
      <c r="B29" s="181">
        <v>24505.885706000001</v>
      </c>
      <c r="C29" s="209" t="s">
        <v>512</v>
      </c>
      <c r="D29" s="209" t="s">
        <v>230</v>
      </c>
      <c r="E29" s="181"/>
      <c r="F29" s="181"/>
      <c r="G29" s="181"/>
    </row>
    <row r="30" spans="1:7" ht="12.4" customHeight="1">
      <c r="A30" s="181" t="s">
        <v>60</v>
      </c>
      <c r="B30" s="181">
        <v>1904.9412338876475</v>
      </c>
      <c r="C30" s="209" t="s">
        <v>497</v>
      </c>
      <c r="D30" s="209" t="s">
        <v>627</v>
      </c>
      <c r="E30" s="181"/>
      <c r="F30" s="181"/>
      <c r="G30" s="181"/>
    </row>
    <row r="31" spans="1:7" ht="12.4" customHeight="1">
      <c r="A31" s="181" t="s">
        <v>79</v>
      </c>
      <c r="B31" s="181">
        <v>780.07454659770406</v>
      </c>
      <c r="C31" s="209" t="s">
        <v>497</v>
      </c>
      <c r="D31" s="209" t="s">
        <v>628</v>
      </c>
      <c r="E31" s="181"/>
      <c r="F31" s="181"/>
      <c r="G31" s="181"/>
    </row>
    <row r="32" spans="1:7" ht="12.4" customHeight="1">
      <c r="A32" s="181" t="s">
        <v>65</v>
      </c>
      <c r="B32" s="181">
        <v>4261.7983929757047</v>
      </c>
      <c r="C32" s="209" t="s">
        <v>497</v>
      </c>
      <c r="D32" s="209" t="s">
        <v>249</v>
      </c>
      <c r="E32" s="181"/>
      <c r="F32" s="181"/>
      <c r="G32" s="181"/>
    </row>
    <row r="33" spans="1:7" ht="12.4" customHeight="1">
      <c r="A33" s="181" t="s">
        <v>57</v>
      </c>
      <c r="B33" s="181">
        <v>3691.3295527122891</v>
      </c>
      <c r="C33" s="209" t="s">
        <v>497</v>
      </c>
      <c r="D33" s="209" t="s">
        <v>629</v>
      </c>
      <c r="E33" s="181"/>
      <c r="F33" s="181"/>
      <c r="G33" s="181"/>
    </row>
    <row r="34" spans="1:7" ht="12.4" customHeight="1">
      <c r="A34" s="181" t="s">
        <v>38</v>
      </c>
      <c r="B34" s="181">
        <v>51341.714241000001</v>
      </c>
      <c r="C34" s="209" t="s">
        <v>512</v>
      </c>
      <c r="D34" s="209" t="s">
        <v>192</v>
      </c>
      <c r="E34" s="181"/>
      <c r="F34" s="181"/>
      <c r="G34" s="181"/>
    </row>
    <row r="35" spans="1:7" ht="12.4" customHeight="1">
      <c r="A35" s="181" t="s">
        <v>58</v>
      </c>
      <c r="B35" s="181">
        <v>25040.966626000001</v>
      </c>
      <c r="C35" s="209" t="s">
        <v>512</v>
      </c>
      <c r="D35" s="209" t="s">
        <v>262</v>
      </c>
      <c r="E35" s="181"/>
      <c r="F35" s="181"/>
      <c r="G35" s="181"/>
    </row>
    <row r="36" spans="1:7" ht="12.4" customHeight="1">
      <c r="A36" s="181" t="s">
        <v>1</v>
      </c>
      <c r="B36" s="181">
        <v>14306.396116</v>
      </c>
      <c r="C36" s="209" t="s">
        <v>592</v>
      </c>
      <c r="D36" s="209" t="s">
        <v>234</v>
      </c>
      <c r="E36" s="181"/>
      <c r="F36" s="181"/>
      <c r="G36" s="181"/>
    </row>
    <row r="37" spans="1:7" ht="12.4" customHeight="1">
      <c r="A37" s="181" t="s">
        <v>31</v>
      </c>
      <c r="B37" s="181">
        <v>16100.626883999999</v>
      </c>
      <c r="C37" s="209" t="s">
        <v>512</v>
      </c>
      <c r="D37" s="209" t="s">
        <v>282</v>
      </c>
      <c r="E37" s="181"/>
      <c r="F37" s="181"/>
      <c r="G37" s="181"/>
    </row>
    <row r="38" spans="1:7" ht="12.4" customHeight="1">
      <c r="A38" s="181" t="s">
        <v>113</v>
      </c>
      <c r="B38" s="181">
        <v>20403.377286999999</v>
      </c>
      <c r="C38" s="209" t="s">
        <v>512</v>
      </c>
      <c r="D38" s="209" t="s">
        <v>239</v>
      </c>
      <c r="E38" s="181"/>
      <c r="F38" s="181"/>
      <c r="G38" s="181"/>
    </row>
    <row r="39" spans="1:7" ht="12.4" customHeight="1">
      <c r="A39" s="181" t="s">
        <v>324</v>
      </c>
      <c r="B39" s="181">
        <v>3832.1304457561082</v>
      </c>
      <c r="C39" s="209" t="s">
        <v>497</v>
      </c>
      <c r="D39" s="209" t="s">
        <v>630</v>
      </c>
      <c r="E39" s="181"/>
      <c r="F39" s="181"/>
      <c r="G39" s="181"/>
    </row>
    <row r="40" spans="1:7" ht="12.4" customHeight="1">
      <c r="A40" s="181" t="s">
        <v>114</v>
      </c>
      <c r="B40" s="181">
        <v>28103.63248</v>
      </c>
      <c r="C40" s="209" t="s">
        <v>497</v>
      </c>
      <c r="D40" s="209" t="s">
        <v>317</v>
      </c>
      <c r="E40" s="181"/>
      <c r="F40" s="181"/>
      <c r="G40" s="181"/>
    </row>
    <row r="41" spans="1:7" ht="12.4" customHeight="1">
      <c r="A41" s="181" t="s">
        <v>73</v>
      </c>
      <c r="B41" s="181" t="s">
        <v>339</v>
      </c>
      <c r="C41" s="209" t="s">
        <v>338</v>
      </c>
      <c r="D41" s="209" t="s">
        <v>338</v>
      </c>
      <c r="E41" s="181"/>
      <c r="F41" s="181"/>
      <c r="G41" s="181"/>
    </row>
    <row r="42" spans="1:7" ht="12.4" customHeight="1">
      <c r="A42" s="181" t="s">
        <v>138</v>
      </c>
      <c r="B42" s="181">
        <v>41318.448297000003</v>
      </c>
      <c r="C42" s="209" t="s">
        <v>512</v>
      </c>
      <c r="D42" s="209" t="s">
        <v>207</v>
      </c>
      <c r="E42" s="181"/>
      <c r="F42" s="181"/>
      <c r="G42" s="181"/>
    </row>
    <row r="43" spans="1:7" ht="12.4" customHeight="1">
      <c r="A43" s="181" t="s">
        <v>80</v>
      </c>
      <c r="B43" s="181">
        <v>42577.456799</v>
      </c>
      <c r="C43" s="209" t="s">
        <v>512</v>
      </c>
      <c r="D43" s="209" t="s">
        <v>204</v>
      </c>
      <c r="E43" s="181"/>
      <c r="F43" s="181"/>
      <c r="G43" s="181"/>
    </row>
    <row r="44" spans="1:7" ht="12.4" customHeight="1">
      <c r="A44" s="181" t="s">
        <v>103</v>
      </c>
      <c r="B44" s="181">
        <v>59825.555342</v>
      </c>
      <c r="C44" s="209" t="s">
        <v>512</v>
      </c>
      <c r="D44" s="209" t="s">
        <v>183</v>
      </c>
      <c r="E44" s="181"/>
      <c r="F44" s="181"/>
      <c r="G44" s="181"/>
    </row>
    <row r="45" spans="1:7" ht="12.4" customHeight="1">
      <c r="A45" s="181" t="s">
        <v>64</v>
      </c>
      <c r="B45" s="181">
        <v>11853.657944373212</v>
      </c>
      <c r="C45" s="209" t="s">
        <v>497</v>
      </c>
      <c r="D45" s="209" t="s">
        <v>276</v>
      </c>
      <c r="E45" s="181"/>
      <c r="F45" s="181"/>
      <c r="G45" s="181"/>
    </row>
    <row r="46" spans="1:7" ht="12.4" customHeight="1">
      <c r="A46" s="181" t="s">
        <v>19</v>
      </c>
      <c r="B46" s="181">
        <v>11643.214667887079</v>
      </c>
      <c r="C46" s="209" t="s">
        <v>497</v>
      </c>
      <c r="D46" s="209" t="s">
        <v>238</v>
      </c>
      <c r="E46" s="181"/>
      <c r="F46" s="181"/>
      <c r="G46" s="181"/>
    </row>
    <row r="47" spans="1:7" ht="12.4" customHeight="1">
      <c r="A47" s="181" t="s">
        <v>100</v>
      </c>
      <c r="B47" s="181">
        <v>8816.6430463032102</v>
      </c>
      <c r="C47" s="209" t="s">
        <v>497</v>
      </c>
      <c r="D47" s="209" t="s">
        <v>290</v>
      </c>
      <c r="E47" s="181"/>
      <c r="F47" s="181"/>
      <c r="G47" s="181"/>
    </row>
    <row r="48" spans="1:7" ht="12.4" customHeight="1">
      <c r="A48" s="181" t="s">
        <v>134</v>
      </c>
      <c r="B48" s="181">
        <v>38863.557864000002</v>
      </c>
      <c r="C48" s="209" t="s">
        <v>512</v>
      </c>
      <c r="D48" s="209" t="s">
        <v>209</v>
      </c>
      <c r="E48" s="181"/>
      <c r="F48" s="181"/>
      <c r="G48" s="181"/>
    </row>
    <row r="49" spans="1:7" ht="12.4" customHeight="1">
      <c r="A49" s="181" t="s">
        <v>17</v>
      </c>
      <c r="B49" s="181">
        <v>2154.3601861676548</v>
      </c>
      <c r="C49" s="209" t="s">
        <v>497</v>
      </c>
      <c r="D49" s="209" t="s">
        <v>631</v>
      </c>
      <c r="E49" s="181"/>
      <c r="F49" s="181"/>
      <c r="G49" s="181"/>
    </row>
    <row r="50" spans="1:7" ht="12.4" customHeight="1">
      <c r="A50" s="181" t="s">
        <v>105</v>
      </c>
      <c r="B50" s="181">
        <v>51311.867037999997</v>
      </c>
      <c r="C50" s="209" t="s">
        <v>512</v>
      </c>
      <c r="D50" s="209" t="s">
        <v>193</v>
      </c>
      <c r="E50" s="181"/>
      <c r="F50" s="181"/>
      <c r="G50" s="181"/>
    </row>
    <row r="51" spans="1:7" ht="12.4" customHeight="1">
      <c r="A51" s="181" t="s">
        <v>24</v>
      </c>
      <c r="B51" s="181">
        <v>49144.871037999997</v>
      </c>
      <c r="C51" s="209" t="s">
        <v>512</v>
      </c>
      <c r="D51" s="209" t="s">
        <v>195</v>
      </c>
      <c r="E51" s="181"/>
      <c r="F51" s="181"/>
      <c r="G51" s="181"/>
    </row>
    <row r="52" spans="1:7" ht="12.4" customHeight="1">
      <c r="A52" s="181" t="s">
        <v>131</v>
      </c>
      <c r="B52" s="181">
        <v>15102.531186426335</v>
      </c>
      <c r="C52" s="209" t="s">
        <v>497</v>
      </c>
      <c r="D52" s="209" t="s">
        <v>278</v>
      </c>
      <c r="E52" s="181"/>
      <c r="F52" s="181"/>
      <c r="G52" s="181"/>
    </row>
    <row r="53" spans="1:7" ht="12.4" customHeight="1">
      <c r="A53" s="181" t="s">
        <v>222</v>
      </c>
      <c r="B53" s="181">
        <v>2196.4573168011216</v>
      </c>
      <c r="C53" s="209" t="s">
        <v>497</v>
      </c>
      <c r="D53" s="209" t="s">
        <v>632</v>
      </c>
      <c r="E53" s="181"/>
      <c r="F53" s="181"/>
      <c r="G53" s="181"/>
    </row>
    <row r="54" spans="1:7" ht="12.4" customHeight="1">
      <c r="A54" s="181" t="s">
        <v>112</v>
      </c>
      <c r="B54" s="181">
        <v>14594.67369250039</v>
      </c>
      <c r="C54" s="209" t="s">
        <v>497</v>
      </c>
      <c r="D54" s="209" t="s">
        <v>294</v>
      </c>
      <c r="E54" s="181"/>
      <c r="F54" s="181"/>
      <c r="G54" s="181"/>
    </row>
    <row r="55" spans="1:7" ht="12.4" customHeight="1">
      <c r="A55" s="181" t="s">
        <v>20</v>
      </c>
      <c r="B55" s="181">
        <v>56085.343056999998</v>
      </c>
      <c r="C55" s="209" t="s">
        <v>512</v>
      </c>
      <c r="D55" s="209" t="s">
        <v>187</v>
      </c>
      <c r="E55" s="181"/>
      <c r="F55" s="181"/>
      <c r="G55" s="181"/>
    </row>
    <row r="56" spans="1:7" ht="12.4" customHeight="1">
      <c r="A56" s="181" t="s">
        <v>48</v>
      </c>
      <c r="B56" s="181">
        <v>5320.972969363017</v>
      </c>
      <c r="C56" s="209" t="s">
        <v>497</v>
      </c>
      <c r="D56" s="209" t="s">
        <v>260</v>
      </c>
      <c r="E56" s="181"/>
      <c r="F56" s="181"/>
      <c r="G56" s="181"/>
    </row>
    <row r="57" spans="1:7" ht="12.4" customHeight="1">
      <c r="A57" s="181" t="s">
        <v>75</v>
      </c>
      <c r="B57" s="181">
        <v>31412.876602</v>
      </c>
      <c r="C57" s="209" t="s">
        <v>512</v>
      </c>
      <c r="D57" s="209" t="s">
        <v>251</v>
      </c>
      <c r="E57" s="181"/>
      <c r="F57" s="181"/>
      <c r="G57" s="181"/>
    </row>
    <row r="58" spans="1:7" ht="12.4" customHeight="1">
      <c r="A58" s="181" t="s">
        <v>68</v>
      </c>
      <c r="B58" s="181">
        <v>8655.4199184350255</v>
      </c>
      <c r="C58" s="209" t="s">
        <v>497</v>
      </c>
      <c r="D58" s="209" t="s">
        <v>270</v>
      </c>
      <c r="E58" s="181"/>
      <c r="F58" s="181"/>
      <c r="G58" s="181"/>
    </row>
    <row r="59" spans="1:7" ht="12.4" customHeight="1">
      <c r="A59" s="181" t="s">
        <v>77</v>
      </c>
      <c r="B59" s="181">
        <v>2555.9075900708422</v>
      </c>
      <c r="C59" s="209" t="s">
        <v>497</v>
      </c>
      <c r="D59" s="209" t="s">
        <v>633</v>
      </c>
      <c r="E59" s="181"/>
      <c r="F59" s="181"/>
      <c r="G59" s="181"/>
    </row>
    <row r="60" spans="1:7" ht="12.4" customHeight="1">
      <c r="A60" s="181" t="s">
        <v>89</v>
      </c>
      <c r="B60" s="181">
        <v>5810.4265985708007</v>
      </c>
      <c r="C60" s="209" t="s">
        <v>497</v>
      </c>
      <c r="D60" s="209" t="s">
        <v>634</v>
      </c>
      <c r="E60" s="181"/>
      <c r="F60" s="181"/>
      <c r="G60" s="181"/>
    </row>
    <row r="61" spans="1:7" ht="12.4" customHeight="1">
      <c r="A61" s="181" t="s">
        <v>93</v>
      </c>
      <c r="B61" s="181">
        <v>62726.622105882991</v>
      </c>
      <c r="C61" s="209" t="s">
        <v>497</v>
      </c>
      <c r="D61" s="209" t="s">
        <v>180</v>
      </c>
      <c r="E61" s="181"/>
      <c r="F61" s="181"/>
      <c r="G61" s="181"/>
    </row>
    <row r="62" spans="1:7" ht="12.4" customHeight="1">
      <c r="A62" s="181" t="s">
        <v>82</v>
      </c>
      <c r="B62" s="181">
        <v>33974.9107</v>
      </c>
      <c r="C62" s="209" t="s">
        <v>512</v>
      </c>
      <c r="D62" s="209" t="s">
        <v>215</v>
      </c>
      <c r="E62" s="181"/>
      <c r="F62" s="181"/>
      <c r="G62" s="181"/>
    </row>
    <row r="63" spans="1:7" ht="12.4" customHeight="1">
      <c r="A63" s="181" t="s">
        <v>145</v>
      </c>
      <c r="B63" s="181">
        <v>60180.127409000001</v>
      </c>
      <c r="C63" s="209" t="s">
        <v>512</v>
      </c>
      <c r="D63" s="209" t="s">
        <v>182</v>
      </c>
      <c r="E63" s="181"/>
      <c r="F63" s="181"/>
      <c r="G63" s="181"/>
    </row>
    <row r="64" spans="1:7" ht="12.4" customHeight="1">
      <c r="A64" s="181" t="s">
        <v>6</v>
      </c>
      <c r="B64" s="181">
        <v>5901.5949389999996</v>
      </c>
      <c r="C64" s="209" t="s">
        <v>599</v>
      </c>
      <c r="D64" s="209" t="s">
        <v>635</v>
      </c>
      <c r="E64" s="181"/>
      <c r="F64" s="181"/>
      <c r="G64" s="181"/>
    </row>
    <row r="65" spans="1:7" ht="12.4" customHeight="1">
      <c r="A65" s="181" t="s">
        <v>8</v>
      </c>
      <c r="B65" s="181">
        <v>11050.882373</v>
      </c>
      <c r="C65" s="209" t="s">
        <v>592</v>
      </c>
      <c r="D65" s="209" t="s">
        <v>279</v>
      </c>
      <c r="E65" s="181"/>
      <c r="F65" s="181"/>
      <c r="G65" s="181"/>
    </row>
    <row r="66" spans="1:7" ht="12.4" customHeight="1">
      <c r="A66" s="181" t="s">
        <v>22</v>
      </c>
      <c r="B66" s="181">
        <v>14535.863064123385</v>
      </c>
      <c r="C66" s="209" t="s">
        <v>592</v>
      </c>
      <c r="D66" s="209" t="s">
        <v>237</v>
      </c>
      <c r="E66" s="181"/>
      <c r="F66" s="181"/>
      <c r="G66" s="181"/>
    </row>
    <row r="67" spans="1:7" ht="12.4" customHeight="1">
      <c r="A67" s="181" t="s">
        <v>40</v>
      </c>
      <c r="B67" s="181">
        <v>10919.862689778369</v>
      </c>
      <c r="C67" s="209" t="s">
        <v>497</v>
      </c>
      <c r="D67" s="209" t="s">
        <v>229</v>
      </c>
      <c r="E67" s="181"/>
      <c r="F67" s="181"/>
      <c r="G67" s="181"/>
    </row>
    <row r="68" spans="1:7" ht="12.4" customHeight="1">
      <c r="A68" s="181" t="s">
        <v>110</v>
      </c>
      <c r="B68" s="181">
        <v>88496.484165000002</v>
      </c>
      <c r="C68" s="209" t="s">
        <v>512</v>
      </c>
      <c r="D68" s="209" t="s">
        <v>173</v>
      </c>
      <c r="E68" s="181"/>
      <c r="F68" s="181"/>
      <c r="G68" s="181"/>
    </row>
    <row r="69" spans="1:7" ht="12.4" customHeight="1">
      <c r="A69" s="181" t="s">
        <v>91</v>
      </c>
      <c r="B69" s="181">
        <v>42209.211172000003</v>
      </c>
      <c r="C69" s="209" t="s">
        <v>512</v>
      </c>
      <c r="D69" s="209" t="s">
        <v>205</v>
      </c>
      <c r="E69" s="181"/>
      <c r="F69" s="181"/>
      <c r="G69" s="181"/>
    </row>
    <row r="70" spans="1:7" ht="12.4" customHeight="1">
      <c r="A70" s="181" t="s">
        <v>26</v>
      </c>
      <c r="B70" s="181">
        <v>44139.759915000002</v>
      </c>
      <c r="C70" s="209" t="s">
        <v>512</v>
      </c>
      <c r="D70" s="209" t="s">
        <v>199</v>
      </c>
      <c r="E70" s="181"/>
      <c r="F70" s="181"/>
      <c r="G70" s="181"/>
    </row>
    <row r="71" spans="1:7" ht="12.4" customHeight="1">
      <c r="A71" s="181" t="s">
        <v>14</v>
      </c>
      <c r="B71" s="181">
        <v>43278.538719999997</v>
      </c>
      <c r="C71" s="209" t="s">
        <v>512</v>
      </c>
      <c r="D71" s="209" t="s">
        <v>202</v>
      </c>
      <c r="E71" s="181"/>
      <c r="F71" s="181"/>
      <c r="G71" s="181"/>
    </row>
    <row r="72" spans="1:7" ht="12.4" customHeight="1">
      <c r="A72" s="181" t="s">
        <v>97</v>
      </c>
      <c r="B72" s="181">
        <v>10093.964013072564</v>
      </c>
      <c r="C72" s="209" t="s">
        <v>497</v>
      </c>
      <c r="D72" s="209" t="s">
        <v>255</v>
      </c>
      <c r="E72" s="181"/>
      <c r="F72" s="181"/>
      <c r="G72" s="181"/>
    </row>
    <row r="73" spans="1:7" ht="12.4" customHeight="1">
      <c r="A73" s="181" t="s">
        <v>63</v>
      </c>
      <c r="B73" s="181">
        <v>26172.35198554716</v>
      </c>
      <c r="C73" s="209" t="s">
        <v>497</v>
      </c>
      <c r="D73" s="209" t="s">
        <v>245</v>
      </c>
      <c r="E73" s="181"/>
      <c r="F73" s="181"/>
      <c r="G73" s="181"/>
    </row>
    <row r="74" spans="1:7" ht="12.4" customHeight="1">
      <c r="A74" s="181" t="s">
        <v>34</v>
      </c>
      <c r="B74" s="181">
        <v>4294.9367890511494</v>
      </c>
      <c r="C74" s="209" t="s">
        <v>497</v>
      </c>
      <c r="D74" s="209" t="s">
        <v>636</v>
      </c>
      <c r="E74" s="181"/>
      <c r="F74" s="181"/>
      <c r="G74" s="181"/>
    </row>
    <row r="75" spans="1:7" ht="12.4" customHeight="1">
      <c r="A75" s="181" t="s">
        <v>125</v>
      </c>
      <c r="B75" s="181">
        <v>51708.274757442661</v>
      </c>
      <c r="C75" s="209" t="s">
        <v>497</v>
      </c>
      <c r="D75" s="209" t="s">
        <v>191</v>
      </c>
      <c r="E75" s="181"/>
      <c r="F75" s="181"/>
      <c r="G75" s="181"/>
    </row>
    <row r="76" spans="1:7" ht="12.4" customHeight="1">
      <c r="A76" s="181" t="s">
        <v>102</v>
      </c>
      <c r="B76" s="181">
        <v>5245.122715659516</v>
      </c>
      <c r="C76" s="209" t="s">
        <v>497</v>
      </c>
      <c r="D76" s="209" t="s">
        <v>637</v>
      </c>
      <c r="E76" s="181"/>
      <c r="F76" s="181"/>
      <c r="G76" s="181"/>
    </row>
    <row r="77" spans="1:7" ht="12.4" customHeight="1">
      <c r="A77" s="181" t="s">
        <v>98</v>
      </c>
      <c r="B77" s="181">
        <v>7777.7771375348575</v>
      </c>
      <c r="C77" s="209" t="s">
        <v>497</v>
      </c>
      <c r="D77" s="209" t="s">
        <v>225</v>
      </c>
      <c r="E77" s="181"/>
      <c r="F77" s="181"/>
      <c r="G77" s="181"/>
    </row>
    <row r="78" spans="1:7" ht="12.4" customHeight="1">
      <c r="A78" s="181" t="s">
        <v>126</v>
      </c>
      <c r="B78" s="181">
        <v>32194.408209000001</v>
      </c>
      <c r="C78" s="209" t="s">
        <v>512</v>
      </c>
      <c r="D78" s="209" t="s">
        <v>303</v>
      </c>
      <c r="E78" s="181"/>
      <c r="F78" s="181"/>
      <c r="G78" s="181"/>
    </row>
    <row r="79" spans="1:7" ht="12.4" customHeight="1">
      <c r="A79" s="181" t="s">
        <v>117</v>
      </c>
      <c r="B79" s="181">
        <v>16416.891561049393</v>
      </c>
      <c r="C79" s="209" t="s">
        <v>497</v>
      </c>
      <c r="D79" s="209" t="s">
        <v>248</v>
      </c>
      <c r="E79" s="181"/>
      <c r="F79" s="181"/>
      <c r="G79" s="181"/>
    </row>
    <row r="80" spans="1:7" ht="12.4" customHeight="1">
      <c r="A80" s="181" t="s">
        <v>130</v>
      </c>
      <c r="B80" s="181">
        <v>3068.1729148280369</v>
      </c>
      <c r="C80" s="209" t="s">
        <v>497</v>
      </c>
      <c r="D80" s="209" t="s">
        <v>638</v>
      </c>
      <c r="E80" s="181"/>
      <c r="F80" s="181"/>
      <c r="G80" s="181"/>
    </row>
    <row r="81" spans="1:7" ht="12.4" customHeight="1">
      <c r="A81" s="181" t="s">
        <v>96</v>
      </c>
      <c r="B81" s="181">
        <v>14423.343192079315</v>
      </c>
      <c r="C81" s="209" t="s">
        <v>497</v>
      </c>
      <c r="D81" s="209" t="s">
        <v>319</v>
      </c>
      <c r="E81" s="181"/>
      <c r="F81" s="181"/>
      <c r="G81" s="181"/>
    </row>
    <row r="82" spans="1:7" ht="12.4" customHeight="1">
      <c r="A82" s="181" t="s">
        <v>118</v>
      </c>
      <c r="B82" s="181">
        <v>38136.071059000002</v>
      </c>
      <c r="C82" s="209" t="s">
        <v>512</v>
      </c>
      <c r="D82" s="209" t="s">
        <v>210</v>
      </c>
      <c r="E82" s="181"/>
      <c r="F82" s="181"/>
      <c r="G82" s="181"/>
    </row>
    <row r="83" spans="1:7" ht="12.4" customHeight="1">
      <c r="A83" s="181" t="s">
        <v>142</v>
      </c>
      <c r="B83" s="181">
        <v>120979.704436</v>
      </c>
      <c r="C83" s="209" t="s">
        <v>512</v>
      </c>
      <c r="D83" s="209" t="s">
        <v>170</v>
      </c>
      <c r="E83" s="181"/>
      <c r="F83" s="181"/>
      <c r="G83" s="181"/>
    </row>
    <row r="84" spans="1:7" ht="12.4" customHeight="1">
      <c r="A84" s="181" t="s">
        <v>531</v>
      </c>
      <c r="B84" s="181">
        <v>16624.858015189075</v>
      </c>
      <c r="C84" s="209" t="s">
        <v>497</v>
      </c>
      <c r="D84" s="209" t="s">
        <v>275</v>
      </c>
      <c r="E84" s="181"/>
      <c r="F84" s="181"/>
      <c r="G84" s="181"/>
    </row>
    <row r="85" spans="1:7" ht="12.4" customHeight="1">
      <c r="A85" s="181" t="s">
        <v>53</v>
      </c>
      <c r="B85" s="181">
        <v>1652.3991393942579</v>
      </c>
      <c r="C85" s="209" t="s">
        <v>497</v>
      </c>
      <c r="D85" s="209" t="s">
        <v>639</v>
      </c>
      <c r="E85" s="181"/>
      <c r="F85" s="181"/>
      <c r="G85" s="181"/>
    </row>
    <row r="86" spans="1:7" ht="12.4" customHeight="1">
      <c r="A86" s="181" t="s">
        <v>62</v>
      </c>
      <c r="B86" s="181">
        <v>1071.3376209938456</v>
      </c>
      <c r="C86" s="209" t="s">
        <v>497</v>
      </c>
      <c r="D86" s="209" t="s">
        <v>640</v>
      </c>
      <c r="E86" s="181"/>
      <c r="F86" s="181"/>
      <c r="G86" s="181"/>
    </row>
    <row r="87" spans="1:7" ht="12.4" customHeight="1">
      <c r="A87" s="181" t="s">
        <v>44</v>
      </c>
      <c r="B87" s="181">
        <v>28207.704231085114</v>
      </c>
      <c r="C87" s="209" t="s">
        <v>497</v>
      </c>
      <c r="D87" s="209" t="s">
        <v>267</v>
      </c>
      <c r="E87" s="181"/>
      <c r="F87" s="181"/>
      <c r="G87" s="181"/>
    </row>
    <row r="88" spans="1:7" ht="12.4" customHeight="1">
      <c r="A88" s="181" t="s">
        <v>66</v>
      </c>
      <c r="B88" s="181">
        <v>2344.2944320171346</v>
      </c>
      <c r="C88" s="209" t="s">
        <v>497</v>
      </c>
      <c r="D88" s="209" t="s">
        <v>641</v>
      </c>
      <c r="E88" s="181"/>
      <c r="F88" s="181"/>
      <c r="G88" s="181"/>
    </row>
    <row r="89" spans="1:7" ht="12.4" customHeight="1">
      <c r="A89" s="181" t="s">
        <v>144</v>
      </c>
      <c r="B89" s="181">
        <v>43678.508914999999</v>
      </c>
      <c r="C89" s="209" t="s">
        <v>497</v>
      </c>
      <c r="D89" s="209" t="s">
        <v>201</v>
      </c>
      <c r="E89" s="181"/>
      <c r="F89" s="181"/>
      <c r="G89" s="181"/>
    </row>
    <row r="90" spans="1:7" ht="12.4" customHeight="1">
      <c r="A90" s="181" t="s">
        <v>133</v>
      </c>
      <c r="B90" s="181">
        <v>22752.217930019684</v>
      </c>
      <c r="C90" s="209" t="s">
        <v>497</v>
      </c>
      <c r="D90" s="209" t="s">
        <v>313</v>
      </c>
      <c r="E90" s="181"/>
      <c r="F90" s="181"/>
      <c r="G90" s="181"/>
    </row>
    <row r="91" spans="1:7" ht="12.4" customHeight="1">
      <c r="A91" s="181" t="s">
        <v>15</v>
      </c>
      <c r="B91" s="181">
        <v>20703.388782000002</v>
      </c>
      <c r="C91" s="209" t="s">
        <v>512</v>
      </c>
      <c r="D91" s="209" t="s">
        <v>308</v>
      </c>
      <c r="E91" s="181"/>
      <c r="F91" s="181"/>
      <c r="G91" s="181"/>
    </row>
    <row r="92" spans="1:7" ht="12.4" customHeight="1">
      <c r="A92" s="181" t="s">
        <v>115</v>
      </c>
      <c r="B92" s="181">
        <v>12564.894000092363</v>
      </c>
      <c r="C92" s="209" t="s">
        <v>497</v>
      </c>
      <c r="D92" s="209" t="s">
        <v>235</v>
      </c>
      <c r="E92" s="181"/>
      <c r="F92" s="181"/>
      <c r="G92" s="181"/>
    </row>
    <row r="93" spans="1:7" ht="12.4" customHeight="1">
      <c r="A93" s="181" t="s">
        <v>121</v>
      </c>
      <c r="B93" s="181">
        <v>12203.471850445059</v>
      </c>
      <c r="C93" s="209" t="s">
        <v>497</v>
      </c>
      <c r="D93" s="209" t="s">
        <v>233</v>
      </c>
      <c r="E93" s="181"/>
      <c r="F93" s="181"/>
      <c r="G93" s="181"/>
    </row>
    <row r="94" spans="1:7" ht="12.4" customHeight="1">
      <c r="A94" s="181" t="s">
        <v>140</v>
      </c>
      <c r="B94" s="181">
        <v>21301.486805099525</v>
      </c>
      <c r="C94" s="209" t="s">
        <v>497</v>
      </c>
      <c r="D94" s="209" t="s">
        <v>311</v>
      </c>
      <c r="E94" s="181"/>
      <c r="F94" s="181"/>
      <c r="G94" s="181"/>
    </row>
    <row r="95" spans="1:7" ht="12.4" customHeight="1">
      <c r="A95" s="181" t="s">
        <v>39</v>
      </c>
      <c r="B95" s="181">
        <v>8611.7098331261095</v>
      </c>
      <c r="C95" s="209" t="s">
        <v>497</v>
      </c>
      <c r="D95" s="209" t="s">
        <v>231</v>
      </c>
      <c r="E95" s="181"/>
      <c r="F95" s="181"/>
      <c r="G95" s="181"/>
    </row>
    <row r="96" spans="1:7" ht="12.4" customHeight="1">
      <c r="A96" s="181" t="s">
        <v>51</v>
      </c>
      <c r="B96" s="181">
        <v>1320.9556318603777</v>
      </c>
      <c r="C96" s="209" t="s">
        <v>497</v>
      </c>
      <c r="D96" s="209" t="s">
        <v>642</v>
      </c>
      <c r="E96" s="181"/>
      <c r="F96" s="181"/>
      <c r="G96" s="181"/>
    </row>
    <row r="97" spans="1:7" ht="12.4" customHeight="1">
      <c r="A97" s="181" t="s">
        <v>127</v>
      </c>
      <c r="B97" s="181">
        <v>10704.665195899841</v>
      </c>
      <c r="C97" s="209" t="s">
        <v>497</v>
      </c>
      <c r="D97" s="209" t="s">
        <v>254</v>
      </c>
      <c r="E97" s="181"/>
      <c r="F97" s="181"/>
      <c r="G97" s="181"/>
    </row>
    <row r="98" spans="1:7" ht="12.4" customHeight="1">
      <c r="A98" s="181" t="s">
        <v>42</v>
      </c>
      <c r="B98" s="181">
        <v>3330.621325713943</v>
      </c>
      <c r="C98" s="209" t="s">
        <v>497</v>
      </c>
      <c r="D98" s="209" t="s">
        <v>643</v>
      </c>
      <c r="E98" s="181"/>
      <c r="F98" s="181"/>
      <c r="G98" s="181"/>
    </row>
    <row r="99" spans="1:7" ht="12.4" customHeight="1">
      <c r="A99" s="181" t="s">
        <v>59</v>
      </c>
      <c r="B99" s="181">
        <v>59644.990596000003</v>
      </c>
      <c r="C99" s="209" t="s">
        <v>512</v>
      </c>
      <c r="D99" s="209" t="s">
        <v>184</v>
      </c>
      <c r="E99" s="181"/>
      <c r="F99" s="181"/>
      <c r="G99" s="181"/>
    </row>
    <row r="100" spans="1:7" ht="12.4" customHeight="1">
      <c r="A100" s="181" t="s">
        <v>116</v>
      </c>
      <c r="B100" s="181">
        <v>43774.488674</v>
      </c>
      <c r="C100" s="209" t="s">
        <v>512</v>
      </c>
      <c r="D100" s="209" t="s">
        <v>200</v>
      </c>
      <c r="E100" s="181"/>
      <c r="F100" s="181"/>
      <c r="G100" s="181"/>
    </row>
    <row r="101" spans="1:7" ht="12.4" customHeight="1">
      <c r="A101" s="181" t="s">
        <v>101</v>
      </c>
      <c r="B101" s="181">
        <v>5833.6001373812242</v>
      </c>
      <c r="C101" s="209" t="s">
        <v>497</v>
      </c>
      <c r="D101" s="209" t="s">
        <v>296</v>
      </c>
      <c r="E101" s="181"/>
      <c r="F101" s="181"/>
      <c r="G101" s="181"/>
    </row>
    <row r="102" spans="1:7" ht="12.4" customHeight="1">
      <c r="A102" s="181" t="s">
        <v>61</v>
      </c>
      <c r="B102" s="181">
        <v>888.77875588778215</v>
      </c>
      <c r="C102" s="209" t="s">
        <v>497</v>
      </c>
      <c r="D102" s="209" t="s">
        <v>644</v>
      </c>
      <c r="E102" s="181"/>
      <c r="F102" s="181"/>
      <c r="G102" s="181"/>
    </row>
    <row r="103" spans="1:7" ht="12.4" customHeight="1">
      <c r="A103" s="181" t="s">
        <v>12</v>
      </c>
      <c r="B103" s="181">
        <v>5281.4014211915564</v>
      </c>
      <c r="C103" s="209" t="s">
        <v>497</v>
      </c>
      <c r="D103" s="209" t="s">
        <v>259</v>
      </c>
      <c r="E103" s="181"/>
      <c r="F103" s="181"/>
      <c r="G103" s="181"/>
    </row>
    <row r="104" spans="1:7" ht="12.4" customHeight="1">
      <c r="A104" s="181" t="s">
        <v>109</v>
      </c>
      <c r="B104" s="181">
        <v>66830.569149999996</v>
      </c>
      <c r="C104" s="209" t="s">
        <v>512</v>
      </c>
      <c r="D104" s="209" t="s">
        <v>177</v>
      </c>
      <c r="E104" s="181"/>
      <c r="F104" s="181"/>
      <c r="G104" s="181"/>
    </row>
    <row r="105" spans="1:7" ht="12.4" customHeight="1">
      <c r="A105" s="181" t="s">
        <v>122</v>
      </c>
      <c r="B105" s="181">
        <v>29289.700195267615</v>
      </c>
      <c r="C105" s="209" t="s">
        <v>497</v>
      </c>
      <c r="D105" s="209" t="s">
        <v>274</v>
      </c>
      <c r="E105" s="181"/>
      <c r="F105" s="181"/>
      <c r="G105" s="181"/>
    </row>
    <row r="106" spans="1:7" ht="12.4" customHeight="1">
      <c r="A106" s="181" t="s">
        <v>10</v>
      </c>
      <c r="B106" s="181">
        <v>4854.943931081315</v>
      </c>
      <c r="C106" s="209" t="s">
        <v>497</v>
      </c>
      <c r="D106" s="209" t="s">
        <v>240</v>
      </c>
      <c r="E106" s="181"/>
      <c r="F106" s="181"/>
      <c r="G106" s="181"/>
    </row>
    <row r="107" spans="1:7" ht="12.4" customHeight="1">
      <c r="A107" s="181" t="s">
        <v>119</v>
      </c>
      <c r="B107" s="181">
        <v>31834.014338600427</v>
      </c>
      <c r="C107" s="209" t="s">
        <v>497</v>
      </c>
      <c r="D107" s="209" t="s">
        <v>316</v>
      </c>
      <c r="E107" s="181"/>
      <c r="F107" s="181"/>
      <c r="G107" s="181"/>
    </row>
    <row r="108" spans="1:7" ht="12.4" customHeight="1">
      <c r="A108" s="181" t="s">
        <v>99</v>
      </c>
      <c r="B108" s="181">
        <v>13204.308752022665</v>
      </c>
      <c r="C108" s="209" t="s">
        <v>497</v>
      </c>
      <c r="D108" s="209" t="s">
        <v>277</v>
      </c>
      <c r="E108" s="181"/>
      <c r="F108" s="181"/>
      <c r="G108" s="181"/>
    </row>
    <row r="109" spans="1:7" ht="12.4" customHeight="1">
      <c r="A109" s="181" t="s">
        <v>43</v>
      </c>
      <c r="B109" s="181">
        <v>11254.065500999999</v>
      </c>
      <c r="C109" s="209" t="s">
        <v>591</v>
      </c>
      <c r="D109" s="209" t="s">
        <v>286</v>
      </c>
      <c r="E109" s="181"/>
      <c r="F109" s="181"/>
      <c r="G109" s="181"/>
    </row>
    <row r="110" spans="1:7" ht="12.4" customHeight="1">
      <c r="A110" s="181" t="s">
        <v>16</v>
      </c>
      <c r="B110" s="181">
        <v>8321.216261395075</v>
      </c>
      <c r="C110" s="209" t="s">
        <v>497</v>
      </c>
      <c r="D110" s="209" t="s">
        <v>287</v>
      </c>
      <c r="E110" s="181"/>
      <c r="F110" s="181"/>
      <c r="G110" s="181"/>
    </row>
    <row r="111" spans="1:7" ht="12.4" customHeight="1">
      <c r="A111" s="181" t="s">
        <v>35</v>
      </c>
      <c r="B111" s="181">
        <v>33844.149463000002</v>
      </c>
      <c r="C111" s="209" t="s">
        <v>512</v>
      </c>
      <c r="D111" s="209" t="s">
        <v>217</v>
      </c>
      <c r="E111" s="181"/>
      <c r="F111" s="181"/>
      <c r="G111" s="181"/>
    </row>
    <row r="112" spans="1:7" ht="12.4" customHeight="1">
      <c r="A112" s="181" t="s">
        <v>74</v>
      </c>
      <c r="B112" s="181">
        <v>36446.629475000002</v>
      </c>
      <c r="C112" s="209" t="s">
        <v>512</v>
      </c>
      <c r="D112" s="209" t="s">
        <v>211</v>
      </c>
      <c r="E112" s="181"/>
      <c r="F112" s="181"/>
      <c r="G112" s="181"/>
    </row>
    <row r="113" spans="1:7" ht="12.4" customHeight="1">
      <c r="A113" s="181" t="s">
        <v>139</v>
      </c>
      <c r="B113" s="181">
        <v>96804.729688473686</v>
      </c>
      <c r="C113" s="209" t="s">
        <v>497</v>
      </c>
      <c r="D113" s="209" t="s">
        <v>172</v>
      </c>
      <c r="E113" s="181"/>
      <c r="F113" s="181"/>
      <c r="G113" s="181"/>
    </row>
    <row r="114" spans="1:7" ht="12.4" customHeight="1">
      <c r="A114" s="181" t="s">
        <v>54</v>
      </c>
      <c r="B114" s="181">
        <v>32200.763220000001</v>
      </c>
      <c r="C114" s="209" t="s">
        <v>512</v>
      </c>
      <c r="D114" s="209" t="s">
        <v>241</v>
      </c>
      <c r="E114" s="181"/>
      <c r="F114" s="181"/>
      <c r="G114" s="181"/>
    </row>
    <row r="115" spans="1:7" ht="12.4" customHeight="1">
      <c r="A115" s="181" t="s">
        <v>13</v>
      </c>
      <c r="B115" s="181">
        <v>29174.626156999999</v>
      </c>
      <c r="C115" s="209" t="s">
        <v>512</v>
      </c>
      <c r="D115" s="209" t="s">
        <v>292</v>
      </c>
      <c r="E115" s="181"/>
      <c r="F115" s="181"/>
      <c r="G115" s="181"/>
    </row>
    <row r="116" spans="1:7" ht="12.4" customHeight="1">
      <c r="A116" s="181" t="s">
        <v>72</v>
      </c>
      <c r="B116" s="181">
        <v>2114.0852666693595</v>
      </c>
      <c r="C116" s="209" t="s">
        <v>497</v>
      </c>
      <c r="D116" s="209" t="s">
        <v>645</v>
      </c>
      <c r="E116" s="181"/>
      <c r="F116" s="181"/>
      <c r="G116" s="181"/>
    </row>
    <row r="117" spans="1:7" ht="12.4" customHeight="1">
      <c r="A117" s="181" t="s">
        <v>47</v>
      </c>
      <c r="B117" s="181">
        <v>45245.005781</v>
      </c>
      <c r="C117" s="209" t="s">
        <v>599</v>
      </c>
      <c r="D117" s="209" t="s">
        <v>198</v>
      </c>
      <c r="E117" s="181"/>
      <c r="F117" s="181"/>
      <c r="G117" s="181"/>
    </row>
    <row r="118" spans="1:7" ht="12.4" customHeight="1">
      <c r="A118" s="181" t="s">
        <v>70</v>
      </c>
      <c r="B118" s="181">
        <v>3430.1628594051326</v>
      </c>
      <c r="C118" s="209" t="s">
        <v>497</v>
      </c>
      <c r="D118" s="209" t="s">
        <v>646</v>
      </c>
      <c r="E118" s="181"/>
      <c r="F118" s="181"/>
      <c r="G118" s="181"/>
    </row>
    <row r="119" spans="1:7" ht="12.4" customHeight="1">
      <c r="A119" s="181" t="s">
        <v>92</v>
      </c>
      <c r="B119" s="181">
        <v>17616.955972437343</v>
      </c>
      <c r="C119" s="209" t="s">
        <v>497</v>
      </c>
      <c r="D119" s="209" t="s">
        <v>256</v>
      </c>
      <c r="E119" s="181"/>
      <c r="F119" s="181"/>
      <c r="G119" s="181"/>
    </row>
    <row r="120" spans="1:7" ht="12.4" customHeight="1">
      <c r="A120" s="181" t="s">
        <v>108</v>
      </c>
      <c r="B120" s="181">
        <v>98827.352602380575</v>
      </c>
      <c r="C120" s="209" t="s">
        <v>497</v>
      </c>
      <c r="D120" s="209" t="s">
        <v>171</v>
      </c>
      <c r="E120" s="181"/>
      <c r="F120" s="181"/>
      <c r="G120" s="181"/>
    </row>
    <row r="121" spans="1:7" ht="12.4" customHeight="1">
      <c r="A121" s="181" t="s">
        <v>156</v>
      </c>
      <c r="B121" s="181">
        <v>34183.168372</v>
      </c>
      <c r="C121" s="209" t="s">
        <v>512</v>
      </c>
      <c r="D121" s="209" t="s">
        <v>214</v>
      </c>
      <c r="E121" s="181"/>
      <c r="F121" s="181"/>
      <c r="G121" s="181"/>
    </row>
    <row r="122" spans="1:7" ht="12.4" customHeight="1">
      <c r="A122" s="181" t="s">
        <v>129</v>
      </c>
      <c r="B122" s="181">
        <v>40640.182008999996</v>
      </c>
      <c r="C122" s="209" t="s">
        <v>512</v>
      </c>
      <c r="D122" s="209" t="s">
        <v>208</v>
      </c>
      <c r="E122" s="181"/>
      <c r="F122" s="181"/>
      <c r="G122" s="181"/>
    </row>
    <row r="123" spans="1:7" ht="12.4" customHeight="1">
      <c r="A123" s="181" t="s">
        <v>27</v>
      </c>
      <c r="B123" s="181">
        <v>12810.965544000001</v>
      </c>
      <c r="C123" s="209" t="s">
        <v>592</v>
      </c>
      <c r="D123" s="209" t="s">
        <v>310</v>
      </c>
      <c r="E123" s="181"/>
      <c r="F123" s="181"/>
      <c r="G123" s="181"/>
    </row>
    <row r="124" spans="1:7" ht="12.4" customHeight="1">
      <c r="A124" s="181" t="s">
        <v>219</v>
      </c>
      <c r="B124" s="181">
        <v>42925.209383000001</v>
      </c>
      <c r="C124" s="209" t="s">
        <v>512</v>
      </c>
      <c r="D124" s="209" t="s">
        <v>203</v>
      </c>
      <c r="E124" s="181"/>
      <c r="F124" s="181"/>
      <c r="G124" s="181"/>
    </row>
    <row r="125" spans="1:7" ht="12.4" customHeight="1">
      <c r="A125" s="181" t="s">
        <v>28</v>
      </c>
      <c r="B125" s="181">
        <v>42192.998646</v>
      </c>
      <c r="C125" s="209" t="s">
        <v>512</v>
      </c>
      <c r="D125" s="209" t="s">
        <v>206</v>
      </c>
      <c r="E125" s="181"/>
      <c r="F125" s="181"/>
      <c r="G125" s="181"/>
    </row>
    <row r="126" spans="1:7" ht="12.4" customHeight="1">
      <c r="A126" s="181" t="s">
        <v>56</v>
      </c>
      <c r="B126" s="181">
        <v>13254.656427576407</v>
      </c>
      <c r="C126" s="209" t="s">
        <v>497</v>
      </c>
      <c r="D126" s="209" t="s">
        <v>306</v>
      </c>
      <c r="E126" s="181"/>
      <c r="F126" s="181"/>
      <c r="G126" s="181"/>
    </row>
    <row r="127" spans="1:7" ht="12.4" customHeight="1">
      <c r="A127" s="181" t="s">
        <v>86</v>
      </c>
      <c r="B127" s="181">
        <v>55850.169275</v>
      </c>
      <c r="C127" s="209" t="s">
        <v>512</v>
      </c>
      <c r="D127" s="209" t="s">
        <v>189</v>
      </c>
      <c r="E127" s="181"/>
      <c r="F127" s="181"/>
      <c r="G127" s="181"/>
    </row>
    <row r="128" spans="1:7" ht="12.4" customHeight="1">
      <c r="A128" s="181" t="s">
        <v>0</v>
      </c>
      <c r="B128" s="181">
        <v>70954.482111000005</v>
      </c>
      <c r="C128" s="209" t="s">
        <v>512</v>
      </c>
      <c r="D128" s="209" t="s">
        <v>174</v>
      </c>
      <c r="E128" s="181"/>
      <c r="F128" s="181"/>
      <c r="G128" s="181"/>
    </row>
    <row r="129" spans="1:7" ht="12.4" customHeight="1">
      <c r="A129" s="181" t="s">
        <v>52</v>
      </c>
      <c r="B129" s="181">
        <v>2900</v>
      </c>
      <c r="C129" s="209" t="s">
        <v>598</v>
      </c>
      <c r="D129" s="209" t="s">
        <v>647</v>
      </c>
      <c r="E129" s="181"/>
      <c r="F129" s="181"/>
      <c r="G129" s="181"/>
    </row>
    <row r="130" spans="1:7" ht="12.4" customHeight="1">
      <c r="A130" s="181" t="s">
        <v>50</v>
      </c>
      <c r="B130" s="181">
        <v>50500</v>
      </c>
      <c r="C130" s="209" t="s">
        <v>592</v>
      </c>
      <c r="D130" s="209" t="s">
        <v>194</v>
      </c>
      <c r="E130" s="181"/>
      <c r="F130" s="181"/>
      <c r="G130" s="181"/>
    </row>
    <row r="131" spans="1:7" ht="12.4" customHeight="1">
      <c r="A131" s="181" t="s">
        <v>90</v>
      </c>
      <c r="B131" s="181">
        <v>3313.517798738575</v>
      </c>
      <c r="C131" s="209" t="s">
        <v>497</v>
      </c>
      <c r="D131" s="209" t="s">
        <v>648</v>
      </c>
      <c r="E131" s="181"/>
      <c r="F131" s="181"/>
      <c r="G131" s="181"/>
    </row>
    <row r="132" spans="1:7" ht="12.4" customHeight="1">
      <c r="A132" s="181" t="s">
        <v>23</v>
      </c>
      <c r="B132" s="181">
        <v>18481.881298372569</v>
      </c>
      <c r="C132" s="209" t="s">
        <v>497</v>
      </c>
      <c r="D132" s="209" t="s">
        <v>305</v>
      </c>
      <c r="E132" s="181"/>
      <c r="F132" s="181"/>
      <c r="G132" s="181"/>
    </row>
    <row r="133" spans="1:7" ht="12.4" customHeight="1">
      <c r="A133" s="181" t="s">
        <v>95</v>
      </c>
      <c r="B133" s="181">
        <v>1590.3669667846405</v>
      </c>
      <c r="C133" s="209" t="s">
        <v>497</v>
      </c>
      <c r="D133" s="209" t="s">
        <v>649</v>
      </c>
      <c r="E133" s="181"/>
      <c r="F133" s="181"/>
      <c r="G133" s="181"/>
    </row>
    <row r="134" spans="1:7" ht="12.4" customHeight="1">
      <c r="A134" s="181" t="s">
        <v>76</v>
      </c>
      <c r="B134" s="181">
        <v>11009.508557235722</v>
      </c>
      <c r="C134" s="209" t="s">
        <v>497</v>
      </c>
      <c r="D134" s="209" t="s">
        <v>280</v>
      </c>
      <c r="E134" s="181"/>
      <c r="F134" s="181"/>
      <c r="G134" s="181"/>
    </row>
    <row r="135" spans="1:7" ht="12.4" customHeight="1">
      <c r="A135" s="181" t="s">
        <v>21</v>
      </c>
      <c r="B135" s="181">
        <v>28269.820758000002</v>
      </c>
      <c r="C135" s="209" t="s">
        <v>512</v>
      </c>
      <c r="D135" s="209" t="s">
        <v>285</v>
      </c>
      <c r="E135" s="181"/>
      <c r="F135" s="181"/>
      <c r="G135" s="181"/>
    </row>
    <row r="136" spans="1:7" ht="12.4" customHeight="1">
      <c r="A136" s="181" t="s">
        <v>37</v>
      </c>
      <c r="B136" s="181">
        <v>1837.2278409861215</v>
      </c>
      <c r="C136" s="209" t="s">
        <v>497</v>
      </c>
      <c r="D136" s="209" t="s">
        <v>650</v>
      </c>
      <c r="E136" s="181"/>
      <c r="F136" s="181"/>
      <c r="G136" s="181"/>
    </row>
    <row r="137" spans="1:7" ht="12.4" customHeight="1">
      <c r="A137" s="181" t="s">
        <v>29</v>
      </c>
      <c r="B137" s="181">
        <v>9249.4621347950706</v>
      </c>
      <c r="C137" s="209" t="s">
        <v>497</v>
      </c>
      <c r="D137" s="209" t="s">
        <v>273</v>
      </c>
      <c r="E137" s="181"/>
      <c r="F137" s="181"/>
      <c r="G137" s="181"/>
    </row>
    <row r="138" spans="1:7" ht="12.4" customHeight="1">
      <c r="A138" s="181" t="s">
        <v>106</v>
      </c>
      <c r="B138" s="181">
        <v>67549.624675232102</v>
      </c>
      <c r="C138" s="209" t="s">
        <v>497</v>
      </c>
      <c r="D138" s="209" t="s">
        <v>176</v>
      </c>
      <c r="E138" s="181"/>
      <c r="F138" s="181"/>
      <c r="G138" s="181"/>
    </row>
    <row r="139" spans="1:7" ht="12.4" customHeight="1">
      <c r="A139" s="181" t="s">
        <v>25</v>
      </c>
      <c r="B139" s="181">
        <v>48710.741542000003</v>
      </c>
      <c r="C139" s="209" t="s">
        <v>512</v>
      </c>
      <c r="D139" s="209" t="s">
        <v>196</v>
      </c>
      <c r="E139" s="181"/>
      <c r="F139" s="181"/>
      <c r="G139" s="181"/>
    </row>
    <row r="140" spans="1:7" ht="12.4" customHeight="1">
      <c r="A140" s="181" t="s">
        <v>7</v>
      </c>
      <c r="B140" s="181">
        <v>65126.619981999997</v>
      </c>
      <c r="C140" s="209" t="s">
        <v>512</v>
      </c>
      <c r="D140" s="209" t="s">
        <v>178</v>
      </c>
      <c r="E140" s="181"/>
      <c r="F140" s="181"/>
      <c r="G140" s="181"/>
    </row>
    <row r="141" spans="1:7" ht="12.4" customHeight="1">
      <c r="A141" s="181" t="s">
        <v>120</v>
      </c>
      <c r="B141" s="181">
        <v>22116.775522423621</v>
      </c>
      <c r="C141" s="209" t="s">
        <v>497</v>
      </c>
      <c r="D141" s="209" t="s">
        <v>298</v>
      </c>
      <c r="E141" s="181"/>
      <c r="F141" s="181"/>
      <c r="G141" s="181"/>
    </row>
    <row r="142" spans="1:7" ht="12.4" customHeight="1">
      <c r="A142" s="181" t="s">
        <v>46</v>
      </c>
      <c r="B142" s="181">
        <v>17527.447794858817</v>
      </c>
      <c r="C142" s="209" t="s">
        <v>651</v>
      </c>
      <c r="D142" s="209" t="s">
        <v>301</v>
      </c>
      <c r="E142" s="181"/>
      <c r="F142" s="181"/>
      <c r="G142" s="181"/>
    </row>
    <row r="143" spans="1:7" ht="12.4" customHeight="1">
      <c r="A143" s="181" t="s">
        <v>18</v>
      </c>
      <c r="B143" s="181">
        <v>7771.1855287095232</v>
      </c>
      <c r="C143" s="209" t="s">
        <v>497</v>
      </c>
      <c r="D143" s="209" t="s">
        <v>302</v>
      </c>
      <c r="E143" s="181"/>
      <c r="F143" s="181"/>
      <c r="G143" s="181"/>
    </row>
    <row r="144" spans="1:7" ht="12.4" customHeight="1">
      <c r="A144" s="181" t="s">
        <v>49</v>
      </c>
      <c r="B144" s="181">
        <v>3657.7564951263316</v>
      </c>
      <c r="C144" s="209" t="s">
        <v>600</v>
      </c>
      <c r="D144" s="209" t="s">
        <v>652</v>
      </c>
      <c r="E144" s="181"/>
      <c r="F144" s="181"/>
      <c r="G144" s="181"/>
    </row>
    <row r="145" spans="1:7" ht="12.4" customHeight="1">
      <c r="A145" s="181" t="s">
        <v>67</v>
      </c>
      <c r="B145" s="181">
        <v>3598.9957283948729</v>
      </c>
      <c r="C145" s="209" t="s">
        <v>497</v>
      </c>
      <c r="D145" s="209" t="s">
        <v>653</v>
      </c>
      <c r="E145" s="181"/>
      <c r="F145" s="181"/>
      <c r="G145" s="181"/>
    </row>
    <row r="146" spans="1:7" ht="12.4" customHeight="1">
      <c r="A146" s="181" t="s">
        <v>71</v>
      </c>
      <c r="B146" s="181">
        <v>3360.6819873771115</v>
      </c>
      <c r="C146" s="209" t="s">
        <v>497</v>
      </c>
      <c r="D146" s="209" t="s">
        <v>258</v>
      </c>
      <c r="E146" s="181"/>
      <c r="F146" s="181"/>
      <c r="G146" s="181"/>
    </row>
    <row r="147" spans="1:7" ht="12.4" customHeight="1">
      <c r="A147" s="181"/>
      <c r="B147" s="181"/>
      <c r="C147" s="209"/>
      <c r="D147" s="209"/>
      <c r="E147" s="181"/>
      <c r="F147" s="181"/>
      <c r="G147" s="181"/>
    </row>
    <row r="148" spans="1:7" ht="12.4" customHeight="1">
      <c r="A148" s="181" t="s">
        <v>340</v>
      </c>
      <c r="B148" s="181" t="s">
        <v>339</v>
      </c>
      <c r="C148" s="209" t="s">
        <v>338</v>
      </c>
      <c r="D148" s="209" t="s">
        <v>338</v>
      </c>
      <c r="E148" s="181"/>
      <c r="F148" s="181"/>
      <c r="G148" s="181"/>
    </row>
    <row r="149" spans="1:7" ht="12.4" customHeight="1">
      <c r="A149" s="181" t="s">
        <v>480</v>
      </c>
      <c r="B149" s="181" t="s">
        <v>339</v>
      </c>
      <c r="C149" s="209" t="s">
        <v>338</v>
      </c>
      <c r="D149" s="209" t="s">
        <v>338</v>
      </c>
      <c r="E149" s="181"/>
      <c r="F149" s="181"/>
      <c r="G149" s="181"/>
    </row>
    <row r="150" spans="1:7" ht="12.4" customHeight="1">
      <c r="A150" s="181" t="s">
        <v>415</v>
      </c>
      <c r="B150" s="181">
        <v>46718.640833999998</v>
      </c>
      <c r="C150" s="209" t="s">
        <v>512</v>
      </c>
      <c r="D150" s="209" t="s">
        <v>338</v>
      </c>
      <c r="E150" s="181"/>
      <c r="F150" s="181"/>
      <c r="G150" s="181"/>
    </row>
    <row r="151" spans="1:7" ht="12.4" customHeight="1">
      <c r="A151" s="181" t="s">
        <v>157</v>
      </c>
      <c r="B151" s="181">
        <v>46646.014611999999</v>
      </c>
      <c r="C151" s="209" t="s">
        <v>512</v>
      </c>
      <c r="D151" s="209" t="s">
        <v>338</v>
      </c>
      <c r="E151" s="181"/>
      <c r="F151" s="181"/>
      <c r="G151" s="181"/>
    </row>
    <row r="152" spans="1:7" ht="12.4" customHeight="1">
      <c r="A152" s="181" t="s">
        <v>342</v>
      </c>
      <c r="B152" s="181">
        <v>16944.102154921991</v>
      </c>
      <c r="C152" s="209" t="s">
        <v>497</v>
      </c>
      <c r="D152" s="209" t="s">
        <v>338</v>
      </c>
      <c r="E152" s="181"/>
      <c r="F152" s="181"/>
      <c r="G152" s="181"/>
    </row>
    <row r="153" spans="1:7" ht="12.4" customHeight="1">
      <c r="A153" s="181"/>
      <c r="B153" s="181"/>
      <c r="C153" s="209"/>
      <c r="D153" s="209"/>
      <c r="E153" s="181"/>
      <c r="F153" s="181"/>
      <c r="G153" s="181"/>
    </row>
    <row r="154" spans="1:7" ht="12.4" customHeight="1">
      <c r="A154" s="181"/>
      <c r="B154" s="181"/>
      <c r="C154" s="209"/>
      <c r="D154" s="209"/>
      <c r="E154" s="181"/>
      <c r="F154" s="181"/>
      <c r="G154" s="181"/>
    </row>
    <row r="155" spans="1:7" ht="12.4" customHeight="1">
      <c r="A155" s="181"/>
      <c r="B155" s="181"/>
      <c r="C155" s="209"/>
      <c r="D155" s="209"/>
      <c r="E155" s="181"/>
      <c r="F155" s="181"/>
      <c r="G155" s="181"/>
    </row>
    <row r="156" spans="1:7" ht="12.4" customHeight="1">
      <c r="A156" s="181"/>
      <c r="B156" s="181"/>
      <c r="C156" s="209"/>
      <c r="D156" s="209"/>
      <c r="E156" s="181"/>
      <c r="F156" s="181"/>
      <c r="G156" s="181"/>
    </row>
    <row r="157" spans="1:7" ht="12.4" customHeight="1">
      <c r="A157" s="181"/>
      <c r="B157" s="181"/>
      <c r="C157" s="209"/>
      <c r="D157" s="209"/>
      <c r="E157" s="181"/>
      <c r="F157" s="181"/>
      <c r="G157" s="181"/>
    </row>
    <row r="158" spans="1:7" ht="12.4" customHeight="1">
      <c r="A158" s="181"/>
      <c r="B158" s="181"/>
      <c r="C158" s="209"/>
      <c r="D158" s="209"/>
      <c r="E158" s="181"/>
      <c r="F158" s="181"/>
      <c r="G158" s="181"/>
    </row>
    <row r="159" spans="1:7" ht="12.4" customHeight="1">
      <c r="A159" s="181"/>
      <c r="B159" s="181"/>
      <c r="C159" s="209"/>
      <c r="D159" s="209"/>
      <c r="E159" s="181"/>
      <c r="F159" s="181"/>
      <c r="G159" s="181"/>
    </row>
    <row r="160" spans="1:7" ht="12.4" customHeight="1">
      <c r="A160" s="181"/>
      <c r="B160" s="181"/>
      <c r="C160" s="209"/>
      <c r="D160" s="209"/>
      <c r="E160" s="181"/>
      <c r="F160" s="181"/>
      <c r="G160" s="181"/>
    </row>
    <row r="161" spans="1:7" ht="12.4" customHeight="1">
      <c r="A161" s="181"/>
      <c r="B161" s="181"/>
      <c r="C161" s="209"/>
      <c r="D161" s="209"/>
      <c r="E161" s="181"/>
      <c r="F161" s="181"/>
      <c r="G161" s="181"/>
    </row>
    <row r="162" spans="1:7" ht="12.4" customHeight="1">
      <c r="A162" s="181"/>
      <c r="B162" s="181"/>
      <c r="C162" s="209"/>
      <c r="D162" s="209"/>
      <c r="E162" s="181"/>
      <c r="F162" s="181"/>
      <c r="G162" s="181"/>
    </row>
    <row r="163" spans="1:7" ht="12.4" customHeight="1">
      <c r="A163" s="181"/>
      <c r="B163" s="181"/>
      <c r="C163" s="209"/>
      <c r="D163" s="209"/>
      <c r="E163" s="181"/>
      <c r="F163" s="181"/>
      <c r="G163" s="181"/>
    </row>
    <row r="164" spans="1:7" ht="12.4" customHeight="1">
      <c r="A164" s="181"/>
      <c r="B164" s="181"/>
      <c r="C164" s="209"/>
      <c r="D164" s="209"/>
      <c r="E164" s="181"/>
      <c r="F164" s="181"/>
      <c r="G164" s="181"/>
    </row>
    <row r="165" spans="1:7" ht="12.4" customHeight="1">
      <c r="A165" s="181"/>
      <c r="B165" s="181"/>
      <c r="C165" s="209"/>
      <c r="D165" s="209"/>
      <c r="E165" s="181"/>
      <c r="F165" s="181"/>
      <c r="G165" s="181"/>
    </row>
    <row r="166" spans="1:7" ht="12.4" customHeight="1">
      <c r="A166" s="181"/>
      <c r="B166" s="181"/>
      <c r="C166" s="209"/>
      <c r="D166" s="209"/>
      <c r="E166" s="181"/>
      <c r="F166" s="181"/>
      <c r="G166" s="181"/>
    </row>
    <row r="167" spans="1:7" ht="12.4" customHeight="1">
      <c r="A167" s="181"/>
      <c r="B167" s="181"/>
      <c r="C167" s="209"/>
      <c r="D167" s="209"/>
      <c r="E167" s="181"/>
      <c r="F167" s="181"/>
      <c r="G167" s="181"/>
    </row>
    <row r="168" spans="1:7" ht="12.4" customHeight="1">
      <c r="A168" s="181"/>
      <c r="B168" s="181"/>
      <c r="C168" s="209"/>
      <c r="D168" s="209"/>
      <c r="E168" s="181"/>
      <c r="F168" s="181"/>
      <c r="G168" s="181"/>
    </row>
    <row r="169" spans="1:7" ht="12.4" customHeight="1">
      <c r="A169" s="181"/>
      <c r="B169" s="181"/>
      <c r="C169" s="209"/>
      <c r="D169" s="209"/>
      <c r="E169" s="181"/>
      <c r="F169" s="181"/>
      <c r="G169" s="181"/>
    </row>
    <row r="170" spans="1:7" ht="12.4" customHeight="1">
      <c r="A170" s="181"/>
      <c r="B170" s="181"/>
      <c r="C170" s="209"/>
      <c r="D170" s="209"/>
      <c r="E170" s="181"/>
      <c r="F170" s="181"/>
      <c r="G170" s="181"/>
    </row>
    <row r="171" spans="1:7" ht="12.4" customHeight="1">
      <c r="A171" s="181"/>
      <c r="B171" s="181"/>
      <c r="C171" s="209"/>
      <c r="D171" s="209"/>
      <c r="E171" s="181"/>
      <c r="F171" s="181"/>
      <c r="G171" s="181"/>
    </row>
    <row r="172" spans="1:7" ht="12.4" customHeight="1">
      <c r="A172" s="181"/>
      <c r="B172" s="181"/>
      <c r="C172" s="209"/>
      <c r="D172" s="209"/>
      <c r="E172" s="181"/>
      <c r="F172" s="181"/>
      <c r="G172" s="181"/>
    </row>
    <row r="173" spans="1:7" ht="12.4" customHeight="1">
      <c r="A173" s="181"/>
      <c r="B173" s="181"/>
      <c r="C173" s="209"/>
      <c r="D173" s="209"/>
      <c r="E173" s="181"/>
      <c r="F173" s="181"/>
      <c r="G173" s="181"/>
    </row>
    <row r="174" spans="1:7" ht="12.4" customHeight="1">
      <c r="A174" s="181"/>
      <c r="B174" s="181"/>
      <c r="C174" s="209"/>
      <c r="D174" s="209"/>
      <c r="E174" s="181"/>
      <c r="F174" s="181"/>
      <c r="G174" s="181"/>
    </row>
    <row r="175" spans="1:7" ht="12.4" customHeight="1">
      <c r="A175" s="181"/>
      <c r="B175" s="181"/>
      <c r="C175" s="209"/>
      <c r="D175" s="209"/>
      <c r="E175" s="181"/>
      <c r="F175" s="181"/>
      <c r="G175" s="181"/>
    </row>
    <row r="176" spans="1:7" ht="12.4" customHeight="1">
      <c r="A176" s="181"/>
      <c r="B176" s="181"/>
      <c r="C176" s="209"/>
      <c r="D176" s="209"/>
      <c r="E176" s="181"/>
      <c r="F176" s="181"/>
      <c r="G176" s="181"/>
    </row>
    <row r="177" spans="1:7" ht="12.4" customHeight="1">
      <c r="A177" s="181"/>
      <c r="B177" s="181"/>
      <c r="C177" s="209"/>
      <c r="D177" s="209"/>
      <c r="E177" s="181"/>
      <c r="F177" s="181"/>
      <c r="G177" s="181"/>
    </row>
    <row r="178" spans="1:7" ht="12.4" customHeight="1">
      <c r="A178" s="181"/>
      <c r="B178" s="181"/>
      <c r="C178" s="209"/>
      <c r="D178" s="209"/>
      <c r="E178" s="181"/>
      <c r="F178" s="181"/>
      <c r="G178" s="181"/>
    </row>
    <row r="179" spans="1:7" ht="12.4" customHeight="1">
      <c r="A179" s="181"/>
      <c r="B179" s="181"/>
      <c r="C179" s="209"/>
      <c r="D179" s="209"/>
      <c r="E179" s="181"/>
      <c r="F179" s="181"/>
      <c r="G179" s="181"/>
    </row>
    <row r="180" spans="1:7" ht="12.4" customHeight="1">
      <c r="A180" s="181"/>
      <c r="B180" s="181"/>
      <c r="C180" s="209"/>
      <c r="D180" s="209"/>
      <c r="E180" s="181"/>
      <c r="F180" s="181"/>
      <c r="G180" s="181"/>
    </row>
    <row r="181" spans="1:7" ht="12.4" customHeight="1">
      <c r="A181" s="181"/>
      <c r="B181" s="181"/>
      <c r="C181" s="209"/>
      <c r="D181" s="209"/>
      <c r="E181" s="181"/>
      <c r="F181" s="181"/>
      <c r="G181" s="181"/>
    </row>
    <row r="182" spans="1:7" ht="12.4" customHeight="1">
      <c r="A182" s="181"/>
      <c r="B182" s="181"/>
      <c r="C182" s="209"/>
      <c r="D182" s="209"/>
      <c r="E182" s="181"/>
      <c r="F182" s="181"/>
      <c r="G182" s="181"/>
    </row>
    <row r="183" spans="1:7" ht="12.4" customHeight="1">
      <c r="A183" s="181"/>
      <c r="B183" s="181"/>
      <c r="C183" s="209"/>
      <c r="D183" s="209"/>
      <c r="E183" s="181"/>
      <c r="F183" s="181"/>
      <c r="G183" s="181"/>
    </row>
    <row r="184" spans="1:7" ht="12.4" customHeight="1">
      <c r="A184" s="181"/>
      <c r="B184" s="181"/>
      <c r="C184" s="209"/>
      <c r="D184" s="209"/>
      <c r="E184" s="181"/>
      <c r="F184" s="181"/>
      <c r="G184" s="181"/>
    </row>
    <row r="185" spans="1:7" ht="12.4" customHeight="1">
      <c r="A185" s="181"/>
      <c r="B185" s="181"/>
      <c r="C185" s="209"/>
      <c r="D185" s="209"/>
      <c r="E185" s="181"/>
      <c r="F185" s="181"/>
      <c r="G185" s="181"/>
    </row>
    <row r="186" spans="1:7" ht="12.4" customHeight="1">
      <c r="A186" s="181"/>
      <c r="B186" s="181"/>
      <c r="C186" s="209"/>
      <c r="D186" s="209"/>
      <c r="E186" s="181"/>
      <c r="F186" s="181"/>
      <c r="G186" s="181"/>
    </row>
    <row r="187" spans="1:7" ht="12.4" customHeight="1">
      <c r="A187" s="181"/>
      <c r="B187" s="181"/>
      <c r="C187" s="209"/>
      <c r="D187" s="209"/>
      <c r="E187" s="181"/>
      <c r="F187" s="181"/>
      <c r="G187" s="181"/>
    </row>
    <row r="188" spans="1:7" ht="12.4" customHeight="1">
      <c r="A188" s="181"/>
      <c r="B188" s="181"/>
      <c r="C188" s="209"/>
      <c r="D188" s="209"/>
      <c r="E188" s="181"/>
      <c r="F188" s="181"/>
      <c r="G188" s="181"/>
    </row>
    <row r="189" spans="1:7" ht="12.4" customHeight="1">
      <c r="A189" s="181"/>
      <c r="B189" s="181"/>
      <c r="C189" s="209"/>
      <c r="D189" s="209"/>
      <c r="E189" s="181"/>
      <c r="F189" s="181"/>
      <c r="G189" s="181"/>
    </row>
    <row r="190" spans="1:7" ht="12.4" customHeight="1">
      <c r="A190" s="181"/>
      <c r="B190" s="181"/>
      <c r="C190" s="209"/>
      <c r="D190" s="209"/>
      <c r="E190" s="181"/>
      <c r="F190" s="181"/>
      <c r="G190" s="181"/>
    </row>
    <row r="191" spans="1:7" ht="12.4" customHeight="1">
      <c r="A191" s="181"/>
      <c r="B191" s="181"/>
      <c r="C191" s="209"/>
      <c r="D191" s="209"/>
      <c r="E191" s="181"/>
      <c r="F191" s="181"/>
      <c r="G191" s="181"/>
    </row>
    <row r="192" spans="1:7" ht="12.4" customHeight="1">
      <c r="A192" s="181"/>
      <c r="B192" s="181"/>
      <c r="C192" s="209"/>
      <c r="D192" s="209"/>
      <c r="E192" s="181"/>
      <c r="F192" s="181"/>
      <c r="G192" s="181"/>
    </row>
    <row r="193" spans="1:7" ht="12.4" customHeight="1">
      <c r="A193" s="181"/>
      <c r="B193" s="181"/>
      <c r="C193" s="209"/>
      <c r="D193" s="209"/>
      <c r="E193" s="181"/>
      <c r="F193" s="181"/>
      <c r="G193" s="181"/>
    </row>
    <row r="194" spans="1:7" ht="12.4" customHeight="1">
      <c r="A194" s="181"/>
      <c r="B194" s="181"/>
      <c r="C194" s="209"/>
      <c r="D194" s="209"/>
      <c r="E194" s="181"/>
      <c r="F194" s="181"/>
      <c r="G194" s="181"/>
    </row>
    <row r="195" spans="1:7" ht="12.4" customHeight="1">
      <c r="A195" s="181"/>
      <c r="B195" s="181"/>
      <c r="C195" s="209"/>
      <c r="D195" s="209"/>
      <c r="E195" s="181"/>
      <c r="F195" s="181"/>
      <c r="G195" s="181"/>
    </row>
    <row r="196" spans="1:7" ht="12.4" customHeight="1">
      <c r="A196" s="181"/>
      <c r="B196" s="181"/>
      <c r="C196" s="209"/>
      <c r="D196" s="209"/>
      <c r="E196" s="181"/>
      <c r="F196" s="181"/>
      <c r="G196" s="181"/>
    </row>
    <row r="197" spans="1:7" ht="12.4" customHeight="1">
      <c r="A197" s="181"/>
      <c r="B197" s="181"/>
      <c r="C197" s="209"/>
      <c r="D197" s="209"/>
      <c r="E197" s="181"/>
      <c r="F197" s="181"/>
      <c r="G197" s="181"/>
    </row>
    <row r="198" spans="1:7" ht="12.4" customHeight="1">
      <c r="A198" s="181"/>
      <c r="B198" s="181"/>
      <c r="C198" s="209"/>
      <c r="D198" s="209"/>
      <c r="E198" s="181"/>
      <c r="F198" s="181"/>
      <c r="G198" s="181"/>
    </row>
    <row r="199" spans="1:7" ht="12.4" customHeight="1">
      <c r="A199" s="181"/>
      <c r="B199" s="181"/>
      <c r="C199" s="209"/>
      <c r="D199" s="209"/>
      <c r="E199" s="181"/>
      <c r="F199" s="181"/>
      <c r="G199" s="181"/>
    </row>
    <row r="200" spans="1:7" ht="12.4" customHeight="1">
      <c r="A200" s="181"/>
      <c r="B200" s="181"/>
      <c r="C200" s="209"/>
      <c r="D200" s="209"/>
      <c r="E200" s="181"/>
      <c r="F200" s="181"/>
      <c r="G200" s="181"/>
    </row>
    <row r="201" spans="1:7" ht="12.4" customHeight="1">
      <c r="A201" s="181"/>
      <c r="B201" s="181"/>
      <c r="C201" s="209"/>
      <c r="D201" s="209"/>
      <c r="E201" s="181"/>
      <c r="F201" s="181"/>
      <c r="G201" s="181"/>
    </row>
    <row r="202" spans="1:7" ht="12.4" customHeight="1">
      <c r="A202" s="181"/>
      <c r="B202" s="181"/>
      <c r="C202" s="209"/>
      <c r="D202" s="209"/>
      <c r="E202" s="181"/>
      <c r="F202" s="181"/>
      <c r="G202" s="181"/>
    </row>
    <row r="203" spans="1:7" ht="12.4" customHeight="1">
      <c r="A203" s="181"/>
      <c r="B203" s="181"/>
      <c r="C203" s="209"/>
      <c r="D203" s="209"/>
      <c r="E203" s="181"/>
      <c r="F203" s="181"/>
      <c r="G203" s="181"/>
    </row>
    <row r="204" spans="1:7" ht="12.4" customHeight="1">
      <c r="A204" s="181"/>
      <c r="B204" s="181"/>
      <c r="C204" s="209"/>
      <c r="D204" s="209"/>
      <c r="E204" s="181"/>
      <c r="F204" s="181"/>
      <c r="G204" s="181"/>
    </row>
    <row r="205" spans="1:7" ht="12.4" customHeight="1">
      <c r="A205" s="181"/>
      <c r="B205" s="181"/>
      <c r="C205" s="209"/>
      <c r="D205" s="209"/>
      <c r="E205" s="181"/>
      <c r="F205" s="181"/>
      <c r="G205" s="181"/>
    </row>
    <row r="206" spans="1:7" ht="12.4" customHeight="1">
      <c r="A206" s="181"/>
      <c r="B206" s="181"/>
      <c r="C206" s="209"/>
      <c r="D206" s="209"/>
      <c r="E206" s="181"/>
      <c r="F206" s="181"/>
      <c r="G206" s="181"/>
    </row>
    <row r="207" spans="1:7" ht="12.4" customHeight="1">
      <c r="A207" s="181"/>
      <c r="B207" s="181"/>
      <c r="C207" s="209"/>
      <c r="D207" s="209"/>
      <c r="E207" s="181"/>
      <c r="F207" s="181"/>
      <c r="G207" s="181"/>
    </row>
    <row r="208" spans="1:7" ht="12.4" customHeight="1">
      <c r="A208" s="181"/>
      <c r="B208" s="181"/>
      <c r="C208" s="209"/>
      <c r="D208" s="209"/>
      <c r="E208" s="181"/>
      <c r="F208" s="181"/>
      <c r="G208" s="181"/>
    </row>
    <row r="209" spans="1:7" ht="12.4" customHeight="1">
      <c r="A209" s="181"/>
      <c r="B209" s="181"/>
      <c r="C209" s="209"/>
      <c r="D209" s="209"/>
      <c r="E209" s="181"/>
      <c r="F209" s="181"/>
      <c r="G209" s="181"/>
    </row>
    <row r="210" spans="1:7" ht="12.4" customHeight="1">
      <c r="A210" s="181"/>
      <c r="B210" s="181"/>
      <c r="C210" s="209"/>
      <c r="D210" s="209"/>
      <c r="E210" s="181"/>
      <c r="F210" s="181"/>
      <c r="G210" s="181"/>
    </row>
    <row r="211" spans="1:7" ht="12.4" customHeight="1">
      <c r="A211" s="181"/>
      <c r="B211" s="181"/>
      <c r="C211" s="209"/>
      <c r="D211" s="209"/>
      <c r="E211" s="181"/>
      <c r="F211" s="181"/>
      <c r="G211" s="181"/>
    </row>
    <row r="212" spans="1:7" ht="12.4" customHeight="1">
      <c r="A212" s="181"/>
      <c r="B212" s="181"/>
      <c r="C212" s="209"/>
      <c r="D212" s="209"/>
      <c r="E212" s="181"/>
      <c r="F212" s="181"/>
      <c r="G212" s="181"/>
    </row>
    <row r="213" spans="1:7" ht="12.4" customHeight="1">
      <c r="A213" s="181"/>
      <c r="B213" s="181"/>
      <c r="C213" s="209"/>
      <c r="D213" s="209"/>
      <c r="E213" s="181"/>
      <c r="F213" s="181"/>
      <c r="G213" s="181"/>
    </row>
    <row r="214" spans="1:7" ht="12.4" customHeight="1">
      <c r="A214" s="181"/>
      <c r="B214" s="181"/>
      <c r="C214" s="209"/>
      <c r="D214" s="209"/>
      <c r="E214" s="181"/>
      <c r="F214" s="181"/>
      <c r="G214" s="181"/>
    </row>
    <row r="215" spans="1:7" ht="12.4" customHeight="1">
      <c r="A215" s="181"/>
      <c r="B215" s="181"/>
      <c r="C215" s="209"/>
      <c r="D215" s="209"/>
      <c r="E215" s="181"/>
      <c r="F215" s="181"/>
      <c r="G215" s="181"/>
    </row>
    <row r="216" spans="1:7" ht="12.4" customHeight="1">
      <c r="A216" s="181"/>
      <c r="B216" s="181"/>
      <c r="C216" s="209"/>
      <c r="D216" s="209"/>
      <c r="E216" s="181"/>
      <c r="F216" s="181"/>
      <c r="G216" s="181"/>
    </row>
    <row r="217" spans="1:7" ht="12.4" customHeight="1">
      <c r="A217" s="181"/>
      <c r="B217" s="181"/>
      <c r="C217" s="209"/>
      <c r="D217" s="209"/>
      <c r="E217" s="181"/>
      <c r="F217" s="181"/>
      <c r="G217" s="181"/>
    </row>
    <row r="218" spans="1:7" ht="12.4" customHeight="1">
      <c r="A218" s="181"/>
      <c r="B218" s="181"/>
      <c r="C218" s="209"/>
      <c r="D218" s="209"/>
      <c r="E218" s="181"/>
      <c r="F218" s="181"/>
      <c r="G218" s="181"/>
    </row>
    <row r="219" spans="1:7" ht="12.4" customHeight="1">
      <c r="A219" s="181"/>
      <c r="B219" s="181"/>
      <c r="C219" s="209"/>
      <c r="D219" s="209"/>
      <c r="E219" s="181"/>
      <c r="F219" s="181"/>
      <c r="G219" s="181"/>
    </row>
    <row r="220" spans="1:7" ht="12.4" customHeight="1">
      <c r="A220" s="181"/>
      <c r="B220" s="181"/>
      <c r="C220" s="209"/>
      <c r="D220" s="209"/>
      <c r="E220" s="181"/>
      <c r="F220" s="181"/>
      <c r="G220" s="181"/>
    </row>
    <row r="221" spans="1:7" ht="12.4" customHeight="1">
      <c r="A221" s="181"/>
      <c r="B221" s="181"/>
      <c r="C221" s="209"/>
      <c r="D221" s="209"/>
      <c r="E221" s="181"/>
      <c r="F221" s="181"/>
      <c r="G221" s="181"/>
    </row>
    <row r="222" spans="1:7" ht="12.4" customHeight="1">
      <c r="A222" s="181"/>
      <c r="B222" s="181"/>
      <c r="C222" s="209"/>
      <c r="D222" s="209"/>
      <c r="E222" s="181"/>
      <c r="F222" s="181"/>
      <c r="G222" s="181"/>
    </row>
    <row r="223" spans="1:7" ht="12.4" customHeight="1">
      <c r="A223" s="181"/>
      <c r="B223" s="181"/>
      <c r="C223" s="209"/>
      <c r="D223" s="209"/>
      <c r="E223" s="181"/>
      <c r="F223" s="181"/>
      <c r="G223" s="181"/>
    </row>
    <row r="224" spans="1:7" ht="12.4" customHeight="1">
      <c r="A224" s="181"/>
      <c r="B224" s="181"/>
      <c r="C224" s="209"/>
      <c r="D224" s="209"/>
      <c r="E224" s="181"/>
      <c r="F224" s="181"/>
      <c r="G224" s="181"/>
    </row>
    <row r="225" spans="1:7" ht="12.4" customHeight="1">
      <c r="A225" s="181"/>
      <c r="B225" s="181"/>
      <c r="C225" s="209"/>
      <c r="D225" s="209"/>
      <c r="E225" s="181"/>
      <c r="F225" s="181"/>
      <c r="G225" s="181"/>
    </row>
    <row r="226" spans="1:7" ht="12.4" customHeight="1">
      <c r="A226" s="181"/>
      <c r="B226" s="181"/>
      <c r="C226" s="209"/>
      <c r="D226" s="209"/>
      <c r="E226" s="181"/>
      <c r="F226" s="181"/>
      <c r="G226" s="181"/>
    </row>
    <row r="227" spans="1:7" ht="12.4" customHeight="1">
      <c r="A227" s="181"/>
      <c r="B227" s="181"/>
      <c r="C227" s="209"/>
      <c r="D227" s="209"/>
      <c r="E227" s="181"/>
      <c r="F227" s="181"/>
      <c r="G227" s="181"/>
    </row>
    <row r="228" spans="1:7" ht="12.4" customHeight="1">
      <c r="A228" s="181"/>
      <c r="B228" s="181"/>
      <c r="C228" s="209"/>
      <c r="D228" s="209"/>
      <c r="E228" s="181"/>
      <c r="F228" s="181"/>
      <c r="G228" s="181"/>
    </row>
    <row r="229" spans="1:7" ht="12.4" customHeight="1">
      <c r="A229" s="181"/>
      <c r="B229" s="181"/>
      <c r="C229" s="209"/>
      <c r="D229" s="209"/>
      <c r="E229" s="181"/>
      <c r="F229" s="181"/>
      <c r="G229" s="181"/>
    </row>
    <row r="230" spans="1:7" ht="12.4" customHeight="1">
      <c r="A230" s="181"/>
      <c r="B230" s="181"/>
      <c r="C230" s="209"/>
      <c r="D230" s="209"/>
      <c r="E230" s="181"/>
      <c r="F230" s="181"/>
      <c r="G230" s="181"/>
    </row>
    <row r="231" spans="1:7" ht="12.4" customHeight="1">
      <c r="A231" s="181"/>
      <c r="B231" s="181"/>
      <c r="C231" s="209"/>
      <c r="D231" s="209"/>
      <c r="E231" s="181"/>
      <c r="F231" s="181"/>
      <c r="G231" s="181"/>
    </row>
    <row r="232" spans="1:7" ht="12.4" customHeight="1">
      <c r="A232" s="181"/>
      <c r="B232" s="181"/>
      <c r="C232" s="209"/>
      <c r="D232" s="209"/>
      <c r="E232" s="209"/>
      <c r="F232" s="209"/>
    </row>
    <row r="233" spans="1:7" ht="12.4" customHeight="1">
      <c r="A233" s="181"/>
      <c r="B233" s="181"/>
      <c r="C233" s="209"/>
      <c r="D233" s="209"/>
      <c r="E233" s="209"/>
      <c r="F233" s="209"/>
    </row>
    <row r="234" spans="1:7" ht="12.4" customHeight="1">
      <c r="A234" s="181"/>
      <c r="B234" s="181"/>
      <c r="C234" s="209"/>
      <c r="D234" s="209"/>
      <c r="E234" s="209"/>
      <c r="F234" s="209"/>
    </row>
    <row r="235" spans="1:7" ht="12.4" customHeight="1">
      <c r="A235" s="181"/>
      <c r="B235" s="181"/>
      <c r="C235" s="209"/>
      <c r="D235" s="209"/>
      <c r="E235" s="209"/>
      <c r="F235" s="209"/>
    </row>
    <row r="236" spans="1:7" ht="12.4" customHeight="1">
      <c r="C236" s="209"/>
      <c r="D236" s="209"/>
      <c r="E236" s="209"/>
      <c r="F236" s="209"/>
    </row>
    <row r="237" spans="1:7" ht="12.4" customHeight="1">
      <c r="C237" s="209"/>
      <c r="D237" s="209"/>
      <c r="E237" s="209"/>
      <c r="F237" s="209"/>
    </row>
    <row r="238" spans="1:7" ht="12.4" customHeight="1">
      <c r="C238" s="209"/>
      <c r="D238" s="209"/>
      <c r="E238" s="209"/>
      <c r="F238" s="209"/>
    </row>
    <row r="239" spans="1:7" ht="12.4" customHeight="1">
      <c r="C239" s="209"/>
      <c r="D239" s="209"/>
      <c r="E239" s="209"/>
      <c r="F239" s="209"/>
    </row>
    <row r="240" spans="1:7" ht="12.4" customHeight="1">
      <c r="C240" s="209"/>
      <c r="D240" s="209"/>
      <c r="E240" s="209"/>
      <c r="F240" s="209"/>
    </row>
    <row r="241" spans="3:6" ht="12.4" customHeight="1">
      <c r="C241" s="209"/>
      <c r="D241" s="209"/>
      <c r="E241" s="209"/>
      <c r="F241" s="209"/>
    </row>
    <row r="242" spans="3:6" ht="12.4" customHeight="1">
      <c r="C242" s="209"/>
      <c r="D242" s="209"/>
      <c r="E242" s="209"/>
      <c r="F242" s="209"/>
    </row>
    <row r="243" spans="3:6" ht="12.4" customHeight="1">
      <c r="C243" s="209"/>
      <c r="D243" s="209"/>
      <c r="E243" s="209"/>
      <c r="F243" s="209"/>
    </row>
    <row r="244" spans="3:6" ht="12.4" customHeight="1">
      <c r="C244" s="209"/>
      <c r="D244" s="209"/>
      <c r="E244" s="209"/>
      <c r="F244" s="209"/>
    </row>
    <row r="245" spans="3:6" ht="12.4" customHeight="1">
      <c r="C245" s="209"/>
      <c r="D245" s="209"/>
      <c r="E245" s="209"/>
      <c r="F245" s="209"/>
    </row>
    <row r="246" spans="3:6" ht="12.4" customHeight="1">
      <c r="C246" s="209"/>
      <c r="D246" s="209"/>
      <c r="E246" s="209"/>
      <c r="F246" s="209"/>
    </row>
    <row r="247" spans="3:6" ht="12.4" customHeight="1">
      <c r="C247" s="209"/>
      <c r="D247" s="209"/>
      <c r="E247" s="209"/>
      <c r="F247" s="209"/>
    </row>
    <row r="248" spans="3:6" ht="12.4" customHeight="1">
      <c r="C248" s="209"/>
      <c r="D248" s="209"/>
      <c r="E248" s="209"/>
      <c r="F248" s="209"/>
    </row>
    <row r="249" spans="3:6" ht="12.4" customHeight="1">
      <c r="C249" s="209"/>
      <c r="D249" s="209"/>
      <c r="E249" s="209"/>
      <c r="F249" s="209"/>
    </row>
    <row r="250" spans="3:6" ht="12.4" customHeight="1">
      <c r="C250" s="209"/>
      <c r="D250" s="209"/>
      <c r="E250" s="209"/>
      <c r="F250" s="209"/>
    </row>
    <row r="251" spans="3:6" ht="12.4" customHeight="1">
      <c r="C251" s="209"/>
      <c r="D251" s="209"/>
      <c r="E251" s="209"/>
      <c r="F251" s="209"/>
    </row>
    <row r="252" spans="3:6" ht="12.4" customHeight="1">
      <c r="C252" s="209"/>
      <c r="D252" s="209"/>
      <c r="E252" s="209"/>
      <c r="F252" s="209"/>
    </row>
    <row r="253" spans="3:6" ht="12.4" customHeight="1">
      <c r="C253" s="209"/>
      <c r="D253" s="209"/>
      <c r="E253" s="209"/>
      <c r="F253" s="209"/>
    </row>
    <row r="254" spans="3:6" ht="12.4" customHeight="1">
      <c r="C254" s="209"/>
      <c r="D254" s="209"/>
      <c r="E254" s="209"/>
      <c r="F254" s="209"/>
    </row>
    <row r="255" spans="3:6" ht="12.4" customHeight="1">
      <c r="C255" s="209"/>
      <c r="D255" s="209"/>
      <c r="E255" s="209"/>
      <c r="F255" s="209"/>
    </row>
    <row r="256" spans="3:6" ht="12.4" customHeight="1">
      <c r="C256" s="209"/>
      <c r="D256" s="209"/>
      <c r="E256" s="209"/>
      <c r="F256" s="209"/>
    </row>
    <row r="257" spans="3:6" ht="12.4" customHeight="1">
      <c r="C257" s="209"/>
      <c r="D257" s="209"/>
      <c r="E257" s="209"/>
      <c r="F257" s="209"/>
    </row>
    <row r="258" spans="3:6" ht="12.4" customHeight="1">
      <c r="C258" s="209"/>
      <c r="D258" s="209"/>
      <c r="E258" s="209"/>
      <c r="F258" s="209"/>
    </row>
    <row r="259" spans="3:6" ht="12.4" customHeight="1">
      <c r="C259" s="209"/>
      <c r="D259" s="209"/>
      <c r="E259" s="209"/>
      <c r="F259" s="209"/>
    </row>
    <row r="260" spans="3:6" ht="12.4" customHeight="1">
      <c r="C260" s="209"/>
      <c r="D260" s="209"/>
      <c r="E260" s="209"/>
      <c r="F260" s="209"/>
    </row>
    <row r="261" spans="3:6" ht="12.4" customHeight="1">
      <c r="C261" s="209"/>
      <c r="D261" s="209"/>
      <c r="E261" s="209"/>
      <c r="F261" s="209"/>
    </row>
    <row r="262" spans="3:6" ht="12.4" customHeight="1">
      <c r="C262" s="209"/>
      <c r="D262" s="209"/>
      <c r="E262" s="209"/>
      <c r="F262" s="209"/>
    </row>
    <row r="263" spans="3:6" ht="12.4" customHeight="1">
      <c r="C263" s="209"/>
      <c r="D263" s="209"/>
      <c r="E263" s="209"/>
      <c r="F263" s="209"/>
    </row>
    <row r="264" spans="3:6" ht="12.4" customHeight="1">
      <c r="C264" s="209"/>
      <c r="D264" s="209"/>
      <c r="E264" s="209"/>
      <c r="F264" s="209"/>
    </row>
    <row r="265" spans="3:6" ht="12.4" customHeight="1">
      <c r="C265" s="209"/>
      <c r="D265" s="209"/>
      <c r="E265" s="209"/>
      <c r="F265" s="209"/>
    </row>
    <row r="266" spans="3:6" ht="12.4" customHeight="1">
      <c r="C266" s="209"/>
      <c r="D266" s="209"/>
      <c r="E266" s="209"/>
      <c r="F266" s="209"/>
    </row>
    <row r="267" spans="3:6" ht="12.4" customHeight="1">
      <c r="C267" s="209"/>
      <c r="D267" s="209"/>
      <c r="E267" s="209"/>
      <c r="F267" s="209"/>
    </row>
    <row r="268" spans="3:6" ht="12.4" customHeight="1">
      <c r="C268" s="209"/>
      <c r="D268" s="209"/>
      <c r="E268" s="209"/>
      <c r="F268" s="209"/>
    </row>
    <row r="269" spans="3:6" ht="12.4" customHeight="1">
      <c r="C269" s="209"/>
      <c r="D269" s="209"/>
      <c r="E269" s="209"/>
      <c r="F269" s="209"/>
    </row>
    <row r="270" spans="3:6" ht="12.4" customHeight="1">
      <c r="C270" s="209"/>
      <c r="D270" s="209"/>
      <c r="E270" s="209"/>
      <c r="F270" s="209"/>
    </row>
    <row r="271" spans="3:6" ht="12.4" customHeight="1">
      <c r="C271" s="209"/>
      <c r="D271" s="209"/>
      <c r="E271" s="209"/>
      <c r="F271" s="209"/>
    </row>
    <row r="272" spans="3:6" ht="12.4" customHeight="1">
      <c r="C272" s="209"/>
      <c r="D272" s="209"/>
      <c r="E272" s="209"/>
      <c r="F272" s="209"/>
    </row>
    <row r="273" spans="3:6" ht="12.4" customHeight="1">
      <c r="C273" s="209"/>
      <c r="D273" s="209"/>
      <c r="E273" s="209"/>
      <c r="F273" s="209"/>
    </row>
    <row r="274" spans="3:6" ht="12.4" customHeight="1">
      <c r="C274" s="209"/>
      <c r="D274" s="209"/>
      <c r="E274" s="209"/>
      <c r="F274" s="209"/>
    </row>
    <row r="275" spans="3:6" ht="12.4" customHeight="1">
      <c r="C275" s="209"/>
      <c r="D275" s="209"/>
      <c r="E275" s="209"/>
      <c r="F275" s="209"/>
    </row>
    <row r="276" spans="3:6" ht="12.4" customHeight="1">
      <c r="C276" s="209"/>
      <c r="D276" s="209"/>
      <c r="E276" s="209"/>
      <c r="F276" s="209"/>
    </row>
    <row r="277" spans="3:6" ht="12.4" customHeight="1">
      <c r="C277" s="209"/>
      <c r="D277" s="209"/>
      <c r="E277" s="209"/>
      <c r="F277" s="209"/>
    </row>
    <row r="278" spans="3:6" ht="12.4" customHeight="1">
      <c r="C278" s="209"/>
      <c r="D278" s="209"/>
      <c r="E278" s="209"/>
      <c r="F278" s="209"/>
    </row>
    <row r="279" spans="3:6" ht="12.4" customHeight="1">
      <c r="C279" s="209"/>
      <c r="D279" s="209"/>
      <c r="E279" s="209"/>
      <c r="F279" s="209"/>
    </row>
    <row r="280" spans="3:6" ht="12.4" customHeight="1">
      <c r="C280" s="209"/>
      <c r="D280" s="209"/>
      <c r="E280" s="209"/>
      <c r="F280" s="209"/>
    </row>
    <row r="281" spans="3:6" ht="12.4" customHeight="1">
      <c r="C281" s="209"/>
      <c r="D281" s="209"/>
      <c r="E281" s="209"/>
      <c r="F281" s="209"/>
    </row>
    <row r="282" spans="3:6" ht="12.4" customHeight="1">
      <c r="C282" s="209"/>
      <c r="D282" s="209"/>
      <c r="E282" s="209"/>
      <c r="F282" s="209"/>
    </row>
    <row r="283" spans="3:6" ht="12.4" customHeight="1">
      <c r="C283" s="209"/>
      <c r="D283" s="209"/>
      <c r="E283" s="209"/>
      <c r="F283" s="209"/>
    </row>
    <row r="284" spans="3:6" ht="12.4" customHeight="1">
      <c r="C284" s="209"/>
      <c r="D284" s="209"/>
      <c r="E284" s="209"/>
      <c r="F284" s="209"/>
    </row>
  </sheetData>
  <hyperlinks>
    <hyperlink ref="B1" r:id="rId1"/>
    <hyperlink ref="B4" r:id="rId2"/>
    <hyperlink ref="B3" r:id="rId3"/>
  </hyperlinks>
  <pageMargins left="0.7" right="0.7" top="0.75" bottom="0.75" header="0.3" footer="0.3"/>
  <pageSetup paperSize="9" orientation="portrait" r:id="rId4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I289"/>
  <sheetViews>
    <sheetView workbookViewId="0">
      <selection activeCell="F24" sqref="F24"/>
    </sheetView>
  </sheetViews>
  <sheetFormatPr baseColWidth="10" defaultColWidth="11" defaultRowHeight="11.5"/>
  <cols>
    <col min="1" max="1" width="17.33203125" style="208" customWidth="1"/>
    <col min="2" max="2" width="11" style="208"/>
    <col min="3" max="3" width="6.75" style="208" customWidth="1"/>
    <col min="4" max="5" width="11" style="208"/>
    <col min="6" max="6" width="17.33203125" style="208" customWidth="1"/>
    <col min="7" max="16384" width="11" style="208"/>
  </cols>
  <sheetData>
    <row r="1" spans="1:9">
      <c r="A1" s="208" t="s">
        <v>557</v>
      </c>
      <c r="I1" s="154"/>
    </row>
    <row r="2" spans="1:9" ht="12.5">
      <c r="A2" s="349" t="s">
        <v>558</v>
      </c>
      <c r="I2" s="134"/>
    </row>
    <row r="4" spans="1:9">
      <c r="A4" s="208" t="s">
        <v>327</v>
      </c>
    </row>
    <row r="6" spans="1:9">
      <c r="B6" s="180"/>
      <c r="G6" s="180"/>
    </row>
    <row r="7" spans="1:9">
      <c r="A7" s="208" t="s">
        <v>326</v>
      </c>
      <c r="B7" s="208" t="s">
        <v>321</v>
      </c>
    </row>
    <row r="8" spans="1:9" ht="14">
      <c r="A8" s="916" t="s">
        <v>41</v>
      </c>
      <c r="B8" s="916" t="s">
        <v>155</v>
      </c>
      <c r="C8" s="916" t="s">
        <v>338</v>
      </c>
      <c r="G8" s="211"/>
    </row>
    <row r="9" spans="1:9" ht="14">
      <c r="A9" s="916" t="s">
        <v>123</v>
      </c>
      <c r="B9" s="916" t="s">
        <v>155</v>
      </c>
      <c r="C9" s="916" t="s">
        <v>338</v>
      </c>
      <c r="G9" s="211"/>
    </row>
    <row r="10" spans="1:9" ht="14">
      <c r="A10" s="916" t="s">
        <v>36</v>
      </c>
      <c r="B10" s="916" t="s">
        <v>155</v>
      </c>
      <c r="C10" s="916" t="s">
        <v>338</v>
      </c>
      <c r="G10" s="211"/>
    </row>
    <row r="11" spans="1:9" ht="14">
      <c r="A11" s="916" t="s">
        <v>69</v>
      </c>
      <c r="B11" s="916" t="s">
        <v>155</v>
      </c>
      <c r="C11" s="916" t="s">
        <v>338</v>
      </c>
      <c r="G11" s="211"/>
    </row>
    <row r="12" spans="1:9" ht="14">
      <c r="A12" s="916" t="s">
        <v>33</v>
      </c>
      <c r="B12" s="916" t="s">
        <v>261</v>
      </c>
      <c r="C12" s="916" t="s">
        <v>608</v>
      </c>
      <c r="G12" s="211"/>
    </row>
    <row r="13" spans="1:9" ht="14">
      <c r="A13" s="916" t="s">
        <v>124</v>
      </c>
      <c r="B13" s="916" t="s">
        <v>155</v>
      </c>
      <c r="C13" s="916" t="s">
        <v>338</v>
      </c>
      <c r="G13" s="211"/>
    </row>
    <row r="14" spans="1:9" ht="14">
      <c r="A14" s="916" t="s">
        <v>55</v>
      </c>
      <c r="B14" s="916" t="s">
        <v>186</v>
      </c>
      <c r="C14" s="916" t="s">
        <v>608</v>
      </c>
      <c r="G14" s="211"/>
    </row>
    <row r="15" spans="1:9" ht="14">
      <c r="A15" s="916" t="s">
        <v>88</v>
      </c>
      <c r="B15" s="916" t="s">
        <v>184</v>
      </c>
      <c r="C15" s="916" t="s">
        <v>608</v>
      </c>
      <c r="G15" s="211"/>
    </row>
    <row r="16" spans="1:9" ht="14">
      <c r="A16" s="916" t="s">
        <v>87</v>
      </c>
      <c r="B16" s="916" t="s">
        <v>155</v>
      </c>
      <c r="C16" s="916" t="s">
        <v>338</v>
      </c>
      <c r="G16" s="211"/>
    </row>
    <row r="17" spans="1:7" ht="14">
      <c r="A17" s="916" t="s">
        <v>136</v>
      </c>
      <c r="B17" s="916" t="s">
        <v>155</v>
      </c>
      <c r="C17" s="916" t="s">
        <v>338</v>
      </c>
      <c r="G17" s="211"/>
    </row>
    <row r="18" spans="1:7" ht="14">
      <c r="A18" s="916" t="s">
        <v>11</v>
      </c>
      <c r="B18" s="916" t="s">
        <v>155</v>
      </c>
      <c r="C18" s="916" t="s">
        <v>338</v>
      </c>
      <c r="G18" s="211"/>
    </row>
    <row r="19" spans="1:7" ht="14">
      <c r="A19" s="916" t="s">
        <v>84</v>
      </c>
      <c r="B19" s="916" t="s">
        <v>155</v>
      </c>
      <c r="C19" s="916" t="s">
        <v>338</v>
      </c>
      <c r="G19" s="211"/>
    </row>
    <row r="20" spans="1:7" ht="14">
      <c r="A20" s="916" t="s">
        <v>78</v>
      </c>
      <c r="B20" s="916" t="s">
        <v>193</v>
      </c>
      <c r="C20" s="916" t="s">
        <v>608</v>
      </c>
      <c r="G20" s="211"/>
    </row>
    <row r="21" spans="1:7" ht="14">
      <c r="A21" s="916" t="s">
        <v>85</v>
      </c>
      <c r="B21" s="916" t="s">
        <v>155</v>
      </c>
      <c r="C21" s="916" t="s">
        <v>338</v>
      </c>
      <c r="G21" s="211"/>
    </row>
    <row r="22" spans="1:7" ht="14">
      <c r="A22" s="916" t="s">
        <v>81</v>
      </c>
      <c r="B22" s="916" t="s">
        <v>155</v>
      </c>
      <c r="C22" s="916" t="s">
        <v>338</v>
      </c>
      <c r="G22" s="211"/>
    </row>
    <row r="23" spans="1:7" ht="14">
      <c r="A23" s="916" t="s">
        <v>111</v>
      </c>
      <c r="B23" s="916" t="s">
        <v>155</v>
      </c>
      <c r="C23" s="916" t="s">
        <v>338</v>
      </c>
      <c r="G23" s="211"/>
    </row>
    <row r="24" spans="1:7" ht="14">
      <c r="A24" s="916" t="s">
        <v>128</v>
      </c>
      <c r="B24" s="916" t="s">
        <v>155</v>
      </c>
      <c r="C24" s="916" t="s">
        <v>338</v>
      </c>
      <c r="G24" s="211"/>
    </row>
    <row r="25" spans="1:7" ht="14">
      <c r="A25" s="916" t="s">
        <v>9</v>
      </c>
      <c r="B25" s="916" t="s">
        <v>292</v>
      </c>
      <c r="C25" s="916" t="s">
        <v>608</v>
      </c>
      <c r="G25" s="211"/>
    </row>
    <row r="26" spans="1:7" ht="14">
      <c r="A26" s="916" t="s">
        <v>323</v>
      </c>
      <c r="B26" s="916" t="s">
        <v>155</v>
      </c>
      <c r="C26" s="916" t="s">
        <v>338</v>
      </c>
      <c r="G26" s="211"/>
    </row>
    <row r="27" spans="1:7" ht="14">
      <c r="A27" s="916" t="s">
        <v>94</v>
      </c>
      <c r="B27" s="916" t="s">
        <v>216</v>
      </c>
      <c r="C27" s="916" t="s">
        <v>608</v>
      </c>
      <c r="G27" s="211"/>
    </row>
    <row r="28" spans="1:7" ht="14">
      <c r="A28" s="916" t="s">
        <v>60</v>
      </c>
      <c r="B28" s="916" t="s">
        <v>155</v>
      </c>
      <c r="C28" s="916" t="s">
        <v>338</v>
      </c>
      <c r="G28" s="211"/>
    </row>
    <row r="29" spans="1:7" ht="14">
      <c r="A29" s="916" t="s">
        <v>79</v>
      </c>
      <c r="B29" s="916" t="s">
        <v>155</v>
      </c>
      <c r="C29" s="916" t="s">
        <v>338</v>
      </c>
      <c r="G29" s="211"/>
    </row>
    <row r="30" spans="1:7" ht="14">
      <c r="A30" s="916" t="s">
        <v>65</v>
      </c>
      <c r="B30" s="916" t="s">
        <v>155</v>
      </c>
      <c r="C30" s="916" t="s">
        <v>338</v>
      </c>
      <c r="G30" s="211"/>
    </row>
    <row r="31" spans="1:7" ht="14">
      <c r="A31" s="916" t="s">
        <v>57</v>
      </c>
      <c r="B31" s="916" t="s">
        <v>155</v>
      </c>
      <c r="C31" s="916" t="s">
        <v>338</v>
      </c>
      <c r="G31" s="211"/>
    </row>
    <row r="32" spans="1:7" ht="14">
      <c r="A32" s="916" t="s">
        <v>38</v>
      </c>
      <c r="B32" s="916" t="s">
        <v>176</v>
      </c>
      <c r="C32" s="916" t="s">
        <v>608</v>
      </c>
      <c r="G32" s="211"/>
    </row>
    <row r="33" spans="1:7" ht="14">
      <c r="A33" s="916" t="s">
        <v>58</v>
      </c>
      <c r="B33" s="916" t="s">
        <v>206</v>
      </c>
      <c r="C33" s="916" t="s">
        <v>608</v>
      </c>
      <c r="G33" s="211"/>
    </row>
    <row r="34" spans="1:7" ht="14">
      <c r="A34" s="916" t="s">
        <v>1</v>
      </c>
      <c r="B34" s="916" t="s">
        <v>188</v>
      </c>
      <c r="C34" s="916" t="s">
        <v>608</v>
      </c>
      <c r="G34" s="211"/>
    </row>
    <row r="35" spans="1:7" ht="14">
      <c r="A35" s="916" t="s">
        <v>31</v>
      </c>
      <c r="B35" s="916" t="s">
        <v>251</v>
      </c>
      <c r="C35" s="916" t="s">
        <v>608</v>
      </c>
      <c r="G35" s="211"/>
    </row>
    <row r="36" spans="1:7" ht="14">
      <c r="A36" s="916" t="s">
        <v>113</v>
      </c>
      <c r="B36" s="916" t="s">
        <v>155</v>
      </c>
      <c r="C36" s="916" t="s">
        <v>338</v>
      </c>
      <c r="G36" s="211"/>
    </row>
    <row r="37" spans="1:7" ht="14">
      <c r="A37" s="916" t="s">
        <v>324</v>
      </c>
      <c r="B37" s="916" t="s">
        <v>155</v>
      </c>
      <c r="C37" s="916" t="s">
        <v>338</v>
      </c>
      <c r="G37" s="211"/>
    </row>
    <row r="38" spans="1:7" ht="14">
      <c r="A38" s="916" t="s">
        <v>114</v>
      </c>
      <c r="B38" s="916" t="s">
        <v>317</v>
      </c>
      <c r="C38" s="916" t="s">
        <v>608</v>
      </c>
      <c r="G38" s="211"/>
    </row>
    <row r="39" spans="1:7" ht="14">
      <c r="A39" s="916" t="s">
        <v>73</v>
      </c>
      <c r="B39" s="916" t="s">
        <v>155</v>
      </c>
      <c r="C39" s="916" t="s">
        <v>338</v>
      </c>
      <c r="G39" s="211"/>
    </row>
    <row r="40" spans="1:7" ht="14">
      <c r="A40" s="916" t="s">
        <v>138</v>
      </c>
      <c r="B40" s="916" t="s">
        <v>198</v>
      </c>
      <c r="C40" s="916" t="s">
        <v>608</v>
      </c>
      <c r="G40" s="211"/>
    </row>
    <row r="41" spans="1:7" ht="14">
      <c r="A41" s="916" t="s">
        <v>80</v>
      </c>
      <c r="B41" s="916" t="s">
        <v>201</v>
      </c>
      <c r="C41" s="916" t="s">
        <v>608</v>
      </c>
      <c r="G41" s="211"/>
    </row>
    <row r="42" spans="1:7" ht="14">
      <c r="A42" s="916" t="s">
        <v>103</v>
      </c>
      <c r="B42" s="916" t="s">
        <v>170</v>
      </c>
      <c r="C42" s="916" t="s">
        <v>608</v>
      </c>
      <c r="G42" s="211"/>
    </row>
    <row r="43" spans="1:7" ht="14">
      <c r="A43" s="916" t="s">
        <v>64</v>
      </c>
      <c r="B43" s="916" t="s">
        <v>155</v>
      </c>
      <c r="C43" s="916" t="s">
        <v>338</v>
      </c>
      <c r="G43" s="211"/>
    </row>
    <row r="44" spans="1:7" ht="14">
      <c r="A44" s="916" t="s">
        <v>19</v>
      </c>
      <c r="B44" s="916" t="s">
        <v>155</v>
      </c>
      <c r="C44" s="916" t="s">
        <v>338</v>
      </c>
      <c r="G44" s="211"/>
    </row>
    <row r="45" spans="1:7" ht="14">
      <c r="A45" s="916" t="s">
        <v>100</v>
      </c>
      <c r="B45" s="916" t="s">
        <v>155</v>
      </c>
      <c r="C45" s="916" t="s">
        <v>338</v>
      </c>
      <c r="G45" s="211"/>
    </row>
    <row r="46" spans="1:7" ht="14">
      <c r="A46" s="916" t="s">
        <v>134</v>
      </c>
      <c r="B46" s="916" t="s">
        <v>196</v>
      </c>
      <c r="C46" s="916" t="s">
        <v>608</v>
      </c>
      <c r="G46" s="211"/>
    </row>
    <row r="47" spans="1:7" ht="14">
      <c r="A47" s="916" t="s">
        <v>17</v>
      </c>
      <c r="B47" s="916" t="s">
        <v>155</v>
      </c>
      <c r="C47" s="916" t="s">
        <v>338</v>
      </c>
      <c r="G47" s="211"/>
    </row>
    <row r="48" spans="1:7" ht="14">
      <c r="A48" s="916" t="s">
        <v>105</v>
      </c>
      <c r="B48" s="916" t="s">
        <v>181</v>
      </c>
      <c r="C48" s="916" t="s">
        <v>608</v>
      </c>
      <c r="G48" s="211"/>
    </row>
    <row r="49" spans="1:7" ht="14">
      <c r="A49" s="916" t="s">
        <v>24</v>
      </c>
      <c r="B49" s="916" t="s">
        <v>200</v>
      </c>
      <c r="C49" s="916" t="s">
        <v>608</v>
      </c>
      <c r="G49" s="211"/>
    </row>
    <row r="50" spans="1:7" ht="14">
      <c r="A50" s="916" t="s">
        <v>131</v>
      </c>
      <c r="B50" s="916" t="s">
        <v>155</v>
      </c>
      <c r="C50" s="916" t="s">
        <v>338</v>
      </c>
      <c r="G50" s="211"/>
    </row>
    <row r="51" spans="1:7" ht="14">
      <c r="A51" s="916" t="s">
        <v>222</v>
      </c>
      <c r="B51" s="916" t="s">
        <v>155</v>
      </c>
      <c r="C51" s="916" t="s">
        <v>338</v>
      </c>
      <c r="G51" s="211"/>
    </row>
    <row r="52" spans="1:7" ht="14">
      <c r="A52" s="916" t="s">
        <v>112</v>
      </c>
      <c r="B52" s="916" t="s">
        <v>155</v>
      </c>
      <c r="C52" s="916" t="s">
        <v>338</v>
      </c>
      <c r="G52" s="211"/>
    </row>
    <row r="53" spans="1:7" ht="14">
      <c r="A53" s="916" t="s">
        <v>20</v>
      </c>
      <c r="B53" s="916" t="s">
        <v>185</v>
      </c>
      <c r="C53" s="916" t="s">
        <v>608</v>
      </c>
      <c r="F53" s="180"/>
      <c r="G53" s="211"/>
    </row>
    <row r="54" spans="1:7" ht="14">
      <c r="A54" s="916" t="s">
        <v>48</v>
      </c>
      <c r="B54" s="916" t="s">
        <v>155</v>
      </c>
      <c r="C54" s="916" t="s">
        <v>338</v>
      </c>
      <c r="G54" s="211"/>
    </row>
    <row r="55" spans="1:7" ht="14">
      <c r="A55" s="916" t="s">
        <v>75</v>
      </c>
      <c r="B55" s="916" t="s">
        <v>217</v>
      </c>
      <c r="C55" s="916" t="s">
        <v>608</v>
      </c>
      <c r="G55" s="211"/>
    </row>
    <row r="56" spans="1:7" ht="14">
      <c r="A56" s="916" t="s">
        <v>68</v>
      </c>
      <c r="B56" s="916" t="s">
        <v>155</v>
      </c>
      <c r="C56" s="916" t="s">
        <v>338</v>
      </c>
      <c r="G56" s="211"/>
    </row>
    <row r="57" spans="1:7" ht="14">
      <c r="A57" s="916" t="s">
        <v>77</v>
      </c>
      <c r="B57" s="916" t="s">
        <v>155</v>
      </c>
      <c r="C57" s="916" t="s">
        <v>338</v>
      </c>
      <c r="F57" s="180"/>
      <c r="G57" s="211"/>
    </row>
    <row r="58" spans="1:7" ht="14">
      <c r="A58" s="916" t="s">
        <v>89</v>
      </c>
      <c r="B58" s="916" t="s">
        <v>155</v>
      </c>
      <c r="C58" s="916" t="s">
        <v>338</v>
      </c>
      <c r="G58" s="211"/>
    </row>
    <row r="59" spans="1:7" ht="14">
      <c r="A59" s="916" t="s">
        <v>93</v>
      </c>
      <c r="B59" s="916" t="s">
        <v>173</v>
      </c>
      <c r="C59" s="916" t="s">
        <v>608</v>
      </c>
      <c r="G59" s="211"/>
    </row>
    <row r="60" spans="1:7" ht="14">
      <c r="A60" s="916" t="s">
        <v>82</v>
      </c>
      <c r="B60" s="916" t="s">
        <v>215</v>
      </c>
      <c r="C60" s="916" t="s">
        <v>608</v>
      </c>
      <c r="G60" s="211"/>
    </row>
    <row r="61" spans="1:7" ht="14">
      <c r="A61" s="916" t="s">
        <v>145</v>
      </c>
      <c r="B61" s="916" t="s">
        <v>189</v>
      </c>
      <c r="C61" s="916" t="s">
        <v>608</v>
      </c>
      <c r="G61" s="211"/>
    </row>
    <row r="62" spans="1:7" ht="14">
      <c r="A62" s="916" t="s">
        <v>6</v>
      </c>
      <c r="B62" s="916" t="s">
        <v>211</v>
      </c>
      <c r="C62" s="916" t="s">
        <v>608</v>
      </c>
      <c r="G62" s="211"/>
    </row>
    <row r="63" spans="1:7" ht="14">
      <c r="A63" s="916" t="s">
        <v>8</v>
      </c>
      <c r="B63" s="916" t="s">
        <v>208</v>
      </c>
      <c r="C63" s="916" t="s">
        <v>608</v>
      </c>
      <c r="G63" s="211"/>
    </row>
    <row r="64" spans="1:7" ht="14">
      <c r="A64" s="916" t="s">
        <v>22</v>
      </c>
      <c r="B64" s="916" t="s">
        <v>155</v>
      </c>
      <c r="C64" s="916" t="s">
        <v>338</v>
      </c>
      <c r="G64" s="211"/>
    </row>
    <row r="65" spans="1:7" ht="14">
      <c r="A65" s="916" t="s">
        <v>40</v>
      </c>
      <c r="B65" s="916" t="s">
        <v>155</v>
      </c>
      <c r="C65" s="916" t="s">
        <v>338</v>
      </c>
      <c r="G65" s="211"/>
    </row>
    <row r="66" spans="1:7" ht="14">
      <c r="A66" s="916" t="s">
        <v>110</v>
      </c>
      <c r="B66" s="916" t="s">
        <v>180</v>
      </c>
      <c r="C66" s="916" t="s">
        <v>608</v>
      </c>
      <c r="G66" s="211"/>
    </row>
    <row r="67" spans="1:7" ht="14">
      <c r="A67" s="916" t="s">
        <v>91</v>
      </c>
      <c r="B67" s="916" t="s">
        <v>194</v>
      </c>
      <c r="C67" s="916" t="s">
        <v>608</v>
      </c>
      <c r="G67" s="211"/>
    </row>
    <row r="68" spans="1:7" ht="14">
      <c r="A68" s="916" t="s">
        <v>26</v>
      </c>
      <c r="B68" s="916" t="s">
        <v>212</v>
      </c>
      <c r="C68" s="916" t="s">
        <v>608</v>
      </c>
      <c r="G68" s="211"/>
    </row>
    <row r="69" spans="1:7" ht="14">
      <c r="A69" s="916" t="s">
        <v>14</v>
      </c>
      <c r="B69" s="916" t="s">
        <v>202</v>
      </c>
      <c r="C69" s="916" t="s">
        <v>608</v>
      </c>
      <c r="G69" s="211"/>
    </row>
    <row r="70" spans="1:7" ht="14">
      <c r="A70" s="916" t="s">
        <v>97</v>
      </c>
      <c r="B70" s="916" t="s">
        <v>226</v>
      </c>
      <c r="C70" s="916" t="s">
        <v>608</v>
      </c>
      <c r="G70" s="211"/>
    </row>
    <row r="71" spans="1:7" ht="14">
      <c r="A71" s="916" t="s">
        <v>63</v>
      </c>
      <c r="B71" s="916" t="s">
        <v>210</v>
      </c>
      <c r="C71" s="916" t="s">
        <v>608</v>
      </c>
      <c r="G71" s="211"/>
    </row>
    <row r="72" spans="1:7" ht="14">
      <c r="A72" s="916" t="s">
        <v>34</v>
      </c>
      <c r="B72" s="916" t="s">
        <v>155</v>
      </c>
      <c r="C72" s="916" t="s">
        <v>338</v>
      </c>
      <c r="F72" s="180"/>
      <c r="G72" s="211"/>
    </row>
    <row r="73" spans="1:7" ht="14">
      <c r="A73" s="916" t="s">
        <v>125</v>
      </c>
      <c r="B73" s="916" t="s">
        <v>155</v>
      </c>
      <c r="C73" s="916" t="s">
        <v>338</v>
      </c>
      <c r="G73" s="211"/>
    </row>
    <row r="74" spans="1:7" ht="14">
      <c r="A74" s="916" t="s">
        <v>102</v>
      </c>
      <c r="B74" s="916" t="s">
        <v>155</v>
      </c>
      <c r="C74" s="916" t="s">
        <v>338</v>
      </c>
      <c r="G74" s="211"/>
    </row>
    <row r="75" spans="1:7" ht="14">
      <c r="A75" s="916" t="s">
        <v>98</v>
      </c>
      <c r="B75" s="916" t="s">
        <v>155</v>
      </c>
      <c r="C75" s="916" t="s">
        <v>338</v>
      </c>
      <c r="G75" s="211"/>
    </row>
    <row r="76" spans="1:7" ht="14">
      <c r="A76" s="916" t="s">
        <v>126</v>
      </c>
      <c r="B76" s="916" t="s">
        <v>209</v>
      </c>
      <c r="C76" s="916" t="s">
        <v>608</v>
      </c>
      <c r="G76" s="211"/>
    </row>
    <row r="77" spans="1:7" ht="14">
      <c r="A77" s="916" t="s">
        <v>117</v>
      </c>
      <c r="B77" s="916" t="s">
        <v>155</v>
      </c>
      <c r="C77" s="916" t="s">
        <v>338</v>
      </c>
      <c r="G77" s="211"/>
    </row>
    <row r="78" spans="1:7" ht="14">
      <c r="A78" s="916" t="s">
        <v>130</v>
      </c>
      <c r="B78" s="916" t="s">
        <v>155</v>
      </c>
      <c r="C78" s="916" t="s">
        <v>338</v>
      </c>
      <c r="G78" s="211"/>
    </row>
    <row r="79" spans="1:7" ht="14">
      <c r="A79" s="916" t="s">
        <v>96</v>
      </c>
      <c r="B79" s="916" t="s">
        <v>155</v>
      </c>
      <c r="C79" s="916" t="s">
        <v>338</v>
      </c>
      <c r="G79" s="211"/>
    </row>
    <row r="80" spans="1:7" ht="14">
      <c r="A80" s="916" t="s">
        <v>118</v>
      </c>
      <c r="B80" s="916" t="s">
        <v>199</v>
      </c>
      <c r="C80" s="916" t="s">
        <v>608</v>
      </c>
      <c r="F80" s="180"/>
      <c r="G80" s="211"/>
    </row>
    <row r="81" spans="1:7" ht="14">
      <c r="A81" s="916" t="s">
        <v>142</v>
      </c>
      <c r="B81" s="916" t="s">
        <v>183</v>
      </c>
      <c r="C81" s="916" t="s">
        <v>608</v>
      </c>
      <c r="G81" s="211"/>
    </row>
    <row r="82" spans="1:7" ht="14">
      <c r="A82" s="916" t="s">
        <v>531</v>
      </c>
      <c r="B82" s="916" t="s">
        <v>155</v>
      </c>
      <c r="C82" s="916" t="s">
        <v>338</v>
      </c>
      <c r="G82" s="211"/>
    </row>
    <row r="83" spans="1:7" ht="14">
      <c r="A83" s="916" t="s">
        <v>53</v>
      </c>
      <c r="B83" s="916" t="s">
        <v>155</v>
      </c>
      <c r="C83" s="916" t="s">
        <v>338</v>
      </c>
      <c r="G83" s="211"/>
    </row>
    <row r="84" spans="1:7" ht="14">
      <c r="A84" s="916" t="s">
        <v>62</v>
      </c>
      <c r="B84" s="916" t="s">
        <v>155</v>
      </c>
      <c r="C84" s="916" t="s">
        <v>338</v>
      </c>
      <c r="G84" s="211"/>
    </row>
    <row r="85" spans="1:7" ht="14">
      <c r="A85" s="916" t="s">
        <v>44</v>
      </c>
      <c r="B85" s="916" t="s">
        <v>195</v>
      </c>
      <c r="C85" s="916" t="s">
        <v>608</v>
      </c>
      <c r="G85" s="211"/>
    </row>
    <row r="86" spans="1:7" ht="14">
      <c r="A86" s="916" t="s">
        <v>66</v>
      </c>
      <c r="B86" s="916" t="s">
        <v>155</v>
      </c>
      <c r="C86" s="916" t="s">
        <v>338</v>
      </c>
      <c r="G86" s="211"/>
    </row>
    <row r="87" spans="1:7" ht="14">
      <c r="A87" s="916" t="s">
        <v>144</v>
      </c>
      <c r="B87" s="916" t="s">
        <v>155</v>
      </c>
      <c r="C87" s="916" t="s">
        <v>338</v>
      </c>
      <c r="G87" s="211"/>
    </row>
    <row r="88" spans="1:7" ht="14">
      <c r="A88" s="916" t="s">
        <v>133</v>
      </c>
      <c r="B88" s="916" t="s">
        <v>155</v>
      </c>
      <c r="C88" s="916" t="s">
        <v>338</v>
      </c>
      <c r="F88" s="180"/>
      <c r="G88" s="230"/>
    </row>
    <row r="89" spans="1:7" ht="14">
      <c r="A89" s="916" t="s">
        <v>15</v>
      </c>
      <c r="B89" s="916" t="s">
        <v>316</v>
      </c>
      <c r="C89" s="916" t="s">
        <v>608</v>
      </c>
      <c r="F89" s="180"/>
      <c r="G89" s="230"/>
    </row>
    <row r="90" spans="1:7" ht="14">
      <c r="A90" s="916" t="s">
        <v>115</v>
      </c>
      <c r="B90" s="916" t="s">
        <v>155</v>
      </c>
      <c r="C90" s="916" t="s">
        <v>338</v>
      </c>
      <c r="G90" s="211"/>
    </row>
    <row r="91" spans="1:7" ht="14">
      <c r="A91" s="916" t="s">
        <v>121</v>
      </c>
      <c r="B91" s="916" t="s">
        <v>232</v>
      </c>
      <c r="C91" s="916" t="s">
        <v>608</v>
      </c>
      <c r="G91" s="211"/>
    </row>
    <row r="92" spans="1:7" ht="14">
      <c r="A92" s="916" t="s">
        <v>140</v>
      </c>
      <c r="B92" s="916" t="s">
        <v>155</v>
      </c>
      <c r="C92" s="916" t="s">
        <v>338</v>
      </c>
      <c r="G92" s="211"/>
    </row>
    <row r="93" spans="1:7" ht="14">
      <c r="A93" s="916" t="s">
        <v>39</v>
      </c>
      <c r="B93" s="916" t="s">
        <v>155</v>
      </c>
      <c r="C93" s="916" t="s">
        <v>338</v>
      </c>
      <c r="G93" s="211"/>
    </row>
    <row r="94" spans="1:7" ht="14">
      <c r="A94" s="916" t="s">
        <v>51</v>
      </c>
      <c r="B94" s="916" t="s">
        <v>155</v>
      </c>
      <c r="C94" s="916" t="s">
        <v>338</v>
      </c>
      <c r="G94" s="211"/>
    </row>
    <row r="95" spans="1:7" ht="14">
      <c r="A95" s="916" t="s">
        <v>127</v>
      </c>
      <c r="B95" s="916" t="s">
        <v>155</v>
      </c>
      <c r="C95" s="916" t="s">
        <v>338</v>
      </c>
      <c r="F95" s="180"/>
    </row>
    <row r="96" spans="1:7" ht="14">
      <c r="A96" s="916" t="s">
        <v>42</v>
      </c>
      <c r="B96" s="916" t="s">
        <v>155</v>
      </c>
      <c r="C96" s="916" t="s">
        <v>338</v>
      </c>
      <c r="G96" s="211"/>
    </row>
    <row r="97" spans="1:7" ht="14">
      <c r="A97" s="916" t="s">
        <v>59</v>
      </c>
      <c r="B97" s="916" t="s">
        <v>172</v>
      </c>
      <c r="C97" s="916" t="s">
        <v>608</v>
      </c>
      <c r="G97" s="211"/>
    </row>
    <row r="98" spans="1:7" ht="14">
      <c r="A98" s="916" t="s">
        <v>116</v>
      </c>
      <c r="B98" s="916" t="s">
        <v>190</v>
      </c>
      <c r="C98" s="916" t="s">
        <v>608</v>
      </c>
      <c r="F98" s="180"/>
    </row>
    <row r="99" spans="1:7" ht="14">
      <c r="A99" s="916" t="s">
        <v>101</v>
      </c>
      <c r="B99" s="916" t="s">
        <v>155</v>
      </c>
      <c r="C99" s="916" t="s">
        <v>338</v>
      </c>
      <c r="G99" s="211"/>
    </row>
    <row r="100" spans="1:7" ht="14">
      <c r="A100" s="916" t="s">
        <v>61</v>
      </c>
      <c r="B100" s="916" t="s">
        <v>155</v>
      </c>
      <c r="C100" s="916" t="s">
        <v>338</v>
      </c>
      <c r="G100" s="211"/>
    </row>
    <row r="101" spans="1:7" ht="14">
      <c r="A101" s="916" t="s">
        <v>12</v>
      </c>
      <c r="B101" s="916" t="s">
        <v>155</v>
      </c>
      <c r="C101" s="916" t="s">
        <v>338</v>
      </c>
      <c r="G101" s="211"/>
    </row>
    <row r="102" spans="1:7" ht="14">
      <c r="A102" s="916" t="s">
        <v>109</v>
      </c>
      <c r="B102" s="916" t="s">
        <v>175</v>
      </c>
      <c r="C102" s="916" t="s">
        <v>608</v>
      </c>
      <c r="G102" s="211"/>
    </row>
    <row r="103" spans="1:7" ht="14">
      <c r="A103" s="916" t="s">
        <v>122</v>
      </c>
      <c r="B103" s="916" t="s">
        <v>155</v>
      </c>
      <c r="C103" s="916" t="s">
        <v>338</v>
      </c>
      <c r="G103" s="211"/>
    </row>
    <row r="104" spans="1:7" ht="14">
      <c r="A104" s="916" t="s">
        <v>10</v>
      </c>
      <c r="B104" s="916" t="s">
        <v>155</v>
      </c>
      <c r="C104" s="916" t="s">
        <v>338</v>
      </c>
      <c r="G104" s="211"/>
    </row>
    <row r="105" spans="1:7" ht="14">
      <c r="A105" s="916" t="s">
        <v>119</v>
      </c>
      <c r="B105" s="916" t="s">
        <v>155</v>
      </c>
      <c r="C105" s="916" t="s">
        <v>338</v>
      </c>
      <c r="G105" s="211"/>
    </row>
    <row r="106" spans="1:7" ht="14">
      <c r="A106" s="916" t="s">
        <v>99</v>
      </c>
      <c r="B106" s="916" t="s">
        <v>155</v>
      </c>
      <c r="C106" s="916" t="s">
        <v>338</v>
      </c>
      <c r="F106" s="180"/>
      <c r="G106" s="230"/>
    </row>
    <row r="107" spans="1:7" ht="14">
      <c r="A107" s="916" t="s">
        <v>43</v>
      </c>
      <c r="B107" s="916" t="s">
        <v>303</v>
      </c>
      <c r="C107" s="916" t="s">
        <v>608</v>
      </c>
      <c r="G107" s="211"/>
    </row>
    <row r="108" spans="1:7" ht="14">
      <c r="A108" s="916" t="s">
        <v>16</v>
      </c>
      <c r="B108" s="916" t="s">
        <v>213</v>
      </c>
      <c r="C108" s="916" t="s">
        <v>608</v>
      </c>
      <c r="G108" s="211"/>
    </row>
    <row r="109" spans="1:7" ht="14">
      <c r="A109" s="916" t="s">
        <v>35</v>
      </c>
      <c r="B109" s="916" t="s">
        <v>207</v>
      </c>
      <c r="C109" s="916" t="s">
        <v>608</v>
      </c>
      <c r="G109" s="211"/>
    </row>
    <row r="110" spans="1:7" ht="14">
      <c r="A110" s="916" t="s">
        <v>74</v>
      </c>
      <c r="B110" s="916" t="s">
        <v>205</v>
      </c>
      <c r="C110" s="916" t="s">
        <v>608</v>
      </c>
      <c r="G110" s="211"/>
    </row>
    <row r="111" spans="1:7" ht="14">
      <c r="A111" s="916" t="s">
        <v>139</v>
      </c>
      <c r="B111" s="916" t="s">
        <v>182</v>
      </c>
      <c r="C111" s="916" t="s">
        <v>608</v>
      </c>
      <c r="G111" s="211"/>
    </row>
    <row r="112" spans="1:7" ht="14">
      <c r="A112" s="916" t="s">
        <v>54</v>
      </c>
      <c r="B112" s="916" t="s">
        <v>241</v>
      </c>
      <c r="C112" s="916" t="s">
        <v>608</v>
      </c>
      <c r="G112" s="211"/>
    </row>
    <row r="113" spans="1:7" ht="14">
      <c r="A113" s="916" t="s">
        <v>13</v>
      </c>
      <c r="B113" s="916" t="s">
        <v>218</v>
      </c>
      <c r="C113" s="916" t="s">
        <v>608</v>
      </c>
      <c r="G113" s="211"/>
    </row>
    <row r="114" spans="1:7" ht="14">
      <c r="A114" s="916" t="s">
        <v>72</v>
      </c>
      <c r="B114" s="916" t="s">
        <v>155</v>
      </c>
      <c r="C114" s="916" t="s">
        <v>338</v>
      </c>
      <c r="G114" s="211"/>
    </row>
    <row r="115" spans="1:7" ht="14">
      <c r="A115" s="916" t="s">
        <v>47</v>
      </c>
      <c r="B115" s="916" t="s">
        <v>192</v>
      </c>
      <c r="C115" s="916" t="s">
        <v>608</v>
      </c>
      <c r="G115" s="211"/>
    </row>
    <row r="116" spans="1:7" ht="14">
      <c r="A116" s="916" t="s">
        <v>70</v>
      </c>
      <c r="B116" s="916" t="s">
        <v>155</v>
      </c>
      <c r="C116" s="916" t="s">
        <v>338</v>
      </c>
      <c r="G116" s="211"/>
    </row>
    <row r="117" spans="1:7" ht="14">
      <c r="A117" s="916" t="s">
        <v>92</v>
      </c>
      <c r="B117" s="916" t="s">
        <v>155</v>
      </c>
      <c r="C117" s="916" t="s">
        <v>338</v>
      </c>
      <c r="F117" s="180"/>
    </row>
    <row r="118" spans="1:7" ht="14">
      <c r="A118" s="916" t="s">
        <v>108</v>
      </c>
      <c r="B118" s="916" t="s">
        <v>169</v>
      </c>
      <c r="C118" s="916" t="s">
        <v>608</v>
      </c>
      <c r="F118" s="180"/>
    </row>
    <row r="119" spans="1:7" ht="14">
      <c r="A119" s="916" t="s">
        <v>156</v>
      </c>
      <c r="B119" s="916" t="s">
        <v>285</v>
      </c>
      <c r="C119" s="916" t="s">
        <v>608</v>
      </c>
      <c r="G119" s="211"/>
    </row>
    <row r="120" spans="1:7" ht="14">
      <c r="A120" s="916" t="s">
        <v>129</v>
      </c>
      <c r="B120" s="916" t="s">
        <v>203</v>
      </c>
      <c r="C120" s="916" t="s">
        <v>608</v>
      </c>
      <c r="G120" s="211"/>
    </row>
    <row r="121" spans="1:7" ht="14">
      <c r="A121" s="916" t="s">
        <v>27</v>
      </c>
      <c r="B121" s="916" t="s">
        <v>267</v>
      </c>
      <c r="C121" s="916" t="s">
        <v>608</v>
      </c>
      <c r="G121" s="211"/>
    </row>
    <row r="122" spans="1:7" ht="14">
      <c r="A122" s="916" t="s">
        <v>219</v>
      </c>
      <c r="B122" s="916" t="s">
        <v>191</v>
      </c>
      <c r="C122" s="916" t="s">
        <v>608</v>
      </c>
      <c r="G122" s="211"/>
    </row>
    <row r="123" spans="1:7" ht="14">
      <c r="A123" s="916" t="s">
        <v>28</v>
      </c>
      <c r="B123" s="916" t="s">
        <v>204</v>
      </c>
      <c r="C123" s="916" t="s">
        <v>608</v>
      </c>
      <c r="G123" s="211"/>
    </row>
    <row r="124" spans="1:7" ht="14">
      <c r="A124" s="916" t="s">
        <v>56</v>
      </c>
      <c r="B124" s="916" t="s">
        <v>155</v>
      </c>
      <c r="C124" s="916" t="s">
        <v>338</v>
      </c>
      <c r="G124" s="211"/>
    </row>
    <row r="125" spans="1:7" ht="14">
      <c r="A125" s="916" t="s">
        <v>86</v>
      </c>
      <c r="B125" s="916" t="s">
        <v>174</v>
      </c>
      <c r="C125" s="916" t="s">
        <v>608</v>
      </c>
      <c r="G125" s="211"/>
    </row>
    <row r="126" spans="1:7" ht="14">
      <c r="A126" s="916" t="s">
        <v>0</v>
      </c>
      <c r="B126" s="916" t="s">
        <v>171</v>
      </c>
      <c r="C126" s="916" t="s">
        <v>608</v>
      </c>
      <c r="F126" s="180"/>
      <c r="G126" s="211"/>
    </row>
    <row r="127" spans="1:7" ht="14">
      <c r="A127" s="916" t="s">
        <v>52</v>
      </c>
      <c r="B127" s="916" t="s">
        <v>155</v>
      </c>
      <c r="C127" s="916" t="s">
        <v>338</v>
      </c>
      <c r="G127" s="211"/>
    </row>
    <row r="128" spans="1:7" ht="14">
      <c r="A128" s="916" t="s">
        <v>50</v>
      </c>
      <c r="B128" s="916" t="s">
        <v>179</v>
      </c>
      <c r="C128" s="916" t="s">
        <v>608</v>
      </c>
      <c r="G128" s="211"/>
    </row>
    <row r="129" spans="1:7" ht="14">
      <c r="A129" s="916" t="s">
        <v>90</v>
      </c>
      <c r="B129" s="916" t="s">
        <v>155</v>
      </c>
      <c r="C129" s="916" t="s">
        <v>338</v>
      </c>
      <c r="G129" s="211"/>
    </row>
    <row r="130" spans="1:7" ht="14">
      <c r="A130" s="916" t="s">
        <v>23</v>
      </c>
      <c r="B130" s="916" t="s">
        <v>197</v>
      </c>
      <c r="C130" s="916" t="s">
        <v>608</v>
      </c>
      <c r="F130" s="180"/>
    </row>
    <row r="131" spans="1:7" ht="14">
      <c r="A131" s="916" t="s">
        <v>95</v>
      </c>
      <c r="B131" s="916" t="s">
        <v>155</v>
      </c>
      <c r="C131" s="916" t="s">
        <v>338</v>
      </c>
      <c r="G131" s="211"/>
    </row>
    <row r="132" spans="1:7" ht="14">
      <c r="A132" s="916" t="s">
        <v>76</v>
      </c>
      <c r="B132" s="916" t="s">
        <v>155</v>
      </c>
      <c r="C132" s="916" t="s">
        <v>338</v>
      </c>
      <c r="F132" s="180"/>
      <c r="G132" s="230"/>
    </row>
    <row r="133" spans="1:7" ht="14">
      <c r="A133" s="916" t="s">
        <v>21</v>
      </c>
      <c r="B133" s="916" t="s">
        <v>214</v>
      </c>
      <c r="C133" s="916" t="s">
        <v>608</v>
      </c>
      <c r="F133" s="180"/>
    </row>
    <row r="134" spans="1:7" ht="14">
      <c r="A134" s="916" t="s">
        <v>37</v>
      </c>
      <c r="B134" s="916" t="s">
        <v>155</v>
      </c>
      <c r="C134" s="916" t="s">
        <v>338</v>
      </c>
      <c r="G134" s="211"/>
    </row>
    <row r="135" spans="1:7" ht="14">
      <c r="A135" s="916" t="s">
        <v>29</v>
      </c>
      <c r="B135" s="916" t="s">
        <v>274</v>
      </c>
      <c r="C135" s="916" t="s">
        <v>608</v>
      </c>
      <c r="G135" s="211"/>
    </row>
    <row r="136" spans="1:7" ht="14">
      <c r="A136" s="916" t="s">
        <v>106</v>
      </c>
      <c r="B136" s="916" t="s">
        <v>177</v>
      </c>
      <c r="C136" s="916" t="s">
        <v>608</v>
      </c>
      <c r="G136" s="211"/>
    </row>
    <row r="137" spans="1:7" ht="14">
      <c r="A137" s="916" t="s">
        <v>25</v>
      </c>
      <c r="B137" s="916" t="s">
        <v>187</v>
      </c>
      <c r="C137" s="916" t="s">
        <v>608</v>
      </c>
      <c r="F137" s="180"/>
      <c r="G137" s="230"/>
    </row>
    <row r="138" spans="1:7" ht="14">
      <c r="A138" s="916" t="s">
        <v>7</v>
      </c>
      <c r="B138" s="916" t="s">
        <v>178</v>
      </c>
      <c r="C138" s="916" t="s">
        <v>608</v>
      </c>
      <c r="F138" s="180"/>
      <c r="G138" s="230"/>
    </row>
    <row r="139" spans="1:7" ht="14">
      <c r="A139" s="916" t="s">
        <v>120</v>
      </c>
      <c r="B139" s="916" t="s">
        <v>155</v>
      </c>
      <c r="C139" s="916" t="s">
        <v>338</v>
      </c>
      <c r="G139" s="211"/>
    </row>
    <row r="140" spans="1:7" ht="14">
      <c r="A140" s="916" t="s">
        <v>46</v>
      </c>
      <c r="B140" s="916" t="s">
        <v>272</v>
      </c>
      <c r="C140" s="916" t="s">
        <v>608</v>
      </c>
      <c r="F140" s="180"/>
    </row>
    <row r="141" spans="1:7" ht="14">
      <c r="A141" s="916" t="s">
        <v>18</v>
      </c>
      <c r="B141" s="916" t="s">
        <v>155</v>
      </c>
      <c r="C141" s="916" t="s">
        <v>338</v>
      </c>
      <c r="G141" s="211"/>
    </row>
    <row r="142" spans="1:7" ht="14">
      <c r="A142" s="916" t="s">
        <v>49</v>
      </c>
      <c r="B142" s="916" t="s">
        <v>155</v>
      </c>
      <c r="C142" s="916" t="s">
        <v>338</v>
      </c>
      <c r="G142" s="211"/>
    </row>
    <row r="143" spans="1:7" ht="14">
      <c r="A143" s="916" t="s">
        <v>67</v>
      </c>
      <c r="B143" s="916" t="s">
        <v>155</v>
      </c>
      <c r="C143" s="916" t="s">
        <v>338</v>
      </c>
      <c r="G143" s="211"/>
    </row>
    <row r="144" spans="1:7" ht="14">
      <c r="A144" s="916" t="s">
        <v>71</v>
      </c>
      <c r="B144" s="916" t="s">
        <v>155</v>
      </c>
      <c r="C144" s="916" t="s">
        <v>338</v>
      </c>
      <c r="G144" s="211"/>
    </row>
    <row r="145" spans="1:7" ht="14">
      <c r="A145" s="916"/>
      <c r="B145" s="916" t="s">
        <v>332</v>
      </c>
      <c r="C145" s="916" t="s">
        <v>332</v>
      </c>
      <c r="G145" s="211"/>
    </row>
    <row r="146" spans="1:7" ht="14">
      <c r="A146" s="916" t="s">
        <v>340</v>
      </c>
      <c r="B146" s="916" t="s">
        <v>155</v>
      </c>
      <c r="C146" s="916" t="s">
        <v>338</v>
      </c>
      <c r="F146" s="180"/>
    </row>
    <row r="147" spans="1:7" ht="14">
      <c r="A147" s="916" t="s">
        <v>415</v>
      </c>
      <c r="B147" s="916" t="s">
        <v>155</v>
      </c>
      <c r="C147" s="916" t="s">
        <v>338</v>
      </c>
      <c r="G147" s="211"/>
    </row>
    <row r="148" spans="1:7" ht="14">
      <c r="A148" s="916" t="s">
        <v>157</v>
      </c>
      <c r="B148" s="916" t="s">
        <v>155</v>
      </c>
      <c r="C148" s="916" t="s">
        <v>338</v>
      </c>
      <c r="G148" s="211"/>
    </row>
    <row r="149" spans="1:7" ht="14">
      <c r="A149" s="916"/>
      <c r="B149" s="916"/>
      <c r="C149" s="916"/>
      <c r="G149" s="211"/>
    </row>
    <row r="150" spans="1:7" ht="14">
      <c r="A150" s="916"/>
      <c r="B150" s="916"/>
      <c r="C150" s="916"/>
      <c r="F150" s="180"/>
      <c r="G150" s="230"/>
    </row>
    <row r="151" spans="1:7" ht="14">
      <c r="A151" s="916"/>
      <c r="B151" s="916"/>
      <c r="C151" s="916"/>
      <c r="G151" s="211"/>
    </row>
    <row r="152" spans="1:7" ht="14">
      <c r="A152" s="916"/>
      <c r="B152" s="916"/>
      <c r="C152" s="916"/>
      <c r="G152" s="211"/>
    </row>
    <row r="153" spans="1:7" ht="14">
      <c r="A153" s="916"/>
      <c r="B153" s="916"/>
      <c r="C153" s="916"/>
    </row>
    <row r="154" spans="1:7" ht="14">
      <c r="A154" s="916"/>
      <c r="B154" s="916"/>
      <c r="C154" s="916"/>
      <c r="G154" s="211"/>
    </row>
    <row r="155" spans="1:7" ht="14">
      <c r="A155" s="916"/>
      <c r="B155" s="916"/>
      <c r="C155" s="916"/>
      <c r="G155" s="211"/>
    </row>
    <row r="156" spans="1:7" ht="14">
      <c r="A156" s="916"/>
      <c r="B156" s="916"/>
      <c r="C156" s="916"/>
      <c r="G156" s="211"/>
    </row>
    <row r="157" spans="1:7" ht="14">
      <c r="A157" s="916"/>
      <c r="B157" s="916"/>
      <c r="C157" s="916"/>
      <c r="F157" s="180"/>
      <c r="G157" s="230"/>
    </row>
    <row r="158" spans="1:7" ht="14">
      <c r="A158" s="916"/>
      <c r="B158" s="916"/>
      <c r="C158" s="916"/>
      <c r="F158" s="180"/>
      <c r="G158" s="230"/>
    </row>
    <row r="159" spans="1:7" ht="14">
      <c r="A159" s="916"/>
      <c r="B159" s="916"/>
      <c r="C159" s="916"/>
      <c r="F159" s="180"/>
      <c r="G159" s="230"/>
    </row>
    <row r="160" spans="1:7" ht="14">
      <c r="A160" s="916"/>
      <c r="B160" s="916"/>
      <c r="C160" s="916"/>
      <c r="F160" s="180"/>
      <c r="G160" s="230"/>
    </row>
    <row r="161" spans="1:7" ht="14">
      <c r="A161" s="916"/>
      <c r="B161" s="916"/>
      <c r="C161" s="916"/>
      <c r="G161" s="211"/>
    </row>
    <row r="162" spans="1:7" ht="14">
      <c r="A162" s="916"/>
      <c r="B162" s="916"/>
      <c r="C162" s="916"/>
      <c r="G162" s="211"/>
    </row>
    <row r="163" spans="1:7" ht="14">
      <c r="A163" s="916"/>
      <c r="B163" s="916"/>
      <c r="C163" s="916"/>
      <c r="F163" s="180"/>
    </row>
    <row r="164" spans="1:7" ht="14">
      <c r="A164" s="916"/>
      <c r="B164" s="916"/>
      <c r="C164" s="916"/>
      <c r="F164" s="180"/>
      <c r="G164" s="230"/>
    </row>
    <row r="165" spans="1:7" ht="14">
      <c r="A165" s="916"/>
      <c r="B165" s="916"/>
      <c r="C165" s="916"/>
      <c r="F165" s="180"/>
      <c r="G165" s="230"/>
    </row>
    <row r="166" spans="1:7" ht="14">
      <c r="A166" s="916"/>
      <c r="B166" s="916"/>
      <c r="C166" s="916"/>
      <c r="F166" s="180"/>
      <c r="G166" s="230"/>
    </row>
    <row r="167" spans="1:7" ht="14">
      <c r="A167" s="916"/>
      <c r="B167" s="916"/>
      <c r="C167" s="916"/>
      <c r="G167" s="211"/>
    </row>
    <row r="168" spans="1:7" ht="14">
      <c r="A168" s="916"/>
      <c r="B168" s="916"/>
      <c r="C168" s="916"/>
      <c r="F168" s="180"/>
      <c r="G168" s="230"/>
    </row>
    <row r="169" spans="1:7" ht="14">
      <c r="A169" s="916"/>
      <c r="B169" s="916"/>
      <c r="C169" s="916"/>
      <c r="F169" s="180"/>
      <c r="G169" s="230"/>
    </row>
    <row r="170" spans="1:7" ht="14">
      <c r="A170" s="916"/>
      <c r="B170" s="916"/>
      <c r="C170" s="916"/>
      <c r="F170" s="180"/>
      <c r="G170" s="230"/>
    </row>
    <row r="171" spans="1:7" ht="14">
      <c r="A171" s="916"/>
      <c r="B171" s="916"/>
      <c r="C171" s="916"/>
      <c r="F171" s="180"/>
      <c r="G171" s="230"/>
    </row>
    <row r="172" spans="1:7" ht="14">
      <c r="A172" s="916"/>
      <c r="B172" s="916"/>
      <c r="C172" s="916"/>
      <c r="F172" s="180"/>
      <c r="G172" s="230"/>
    </row>
    <row r="173" spans="1:7" ht="14">
      <c r="A173" s="916"/>
      <c r="B173" s="916"/>
      <c r="C173" s="916"/>
      <c r="F173" s="180"/>
      <c r="G173" s="230"/>
    </row>
    <row r="174" spans="1:7" ht="14">
      <c r="A174" s="916"/>
      <c r="B174" s="916"/>
      <c r="C174" s="916"/>
      <c r="F174" s="209"/>
      <c r="G174" s="209"/>
    </row>
    <row r="175" spans="1:7" ht="14">
      <c r="A175" s="916"/>
      <c r="B175" s="916"/>
      <c r="C175" s="916"/>
      <c r="F175" s="180"/>
      <c r="G175" s="230"/>
    </row>
    <row r="176" spans="1:7" ht="14">
      <c r="A176" s="916"/>
      <c r="B176" s="916"/>
      <c r="C176" s="916"/>
      <c r="F176" s="180"/>
      <c r="G176" s="230"/>
    </row>
    <row r="177" spans="1:7" ht="14">
      <c r="A177" s="916"/>
      <c r="B177" s="916"/>
      <c r="C177" s="916"/>
      <c r="G177" s="211"/>
    </row>
    <row r="178" spans="1:7" ht="14">
      <c r="A178" s="916"/>
      <c r="B178" s="916"/>
      <c r="C178" s="916"/>
      <c r="F178" s="180"/>
    </row>
    <row r="179" spans="1:7" ht="14">
      <c r="A179" s="916"/>
      <c r="B179" s="916"/>
      <c r="C179" s="916"/>
      <c r="F179" s="180"/>
      <c r="G179" s="230"/>
    </row>
    <row r="180" spans="1:7" ht="14">
      <c r="A180" s="916"/>
      <c r="B180" s="916"/>
      <c r="C180" s="916"/>
      <c r="F180" s="180"/>
      <c r="G180" s="230"/>
    </row>
    <row r="181" spans="1:7" ht="14">
      <c r="A181" s="916"/>
      <c r="B181" s="916"/>
      <c r="C181" s="916"/>
      <c r="G181" s="211"/>
    </row>
    <row r="182" spans="1:7" ht="14">
      <c r="A182" s="916"/>
      <c r="B182" s="916"/>
      <c r="C182" s="916"/>
      <c r="F182" s="180"/>
    </row>
    <row r="183" spans="1:7" ht="14">
      <c r="A183" s="916"/>
      <c r="B183" s="916"/>
      <c r="C183" s="916"/>
      <c r="F183" s="180"/>
    </row>
    <row r="184" spans="1:7" ht="14">
      <c r="A184" s="916"/>
      <c r="B184" s="916"/>
      <c r="C184" s="916"/>
      <c r="G184" s="211"/>
    </row>
    <row r="185" spans="1:7" ht="14">
      <c r="A185" s="916"/>
      <c r="B185" s="916"/>
      <c r="C185" s="916"/>
      <c r="F185" s="180"/>
    </row>
    <row r="186" spans="1:7" ht="14">
      <c r="A186" s="916"/>
      <c r="B186" s="916"/>
      <c r="C186" s="916"/>
      <c r="F186" s="180"/>
    </row>
    <row r="187" spans="1:7" ht="14">
      <c r="A187" s="916"/>
      <c r="B187" s="916"/>
      <c r="C187" s="916"/>
      <c r="F187" s="180"/>
    </row>
    <row r="188" spans="1:7" ht="14">
      <c r="A188" s="916"/>
      <c r="B188" s="916"/>
      <c r="C188" s="916"/>
      <c r="F188" s="180"/>
      <c r="G188" s="211"/>
    </row>
    <row r="189" spans="1:7" ht="14">
      <c r="A189" s="916"/>
      <c r="B189" s="916"/>
      <c r="C189" s="916"/>
      <c r="F189" s="180"/>
      <c r="G189" s="211"/>
    </row>
    <row r="190" spans="1:7" ht="14">
      <c r="A190" s="916"/>
      <c r="B190" s="916"/>
      <c r="C190" s="916"/>
      <c r="F190" s="180"/>
    </row>
    <row r="191" spans="1:7" ht="14">
      <c r="A191" s="916"/>
      <c r="B191" s="916"/>
      <c r="C191" s="916"/>
      <c r="G191" s="211"/>
    </row>
    <row r="192" spans="1:7" ht="14">
      <c r="A192" s="916"/>
      <c r="B192" s="916"/>
      <c r="C192" s="916"/>
      <c r="F192" s="180"/>
      <c r="G192" s="230"/>
    </row>
    <row r="193" spans="1:7" ht="14">
      <c r="A193" s="916"/>
      <c r="B193" s="916"/>
      <c r="C193" s="916"/>
      <c r="F193" s="180"/>
    </row>
    <row r="194" spans="1:7" ht="14">
      <c r="A194" s="746"/>
      <c r="B194" s="746"/>
      <c r="C194" s="746"/>
      <c r="F194" s="180"/>
    </row>
    <row r="195" spans="1:7" ht="14">
      <c r="A195" s="746"/>
      <c r="B195" s="746"/>
      <c r="C195" s="746"/>
      <c r="F195" s="180"/>
    </row>
    <row r="196" spans="1:7" ht="14">
      <c r="A196" s="746"/>
      <c r="B196" s="746"/>
      <c r="C196" s="746"/>
      <c r="F196" s="180"/>
    </row>
    <row r="197" spans="1:7" ht="14">
      <c r="A197" s="746"/>
      <c r="B197" s="746"/>
      <c r="C197" s="746"/>
      <c r="G197" s="211"/>
    </row>
    <row r="198" spans="1:7" ht="14">
      <c r="A198" s="746"/>
      <c r="B198" s="746"/>
      <c r="C198" s="746"/>
      <c r="F198" s="180"/>
    </row>
    <row r="199" spans="1:7" ht="14">
      <c r="A199" s="746"/>
      <c r="B199" s="746"/>
      <c r="C199" s="746"/>
      <c r="F199" s="180"/>
    </row>
    <row r="200" spans="1:7" ht="14">
      <c r="A200" s="746"/>
      <c r="B200" s="746"/>
      <c r="C200" s="746"/>
      <c r="F200" s="180"/>
    </row>
    <row r="201" spans="1:7" ht="14">
      <c r="A201" s="746"/>
      <c r="B201" s="746"/>
      <c r="C201" s="746"/>
      <c r="F201" s="180"/>
      <c r="G201" s="230"/>
    </row>
    <row r="202" spans="1:7" ht="14">
      <c r="A202" s="746"/>
      <c r="B202" s="746"/>
      <c r="C202" s="746"/>
      <c r="G202" s="211"/>
    </row>
    <row r="203" spans="1:7">
      <c r="B203" s="211"/>
      <c r="F203" s="180"/>
    </row>
    <row r="204" spans="1:7">
      <c r="B204" s="211"/>
      <c r="F204" s="180"/>
    </row>
    <row r="205" spans="1:7">
      <c r="A205" s="180"/>
      <c r="B205" s="211"/>
      <c r="G205" s="211"/>
    </row>
    <row r="206" spans="1:7">
      <c r="A206" s="209"/>
      <c r="B206" s="209"/>
      <c r="F206" s="180"/>
    </row>
    <row r="207" spans="1:7">
      <c r="B207" s="211"/>
      <c r="G207" s="211"/>
    </row>
    <row r="208" spans="1:7">
      <c r="B208" s="211"/>
      <c r="F208" s="180"/>
    </row>
    <row r="209" spans="1:7">
      <c r="B209" s="211"/>
      <c r="F209" s="180"/>
    </row>
    <row r="210" spans="1:7">
      <c r="B210" s="211"/>
      <c r="F210" s="180"/>
    </row>
    <row r="211" spans="1:7">
      <c r="A211" s="209"/>
      <c r="B211" s="209"/>
      <c r="F211" s="180"/>
    </row>
    <row r="212" spans="1:7">
      <c r="A212" s="209"/>
      <c r="B212" s="209"/>
      <c r="G212" s="211"/>
    </row>
    <row r="213" spans="1:7">
      <c r="A213" s="209"/>
      <c r="B213" s="209"/>
      <c r="F213" s="180"/>
      <c r="G213" s="230"/>
    </row>
    <row r="214" spans="1:7">
      <c r="A214" s="209"/>
      <c r="B214" s="209"/>
      <c r="G214" s="211"/>
    </row>
    <row r="215" spans="1:7">
      <c r="B215" s="211"/>
      <c r="G215" s="211"/>
    </row>
    <row r="216" spans="1:7">
      <c r="B216" s="211"/>
      <c r="F216" s="180"/>
      <c r="G216" s="230"/>
    </row>
    <row r="217" spans="1:7">
      <c r="B217" s="211"/>
      <c r="G217" s="211"/>
    </row>
    <row r="218" spans="1:7">
      <c r="G218" s="211"/>
    </row>
    <row r="219" spans="1:7">
      <c r="B219" s="211"/>
      <c r="G219" s="211" t="s">
        <v>338</v>
      </c>
    </row>
    <row r="220" spans="1:7">
      <c r="B220" s="211"/>
      <c r="G220" s="211" t="s">
        <v>338</v>
      </c>
    </row>
    <row r="221" spans="1:7">
      <c r="B221" s="211"/>
      <c r="G221" s="211" t="s">
        <v>338</v>
      </c>
    </row>
    <row r="222" spans="1:7">
      <c r="B222" s="211"/>
      <c r="F222" s="180"/>
      <c r="G222" s="230" t="s">
        <v>338</v>
      </c>
    </row>
    <row r="223" spans="1:7">
      <c r="A223" s="209"/>
      <c r="B223" s="209"/>
      <c r="G223" s="211"/>
    </row>
    <row r="224" spans="1:7">
      <c r="A224" s="209"/>
      <c r="B224" s="209"/>
      <c r="G224" s="211"/>
    </row>
    <row r="225" spans="1:7">
      <c r="A225" s="209"/>
      <c r="B225" s="211"/>
      <c r="E225" s="209"/>
      <c r="F225" s="209"/>
      <c r="G225" s="180"/>
    </row>
    <row r="226" spans="1:7">
      <c r="A226" s="209"/>
      <c r="B226" s="211"/>
      <c r="E226" s="209"/>
      <c r="F226" s="209"/>
      <c r="G226" s="180"/>
    </row>
    <row r="227" spans="1:7">
      <c r="B227" s="211"/>
      <c r="G227" s="180"/>
    </row>
    <row r="228" spans="1:7">
      <c r="B228" s="180"/>
      <c r="G228" s="180"/>
    </row>
    <row r="229" spans="1:7">
      <c r="B229" s="180"/>
      <c r="G229" s="180"/>
    </row>
    <row r="230" spans="1:7">
      <c r="B230" s="180"/>
      <c r="G230" s="180"/>
    </row>
    <row r="231" spans="1:7">
      <c r="A231" s="209"/>
      <c r="B231" s="180"/>
      <c r="E231" s="209"/>
      <c r="F231" s="209"/>
      <c r="G231" s="180"/>
    </row>
    <row r="232" spans="1:7">
      <c r="A232" s="209"/>
      <c r="B232" s="180"/>
      <c r="E232" s="209"/>
      <c r="F232" s="209"/>
      <c r="G232" s="180"/>
    </row>
    <row r="233" spans="1:7">
      <c r="A233" s="209"/>
      <c r="B233" s="180"/>
      <c r="E233" s="209"/>
      <c r="F233" s="209"/>
      <c r="G233" s="180"/>
    </row>
    <row r="234" spans="1:7">
      <c r="A234" s="125"/>
      <c r="B234" s="180"/>
      <c r="E234" s="125"/>
      <c r="F234" s="125"/>
      <c r="G234" s="180"/>
    </row>
    <row r="235" spans="1:7">
      <c r="A235" s="180"/>
      <c r="F235" s="209"/>
      <c r="G235" s="209"/>
    </row>
    <row r="236" spans="1:7">
      <c r="A236" s="180"/>
      <c r="B236" s="230"/>
      <c r="F236" s="209"/>
      <c r="G236" s="209"/>
    </row>
    <row r="237" spans="1:7">
      <c r="A237" s="180"/>
      <c r="F237" s="209"/>
      <c r="G237" s="209"/>
    </row>
    <row r="238" spans="1:7">
      <c r="A238" s="180"/>
      <c r="B238" s="230"/>
      <c r="F238" s="209"/>
      <c r="G238" s="209"/>
    </row>
    <row r="239" spans="1:7">
      <c r="A239" s="180"/>
      <c r="F239" s="209"/>
      <c r="G239" s="209"/>
    </row>
    <row r="240" spans="1:7">
      <c r="A240" s="180"/>
      <c r="B240" s="230"/>
      <c r="F240" s="209"/>
      <c r="G240" s="209"/>
    </row>
    <row r="241" spans="1:7">
      <c r="A241" s="180"/>
      <c r="F241" s="209"/>
      <c r="G241" s="209"/>
    </row>
    <row r="242" spans="1:7">
      <c r="A242" s="180"/>
      <c r="F242" s="209"/>
      <c r="G242" s="209"/>
    </row>
    <row r="243" spans="1:7">
      <c r="A243" s="180"/>
      <c r="B243" s="230"/>
      <c r="F243" s="209"/>
      <c r="G243" s="209"/>
    </row>
    <row r="244" spans="1:7">
      <c r="A244" s="180"/>
      <c r="B244" s="230"/>
      <c r="F244" s="209"/>
      <c r="G244" s="209"/>
    </row>
    <row r="245" spans="1:7">
      <c r="A245" s="180"/>
      <c r="F245" s="209"/>
      <c r="G245" s="209"/>
    </row>
    <row r="246" spans="1:7">
      <c r="A246" s="180"/>
      <c r="B246" s="230"/>
      <c r="F246" s="209"/>
      <c r="G246" s="209"/>
    </row>
    <row r="247" spans="1:7">
      <c r="A247" s="180"/>
      <c r="F247" s="209"/>
      <c r="G247" s="209"/>
    </row>
    <row r="248" spans="1:7">
      <c r="A248" s="180"/>
      <c r="F248" s="209"/>
      <c r="G248" s="209"/>
    </row>
    <row r="249" spans="1:7">
      <c r="A249" s="180"/>
      <c r="F249" s="209"/>
      <c r="G249" s="209"/>
    </row>
    <row r="250" spans="1:7">
      <c r="A250" s="180"/>
      <c r="B250" s="230"/>
      <c r="F250" s="209"/>
      <c r="G250" s="209"/>
    </row>
    <row r="251" spans="1:7">
      <c r="A251" s="180"/>
      <c r="B251" s="230"/>
      <c r="F251" s="209"/>
      <c r="G251" s="209"/>
    </row>
    <row r="252" spans="1:7">
      <c r="A252" s="180"/>
      <c r="B252" s="230"/>
      <c r="F252" s="209"/>
      <c r="G252" s="209"/>
    </row>
    <row r="253" spans="1:7">
      <c r="A253" s="180"/>
      <c r="B253" s="230"/>
      <c r="F253" s="209"/>
      <c r="G253" s="209"/>
    </row>
    <row r="254" spans="1:7">
      <c r="A254" s="180"/>
      <c r="F254" s="209"/>
      <c r="G254" s="209"/>
    </row>
    <row r="255" spans="1:7">
      <c r="A255" s="180"/>
      <c r="F255" s="209"/>
      <c r="G255" s="209"/>
    </row>
    <row r="256" spans="1:7">
      <c r="A256" s="180"/>
      <c r="B256" s="230"/>
      <c r="F256" s="209"/>
      <c r="G256" s="209"/>
    </row>
    <row r="257" spans="1:7">
      <c r="A257" s="180"/>
      <c r="B257" s="230"/>
      <c r="F257" s="209"/>
      <c r="G257" s="209"/>
    </row>
    <row r="258" spans="1:7">
      <c r="A258" s="180"/>
      <c r="B258" s="230"/>
      <c r="F258" s="209"/>
      <c r="G258" s="209"/>
    </row>
    <row r="259" spans="1:7">
      <c r="A259" s="180"/>
      <c r="F259" s="209"/>
      <c r="G259" s="209"/>
    </row>
    <row r="260" spans="1:7">
      <c r="A260" s="180"/>
      <c r="F260" s="209"/>
      <c r="G260" s="209"/>
    </row>
    <row r="261" spans="1:7">
      <c r="A261" s="180"/>
      <c r="F261" s="209"/>
      <c r="G261" s="209"/>
    </row>
    <row r="262" spans="1:7">
      <c r="A262" s="180"/>
      <c r="G262" s="211"/>
    </row>
    <row r="263" spans="1:7">
      <c r="A263" s="180"/>
      <c r="B263" s="230"/>
      <c r="F263" s="209"/>
      <c r="G263" s="209"/>
    </row>
    <row r="264" spans="1:7">
      <c r="A264" s="180"/>
      <c r="F264" s="209"/>
      <c r="G264" s="209"/>
    </row>
    <row r="265" spans="1:7">
      <c r="A265" s="180"/>
      <c r="F265" s="209"/>
      <c r="G265" s="209"/>
    </row>
    <row r="266" spans="1:7">
      <c r="A266" s="180"/>
      <c r="B266" s="230"/>
      <c r="F266" s="209"/>
      <c r="G266" s="209"/>
    </row>
    <row r="267" spans="1:7">
      <c r="A267" s="180"/>
      <c r="F267" s="209"/>
      <c r="G267" s="209"/>
    </row>
    <row r="268" spans="1:7">
      <c r="A268" s="180"/>
      <c r="F268" s="209"/>
      <c r="G268" s="209"/>
    </row>
    <row r="269" spans="1:7">
      <c r="A269" s="180"/>
      <c r="F269" s="209"/>
      <c r="G269" s="209"/>
    </row>
    <row r="270" spans="1:7">
      <c r="A270" s="180"/>
      <c r="B270" s="230"/>
      <c r="F270" s="209"/>
      <c r="G270" s="209"/>
    </row>
    <row r="271" spans="1:7">
      <c r="A271" s="180"/>
      <c r="F271" s="209"/>
      <c r="G271" s="209"/>
    </row>
    <row r="272" spans="1:7">
      <c r="A272" s="180"/>
      <c r="B272" s="230"/>
      <c r="F272" s="209"/>
      <c r="G272" s="209"/>
    </row>
    <row r="273" spans="1:7">
      <c r="A273" s="180"/>
      <c r="B273" s="230"/>
      <c r="F273" s="209"/>
      <c r="G273" s="209"/>
    </row>
    <row r="274" spans="1:7">
      <c r="A274" s="180"/>
      <c r="B274" s="230"/>
      <c r="F274" s="209"/>
      <c r="G274" s="209"/>
    </row>
    <row r="275" spans="1:7">
      <c r="A275" s="180"/>
      <c r="F275" s="209"/>
      <c r="G275" s="209"/>
    </row>
    <row r="276" spans="1:7">
      <c r="A276" s="180"/>
      <c r="F276" s="209"/>
      <c r="G276" s="209"/>
    </row>
    <row r="277" spans="1:7">
      <c r="A277" s="180"/>
      <c r="F277" s="209"/>
      <c r="G277" s="209"/>
    </row>
    <row r="278" spans="1:7">
      <c r="A278" s="180"/>
      <c r="B278" s="230"/>
      <c r="F278" s="209"/>
      <c r="G278" s="209"/>
    </row>
    <row r="279" spans="1:7">
      <c r="A279" s="180"/>
      <c r="B279" s="230"/>
      <c r="F279" s="209"/>
      <c r="G279" s="209"/>
    </row>
    <row r="280" spans="1:7">
      <c r="A280" s="180"/>
      <c r="B280" s="230"/>
      <c r="F280" s="209"/>
      <c r="G280" s="209"/>
    </row>
    <row r="281" spans="1:7">
      <c r="F281" s="209"/>
      <c r="G281" s="209"/>
    </row>
    <row r="282" spans="1:7">
      <c r="A282" s="180"/>
      <c r="F282" s="209"/>
      <c r="G282" s="209"/>
    </row>
    <row r="283" spans="1:7">
      <c r="A283" s="180"/>
      <c r="B283" s="230"/>
      <c r="F283" s="209"/>
      <c r="G283" s="209"/>
    </row>
    <row r="284" spans="1:7">
      <c r="A284" s="180"/>
      <c r="B284" s="230"/>
      <c r="F284" s="209"/>
      <c r="G284" s="209"/>
    </row>
    <row r="285" spans="1:7">
      <c r="A285" s="180"/>
      <c r="B285" s="230"/>
      <c r="F285" s="209"/>
      <c r="G285" s="209"/>
    </row>
    <row r="286" spans="1:7">
      <c r="A286" s="180"/>
      <c r="F286" s="209"/>
      <c r="G286" s="209"/>
    </row>
    <row r="287" spans="1:7">
      <c r="A287" s="180"/>
      <c r="F287" s="209"/>
      <c r="G287" s="209"/>
    </row>
    <row r="288" spans="1:7">
      <c r="A288" s="180"/>
      <c r="B288" s="230"/>
      <c r="F288" s="209"/>
      <c r="G288" s="209"/>
    </row>
    <row r="289" spans="1:1">
      <c r="A289" s="180"/>
    </row>
  </sheetData>
  <sortState ref="E8:G220">
    <sortCondition ref="F8:F220"/>
  </sortState>
  <hyperlinks>
    <hyperlink ref="A2" r:id="rId1"/>
  </hyperlinks>
  <pageMargins left="0.7" right="0.7" top="0.75" bottom="0.75" header="0.3" footer="0.3"/>
  <pageSetup paperSize="9" orientation="portrait" horizontalDpi="1200" verticalDpi="1200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M269"/>
  <sheetViews>
    <sheetView workbookViewId="0">
      <selection activeCell="F4" sqref="F4"/>
    </sheetView>
  </sheetViews>
  <sheetFormatPr baseColWidth="10" defaultColWidth="11" defaultRowHeight="11.5"/>
  <cols>
    <col min="1" max="1" width="11" style="208"/>
    <col min="2" max="2" width="19.25" style="208" customWidth="1"/>
    <col min="3" max="3" width="8.08203125" style="208" customWidth="1"/>
    <col min="4" max="4" width="12.58203125" style="208" customWidth="1"/>
    <col min="5" max="5" width="11" style="208"/>
    <col min="6" max="6" width="19.25" style="208" customWidth="1"/>
    <col min="7" max="7" width="8.08203125" style="208" customWidth="1"/>
    <col min="8" max="8" width="12.58203125" style="208" customWidth="1"/>
    <col min="9" max="9" width="11" style="208"/>
    <col min="10" max="10" width="19.25" style="208" customWidth="1"/>
    <col min="11" max="11" width="8.08203125" style="208" customWidth="1"/>
    <col min="12" max="16384" width="11" style="208"/>
  </cols>
  <sheetData>
    <row r="1" spans="1:13">
      <c r="A1" s="208" t="s">
        <v>554</v>
      </c>
      <c r="M1" s="154"/>
    </row>
    <row r="2" spans="1:13">
      <c r="A2" s="208" t="s">
        <v>328</v>
      </c>
      <c r="M2" s="155"/>
    </row>
    <row r="3" spans="1:13" ht="12.5">
      <c r="A3" s="250" t="s">
        <v>555</v>
      </c>
      <c r="E3" s="349"/>
      <c r="I3" s="11"/>
    </row>
    <row r="4" spans="1:13" ht="12.5">
      <c r="A4" s="349" t="s">
        <v>561</v>
      </c>
      <c r="B4" s="180"/>
      <c r="F4" s="237" t="s">
        <v>562</v>
      </c>
      <c r="J4" s="180"/>
    </row>
    <row r="5" spans="1:13">
      <c r="A5" s="208" t="s">
        <v>326</v>
      </c>
      <c r="B5" s="209"/>
      <c r="C5" s="180" t="s">
        <v>374</v>
      </c>
      <c r="D5" s="208" t="s">
        <v>608</v>
      </c>
      <c r="G5" s="180"/>
      <c r="J5" s="209"/>
      <c r="K5" s="180"/>
      <c r="M5" s="208" t="s">
        <v>326</v>
      </c>
    </row>
    <row r="6" spans="1:13">
      <c r="A6" s="180"/>
      <c r="B6" s="183" t="s">
        <v>41</v>
      </c>
      <c r="C6" s="183" t="s">
        <v>155</v>
      </c>
      <c r="D6" s="183" t="s">
        <v>338</v>
      </c>
      <c r="E6" s="180"/>
      <c r="F6" s="183"/>
      <c r="G6" s="180"/>
      <c r="I6" s="180"/>
      <c r="J6" s="183"/>
      <c r="K6" s="180"/>
    </row>
    <row r="7" spans="1:13">
      <c r="A7" s="180"/>
      <c r="B7" s="183" t="s">
        <v>123</v>
      </c>
      <c r="C7" s="183" t="s">
        <v>155</v>
      </c>
      <c r="D7" s="183" t="s">
        <v>338</v>
      </c>
      <c r="E7" s="180"/>
      <c r="F7" s="183"/>
      <c r="G7" s="198"/>
      <c r="I7" s="180"/>
      <c r="J7" s="183"/>
      <c r="K7" s="198"/>
    </row>
    <row r="8" spans="1:13">
      <c r="A8" s="180"/>
      <c r="B8" s="183" t="s">
        <v>36</v>
      </c>
      <c r="C8" s="183" t="s">
        <v>155</v>
      </c>
      <c r="D8" s="183" t="s">
        <v>338</v>
      </c>
      <c r="E8" s="180"/>
      <c r="F8" s="183"/>
      <c r="G8" s="180"/>
      <c r="I8" s="180"/>
      <c r="J8" s="183"/>
      <c r="K8" s="180"/>
    </row>
    <row r="9" spans="1:13">
      <c r="A9" s="180"/>
      <c r="B9" s="183" t="s">
        <v>69</v>
      </c>
      <c r="C9" s="183" t="s">
        <v>155</v>
      </c>
      <c r="D9" s="183" t="s">
        <v>338</v>
      </c>
      <c r="E9" s="180"/>
      <c r="F9" s="209"/>
      <c r="G9" s="198"/>
      <c r="I9" s="180"/>
      <c r="J9" s="209"/>
      <c r="K9" s="198"/>
    </row>
    <row r="10" spans="1:13">
      <c r="A10" s="180"/>
      <c r="B10" s="183" t="s">
        <v>33</v>
      </c>
      <c r="C10" s="183" t="s">
        <v>155</v>
      </c>
      <c r="D10" s="183" t="s">
        <v>338</v>
      </c>
      <c r="E10" s="180"/>
      <c r="F10" s="183"/>
      <c r="G10" s="180"/>
      <c r="I10" s="180"/>
      <c r="J10" s="183"/>
      <c r="K10" s="180"/>
    </row>
    <row r="11" spans="1:13">
      <c r="A11" s="180"/>
      <c r="B11" s="183" t="s">
        <v>124</v>
      </c>
      <c r="C11" s="183" t="s">
        <v>155</v>
      </c>
      <c r="D11" s="183" t="s">
        <v>338</v>
      </c>
      <c r="E11" s="180"/>
      <c r="F11" s="209"/>
      <c r="G11" s="180"/>
      <c r="I11" s="180"/>
      <c r="J11" s="209"/>
      <c r="K11" s="180"/>
      <c r="M11" s="180"/>
    </row>
    <row r="12" spans="1:13">
      <c r="A12" s="180"/>
      <c r="B12" s="183" t="s">
        <v>55</v>
      </c>
      <c r="C12" s="183" t="s">
        <v>155</v>
      </c>
      <c r="D12" s="183" t="s">
        <v>338</v>
      </c>
      <c r="E12" s="180"/>
      <c r="F12" s="209"/>
      <c r="G12" s="180"/>
      <c r="I12" s="180"/>
      <c r="J12" s="209"/>
      <c r="K12" s="180"/>
      <c r="M12" s="180"/>
    </row>
    <row r="13" spans="1:13">
      <c r="A13" s="180"/>
      <c r="B13" s="183" t="s">
        <v>88</v>
      </c>
      <c r="C13" s="183" t="s">
        <v>179</v>
      </c>
      <c r="D13" s="183" t="s">
        <v>608</v>
      </c>
      <c r="E13" s="180"/>
      <c r="F13" s="185"/>
      <c r="G13" s="180"/>
      <c r="I13" s="180"/>
      <c r="J13" s="185"/>
      <c r="K13" s="180"/>
      <c r="M13" s="180"/>
    </row>
    <row r="14" spans="1:13">
      <c r="A14" s="180"/>
      <c r="B14" s="183" t="s">
        <v>87</v>
      </c>
      <c r="C14" s="183" t="s">
        <v>155</v>
      </c>
      <c r="D14" s="183" t="s">
        <v>338</v>
      </c>
      <c r="E14" s="180"/>
      <c r="F14" s="185"/>
      <c r="G14" s="180"/>
      <c r="I14" s="180"/>
      <c r="J14" s="185"/>
      <c r="K14" s="180"/>
      <c r="M14" s="180"/>
    </row>
    <row r="15" spans="1:13">
      <c r="A15" s="180"/>
      <c r="B15" s="183" t="s">
        <v>136</v>
      </c>
      <c r="C15" s="183" t="s">
        <v>155</v>
      </c>
      <c r="D15" s="183" t="s">
        <v>338</v>
      </c>
      <c r="E15" s="180"/>
      <c r="F15" s="209"/>
      <c r="G15" s="180"/>
      <c r="I15" s="180"/>
      <c r="J15" s="209"/>
      <c r="K15" s="180"/>
      <c r="M15" s="180"/>
    </row>
    <row r="16" spans="1:13">
      <c r="A16" s="180"/>
      <c r="B16" s="183" t="s">
        <v>11</v>
      </c>
      <c r="C16" s="183" t="s">
        <v>155</v>
      </c>
      <c r="D16" s="183" t="s">
        <v>338</v>
      </c>
      <c r="E16" s="180"/>
      <c r="F16" s="185"/>
      <c r="G16" s="180"/>
      <c r="I16" s="180"/>
      <c r="J16" s="185"/>
      <c r="K16" s="180"/>
      <c r="M16" s="180"/>
    </row>
    <row r="17" spans="1:13">
      <c r="A17" s="180"/>
      <c r="B17" s="183" t="s">
        <v>84</v>
      </c>
      <c r="C17" s="183" t="s">
        <v>155</v>
      </c>
      <c r="D17" s="183" t="s">
        <v>338</v>
      </c>
      <c r="E17" s="180"/>
      <c r="G17" s="180"/>
      <c r="H17" s="209"/>
      <c r="I17" s="180"/>
      <c r="J17" s="125"/>
      <c r="M17" s="180"/>
    </row>
    <row r="18" spans="1:13">
      <c r="A18" s="180"/>
      <c r="B18" s="183" t="s">
        <v>78</v>
      </c>
      <c r="C18" s="183" t="s">
        <v>175</v>
      </c>
      <c r="D18" s="183" t="s">
        <v>608</v>
      </c>
      <c r="E18" s="180"/>
      <c r="F18" s="185"/>
      <c r="G18" s="198"/>
      <c r="H18" s="209"/>
      <c r="I18" s="180"/>
      <c r="J18" s="185"/>
      <c r="K18" s="198"/>
      <c r="M18" s="180"/>
    </row>
    <row r="19" spans="1:13">
      <c r="A19" s="180"/>
      <c r="B19" s="183" t="s">
        <v>85</v>
      </c>
      <c r="C19" s="183" t="s">
        <v>155</v>
      </c>
      <c r="D19" s="183" t="s">
        <v>338</v>
      </c>
      <c r="E19" s="180"/>
      <c r="F19" s="209"/>
      <c r="G19" s="180"/>
      <c r="I19" s="180"/>
      <c r="J19" s="209"/>
      <c r="K19" s="180"/>
      <c r="M19" s="180"/>
    </row>
    <row r="20" spans="1:13">
      <c r="A20" s="180"/>
      <c r="B20" s="183" t="s">
        <v>81</v>
      </c>
      <c r="C20" s="183" t="s">
        <v>155</v>
      </c>
      <c r="D20" s="183" t="s">
        <v>338</v>
      </c>
      <c r="E20" s="180"/>
      <c r="F20" s="185"/>
      <c r="G20" s="180"/>
      <c r="H20" s="180"/>
      <c r="I20" s="180"/>
      <c r="J20" s="185"/>
      <c r="K20" s="180"/>
      <c r="M20" s="180"/>
    </row>
    <row r="21" spans="1:13" ht="12">
      <c r="A21" s="156"/>
      <c r="B21" s="183" t="s">
        <v>111</v>
      </c>
      <c r="C21" s="183" t="s">
        <v>155</v>
      </c>
      <c r="D21" s="183" t="s">
        <v>338</v>
      </c>
      <c r="E21" s="156"/>
      <c r="F21" s="185"/>
      <c r="G21" s="180"/>
      <c r="H21" s="180"/>
      <c r="I21" s="156"/>
      <c r="J21" s="185"/>
      <c r="K21" s="180"/>
      <c r="M21" s="180"/>
    </row>
    <row r="22" spans="1:13" ht="12">
      <c r="A22" s="156"/>
      <c r="B22" s="183" t="s">
        <v>128</v>
      </c>
      <c r="C22" s="183" t="s">
        <v>155</v>
      </c>
      <c r="D22" s="183" t="s">
        <v>338</v>
      </c>
      <c r="E22" s="156"/>
      <c r="F22" s="209"/>
      <c r="G22" s="180"/>
      <c r="I22" s="156"/>
      <c r="J22" s="209"/>
      <c r="K22" s="180"/>
      <c r="M22" s="180"/>
    </row>
    <row r="23" spans="1:13">
      <c r="A23" s="180"/>
      <c r="B23" s="183" t="s">
        <v>9</v>
      </c>
      <c r="C23" s="183" t="s">
        <v>155</v>
      </c>
      <c r="D23" s="183" t="s">
        <v>338</v>
      </c>
      <c r="E23" s="180"/>
      <c r="F23" s="185"/>
      <c r="G23" s="198"/>
      <c r="H23" s="180"/>
      <c r="I23" s="180"/>
      <c r="J23" s="185"/>
      <c r="K23" s="198"/>
      <c r="M23" s="180"/>
    </row>
    <row r="24" spans="1:13">
      <c r="A24" s="180"/>
      <c r="B24" s="183" t="s">
        <v>323</v>
      </c>
      <c r="C24" s="183" t="s">
        <v>155</v>
      </c>
      <c r="D24" s="183" t="s">
        <v>338</v>
      </c>
      <c r="E24" s="180"/>
      <c r="F24" s="180"/>
      <c r="G24" s="180"/>
      <c r="H24" s="209"/>
      <c r="I24" s="180"/>
      <c r="J24" s="125"/>
      <c r="M24" s="180"/>
    </row>
    <row r="25" spans="1:13">
      <c r="A25" s="180"/>
      <c r="B25" s="183" t="s">
        <v>94</v>
      </c>
      <c r="C25" s="183" t="s">
        <v>201</v>
      </c>
      <c r="D25" s="183" t="s">
        <v>608</v>
      </c>
      <c r="E25" s="180"/>
      <c r="F25" s="185"/>
      <c r="G25" s="180"/>
      <c r="H25" s="209"/>
      <c r="I25" s="180"/>
      <c r="J25" s="185"/>
      <c r="K25" s="180"/>
    </row>
    <row r="26" spans="1:13">
      <c r="A26" s="180"/>
      <c r="B26" s="183" t="s">
        <v>60</v>
      </c>
      <c r="C26" s="183" t="s">
        <v>155</v>
      </c>
      <c r="D26" s="183" t="s">
        <v>338</v>
      </c>
      <c r="E26" s="180"/>
      <c r="F26" s="185"/>
      <c r="G26" s="180"/>
      <c r="H26" s="209"/>
      <c r="I26" s="180"/>
      <c r="J26" s="185"/>
      <c r="K26" s="180"/>
    </row>
    <row r="27" spans="1:13">
      <c r="A27" s="180"/>
      <c r="B27" s="183" t="s">
        <v>79</v>
      </c>
      <c r="C27" s="183" t="s">
        <v>155</v>
      </c>
      <c r="D27" s="183" t="s">
        <v>338</v>
      </c>
      <c r="E27" s="180"/>
      <c r="F27" s="209"/>
      <c r="G27" s="180"/>
      <c r="I27" s="180"/>
      <c r="J27" s="209"/>
      <c r="K27" s="180"/>
    </row>
    <row r="28" spans="1:13">
      <c r="A28" s="180"/>
      <c r="B28" s="183" t="s">
        <v>65</v>
      </c>
      <c r="C28" s="183" t="s">
        <v>155</v>
      </c>
      <c r="D28" s="183" t="s">
        <v>338</v>
      </c>
      <c r="E28" s="180"/>
      <c r="F28" s="209"/>
      <c r="G28" s="180"/>
      <c r="I28" s="180"/>
      <c r="J28" s="209"/>
      <c r="K28" s="180"/>
    </row>
    <row r="29" spans="1:13">
      <c r="A29" s="180"/>
      <c r="B29" s="183" t="s">
        <v>57</v>
      </c>
      <c r="C29" s="183" t="s">
        <v>155</v>
      </c>
      <c r="D29" s="183" t="s">
        <v>338</v>
      </c>
      <c r="E29" s="180"/>
      <c r="F29" s="183"/>
      <c r="G29" s="180"/>
      <c r="I29" s="180"/>
      <c r="J29" s="183"/>
      <c r="K29" s="180"/>
    </row>
    <row r="30" spans="1:13">
      <c r="A30" s="180"/>
      <c r="B30" s="183" t="s">
        <v>38</v>
      </c>
      <c r="C30" s="183" t="s">
        <v>155</v>
      </c>
      <c r="D30" s="183" t="s">
        <v>338</v>
      </c>
      <c r="E30" s="180"/>
      <c r="F30" s="183"/>
      <c r="G30" s="198"/>
      <c r="I30" s="180"/>
      <c r="J30" s="183"/>
      <c r="K30" s="198"/>
    </row>
    <row r="31" spans="1:13">
      <c r="A31" s="180"/>
      <c r="B31" s="183" t="s">
        <v>58</v>
      </c>
      <c r="C31" s="183" t="s">
        <v>155</v>
      </c>
      <c r="D31" s="183" t="s">
        <v>338</v>
      </c>
      <c r="E31" s="180"/>
      <c r="F31" s="209"/>
      <c r="G31" s="180"/>
      <c r="I31" s="180"/>
      <c r="J31" s="209"/>
      <c r="K31" s="180"/>
    </row>
    <row r="32" spans="1:13">
      <c r="A32" s="180"/>
      <c r="B32" s="183" t="s">
        <v>1</v>
      </c>
      <c r="C32" s="183" t="s">
        <v>155</v>
      </c>
      <c r="D32" s="183" t="s">
        <v>338</v>
      </c>
      <c r="E32" s="180"/>
      <c r="F32" s="185"/>
      <c r="G32" s="180"/>
      <c r="I32" s="180"/>
      <c r="J32" s="185"/>
      <c r="K32" s="180"/>
    </row>
    <row r="33" spans="1:11">
      <c r="A33" s="180"/>
      <c r="B33" s="183" t="s">
        <v>31</v>
      </c>
      <c r="C33" s="183" t="s">
        <v>155</v>
      </c>
      <c r="D33" s="183" t="s">
        <v>338</v>
      </c>
      <c r="E33" s="180"/>
      <c r="F33" s="209"/>
      <c r="G33" s="180"/>
      <c r="I33" s="180"/>
      <c r="J33" s="209"/>
      <c r="K33" s="180"/>
    </row>
    <row r="34" spans="1:11">
      <c r="A34" s="180"/>
      <c r="B34" s="183" t="s">
        <v>113</v>
      </c>
      <c r="C34" s="183" t="s">
        <v>155</v>
      </c>
      <c r="D34" s="183" t="s">
        <v>338</v>
      </c>
      <c r="E34" s="180"/>
      <c r="F34" s="209"/>
      <c r="G34" s="180"/>
      <c r="I34" s="180"/>
      <c r="J34" s="209"/>
      <c r="K34" s="180"/>
    </row>
    <row r="35" spans="1:11">
      <c r="A35" s="180"/>
      <c r="B35" s="183" t="s">
        <v>324</v>
      </c>
      <c r="C35" s="183" t="s">
        <v>155</v>
      </c>
      <c r="D35" s="183" t="s">
        <v>338</v>
      </c>
      <c r="E35" s="180"/>
      <c r="G35" s="180"/>
      <c r="H35" s="209"/>
      <c r="I35" s="180"/>
      <c r="J35" s="125"/>
    </row>
    <row r="36" spans="1:11">
      <c r="A36" s="180"/>
      <c r="B36" s="183" t="s">
        <v>114</v>
      </c>
      <c r="C36" s="183" t="s">
        <v>200</v>
      </c>
      <c r="D36" s="183" t="s">
        <v>608</v>
      </c>
      <c r="E36" s="180"/>
      <c r="F36" s="180"/>
      <c r="G36" s="180"/>
      <c r="I36" s="180"/>
      <c r="J36" s="180"/>
      <c r="K36" s="180"/>
    </row>
    <row r="37" spans="1:11">
      <c r="A37" s="180"/>
      <c r="B37" s="183" t="s">
        <v>73</v>
      </c>
      <c r="C37" s="183" t="s">
        <v>155</v>
      </c>
      <c r="D37" s="183" t="s">
        <v>338</v>
      </c>
      <c r="E37" s="180"/>
      <c r="F37" s="209"/>
      <c r="G37" s="180"/>
      <c r="I37" s="180"/>
      <c r="J37" s="209"/>
      <c r="K37" s="180"/>
    </row>
    <row r="38" spans="1:11">
      <c r="A38" s="180"/>
      <c r="B38" s="183" t="s">
        <v>138</v>
      </c>
      <c r="C38" s="183" t="s">
        <v>186</v>
      </c>
      <c r="D38" s="183" t="s">
        <v>608</v>
      </c>
      <c r="E38" s="180"/>
      <c r="F38" s="209"/>
      <c r="G38" s="180"/>
      <c r="I38" s="180"/>
      <c r="J38" s="209"/>
      <c r="K38" s="180"/>
    </row>
    <row r="39" spans="1:11">
      <c r="A39" s="180"/>
      <c r="B39" s="183" t="s">
        <v>80</v>
      </c>
      <c r="C39" s="183" t="s">
        <v>189</v>
      </c>
      <c r="D39" s="183" t="s">
        <v>608</v>
      </c>
      <c r="E39" s="180"/>
      <c r="F39" s="209"/>
      <c r="G39" s="180"/>
      <c r="I39" s="180"/>
      <c r="J39" s="209"/>
      <c r="K39" s="180"/>
    </row>
    <row r="40" spans="1:11">
      <c r="A40" s="180"/>
      <c r="B40" s="183" t="s">
        <v>103</v>
      </c>
      <c r="C40" s="183" t="s">
        <v>172</v>
      </c>
      <c r="D40" s="183" t="s">
        <v>608</v>
      </c>
      <c r="E40" s="180"/>
      <c r="F40" s="185"/>
      <c r="G40" s="180"/>
      <c r="I40" s="180"/>
      <c r="J40" s="185"/>
      <c r="K40" s="180"/>
    </row>
    <row r="41" spans="1:11">
      <c r="A41" s="180"/>
      <c r="B41" s="183" t="s">
        <v>64</v>
      </c>
      <c r="C41" s="183" t="s">
        <v>155</v>
      </c>
      <c r="D41" s="183" t="s">
        <v>338</v>
      </c>
      <c r="E41" s="180"/>
      <c r="F41" s="209"/>
      <c r="G41" s="180"/>
      <c r="I41" s="180"/>
      <c r="J41" s="209"/>
      <c r="K41" s="180"/>
    </row>
    <row r="42" spans="1:11">
      <c r="A42" s="180"/>
      <c r="B42" s="183" t="s">
        <v>19</v>
      </c>
      <c r="C42" s="183" t="s">
        <v>155</v>
      </c>
      <c r="D42" s="183" t="s">
        <v>338</v>
      </c>
      <c r="E42" s="180"/>
      <c r="F42" s="209"/>
      <c r="G42" s="180"/>
      <c r="I42" s="180"/>
      <c r="J42" s="209"/>
      <c r="K42" s="180"/>
    </row>
    <row r="43" spans="1:11">
      <c r="A43" s="180"/>
      <c r="B43" s="183" t="s">
        <v>100</v>
      </c>
      <c r="C43" s="183" t="s">
        <v>155</v>
      </c>
      <c r="D43" s="183" t="s">
        <v>338</v>
      </c>
      <c r="E43" s="180"/>
      <c r="F43" s="209"/>
      <c r="G43" s="180"/>
      <c r="I43" s="180"/>
      <c r="J43" s="209"/>
      <c r="K43" s="180"/>
    </row>
    <row r="44" spans="1:11">
      <c r="A44" s="180"/>
      <c r="B44" s="183" t="s">
        <v>134</v>
      </c>
      <c r="C44" s="183" t="s">
        <v>184</v>
      </c>
      <c r="D44" s="183" t="s">
        <v>608</v>
      </c>
      <c r="E44" s="180"/>
      <c r="F44" s="364"/>
      <c r="G44" s="180"/>
      <c r="I44" s="180"/>
      <c r="J44" s="364"/>
      <c r="K44" s="180"/>
    </row>
    <row r="45" spans="1:11">
      <c r="A45" s="180"/>
      <c r="B45" s="183" t="s">
        <v>17</v>
      </c>
      <c r="C45" s="183" t="s">
        <v>155</v>
      </c>
      <c r="D45" s="183" t="s">
        <v>338</v>
      </c>
      <c r="E45" s="180"/>
      <c r="F45" s="364"/>
      <c r="G45" s="180"/>
      <c r="I45" s="180"/>
      <c r="J45" s="364"/>
      <c r="K45" s="180"/>
    </row>
    <row r="46" spans="1:11">
      <c r="A46" s="180"/>
      <c r="B46" s="183" t="s">
        <v>105</v>
      </c>
      <c r="C46" s="183" t="s">
        <v>171</v>
      </c>
      <c r="D46" s="183" t="s">
        <v>608</v>
      </c>
      <c r="E46" s="180"/>
      <c r="F46" s="364"/>
      <c r="G46" s="180"/>
      <c r="I46" s="180"/>
      <c r="J46" s="364"/>
      <c r="K46" s="180"/>
    </row>
    <row r="47" spans="1:11">
      <c r="A47" s="180"/>
      <c r="B47" s="183" t="s">
        <v>24</v>
      </c>
      <c r="C47" s="183" t="s">
        <v>183</v>
      </c>
      <c r="D47" s="183" t="s">
        <v>608</v>
      </c>
      <c r="E47" s="180"/>
      <c r="F47" s="209"/>
      <c r="G47" s="180"/>
      <c r="I47" s="180"/>
      <c r="J47" s="209"/>
      <c r="K47" s="180"/>
    </row>
    <row r="48" spans="1:11">
      <c r="A48" s="180"/>
      <c r="B48" s="183" t="s">
        <v>131</v>
      </c>
      <c r="C48" s="183" t="s">
        <v>155</v>
      </c>
      <c r="D48" s="183" t="s">
        <v>338</v>
      </c>
      <c r="E48" s="180"/>
      <c r="F48" s="209"/>
      <c r="G48" s="180"/>
      <c r="I48" s="180"/>
      <c r="J48" s="209"/>
      <c r="K48" s="180"/>
    </row>
    <row r="49" spans="1:11">
      <c r="A49" s="180"/>
      <c r="B49" s="183" t="s">
        <v>222</v>
      </c>
      <c r="C49" s="183" t="s">
        <v>155</v>
      </c>
      <c r="D49" s="183" t="s">
        <v>338</v>
      </c>
      <c r="E49" s="180"/>
      <c r="F49" s="209"/>
      <c r="G49" s="180"/>
      <c r="I49" s="180"/>
      <c r="J49" s="209"/>
      <c r="K49" s="180"/>
    </row>
    <row r="50" spans="1:11">
      <c r="A50" s="180"/>
      <c r="B50" s="183" t="s">
        <v>112</v>
      </c>
      <c r="C50" s="183" t="s">
        <v>155</v>
      </c>
      <c r="D50" s="183" t="s">
        <v>338</v>
      </c>
      <c r="E50" s="180"/>
      <c r="F50" s="187"/>
      <c r="G50" s="180"/>
      <c r="I50" s="180"/>
      <c r="J50" s="187"/>
      <c r="K50" s="180"/>
    </row>
    <row r="51" spans="1:11">
      <c r="A51" s="180"/>
      <c r="B51" s="183" t="s">
        <v>20</v>
      </c>
      <c r="C51" s="183" t="s">
        <v>178</v>
      </c>
      <c r="D51" s="183" t="s">
        <v>608</v>
      </c>
      <c r="E51" s="180"/>
      <c r="F51" s="209"/>
      <c r="G51" s="180"/>
      <c r="I51" s="180"/>
      <c r="J51" s="209"/>
      <c r="K51" s="180"/>
    </row>
    <row r="52" spans="1:11">
      <c r="A52" s="180"/>
      <c r="B52" s="183" t="s">
        <v>48</v>
      </c>
      <c r="C52" s="183" t="s">
        <v>155</v>
      </c>
      <c r="D52" s="183" t="s">
        <v>338</v>
      </c>
      <c r="E52" s="180"/>
      <c r="G52" s="180"/>
      <c r="H52" s="209"/>
      <c r="I52" s="180"/>
      <c r="J52" s="125"/>
    </row>
    <row r="53" spans="1:11">
      <c r="A53" s="180"/>
      <c r="B53" s="183" t="s">
        <v>75</v>
      </c>
      <c r="C53" s="183" t="s">
        <v>193</v>
      </c>
      <c r="D53" s="183" t="s">
        <v>608</v>
      </c>
      <c r="E53" s="180"/>
      <c r="F53" s="209"/>
      <c r="G53" s="180"/>
      <c r="I53" s="180"/>
      <c r="J53" s="209"/>
      <c r="K53" s="180"/>
    </row>
    <row r="54" spans="1:11">
      <c r="B54" s="183" t="s">
        <v>68</v>
      </c>
      <c r="C54" s="183" t="s">
        <v>155</v>
      </c>
      <c r="D54" s="183" t="s">
        <v>338</v>
      </c>
      <c r="G54" s="180"/>
      <c r="H54" s="209"/>
      <c r="J54" s="125"/>
    </row>
    <row r="55" spans="1:11">
      <c r="B55" s="183" t="s">
        <v>77</v>
      </c>
      <c r="C55" s="183" t="s">
        <v>155</v>
      </c>
      <c r="D55" s="183" t="s">
        <v>338</v>
      </c>
      <c r="G55" s="180"/>
      <c r="H55" s="209"/>
      <c r="J55" s="125"/>
    </row>
    <row r="56" spans="1:11">
      <c r="B56" s="183" t="s">
        <v>89</v>
      </c>
      <c r="C56" s="183" t="s">
        <v>155</v>
      </c>
      <c r="D56" s="183" t="s">
        <v>338</v>
      </c>
      <c r="F56" s="209"/>
      <c r="G56" s="180"/>
      <c r="J56" s="209"/>
      <c r="K56" s="180"/>
    </row>
    <row r="57" spans="1:11">
      <c r="B57" s="183" t="s">
        <v>93</v>
      </c>
      <c r="C57" s="183" t="s">
        <v>155</v>
      </c>
      <c r="D57" s="183" t="s">
        <v>338</v>
      </c>
      <c r="F57" s="364"/>
      <c r="G57" s="180"/>
      <c r="H57" s="209"/>
      <c r="J57" s="125"/>
    </row>
    <row r="58" spans="1:11">
      <c r="B58" s="183" t="s">
        <v>82</v>
      </c>
      <c r="C58" s="183" t="s">
        <v>195</v>
      </c>
      <c r="D58" s="183" t="s">
        <v>608</v>
      </c>
      <c r="F58" s="209"/>
      <c r="G58" s="180"/>
      <c r="J58" s="209"/>
      <c r="K58" s="180"/>
    </row>
    <row r="59" spans="1:11">
      <c r="B59" s="183" t="s">
        <v>145</v>
      </c>
      <c r="C59" s="183" t="s">
        <v>180</v>
      </c>
      <c r="D59" s="183" t="s">
        <v>608</v>
      </c>
      <c r="F59" s="209"/>
      <c r="G59" s="180"/>
      <c r="J59" s="209"/>
      <c r="K59" s="180"/>
    </row>
    <row r="60" spans="1:11">
      <c r="B60" s="183" t="s">
        <v>6</v>
      </c>
      <c r="C60" s="183" t="s">
        <v>155</v>
      </c>
      <c r="D60" s="183" t="s">
        <v>338</v>
      </c>
      <c r="F60" s="209"/>
      <c r="G60" s="180"/>
      <c r="J60" s="209"/>
      <c r="K60" s="180"/>
    </row>
    <row r="61" spans="1:11">
      <c r="B61" s="183" t="s">
        <v>8</v>
      </c>
      <c r="C61" s="183" t="s">
        <v>155</v>
      </c>
      <c r="D61" s="183" t="s">
        <v>338</v>
      </c>
      <c r="F61" s="187"/>
      <c r="G61" s="180"/>
      <c r="J61" s="187"/>
      <c r="K61" s="180"/>
    </row>
    <row r="62" spans="1:11">
      <c r="B62" s="183" t="s">
        <v>22</v>
      </c>
      <c r="C62" s="183" t="s">
        <v>155</v>
      </c>
      <c r="D62" s="183" t="s">
        <v>338</v>
      </c>
      <c r="F62" s="187"/>
      <c r="G62" s="180"/>
      <c r="J62" s="187"/>
      <c r="K62" s="180"/>
    </row>
    <row r="63" spans="1:11">
      <c r="B63" s="183" t="s">
        <v>40</v>
      </c>
      <c r="C63" s="183" t="s">
        <v>155</v>
      </c>
      <c r="D63" s="183" t="s">
        <v>338</v>
      </c>
      <c r="F63" s="364"/>
      <c r="G63" s="180"/>
      <c r="J63" s="364"/>
      <c r="K63" s="180"/>
    </row>
    <row r="64" spans="1:11">
      <c r="B64" s="183" t="s">
        <v>110</v>
      </c>
      <c r="C64" s="183" t="s">
        <v>181</v>
      </c>
      <c r="D64" s="183" t="s">
        <v>608</v>
      </c>
      <c r="F64" s="209"/>
      <c r="G64" s="180"/>
      <c r="J64" s="209"/>
      <c r="K64" s="180"/>
    </row>
    <row r="65" spans="2:11">
      <c r="B65" s="183" t="s">
        <v>91</v>
      </c>
      <c r="C65" s="183" t="s">
        <v>182</v>
      </c>
      <c r="D65" s="183" t="s">
        <v>608</v>
      </c>
      <c r="F65" s="209"/>
      <c r="G65" s="180"/>
      <c r="J65" s="209"/>
      <c r="K65" s="180"/>
    </row>
    <row r="66" spans="2:11">
      <c r="B66" s="183" t="s">
        <v>26</v>
      </c>
      <c r="C66" s="183" t="s">
        <v>191</v>
      </c>
      <c r="D66" s="183" t="s">
        <v>608</v>
      </c>
      <c r="G66" s="180"/>
      <c r="H66" s="209"/>
      <c r="J66" s="125"/>
    </row>
    <row r="67" spans="2:11">
      <c r="B67" s="183" t="s">
        <v>14</v>
      </c>
      <c r="C67" s="183" t="s">
        <v>155</v>
      </c>
      <c r="D67" s="183" t="s">
        <v>338</v>
      </c>
      <c r="F67" s="364"/>
      <c r="G67" s="180"/>
      <c r="J67" s="364"/>
      <c r="K67" s="180"/>
    </row>
    <row r="68" spans="2:11" ht="12">
      <c r="B68" s="183" t="s">
        <v>97</v>
      </c>
      <c r="C68" s="183" t="s">
        <v>155</v>
      </c>
      <c r="D68" s="183" t="s">
        <v>338</v>
      </c>
      <c r="F68" s="156"/>
      <c r="G68" s="209"/>
      <c r="J68" s="156"/>
      <c r="K68" s="209"/>
    </row>
    <row r="69" spans="2:11">
      <c r="B69" s="183" t="s">
        <v>63</v>
      </c>
      <c r="C69" s="183" t="s">
        <v>155</v>
      </c>
      <c r="D69" s="183" t="s">
        <v>338</v>
      </c>
      <c r="F69" s="209"/>
      <c r="G69" s="180"/>
      <c r="J69" s="209"/>
      <c r="K69" s="180"/>
    </row>
    <row r="70" spans="2:11">
      <c r="B70" s="183" t="s">
        <v>34</v>
      </c>
      <c r="C70" s="183" t="s">
        <v>155</v>
      </c>
      <c r="D70" s="183" t="s">
        <v>338</v>
      </c>
      <c r="F70" s="364"/>
      <c r="G70" s="180"/>
      <c r="H70" s="209"/>
      <c r="J70" s="125"/>
    </row>
    <row r="71" spans="2:11">
      <c r="B71" s="183" t="s">
        <v>125</v>
      </c>
      <c r="C71" s="183" t="s">
        <v>155</v>
      </c>
      <c r="D71" s="183" t="s">
        <v>338</v>
      </c>
      <c r="G71" s="180"/>
      <c r="H71" s="209"/>
      <c r="J71" s="125"/>
    </row>
    <row r="72" spans="2:11">
      <c r="B72" s="183" t="s">
        <v>102</v>
      </c>
      <c r="C72" s="183" t="s">
        <v>155</v>
      </c>
      <c r="D72" s="183" t="s">
        <v>338</v>
      </c>
      <c r="F72" s="209"/>
      <c r="G72" s="180"/>
      <c r="J72" s="209"/>
      <c r="K72" s="180"/>
    </row>
    <row r="73" spans="2:11">
      <c r="B73" s="183" t="s">
        <v>98</v>
      </c>
      <c r="C73" s="183" t="s">
        <v>155</v>
      </c>
      <c r="D73" s="183" t="s">
        <v>338</v>
      </c>
      <c r="F73" s="209"/>
      <c r="G73" s="180"/>
      <c r="J73" s="209"/>
      <c r="K73" s="180"/>
    </row>
    <row r="74" spans="2:11">
      <c r="B74" s="183" t="s">
        <v>126</v>
      </c>
      <c r="C74" s="183" t="s">
        <v>196</v>
      </c>
      <c r="D74" s="183" t="s">
        <v>608</v>
      </c>
      <c r="F74" s="209"/>
      <c r="G74" s="198"/>
      <c r="H74" s="209"/>
      <c r="J74" s="209"/>
      <c r="K74" s="198"/>
    </row>
    <row r="75" spans="2:11">
      <c r="B75" s="183" t="s">
        <v>117</v>
      </c>
      <c r="C75" s="183" t="s">
        <v>155</v>
      </c>
      <c r="D75" s="183" t="s">
        <v>338</v>
      </c>
      <c r="F75" s="364"/>
      <c r="G75" s="180"/>
      <c r="H75" s="209"/>
      <c r="J75" s="125"/>
    </row>
    <row r="76" spans="2:11">
      <c r="B76" s="183" t="s">
        <v>130</v>
      </c>
      <c r="C76" s="183" t="s">
        <v>155</v>
      </c>
      <c r="D76" s="183" t="s">
        <v>338</v>
      </c>
      <c r="F76" s="209"/>
      <c r="G76" s="198"/>
      <c r="H76" s="209"/>
      <c r="J76" s="209"/>
      <c r="K76" s="198"/>
    </row>
    <row r="77" spans="2:11">
      <c r="B77" s="183" t="s">
        <v>96</v>
      </c>
      <c r="C77" s="183" t="s">
        <v>155</v>
      </c>
      <c r="D77" s="183" t="s">
        <v>338</v>
      </c>
      <c r="F77" s="209"/>
      <c r="G77" s="198"/>
      <c r="J77" s="209"/>
      <c r="K77" s="198"/>
    </row>
    <row r="78" spans="2:11">
      <c r="B78" s="183" t="s">
        <v>118</v>
      </c>
      <c r="C78" s="183" t="s">
        <v>192</v>
      </c>
      <c r="D78" s="183" t="s">
        <v>608</v>
      </c>
      <c r="G78" s="180"/>
      <c r="H78" s="209"/>
      <c r="J78" s="125"/>
    </row>
    <row r="79" spans="2:11">
      <c r="B79" s="183" t="s">
        <v>142</v>
      </c>
      <c r="C79" s="183" t="s">
        <v>174</v>
      </c>
      <c r="D79" s="183" t="s">
        <v>608</v>
      </c>
      <c r="F79" s="209"/>
      <c r="G79" s="180"/>
      <c r="J79" s="209"/>
      <c r="K79" s="180"/>
    </row>
    <row r="80" spans="2:11">
      <c r="B80" s="183" t="s">
        <v>531</v>
      </c>
      <c r="C80" s="183" t="s">
        <v>202</v>
      </c>
      <c r="D80" s="183" t="s">
        <v>608</v>
      </c>
      <c r="F80" s="364"/>
      <c r="G80" s="180"/>
      <c r="J80" s="364"/>
      <c r="K80" s="180"/>
    </row>
    <row r="81" spans="2:11">
      <c r="B81" s="183" t="s">
        <v>53</v>
      </c>
      <c r="C81" s="183" t="s">
        <v>155</v>
      </c>
      <c r="D81" s="183" t="s">
        <v>338</v>
      </c>
      <c r="F81" s="209"/>
      <c r="G81" s="180"/>
      <c r="J81" s="209"/>
      <c r="K81" s="180"/>
    </row>
    <row r="82" spans="2:11">
      <c r="B82" s="183" t="s">
        <v>62</v>
      </c>
      <c r="C82" s="183" t="s">
        <v>155</v>
      </c>
      <c r="D82" s="183" t="s">
        <v>338</v>
      </c>
      <c r="F82" s="209"/>
      <c r="G82" s="180"/>
      <c r="J82" s="209"/>
      <c r="K82" s="180"/>
    </row>
    <row r="83" spans="2:11">
      <c r="B83" s="183" t="s">
        <v>44</v>
      </c>
      <c r="C83" s="183" t="s">
        <v>155</v>
      </c>
      <c r="D83" s="183" t="s">
        <v>338</v>
      </c>
      <c r="F83" s="209"/>
      <c r="G83" s="180"/>
      <c r="J83" s="209"/>
      <c r="K83" s="180"/>
    </row>
    <row r="84" spans="2:11">
      <c r="B84" s="183" t="s">
        <v>66</v>
      </c>
      <c r="C84" s="183" t="s">
        <v>155</v>
      </c>
      <c r="D84" s="183" t="s">
        <v>338</v>
      </c>
      <c r="F84" s="209"/>
      <c r="G84" s="180"/>
      <c r="J84" s="209"/>
      <c r="K84" s="180"/>
    </row>
    <row r="85" spans="2:11">
      <c r="B85" s="183" t="s">
        <v>144</v>
      </c>
      <c r="C85" s="183" t="s">
        <v>190</v>
      </c>
      <c r="D85" s="183" t="s">
        <v>608</v>
      </c>
      <c r="F85" s="209"/>
      <c r="G85" s="198"/>
      <c r="J85" s="209"/>
      <c r="K85" s="198"/>
    </row>
    <row r="86" spans="2:11">
      <c r="B86" s="183" t="s">
        <v>133</v>
      </c>
      <c r="C86" s="183" t="s">
        <v>155</v>
      </c>
      <c r="D86" s="183" t="s">
        <v>338</v>
      </c>
      <c r="F86" s="209"/>
      <c r="G86" s="180"/>
      <c r="J86" s="209"/>
      <c r="K86" s="180"/>
    </row>
    <row r="87" spans="2:11">
      <c r="B87" s="183" t="s">
        <v>15</v>
      </c>
      <c r="C87" s="183" t="s">
        <v>155</v>
      </c>
      <c r="D87" s="183" t="s">
        <v>338</v>
      </c>
      <c r="F87" s="364"/>
      <c r="G87" s="180"/>
      <c r="J87" s="364"/>
      <c r="K87" s="180"/>
    </row>
    <row r="88" spans="2:11">
      <c r="B88" s="183" t="s">
        <v>115</v>
      </c>
      <c r="C88" s="183" t="s">
        <v>155</v>
      </c>
      <c r="D88" s="183" t="s">
        <v>338</v>
      </c>
      <c r="G88" s="180"/>
      <c r="H88" s="209"/>
      <c r="J88" s="125"/>
    </row>
    <row r="89" spans="2:11">
      <c r="B89" s="183" t="s">
        <v>121</v>
      </c>
      <c r="C89" s="183" t="s">
        <v>155</v>
      </c>
      <c r="D89" s="183" t="s">
        <v>338</v>
      </c>
      <c r="G89" s="180"/>
      <c r="H89" s="209"/>
      <c r="J89" s="125"/>
    </row>
    <row r="90" spans="2:11">
      <c r="B90" s="183" t="s">
        <v>140</v>
      </c>
      <c r="C90" s="183" t="s">
        <v>203</v>
      </c>
      <c r="D90" s="183" t="s">
        <v>608</v>
      </c>
      <c r="G90" s="180"/>
      <c r="K90" s="180"/>
    </row>
    <row r="91" spans="2:11">
      <c r="B91" s="183" t="s">
        <v>39</v>
      </c>
      <c r="C91" s="183" t="s">
        <v>155</v>
      </c>
      <c r="D91" s="183" t="s">
        <v>338</v>
      </c>
      <c r="F91" s="364"/>
      <c r="G91" s="180"/>
      <c r="J91" s="364"/>
      <c r="K91" s="180"/>
    </row>
    <row r="92" spans="2:11">
      <c r="B92" s="183" t="s">
        <v>51</v>
      </c>
      <c r="C92" s="183" t="s">
        <v>155</v>
      </c>
      <c r="D92" s="183" t="s">
        <v>338</v>
      </c>
      <c r="F92" s="364"/>
      <c r="G92" s="180"/>
      <c r="J92" s="364"/>
      <c r="K92" s="180"/>
    </row>
    <row r="93" spans="2:11">
      <c r="B93" s="183" t="s">
        <v>127</v>
      </c>
      <c r="C93" s="183" t="s">
        <v>155</v>
      </c>
      <c r="D93" s="183" t="s">
        <v>338</v>
      </c>
      <c r="F93" s="364"/>
      <c r="G93" s="180"/>
      <c r="J93" s="364"/>
      <c r="K93" s="180"/>
    </row>
    <row r="94" spans="2:11">
      <c r="B94" s="183" t="s">
        <v>42</v>
      </c>
      <c r="C94" s="183" t="s">
        <v>155</v>
      </c>
      <c r="D94" s="183" t="s">
        <v>338</v>
      </c>
      <c r="G94" s="180"/>
      <c r="H94" s="209"/>
      <c r="J94" s="125"/>
    </row>
    <row r="95" spans="2:11">
      <c r="B95" s="183" t="s">
        <v>59</v>
      </c>
      <c r="C95" s="183" t="s">
        <v>173</v>
      </c>
      <c r="D95" s="183" t="s">
        <v>608</v>
      </c>
      <c r="F95" s="364"/>
      <c r="G95" s="180"/>
      <c r="J95" s="364"/>
      <c r="K95" s="180"/>
    </row>
    <row r="96" spans="2:11">
      <c r="B96" s="183" t="s">
        <v>116</v>
      </c>
      <c r="C96" s="183" t="s">
        <v>155</v>
      </c>
      <c r="D96" s="183" t="s">
        <v>338</v>
      </c>
      <c r="G96" s="180"/>
      <c r="H96" s="209"/>
      <c r="J96" s="125"/>
    </row>
    <row r="97" spans="2:11">
      <c r="B97" s="183" t="s">
        <v>101</v>
      </c>
      <c r="C97" s="183" t="s">
        <v>155</v>
      </c>
      <c r="D97" s="183" t="s">
        <v>338</v>
      </c>
      <c r="F97" s="209"/>
      <c r="G97" s="180"/>
      <c r="J97" s="209"/>
      <c r="K97" s="180"/>
    </row>
    <row r="98" spans="2:11">
      <c r="B98" s="183" t="s">
        <v>61</v>
      </c>
      <c r="C98" s="183" t="s">
        <v>155</v>
      </c>
      <c r="D98" s="183" t="s">
        <v>338</v>
      </c>
      <c r="F98" s="364"/>
      <c r="G98" s="180"/>
      <c r="J98" s="364"/>
      <c r="K98" s="180"/>
    </row>
    <row r="99" spans="2:11">
      <c r="B99" s="183" t="s">
        <v>12</v>
      </c>
      <c r="C99" s="183" t="s">
        <v>155</v>
      </c>
      <c r="D99" s="183" t="s">
        <v>338</v>
      </c>
      <c r="F99" s="364"/>
      <c r="G99" s="180"/>
      <c r="J99" s="364"/>
      <c r="K99" s="180"/>
    </row>
    <row r="100" spans="2:11">
      <c r="B100" s="183" t="s">
        <v>109</v>
      </c>
      <c r="C100" s="183" t="s">
        <v>177</v>
      </c>
      <c r="D100" s="183" t="s">
        <v>608</v>
      </c>
      <c r="F100" s="364"/>
      <c r="G100" s="180"/>
      <c r="J100" s="364"/>
      <c r="K100" s="180"/>
    </row>
    <row r="101" spans="2:11">
      <c r="B101" s="183" t="s">
        <v>122</v>
      </c>
      <c r="C101" s="183" t="s">
        <v>155</v>
      </c>
      <c r="D101" s="183" t="s">
        <v>338</v>
      </c>
      <c r="F101" s="364"/>
      <c r="G101" s="180"/>
      <c r="J101" s="364"/>
      <c r="K101" s="180"/>
    </row>
    <row r="102" spans="2:11">
      <c r="B102" s="183" t="s">
        <v>10</v>
      </c>
      <c r="C102" s="183" t="s">
        <v>155</v>
      </c>
      <c r="D102" s="183" t="s">
        <v>338</v>
      </c>
      <c r="F102" s="209"/>
      <c r="G102" s="180"/>
      <c r="J102" s="209"/>
      <c r="K102" s="180"/>
    </row>
    <row r="103" spans="2:11">
      <c r="B103" s="183" t="s">
        <v>119</v>
      </c>
      <c r="C103" s="183" t="s">
        <v>155</v>
      </c>
      <c r="D103" s="183" t="s">
        <v>338</v>
      </c>
      <c r="F103" s="364"/>
      <c r="G103" s="180"/>
      <c r="J103" s="364"/>
      <c r="K103" s="180"/>
    </row>
    <row r="104" spans="2:11">
      <c r="B104" s="183" t="s">
        <v>99</v>
      </c>
      <c r="C104" s="183" t="s">
        <v>155</v>
      </c>
      <c r="D104" s="183" t="s">
        <v>338</v>
      </c>
      <c r="F104" s="209"/>
      <c r="G104" s="180"/>
      <c r="J104" s="209"/>
      <c r="K104" s="180"/>
    </row>
    <row r="105" spans="2:11">
      <c r="B105" s="183" t="s">
        <v>43</v>
      </c>
      <c r="C105" s="183" t="s">
        <v>155</v>
      </c>
      <c r="D105" s="183" t="s">
        <v>338</v>
      </c>
      <c r="F105" s="364"/>
      <c r="G105" s="180"/>
      <c r="J105" s="364"/>
      <c r="K105" s="180"/>
    </row>
    <row r="106" spans="2:11">
      <c r="B106" s="183" t="s">
        <v>16</v>
      </c>
      <c r="C106" s="183" t="s">
        <v>155</v>
      </c>
      <c r="D106" s="183" t="s">
        <v>338</v>
      </c>
      <c r="G106" s="180"/>
      <c r="H106" s="209"/>
      <c r="J106" s="125"/>
    </row>
    <row r="107" spans="2:11">
      <c r="B107" s="183" t="s">
        <v>35</v>
      </c>
      <c r="C107" s="183" t="s">
        <v>199</v>
      </c>
      <c r="D107" s="183" t="s">
        <v>608</v>
      </c>
      <c r="G107" s="180"/>
      <c r="K107" s="180"/>
    </row>
    <row r="108" spans="2:11">
      <c r="B108" s="183" t="s">
        <v>74</v>
      </c>
      <c r="C108" s="183" t="s">
        <v>185</v>
      </c>
      <c r="D108" s="183" t="s">
        <v>608</v>
      </c>
      <c r="F108" s="209"/>
      <c r="G108" s="180"/>
      <c r="J108" s="209"/>
      <c r="K108" s="180"/>
    </row>
    <row r="109" spans="2:11">
      <c r="B109" s="183" t="s">
        <v>139</v>
      </c>
      <c r="C109" s="183" t="s">
        <v>155</v>
      </c>
      <c r="D109" s="183" t="s">
        <v>338</v>
      </c>
      <c r="F109" s="209"/>
      <c r="G109" s="180"/>
      <c r="J109" s="209"/>
      <c r="K109" s="180"/>
    </row>
    <row r="110" spans="2:11">
      <c r="B110" s="183" t="s">
        <v>54</v>
      </c>
      <c r="C110" s="183" t="s">
        <v>205</v>
      </c>
      <c r="D110" s="183" t="s">
        <v>608</v>
      </c>
      <c r="F110" s="364"/>
      <c r="G110" s="180"/>
      <c r="J110" s="364"/>
      <c r="K110" s="180"/>
    </row>
    <row r="111" spans="2:11">
      <c r="B111" s="183" t="s">
        <v>13</v>
      </c>
      <c r="C111" s="183" t="s">
        <v>155</v>
      </c>
      <c r="D111" s="183" t="s">
        <v>338</v>
      </c>
      <c r="F111" s="125"/>
      <c r="H111" s="209"/>
      <c r="J111" s="125"/>
    </row>
    <row r="112" spans="2:11">
      <c r="B112" s="183" t="s">
        <v>72</v>
      </c>
      <c r="C112" s="183" t="s">
        <v>155</v>
      </c>
      <c r="D112" s="183" t="s">
        <v>338</v>
      </c>
      <c r="F112" s="364"/>
      <c r="G112" s="180"/>
      <c r="H112" s="209"/>
      <c r="J112" s="125"/>
    </row>
    <row r="113" spans="2:11">
      <c r="B113" s="183" t="s">
        <v>47</v>
      </c>
      <c r="C113" s="183" t="s">
        <v>155</v>
      </c>
      <c r="D113" s="183" t="s">
        <v>338</v>
      </c>
      <c r="F113" s="209"/>
      <c r="G113" s="180"/>
      <c r="J113" s="209"/>
      <c r="K113" s="180"/>
    </row>
    <row r="114" spans="2:11">
      <c r="B114" s="183" t="s">
        <v>70</v>
      </c>
      <c r="C114" s="183" t="s">
        <v>155</v>
      </c>
      <c r="D114" s="183" t="s">
        <v>338</v>
      </c>
      <c r="G114" s="180"/>
      <c r="H114" s="209"/>
      <c r="J114" s="342"/>
    </row>
    <row r="115" spans="2:11">
      <c r="B115" s="183" t="s">
        <v>92</v>
      </c>
      <c r="C115" s="183" t="s">
        <v>198</v>
      </c>
      <c r="D115" s="183" t="s">
        <v>608</v>
      </c>
      <c r="F115" s="209"/>
      <c r="G115" s="180"/>
      <c r="J115" s="209"/>
      <c r="K115" s="180"/>
    </row>
    <row r="116" spans="2:11">
      <c r="B116" s="183" t="s">
        <v>108</v>
      </c>
      <c r="C116" s="183" t="s">
        <v>155</v>
      </c>
      <c r="D116" s="183" t="s">
        <v>338</v>
      </c>
      <c r="F116" s="209"/>
      <c r="G116" s="180"/>
      <c r="J116" s="209"/>
      <c r="K116" s="180"/>
    </row>
    <row r="117" spans="2:11">
      <c r="B117" s="183" t="s">
        <v>156</v>
      </c>
      <c r="C117" s="183" t="s">
        <v>194</v>
      </c>
      <c r="D117" s="183" t="s">
        <v>608</v>
      </c>
      <c r="F117" s="364"/>
      <c r="G117" s="180"/>
      <c r="J117" s="364"/>
      <c r="K117" s="180"/>
    </row>
    <row r="118" spans="2:11">
      <c r="B118" s="183" t="s">
        <v>129</v>
      </c>
      <c r="C118" s="183" t="s">
        <v>188</v>
      </c>
      <c r="D118" s="183" t="s">
        <v>608</v>
      </c>
      <c r="F118" s="209"/>
      <c r="G118" s="180"/>
      <c r="J118" s="209"/>
      <c r="K118" s="180"/>
    </row>
    <row r="119" spans="2:11">
      <c r="B119" s="183" t="s">
        <v>27</v>
      </c>
      <c r="C119" s="183" t="s">
        <v>155</v>
      </c>
      <c r="D119" s="183" t="s">
        <v>338</v>
      </c>
      <c r="F119" s="364"/>
      <c r="G119" s="180"/>
      <c r="J119" s="364"/>
      <c r="K119" s="180"/>
    </row>
    <row r="120" spans="2:11">
      <c r="B120" s="183" t="s">
        <v>219</v>
      </c>
      <c r="C120" s="183" t="s">
        <v>155</v>
      </c>
      <c r="D120" s="183" t="s">
        <v>338</v>
      </c>
      <c r="G120" s="180"/>
      <c r="H120" s="209"/>
      <c r="J120" s="125"/>
    </row>
    <row r="121" spans="2:11">
      <c r="B121" s="183" t="s">
        <v>28</v>
      </c>
      <c r="C121" s="183" t="s">
        <v>187</v>
      </c>
      <c r="D121" s="183" t="s">
        <v>608</v>
      </c>
      <c r="F121" s="209"/>
      <c r="G121" s="180"/>
      <c r="J121" s="209"/>
      <c r="K121" s="180"/>
    </row>
    <row r="122" spans="2:11">
      <c r="B122" s="183" t="s">
        <v>56</v>
      </c>
      <c r="C122" s="183" t="s">
        <v>155</v>
      </c>
      <c r="D122" s="183" t="s">
        <v>338</v>
      </c>
      <c r="F122" s="209"/>
      <c r="G122" s="180"/>
      <c r="J122" s="209"/>
      <c r="K122" s="180"/>
    </row>
    <row r="123" spans="2:11">
      <c r="B123" s="183" t="s">
        <v>86</v>
      </c>
      <c r="C123" s="183" t="s">
        <v>170</v>
      </c>
      <c r="D123" s="183" t="s">
        <v>608</v>
      </c>
      <c r="F123" s="209"/>
      <c r="G123" s="180"/>
      <c r="J123" s="209"/>
      <c r="K123" s="180"/>
    </row>
    <row r="124" spans="2:11">
      <c r="B124" s="183" t="s">
        <v>0</v>
      </c>
      <c r="C124" s="183" t="s">
        <v>169</v>
      </c>
      <c r="D124" s="183" t="s">
        <v>608</v>
      </c>
      <c r="F124" s="364"/>
      <c r="G124" s="180"/>
      <c r="J124" s="364"/>
      <c r="K124" s="180"/>
    </row>
    <row r="125" spans="2:11">
      <c r="B125" s="183" t="s">
        <v>52</v>
      </c>
      <c r="C125" s="183" t="s">
        <v>155</v>
      </c>
      <c r="D125" s="183" t="s">
        <v>338</v>
      </c>
      <c r="F125" s="209"/>
      <c r="G125" s="180"/>
      <c r="J125" s="209"/>
      <c r="K125" s="180"/>
    </row>
    <row r="126" spans="2:11">
      <c r="B126" s="183" t="s">
        <v>50</v>
      </c>
      <c r="C126" s="183" t="s">
        <v>155</v>
      </c>
      <c r="D126" s="183" t="s">
        <v>338</v>
      </c>
      <c r="F126" s="209"/>
      <c r="G126" s="180"/>
      <c r="J126" s="209"/>
      <c r="K126" s="180"/>
    </row>
    <row r="127" spans="2:11">
      <c r="B127" s="183" t="s">
        <v>90</v>
      </c>
      <c r="C127" s="183" t="s">
        <v>155</v>
      </c>
      <c r="D127" s="183" t="s">
        <v>338</v>
      </c>
      <c r="F127" s="209"/>
      <c r="G127" s="198"/>
      <c r="J127" s="209"/>
      <c r="K127" s="198"/>
    </row>
    <row r="128" spans="2:11">
      <c r="B128" s="183" t="s">
        <v>23</v>
      </c>
      <c r="C128" s="183" t="s">
        <v>155</v>
      </c>
      <c r="D128" s="183" t="s">
        <v>338</v>
      </c>
      <c r="F128" s="209"/>
      <c r="G128" s="180"/>
      <c r="J128" s="209"/>
      <c r="K128" s="180"/>
    </row>
    <row r="129" spans="2:11">
      <c r="B129" s="183" t="s">
        <v>95</v>
      </c>
      <c r="C129" s="183" t="s">
        <v>155</v>
      </c>
      <c r="D129" s="183" t="s">
        <v>338</v>
      </c>
      <c r="F129" s="209"/>
      <c r="G129" s="198"/>
      <c r="J129" s="209"/>
      <c r="K129" s="198"/>
    </row>
    <row r="130" spans="2:11">
      <c r="B130" s="183" t="s">
        <v>76</v>
      </c>
      <c r="C130" s="183" t="s">
        <v>155</v>
      </c>
      <c r="D130" s="183" t="s">
        <v>338</v>
      </c>
      <c r="F130" s="209"/>
      <c r="G130" s="198"/>
      <c r="J130" s="209"/>
      <c r="K130" s="198"/>
    </row>
    <row r="131" spans="2:11">
      <c r="B131" s="183" t="s">
        <v>21</v>
      </c>
      <c r="C131" s="183" t="s">
        <v>197</v>
      </c>
      <c r="D131" s="183" t="s">
        <v>608</v>
      </c>
      <c r="F131" s="364"/>
      <c r="G131" s="180"/>
      <c r="J131" s="364"/>
      <c r="K131" s="180"/>
    </row>
    <row r="132" spans="2:11">
      <c r="B132" s="183" t="s">
        <v>37</v>
      </c>
      <c r="C132" s="183" t="s">
        <v>155</v>
      </c>
      <c r="D132" s="183" t="s">
        <v>338</v>
      </c>
      <c r="F132" s="209"/>
      <c r="G132" s="180"/>
      <c r="J132" s="209"/>
      <c r="K132" s="180"/>
    </row>
    <row r="133" spans="2:11">
      <c r="B133" s="183" t="s">
        <v>29</v>
      </c>
      <c r="C133" s="183" t="s">
        <v>204</v>
      </c>
      <c r="D133" s="183" t="s">
        <v>608</v>
      </c>
      <c r="F133" s="209"/>
      <c r="G133" s="180"/>
      <c r="J133" s="209"/>
      <c r="K133" s="180"/>
    </row>
    <row r="134" spans="2:11">
      <c r="B134" s="183" t="s">
        <v>106</v>
      </c>
      <c r="C134" s="183" t="s">
        <v>155</v>
      </c>
      <c r="D134" s="183" t="s">
        <v>338</v>
      </c>
      <c r="F134" s="209"/>
      <c r="G134" s="180"/>
      <c r="J134" s="209"/>
      <c r="K134" s="180"/>
    </row>
    <row r="135" spans="2:11">
      <c r="B135" s="183" t="s">
        <v>25</v>
      </c>
      <c r="C135" s="183" t="s">
        <v>176</v>
      </c>
      <c r="D135" s="183" t="s">
        <v>608</v>
      </c>
      <c r="F135" s="209"/>
      <c r="G135" s="180"/>
      <c r="J135" s="209"/>
      <c r="K135" s="180"/>
    </row>
    <row r="136" spans="2:11">
      <c r="B136" s="183" t="s">
        <v>7</v>
      </c>
      <c r="C136" s="183" t="s">
        <v>155</v>
      </c>
      <c r="D136" s="183" t="s">
        <v>338</v>
      </c>
      <c r="F136" s="209"/>
      <c r="G136" s="180"/>
      <c r="J136" s="209"/>
      <c r="K136" s="180"/>
    </row>
    <row r="137" spans="2:11">
      <c r="B137" s="183" t="s">
        <v>120</v>
      </c>
      <c r="C137" s="183" t="s">
        <v>155</v>
      </c>
      <c r="D137" s="183" t="s">
        <v>338</v>
      </c>
      <c r="F137" s="364"/>
      <c r="G137" s="180"/>
      <c r="H137" s="209"/>
      <c r="J137" s="125"/>
    </row>
    <row r="138" spans="2:11">
      <c r="B138" s="183" t="s">
        <v>46</v>
      </c>
      <c r="C138" s="183" t="s">
        <v>155</v>
      </c>
      <c r="D138" s="183" t="s">
        <v>338</v>
      </c>
      <c r="F138" s="209"/>
      <c r="G138" s="180"/>
      <c r="J138" s="209"/>
      <c r="K138" s="180"/>
    </row>
    <row r="139" spans="2:11">
      <c r="B139" s="183" t="s">
        <v>18</v>
      </c>
      <c r="C139" s="183" t="s">
        <v>155</v>
      </c>
      <c r="D139" s="183" t="s">
        <v>338</v>
      </c>
      <c r="F139" s="364"/>
      <c r="G139" s="180"/>
      <c r="H139" s="180"/>
      <c r="J139" s="364"/>
      <c r="K139" s="180"/>
    </row>
    <row r="140" spans="2:11">
      <c r="B140" s="183" t="s">
        <v>49</v>
      </c>
      <c r="C140" s="183" t="s">
        <v>155</v>
      </c>
      <c r="D140" s="183" t="s">
        <v>338</v>
      </c>
      <c r="F140" s="209"/>
      <c r="G140" s="180"/>
      <c r="J140" s="209"/>
      <c r="K140" s="180"/>
    </row>
    <row r="141" spans="2:11">
      <c r="B141" s="183" t="s">
        <v>67</v>
      </c>
      <c r="C141" s="183" t="s">
        <v>155</v>
      </c>
      <c r="D141" s="183" t="s">
        <v>338</v>
      </c>
      <c r="F141" s="209"/>
      <c r="G141" s="180"/>
      <c r="J141" s="209"/>
      <c r="K141" s="180"/>
    </row>
    <row r="142" spans="2:11">
      <c r="B142" s="183" t="s">
        <v>71</v>
      </c>
      <c r="C142" s="183" t="s">
        <v>155</v>
      </c>
      <c r="D142" s="183" t="s">
        <v>338</v>
      </c>
      <c r="F142" s="364"/>
      <c r="G142" s="180"/>
      <c r="H142" s="180"/>
      <c r="J142" s="364"/>
      <c r="K142" s="180"/>
    </row>
    <row r="143" spans="2:11">
      <c r="B143" s="183">
        <v>0</v>
      </c>
      <c r="C143" s="183" t="s">
        <v>332</v>
      </c>
      <c r="D143" s="183">
        <v>0</v>
      </c>
      <c r="F143" s="209"/>
      <c r="G143" s="180"/>
      <c r="J143" s="209"/>
      <c r="K143" s="180"/>
    </row>
    <row r="144" spans="2:11">
      <c r="B144" s="183" t="s">
        <v>340</v>
      </c>
      <c r="C144" s="183" t="s">
        <v>155</v>
      </c>
      <c r="D144" s="183" t="s">
        <v>338</v>
      </c>
      <c r="F144" s="209"/>
      <c r="G144" s="180"/>
      <c r="J144" s="209"/>
      <c r="K144" s="180"/>
    </row>
    <row r="145" spans="2:11">
      <c r="B145" s="183" t="s">
        <v>415</v>
      </c>
      <c r="C145" s="183" t="s">
        <v>155</v>
      </c>
      <c r="D145" s="183" t="s">
        <v>338</v>
      </c>
      <c r="G145" s="180"/>
      <c r="H145" s="209"/>
      <c r="J145" s="125"/>
    </row>
    <row r="146" spans="2:11">
      <c r="B146" s="183" t="s">
        <v>157</v>
      </c>
      <c r="C146" s="183" t="s">
        <v>155</v>
      </c>
      <c r="D146" s="183" t="s">
        <v>338</v>
      </c>
      <c r="F146" s="364"/>
      <c r="G146" s="180"/>
      <c r="J146" s="364"/>
      <c r="K146" s="180"/>
    </row>
    <row r="147" spans="2:11">
      <c r="B147" s="183"/>
      <c r="C147" s="183"/>
      <c r="D147" s="183"/>
      <c r="F147" s="364"/>
      <c r="G147" s="180"/>
      <c r="J147" s="364"/>
      <c r="K147" s="180"/>
    </row>
    <row r="148" spans="2:11">
      <c r="B148" s="183"/>
      <c r="C148" s="183"/>
      <c r="D148" s="183"/>
      <c r="F148" s="364"/>
      <c r="G148" s="180"/>
      <c r="J148" s="364"/>
      <c r="K148" s="180"/>
    </row>
    <row r="149" spans="2:11">
      <c r="B149" s="183"/>
      <c r="C149" s="183"/>
      <c r="D149" s="183"/>
      <c r="F149" s="209"/>
      <c r="G149" s="180"/>
      <c r="J149" s="209"/>
      <c r="K149" s="180"/>
    </row>
    <row r="150" spans="2:11">
      <c r="B150" s="183"/>
      <c r="C150" s="183"/>
      <c r="D150" s="183"/>
      <c r="F150" s="209"/>
      <c r="G150" s="180"/>
      <c r="J150" s="209"/>
      <c r="K150" s="180"/>
    </row>
    <row r="151" spans="2:11">
      <c r="B151" s="183"/>
      <c r="C151" s="183"/>
      <c r="D151" s="183"/>
      <c r="F151" s="364"/>
      <c r="G151" s="180"/>
      <c r="J151" s="364"/>
      <c r="K151" s="180"/>
    </row>
    <row r="152" spans="2:11">
      <c r="B152" s="183"/>
      <c r="C152" s="183"/>
      <c r="D152" s="183"/>
      <c r="F152" s="209"/>
      <c r="G152" s="180"/>
      <c r="J152" s="209"/>
      <c r="K152" s="180"/>
    </row>
    <row r="153" spans="2:11">
      <c r="B153" s="183"/>
      <c r="C153" s="183"/>
      <c r="D153" s="183"/>
      <c r="F153" s="364"/>
      <c r="G153" s="180"/>
      <c r="J153" s="364"/>
      <c r="K153" s="180"/>
    </row>
    <row r="154" spans="2:11">
      <c r="B154" s="183"/>
      <c r="C154" s="183"/>
      <c r="D154" s="183"/>
      <c r="F154" s="364"/>
      <c r="G154" s="180"/>
      <c r="J154" s="364"/>
      <c r="K154" s="180"/>
    </row>
    <row r="155" spans="2:11">
      <c r="B155" s="183"/>
      <c r="C155" s="183"/>
      <c r="D155" s="183"/>
      <c r="F155" s="364"/>
      <c r="G155" s="180"/>
      <c r="J155" s="364"/>
      <c r="K155" s="180"/>
    </row>
    <row r="156" spans="2:11">
      <c r="B156" s="183"/>
      <c r="C156" s="183"/>
      <c r="D156" s="183"/>
      <c r="G156" s="180"/>
      <c r="H156" s="209"/>
      <c r="J156" s="125"/>
    </row>
    <row r="157" spans="2:11">
      <c r="B157" s="183"/>
      <c r="C157" s="183"/>
      <c r="D157" s="183"/>
      <c r="G157" s="180"/>
      <c r="H157" s="209"/>
      <c r="J157" s="125"/>
    </row>
    <row r="158" spans="2:11">
      <c r="B158" s="183"/>
      <c r="C158" s="183"/>
      <c r="D158" s="183"/>
      <c r="F158" s="209"/>
      <c r="G158" s="180"/>
      <c r="J158" s="209"/>
      <c r="K158" s="180"/>
    </row>
    <row r="159" spans="2:11">
      <c r="B159" s="183"/>
      <c r="C159" s="183"/>
      <c r="D159" s="183"/>
      <c r="F159" s="364"/>
      <c r="G159" s="180"/>
      <c r="J159" s="364"/>
      <c r="K159" s="180"/>
    </row>
    <row r="160" spans="2:11">
      <c r="B160" s="183"/>
      <c r="C160" s="183"/>
      <c r="D160" s="183"/>
      <c r="G160" s="180"/>
      <c r="H160" s="209"/>
      <c r="J160" s="125"/>
    </row>
    <row r="161" spans="2:11">
      <c r="B161" s="183"/>
      <c r="C161" s="183"/>
      <c r="D161" s="183"/>
      <c r="F161" s="364"/>
      <c r="G161" s="180"/>
      <c r="J161" s="364"/>
      <c r="K161" s="180"/>
    </row>
    <row r="162" spans="2:11">
      <c r="B162" s="183"/>
      <c r="C162" s="183"/>
      <c r="D162" s="183"/>
      <c r="F162" s="209"/>
      <c r="G162" s="180"/>
      <c r="J162" s="209"/>
      <c r="K162" s="180"/>
    </row>
    <row r="163" spans="2:11">
      <c r="B163" s="183"/>
      <c r="C163" s="183"/>
      <c r="D163" s="183"/>
      <c r="F163" s="209"/>
      <c r="G163" s="180"/>
      <c r="J163" s="209"/>
      <c r="K163" s="180"/>
    </row>
    <row r="164" spans="2:11">
      <c r="B164" s="183"/>
      <c r="C164" s="183"/>
      <c r="D164" s="183"/>
      <c r="F164" s="209"/>
      <c r="G164" s="180"/>
      <c r="J164" s="209"/>
      <c r="K164" s="180"/>
    </row>
    <row r="165" spans="2:11">
      <c r="B165" s="183"/>
      <c r="C165" s="183"/>
      <c r="D165" s="183"/>
      <c r="F165" s="209"/>
      <c r="G165" s="180"/>
      <c r="J165" s="209"/>
      <c r="K165" s="180"/>
    </row>
    <row r="166" spans="2:11">
      <c r="B166" s="183"/>
      <c r="C166" s="183"/>
      <c r="D166" s="183"/>
      <c r="F166" s="209"/>
      <c r="G166" s="180"/>
      <c r="J166" s="209"/>
      <c r="K166" s="180"/>
    </row>
    <row r="167" spans="2:11">
      <c r="B167" s="183"/>
      <c r="C167" s="183"/>
      <c r="D167" s="183"/>
      <c r="F167" s="209"/>
      <c r="G167" s="180"/>
      <c r="J167" s="209"/>
      <c r="K167" s="180"/>
    </row>
    <row r="168" spans="2:11">
      <c r="B168" s="183"/>
      <c r="C168" s="183"/>
      <c r="D168" s="183"/>
      <c r="F168" s="209"/>
      <c r="G168" s="180"/>
      <c r="J168" s="209"/>
      <c r="K168" s="180"/>
    </row>
    <row r="169" spans="2:11">
      <c r="B169" s="183"/>
      <c r="C169" s="183"/>
      <c r="D169" s="183"/>
      <c r="F169" s="364"/>
      <c r="G169" s="180"/>
      <c r="J169" s="364"/>
      <c r="K169" s="180"/>
    </row>
    <row r="170" spans="2:11">
      <c r="B170" s="183"/>
      <c r="C170" s="183"/>
      <c r="D170" s="183"/>
      <c r="F170" s="364"/>
      <c r="G170" s="180"/>
      <c r="J170" s="364"/>
      <c r="K170" s="180"/>
    </row>
    <row r="171" spans="2:11">
      <c r="B171" s="183"/>
      <c r="C171" s="183"/>
      <c r="D171" s="183"/>
      <c r="G171" s="180"/>
      <c r="H171" s="209"/>
      <c r="J171" s="125"/>
    </row>
    <row r="172" spans="2:11">
      <c r="B172" s="183"/>
      <c r="C172" s="183"/>
      <c r="D172" s="183"/>
      <c r="F172" s="209"/>
      <c r="G172" s="180"/>
      <c r="J172" s="209"/>
      <c r="K172" s="180"/>
    </row>
    <row r="173" spans="2:11">
      <c r="B173" s="183"/>
      <c r="C173" s="183"/>
      <c r="D173" s="183"/>
      <c r="F173" s="209"/>
      <c r="G173" s="180"/>
      <c r="J173" s="209"/>
      <c r="K173" s="180"/>
    </row>
    <row r="174" spans="2:11">
      <c r="B174" s="183"/>
      <c r="C174" s="183"/>
      <c r="D174" s="183"/>
      <c r="F174" s="364"/>
      <c r="G174" s="180"/>
      <c r="J174" s="364"/>
      <c r="K174" s="180"/>
    </row>
    <row r="175" spans="2:11">
      <c r="B175" s="183"/>
      <c r="C175" s="183"/>
      <c r="D175" s="183"/>
      <c r="G175" s="180"/>
      <c r="H175" s="209"/>
      <c r="J175" s="125"/>
    </row>
    <row r="176" spans="2:11">
      <c r="B176" s="183"/>
      <c r="C176" s="183"/>
      <c r="D176" s="183"/>
      <c r="G176" s="180"/>
      <c r="H176" s="209"/>
      <c r="J176" s="125"/>
    </row>
    <row r="177" spans="2:11">
      <c r="B177" s="183"/>
      <c r="C177" s="183"/>
      <c r="D177" s="183"/>
      <c r="F177" s="209"/>
      <c r="G177" s="180"/>
      <c r="J177" s="209"/>
      <c r="K177" s="180"/>
    </row>
    <row r="178" spans="2:11">
      <c r="B178" s="183"/>
      <c r="C178" s="183"/>
      <c r="D178" s="183"/>
      <c r="F178" s="209"/>
      <c r="G178" s="180"/>
      <c r="J178" s="209"/>
      <c r="K178" s="180"/>
    </row>
    <row r="179" spans="2:11">
      <c r="B179" s="183"/>
      <c r="C179" s="183"/>
      <c r="D179" s="183"/>
      <c r="F179" s="364"/>
      <c r="G179" s="180"/>
      <c r="J179" s="364"/>
      <c r="K179" s="180"/>
    </row>
    <row r="180" spans="2:11">
      <c r="B180" s="183"/>
      <c r="C180" s="183"/>
      <c r="D180" s="183"/>
      <c r="F180" s="364"/>
      <c r="G180" s="180"/>
      <c r="J180" s="364"/>
      <c r="K180" s="180"/>
    </row>
    <row r="181" spans="2:11">
      <c r="B181" s="183"/>
      <c r="C181" s="183"/>
      <c r="D181" s="183"/>
      <c r="G181" s="180"/>
      <c r="H181" s="209"/>
      <c r="J181" s="125"/>
    </row>
    <row r="182" spans="2:11">
      <c r="B182" s="183"/>
      <c r="C182" s="183"/>
      <c r="D182" s="183"/>
      <c r="F182" s="364"/>
      <c r="G182" s="180"/>
      <c r="J182" s="364"/>
      <c r="K182" s="180"/>
    </row>
    <row r="183" spans="2:11">
      <c r="B183" s="183"/>
      <c r="C183" s="183"/>
      <c r="D183" s="183"/>
      <c r="F183" s="209"/>
      <c r="G183" s="180"/>
      <c r="J183" s="209"/>
      <c r="K183" s="180"/>
    </row>
    <row r="184" spans="2:11">
      <c r="B184" s="183"/>
      <c r="C184" s="183"/>
      <c r="D184" s="183"/>
      <c r="F184" s="209"/>
      <c r="G184" s="180"/>
      <c r="J184" s="209"/>
      <c r="K184" s="180"/>
    </row>
    <row r="185" spans="2:11">
      <c r="B185" s="183"/>
      <c r="C185" s="183"/>
      <c r="D185" s="183"/>
      <c r="F185" s="209"/>
      <c r="G185" s="180"/>
      <c r="J185" s="209"/>
      <c r="K185" s="180"/>
    </row>
    <row r="186" spans="2:11">
      <c r="B186" s="183"/>
      <c r="C186" s="183"/>
      <c r="D186" s="183"/>
      <c r="F186" s="364"/>
      <c r="G186" s="180"/>
      <c r="H186" s="209"/>
      <c r="J186" s="125"/>
    </row>
    <row r="187" spans="2:11">
      <c r="B187" s="183"/>
      <c r="C187" s="183"/>
      <c r="D187" s="183"/>
      <c r="F187" s="209"/>
      <c r="G187" s="198"/>
      <c r="H187" s="209"/>
      <c r="J187" s="125"/>
    </row>
    <row r="188" spans="2:11">
      <c r="B188" s="183"/>
      <c r="C188" s="183"/>
      <c r="D188" s="183"/>
      <c r="F188" s="364"/>
      <c r="G188" s="180"/>
      <c r="J188" s="364"/>
      <c r="K188" s="180"/>
    </row>
    <row r="189" spans="2:11">
      <c r="B189" s="183"/>
      <c r="C189" s="183"/>
      <c r="D189" s="183"/>
      <c r="F189" s="364"/>
      <c r="G189" s="180"/>
      <c r="J189" s="364"/>
      <c r="K189" s="180"/>
    </row>
    <row r="190" spans="2:11">
      <c r="B190" s="183"/>
      <c r="C190" s="183"/>
      <c r="D190" s="183"/>
      <c r="F190" s="364"/>
      <c r="G190" s="180"/>
      <c r="J190" s="364"/>
      <c r="K190" s="180"/>
    </row>
    <row r="191" spans="2:11">
      <c r="B191" s="183"/>
      <c r="C191" s="183"/>
      <c r="D191" s="183"/>
      <c r="F191" s="209"/>
      <c r="G191" s="180"/>
      <c r="J191" s="209"/>
      <c r="K191" s="180"/>
    </row>
    <row r="192" spans="2:11">
      <c r="B192" s="183"/>
      <c r="C192" s="183"/>
      <c r="D192" s="183"/>
      <c r="F192" s="364"/>
      <c r="G192" s="180"/>
      <c r="J192" s="364"/>
      <c r="K192" s="180"/>
    </row>
    <row r="193" spans="2:11">
      <c r="B193" s="183"/>
      <c r="C193" s="183"/>
      <c r="D193" s="183"/>
      <c r="F193" s="209"/>
      <c r="G193" s="180"/>
      <c r="J193" s="209"/>
      <c r="K193" s="180"/>
    </row>
    <row r="194" spans="2:11">
      <c r="B194" s="183"/>
      <c r="C194" s="183"/>
      <c r="D194" s="183"/>
      <c r="F194" s="209"/>
      <c r="G194" s="180"/>
      <c r="J194" s="209"/>
      <c r="K194" s="180"/>
    </row>
    <row r="195" spans="2:11">
      <c r="B195" s="183"/>
      <c r="C195" s="183"/>
      <c r="D195" s="183"/>
      <c r="F195" s="209"/>
      <c r="G195" s="180"/>
      <c r="J195" s="209"/>
      <c r="K195" s="180"/>
    </row>
    <row r="196" spans="2:11">
      <c r="B196" s="183"/>
      <c r="C196" s="183"/>
      <c r="D196" s="183"/>
      <c r="F196" s="209"/>
      <c r="G196" s="180"/>
      <c r="J196" s="209"/>
      <c r="K196" s="180"/>
    </row>
    <row r="197" spans="2:11">
      <c r="B197" s="183"/>
      <c r="C197" s="183"/>
      <c r="D197" s="183"/>
      <c r="F197" s="209"/>
      <c r="G197" s="180"/>
      <c r="J197" s="209"/>
      <c r="K197" s="180"/>
    </row>
    <row r="198" spans="2:11">
      <c r="B198" s="183"/>
      <c r="C198" s="183"/>
      <c r="D198" s="183"/>
      <c r="F198" s="364"/>
      <c r="G198" s="180"/>
      <c r="J198" s="364"/>
      <c r="K198" s="180"/>
    </row>
    <row r="199" spans="2:11">
      <c r="B199" s="183"/>
      <c r="C199" s="183"/>
      <c r="D199" s="183"/>
      <c r="G199" s="180"/>
      <c r="H199" s="209"/>
      <c r="J199" s="125"/>
    </row>
    <row r="200" spans="2:11">
      <c r="B200" s="183"/>
      <c r="C200" s="183"/>
      <c r="D200" s="183"/>
      <c r="F200" s="209"/>
      <c r="G200" s="180"/>
      <c r="J200" s="209"/>
      <c r="K200" s="180"/>
    </row>
    <row r="201" spans="2:11">
      <c r="B201" s="183"/>
      <c r="C201" s="183"/>
      <c r="D201" s="183"/>
      <c r="F201" s="209"/>
      <c r="G201" s="180"/>
      <c r="J201" s="209"/>
      <c r="K201" s="180"/>
    </row>
    <row r="202" spans="2:11">
      <c r="B202" s="183"/>
      <c r="C202" s="183"/>
      <c r="D202" s="183"/>
      <c r="F202" s="209"/>
      <c r="G202" s="180"/>
      <c r="J202" s="209"/>
      <c r="K202" s="180"/>
    </row>
    <row r="203" spans="2:11">
      <c r="B203" s="183"/>
      <c r="C203" s="183"/>
      <c r="D203" s="183"/>
      <c r="F203" s="364"/>
      <c r="G203" s="180"/>
      <c r="J203" s="364"/>
      <c r="K203" s="180"/>
    </row>
    <row r="204" spans="2:11">
      <c r="B204" s="183"/>
      <c r="C204" s="183"/>
      <c r="D204" s="183"/>
      <c r="F204" s="364"/>
      <c r="G204" s="180"/>
      <c r="J204" s="364"/>
      <c r="K204" s="180"/>
    </row>
    <row r="205" spans="2:11">
      <c r="B205" s="183"/>
      <c r="C205" s="183"/>
      <c r="D205" s="183"/>
      <c r="F205" s="364"/>
      <c r="G205" s="180"/>
      <c r="J205" s="364"/>
      <c r="K205" s="180"/>
    </row>
    <row r="206" spans="2:11">
      <c r="B206" s="183"/>
      <c r="C206" s="183"/>
      <c r="D206" s="183"/>
      <c r="F206" s="364"/>
      <c r="G206" s="180"/>
      <c r="H206" s="209"/>
      <c r="J206" s="125"/>
    </row>
    <row r="207" spans="2:11">
      <c r="B207" s="183"/>
      <c r="C207" s="183"/>
      <c r="D207" s="183"/>
      <c r="F207" s="364"/>
      <c r="G207" s="180"/>
      <c r="J207" s="364"/>
      <c r="K207" s="180"/>
    </row>
    <row r="208" spans="2:11">
      <c r="B208" s="183"/>
      <c r="C208" s="183"/>
      <c r="D208" s="183"/>
      <c r="F208" s="364"/>
      <c r="G208" s="180"/>
      <c r="J208" s="364"/>
      <c r="K208" s="180"/>
    </row>
    <row r="209" spans="2:11">
      <c r="B209" s="183"/>
      <c r="C209" s="183"/>
      <c r="D209" s="183"/>
      <c r="F209" s="209"/>
      <c r="G209" s="180"/>
      <c r="J209" s="209"/>
      <c r="K209" s="180"/>
    </row>
    <row r="210" spans="2:11">
      <c r="B210" s="183"/>
      <c r="C210" s="183"/>
      <c r="D210" s="183"/>
      <c r="F210" s="209"/>
      <c r="G210" s="180"/>
      <c r="J210" s="209"/>
      <c r="K210" s="180"/>
    </row>
    <row r="211" spans="2:11">
      <c r="B211" s="183"/>
      <c r="C211" s="183"/>
      <c r="D211" s="183"/>
      <c r="F211" s="364"/>
      <c r="G211" s="180"/>
      <c r="J211" s="364"/>
      <c r="K211" s="180"/>
    </row>
    <row r="212" spans="2:11">
      <c r="B212" s="183"/>
      <c r="C212" s="183"/>
      <c r="D212" s="183"/>
      <c r="F212" s="364"/>
      <c r="G212" s="180"/>
      <c r="J212" s="364"/>
      <c r="K212" s="180"/>
    </row>
    <row r="213" spans="2:11">
      <c r="B213" s="183"/>
      <c r="C213" s="183"/>
      <c r="D213" s="183"/>
      <c r="F213" s="364"/>
      <c r="G213" s="180"/>
      <c r="J213" s="364"/>
      <c r="K213" s="180"/>
    </row>
    <row r="214" spans="2:11">
      <c r="B214" s="183"/>
      <c r="C214" s="183"/>
      <c r="D214" s="183"/>
      <c r="F214" s="185"/>
      <c r="G214" s="180"/>
      <c r="J214" s="185"/>
      <c r="K214" s="180"/>
    </row>
    <row r="215" spans="2:11">
      <c r="B215" s="183"/>
      <c r="C215" s="183"/>
      <c r="D215" s="183"/>
      <c r="F215" s="209"/>
      <c r="G215" s="180"/>
      <c r="J215" s="209"/>
      <c r="K215" s="180"/>
    </row>
    <row r="216" spans="2:11">
      <c r="B216" s="183"/>
      <c r="C216" s="183"/>
      <c r="D216" s="183"/>
      <c r="F216" s="209"/>
      <c r="G216" s="180"/>
      <c r="J216" s="209"/>
      <c r="K216" s="180"/>
    </row>
    <row r="217" spans="2:11">
      <c r="B217" s="183"/>
      <c r="C217" s="183"/>
      <c r="D217" s="183"/>
      <c r="F217" s="209"/>
      <c r="G217" s="180"/>
      <c r="J217" s="209"/>
      <c r="K217" s="180"/>
    </row>
    <row r="218" spans="2:11">
      <c r="B218" s="183"/>
      <c r="C218" s="183"/>
      <c r="D218" s="183"/>
      <c r="F218" s="209"/>
      <c r="G218" s="180"/>
      <c r="J218" s="209"/>
      <c r="K218" s="180"/>
    </row>
    <row r="219" spans="2:11">
      <c r="B219" s="183"/>
      <c r="C219" s="183"/>
      <c r="D219" s="183"/>
      <c r="F219" s="209"/>
      <c r="G219" s="180"/>
      <c r="J219" s="209"/>
      <c r="K219" s="180"/>
    </row>
    <row r="220" spans="2:11">
      <c r="B220" s="183"/>
      <c r="C220" s="183"/>
      <c r="D220" s="183"/>
      <c r="G220" s="180"/>
      <c r="K220" s="180"/>
    </row>
    <row r="221" spans="2:11">
      <c r="B221" s="183"/>
      <c r="C221" s="183"/>
      <c r="D221" s="183"/>
      <c r="G221" s="180"/>
      <c r="K221" s="180"/>
    </row>
    <row r="222" spans="2:11">
      <c r="B222" s="183"/>
      <c r="C222" s="183"/>
      <c r="D222" s="183"/>
      <c r="G222" s="180"/>
      <c r="K222" s="180"/>
    </row>
    <row r="223" spans="2:11">
      <c r="B223" s="183"/>
      <c r="C223" s="183"/>
      <c r="D223" s="183"/>
      <c r="G223" s="180"/>
      <c r="K223" s="180"/>
    </row>
    <row r="224" spans="2:11">
      <c r="B224" s="183"/>
      <c r="C224" s="183"/>
      <c r="D224" s="183"/>
      <c r="F224" s="209"/>
      <c r="G224" s="180"/>
      <c r="J224" s="209"/>
      <c r="K224" s="180"/>
    </row>
    <row r="225" spans="2:11">
      <c r="B225" s="183"/>
      <c r="C225" s="183"/>
      <c r="D225" s="183"/>
      <c r="F225" s="209"/>
      <c r="G225" s="180"/>
      <c r="J225" s="209"/>
      <c r="K225" s="180"/>
    </row>
    <row r="226" spans="2:11">
      <c r="B226" s="183"/>
      <c r="C226" s="183"/>
      <c r="D226" s="183"/>
      <c r="F226" s="209"/>
      <c r="G226" s="180"/>
      <c r="J226" s="209"/>
      <c r="K226" s="180"/>
    </row>
    <row r="227" spans="2:11">
      <c r="B227" s="125"/>
      <c r="C227" s="180"/>
      <c r="F227" s="125"/>
      <c r="G227" s="180"/>
      <c r="J227" s="125"/>
      <c r="K227" s="180"/>
    </row>
    <row r="228" spans="2:11">
      <c r="B228" s="125"/>
      <c r="F228" s="125"/>
      <c r="J228" s="209"/>
      <c r="K228" s="198"/>
    </row>
    <row r="229" spans="2:11">
      <c r="B229" s="125"/>
      <c r="F229" s="125"/>
      <c r="J229" s="364"/>
      <c r="K229" s="180"/>
    </row>
    <row r="230" spans="2:11">
      <c r="B230" s="125"/>
      <c r="F230" s="125"/>
      <c r="J230" s="364"/>
      <c r="K230" s="180"/>
    </row>
    <row r="231" spans="2:11">
      <c r="B231" s="125"/>
      <c r="F231" s="125"/>
      <c r="J231" s="364"/>
      <c r="K231" s="180"/>
    </row>
    <row r="232" spans="2:11">
      <c r="B232" s="125"/>
      <c r="F232" s="125"/>
      <c r="J232" s="364"/>
      <c r="K232" s="180"/>
    </row>
    <row r="233" spans="2:11">
      <c r="B233" s="125"/>
      <c r="F233" s="125"/>
      <c r="J233" s="364"/>
      <c r="K233" s="180"/>
    </row>
    <row r="234" spans="2:11">
      <c r="B234" s="125"/>
      <c r="F234" s="125"/>
      <c r="J234" s="364"/>
      <c r="K234" s="180"/>
    </row>
    <row r="235" spans="2:11">
      <c r="B235" s="125"/>
      <c r="F235" s="125"/>
      <c r="J235" s="364"/>
      <c r="K235" s="180"/>
    </row>
    <row r="236" spans="2:11">
      <c r="B236" s="125"/>
      <c r="D236" s="180"/>
      <c r="F236" s="125"/>
      <c r="H236" s="180"/>
      <c r="K236" s="180"/>
    </row>
    <row r="237" spans="2:11">
      <c r="B237" s="125"/>
      <c r="D237" s="180"/>
      <c r="F237" s="125"/>
      <c r="H237" s="180"/>
      <c r="K237" s="180"/>
    </row>
    <row r="238" spans="2:11">
      <c r="B238" s="125"/>
      <c r="F238" s="125"/>
      <c r="J238" s="180"/>
      <c r="K238" s="180"/>
    </row>
    <row r="239" spans="2:11">
      <c r="B239" s="125"/>
      <c r="F239" s="125"/>
      <c r="K239" s="180"/>
    </row>
    <row r="240" spans="2:11">
      <c r="B240" s="125"/>
      <c r="F240" s="125"/>
      <c r="K240" s="180"/>
    </row>
    <row r="241" spans="2:11">
      <c r="B241" s="125"/>
      <c r="F241" s="125"/>
      <c r="K241" s="180"/>
    </row>
    <row r="242" spans="2:11">
      <c r="B242" s="125"/>
      <c r="F242" s="125"/>
      <c r="K242" s="180"/>
    </row>
    <row r="243" spans="2:11">
      <c r="B243" s="125"/>
      <c r="F243" s="125"/>
      <c r="K243" s="180"/>
    </row>
    <row r="244" spans="2:11">
      <c r="C244" s="180"/>
      <c r="G244" s="180"/>
      <c r="K244" s="180"/>
    </row>
    <row r="245" spans="2:11">
      <c r="B245" s="125"/>
      <c r="F245" s="125"/>
      <c r="K245" s="180"/>
    </row>
    <row r="246" spans="2:11">
      <c r="B246" s="342"/>
      <c r="F246" s="342"/>
      <c r="K246" s="180"/>
    </row>
    <row r="247" spans="2:11">
      <c r="B247" s="125"/>
      <c r="F247" s="125"/>
      <c r="K247" s="180"/>
    </row>
    <row r="248" spans="2:11">
      <c r="B248" s="125"/>
      <c r="F248" s="125"/>
      <c r="K248" s="180"/>
    </row>
    <row r="249" spans="2:11">
      <c r="B249" s="125"/>
      <c r="F249" s="125"/>
      <c r="K249" s="180"/>
    </row>
    <row r="250" spans="2:11">
      <c r="B250" s="125"/>
      <c r="F250" s="125"/>
      <c r="K250" s="180"/>
    </row>
    <row r="251" spans="2:11">
      <c r="B251" s="125"/>
      <c r="F251" s="125"/>
      <c r="K251" s="180"/>
    </row>
    <row r="252" spans="2:11">
      <c r="B252" s="125"/>
      <c r="F252" s="125"/>
      <c r="K252" s="180"/>
    </row>
    <row r="253" spans="2:11">
      <c r="B253" s="125"/>
      <c r="F253" s="125"/>
      <c r="K253" s="180"/>
    </row>
    <row r="254" spans="2:11">
      <c r="B254" s="125"/>
      <c r="F254" s="125"/>
      <c r="K254" s="180"/>
    </row>
    <row r="255" spans="2:11">
      <c r="B255" s="125"/>
      <c r="F255" s="125"/>
      <c r="K255" s="180"/>
    </row>
    <row r="256" spans="2:11">
      <c r="B256" s="125"/>
      <c r="F256" s="125"/>
      <c r="K256" s="180"/>
    </row>
    <row r="257" spans="2:11">
      <c r="B257" s="125"/>
      <c r="D257" s="180"/>
      <c r="F257" s="125"/>
      <c r="H257" s="180"/>
      <c r="K257" s="180"/>
    </row>
    <row r="258" spans="2:11">
      <c r="B258" s="125"/>
      <c r="F258" s="125"/>
      <c r="K258" s="180"/>
    </row>
    <row r="259" spans="2:11">
      <c r="B259" s="125"/>
      <c r="F259" s="125"/>
      <c r="K259" s="180"/>
    </row>
    <row r="260" spans="2:11">
      <c r="B260" s="125"/>
      <c r="F260" s="125"/>
      <c r="K260" s="180"/>
    </row>
    <row r="261" spans="2:11">
      <c r="B261" s="209"/>
      <c r="C261" s="198"/>
      <c r="F261" s="209"/>
      <c r="G261" s="198"/>
      <c r="K261" s="180"/>
    </row>
    <row r="262" spans="2:11">
      <c r="C262" s="180"/>
      <c r="G262" s="180"/>
      <c r="K262" s="180"/>
    </row>
    <row r="263" spans="2:11">
      <c r="C263" s="180"/>
      <c r="G263" s="180"/>
      <c r="K263" s="180"/>
    </row>
    <row r="264" spans="2:11">
      <c r="C264" s="180"/>
      <c r="G264" s="180"/>
      <c r="K264" s="180"/>
    </row>
    <row r="265" spans="2:11">
      <c r="C265" s="180"/>
      <c r="G265" s="180"/>
      <c r="K265" s="180"/>
    </row>
    <row r="266" spans="2:11">
      <c r="C266" s="180"/>
      <c r="G266" s="180"/>
      <c r="K266" s="180"/>
    </row>
    <row r="267" spans="2:11">
      <c r="B267" s="180"/>
      <c r="C267" s="180"/>
      <c r="F267" s="180"/>
      <c r="G267" s="180"/>
      <c r="J267" s="180"/>
      <c r="K267" s="180"/>
    </row>
    <row r="268" spans="2:11">
      <c r="C268" s="180"/>
      <c r="G268" s="180"/>
      <c r="K268" s="180"/>
    </row>
    <row r="269" spans="2:11">
      <c r="C269" s="180"/>
      <c r="G269" s="180"/>
      <c r="K269" s="180"/>
    </row>
  </sheetData>
  <sortState ref="B6:C249">
    <sortCondition ref="B249"/>
  </sortState>
  <hyperlinks>
    <hyperlink ref="A4" r:id="rId1"/>
    <hyperlink ref="F4" r:id="rId2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/>
  <dimension ref="A3:K337"/>
  <sheetViews>
    <sheetView workbookViewId="0">
      <selection activeCell="E22" sqref="E22"/>
    </sheetView>
  </sheetViews>
  <sheetFormatPr baseColWidth="10" defaultColWidth="11" defaultRowHeight="11.5"/>
  <cols>
    <col min="1" max="1" width="22.08203125" style="208" customWidth="1"/>
    <col min="2" max="2" width="8" style="208" customWidth="1"/>
    <col min="3" max="4" width="11" style="208"/>
    <col min="5" max="5" width="22.08203125" style="208" customWidth="1"/>
    <col min="6" max="6" width="8" style="208" customWidth="1"/>
    <col min="7" max="8" width="11" style="208"/>
    <col min="9" max="9" width="22.08203125" style="208" customWidth="1"/>
    <col min="10" max="10" width="8" style="208" customWidth="1"/>
    <col min="11" max="16384" width="11" style="208"/>
  </cols>
  <sheetData>
    <row r="3" spans="1:11" ht="14">
      <c r="A3" s="440" t="s">
        <v>572</v>
      </c>
      <c r="E3" s="440"/>
    </row>
    <row r="4" spans="1:11" ht="12.5">
      <c r="A4" s="349" t="s">
        <v>573</v>
      </c>
      <c r="E4" s="441"/>
    </row>
    <row r="5" spans="1:11" ht="12.5">
      <c r="A5" s="349"/>
    </row>
    <row r="7" spans="1:11">
      <c r="A7" s="208" t="s">
        <v>325</v>
      </c>
      <c r="B7" s="208" t="s">
        <v>374</v>
      </c>
    </row>
    <row r="8" spans="1:11">
      <c r="A8" s="183" t="s">
        <v>41</v>
      </c>
      <c r="B8" s="183" t="s">
        <v>155</v>
      </c>
      <c r="C8" s="183" t="s">
        <v>338</v>
      </c>
      <c r="E8" s="183"/>
      <c r="F8" s="198"/>
      <c r="G8" s="198"/>
      <c r="I8" s="183"/>
      <c r="J8" s="198"/>
      <c r="K8" s="198"/>
    </row>
    <row r="9" spans="1:11">
      <c r="A9" s="183" t="s">
        <v>123</v>
      </c>
      <c r="B9" s="183" t="s">
        <v>301</v>
      </c>
      <c r="C9" s="183" t="s">
        <v>608</v>
      </c>
      <c r="I9" s="180"/>
      <c r="J9" s="180"/>
      <c r="K9" s="180"/>
    </row>
    <row r="10" spans="1:11">
      <c r="A10" s="183" t="s">
        <v>36</v>
      </c>
      <c r="B10" s="183" t="s">
        <v>255</v>
      </c>
      <c r="C10" s="183" t="s">
        <v>608</v>
      </c>
      <c r="I10" s="180"/>
      <c r="J10" s="180"/>
      <c r="K10" s="180"/>
    </row>
    <row r="11" spans="1:11">
      <c r="A11" s="183" t="s">
        <v>69</v>
      </c>
      <c r="B11" s="183" t="s">
        <v>155</v>
      </c>
      <c r="C11" s="183" t="s">
        <v>338</v>
      </c>
      <c r="E11" s="180"/>
      <c r="F11" s="198"/>
      <c r="G11" s="198"/>
      <c r="I11" s="180"/>
      <c r="J11" s="198"/>
      <c r="K11" s="198"/>
    </row>
    <row r="12" spans="1:11">
      <c r="A12" s="183" t="s">
        <v>33</v>
      </c>
      <c r="B12" s="183" t="s">
        <v>271</v>
      </c>
      <c r="C12" s="183" t="s">
        <v>608</v>
      </c>
      <c r="I12" s="180"/>
      <c r="J12" s="180"/>
      <c r="K12" s="180"/>
    </row>
    <row r="13" spans="1:11">
      <c r="A13" s="183" t="s">
        <v>124</v>
      </c>
      <c r="B13" s="183" t="s">
        <v>232</v>
      </c>
      <c r="C13" s="183" t="s">
        <v>608</v>
      </c>
      <c r="F13" s="198"/>
      <c r="G13" s="198"/>
      <c r="J13" s="198"/>
      <c r="K13" s="198"/>
    </row>
    <row r="14" spans="1:11">
      <c r="A14" s="183" t="s">
        <v>55</v>
      </c>
      <c r="B14" s="183" t="s">
        <v>191</v>
      </c>
      <c r="C14" s="183" t="s">
        <v>608</v>
      </c>
      <c r="I14" s="180"/>
      <c r="J14" s="180"/>
      <c r="K14" s="180"/>
    </row>
    <row r="15" spans="1:11">
      <c r="A15" s="183" t="s">
        <v>88</v>
      </c>
      <c r="B15" s="183" t="s">
        <v>187</v>
      </c>
      <c r="C15" s="183" t="s">
        <v>608</v>
      </c>
      <c r="I15" s="180"/>
      <c r="J15" s="180"/>
      <c r="K15" s="180"/>
    </row>
    <row r="16" spans="1:11">
      <c r="A16" s="183" t="s">
        <v>87</v>
      </c>
      <c r="B16" s="183" t="s">
        <v>256</v>
      </c>
      <c r="C16" s="183" t="s">
        <v>608</v>
      </c>
      <c r="I16" s="180"/>
      <c r="J16" s="180"/>
      <c r="K16" s="180"/>
    </row>
    <row r="17" spans="1:11">
      <c r="A17" s="183" t="s">
        <v>136</v>
      </c>
      <c r="B17" s="183" t="s">
        <v>305</v>
      </c>
      <c r="C17" s="183" t="s">
        <v>608</v>
      </c>
      <c r="I17" s="180"/>
      <c r="J17" s="180"/>
      <c r="K17" s="180"/>
    </row>
    <row r="18" spans="1:11">
      <c r="A18" s="183" t="s">
        <v>11</v>
      </c>
      <c r="B18" s="183" t="s">
        <v>279</v>
      </c>
      <c r="C18" s="183" t="s">
        <v>608</v>
      </c>
      <c r="I18" s="180"/>
      <c r="J18" s="180"/>
      <c r="K18" s="180"/>
    </row>
    <row r="19" spans="1:11">
      <c r="A19" s="183" t="s">
        <v>84</v>
      </c>
      <c r="B19" s="183" t="s">
        <v>245</v>
      </c>
      <c r="C19" s="183" t="s">
        <v>608</v>
      </c>
      <c r="E19" s="180"/>
      <c r="F19" s="198"/>
      <c r="G19" s="198"/>
      <c r="I19" s="180"/>
      <c r="J19" s="198"/>
      <c r="K19" s="198"/>
    </row>
    <row r="20" spans="1:11">
      <c r="A20" s="183" t="s">
        <v>78</v>
      </c>
      <c r="B20" s="183" t="s">
        <v>190</v>
      </c>
      <c r="C20" s="183" t="s">
        <v>608</v>
      </c>
      <c r="I20" s="180"/>
      <c r="J20" s="180"/>
      <c r="K20" s="180"/>
    </row>
    <row r="21" spans="1:11">
      <c r="A21" s="183" t="s">
        <v>85</v>
      </c>
      <c r="B21" s="183" t="s">
        <v>290</v>
      </c>
      <c r="C21" s="183" t="s">
        <v>608</v>
      </c>
      <c r="I21" s="180"/>
      <c r="J21" s="180"/>
      <c r="K21" s="180"/>
    </row>
    <row r="22" spans="1:11">
      <c r="A22" s="183" t="s">
        <v>81</v>
      </c>
      <c r="B22" s="183" t="s">
        <v>300</v>
      </c>
      <c r="C22" s="183" t="s">
        <v>608</v>
      </c>
      <c r="I22" s="180"/>
      <c r="J22" s="180"/>
      <c r="K22" s="180"/>
    </row>
    <row r="23" spans="1:11">
      <c r="A23" s="183" t="s">
        <v>111</v>
      </c>
      <c r="B23" s="183" t="s">
        <v>308</v>
      </c>
      <c r="C23" s="183" t="s">
        <v>608</v>
      </c>
      <c r="I23" s="180"/>
      <c r="J23" s="180"/>
      <c r="K23" s="180"/>
    </row>
    <row r="24" spans="1:11">
      <c r="A24" s="183" t="s">
        <v>128</v>
      </c>
      <c r="B24" s="183" t="s">
        <v>320</v>
      </c>
      <c r="C24" s="183" t="s">
        <v>608</v>
      </c>
      <c r="I24" s="180"/>
      <c r="J24" s="180"/>
      <c r="K24" s="180"/>
    </row>
    <row r="25" spans="1:11">
      <c r="A25" s="183" t="s">
        <v>9</v>
      </c>
      <c r="B25" s="183" t="s">
        <v>261</v>
      </c>
      <c r="C25" s="183" t="s">
        <v>608</v>
      </c>
      <c r="F25" s="198"/>
      <c r="G25" s="198"/>
      <c r="J25" s="198"/>
      <c r="K25" s="198"/>
    </row>
    <row r="26" spans="1:11">
      <c r="A26" s="183" t="s">
        <v>323</v>
      </c>
      <c r="B26" s="183" t="s">
        <v>312</v>
      </c>
      <c r="C26" s="183" t="s">
        <v>608</v>
      </c>
      <c r="E26" s="180"/>
      <c r="F26" s="198"/>
      <c r="G26" s="198"/>
      <c r="I26" s="180"/>
      <c r="J26" s="180"/>
      <c r="K26" s="180"/>
    </row>
    <row r="27" spans="1:11">
      <c r="A27" s="183" t="s">
        <v>94</v>
      </c>
      <c r="B27" s="183" t="s">
        <v>205</v>
      </c>
      <c r="C27" s="183" t="s">
        <v>608</v>
      </c>
      <c r="E27" s="180"/>
      <c r="F27" s="198"/>
      <c r="G27" s="198"/>
      <c r="I27" s="180"/>
      <c r="J27" s="198"/>
      <c r="K27" s="198"/>
    </row>
    <row r="28" spans="1:11">
      <c r="A28" s="183" t="s">
        <v>60</v>
      </c>
      <c r="B28" s="183" t="s">
        <v>229</v>
      </c>
      <c r="C28" s="183" t="s">
        <v>608</v>
      </c>
      <c r="I28" s="180"/>
      <c r="J28" s="180"/>
      <c r="K28" s="180"/>
    </row>
    <row r="29" spans="1:11">
      <c r="A29" s="183" t="s">
        <v>79</v>
      </c>
      <c r="B29" s="183" t="s">
        <v>155</v>
      </c>
      <c r="C29" s="183" t="s">
        <v>338</v>
      </c>
      <c r="I29" s="180"/>
      <c r="J29" s="180"/>
      <c r="K29" s="180"/>
    </row>
    <row r="30" spans="1:11">
      <c r="A30" s="183" t="s">
        <v>65</v>
      </c>
      <c r="B30" s="183" t="s">
        <v>276</v>
      </c>
      <c r="C30" s="183" t="s">
        <v>608</v>
      </c>
      <c r="I30" s="180"/>
      <c r="J30" s="180"/>
      <c r="K30" s="180"/>
    </row>
    <row r="31" spans="1:11">
      <c r="A31" s="183" t="s">
        <v>57</v>
      </c>
      <c r="B31" s="183" t="s">
        <v>257</v>
      </c>
      <c r="C31" s="183" t="s">
        <v>608</v>
      </c>
      <c r="I31" s="180"/>
      <c r="J31" s="180"/>
      <c r="K31" s="180"/>
    </row>
    <row r="32" spans="1:11">
      <c r="A32" s="183" t="s">
        <v>38</v>
      </c>
      <c r="B32" s="183" t="s">
        <v>185</v>
      </c>
      <c r="C32" s="183" t="s">
        <v>608</v>
      </c>
      <c r="I32" s="180"/>
      <c r="J32" s="180"/>
      <c r="K32" s="180"/>
    </row>
    <row r="33" spans="1:11">
      <c r="A33" s="183" t="s">
        <v>58</v>
      </c>
      <c r="B33" s="183" t="s">
        <v>251</v>
      </c>
      <c r="C33" s="183" t="s">
        <v>608</v>
      </c>
      <c r="E33" s="180"/>
      <c r="F33" s="198"/>
      <c r="G33" s="198"/>
      <c r="I33" s="180"/>
      <c r="J33" s="180"/>
      <c r="K33" s="180"/>
    </row>
    <row r="34" spans="1:11">
      <c r="A34" s="183" t="s">
        <v>1</v>
      </c>
      <c r="B34" s="183" t="s">
        <v>182</v>
      </c>
      <c r="C34" s="183" t="s">
        <v>608</v>
      </c>
      <c r="I34" s="180"/>
      <c r="J34" s="180"/>
      <c r="K34" s="180"/>
    </row>
    <row r="35" spans="1:11">
      <c r="A35" s="183" t="s">
        <v>31</v>
      </c>
      <c r="B35" s="183" t="s">
        <v>297</v>
      </c>
      <c r="C35" s="183" t="s">
        <v>608</v>
      </c>
      <c r="I35" s="180"/>
      <c r="J35" s="180"/>
      <c r="K35" s="180"/>
    </row>
    <row r="36" spans="1:11">
      <c r="A36" s="183" t="s">
        <v>113</v>
      </c>
      <c r="B36" s="183" t="s">
        <v>292</v>
      </c>
      <c r="C36" s="183" t="s">
        <v>608</v>
      </c>
      <c r="I36" s="180"/>
      <c r="J36" s="180"/>
      <c r="K36" s="180"/>
    </row>
    <row r="37" spans="1:11">
      <c r="A37" s="183" t="s">
        <v>324</v>
      </c>
      <c r="B37" s="183" t="s">
        <v>242</v>
      </c>
      <c r="C37" s="183" t="s">
        <v>608</v>
      </c>
      <c r="I37" s="180"/>
      <c r="J37" s="180"/>
      <c r="K37" s="180"/>
    </row>
    <row r="38" spans="1:11">
      <c r="A38" s="183" t="s">
        <v>114</v>
      </c>
      <c r="B38" s="183" t="s">
        <v>209</v>
      </c>
      <c r="C38" s="183" t="s">
        <v>608</v>
      </c>
      <c r="I38" s="180"/>
      <c r="J38" s="180"/>
      <c r="K38" s="180"/>
    </row>
    <row r="39" spans="1:11">
      <c r="A39" s="183" t="s">
        <v>73</v>
      </c>
      <c r="B39" s="183" t="s">
        <v>155</v>
      </c>
      <c r="C39" s="183" t="s">
        <v>338</v>
      </c>
      <c r="I39" s="180"/>
      <c r="J39" s="180"/>
      <c r="K39" s="180"/>
    </row>
    <row r="40" spans="1:11">
      <c r="A40" s="183" t="s">
        <v>138</v>
      </c>
      <c r="B40" s="183" t="s">
        <v>197</v>
      </c>
      <c r="C40" s="183" t="s">
        <v>608</v>
      </c>
      <c r="I40" s="180"/>
      <c r="J40" s="180"/>
      <c r="K40" s="180"/>
    </row>
    <row r="41" spans="1:11">
      <c r="A41" s="183" t="s">
        <v>80</v>
      </c>
      <c r="B41" s="183" t="s">
        <v>192</v>
      </c>
      <c r="C41" s="183" t="s">
        <v>608</v>
      </c>
      <c r="E41" s="180"/>
      <c r="F41" s="198"/>
      <c r="G41" s="198"/>
      <c r="I41" s="180"/>
      <c r="J41" s="198"/>
      <c r="K41" s="198"/>
    </row>
    <row r="42" spans="1:11">
      <c r="A42" s="183" t="s">
        <v>103</v>
      </c>
      <c r="B42" s="183" t="s">
        <v>174</v>
      </c>
      <c r="C42" s="183" t="s">
        <v>608</v>
      </c>
      <c r="I42" s="180"/>
      <c r="J42" s="180"/>
      <c r="K42" s="180"/>
    </row>
    <row r="43" spans="1:11">
      <c r="A43" s="183" t="s">
        <v>64</v>
      </c>
      <c r="B43" s="183" t="s">
        <v>234</v>
      </c>
      <c r="C43" s="183" t="s">
        <v>608</v>
      </c>
      <c r="I43" s="180"/>
      <c r="J43" s="180"/>
      <c r="K43" s="180"/>
    </row>
    <row r="44" spans="1:11">
      <c r="A44" s="183" t="s">
        <v>19</v>
      </c>
      <c r="B44" s="183" t="s">
        <v>228</v>
      </c>
      <c r="C44" s="183" t="s">
        <v>608</v>
      </c>
      <c r="I44" s="180"/>
      <c r="J44" s="180"/>
      <c r="K44" s="180"/>
    </row>
    <row r="45" spans="1:11">
      <c r="A45" s="183" t="s">
        <v>100</v>
      </c>
      <c r="B45" s="183" t="s">
        <v>278</v>
      </c>
      <c r="C45" s="183" t="s">
        <v>608</v>
      </c>
      <c r="E45" s="180"/>
      <c r="F45" s="198"/>
      <c r="G45" s="198"/>
      <c r="I45" s="180"/>
      <c r="J45" s="198"/>
      <c r="K45" s="198"/>
    </row>
    <row r="46" spans="1:11">
      <c r="A46" s="183" t="s">
        <v>134</v>
      </c>
      <c r="B46" s="183" t="s">
        <v>193</v>
      </c>
      <c r="C46" s="183" t="s">
        <v>608</v>
      </c>
      <c r="E46" s="180"/>
      <c r="F46" s="198"/>
      <c r="G46" s="198"/>
      <c r="I46" s="180"/>
      <c r="J46" s="198"/>
      <c r="K46" s="198"/>
    </row>
    <row r="47" spans="1:11">
      <c r="A47" s="183" t="s">
        <v>17</v>
      </c>
      <c r="B47" s="183" t="s">
        <v>291</v>
      </c>
      <c r="C47" s="183" t="s">
        <v>608</v>
      </c>
      <c r="I47" s="180"/>
      <c r="J47" s="180"/>
      <c r="K47" s="180"/>
    </row>
    <row r="48" spans="1:11">
      <c r="A48" s="183" t="s">
        <v>105</v>
      </c>
      <c r="B48" s="183" t="s">
        <v>175</v>
      </c>
      <c r="C48" s="183" t="s">
        <v>608</v>
      </c>
      <c r="I48" s="180"/>
      <c r="J48" s="180"/>
      <c r="K48" s="180"/>
    </row>
    <row r="49" spans="1:11">
      <c r="A49" s="183" t="s">
        <v>24</v>
      </c>
      <c r="B49" s="183" t="s">
        <v>180</v>
      </c>
      <c r="C49" s="183" t="s">
        <v>608</v>
      </c>
      <c r="I49" s="180"/>
      <c r="J49" s="180"/>
      <c r="K49" s="180"/>
    </row>
    <row r="50" spans="1:11">
      <c r="A50" s="183" t="s">
        <v>131</v>
      </c>
      <c r="B50" s="183" t="s">
        <v>155</v>
      </c>
      <c r="C50" s="183" t="s">
        <v>338</v>
      </c>
      <c r="E50" s="180"/>
      <c r="F50" s="198"/>
      <c r="G50" s="198"/>
      <c r="I50" s="180"/>
      <c r="J50" s="198"/>
      <c r="K50" s="198"/>
    </row>
    <row r="51" spans="1:11">
      <c r="A51" s="183" t="s">
        <v>222</v>
      </c>
      <c r="B51" s="183" t="s">
        <v>155</v>
      </c>
      <c r="C51" s="183" t="s">
        <v>338</v>
      </c>
      <c r="I51" s="180"/>
      <c r="J51" s="180"/>
      <c r="K51" s="180"/>
    </row>
    <row r="52" spans="1:11">
      <c r="A52" s="183" t="s">
        <v>112</v>
      </c>
      <c r="B52" s="183" t="s">
        <v>272</v>
      </c>
      <c r="C52" s="183" t="s">
        <v>608</v>
      </c>
      <c r="I52" s="180"/>
      <c r="J52" s="180"/>
      <c r="K52" s="180"/>
    </row>
    <row r="53" spans="1:11">
      <c r="A53" s="183" t="s">
        <v>20</v>
      </c>
      <c r="B53" s="183" t="s">
        <v>177</v>
      </c>
      <c r="C53" s="183" t="s">
        <v>608</v>
      </c>
      <c r="E53" s="180"/>
      <c r="F53" s="198"/>
      <c r="G53" s="198"/>
      <c r="I53" s="180"/>
      <c r="J53" s="198"/>
      <c r="K53" s="198"/>
    </row>
    <row r="54" spans="1:11">
      <c r="A54" s="183" t="s">
        <v>48</v>
      </c>
      <c r="B54" s="183" t="s">
        <v>235</v>
      </c>
      <c r="C54" s="183" t="s">
        <v>608</v>
      </c>
      <c r="I54" s="180"/>
      <c r="J54" s="180"/>
      <c r="K54" s="180"/>
    </row>
    <row r="55" spans="1:11">
      <c r="A55" s="183" t="s">
        <v>75</v>
      </c>
      <c r="B55" s="183" t="s">
        <v>211</v>
      </c>
      <c r="C55" s="183" t="s">
        <v>608</v>
      </c>
      <c r="E55" s="180"/>
      <c r="F55" s="198"/>
      <c r="G55" s="198"/>
      <c r="I55" s="180"/>
      <c r="J55" s="198"/>
      <c r="K55" s="198"/>
    </row>
    <row r="56" spans="1:11">
      <c r="A56" s="183" t="s">
        <v>68</v>
      </c>
      <c r="B56" s="183" t="s">
        <v>310</v>
      </c>
      <c r="C56" s="183" t="s">
        <v>608</v>
      </c>
      <c r="E56" s="180"/>
      <c r="F56" s="198"/>
      <c r="G56" s="198"/>
      <c r="I56" s="180"/>
      <c r="J56" s="198"/>
      <c r="K56" s="198"/>
    </row>
    <row r="57" spans="1:11">
      <c r="A57" s="183" t="s">
        <v>77</v>
      </c>
      <c r="B57" s="183" t="s">
        <v>287</v>
      </c>
      <c r="C57" s="183" t="s">
        <v>608</v>
      </c>
      <c r="I57" s="180"/>
      <c r="J57" s="180"/>
      <c r="K57" s="180"/>
    </row>
    <row r="58" spans="1:11">
      <c r="A58" s="183" t="s">
        <v>89</v>
      </c>
      <c r="B58" s="183" t="s">
        <v>306</v>
      </c>
      <c r="C58" s="183" t="s">
        <v>608</v>
      </c>
      <c r="I58" s="180"/>
      <c r="J58" s="180"/>
      <c r="K58" s="180"/>
    </row>
    <row r="59" spans="1:11">
      <c r="A59" s="183" t="s">
        <v>93</v>
      </c>
      <c r="B59" s="183" t="s">
        <v>179</v>
      </c>
      <c r="C59" s="183" t="s">
        <v>608</v>
      </c>
      <c r="I59" s="180"/>
      <c r="J59" s="180"/>
      <c r="K59" s="180"/>
    </row>
    <row r="60" spans="1:11">
      <c r="A60" s="183" t="s">
        <v>82</v>
      </c>
      <c r="B60" s="183" t="s">
        <v>203</v>
      </c>
      <c r="C60" s="183" t="s">
        <v>608</v>
      </c>
      <c r="I60" s="180"/>
      <c r="J60" s="180"/>
      <c r="K60" s="180"/>
    </row>
    <row r="61" spans="1:11">
      <c r="A61" s="183" t="s">
        <v>145</v>
      </c>
      <c r="B61" s="183" t="s">
        <v>189</v>
      </c>
      <c r="C61" s="183" t="s">
        <v>608</v>
      </c>
      <c r="E61" s="180"/>
      <c r="F61" s="198"/>
      <c r="G61" s="198"/>
      <c r="I61" s="180"/>
      <c r="J61" s="198"/>
      <c r="K61" s="198"/>
    </row>
    <row r="62" spans="1:11">
      <c r="A62" s="183" t="s">
        <v>6</v>
      </c>
      <c r="B62" s="183" t="s">
        <v>216</v>
      </c>
      <c r="C62" s="183" t="s">
        <v>608</v>
      </c>
      <c r="E62" s="180"/>
      <c r="F62" s="198"/>
      <c r="G62" s="198"/>
      <c r="I62" s="180"/>
      <c r="J62" s="198"/>
      <c r="K62" s="198"/>
    </row>
    <row r="63" spans="1:11">
      <c r="A63" s="183" t="s">
        <v>8</v>
      </c>
      <c r="B63" s="183" t="s">
        <v>275</v>
      </c>
      <c r="C63" s="183" t="s">
        <v>608</v>
      </c>
      <c r="E63" s="180"/>
      <c r="G63" s="198"/>
      <c r="I63" s="180"/>
      <c r="J63" s="180"/>
      <c r="K63" s="180"/>
    </row>
    <row r="64" spans="1:11">
      <c r="A64" s="183" t="s">
        <v>22</v>
      </c>
      <c r="B64" s="183" t="s">
        <v>230</v>
      </c>
      <c r="C64" s="183" t="s">
        <v>608</v>
      </c>
      <c r="I64" s="180"/>
      <c r="J64" s="180"/>
      <c r="K64" s="180"/>
    </row>
    <row r="65" spans="1:11">
      <c r="A65" s="183" t="s">
        <v>40</v>
      </c>
      <c r="B65" s="183" t="s">
        <v>155</v>
      </c>
      <c r="C65" s="183" t="s">
        <v>338</v>
      </c>
      <c r="I65" s="180"/>
      <c r="J65" s="180"/>
      <c r="K65" s="180"/>
    </row>
    <row r="66" spans="1:11">
      <c r="A66" s="183" t="s">
        <v>110</v>
      </c>
      <c r="B66" s="183" t="s">
        <v>183</v>
      </c>
      <c r="C66" s="183" t="s">
        <v>608</v>
      </c>
      <c r="I66" s="180"/>
      <c r="J66" s="180"/>
      <c r="K66" s="180"/>
    </row>
    <row r="67" spans="1:11">
      <c r="A67" s="183" t="s">
        <v>91</v>
      </c>
      <c r="B67" s="183" t="s">
        <v>181</v>
      </c>
      <c r="C67" s="183" t="s">
        <v>608</v>
      </c>
      <c r="I67" s="180"/>
      <c r="J67" s="180"/>
      <c r="K67" s="180"/>
    </row>
    <row r="68" spans="1:11">
      <c r="A68" s="183" t="s">
        <v>26</v>
      </c>
      <c r="B68" s="183" t="s">
        <v>196</v>
      </c>
      <c r="C68" s="183" t="s">
        <v>608</v>
      </c>
      <c r="F68" s="198"/>
      <c r="G68" s="198"/>
      <c r="J68" s="198"/>
      <c r="K68" s="198"/>
    </row>
    <row r="69" spans="1:11">
      <c r="A69" s="183" t="s">
        <v>14</v>
      </c>
      <c r="B69" s="183" t="s">
        <v>184</v>
      </c>
      <c r="C69" s="183" t="s">
        <v>608</v>
      </c>
      <c r="E69" s="180"/>
      <c r="G69" s="198"/>
      <c r="I69" s="180"/>
      <c r="J69" s="180"/>
      <c r="K69" s="180"/>
    </row>
    <row r="70" spans="1:11">
      <c r="A70" s="183" t="s">
        <v>97</v>
      </c>
      <c r="B70" s="183" t="s">
        <v>243</v>
      </c>
      <c r="C70" s="183" t="s">
        <v>608</v>
      </c>
      <c r="I70" s="180"/>
      <c r="J70" s="180"/>
      <c r="K70" s="180"/>
    </row>
    <row r="71" spans="1:11">
      <c r="A71" s="183" t="s">
        <v>63</v>
      </c>
      <c r="B71" s="183" t="s">
        <v>252</v>
      </c>
      <c r="C71" s="183" t="s">
        <v>608</v>
      </c>
      <c r="I71" s="180"/>
      <c r="J71" s="180"/>
      <c r="K71" s="180"/>
    </row>
    <row r="72" spans="1:11">
      <c r="A72" s="183" t="s">
        <v>34</v>
      </c>
      <c r="B72" s="183" t="s">
        <v>293</v>
      </c>
      <c r="C72" s="183" t="s">
        <v>608</v>
      </c>
      <c r="I72" s="180"/>
      <c r="J72" s="180"/>
      <c r="K72" s="180"/>
    </row>
    <row r="73" spans="1:11">
      <c r="A73" s="183" t="s">
        <v>125</v>
      </c>
      <c r="B73" s="183" t="s">
        <v>246</v>
      </c>
      <c r="C73" s="183" t="s">
        <v>608</v>
      </c>
      <c r="I73" s="180"/>
      <c r="J73" s="198"/>
      <c r="K73" s="198"/>
    </row>
    <row r="74" spans="1:11">
      <c r="A74" s="183" t="s">
        <v>102</v>
      </c>
      <c r="B74" s="183" t="s">
        <v>294</v>
      </c>
      <c r="C74" s="183" t="s">
        <v>608</v>
      </c>
      <c r="E74" s="180"/>
      <c r="F74" s="198"/>
      <c r="G74" s="198"/>
      <c r="I74" s="180"/>
      <c r="J74" s="198"/>
      <c r="K74" s="198"/>
    </row>
    <row r="75" spans="1:11">
      <c r="A75" s="183" t="s">
        <v>98</v>
      </c>
      <c r="B75" s="183" t="s">
        <v>238</v>
      </c>
      <c r="C75" s="183" t="s">
        <v>608</v>
      </c>
      <c r="I75" s="180"/>
      <c r="J75" s="180"/>
      <c r="K75" s="180"/>
    </row>
    <row r="76" spans="1:11">
      <c r="A76" s="183" t="s">
        <v>126</v>
      </c>
      <c r="B76" s="183" t="s">
        <v>204</v>
      </c>
      <c r="C76" s="183" t="s">
        <v>608</v>
      </c>
      <c r="I76" s="180"/>
      <c r="J76" s="180"/>
      <c r="K76" s="180"/>
    </row>
    <row r="77" spans="1:11">
      <c r="A77" s="183" t="s">
        <v>117</v>
      </c>
      <c r="B77" s="183" t="s">
        <v>248</v>
      </c>
      <c r="C77" s="183" t="s">
        <v>608</v>
      </c>
      <c r="I77" s="180"/>
      <c r="J77" s="180"/>
      <c r="K77" s="180"/>
    </row>
    <row r="78" spans="1:11">
      <c r="A78" s="183" t="s">
        <v>130</v>
      </c>
      <c r="B78" s="183" t="s">
        <v>155</v>
      </c>
      <c r="C78" s="183" t="s">
        <v>338</v>
      </c>
      <c r="E78" s="180"/>
      <c r="F78" s="198"/>
      <c r="G78" s="198"/>
      <c r="I78" s="180"/>
      <c r="J78" s="198"/>
      <c r="K78" s="198"/>
    </row>
    <row r="79" spans="1:11">
      <c r="A79" s="183" t="s">
        <v>96</v>
      </c>
      <c r="B79" s="183" t="s">
        <v>155</v>
      </c>
      <c r="C79" s="183" t="s">
        <v>338</v>
      </c>
      <c r="I79" s="180"/>
      <c r="J79" s="180"/>
      <c r="K79" s="180"/>
    </row>
    <row r="80" spans="1:11">
      <c r="A80" s="183" t="s">
        <v>118</v>
      </c>
      <c r="B80" s="183" t="s">
        <v>208</v>
      </c>
      <c r="C80" s="183" t="s">
        <v>608</v>
      </c>
      <c r="I80" s="180"/>
      <c r="J80" s="198"/>
      <c r="K80" s="198"/>
    </row>
    <row r="81" spans="1:11">
      <c r="A81" s="183" t="s">
        <v>142</v>
      </c>
      <c r="B81" s="183" t="s">
        <v>186</v>
      </c>
      <c r="C81" s="183" t="s">
        <v>608</v>
      </c>
      <c r="I81" s="180"/>
      <c r="J81" s="180"/>
      <c r="K81" s="180"/>
    </row>
    <row r="82" spans="1:11">
      <c r="A82" s="183" t="s">
        <v>531</v>
      </c>
      <c r="B82" s="183" t="s">
        <v>285</v>
      </c>
      <c r="C82" s="183" t="s">
        <v>608</v>
      </c>
      <c r="I82" s="180"/>
      <c r="J82" s="180"/>
      <c r="K82" s="180"/>
    </row>
    <row r="83" spans="1:11">
      <c r="A83" s="183" t="s">
        <v>53</v>
      </c>
      <c r="B83" s="183" t="s">
        <v>286</v>
      </c>
      <c r="C83" s="183" t="s">
        <v>608</v>
      </c>
      <c r="I83" s="180"/>
      <c r="J83" s="180"/>
      <c r="K83" s="180"/>
    </row>
    <row r="84" spans="1:11">
      <c r="A84" s="183" t="s">
        <v>62</v>
      </c>
      <c r="B84" s="183" t="s">
        <v>264</v>
      </c>
      <c r="C84" s="183" t="s">
        <v>608</v>
      </c>
      <c r="I84" s="180"/>
      <c r="J84" s="180"/>
      <c r="K84" s="180"/>
    </row>
    <row r="85" spans="1:11">
      <c r="A85" s="183" t="s">
        <v>44</v>
      </c>
      <c r="B85" s="183" t="s">
        <v>201</v>
      </c>
      <c r="C85" s="183" t="s">
        <v>608</v>
      </c>
      <c r="I85" s="180"/>
      <c r="J85" s="343"/>
      <c r="K85" s="180"/>
    </row>
    <row r="86" spans="1:11">
      <c r="A86" s="183" t="s">
        <v>66</v>
      </c>
      <c r="B86" s="183" t="s">
        <v>295</v>
      </c>
      <c r="C86" s="183" t="s">
        <v>608</v>
      </c>
      <c r="E86" s="180"/>
      <c r="F86" s="198"/>
      <c r="G86" s="198"/>
      <c r="I86" s="180"/>
      <c r="J86" s="198"/>
      <c r="K86" s="198"/>
    </row>
    <row r="87" spans="1:11">
      <c r="A87" s="183" t="s">
        <v>144</v>
      </c>
      <c r="B87" s="183" t="s">
        <v>195</v>
      </c>
      <c r="C87" s="183" t="s">
        <v>608</v>
      </c>
      <c r="I87" s="180"/>
      <c r="J87" s="180"/>
      <c r="K87" s="180"/>
    </row>
    <row r="88" spans="1:11">
      <c r="A88" s="183" t="s">
        <v>133</v>
      </c>
      <c r="B88" s="183" t="s">
        <v>303</v>
      </c>
      <c r="C88" s="183" t="s">
        <v>608</v>
      </c>
      <c r="I88" s="180"/>
      <c r="J88" s="180"/>
      <c r="K88" s="180"/>
    </row>
    <row r="89" spans="1:11">
      <c r="A89" s="183" t="s">
        <v>15</v>
      </c>
      <c r="B89" s="183" t="s">
        <v>274</v>
      </c>
      <c r="C89" s="183" t="s">
        <v>608</v>
      </c>
      <c r="I89" s="180"/>
      <c r="J89" s="180"/>
      <c r="K89" s="180"/>
    </row>
    <row r="90" spans="1:11">
      <c r="A90" s="183" t="s">
        <v>115</v>
      </c>
      <c r="B90" s="183" t="s">
        <v>267</v>
      </c>
      <c r="C90" s="183" t="s">
        <v>608</v>
      </c>
      <c r="I90" s="180"/>
      <c r="J90" s="180"/>
      <c r="K90" s="180"/>
    </row>
    <row r="91" spans="1:11">
      <c r="A91" s="183" t="s">
        <v>121</v>
      </c>
      <c r="B91" s="183" t="s">
        <v>226</v>
      </c>
      <c r="C91" s="183" t="s">
        <v>608</v>
      </c>
      <c r="I91" s="180"/>
      <c r="J91" s="180"/>
      <c r="K91" s="180"/>
    </row>
    <row r="92" spans="1:11">
      <c r="A92" s="183" t="s">
        <v>140</v>
      </c>
      <c r="B92" s="183" t="s">
        <v>217</v>
      </c>
      <c r="C92" s="183" t="s">
        <v>608</v>
      </c>
      <c r="I92" s="180"/>
      <c r="J92" s="180"/>
      <c r="K92" s="180"/>
    </row>
    <row r="93" spans="1:11">
      <c r="A93" s="183" t="s">
        <v>39</v>
      </c>
      <c r="B93" s="183" t="s">
        <v>239</v>
      </c>
      <c r="C93" s="183" t="s">
        <v>608</v>
      </c>
      <c r="I93" s="180"/>
      <c r="J93" s="180"/>
      <c r="K93" s="180"/>
    </row>
    <row r="94" spans="1:11">
      <c r="A94" s="183" t="s">
        <v>51</v>
      </c>
      <c r="B94" s="183" t="s">
        <v>273</v>
      </c>
      <c r="C94" s="183" t="s">
        <v>608</v>
      </c>
      <c r="I94" s="180"/>
      <c r="J94" s="180"/>
      <c r="K94" s="180"/>
    </row>
    <row r="95" spans="1:11">
      <c r="A95" s="183" t="s">
        <v>127</v>
      </c>
      <c r="B95" s="183" t="s">
        <v>277</v>
      </c>
      <c r="C95" s="183" t="s">
        <v>608</v>
      </c>
      <c r="I95" s="180"/>
      <c r="J95" s="180"/>
      <c r="K95" s="180"/>
    </row>
    <row r="96" spans="1:11">
      <c r="A96" s="183" t="s">
        <v>42</v>
      </c>
      <c r="B96" s="183" t="s">
        <v>299</v>
      </c>
      <c r="C96" s="183" t="s">
        <v>608</v>
      </c>
      <c r="I96" s="180"/>
      <c r="J96" s="180"/>
      <c r="K96" s="180"/>
    </row>
    <row r="97" spans="1:11">
      <c r="A97" s="183" t="s">
        <v>59</v>
      </c>
      <c r="B97" s="183" t="s">
        <v>173</v>
      </c>
      <c r="C97" s="183" t="s">
        <v>608</v>
      </c>
      <c r="E97" s="180"/>
      <c r="F97" s="198"/>
      <c r="G97" s="198"/>
      <c r="I97" s="180"/>
      <c r="J97" s="198"/>
      <c r="K97" s="198"/>
    </row>
    <row r="98" spans="1:11">
      <c r="A98" s="183" t="s">
        <v>116</v>
      </c>
      <c r="B98" s="183" t="s">
        <v>194</v>
      </c>
      <c r="C98" s="183" t="s">
        <v>608</v>
      </c>
      <c r="I98" s="180"/>
      <c r="J98" s="180"/>
      <c r="K98" s="180"/>
    </row>
    <row r="99" spans="1:11">
      <c r="A99" s="183" t="s">
        <v>101</v>
      </c>
      <c r="B99" s="183" t="s">
        <v>155</v>
      </c>
      <c r="C99" s="183" t="s">
        <v>338</v>
      </c>
      <c r="I99" s="180"/>
      <c r="J99" s="180"/>
      <c r="K99" s="180"/>
    </row>
    <row r="100" spans="1:11">
      <c r="A100" s="183" t="s">
        <v>61</v>
      </c>
      <c r="B100" s="183" t="s">
        <v>270</v>
      </c>
      <c r="C100" s="183" t="s">
        <v>608</v>
      </c>
      <c r="I100" s="180"/>
      <c r="J100" s="180"/>
      <c r="K100" s="180"/>
    </row>
    <row r="101" spans="1:11">
      <c r="A101" s="183" t="s">
        <v>12</v>
      </c>
      <c r="B101" s="183" t="s">
        <v>280</v>
      </c>
      <c r="C101" s="183" t="s">
        <v>608</v>
      </c>
      <c r="E101" s="180"/>
      <c r="F101" s="198"/>
      <c r="G101" s="198"/>
      <c r="I101" s="180"/>
      <c r="J101" s="198"/>
      <c r="K101" s="198"/>
    </row>
    <row r="102" spans="1:11">
      <c r="A102" s="183" t="s">
        <v>109</v>
      </c>
      <c r="B102" s="183" t="s">
        <v>188</v>
      </c>
      <c r="C102" s="183" t="s">
        <v>608</v>
      </c>
      <c r="E102" s="180"/>
      <c r="F102" s="198"/>
      <c r="G102" s="198"/>
      <c r="I102" s="180"/>
      <c r="J102" s="198"/>
      <c r="K102" s="198"/>
    </row>
    <row r="103" spans="1:11">
      <c r="A103" s="183" t="s">
        <v>122</v>
      </c>
      <c r="B103" s="183" t="s">
        <v>314</v>
      </c>
      <c r="C103" s="183" t="s">
        <v>608</v>
      </c>
      <c r="I103" s="180"/>
      <c r="J103" s="180"/>
      <c r="K103" s="180"/>
    </row>
    <row r="104" spans="1:11">
      <c r="A104" s="183" t="s">
        <v>10</v>
      </c>
      <c r="B104" s="183" t="s">
        <v>263</v>
      </c>
      <c r="C104" s="183" t="s">
        <v>608</v>
      </c>
      <c r="I104" s="180"/>
      <c r="J104" s="180"/>
      <c r="K104" s="180"/>
    </row>
    <row r="105" spans="1:11">
      <c r="A105" s="183" t="s">
        <v>119</v>
      </c>
      <c r="B105" s="183" t="s">
        <v>268</v>
      </c>
      <c r="C105" s="183" t="s">
        <v>608</v>
      </c>
      <c r="E105" s="180"/>
      <c r="F105" s="198"/>
      <c r="G105" s="198"/>
      <c r="I105" s="180"/>
      <c r="J105" s="198"/>
      <c r="K105" s="198"/>
    </row>
    <row r="106" spans="1:11">
      <c r="A106" s="183" t="s">
        <v>99</v>
      </c>
      <c r="B106" s="183" t="s">
        <v>237</v>
      </c>
      <c r="C106" s="183" t="s">
        <v>608</v>
      </c>
      <c r="I106" s="180"/>
      <c r="J106" s="180"/>
      <c r="K106" s="180"/>
    </row>
    <row r="107" spans="1:11">
      <c r="A107" s="183" t="s">
        <v>43</v>
      </c>
      <c r="B107" s="183" t="s">
        <v>227</v>
      </c>
      <c r="C107" s="183" t="s">
        <v>608</v>
      </c>
      <c r="I107" s="180"/>
      <c r="J107" s="180"/>
      <c r="K107" s="180"/>
    </row>
    <row r="108" spans="1:11">
      <c r="A108" s="183" t="s">
        <v>16</v>
      </c>
      <c r="B108" s="183" t="s">
        <v>218</v>
      </c>
      <c r="C108" s="183" t="s">
        <v>608</v>
      </c>
      <c r="I108" s="180"/>
      <c r="J108" s="180"/>
      <c r="K108" s="180"/>
    </row>
    <row r="109" spans="1:11">
      <c r="A109" s="183" t="s">
        <v>35</v>
      </c>
      <c r="B109" s="183" t="s">
        <v>206</v>
      </c>
      <c r="C109" s="183" t="s">
        <v>608</v>
      </c>
      <c r="I109" s="180"/>
      <c r="J109" s="180"/>
      <c r="K109" s="180"/>
    </row>
    <row r="110" spans="1:11">
      <c r="A110" s="183" t="s">
        <v>74</v>
      </c>
      <c r="B110" s="183" t="s">
        <v>199</v>
      </c>
      <c r="C110" s="183" t="s">
        <v>608</v>
      </c>
      <c r="E110" s="180"/>
      <c r="F110" s="198"/>
      <c r="G110" s="198"/>
      <c r="I110" s="180"/>
      <c r="J110" s="198"/>
      <c r="K110" s="198"/>
    </row>
    <row r="111" spans="1:11">
      <c r="A111" s="183" t="s">
        <v>139</v>
      </c>
      <c r="B111" s="183" t="s">
        <v>298</v>
      </c>
      <c r="C111" s="183" t="s">
        <v>608</v>
      </c>
      <c r="I111" s="180"/>
      <c r="J111" s="180"/>
      <c r="K111" s="180"/>
    </row>
    <row r="112" spans="1:11">
      <c r="A112" s="183" t="s">
        <v>54</v>
      </c>
      <c r="B112" s="183" t="s">
        <v>214</v>
      </c>
      <c r="C112" s="183" t="s">
        <v>608</v>
      </c>
      <c r="I112" s="180"/>
      <c r="J112" s="180"/>
      <c r="K112" s="180"/>
    </row>
    <row r="113" spans="1:11">
      <c r="A113" s="183" t="s">
        <v>13</v>
      </c>
      <c r="B113" s="183" t="s">
        <v>215</v>
      </c>
      <c r="C113" s="183" t="s">
        <v>608</v>
      </c>
      <c r="E113" s="180"/>
      <c r="F113" s="198"/>
      <c r="G113" s="198"/>
      <c r="I113" s="180"/>
      <c r="J113" s="198"/>
      <c r="K113" s="198"/>
    </row>
    <row r="114" spans="1:11">
      <c r="A114" s="183" t="s">
        <v>72</v>
      </c>
      <c r="B114" s="183" t="s">
        <v>304</v>
      </c>
      <c r="C114" s="183" t="s">
        <v>608</v>
      </c>
      <c r="I114" s="180"/>
      <c r="J114" s="180"/>
      <c r="K114" s="180"/>
    </row>
    <row r="115" spans="1:11">
      <c r="A115" s="183" t="s">
        <v>47</v>
      </c>
      <c r="B115" s="183" t="s">
        <v>262</v>
      </c>
      <c r="C115" s="183" t="s">
        <v>608</v>
      </c>
      <c r="I115" s="180"/>
      <c r="J115" s="180"/>
      <c r="K115" s="180"/>
    </row>
    <row r="116" spans="1:11">
      <c r="A116" s="183" t="s">
        <v>70</v>
      </c>
      <c r="B116" s="183" t="s">
        <v>307</v>
      </c>
      <c r="C116" s="183" t="s">
        <v>608</v>
      </c>
      <c r="I116" s="180"/>
      <c r="J116" s="180"/>
      <c r="K116" s="180"/>
    </row>
    <row r="117" spans="1:11">
      <c r="A117" s="183" t="s">
        <v>92</v>
      </c>
      <c r="B117" s="183" t="s">
        <v>316</v>
      </c>
      <c r="C117" s="183" t="s">
        <v>608</v>
      </c>
      <c r="E117" s="180"/>
      <c r="F117" s="198"/>
      <c r="G117" s="198"/>
      <c r="I117" s="180"/>
      <c r="J117" s="198"/>
      <c r="K117" s="198"/>
    </row>
    <row r="118" spans="1:11">
      <c r="A118" s="183" t="s">
        <v>108</v>
      </c>
      <c r="B118" s="183" t="s">
        <v>176</v>
      </c>
      <c r="C118" s="183" t="s">
        <v>608</v>
      </c>
      <c r="I118" s="180"/>
      <c r="J118" s="180"/>
      <c r="K118" s="180"/>
    </row>
    <row r="119" spans="1:11">
      <c r="A119" s="183" t="s">
        <v>156</v>
      </c>
      <c r="B119" s="183" t="s">
        <v>207</v>
      </c>
      <c r="C119" s="183" t="s">
        <v>608</v>
      </c>
      <c r="I119" s="180"/>
      <c r="J119" s="180"/>
      <c r="K119" s="180"/>
    </row>
    <row r="120" spans="1:11">
      <c r="A120" s="183" t="s">
        <v>129</v>
      </c>
      <c r="B120" s="183" t="s">
        <v>200</v>
      </c>
      <c r="C120" s="183" t="s">
        <v>608</v>
      </c>
      <c r="I120" s="180"/>
      <c r="J120" s="180"/>
      <c r="K120" s="180"/>
    </row>
    <row r="121" spans="1:11">
      <c r="A121" s="183" t="s">
        <v>27</v>
      </c>
      <c r="B121" s="183" t="s">
        <v>317</v>
      </c>
      <c r="C121" s="183" t="s">
        <v>608</v>
      </c>
      <c r="I121" s="180"/>
      <c r="J121" s="180"/>
      <c r="K121" s="180"/>
    </row>
    <row r="122" spans="1:11">
      <c r="A122" s="183" t="s">
        <v>219</v>
      </c>
      <c r="B122" s="183" t="s">
        <v>178</v>
      </c>
      <c r="C122" s="183" t="s">
        <v>608</v>
      </c>
      <c r="I122" s="180"/>
      <c r="J122" s="180"/>
      <c r="K122" s="180"/>
    </row>
    <row r="123" spans="1:11">
      <c r="A123" s="183" t="s">
        <v>28</v>
      </c>
      <c r="B123" s="183" t="s">
        <v>198</v>
      </c>
      <c r="C123" s="183" t="s">
        <v>608</v>
      </c>
      <c r="I123" s="180"/>
      <c r="J123" s="180"/>
      <c r="K123" s="180"/>
    </row>
    <row r="124" spans="1:11">
      <c r="A124" s="183" t="s">
        <v>56</v>
      </c>
      <c r="B124" s="183" t="s">
        <v>244</v>
      </c>
      <c r="C124" s="183" t="s">
        <v>608</v>
      </c>
      <c r="I124" s="180"/>
      <c r="J124" s="180"/>
      <c r="K124" s="180"/>
    </row>
    <row r="125" spans="1:11">
      <c r="A125" s="183" t="s">
        <v>86</v>
      </c>
      <c r="B125" s="183" t="s">
        <v>170</v>
      </c>
      <c r="C125" s="183" t="s">
        <v>608</v>
      </c>
      <c r="I125" s="180"/>
      <c r="J125" s="180"/>
      <c r="K125" s="180"/>
    </row>
    <row r="126" spans="1:11">
      <c r="A126" s="183" t="s">
        <v>0</v>
      </c>
      <c r="B126" s="183" t="s">
        <v>169</v>
      </c>
      <c r="C126" s="183" t="s">
        <v>608</v>
      </c>
      <c r="E126" s="180"/>
      <c r="G126" s="198"/>
      <c r="I126" s="180"/>
      <c r="J126" s="180"/>
      <c r="K126" s="180"/>
    </row>
    <row r="127" spans="1:11">
      <c r="A127" s="183" t="s">
        <v>52</v>
      </c>
      <c r="B127" s="183" t="s">
        <v>155</v>
      </c>
      <c r="C127" s="183" t="s">
        <v>338</v>
      </c>
      <c r="I127" s="180"/>
      <c r="J127" s="180"/>
      <c r="K127" s="180"/>
    </row>
    <row r="128" spans="1:11">
      <c r="A128" s="183" t="s">
        <v>50</v>
      </c>
      <c r="B128" s="183" t="s">
        <v>155</v>
      </c>
      <c r="C128" s="183" t="s">
        <v>338</v>
      </c>
      <c r="I128" s="180"/>
      <c r="J128" s="180"/>
      <c r="K128" s="180"/>
    </row>
    <row r="129" spans="1:11">
      <c r="A129" s="183" t="s">
        <v>90</v>
      </c>
      <c r="B129" s="183" t="s">
        <v>233</v>
      </c>
      <c r="C129" s="183" t="s">
        <v>608</v>
      </c>
      <c r="I129" s="180"/>
      <c r="J129" s="180"/>
      <c r="K129" s="180"/>
    </row>
    <row r="130" spans="1:11">
      <c r="A130" s="183" t="s">
        <v>23</v>
      </c>
      <c r="B130" s="183" t="s">
        <v>212</v>
      </c>
      <c r="C130" s="183" t="s">
        <v>608</v>
      </c>
      <c r="E130" s="180"/>
      <c r="F130" s="198"/>
      <c r="G130" s="198"/>
      <c r="I130" s="180"/>
      <c r="J130" s="198"/>
      <c r="K130" s="198"/>
    </row>
    <row r="131" spans="1:11">
      <c r="A131" s="183" t="s">
        <v>95</v>
      </c>
      <c r="B131" s="183" t="s">
        <v>288</v>
      </c>
      <c r="C131" s="183" t="s">
        <v>608</v>
      </c>
      <c r="I131" s="180"/>
      <c r="J131" s="180"/>
      <c r="K131" s="180"/>
    </row>
    <row r="132" spans="1:11">
      <c r="A132" s="183" t="s">
        <v>76</v>
      </c>
      <c r="B132" s="183" t="s">
        <v>265</v>
      </c>
      <c r="C132" s="183" t="s">
        <v>608</v>
      </c>
      <c r="I132" s="180"/>
      <c r="J132" s="180"/>
      <c r="K132" s="180"/>
    </row>
    <row r="133" spans="1:11">
      <c r="A133" s="183" t="s">
        <v>21</v>
      </c>
      <c r="B133" s="183" t="s">
        <v>241</v>
      </c>
      <c r="C133" s="183" t="s">
        <v>608</v>
      </c>
      <c r="I133" s="180"/>
      <c r="J133" s="180"/>
      <c r="K133" s="180"/>
    </row>
    <row r="134" spans="1:11">
      <c r="A134" s="183" t="s">
        <v>37</v>
      </c>
      <c r="B134" s="183" t="s">
        <v>283</v>
      </c>
      <c r="C134" s="183" t="s">
        <v>608</v>
      </c>
      <c r="I134" s="180"/>
      <c r="J134" s="180"/>
      <c r="K134" s="180"/>
    </row>
    <row r="135" spans="1:11">
      <c r="A135" s="183" t="s">
        <v>29</v>
      </c>
      <c r="B135" s="183" t="s">
        <v>213</v>
      </c>
      <c r="C135" s="183" t="s">
        <v>608</v>
      </c>
      <c r="I135" s="180"/>
      <c r="J135" s="180"/>
      <c r="K135" s="180"/>
    </row>
    <row r="136" spans="1:11">
      <c r="A136" s="183" t="s">
        <v>106</v>
      </c>
      <c r="B136" s="183" t="s">
        <v>202</v>
      </c>
      <c r="C136" s="183" t="s">
        <v>608</v>
      </c>
      <c r="I136" s="180"/>
      <c r="J136" s="180"/>
      <c r="K136" s="180"/>
    </row>
    <row r="137" spans="1:11">
      <c r="A137" s="183" t="s">
        <v>25</v>
      </c>
      <c r="B137" s="183" t="s">
        <v>172</v>
      </c>
      <c r="C137" s="183" t="s">
        <v>608</v>
      </c>
      <c r="I137" s="180"/>
      <c r="J137" s="180"/>
      <c r="K137" s="180"/>
    </row>
    <row r="138" spans="1:11">
      <c r="A138" s="183" t="s">
        <v>7</v>
      </c>
      <c r="B138" s="183" t="s">
        <v>171</v>
      </c>
      <c r="C138" s="183" t="s">
        <v>608</v>
      </c>
      <c r="I138" s="180"/>
      <c r="J138" s="180"/>
      <c r="K138" s="180"/>
    </row>
    <row r="139" spans="1:11">
      <c r="A139" s="183" t="s">
        <v>120</v>
      </c>
      <c r="B139" s="183" t="s">
        <v>313</v>
      </c>
      <c r="C139" s="183" t="s">
        <v>608</v>
      </c>
      <c r="I139" s="180"/>
      <c r="J139" s="180"/>
      <c r="K139" s="180"/>
    </row>
    <row r="140" spans="1:11">
      <c r="A140" s="183" t="s">
        <v>46</v>
      </c>
      <c r="B140" s="183" t="s">
        <v>155</v>
      </c>
      <c r="C140" s="183" t="s">
        <v>338</v>
      </c>
      <c r="E140" s="180"/>
      <c r="F140" s="198"/>
      <c r="G140" s="198"/>
      <c r="I140" s="180"/>
      <c r="J140" s="198"/>
      <c r="K140" s="198"/>
    </row>
    <row r="141" spans="1:11">
      <c r="A141" s="183" t="s">
        <v>18</v>
      </c>
      <c r="B141" s="183" t="s">
        <v>210</v>
      </c>
      <c r="C141" s="183" t="s">
        <v>608</v>
      </c>
      <c r="I141" s="180"/>
      <c r="J141" s="180"/>
      <c r="K141" s="180"/>
    </row>
    <row r="142" spans="1:11">
      <c r="A142" s="183" t="s">
        <v>49</v>
      </c>
      <c r="B142" s="183" t="s">
        <v>225</v>
      </c>
      <c r="C142" s="183" t="s">
        <v>608</v>
      </c>
      <c r="I142" s="180"/>
      <c r="J142" s="180"/>
      <c r="K142" s="180"/>
    </row>
    <row r="143" spans="1:11">
      <c r="A143" s="183" t="s">
        <v>67</v>
      </c>
      <c r="B143" s="183" t="s">
        <v>253</v>
      </c>
      <c r="C143" s="183" t="s">
        <v>608</v>
      </c>
      <c r="I143" s="180"/>
      <c r="J143" s="180"/>
      <c r="K143" s="180"/>
    </row>
    <row r="144" spans="1:11">
      <c r="A144" s="183" t="s">
        <v>71</v>
      </c>
      <c r="B144" s="183" t="s">
        <v>254</v>
      </c>
      <c r="C144" s="183" t="s">
        <v>608</v>
      </c>
      <c r="I144" s="180"/>
      <c r="J144" s="180"/>
      <c r="K144" s="180"/>
    </row>
    <row r="145" spans="1:11">
      <c r="A145" s="183"/>
      <c r="B145" s="183" t="s">
        <v>332</v>
      </c>
      <c r="C145" s="183"/>
      <c r="I145" s="180"/>
      <c r="J145" s="180"/>
      <c r="K145" s="180"/>
    </row>
    <row r="146" spans="1:11">
      <c r="A146" s="183" t="s">
        <v>340</v>
      </c>
      <c r="B146" s="183" t="s">
        <v>155</v>
      </c>
      <c r="C146" s="183" t="s">
        <v>338</v>
      </c>
      <c r="I146" s="180"/>
      <c r="J146" s="180"/>
      <c r="K146" s="180"/>
    </row>
    <row r="147" spans="1:11">
      <c r="A147" s="183" t="s">
        <v>480</v>
      </c>
      <c r="B147" s="183" t="s">
        <v>155</v>
      </c>
      <c r="C147" s="183" t="s">
        <v>338</v>
      </c>
      <c r="I147" s="180"/>
      <c r="J147" s="180"/>
      <c r="K147" s="180"/>
    </row>
    <row r="148" spans="1:11">
      <c r="A148" s="183" t="s">
        <v>415</v>
      </c>
      <c r="B148" s="183" t="s">
        <v>155</v>
      </c>
      <c r="C148" s="183" t="s">
        <v>338</v>
      </c>
      <c r="I148" s="180"/>
      <c r="J148" s="180"/>
      <c r="K148" s="180"/>
    </row>
    <row r="149" spans="1:11">
      <c r="A149" s="183" t="s">
        <v>157</v>
      </c>
      <c r="B149" s="183" t="s">
        <v>155</v>
      </c>
      <c r="C149" s="183" t="s">
        <v>338</v>
      </c>
      <c r="E149" s="180"/>
      <c r="F149" s="198"/>
      <c r="G149" s="198"/>
      <c r="I149" s="180"/>
      <c r="J149" s="198"/>
      <c r="K149" s="198"/>
    </row>
    <row r="150" spans="1:11">
      <c r="A150" s="183" t="s">
        <v>342</v>
      </c>
      <c r="B150" s="183" t="s">
        <v>155</v>
      </c>
      <c r="C150" s="183" t="s">
        <v>338</v>
      </c>
      <c r="I150" s="180"/>
      <c r="J150" s="180"/>
      <c r="K150" s="180"/>
    </row>
    <row r="151" spans="1:11">
      <c r="A151" s="183"/>
      <c r="B151" s="183"/>
      <c r="C151" s="183"/>
      <c r="I151" s="180"/>
      <c r="J151" s="180"/>
      <c r="K151" s="180"/>
    </row>
    <row r="152" spans="1:11">
      <c r="A152" s="183"/>
      <c r="B152" s="183"/>
      <c r="C152" s="183"/>
      <c r="I152" s="180"/>
      <c r="J152" s="180"/>
      <c r="K152" s="180"/>
    </row>
    <row r="153" spans="1:11">
      <c r="I153" s="180"/>
      <c r="J153" s="180"/>
      <c r="K153" s="180"/>
    </row>
    <row r="154" spans="1:11">
      <c r="I154" s="180"/>
      <c r="J154" s="180"/>
      <c r="K154" s="180"/>
    </row>
    <row r="155" spans="1:11">
      <c r="I155" s="180"/>
      <c r="J155" s="180"/>
      <c r="K155" s="180"/>
    </row>
    <row r="156" spans="1:11">
      <c r="I156" s="180"/>
      <c r="J156" s="180"/>
      <c r="K156" s="180"/>
    </row>
    <row r="158" spans="1:11">
      <c r="A158" s="180"/>
      <c r="E158" s="180"/>
      <c r="F158" s="198"/>
      <c r="G158" s="198"/>
      <c r="I158" s="180"/>
      <c r="J158" s="198"/>
      <c r="K158" s="198"/>
    </row>
    <row r="159" spans="1:11">
      <c r="I159" s="180"/>
      <c r="J159" s="180"/>
      <c r="K159" s="180"/>
    </row>
    <row r="160" spans="1:11">
      <c r="I160" s="180"/>
      <c r="J160" s="180"/>
      <c r="K160" s="180"/>
    </row>
    <row r="161" spans="1:11">
      <c r="I161" s="180"/>
      <c r="J161" s="180"/>
      <c r="K161" s="180"/>
    </row>
    <row r="162" spans="1:11">
      <c r="F162" s="198"/>
      <c r="G162" s="198"/>
      <c r="J162" s="198"/>
      <c r="K162" s="198"/>
    </row>
    <row r="163" spans="1:11">
      <c r="A163" s="180"/>
      <c r="E163" s="180"/>
      <c r="F163" s="198"/>
      <c r="G163" s="198"/>
      <c r="I163" s="180"/>
      <c r="J163" s="198"/>
      <c r="K163" s="198"/>
    </row>
    <row r="164" spans="1:11">
      <c r="I164" s="180"/>
      <c r="J164" s="180"/>
      <c r="K164" s="180"/>
    </row>
    <row r="165" spans="1:11">
      <c r="I165" s="180"/>
      <c r="J165" s="180"/>
      <c r="K165" s="180"/>
    </row>
    <row r="166" spans="1:11">
      <c r="I166" s="180"/>
      <c r="J166" s="180"/>
      <c r="K166" s="180"/>
    </row>
    <row r="168" spans="1:11">
      <c r="I168" s="180"/>
      <c r="J168" s="180"/>
      <c r="K168" s="180"/>
    </row>
    <row r="169" spans="1:11">
      <c r="I169" s="180"/>
      <c r="J169" s="180"/>
      <c r="K169" s="180"/>
    </row>
    <row r="170" spans="1:11">
      <c r="I170" s="180"/>
      <c r="J170" s="180"/>
      <c r="K170" s="180"/>
    </row>
    <row r="171" spans="1:11">
      <c r="A171" s="180"/>
      <c r="E171" s="180"/>
      <c r="F171" s="198"/>
      <c r="G171" s="198"/>
      <c r="I171" s="180"/>
      <c r="J171" s="198"/>
      <c r="K171" s="198"/>
    </row>
    <row r="172" spans="1:11">
      <c r="I172" s="180"/>
      <c r="J172" s="180"/>
      <c r="K172" s="180"/>
    </row>
    <row r="173" spans="1:11">
      <c r="A173" s="208" t="s">
        <v>29</v>
      </c>
      <c r="B173" s="208" t="s">
        <v>211</v>
      </c>
      <c r="C173" s="208" t="s">
        <v>497</v>
      </c>
      <c r="I173" s="180"/>
      <c r="J173" s="180"/>
      <c r="K173" s="180"/>
    </row>
    <row r="174" spans="1:11">
      <c r="A174" s="208" t="s">
        <v>106</v>
      </c>
      <c r="B174" s="208" t="s">
        <v>206</v>
      </c>
      <c r="C174" s="208" t="s">
        <v>497</v>
      </c>
      <c r="I174" s="180"/>
      <c r="J174" s="180"/>
      <c r="K174" s="180"/>
    </row>
    <row r="175" spans="1:11">
      <c r="A175" s="208" t="s">
        <v>25</v>
      </c>
      <c r="B175" s="208" t="s">
        <v>172</v>
      </c>
      <c r="C175" s="208" t="s">
        <v>497</v>
      </c>
      <c r="I175" s="180"/>
      <c r="J175" s="180"/>
      <c r="K175" s="180"/>
    </row>
    <row r="176" spans="1:11">
      <c r="A176" s="208" t="s">
        <v>7</v>
      </c>
      <c r="B176" s="208" t="s">
        <v>174</v>
      </c>
      <c r="C176" s="208" t="s">
        <v>497</v>
      </c>
      <c r="I176" s="180"/>
      <c r="J176" s="180"/>
      <c r="K176" s="180"/>
    </row>
    <row r="177" spans="1:11">
      <c r="A177" s="208" t="s">
        <v>120</v>
      </c>
      <c r="B177" s="208" t="s">
        <v>261</v>
      </c>
      <c r="C177" s="208" t="s">
        <v>497</v>
      </c>
      <c r="I177" s="180"/>
      <c r="J177" s="180"/>
      <c r="K177" s="180"/>
    </row>
    <row r="178" spans="1:11">
      <c r="A178" s="208" t="s">
        <v>45</v>
      </c>
      <c r="B178" s="208" t="s">
        <v>155</v>
      </c>
      <c r="C178" s="208" t="s">
        <v>332</v>
      </c>
      <c r="I178" s="180"/>
      <c r="J178" s="180"/>
      <c r="K178" s="180"/>
    </row>
    <row r="179" spans="1:11">
      <c r="A179" s="180" t="s">
        <v>146</v>
      </c>
      <c r="B179" s="208" t="s">
        <v>155</v>
      </c>
      <c r="C179" s="208" t="s">
        <v>332</v>
      </c>
      <c r="E179" s="180"/>
      <c r="F179" s="198"/>
      <c r="G179" s="198"/>
      <c r="I179" s="180"/>
      <c r="J179" s="198"/>
      <c r="K179" s="198"/>
    </row>
    <row r="180" spans="1:11">
      <c r="A180" s="208" t="s">
        <v>46</v>
      </c>
      <c r="B180" s="208" t="s">
        <v>155</v>
      </c>
      <c r="C180" s="208" t="s">
        <v>332</v>
      </c>
      <c r="I180" s="180"/>
      <c r="J180" s="180"/>
      <c r="K180" s="180"/>
    </row>
    <row r="181" spans="1:11">
      <c r="A181" s="208" t="s">
        <v>18</v>
      </c>
      <c r="B181" s="208" t="s">
        <v>213</v>
      </c>
      <c r="C181" s="208" t="s">
        <v>497</v>
      </c>
      <c r="I181" s="180"/>
      <c r="J181" s="180"/>
      <c r="K181" s="180"/>
    </row>
    <row r="182" spans="1:11">
      <c r="A182" s="208" t="s">
        <v>49</v>
      </c>
      <c r="B182" s="208" t="s">
        <v>290</v>
      </c>
      <c r="C182" s="208" t="s">
        <v>497</v>
      </c>
    </row>
    <row r="183" spans="1:11">
      <c r="A183" s="208" t="s">
        <v>67</v>
      </c>
      <c r="B183" s="208" t="s">
        <v>254</v>
      </c>
      <c r="C183" s="208" t="s">
        <v>497</v>
      </c>
      <c r="I183" s="180"/>
      <c r="J183" s="180"/>
      <c r="K183" s="180"/>
    </row>
    <row r="184" spans="1:11">
      <c r="A184" s="208" t="s">
        <v>71</v>
      </c>
      <c r="B184" s="208" t="s">
        <v>238</v>
      </c>
      <c r="C184" s="208" t="s">
        <v>497</v>
      </c>
      <c r="I184" s="180"/>
      <c r="J184" s="180"/>
      <c r="K184" s="180"/>
    </row>
    <row r="185" spans="1:11">
      <c r="C185" s="208" t="s">
        <v>332</v>
      </c>
      <c r="I185" s="180"/>
      <c r="J185" s="180"/>
      <c r="K185" s="180"/>
    </row>
    <row r="186" spans="1:11">
      <c r="C186" s="208" t="s">
        <v>332</v>
      </c>
      <c r="I186" s="180"/>
      <c r="J186" s="180"/>
      <c r="K186" s="180"/>
    </row>
    <row r="187" spans="1:11">
      <c r="A187" s="209" t="s">
        <v>340</v>
      </c>
      <c r="B187" s="180" t="s">
        <v>155</v>
      </c>
      <c r="C187" s="208" t="s">
        <v>338</v>
      </c>
      <c r="E187" s="209"/>
      <c r="G187" s="180"/>
      <c r="I187" s="209"/>
      <c r="J187" s="180"/>
      <c r="K187" s="180"/>
    </row>
    <row r="188" spans="1:11">
      <c r="A188" s="209" t="s">
        <v>480</v>
      </c>
      <c r="B188" s="180" t="s">
        <v>155</v>
      </c>
      <c r="C188" s="208" t="s">
        <v>338</v>
      </c>
      <c r="E188" s="209"/>
      <c r="G188" s="180"/>
      <c r="I188" s="209"/>
      <c r="J188" s="180"/>
      <c r="K188" s="180"/>
    </row>
    <row r="189" spans="1:11">
      <c r="A189" s="209" t="s">
        <v>415</v>
      </c>
      <c r="B189" s="180" t="s">
        <v>155</v>
      </c>
      <c r="C189" s="208" t="s">
        <v>338</v>
      </c>
      <c r="E189" s="209"/>
      <c r="G189" s="180"/>
      <c r="I189" s="209"/>
      <c r="J189" s="180"/>
      <c r="K189" s="180"/>
    </row>
    <row r="190" spans="1:11">
      <c r="A190" s="208" t="s">
        <v>157</v>
      </c>
      <c r="B190" s="180" t="s">
        <v>155</v>
      </c>
      <c r="C190" s="208" t="s">
        <v>338</v>
      </c>
      <c r="G190" s="180"/>
      <c r="J190" s="180"/>
      <c r="K190" s="180"/>
    </row>
    <row r="191" spans="1:11">
      <c r="G191" s="180"/>
      <c r="J191" s="180"/>
      <c r="K191" s="180"/>
    </row>
    <row r="192" spans="1:11">
      <c r="G192" s="180"/>
      <c r="J192" s="180"/>
      <c r="K192" s="180"/>
    </row>
    <row r="193" spans="1:11">
      <c r="G193" s="180"/>
      <c r="J193" s="180"/>
      <c r="K193" s="180"/>
    </row>
    <row r="194" spans="1:11">
      <c r="A194" s="209"/>
      <c r="E194" s="209"/>
      <c r="G194" s="180"/>
      <c r="I194" s="209"/>
      <c r="J194" s="180"/>
      <c r="K194" s="180"/>
    </row>
    <row r="195" spans="1:11">
      <c r="A195" s="209"/>
      <c r="E195" s="209"/>
      <c r="G195" s="180"/>
      <c r="I195" s="209"/>
      <c r="J195" s="180"/>
      <c r="K195" s="180"/>
    </row>
    <row r="196" spans="1:11">
      <c r="A196" s="209"/>
      <c r="E196" s="209"/>
      <c r="G196" s="180"/>
      <c r="I196" s="209"/>
      <c r="J196" s="180"/>
      <c r="K196" s="180"/>
    </row>
    <row r="197" spans="1:11">
      <c r="A197" s="125"/>
      <c r="E197" s="125"/>
      <c r="G197" s="180"/>
      <c r="I197" s="125"/>
      <c r="J197" s="180"/>
      <c r="K197" s="180"/>
    </row>
    <row r="198" spans="1:11">
      <c r="A198" s="180"/>
      <c r="C198" s="180"/>
      <c r="E198" s="180"/>
      <c r="G198" s="180"/>
      <c r="J198" s="180"/>
    </row>
    <row r="199" spans="1:11">
      <c r="A199" s="180"/>
      <c r="C199" s="180"/>
      <c r="E199" s="180"/>
      <c r="G199" s="180"/>
    </row>
    <row r="200" spans="1:11">
      <c r="A200" s="180"/>
      <c r="B200" s="180"/>
      <c r="C200" s="180"/>
      <c r="E200" s="180"/>
      <c r="F200" s="180"/>
      <c r="G200" s="180"/>
    </row>
    <row r="201" spans="1:11">
      <c r="A201" s="180"/>
      <c r="B201" s="180"/>
      <c r="C201" s="180"/>
      <c r="E201" s="180"/>
      <c r="F201" s="180"/>
      <c r="G201" s="180"/>
    </row>
    <row r="202" spans="1:11">
      <c r="A202" s="180"/>
      <c r="B202" s="180"/>
      <c r="C202" s="180"/>
      <c r="E202" s="180"/>
      <c r="F202" s="180"/>
      <c r="G202" s="180"/>
    </row>
    <row r="203" spans="1:11">
      <c r="A203" s="180"/>
      <c r="B203" s="180"/>
      <c r="C203" s="180"/>
      <c r="E203" s="180"/>
      <c r="F203" s="180"/>
      <c r="G203" s="180"/>
    </row>
    <row r="204" spans="1:11">
      <c r="A204" s="180"/>
      <c r="B204" s="180"/>
      <c r="C204" s="180"/>
      <c r="E204" s="180"/>
      <c r="F204" s="180"/>
      <c r="G204" s="180"/>
    </row>
    <row r="205" spans="1:11">
      <c r="A205" s="180"/>
      <c r="B205" s="180"/>
      <c r="C205" s="180"/>
      <c r="E205" s="180"/>
      <c r="F205" s="180"/>
      <c r="G205" s="180"/>
    </row>
    <row r="206" spans="1:11">
      <c r="A206" s="180"/>
      <c r="B206" s="180"/>
      <c r="C206" s="180"/>
      <c r="E206" s="180"/>
      <c r="F206" s="180"/>
      <c r="G206" s="180"/>
    </row>
    <row r="207" spans="1:11">
      <c r="A207" s="180"/>
      <c r="B207" s="180"/>
      <c r="C207" s="180"/>
      <c r="E207" s="180"/>
      <c r="F207" s="180"/>
      <c r="G207" s="180"/>
    </row>
    <row r="208" spans="1:11">
      <c r="A208" s="180"/>
      <c r="B208" s="180"/>
      <c r="C208" s="180"/>
      <c r="E208" s="180"/>
      <c r="F208" s="180"/>
      <c r="G208" s="180"/>
    </row>
    <row r="209" spans="1:11">
      <c r="A209" s="180"/>
      <c r="B209" s="180"/>
      <c r="C209" s="180"/>
      <c r="E209" s="180"/>
      <c r="F209" s="180"/>
      <c r="G209" s="180"/>
      <c r="I209" s="180"/>
      <c r="J209" s="198"/>
      <c r="K209" s="198"/>
    </row>
    <row r="210" spans="1:11">
      <c r="A210" s="180"/>
      <c r="B210" s="180"/>
      <c r="C210" s="180"/>
      <c r="E210" s="180"/>
      <c r="F210" s="180"/>
      <c r="G210" s="180"/>
    </row>
    <row r="211" spans="1:11">
      <c r="A211" s="180"/>
      <c r="B211" s="180"/>
      <c r="C211" s="180"/>
      <c r="E211" s="180"/>
      <c r="F211" s="180"/>
      <c r="G211" s="180"/>
    </row>
    <row r="212" spans="1:11">
      <c r="A212" s="180"/>
      <c r="B212" s="180"/>
      <c r="C212" s="180"/>
      <c r="E212" s="180"/>
      <c r="F212" s="180"/>
      <c r="G212" s="180"/>
    </row>
    <row r="213" spans="1:11">
      <c r="A213" s="180"/>
      <c r="B213" s="180"/>
      <c r="C213" s="180"/>
      <c r="E213" s="180"/>
      <c r="F213" s="180"/>
      <c r="G213" s="180"/>
    </row>
    <row r="214" spans="1:11">
      <c r="A214" s="180"/>
      <c r="B214" s="180"/>
      <c r="C214" s="180"/>
      <c r="E214" s="180"/>
      <c r="F214" s="180"/>
      <c r="G214" s="180"/>
    </row>
    <row r="215" spans="1:11">
      <c r="A215" s="180"/>
      <c r="B215" s="180"/>
      <c r="C215" s="180"/>
      <c r="E215" s="180"/>
      <c r="F215" s="180"/>
      <c r="G215" s="180"/>
    </row>
    <row r="216" spans="1:11">
      <c r="A216" s="180"/>
      <c r="B216" s="180"/>
      <c r="C216" s="180"/>
      <c r="E216" s="180"/>
      <c r="F216" s="180"/>
      <c r="G216" s="180"/>
    </row>
    <row r="217" spans="1:11">
      <c r="A217" s="180"/>
      <c r="B217" s="180"/>
      <c r="C217" s="180"/>
      <c r="E217" s="180"/>
      <c r="F217" s="180"/>
      <c r="G217" s="180"/>
      <c r="I217" s="180"/>
      <c r="J217" s="198"/>
      <c r="K217" s="198"/>
    </row>
    <row r="218" spans="1:11">
      <c r="A218" s="180"/>
      <c r="B218" s="180"/>
      <c r="C218" s="180"/>
      <c r="E218" s="180"/>
      <c r="F218" s="180"/>
      <c r="G218" s="180"/>
    </row>
    <row r="219" spans="1:11">
      <c r="A219" s="180"/>
      <c r="B219" s="180"/>
      <c r="C219" s="180"/>
      <c r="E219" s="180"/>
      <c r="F219" s="180"/>
      <c r="G219" s="180"/>
    </row>
    <row r="220" spans="1:11">
      <c r="A220" s="180"/>
      <c r="B220" s="180"/>
      <c r="C220" s="180"/>
      <c r="E220" s="180"/>
      <c r="F220" s="180"/>
      <c r="G220" s="180"/>
    </row>
    <row r="221" spans="1:11">
      <c r="A221" s="180"/>
      <c r="B221" s="180"/>
      <c r="C221" s="180"/>
      <c r="E221" s="180"/>
      <c r="F221" s="180"/>
      <c r="G221" s="180"/>
    </row>
    <row r="222" spans="1:11">
      <c r="A222" s="180"/>
      <c r="B222" s="180"/>
      <c r="C222" s="180"/>
      <c r="E222" s="180"/>
      <c r="F222" s="180"/>
      <c r="G222" s="180"/>
    </row>
    <row r="223" spans="1:11">
      <c r="A223" s="180"/>
      <c r="B223" s="180"/>
      <c r="C223" s="180"/>
      <c r="E223" s="180"/>
      <c r="F223" s="180"/>
      <c r="G223" s="180"/>
    </row>
    <row r="224" spans="1:11">
      <c r="A224" s="180"/>
      <c r="B224" s="180"/>
      <c r="C224" s="180"/>
      <c r="E224" s="180"/>
      <c r="F224" s="180"/>
      <c r="G224" s="180"/>
    </row>
    <row r="225" spans="1:7">
      <c r="A225" s="180"/>
      <c r="B225" s="180"/>
      <c r="C225" s="180"/>
      <c r="E225" s="180"/>
      <c r="F225" s="180"/>
      <c r="G225" s="180"/>
    </row>
    <row r="226" spans="1:7">
      <c r="A226" s="180"/>
      <c r="B226" s="180"/>
      <c r="C226" s="180"/>
      <c r="E226" s="180"/>
      <c r="F226" s="180"/>
      <c r="G226" s="180"/>
    </row>
    <row r="227" spans="1:7">
      <c r="A227" s="180"/>
      <c r="B227" s="180"/>
      <c r="C227" s="180"/>
      <c r="E227" s="180"/>
      <c r="F227" s="180"/>
      <c r="G227" s="180"/>
    </row>
    <row r="228" spans="1:7">
      <c r="A228" s="180"/>
      <c r="B228" s="180"/>
      <c r="C228" s="180"/>
      <c r="E228" s="180"/>
      <c r="F228" s="180"/>
      <c r="G228" s="180"/>
    </row>
    <row r="229" spans="1:7">
      <c r="A229" s="180"/>
      <c r="B229" s="180"/>
      <c r="C229" s="180"/>
      <c r="E229" s="180"/>
      <c r="F229" s="180"/>
      <c r="G229" s="180"/>
    </row>
    <row r="230" spans="1:7">
      <c r="A230" s="180"/>
      <c r="B230" s="180"/>
      <c r="C230" s="180"/>
      <c r="E230" s="180"/>
      <c r="F230" s="180"/>
      <c r="G230" s="180"/>
    </row>
    <row r="231" spans="1:7">
      <c r="A231" s="180"/>
      <c r="B231" s="180"/>
      <c r="C231" s="180"/>
      <c r="E231" s="180"/>
      <c r="F231" s="180"/>
      <c r="G231" s="180"/>
    </row>
    <row r="232" spans="1:7">
      <c r="A232" s="180"/>
      <c r="B232" s="180"/>
      <c r="C232" s="180"/>
      <c r="E232" s="180"/>
      <c r="F232" s="180"/>
      <c r="G232" s="180"/>
    </row>
    <row r="233" spans="1:7">
      <c r="A233" s="180"/>
      <c r="B233" s="180"/>
      <c r="C233" s="180"/>
      <c r="E233" s="180"/>
      <c r="F233" s="180"/>
      <c r="G233" s="180"/>
    </row>
    <row r="234" spans="1:7">
      <c r="A234" s="180"/>
      <c r="B234" s="180"/>
      <c r="C234" s="180"/>
      <c r="E234" s="180"/>
      <c r="F234" s="180"/>
      <c r="G234" s="180"/>
    </row>
    <row r="235" spans="1:7">
      <c r="A235" s="180"/>
      <c r="B235" s="180"/>
      <c r="C235" s="180"/>
      <c r="E235" s="180"/>
      <c r="F235" s="180"/>
      <c r="G235" s="180"/>
    </row>
    <row r="236" spans="1:7">
      <c r="A236" s="180"/>
      <c r="B236" s="180"/>
      <c r="C236" s="180"/>
      <c r="E236" s="180"/>
      <c r="F236" s="180"/>
      <c r="G236" s="180"/>
    </row>
    <row r="237" spans="1:7">
      <c r="A237" s="180"/>
      <c r="B237" s="180"/>
      <c r="C237" s="180"/>
      <c r="E237" s="180"/>
      <c r="F237" s="180"/>
      <c r="G237" s="180"/>
    </row>
    <row r="238" spans="1:7">
      <c r="A238" s="180"/>
      <c r="B238" s="180"/>
      <c r="C238" s="180"/>
      <c r="E238" s="180"/>
      <c r="F238" s="180"/>
      <c r="G238" s="180"/>
    </row>
    <row r="239" spans="1:7">
      <c r="A239" s="180"/>
      <c r="B239" s="180"/>
      <c r="C239" s="180"/>
      <c r="E239" s="180"/>
      <c r="F239" s="180"/>
      <c r="G239" s="180"/>
    </row>
    <row r="240" spans="1:7">
      <c r="A240" s="180"/>
      <c r="B240" s="180"/>
      <c r="C240" s="180"/>
      <c r="E240" s="180"/>
      <c r="F240" s="180"/>
      <c r="G240" s="180"/>
    </row>
    <row r="241" spans="1:7">
      <c r="A241" s="180"/>
      <c r="B241" s="180"/>
      <c r="C241" s="180"/>
      <c r="E241" s="180"/>
      <c r="F241" s="180"/>
      <c r="G241" s="180"/>
    </row>
    <row r="242" spans="1:7">
      <c r="A242" s="180"/>
      <c r="B242" s="198"/>
      <c r="C242" s="198"/>
      <c r="E242" s="180"/>
      <c r="F242" s="198"/>
      <c r="G242" s="198"/>
    </row>
    <row r="243" spans="1:7">
      <c r="A243" s="180"/>
      <c r="B243" s="180"/>
      <c r="C243" s="180"/>
      <c r="E243" s="180"/>
      <c r="F243" s="180"/>
      <c r="G243" s="180"/>
    </row>
    <row r="244" spans="1:7">
      <c r="A244" s="180"/>
      <c r="B244" s="180"/>
      <c r="C244" s="180"/>
      <c r="E244" s="180"/>
      <c r="F244" s="180"/>
      <c r="G244" s="180"/>
    </row>
    <row r="245" spans="1:7">
      <c r="A245" s="180"/>
      <c r="B245" s="180"/>
      <c r="C245" s="180"/>
      <c r="E245" s="180"/>
      <c r="F245" s="180"/>
      <c r="G245" s="180"/>
    </row>
    <row r="246" spans="1:7">
      <c r="A246" s="180"/>
      <c r="B246" s="180"/>
      <c r="C246" s="180"/>
      <c r="E246" s="180"/>
      <c r="F246" s="180"/>
      <c r="G246" s="180"/>
    </row>
    <row r="247" spans="1:7">
      <c r="A247" s="180"/>
      <c r="B247" s="198"/>
      <c r="C247" s="198"/>
      <c r="E247" s="180"/>
      <c r="F247" s="198"/>
      <c r="G247" s="198"/>
    </row>
    <row r="248" spans="1:7">
      <c r="A248" s="180"/>
      <c r="B248" s="180"/>
      <c r="C248" s="180"/>
      <c r="E248" s="180"/>
      <c r="F248" s="180"/>
      <c r="G248" s="180"/>
    </row>
    <row r="249" spans="1:7">
      <c r="A249" s="180"/>
      <c r="B249" s="180"/>
      <c r="C249" s="180"/>
      <c r="E249" s="180"/>
      <c r="F249" s="180"/>
      <c r="G249" s="180"/>
    </row>
    <row r="250" spans="1:7">
      <c r="A250" s="180"/>
      <c r="B250" s="180"/>
      <c r="C250" s="180"/>
      <c r="E250" s="180"/>
      <c r="F250" s="180"/>
      <c r="G250" s="180"/>
    </row>
    <row r="251" spans="1:7">
      <c r="A251" s="180"/>
      <c r="B251" s="180"/>
      <c r="C251" s="180"/>
      <c r="E251" s="180"/>
      <c r="F251" s="180"/>
      <c r="G251" s="180"/>
    </row>
    <row r="252" spans="1:7">
      <c r="A252" s="180"/>
      <c r="B252" s="343"/>
      <c r="C252" s="180"/>
      <c r="E252" s="180"/>
      <c r="F252" s="343"/>
      <c r="G252" s="180"/>
    </row>
    <row r="253" spans="1:7">
      <c r="A253" s="180"/>
      <c r="B253" s="180"/>
      <c r="C253" s="180"/>
      <c r="E253" s="180"/>
      <c r="F253" s="180"/>
      <c r="G253" s="180"/>
    </row>
    <row r="254" spans="1:7">
      <c r="A254" s="180"/>
      <c r="B254" s="180"/>
      <c r="C254" s="180"/>
      <c r="E254" s="180"/>
      <c r="F254" s="180"/>
      <c r="G254" s="180"/>
    </row>
    <row r="255" spans="1:7">
      <c r="A255" s="180"/>
      <c r="B255" s="180"/>
      <c r="C255" s="180"/>
      <c r="E255" s="180"/>
      <c r="F255" s="180"/>
      <c r="G255" s="180"/>
    </row>
    <row r="256" spans="1:7">
      <c r="A256" s="180"/>
      <c r="B256" s="180"/>
      <c r="C256" s="180"/>
      <c r="E256" s="180"/>
      <c r="F256" s="180"/>
      <c r="G256" s="180"/>
    </row>
    <row r="257" spans="1:7">
      <c r="A257" s="180"/>
      <c r="B257" s="180"/>
      <c r="C257" s="180"/>
      <c r="E257" s="180"/>
      <c r="F257" s="180"/>
      <c r="G257" s="180"/>
    </row>
    <row r="258" spans="1:7">
      <c r="A258" s="180"/>
      <c r="B258" s="180"/>
      <c r="C258" s="180"/>
      <c r="E258" s="180"/>
      <c r="F258" s="180"/>
      <c r="G258" s="180"/>
    </row>
    <row r="259" spans="1:7">
      <c r="A259" s="180"/>
      <c r="B259" s="180"/>
      <c r="C259" s="180"/>
      <c r="E259" s="180"/>
      <c r="F259" s="180"/>
      <c r="G259" s="180"/>
    </row>
    <row r="260" spans="1:7">
      <c r="A260" s="180"/>
      <c r="B260" s="180"/>
      <c r="C260" s="180"/>
      <c r="E260" s="180"/>
      <c r="F260" s="180"/>
      <c r="G260" s="180"/>
    </row>
    <row r="261" spans="1:7">
      <c r="A261" s="180"/>
      <c r="B261" s="180"/>
      <c r="C261" s="180"/>
      <c r="E261" s="180"/>
      <c r="F261" s="180"/>
      <c r="G261" s="180"/>
    </row>
    <row r="262" spans="1:7">
      <c r="A262" s="180"/>
      <c r="B262" s="180"/>
      <c r="C262" s="180"/>
      <c r="E262" s="180"/>
      <c r="F262" s="180"/>
      <c r="G262" s="180"/>
    </row>
    <row r="263" spans="1:7">
      <c r="A263" s="180"/>
      <c r="B263" s="180"/>
      <c r="C263" s="180"/>
      <c r="E263" s="180"/>
      <c r="F263" s="180"/>
      <c r="G263" s="180"/>
    </row>
    <row r="264" spans="1:7">
      <c r="A264" s="180"/>
      <c r="B264" s="180"/>
      <c r="C264" s="180"/>
      <c r="E264" s="180"/>
      <c r="F264" s="180"/>
      <c r="G264" s="180"/>
    </row>
    <row r="265" spans="1:7">
      <c r="A265" s="180"/>
      <c r="B265" s="180"/>
      <c r="C265" s="180"/>
      <c r="E265" s="180"/>
      <c r="F265" s="180"/>
      <c r="G265" s="180"/>
    </row>
    <row r="266" spans="1:7">
      <c r="A266" s="180"/>
      <c r="B266" s="180"/>
      <c r="C266" s="180"/>
      <c r="E266" s="180"/>
      <c r="F266" s="180"/>
      <c r="G266" s="180"/>
    </row>
    <row r="267" spans="1:7">
      <c r="A267" s="180"/>
      <c r="B267" s="180"/>
      <c r="C267" s="180"/>
      <c r="E267" s="180"/>
      <c r="F267" s="180"/>
      <c r="G267" s="180"/>
    </row>
    <row r="268" spans="1:7">
      <c r="A268" s="180"/>
      <c r="B268" s="180"/>
      <c r="C268" s="180"/>
      <c r="E268" s="180"/>
      <c r="F268" s="180"/>
      <c r="G268" s="180"/>
    </row>
    <row r="269" spans="1:7">
      <c r="A269" s="180"/>
      <c r="B269" s="180"/>
      <c r="C269" s="180"/>
      <c r="E269" s="180"/>
      <c r="F269" s="180"/>
      <c r="G269" s="180"/>
    </row>
    <row r="270" spans="1:7">
      <c r="A270" s="180"/>
      <c r="B270" s="180"/>
      <c r="C270" s="180"/>
      <c r="E270" s="180"/>
      <c r="F270" s="180"/>
      <c r="G270" s="180"/>
    </row>
    <row r="271" spans="1:7">
      <c r="A271" s="180"/>
      <c r="B271" s="180"/>
      <c r="C271" s="180"/>
      <c r="E271" s="180"/>
      <c r="F271" s="180"/>
      <c r="G271" s="180"/>
    </row>
    <row r="272" spans="1:7">
      <c r="A272" s="180"/>
      <c r="B272" s="180"/>
      <c r="C272" s="180"/>
      <c r="E272" s="180"/>
      <c r="F272" s="180"/>
      <c r="G272" s="180"/>
    </row>
    <row r="273" spans="1:7">
      <c r="A273" s="180"/>
      <c r="B273" s="180"/>
      <c r="C273" s="180"/>
      <c r="E273" s="180"/>
      <c r="F273" s="180"/>
      <c r="G273" s="180"/>
    </row>
    <row r="274" spans="1:7">
      <c r="A274" s="180"/>
      <c r="B274" s="180"/>
      <c r="C274" s="180"/>
      <c r="E274" s="180"/>
      <c r="F274" s="180"/>
      <c r="G274" s="180"/>
    </row>
    <row r="275" spans="1:7">
      <c r="A275" s="180"/>
      <c r="B275" s="180"/>
      <c r="C275" s="180"/>
      <c r="E275" s="180"/>
      <c r="F275" s="180"/>
      <c r="G275" s="180"/>
    </row>
    <row r="276" spans="1:7">
      <c r="A276" s="180"/>
      <c r="B276" s="180"/>
      <c r="C276" s="180"/>
      <c r="E276" s="180"/>
      <c r="F276" s="180"/>
      <c r="G276" s="180"/>
    </row>
    <row r="277" spans="1:7">
      <c r="A277" s="180"/>
      <c r="B277" s="180"/>
      <c r="C277" s="180"/>
      <c r="E277" s="180"/>
      <c r="F277" s="180"/>
      <c r="G277" s="180"/>
    </row>
    <row r="278" spans="1:7">
      <c r="A278" s="180"/>
      <c r="B278" s="180"/>
      <c r="C278" s="180"/>
      <c r="E278" s="180"/>
      <c r="F278" s="180"/>
      <c r="G278" s="180"/>
    </row>
    <row r="279" spans="1:7">
      <c r="A279" s="180"/>
      <c r="B279" s="180"/>
      <c r="C279" s="180"/>
      <c r="E279" s="180"/>
      <c r="F279" s="180"/>
      <c r="G279" s="180"/>
    </row>
    <row r="280" spans="1:7">
      <c r="A280" s="180"/>
      <c r="B280" s="180"/>
      <c r="C280" s="180"/>
      <c r="E280" s="180"/>
      <c r="F280" s="180"/>
      <c r="G280" s="180"/>
    </row>
    <row r="281" spans="1:7">
      <c r="A281" s="180"/>
      <c r="B281" s="180"/>
      <c r="C281" s="180"/>
      <c r="E281" s="180"/>
      <c r="F281" s="180"/>
      <c r="G281" s="180"/>
    </row>
    <row r="282" spans="1:7">
      <c r="A282" s="180"/>
      <c r="B282" s="180"/>
      <c r="C282" s="180"/>
      <c r="E282" s="180"/>
      <c r="F282" s="180"/>
      <c r="G282" s="180"/>
    </row>
    <row r="283" spans="1:7">
      <c r="A283" s="180"/>
      <c r="B283" s="180"/>
      <c r="C283" s="180"/>
      <c r="E283" s="180"/>
      <c r="F283" s="180"/>
      <c r="G283" s="180"/>
    </row>
    <row r="284" spans="1:7">
      <c r="A284" s="180"/>
      <c r="B284" s="180"/>
      <c r="C284" s="180"/>
      <c r="E284" s="180"/>
      <c r="F284" s="180"/>
      <c r="G284" s="180"/>
    </row>
    <row r="285" spans="1:7">
      <c r="A285" s="180"/>
      <c r="B285" s="180"/>
      <c r="C285" s="180"/>
      <c r="E285" s="180"/>
      <c r="F285" s="180"/>
      <c r="G285" s="180"/>
    </row>
    <row r="286" spans="1:7">
      <c r="A286" s="180"/>
      <c r="B286" s="180"/>
      <c r="C286" s="180"/>
      <c r="E286" s="180"/>
      <c r="F286" s="180"/>
      <c r="G286" s="180"/>
    </row>
    <row r="287" spans="1:7">
      <c r="A287" s="180"/>
      <c r="B287" s="180"/>
      <c r="C287" s="180"/>
      <c r="E287" s="180"/>
      <c r="F287" s="180"/>
      <c r="G287" s="180"/>
    </row>
    <row r="288" spans="1:7">
      <c r="A288" s="180"/>
      <c r="B288" s="180"/>
      <c r="C288" s="180"/>
      <c r="E288" s="180"/>
      <c r="F288" s="180"/>
      <c r="G288" s="180"/>
    </row>
    <row r="289" spans="1:7">
      <c r="A289" s="180"/>
      <c r="B289" s="180"/>
      <c r="C289" s="180"/>
      <c r="E289" s="180"/>
      <c r="F289" s="180"/>
      <c r="G289" s="180"/>
    </row>
    <row r="290" spans="1:7">
      <c r="A290" s="180"/>
      <c r="B290" s="180"/>
      <c r="C290" s="180"/>
      <c r="E290" s="180"/>
      <c r="F290" s="180"/>
      <c r="G290" s="180"/>
    </row>
    <row r="291" spans="1:7">
      <c r="A291" s="180"/>
      <c r="B291" s="180"/>
      <c r="C291" s="180"/>
      <c r="E291" s="180"/>
      <c r="F291" s="180"/>
      <c r="G291" s="180"/>
    </row>
    <row r="292" spans="1:7">
      <c r="A292" s="180"/>
      <c r="B292" s="180"/>
      <c r="C292" s="180"/>
      <c r="E292" s="180"/>
      <c r="F292" s="180"/>
      <c r="G292" s="180"/>
    </row>
    <row r="293" spans="1:7">
      <c r="A293" s="180"/>
      <c r="B293" s="180"/>
      <c r="C293" s="180"/>
      <c r="E293" s="180"/>
      <c r="F293" s="180"/>
      <c r="G293" s="180"/>
    </row>
    <row r="294" spans="1:7">
      <c r="A294" s="180"/>
      <c r="B294" s="180"/>
      <c r="C294" s="180"/>
      <c r="E294" s="180"/>
      <c r="F294" s="180"/>
      <c r="G294" s="180"/>
    </row>
    <row r="295" spans="1:7">
      <c r="A295" s="180"/>
      <c r="B295" s="180"/>
      <c r="C295" s="180"/>
      <c r="E295" s="180"/>
      <c r="F295" s="180"/>
      <c r="G295" s="180"/>
    </row>
    <row r="296" spans="1:7">
      <c r="A296" s="180"/>
      <c r="B296" s="180"/>
      <c r="C296" s="180"/>
      <c r="E296" s="180"/>
      <c r="F296" s="180"/>
      <c r="G296" s="180"/>
    </row>
    <row r="297" spans="1:7">
      <c r="A297" s="180"/>
      <c r="B297" s="180"/>
      <c r="C297" s="180"/>
      <c r="E297" s="180"/>
      <c r="F297" s="180"/>
      <c r="G297" s="180"/>
    </row>
    <row r="298" spans="1:7">
      <c r="A298" s="180"/>
      <c r="B298" s="180"/>
      <c r="C298" s="180"/>
      <c r="E298" s="180"/>
      <c r="F298" s="180"/>
      <c r="G298" s="180"/>
    </row>
    <row r="299" spans="1:7">
      <c r="A299" s="180"/>
      <c r="B299" s="180"/>
      <c r="C299" s="180"/>
      <c r="E299" s="180"/>
      <c r="F299" s="180"/>
      <c r="G299" s="180"/>
    </row>
    <row r="300" spans="1:7">
      <c r="A300" s="180"/>
      <c r="B300" s="180"/>
      <c r="C300" s="180"/>
      <c r="E300" s="180"/>
      <c r="F300" s="180"/>
      <c r="G300" s="180"/>
    </row>
    <row r="301" spans="1:7">
      <c r="A301" s="180"/>
      <c r="B301" s="180"/>
      <c r="C301" s="180"/>
      <c r="E301" s="180"/>
      <c r="F301" s="180"/>
      <c r="G301" s="180"/>
    </row>
    <row r="302" spans="1:7">
      <c r="A302" s="180"/>
      <c r="B302" s="180"/>
      <c r="C302" s="180"/>
      <c r="E302" s="180"/>
      <c r="F302" s="180"/>
      <c r="G302" s="180"/>
    </row>
    <row r="303" spans="1:7">
      <c r="A303" s="180"/>
      <c r="B303" s="180"/>
      <c r="C303" s="180"/>
      <c r="E303" s="180"/>
      <c r="F303" s="180"/>
      <c r="G303" s="180"/>
    </row>
    <row r="304" spans="1:7">
      <c r="A304" s="180"/>
      <c r="B304" s="180"/>
      <c r="C304" s="180"/>
      <c r="E304" s="180"/>
      <c r="F304" s="180"/>
      <c r="G304" s="180"/>
    </row>
    <row r="305" spans="1:11">
      <c r="A305" s="180"/>
      <c r="B305" s="180"/>
      <c r="C305" s="180"/>
      <c r="E305" s="180"/>
      <c r="F305" s="180"/>
      <c r="G305" s="180"/>
    </row>
    <row r="306" spans="1:11">
      <c r="A306" s="180"/>
      <c r="B306" s="180"/>
      <c r="C306" s="180"/>
      <c r="E306" s="180"/>
      <c r="F306" s="180"/>
      <c r="G306" s="180"/>
      <c r="I306" s="180"/>
      <c r="J306" s="198"/>
      <c r="K306" s="198"/>
    </row>
    <row r="307" spans="1:11">
      <c r="A307" s="180"/>
      <c r="B307" s="180"/>
      <c r="C307" s="180"/>
      <c r="E307" s="180"/>
      <c r="F307" s="180"/>
      <c r="G307" s="180"/>
    </row>
    <row r="308" spans="1:11">
      <c r="A308" s="180"/>
      <c r="B308" s="180"/>
      <c r="C308" s="180"/>
      <c r="E308" s="180"/>
      <c r="F308" s="180"/>
      <c r="G308" s="180"/>
    </row>
    <row r="309" spans="1:11">
      <c r="A309" s="180"/>
      <c r="B309" s="180"/>
      <c r="C309" s="180"/>
      <c r="E309" s="180"/>
      <c r="F309" s="180"/>
      <c r="G309" s="180"/>
    </row>
    <row r="310" spans="1:11">
      <c r="A310" s="180"/>
      <c r="B310" s="180"/>
      <c r="C310" s="180"/>
      <c r="E310" s="180"/>
      <c r="F310" s="180"/>
      <c r="G310" s="180"/>
    </row>
    <row r="311" spans="1:11">
      <c r="A311" s="180"/>
      <c r="B311" s="180"/>
      <c r="C311" s="180"/>
      <c r="E311" s="180"/>
      <c r="F311" s="180"/>
      <c r="G311" s="180"/>
    </row>
    <row r="312" spans="1:11">
      <c r="A312" s="180"/>
      <c r="B312" s="180"/>
      <c r="C312" s="180"/>
      <c r="E312" s="180"/>
      <c r="F312" s="180"/>
      <c r="G312" s="180"/>
    </row>
    <row r="314" spans="1:11">
      <c r="A314" s="180"/>
      <c r="B314" s="180"/>
      <c r="C314" s="180"/>
      <c r="E314" s="180"/>
      <c r="F314" s="180"/>
      <c r="G314" s="180"/>
    </row>
    <row r="315" spans="1:11">
      <c r="A315" s="180"/>
      <c r="B315" s="180"/>
      <c r="C315" s="180"/>
      <c r="E315" s="180"/>
      <c r="F315" s="180"/>
      <c r="G315" s="180"/>
    </row>
    <row r="316" spans="1:11">
      <c r="A316" s="180"/>
      <c r="B316" s="180"/>
      <c r="C316" s="180"/>
      <c r="E316" s="180"/>
      <c r="F316" s="180"/>
      <c r="G316" s="180"/>
    </row>
    <row r="317" spans="1:11">
      <c r="A317" s="180"/>
      <c r="B317" s="180"/>
      <c r="C317" s="180"/>
      <c r="E317" s="180"/>
      <c r="F317" s="180"/>
      <c r="G317" s="180"/>
    </row>
    <row r="318" spans="1:11">
      <c r="A318" s="180"/>
      <c r="B318" s="180"/>
      <c r="C318" s="180"/>
      <c r="E318" s="180"/>
      <c r="F318" s="180"/>
      <c r="G318" s="180"/>
    </row>
    <row r="319" spans="1:11">
      <c r="A319" s="180"/>
      <c r="B319" s="180"/>
      <c r="C319" s="180"/>
      <c r="E319" s="180"/>
      <c r="F319" s="180"/>
      <c r="G319" s="180"/>
    </row>
    <row r="321" spans="1:7">
      <c r="A321" s="180"/>
      <c r="B321" s="180"/>
      <c r="C321" s="180"/>
      <c r="E321" s="180"/>
      <c r="F321" s="180"/>
      <c r="G321" s="180"/>
    </row>
    <row r="322" spans="1:7">
      <c r="A322" s="180"/>
      <c r="B322" s="180"/>
      <c r="C322" s="180"/>
      <c r="E322" s="180"/>
      <c r="F322" s="180"/>
      <c r="G322" s="180"/>
    </row>
    <row r="323" spans="1:7">
      <c r="A323" s="180"/>
      <c r="B323" s="180"/>
      <c r="C323" s="180"/>
      <c r="E323" s="180"/>
      <c r="F323" s="180"/>
      <c r="G323" s="180"/>
    </row>
    <row r="324" spans="1:7">
      <c r="A324" s="180"/>
      <c r="B324" s="180"/>
      <c r="C324" s="180"/>
      <c r="E324" s="180"/>
      <c r="F324" s="180"/>
      <c r="G324" s="180"/>
    </row>
    <row r="325" spans="1:7">
      <c r="A325" s="180"/>
      <c r="B325" s="180"/>
      <c r="C325" s="180"/>
      <c r="E325" s="180"/>
      <c r="F325" s="180"/>
      <c r="G325" s="180"/>
    </row>
    <row r="326" spans="1:7">
      <c r="A326" s="180"/>
      <c r="B326" s="180"/>
      <c r="C326" s="180"/>
      <c r="E326" s="180"/>
      <c r="F326" s="180"/>
      <c r="G326" s="180"/>
    </row>
    <row r="327" spans="1:7">
      <c r="A327" s="180"/>
      <c r="B327" s="180"/>
      <c r="C327" s="180"/>
      <c r="E327" s="180"/>
      <c r="F327" s="180"/>
      <c r="G327" s="180"/>
    </row>
    <row r="328" spans="1:7">
      <c r="A328" s="180"/>
      <c r="B328" s="180"/>
      <c r="C328" s="180"/>
      <c r="E328" s="180"/>
      <c r="F328" s="180"/>
      <c r="G328" s="180"/>
    </row>
    <row r="329" spans="1:7">
      <c r="A329" s="180"/>
      <c r="B329" s="180"/>
      <c r="C329" s="180"/>
      <c r="E329" s="180"/>
      <c r="F329" s="180"/>
      <c r="G329" s="180"/>
    </row>
    <row r="330" spans="1:7">
      <c r="A330" s="180"/>
      <c r="B330" s="180"/>
      <c r="C330" s="180"/>
      <c r="E330" s="180"/>
      <c r="F330" s="180"/>
      <c r="G330" s="180"/>
    </row>
    <row r="331" spans="1:7">
      <c r="A331" s="180"/>
      <c r="B331" s="180"/>
      <c r="C331" s="180"/>
      <c r="E331" s="180"/>
      <c r="F331" s="180"/>
      <c r="G331" s="180"/>
    </row>
    <row r="332" spans="1:7">
      <c r="A332" s="180"/>
      <c r="B332" s="180"/>
      <c r="C332" s="180"/>
      <c r="E332" s="180"/>
      <c r="F332" s="180"/>
      <c r="G332" s="180"/>
    </row>
    <row r="334" spans="1:7">
      <c r="A334" s="180"/>
      <c r="B334" s="180"/>
      <c r="C334" s="180"/>
      <c r="E334" s="180"/>
      <c r="F334" s="180"/>
      <c r="G334" s="180"/>
    </row>
    <row r="335" spans="1:7">
      <c r="A335" s="180"/>
      <c r="B335" s="180"/>
      <c r="C335" s="180"/>
      <c r="E335" s="180"/>
      <c r="F335" s="180"/>
      <c r="G335" s="180"/>
    </row>
    <row r="337" spans="1:11">
      <c r="A337" s="180"/>
      <c r="C337" s="180"/>
      <c r="E337" s="180"/>
      <c r="G337" s="180"/>
      <c r="I337" s="180"/>
      <c r="J337" s="180"/>
      <c r="K337" s="180"/>
    </row>
  </sheetData>
  <sortState ref="A8:C325">
    <sortCondition ref="A325"/>
  </sortState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G341"/>
  <sheetViews>
    <sheetView workbookViewId="0">
      <selection activeCell="E25" sqref="E25"/>
    </sheetView>
  </sheetViews>
  <sheetFormatPr baseColWidth="10" defaultColWidth="11" defaultRowHeight="11.5"/>
  <cols>
    <col min="1" max="1" width="26.25" style="208" customWidth="1"/>
    <col min="2" max="2" width="11" style="193"/>
    <col min="3" max="3" width="11" style="208"/>
    <col min="4" max="4" width="26.25" style="208" customWidth="1"/>
    <col min="5" max="5" width="6.58203125" style="208" customWidth="1"/>
    <col min="6" max="6" width="9.75" style="208" customWidth="1"/>
    <col min="7" max="16384" width="11" style="208"/>
  </cols>
  <sheetData>
    <row r="1" spans="1:7" ht="27" customHeight="1">
      <c r="A1" s="749" t="s">
        <v>534</v>
      </c>
      <c r="B1" s="749"/>
      <c r="D1" s="958"/>
      <c r="E1" s="958"/>
      <c r="F1" s="958"/>
      <c r="G1" s="958"/>
    </row>
    <row r="2" spans="1:7">
      <c r="A2" s="155" t="s">
        <v>329</v>
      </c>
      <c r="E2" s="309"/>
      <c r="F2" s="344"/>
    </row>
    <row r="3" spans="1:7" ht="13" customHeight="1">
      <c r="A3" s="237" t="s">
        <v>535</v>
      </c>
      <c r="D3" s="11"/>
    </row>
    <row r="4" spans="1:7" ht="13" customHeight="1">
      <c r="A4" s="349"/>
      <c r="B4" s="13"/>
      <c r="C4" s="433"/>
      <c r="D4" s="345"/>
      <c r="E4" s="433"/>
      <c r="F4" s="433"/>
    </row>
    <row r="5" spans="1:7" ht="13" customHeight="1">
      <c r="A5" s="349"/>
      <c r="B5" s="13"/>
      <c r="C5" s="433"/>
      <c r="D5" s="345"/>
      <c r="E5" s="433"/>
      <c r="F5" s="433"/>
    </row>
    <row r="6" spans="1:7">
      <c r="A6" s="433" t="s">
        <v>322</v>
      </c>
      <c r="B6" s="13" t="s">
        <v>4</v>
      </c>
      <c r="C6" s="433"/>
      <c r="D6" s="433"/>
      <c r="E6" s="433"/>
      <c r="F6" s="433"/>
    </row>
    <row r="7" spans="1:7">
      <c r="A7" s="208" t="s">
        <v>41</v>
      </c>
      <c r="B7" s="193" t="s">
        <v>155</v>
      </c>
      <c r="C7" s="183" t="s">
        <v>338</v>
      </c>
      <c r="E7" s="316"/>
      <c r="F7" s="344"/>
    </row>
    <row r="8" spans="1:7">
      <c r="A8" s="235" t="s">
        <v>123</v>
      </c>
      <c r="B8" s="737" t="s">
        <v>243</v>
      </c>
      <c r="C8" s="183" t="s">
        <v>512</v>
      </c>
      <c r="E8" s="316"/>
      <c r="F8" s="344"/>
    </row>
    <row r="9" spans="1:7">
      <c r="A9" s="235" t="s">
        <v>36</v>
      </c>
      <c r="B9" s="737" t="s">
        <v>320</v>
      </c>
      <c r="C9" s="183" t="s">
        <v>512</v>
      </c>
      <c r="E9" s="316"/>
      <c r="F9" s="344"/>
    </row>
    <row r="10" spans="1:7">
      <c r="A10" s="208" t="s">
        <v>69</v>
      </c>
      <c r="B10" s="193" t="s">
        <v>269</v>
      </c>
      <c r="C10" s="183" t="s">
        <v>512</v>
      </c>
      <c r="E10" s="316"/>
      <c r="F10" s="344"/>
    </row>
    <row r="11" spans="1:7">
      <c r="A11" s="208" t="s">
        <v>33</v>
      </c>
      <c r="B11" s="193" t="s">
        <v>301</v>
      </c>
      <c r="C11" s="183" t="s">
        <v>512</v>
      </c>
      <c r="E11" s="316"/>
      <c r="F11" s="344"/>
    </row>
    <row r="12" spans="1:7">
      <c r="A12" s="208" t="s">
        <v>124</v>
      </c>
      <c r="B12" s="193" t="s">
        <v>313</v>
      </c>
      <c r="C12" s="183" t="s">
        <v>512</v>
      </c>
      <c r="E12" s="316"/>
      <c r="F12" s="344"/>
    </row>
    <row r="13" spans="1:7">
      <c r="A13" s="235" t="s">
        <v>55</v>
      </c>
      <c r="B13" s="737" t="s">
        <v>184</v>
      </c>
      <c r="C13" s="183" t="s">
        <v>512</v>
      </c>
      <c r="E13" s="316"/>
      <c r="F13" s="344"/>
    </row>
    <row r="14" spans="1:7">
      <c r="A14" s="235" t="s">
        <v>88</v>
      </c>
      <c r="B14" s="737" t="s">
        <v>189</v>
      </c>
      <c r="C14" s="183" t="s">
        <v>512</v>
      </c>
      <c r="E14" s="316"/>
      <c r="F14" s="344"/>
    </row>
    <row r="15" spans="1:7">
      <c r="A15" s="235" t="s">
        <v>87</v>
      </c>
      <c r="B15" s="737" t="s">
        <v>226</v>
      </c>
      <c r="C15" s="183" t="s">
        <v>512</v>
      </c>
      <c r="E15" s="316"/>
      <c r="F15" s="344"/>
    </row>
    <row r="16" spans="1:7">
      <c r="A16" s="235" t="s">
        <v>136</v>
      </c>
      <c r="B16" s="737" t="s">
        <v>213</v>
      </c>
      <c r="C16" s="183" t="s">
        <v>512</v>
      </c>
      <c r="E16" s="316"/>
      <c r="F16" s="344"/>
    </row>
    <row r="17" spans="1:6">
      <c r="A17" s="235" t="s">
        <v>11</v>
      </c>
      <c r="B17" s="737" t="s">
        <v>300</v>
      </c>
      <c r="C17" s="183" t="s">
        <v>512</v>
      </c>
      <c r="E17" s="316"/>
      <c r="F17" s="344"/>
    </row>
    <row r="18" spans="1:6">
      <c r="A18" s="208" t="s">
        <v>84</v>
      </c>
      <c r="B18" s="193" t="s">
        <v>155</v>
      </c>
      <c r="C18" s="183" t="s">
        <v>338</v>
      </c>
      <c r="E18" s="316"/>
      <c r="F18" s="344"/>
    </row>
    <row r="19" spans="1:6">
      <c r="A19" s="235" t="s">
        <v>78</v>
      </c>
      <c r="B19" s="737" t="s">
        <v>190</v>
      </c>
      <c r="C19" s="183" t="s">
        <v>512</v>
      </c>
      <c r="E19" s="316"/>
      <c r="F19" s="344"/>
    </row>
    <row r="20" spans="1:6">
      <c r="A20" s="235" t="s">
        <v>85</v>
      </c>
      <c r="B20" s="737" t="s">
        <v>288</v>
      </c>
      <c r="C20" s="183" t="s">
        <v>512</v>
      </c>
      <c r="E20" s="316"/>
      <c r="F20" s="344"/>
    </row>
    <row r="21" spans="1:6">
      <c r="A21" s="208" t="s">
        <v>81</v>
      </c>
      <c r="B21" s="193" t="s">
        <v>263</v>
      </c>
      <c r="C21" s="183" t="s">
        <v>512</v>
      </c>
      <c r="E21" s="316"/>
      <c r="F21" s="344"/>
    </row>
    <row r="22" spans="1:6">
      <c r="A22" s="208" t="s">
        <v>111</v>
      </c>
      <c r="B22" s="193" t="s">
        <v>278</v>
      </c>
      <c r="C22" s="183" t="s">
        <v>512</v>
      </c>
      <c r="E22" s="316"/>
      <c r="F22" s="344"/>
    </row>
    <row r="23" spans="1:6">
      <c r="A23" s="235" t="s">
        <v>128</v>
      </c>
      <c r="B23" s="737" t="s">
        <v>304</v>
      </c>
      <c r="C23" s="183" t="s">
        <v>512</v>
      </c>
      <c r="E23" s="316"/>
      <c r="F23" s="344"/>
    </row>
    <row r="24" spans="1:6">
      <c r="A24" s="208" t="s">
        <v>9</v>
      </c>
      <c r="B24" s="193" t="s">
        <v>312</v>
      </c>
      <c r="C24" s="183" t="s">
        <v>512</v>
      </c>
    </row>
    <row r="25" spans="1:6">
      <c r="A25" s="235" t="s">
        <v>323</v>
      </c>
      <c r="B25" s="737" t="s">
        <v>292</v>
      </c>
      <c r="C25" s="183" t="s">
        <v>512</v>
      </c>
      <c r="D25" s="235"/>
      <c r="E25" s="236"/>
    </row>
    <row r="26" spans="1:6">
      <c r="A26" s="208" t="s">
        <v>94</v>
      </c>
      <c r="B26" s="193" t="s">
        <v>217</v>
      </c>
      <c r="C26" s="183" t="s">
        <v>512</v>
      </c>
    </row>
    <row r="27" spans="1:6">
      <c r="A27" s="235" t="s">
        <v>60</v>
      </c>
      <c r="B27" s="737" t="s">
        <v>287</v>
      </c>
      <c r="C27" s="183" t="s">
        <v>512</v>
      </c>
      <c r="E27" s="316"/>
      <c r="F27" s="344"/>
    </row>
    <row r="28" spans="1:6">
      <c r="A28" s="235" t="s">
        <v>79</v>
      </c>
      <c r="B28" s="737" t="s">
        <v>284</v>
      </c>
      <c r="C28" s="183" t="s">
        <v>512</v>
      </c>
      <c r="E28" s="316"/>
      <c r="F28" s="344"/>
    </row>
    <row r="29" spans="1:6">
      <c r="A29" s="235" t="s">
        <v>65</v>
      </c>
      <c r="B29" s="737" t="s">
        <v>310</v>
      </c>
      <c r="C29" s="183" t="s">
        <v>512</v>
      </c>
      <c r="D29" s="235"/>
      <c r="E29" s="236"/>
    </row>
    <row r="30" spans="1:6">
      <c r="A30" s="235" t="s">
        <v>57</v>
      </c>
      <c r="B30" s="737" t="s">
        <v>295</v>
      </c>
      <c r="C30" s="183" t="s">
        <v>512</v>
      </c>
      <c r="E30" s="316"/>
      <c r="F30" s="344"/>
    </row>
    <row r="31" spans="1:6">
      <c r="A31" s="235" t="s">
        <v>38</v>
      </c>
      <c r="B31" s="737" t="s">
        <v>182</v>
      </c>
      <c r="C31" s="183" t="s">
        <v>512</v>
      </c>
      <c r="E31" s="316"/>
      <c r="F31" s="344"/>
    </row>
    <row r="32" spans="1:6">
      <c r="A32" s="235" t="s">
        <v>58</v>
      </c>
      <c r="B32" s="193" t="s">
        <v>201</v>
      </c>
      <c r="C32" s="183" t="s">
        <v>512</v>
      </c>
      <c r="D32" s="235"/>
      <c r="E32" s="236"/>
    </row>
    <row r="33" spans="1:6">
      <c r="A33" s="235" t="s">
        <v>1</v>
      </c>
      <c r="B33" s="737" t="s">
        <v>196</v>
      </c>
      <c r="C33" s="183" t="s">
        <v>512</v>
      </c>
      <c r="E33" s="316"/>
      <c r="F33" s="344"/>
    </row>
    <row r="34" spans="1:6">
      <c r="A34" s="208" t="s">
        <v>31</v>
      </c>
      <c r="B34" s="193" t="s">
        <v>285</v>
      </c>
      <c r="C34" s="183" t="s">
        <v>512</v>
      </c>
    </row>
    <row r="35" spans="1:6">
      <c r="A35" s="235" t="s">
        <v>113</v>
      </c>
      <c r="B35" s="737" t="s">
        <v>261</v>
      </c>
      <c r="C35" s="183" t="s">
        <v>512</v>
      </c>
      <c r="E35" s="316"/>
      <c r="F35" s="344"/>
    </row>
    <row r="36" spans="1:6">
      <c r="A36" s="235" t="s">
        <v>324</v>
      </c>
      <c r="B36" s="737" t="s">
        <v>229</v>
      </c>
      <c r="C36" s="183" t="s">
        <v>512</v>
      </c>
      <c r="E36" s="316"/>
      <c r="F36" s="344"/>
    </row>
    <row r="37" spans="1:6">
      <c r="A37" s="235" t="s">
        <v>114</v>
      </c>
      <c r="B37" s="737" t="s">
        <v>272</v>
      </c>
      <c r="C37" s="183" t="s">
        <v>512</v>
      </c>
      <c r="E37" s="316"/>
      <c r="F37" s="344"/>
    </row>
    <row r="38" spans="1:6">
      <c r="A38" s="235" t="s">
        <v>73</v>
      </c>
      <c r="B38" s="737" t="s">
        <v>155</v>
      </c>
      <c r="C38" s="183" t="s">
        <v>338</v>
      </c>
      <c r="E38" s="316"/>
      <c r="F38" s="344"/>
    </row>
    <row r="39" spans="1:6">
      <c r="A39" s="235" t="s">
        <v>138</v>
      </c>
      <c r="B39" s="737" t="s">
        <v>212</v>
      </c>
      <c r="C39" s="183" t="s">
        <v>512</v>
      </c>
      <c r="E39" s="316"/>
      <c r="F39" s="344"/>
    </row>
    <row r="40" spans="1:6">
      <c r="A40" s="235" t="s">
        <v>80</v>
      </c>
      <c r="B40" s="737" t="s">
        <v>200</v>
      </c>
      <c r="C40" s="183" t="s">
        <v>512</v>
      </c>
      <c r="E40" s="316"/>
      <c r="F40" s="344"/>
    </row>
    <row r="41" spans="1:6">
      <c r="A41" s="235" t="s">
        <v>103</v>
      </c>
      <c r="B41" s="737" t="s">
        <v>178</v>
      </c>
      <c r="C41" s="183" t="s">
        <v>512</v>
      </c>
      <c r="E41" s="316"/>
      <c r="F41" s="344"/>
    </row>
    <row r="42" spans="1:6">
      <c r="A42" s="235" t="s">
        <v>64</v>
      </c>
      <c r="B42" s="737" t="s">
        <v>282</v>
      </c>
      <c r="C42" s="183" t="s">
        <v>512</v>
      </c>
      <c r="E42" s="316"/>
      <c r="F42" s="344"/>
    </row>
    <row r="43" spans="1:6">
      <c r="A43" s="235" t="s">
        <v>19</v>
      </c>
      <c r="B43" s="737" t="s">
        <v>266</v>
      </c>
      <c r="C43" s="183" t="s">
        <v>512</v>
      </c>
      <c r="E43" s="316"/>
      <c r="F43" s="344"/>
    </row>
    <row r="44" spans="1:6">
      <c r="A44" s="208" t="s">
        <v>100</v>
      </c>
      <c r="B44" s="193" t="s">
        <v>306</v>
      </c>
      <c r="C44" s="183" t="s">
        <v>512</v>
      </c>
    </row>
    <row r="45" spans="1:6">
      <c r="A45" s="208" t="s">
        <v>134</v>
      </c>
      <c r="B45" s="193" t="s">
        <v>199</v>
      </c>
      <c r="C45" s="183" t="s">
        <v>512</v>
      </c>
    </row>
    <row r="46" spans="1:6">
      <c r="A46" s="235" t="s">
        <v>17</v>
      </c>
      <c r="B46" s="737" t="s">
        <v>290</v>
      </c>
      <c r="C46" s="183" t="s">
        <v>512</v>
      </c>
      <c r="E46" s="316"/>
      <c r="F46" s="344"/>
    </row>
    <row r="47" spans="1:6">
      <c r="A47" s="235" t="s">
        <v>105</v>
      </c>
      <c r="B47" s="737" t="s">
        <v>179</v>
      </c>
      <c r="C47" s="183" t="s">
        <v>512</v>
      </c>
      <c r="E47" s="316"/>
      <c r="F47" s="344"/>
    </row>
    <row r="48" spans="1:6">
      <c r="A48" s="235" t="s">
        <v>24</v>
      </c>
      <c r="B48" s="737" t="s">
        <v>183</v>
      </c>
      <c r="C48" s="183" t="s">
        <v>512</v>
      </c>
      <c r="E48" s="316"/>
      <c r="F48" s="344"/>
    </row>
    <row r="49" spans="1:6">
      <c r="A49" s="208" t="s">
        <v>131</v>
      </c>
      <c r="B49" s="193" t="s">
        <v>257</v>
      </c>
      <c r="C49" s="183" t="s">
        <v>512</v>
      </c>
    </row>
    <row r="50" spans="1:6">
      <c r="A50" s="235" t="s">
        <v>222</v>
      </c>
      <c r="B50" s="737" t="s">
        <v>273</v>
      </c>
      <c r="C50" s="183" t="s">
        <v>512</v>
      </c>
      <c r="E50" s="316"/>
      <c r="F50" s="344"/>
    </row>
    <row r="51" spans="1:6">
      <c r="A51" s="235" t="s">
        <v>112</v>
      </c>
      <c r="B51" s="737" t="s">
        <v>308</v>
      </c>
      <c r="C51" s="183" t="s">
        <v>512</v>
      </c>
      <c r="E51" s="316"/>
      <c r="F51" s="344"/>
    </row>
    <row r="52" spans="1:6">
      <c r="A52" s="208" t="s">
        <v>20</v>
      </c>
      <c r="B52" s="193" t="s">
        <v>175</v>
      </c>
      <c r="C52" s="183" t="s">
        <v>512</v>
      </c>
    </row>
    <row r="53" spans="1:6">
      <c r="A53" s="235" t="s">
        <v>48</v>
      </c>
      <c r="B53" s="737" t="s">
        <v>264</v>
      </c>
      <c r="C53" s="183" t="s">
        <v>512</v>
      </c>
      <c r="E53" s="316"/>
      <c r="F53" s="344"/>
    </row>
    <row r="54" spans="1:6">
      <c r="A54" s="208" t="s">
        <v>75</v>
      </c>
      <c r="B54" s="193" t="s">
        <v>267</v>
      </c>
      <c r="C54" s="183" t="s">
        <v>512</v>
      </c>
    </row>
    <row r="55" spans="1:6">
      <c r="A55" s="208" t="s">
        <v>68</v>
      </c>
      <c r="B55" s="193" t="s">
        <v>319</v>
      </c>
      <c r="C55" s="183" t="s">
        <v>512</v>
      </c>
    </row>
    <row r="56" spans="1:6">
      <c r="A56" s="235" t="s">
        <v>77</v>
      </c>
      <c r="B56" s="737" t="s">
        <v>253</v>
      </c>
      <c r="C56" s="183" t="s">
        <v>512</v>
      </c>
      <c r="E56" s="316"/>
      <c r="F56" s="344"/>
    </row>
    <row r="57" spans="1:6">
      <c r="A57" s="235" t="s">
        <v>89</v>
      </c>
      <c r="B57" s="737" t="s">
        <v>244</v>
      </c>
      <c r="C57" s="183" t="s">
        <v>512</v>
      </c>
      <c r="D57" s="235"/>
      <c r="E57" s="236"/>
    </row>
    <row r="58" spans="1:6">
      <c r="A58" s="235" t="s">
        <v>93</v>
      </c>
      <c r="B58" s="737" t="s">
        <v>171</v>
      </c>
      <c r="C58" s="183" t="s">
        <v>512</v>
      </c>
      <c r="E58" s="316"/>
      <c r="F58" s="344"/>
    </row>
    <row r="59" spans="1:6">
      <c r="A59" s="235" t="s">
        <v>82</v>
      </c>
      <c r="B59" s="737" t="s">
        <v>215</v>
      </c>
      <c r="C59" s="183" t="s">
        <v>512</v>
      </c>
      <c r="E59" s="316"/>
      <c r="F59" s="344"/>
    </row>
    <row r="60" spans="1:6">
      <c r="A60" s="208" t="s">
        <v>145</v>
      </c>
      <c r="B60" s="193" t="s">
        <v>194</v>
      </c>
      <c r="C60" s="183" t="s">
        <v>512</v>
      </c>
    </row>
    <row r="61" spans="1:6">
      <c r="A61" s="208" t="s">
        <v>6</v>
      </c>
      <c r="B61" s="193" t="s">
        <v>297</v>
      </c>
      <c r="C61" s="183" t="s">
        <v>512</v>
      </c>
    </row>
    <row r="62" spans="1:6">
      <c r="A62" s="235" t="s">
        <v>8</v>
      </c>
      <c r="B62" s="737" t="s">
        <v>218</v>
      </c>
      <c r="C62" s="183" t="s">
        <v>512</v>
      </c>
      <c r="E62" s="316"/>
      <c r="F62" s="344"/>
    </row>
    <row r="63" spans="1:6">
      <c r="A63" s="235" t="s">
        <v>22</v>
      </c>
      <c r="B63" s="737" t="s">
        <v>234</v>
      </c>
      <c r="C63" s="183" t="s">
        <v>512</v>
      </c>
      <c r="E63" s="316"/>
      <c r="F63" s="344"/>
    </row>
    <row r="64" spans="1:6">
      <c r="A64" s="208" t="s">
        <v>40</v>
      </c>
      <c r="B64" s="193" t="s">
        <v>155</v>
      </c>
      <c r="C64" s="183" t="s">
        <v>338</v>
      </c>
    </row>
    <row r="65" spans="1:6">
      <c r="A65" s="235" t="s">
        <v>110</v>
      </c>
      <c r="B65" s="737" t="s">
        <v>192</v>
      </c>
      <c r="C65" s="183" t="s">
        <v>512</v>
      </c>
      <c r="E65" s="316"/>
      <c r="F65" s="344"/>
    </row>
    <row r="66" spans="1:6">
      <c r="A66" s="235" t="s">
        <v>91</v>
      </c>
      <c r="B66" s="737" t="s">
        <v>188</v>
      </c>
      <c r="C66" s="183" t="s">
        <v>512</v>
      </c>
      <c r="E66" s="316"/>
      <c r="F66" s="344"/>
    </row>
    <row r="67" spans="1:6">
      <c r="A67" s="235" t="s">
        <v>26</v>
      </c>
      <c r="B67" s="737" t="s">
        <v>198</v>
      </c>
      <c r="C67" s="183" t="s">
        <v>512</v>
      </c>
      <c r="E67" s="316"/>
      <c r="F67" s="344"/>
    </row>
    <row r="68" spans="1:6">
      <c r="A68" s="235" t="s">
        <v>14</v>
      </c>
      <c r="B68" s="737" t="s">
        <v>174</v>
      </c>
      <c r="C68" s="183" t="s">
        <v>512</v>
      </c>
      <c r="E68" s="316"/>
      <c r="F68" s="344"/>
    </row>
    <row r="69" spans="1:6">
      <c r="A69" s="235" t="s">
        <v>97</v>
      </c>
      <c r="B69" s="737" t="s">
        <v>298</v>
      </c>
      <c r="C69" s="183" t="s">
        <v>512</v>
      </c>
      <c r="E69" s="316"/>
      <c r="F69" s="344"/>
    </row>
    <row r="70" spans="1:6">
      <c r="A70" s="235" t="s">
        <v>63</v>
      </c>
      <c r="B70" s="737" t="s">
        <v>274</v>
      </c>
      <c r="C70" s="183" t="s">
        <v>512</v>
      </c>
      <c r="E70" s="316"/>
      <c r="F70" s="344"/>
    </row>
    <row r="71" spans="1:6">
      <c r="A71" s="235" t="s">
        <v>34</v>
      </c>
      <c r="B71" s="737" t="s">
        <v>299</v>
      </c>
      <c r="C71" s="183" t="s">
        <v>512</v>
      </c>
      <c r="E71" s="316"/>
      <c r="F71" s="344"/>
    </row>
    <row r="72" spans="1:6">
      <c r="A72" s="235" t="s">
        <v>125</v>
      </c>
      <c r="B72" s="737" t="s">
        <v>214</v>
      </c>
      <c r="C72" s="183" t="s">
        <v>512</v>
      </c>
      <c r="E72" s="316"/>
      <c r="F72" s="344"/>
    </row>
    <row r="73" spans="1:6">
      <c r="A73" s="208" t="s">
        <v>102</v>
      </c>
      <c r="B73" s="193" t="s">
        <v>228</v>
      </c>
      <c r="C73" s="183" t="s">
        <v>512</v>
      </c>
    </row>
    <row r="74" spans="1:6">
      <c r="A74" s="235" t="s">
        <v>98</v>
      </c>
      <c r="B74" s="737" t="s">
        <v>238</v>
      </c>
      <c r="C74" s="183" t="s">
        <v>512</v>
      </c>
      <c r="E74" s="316"/>
      <c r="F74" s="344"/>
    </row>
    <row r="75" spans="1:6">
      <c r="A75" s="235" t="s">
        <v>126</v>
      </c>
      <c r="B75" s="737" t="s">
        <v>209</v>
      </c>
      <c r="C75" s="183" t="s">
        <v>512</v>
      </c>
      <c r="E75" s="316"/>
      <c r="F75" s="344"/>
    </row>
    <row r="76" spans="1:6">
      <c r="A76" s="235" t="s">
        <v>117</v>
      </c>
      <c r="B76" s="737" t="s">
        <v>289</v>
      </c>
      <c r="C76" s="183" t="s">
        <v>512</v>
      </c>
      <c r="E76" s="316"/>
      <c r="F76" s="344"/>
    </row>
    <row r="77" spans="1:6">
      <c r="A77" s="235" t="s">
        <v>130</v>
      </c>
      <c r="B77" s="737" t="s">
        <v>225</v>
      </c>
      <c r="C77" s="183" t="s">
        <v>512</v>
      </c>
      <c r="E77" s="316"/>
      <c r="F77" s="344"/>
    </row>
    <row r="78" spans="1:6">
      <c r="A78" s="235" t="s">
        <v>96</v>
      </c>
      <c r="B78" s="737" t="s">
        <v>155</v>
      </c>
      <c r="C78" s="183" t="s">
        <v>338</v>
      </c>
      <c r="E78" s="316"/>
      <c r="F78" s="344"/>
    </row>
    <row r="79" spans="1:6">
      <c r="A79" s="235" t="s">
        <v>118</v>
      </c>
      <c r="B79" s="737" t="s">
        <v>207</v>
      </c>
      <c r="C79" s="183" t="s">
        <v>512</v>
      </c>
      <c r="E79" s="316"/>
      <c r="F79" s="344"/>
    </row>
    <row r="80" spans="1:6">
      <c r="A80" s="235" t="s">
        <v>142</v>
      </c>
      <c r="B80" s="737" t="s">
        <v>186</v>
      </c>
      <c r="C80" s="183" t="s">
        <v>512</v>
      </c>
      <c r="E80" s="316"/>
      <c r="F80" s="344"/>
    </row>
    <row r="81" spans="1:6">
      <c r="A81" s="235" t="s">
        <v>531</v>
      </c>
      <c r="B81" s="737" t="s">
        <v>256</v>
      </c>
      <c r="C81" s="183" t="s">
        <v>512</v>
      </c>
      <c r="E81" s="316"/>
      <c r="F81" s="344"/>
    </row>
    <row r="82" spans="1:6">
      <c r="A82" s="235" t="s">
        <v>53</v>
      </c>
      <c r="B82" s="737" t="s">
        <v>302</v>
      </c>
      <c r="C82" s="183" t="s">
        <v>512</v>
      </c>
      <c r="E82" s="316"/>
      <c r="F82" s="344"/>
    </row>
    <row r="83" spans="1:6">
      <c r="A83" s="235" t="s">
        <v>62</v>
      </c>
      <c r="B83" s="737" t="s">
        <v>270</v>
      </c>
      <c r="C83" s="183" t="s">
        <v>512</v>
      </c>
      <c r="E83" s="316"/>
      <c r="F83" s="344"/>
    </row>
    <row r="84" spans="1:6">
      <c r="A84" s="235" t="s">
        <v>44</v>
      </c>
      <c r="B84" s="737" t="s">
        <v>195</v>
      </c>
      <c r="C84" s="183" t="s">
        <v>512</v>
      </c>
      <c r="E84" s="316"/>
      <c r="F84" s="344"/>
    </row>
    <row r="85" spans="1:6">
      <c r="A85" s="208" t="s">
        <v>66</v>
      </c>
      <c r="B85" s="193" t="s">
        <v>231</v>
      </c>
      <c r="C85" s="183" t="s">
        <v>512</v>
      </c>
    </row>
    <row r="86" spans="1:6">
      <c r="A86" s="235" t="s">
        <v>144</v>
      </c>
      <c r="B86" s="737" t="s">
        <v>206</v>
      </c>
      <c r="C86" s="183" t="s">
        <v>512</v>
      </c>
      <c r="E86" s="316"/>
      <c r="F86" s="344"/>
    </row>
    <row r="87" spans="1:6">
      <c r="A87" s="235" t="s">
        <v>133</v>
      </c>
      <c r="B87" s="737" t="s">
        <v>303</v>
      </c>
      <c r="C87" s="183" t="s">
        <v>512</v>
      </c>
      <c r="E87" s="316"/>
      <c r="F87" s="344"/>
    </row>
    <row r="88" spans="1:6">
      <c r="A88" s="235" t="s">
        <v>15</v>
      </c>
      <c r="B88" s="737" t="s">
        <v>216</v>
      </c>
      <c r="C88" s="183" t="s">
        <v>512</v>
      </c>
      <c r="E88" s="316"/>
      <c r="F88" s="344"/>
    </row>
    <row r="89" spans="1:6">
      <c r="A89" s="235" t="s">
        <v>115</v>
      </c>
      <c r="B89" s="737" t="s">
        <v>293</v>
      </c>
      <c r="C89" s="183" t="s">
        <v>512</v>
      </c>
      <c r="E89" s="316"/>
      <c r="F89" s="344"/>
    </row>
    <row r="90" spans="1:6">
      <c r="A90" s="235" t="s">
        <v>121</v>
      </c>
      <c r="B90" s="737" t="s">
        <v>307</v>
      </c>
      <c r="C90" s="183" t="s">
        <v>512</v>
      </c>
      <c r="E90" s="316"/>
      <c r="F90" s="344"/>
    </row>
    <row r="91" spans="1:6">
      <c r="A91" s="235" t="s">
        <v>140</v>
      </c>
      <c r="B91" s="737" t="s">
        <v>268</v>
      </c>
      <c r="C91" s="183" t="s">
        <v>512</v>
      </c>
      <c r="E91" s="316"/>
      <c r="F91" s="344"/>
    </row>
    <row r="92" spans="1:6">
      <c r="A92" s="235" t="s">
        <v>39</v>
      </c>
      <c r="B92" s="737" t="s">
        <v>239</v>
      </c>
      <c r="C92" s="183" t="s">
        <v>512</v>
      </c>
      <c r="E92" s="316"/>
      <c r="F92" s="344"/>
    </row>
    <row r="93" spans="1:6">
      <c r="A93" s="235" t="s">
        <v>51</v>
      </c>
      <c r="B93" s="737" t="s">
        <v>247</v>
      </c>
      <c r="C93" s="183" t="s">
        <v>512</v>
      </c>
      <c r="E93" s="316"/>
      <c r="F93" s="344"/>
    </row>
    <row r="94" spans="1:6">
      <c r="A94" s="235" t="s">
        <v>127</v>
      </c>
      <c r="B94" s="737" t="s">
        <v>294</v>
      </c>
      <c r="C94" s="183" t="s">
        <v>512</v>
      </c>
      <c r="E94" s="316"/>
      <c r="F94" s="344"/>
    </row>
    <row r="95" spans="1:6">
      <c r="A95" s="235" t="s">
        <v>42</v>
      </c>
      <c r="B95" s="737" t="s">
        <v>235</v>
      </c>
      <c r="C95" s="183" t="s">
        <v>512</v>
      </c>
      <c r="E95" s="316"/>
      <c r="F95" s="344"/>
    </row>
    <row r="96" spans="1:6">
      <c r="A96" s="235" t="s">
        <v>59</v>
      </c>
      <c r="B96" s="737" t="s">
        <v>172</v>
      </c>
      <c r="C96" s="183" t="s">
        <v>512</v>
      </c>
      <c r="E96" s="316"/>
      <c r="F96" s="344"/>
    </row>
    <row r="97" spans="1:7">
      <c r="A97" s="235" t="s">
        <v>116</v>
      </c>
      <c r="B97" s="737" t="s">
        <v>187</v>
      </c>
      <c r="C97" s="183" t="s">
        <v>512</v>
      </c>
      <c r="E97" s="316"/>
      <c r="F97" s="344"/>
    </row>
    <row r="98" spans="1:7">
      <c r="A98" s="235" t="s">
        <v>101</v>
      </c>
      <c r="B98" s="737" t="s">
        <v>233</v>
      </c>
      <c r="C98" s="183" t="s">
        <v>512</v>
      </c>
      <c r="E98" s="316"/>
      <c r="F98" s="344"/>
    </row>
    <row r="99" spans="1:7">
      <c r="A99" s="235" t="s">
        <v>61</v>
      </c>
      <c r="B99" s="737" t="s">
        <v>155</v>
      </c>
      <c r="C99" s="183" t="s">
        <v>338</v>
      </c>
      <c r="E99" s="316"/>
      <c r="F99" s="344"/>
    </row>
    <row r="100" spans="1:7">
      <c r="A100" s="235" t="s">
        <v>12</v>
      </c>
      <c r="B100" s="737" t="s">
        <v>279</v>
      </c>
      <c r="C100" s="183" t="s">
        <v>512</v>
      </c>
      <c r="D100" s="235"/>
      <c r="E100" s="236"/>
    </row>
    <row r="101" spans="1:7">
      <c r="A101" s="208" t="s">
        <v>109</v>
      </c>
      <c r="B101" s="193" t="s">
        <v>185</v>
      </c>
      <c r="C101" s="183" t="s">
        <v>512</v>
      </c>
      <c r="E101" s="316"/>
      <c r="F101" s="344"/>
    </row>
    <row r="102" spans="1:7">
      <c r="A102" s="235" t="s">
        <v>122</v>
      </c>
      <c r="B102" s="737" t="s">
        <v>316</v>
      </c>
      <c r="C102" s="183" t="s">
        <v>512</v>
      </c>
      <c r="E102" s="316"/>
      <c r="F102" s="344"/>
    </row>
    <row r="103" spans="1:7">
      <c r="A103" s="235" t="s">
        <v>10</v>
      </c>
      <c r="B103" s="737" t="s">
        <v>276</v>
      </c>
      <c r="C103" s="183" t="s">
        <v>512</v>
      </c>
      <c r="E103" s="316"/>
      <c r="F103" s="344"/>
    </row>
    <row r="104" spans="1:7">
      <c r="A104" s="208" t="s">
        <v>119</v>
      </c>
      <c r="B104" s="193" t="s">
        <v>262</v>
      </c>
      <c r="C104" s="183" t="s">
        <v>512</v>
      </c>
    </row>
    <row r="105" spans="1:7">
      <c r="A105" s="235" t="s">
        <v>99</v>
      </c>
      <c r="B105" s="737" t="s">
        <v>237</v>
      </c>
      <c r="C105" s="183" t="s">
        <v>512</v>
      </c>
      <c r="E105" s="316"/>
      <c r="F105" s="344"/>
    </row>
    <row r="106" spans="1:7">
      <c r="A106" s="235" t="s">
        <v>43</v>
      </c>
      <c r="B106" s="737" t="s">
        <v>265</v>
      </c>
      <c r="C106" s="183" t="s">
        <v>512</v>
      </c>
      <c r="E106" s="316"/>
      <c r="F106" s="344"/>
      <c r="G106" s="211"/>
    </row>
    <row r="107" spans="1:7">
      <c r="A107" s="235" t="s">
        <v>16</v>
      </c>
      <c r="B107" s="737" t="s">
        <v>245</v>
      </c>
      <c r="C107" s="183" t="s">
        <v>512</v>
      </c>
      <c r="E107" s="316"/>
      <c r="F107" s="344"/>
    </row>
    <row r="108" spans="1:7">
      <c r="A108" s="235" t="s">
        <v>35</v>
      </c>
      <c r="B108" s="737" t="s">
        <v>205</v>
      </c>
      <c r="C108" s="183" t="s">
        <v>512</v>
      </c>
      <c r="E108" s="316"/>
      <c r="F108" s="344"/>
      <c r="G108" s="211"/>
    </row>
    <row r="109" spans="1:7">
      <c r="A109" s="208" t="s">
        <v>74</v>
      </c>
      <c r="B109" s="193" t="s">
        <v>202</v>
      </c>
      <c r="C109" s="183" t="s">
        <v>512</v>
      </c>
    </row>
    <row r="110" spans="1:7">
      <c r="A110" s="235" t="s">
        <v>139</v>
      </c>
      <c r="B110" s="737" t="s">
        <v>197</v>
      </c>
      <c r="C110" s="183" t="s">
        <v>512</v>
      </c>
      <c r="E110" s="316"/>
      <c r="F110" s="344"/>
    </row>
    <row r="111" spans="1:7">
      <c r="A111" s="235" t="s">
        <v>54</v>
      </c>
      <c r="B111" s="737" t="s">
        <v>241</v>
      </c>
      <c r="C111" s="183" t="s">
        <v>512</v>
      </c>
      <c r="E111" s="316"/>
      <c r="F111" s="344"/>
    </row>
    <row r="112" spans="1:7">
      <c r="A112" s="235" t="s">
        <v>13</v>
      </c>
      <c r="B112" s="737" t="s">
        <v>211</v>
      </c>
      <c r="C112" s="183" t="s">
        <v>512</v>
      </c>
      <c r="E112" s="316"/>
      <c r="F112" s="344"/>
    </row>
    <row r="113" spans="1:7">
      <c r="A113" s="235" t="s">
        <v>72</v>
      </c>
      <c r="B113" s="737" t="s">
        <v>236</v>
      </c>
      <c r="C113" s="183" t="s">
        <v>512</v>
      </c>
      <c r="E113" s="316"/>
      <c r="F113" s="344"/>
    </row>
    <row r="114" spans="1:7">
      <c r="A114" s="235" t="s">
        <v>47</v>
      </c>
      <c r="B114" s="737" t="s">
        <v>204</v>
      </c>
      <c r="C114" s="183" t="s">
        <v>512</v>
      </c>
      <c r="E114" s="316"/>
      <c r="F114" s="344"/>
    </row>
    <row r="115" spans="1:7">
      <c r="A115" s="235" t="s">
        <v>70</v>
      </c>
      <c r="B115" s="737" t="s">
        <v>283</v>
      </c>
      <c r="C115" s="183" t="s">
        <v>512</v>
      </c>
      <c r="E115" s="316"/>
      <c r="F115" s="344"/>
    </row>
    <row r="116" spans="1:7">
      <c r="A116" s="208" t="s">
        <v>92</v>
      </c>
      <c r="B116" s="193" t="s">
        <v>311</v>
      </c>
      <c r="C116" s="183" t="s">
        <v>512</v>
      </c>
    </row>
    <row r="117" spans="1:7">
      <c r="A117" s="235" t="s">
        <v>108</v>
      </c>
      <c r="B117" s="737" t="s">
        <v>169</v>
      </c>
      <c r="C117" s="183" t="s">
        <v>512</v>
      </c>
      <c r="E117" s="316"/>
      <c r="F117" s="344"/>
    </row>
    <row r="118" spans="1:7">
      <c r="A118" s="235" t="s">
        <v>156</v>
      </c>
      <c r="B118" s="737" t="s">
        <v>210</v>
      </c>
      <c r="C118" s="183" t="s">
        <v>512</v>
      </c>
      <c r="E118" s="316"/>
      <c r="F118" s="344"/>
    </row>
    <row r="119" spans="1:7">
      <c r="A119" s="235" t="s">
        <v>129</v>
      </c>
      <c r="B119" s="737" t="s">
        <v>203</v>
      </c>
      <c r="C119" s="183" t="s">
        <v>512</v>
      </c>
    </row>
    <row r="120" spans="1:7">
      <c r="A120" s="235" t="s">
        <v>27</v>
      </c>
      <c r="B120" s="737" t="s">
        <v>317</v>
      </c>
      <c r="C120" s="183" t="s">
        <v>512</v>
      </c>
      <c r="E120" s="316"/>
      <c r="F120" s="344"/>
    </row>
    <row r="121" spans="1:7">
      <c r="A121" s="235" t="s">
        <v>219</v>
      </c>
      <c r="B121" s="737" t="s">
        <v>181</v>
      </c>
      <c r="C121" s="183" t="s">
        <v>512</v>
      </c>
      <c r="E121" s="316"/>
      <c r="F121" s="344"/>
    </row>
    <row r="122" spans="1:7">
      <c r="A122" s="235" t="s">
        <v>28</v>
      </c>
      <c r="B122" s="737" t="s">
        <v>191</v>
      </c>
      <c r="C122" s="183" t="s">
        <v>512</v>
      </c>
      <c r="E122" s="316"/>
      <c r="F122" s="344"/>
    </row>
    <row r="123" spans="1:7">
      <c r="A123" s="235" t="s">
        <v>56</v>
      </c>
      <c r="B123" s="737" t="s">
        <v>314</v>
      </c>
      <c r="C123" s="183" t="s">
        <v>512</v>
      </c>
      <c r="E123" s="316"/>
      <c r="F123" s="344"/>
    </row>
    <row r="124" spans="1:7">
      <c r="A124" s="235" t="s">
        <v>86</v>
      </c>
      <c r="B124" s="737" t="s">
        <v>176</v>
      </c>
      <c r="C124" s="183" t="s">
        <v>512</v>
      </c>
      <c r="E124" s="316"/>
      <c r="F124" s="344"/>
    </row>
    <row r="125" spans="1:7">
      <c r="A125" s="235" t="s">
        <v>0</v>
      </c>
      <c r="B125" s="737" t="s">
        <v>173</v>
      </c>
      <c r="C125" s="183" t="s">
        <v>512</v>
      </c>
      <c r="E125" s="316"/>
      <c r="F125" s="344"/>
      <c r="G125" s="211"/>
    </row>
    <row r="126" spans="1:7">
      <c r="A126" s="235" t="s">
        <v>52</v>
      </c>
      <c r="B126" s="737" t="s">
        <v>155</v>
      </c>
      <c r="C126" s="183" t="s">
        <v>338</v>
      </c>
      <c r="E126" s="316"/>
      <c r="F126" s="344"/>
    </row>
    <row r="127" spans="1:7">
      <c r="A127" s="208" t="s">
        <v>50</v>
      </c>
      <c r="B127" s="193" t="s">
        <v>180</v>
      </c>
      <c r="C127" s="183" t="s">
        <v>512</v>
      </c>
    </row>
    <row r="128" spans="1:7">
      <c r="A128" s="235" t="s">
        <v>90</v>
      </c>
      <c r="B128" s="737" t="s">
        <v>277</v>
      </c>
      <c r="C128" s="183" t="s">
        <v>512</v>
      </c>
      <c r="E128" s="316"/>
      <c r="F128" s="344"/>
    </row>
    <row r="129" spans="1:6">
      <c r="A129" s="208" t="s">
        <v>23</v>
      </c>
      <c r="B129" s="193" t="s">
        <v>208</v>
      </c>
      <c r="C129" s="183" t="s">
        <v>512</v>
      </c>
    </row>
    <row r="130" spans="1:6">
      <c r="A130" s="235" t="s">
        <v>95</v>
      </c>
      <c r="B130" s="737" t="s">
        <v>155</v>
      </c>
      <c r="C130" s="183" t="s">
        <v>338</v>
      </c>
      <c r="E130" s="316"/>
      <c r="F130" s="344"/>
    </row>
    <row r="131" spans="1:6">
      <c r="A131" s="235" t="s">
        <v>76</v>
      </c>
      <c r="B131" s="737" t="s">
        <v>248</v>
      </c>
      <c r="C131" s="183" t="s">
        <v>512</v>
      </c>
      <c r="E131" s="316"/>
      <c r="F131" s="344"/>
    </row>
    <row r="132" spans="1:6">
      <c r="A132" s="235" t="s">
        <v>21</v>
      </c>
      <c r="B132" s="737" t="s">
        <v>232</v>
      </c>
      <c r="C132" s="183" t="s">
        <v>512</v>
      </c>
      <c r="D132" s="183"/>
      <c r="E132" s="316"/>
      <c r="F132" s="344"/>
    </row>
    <row r="133" spans="1:6">
      <c r="A133" s="235" t="s">
        <v>37</v>
      </c>
      <c r="B133" s="737" t="s">
        <v>286</v>
      </c>
      <c r="C133" s="183" t="s">
        <v>512</v>
      </c>
      <c r="E133" s="316"/>
      <c r="F133" s="344"/>
    </row>
    <row r="134" spans="1:6">
      <c r="A134" s="235" t="s">
        <v>29</v>
      </c>
      <c r="B134" s="737" t="s">
        <v>275</v>
      </c>
      <c r="C134" s="183" t="s">
        <v>512</v>
      </c>
      <c r="E134" s="316"/>
      <c r="F134" s="344"/>
    </row>
    <row r="135" spans="1:6">
      <c r="A135" s="235" t="s">
        <v>106</v>
      </c>
      <c r="B135" s="737" t="s">
        <v>193</v>
      </c>
      <c r="C135" s="183" t="s">
        <v>512</v>
      </c>
      <c r="E135" s="316"/>
      <c r="F135" s="344"/>
    </row>
    <row r="136" spans="1:6">
      <c r="A136" s="235" t="s">
        <v>25</v>
      </c>
      <c r="B136" s="737" t="s">
        <v>177</v>
      </c>
      <c r="C136" s="183" t="s">
        <v>512</v>
      </c>
      <c r="E136" s="316"/>
      <c r="F136" s="344"/>
    </row>
    <row r="137" spans="1:6">
      <c r="A137" s="235" t="s">
        <v>7</v>
      </c>
      <c r="B137" s="737" t="s">
        <v>170</v>
      </c>
      <c r="C137" s="183" t="s">
        <v>512</v>
      </c>
      <c r="E137" s="316"/>
      <c r="F137" s="344"/>
    </row>
    <row r="138" spans="1:6">
      <c r="A138" s="235" t="s">
        <v>120</v>
      </c>
      <c r="B138" s="737" t="s">
        <v>251</v>
      </c>
      <c r="C138" s="183" t="s">
        <v>512</v>
      </c>
      <c r="E138" s="316"/>
      <c r="F138" s="344"/>
    </row>
    <row r="139" spans="1:6">
      <c r="A139" s="208" t="s">
        <v>46</v>
      </c>
      <c r="B139" s="193" t="s">
        <v>281</v>
      </c>
      <c r="C139" s="183" t="s">
        <v>512</v>
      </c>
      <c r="E139" s="316"/>
      <c r="F139" s="344"/>
    </row>
    <row r="140" spans="1:6">
      <c r="A140" s="235" t="s">
        <v>18</v>
      </c>
      <c r="B140" s="737" t="s">
        <v>230</v>
      </c>
      <c r="C140" s="183" t="s">
        <v>512</v>
      </c>
      <c r="E140" s="316"/>
      <c r="F140" s="344"/>
    </row>
    <row r="141" spans="1:6">
      <c r="A141" s="235" t="s">
        <v>49</v>
      </c>
      <c r="B141" s="737" t="s">
        <v>296</v>
      </c>
      <c r="C141" s="183" t="s">
        <v>512</v>
      </c>
      <c r="E141" s="316"/>
      <c r="F141" s="344"/>
    </row>
    <row r="142" spans="1:6">
      <c r="A142" s="235" t="s">
        <v>67</v>
      </c>
      <c r="B142" s="737" t="s">
        <v>254</v>
      </c>
      <c r="C142" s="183" t="s">
        <v>512</v>
      </c>
      <c r="E142" s="316"/>
      <c r="F142" s="344"/>
    </row>
    <row r="143" spans="1:6">
      <c r="A143" s="235" t="s">
        <v>71</v>
      </c>
      <c r="B143" s="737" t="s">
        <v>291</v>
      </c>
      <c r="C143" s="183" t="s">
        <v>512</v>
      </c>
      <c r="E143" s="316"/>
      <c r="F143" s="344"/>
    </row>
    <row r="144" spans="1:6">
      <c r="A144" s="235"/>
      <c r="B144" s="737" t="s">
        <v>332</v>
      </c>
      <c r="C144" s="183" t="s">
        <v>332</v>
      </c>
      <c r="E144" s="316"/>
      <c r="F144" s="344"/>
    </row>
    <row r="145" spans="1:7">
      <c r="A145" s="235" t="s">
        <v>340</v>
      </c>
      <c r="B145" s="737" t="s">
        <v>155</v>
      </c>
      <c r="C145" s="183" t="s">
        <v>338</v>
      </c>
      <c r="E145" s="316"/>
      <c r="F145" s="344"/>
    </row>
    <row r="146" spans="1:7">
      <c r="A146" s="235" t="s">
        <v>480</v>
      </c>
      <c r="B146" s="737" t="s">
        <v>155</v>
      </c>
      <c r="C146" s="183" t="s">
        <v>338</v>
      </c>
      <c r="E146" s="316"/>
      <c r="F146" s="344"/>
    </row>
    <row r="147" spans="1:7">
      <c r="A147" s="235" t="s">
        <v>415</v>
      </c>
      <c r="B147" s="737" t="s">
        <v>155</v>
      </c>
      <c r="C147" s="183" t="s">
        <v>338</v>
      </c>
      <c r="E147" s="316"/>
      <c r="F147" s="344"/>
    </row>
    <row r="148" spans="1:7">
      <c r="A148" s="235" t="s">
        <v>157</v>
      </c>
      <c r="B148" s="737" t="s">
        <v>155</v>
      </c>
      <c r="C148" s="183" t="s">
        <v>338</v>
      </c>
      <c r="E148" s="316"/>
      <c r="F148" s="344"/>
      <c r="G148" s="211"/>
    </row>
    <row r="149" spans="1:7">
      <c r="A149" s="235" t="s">
        <v>342</v>
      </c>
      <c r="B149" s="737" t="s">
        <v>155</v>
      </c>
      <c r="C149" s="183" t="s">
        <v>338</v>
      </c>
      <c r="E149" s="316"/>
      <c r="F149" s="344"/>
    </row>
    <row r="150" spans="1:7">
      <c r="A150" s="235"/>
      <c r="B150" s="737"/>
      <c r="C150" s="183"/>
      <c r="E150" s="316"/>
      <c r="F150" s="344"/>
    </row>
    <row r="151" spans="1:7">
      <c r="A151" s="235"/>
      <c r="B151" s="737"/>
      <c r="C151" s="183"/>
      <c r="E151" s="316"/>
      <c r="F151" s="344"/>
    </row>
    <row r="152" spans="1:7">
      <c r="A152" s="235"/>
      <c r="B152" s="737"/>
      <c r="C152" s="183"/>
      <c r="E152" s="316"/>
      <c r="F152" s="344"/>
    </row>
    <row r="153" spans="1:7">
      <c r="A153" s="235"/>
      <c r="B153" s="737"/>
      <c r="C153" s="183"/>
      <c r="E153" s="316"/>
      <c r="F153" s="344"/>
    </row>
    <row r="154" spans="1:7">
      <c r="A154" s="235"/>
      <c r="B154" s="737"/>
      <c r="C154" s="183"/>
      <c r="E154" s="316"/>
      <c r="F154" s="344"/>
    </row>
    <row r="155" spans="1:7">
      <c r="A155" s="235"/>
      <c r="B155" s="737"/>
      <c r="C155" s="183"/>
      <c r="E155" s="316"/>
      <c r="F155" s="344"/>
    </row>
    <row r="157" spans="1:7">
      <c r="E157" s="316"/>
      <c r="F157" s="344"/>
    </row>
    <row r="158" spans="1:7">
      <c r="A158" s="235"/>
      <c r="B158" s="737"/>
      <c r="E158" s="316"/>
      <c r="F158" s="344"/>
    </row>
    <row r="159" spans="1:7">
      <c r="A159" s="235"/>
      <c r="B159" s="737"/>
      <c r="E159" s="316"/>
      <c r="F159" s="344"/>
    </row>
    <row r="160" spans="1:7">
      <c r="A160" s="235"/>
      <c r="B160" s="737"/>
      <c r="E160" s="316"/>
      <c r="F160" s="344"/>
    </row>
    <row r="162" spans="1:6">
      <c r="A162" s="235"/>
      <c r="B162" s="737"/>
    </row>
    <row r="163" spans="1:6">
      <c r="A163" s="235"/>
      <c r="B163" s="737"/>
      <c r="E163" s="316"/>
      <c r="F163" s="344"/>
    </row>
    <row r="164" spans="1:6">
      <c r="A164" s="235"/>
      <c r="B164" s="737"/>
      <c r="E164" s="316"/>
      <c r="F164" s="344"/>
    </row>
    <row r="165" spans="1:6">
      <c r="A165" s="235"/>
      <c r="B165" s="737"/>
      <c r="E165" s="316"/>
      <c r="F165" s="344"/>
    </row>
    <row r="166" spans="1:6">
      <c r="E166" s="316"/>
      <c r="F166" s="344"/>
    </row>
    <row r="167" spans="1:6">
      <c r="E167" s="316"/>
      <c r="F167" s="344"/>
    </row>
    <row r="168" spans="1:6">
      <c r="A168" s="235"/>
      <c r="B168" s="737"/>
    </row>
    <row r="169" spans="1:6">
      <c r="A169" s="235"/>
      <c r="B169" s="737"/>
      <c r="E169" s="316"/>
      <c r="F169" s="344"/>
    </row>
    <row r="170" spans="1:6">
      <c r="A170" s="235"/>
      <c r="B170" s="737"/>
      <c r="E170" s="316"/>
      <c r="F170" s="344"/>
    </row>
    <row r="171" spans="1:6">
      <c r="E171" s="316"/>
      <c r="F171" s="344"/>
    </row>
    <row r="172" spans="1:6">
      <c r="A172" s="235"/>
      <c r="B172" s="737"/>
    </row>
    <row r="173" spans="1:6">
      <c r="A173" s="235"/>
      <c r="B173" s="737"/>
      <c r="E173" s="316"/>
      <c r="F173" s="344"/>
    </row>
    <row r="174" spans="1:6">
      <c r="A174" s="235"/>
      <c r="B174" s="737"/>
      <c r="E174" s="316"/>
      <c r="F174" s="344"/>
    </row>
    <row r="175" spans="1:6">
      <c r="A175" s="235"/>
      <c r="B175" s="737"/>
      <c r="E175" s="316"/>
      <c r="F175" s="344"/>
    </row>
    <row r="176" spans="1:6">
      <c r="A176" s="235"/>
      <c r="B176" s="737"/>
      <c r="E176" s="316"/>
      <c r="F176" s="344"/>
    </row>
    <row r="177" spans="1:7">
      <c r="A177" s="235"/>
      <c r="B177" s="737"/>
      <c r="E177" s="316"/>
      <c r="F177" s="344"/>
    </row>
    <row r="178" spans="1:7">
      <c r="E178" s="316"/>
      <c r="F178" s="344"/>
    </row>
    <row r="180" spans="1:7">
      <c r="A180" s="235"/>
      <c r="B180" s="737"/>
    </row>
    <row r="181" spans="1:7">
      <c r="A181" s="235"/>
      <c r="B181" s="737"/>
      <c r="E181" s="316"/>
      <c r="F181" s="344"/>
    </row>
    <row r="182" spans="1:7">
      <c r="E182" s="316"/>
      <c r="F182" s="344"/>
    </row>
    <row r="183" spans="1:7">
      <c r="A183" s="235"/>
      <c r="B183" s="737"/>
      <c r="E183" s="316"/>
      <c r="F183" s="344"/>
    </row>
    <row r="184" spans="1:7">
      <c r="A184" s="351"/>
      <c r="B184" s="737"/>
      <c r="D184" s="442"/>
      <c r="E184" s="316"/>
      <c r="F184" s="344"/>
    </row>
    <row r="185" spans="1:7">
      <c r="E185" s="316"/>
      <c r="F185" s="344"/>
    </row>
    <row r="186" spans="1:7">
      <c r="E186" s="316"/>
      <c r="F186" s="344"/>
    </row>
    <row r="187" spans="1:7">
      <c r="A187" s="209"/>
      <c r="B187" s="180"/>
      <c r="D187" s="209"/>
      <c r="E187" s="180"/>
      <c r="G187" s="180"/>
    </row>
    <row r="188" spans="1:7">
      <c r="A188" s="209"/>
      <c r="B188" s="180"/>
      <c r="D188" s="209"/>
      <c r="E188" s="180"/>
      <c r="G188" s="180"/>
    </row>
    <row r="189" spans="1:7">
      <c r="A189" s="209"/>
      <c r="B189" s="180"/>
      <c r="D189" s="209"/>
      <c r="E189" s="180"/>
      <c r="G189" s="180"/>
    </row>
    <row r="190" spans="1:7">
      <c r="B190" s="180"/>
      <c r="E190" s="180"/>
      <c r="G190" s="180"/>
    </row>
    <row r="191" spans="1:7">
      <c r="B191" s="738"/>
      <c r="E191" s="180"/>
      <c r="G191" s="180"/>
    </row>
    <row r="192" spans="1:7">
      <c r="B192" s="738"/>
      <c r="E192" s="180"/>
      <c r="G192" s="180"/>
    </row>
    <row r="193" spans="1:7">
      <c r="B193" s="738"/>
      <c r="E193" s="180"/>
      <c r="G193" s="180"/>
    </row>
    <row r="194" spans="1:7">
      <c r="A194" s="209"/>
      <c r="B194" s="738"/>
      <c r="D194" s="209"/>
      <c r="E194" s="180"/>
      <c r="G194" s="180"/>
    </row>
    <row r="195" spans="1:7">
      <c r="A195" s="209"/>
      <c r="B195" s="738"/>
      <c r="D195" s="209"/>
      <c r="E195" s="180"/>
      <c r="G195" s="180"/>
    </row>
    <row r="196" spans="1:7">
      <c r="A196" s="209"/>
      <c r="B196" s="738"/>
      <c r="D196" s="209"/>
      <c r="E196" s="180"/>
      <c r="G196" s="180"/>
    </row>
    <row r="197" spans="1:7">
      <c r="A197" s="125"/>
      <c r="B197" s="738"/>
      <c r="D197" s="125"/>
      <c r="E197" s="180"/>
      <c r="G197" s="180"/>
    </row>
    <row r="201" spans="1:7" ht="12">
      <c r="D201" s="235"/>
      <c r="E201" s="236"/>
      <c r="G201" s="346"/>
    </row>
    <row r="202" spans="1:7" ht="12">
      <c r="D202" s="235"/>
      <c r="E202" s="236"/>
      <c r="G202" s="346"/>
    </row>
    <row r="203" spans="1:7" ht="12">
      <c r="D203" s="235"/>
      <c r="E203" s="236"/>
      <c r="G203" s="346"/>
    </row>
    <row r="204" spans="1:7" ht="12">
      <c r="D204" s="235"/>
      <c r="E204" s="236"/>
      <c r="G204" s="346"/>
    </row>
    <row r="205" spans="1:7" ht="12">
      <c r="D205" s="235"/>
      <c r="E205" s="236"/>
      <c r="G205" s="346"/>
    </row>
    <row r="206" spans="1:7" ht="12">
      <c r="D206" s="235"/>
      <c r="E206" s="236"/>
      <c r="G206" s="346"/>
    </row>
    <row r="207" spans="1:7" ht="12">
      <c r="A207" s="235"/>
      <c r="D207" s="235"/>
      <c r="E207" s="236"/>
      <c r="G207" s="346"/>
    </row>
    <row r="208" spans="1:7" ht="12">
      <c r="D208" s="235"/>
      <c r="E208" s="236"/>
      <c r="G208" s="346"/>
    </row>
    <row r="209" spans="1:7" ht="12">
      <c r="D209" s="235"/>
      <c r="E209" s="236"/>
      <c r="G209" s="346"/>
    </row>
    <row r="210" spans="1:7" ht="12">
      <c r="A210" s="235"/>
      <c r="D210" s="235"/>
      <c r="E210" s="236"/>
      <c r="G210" s="346"/>
    </row>
    <row r="211" spans="1:7" ht="12">
      <c r="D211" s="235"/>
      <c r="E211" s="236"/>
      <c r="G211" s="346"/>
    </row>
    <row r="212" spans="1:7" ht="12">
      <c r="D212" s="235"/>
      <c r="E212" s="236"/>
      <c r="G212" s="346"/>
    </row>
    <row r="213" spans="1:7" ht="12">
      <c r="D213" s="235"/>
      <c r="E213" s="236"/>
      <c r="G213" s="346"/>
    </row>
    <row r="214" spans="1:7" ht="12">
      <c r="D214" s="235"/>
      <c r="E214" s="236"/>
      <c r="G214" s="346"/>
    </row>
    <row r="215" spans="1:7" ht="12">
      <c r="D215" s="235"/>
      <c r="E215" s="236"/>
      <c r="G215" s="346"/>
    </row>
    <row r="216" spans="1:7" ht="12">
      <c r="D216" s="235"/>
      <c r="E216" s="236"/>
      <c r="G216" s="346"/>
    </row>
    <row r="217" spans="1:7" ht="12">
      <c r="D217" s="235"/>
      <c r="E217" s="236"/>
      <c r="G217" s="346"/>
    </row>
    <row r="218" spans="1:7" ht="12">
      <c r="D218" s="235"/>
      <c r="E218" s="236"/>
      <c r="G218" s="346"/>
    </row>
    <row r="219" spans="1:7" ht="12">
      <c r="D219" s="235"/>
      <c r="E219" s="236"/>
      <c r="G219" s="346"/>
    </row>
    <row r="220" spans="1:7" ht="12">
      <c r="D220" s="235"/>
      <c r="E220" s="236"/>
      <c r="G220" s="346"/>
    </row>
    <row r="221" spans="1:7" ht="12">
      <c r="D221" s="235"/>
      <c r="E221" s="236"/>
      <c r="G221" s="346"/>
    </row>
    <row r="222" spans="1:7" ht="12">
      <c r="D222" s="235"/>
      <c r="E222" s="236"/>
      <c r="G222" s="346"/>
    </row>
    <row r="223" spans="1:7" ht="12">
      <c r="D223" s="235"/>
      <c r="E223" s="236"/>
      <c r="G223" s="346"/>
    </row>
    <row r="224" spans="1:7" ht="12">
      <c r="D224" s="235"/>
      <c r="E224" s="236"/>
      <c r="G224" s="346"/>
    </row>
    <row r="225" spans="1:7" ht="12">
      <c r="D225" s="235"/>
      <c r="E225" s="236"/>
      <c r="G225" s="346"/>
    </row>
    <row r="226" spans="1:7" ht="12">
      <c r="D226" s="235"/>
      <c r="E226" s="236"/>
      <c r="G226" s="346"/>
    </row>
    <row r="227" spans="1:7" ht="12">
      <c r="D227" s="235"/>
      <c r="E227" s="236"/>
      <c r="G227" s="346"/>
    </row>
    <row r="228" spans="1:7" ht="12">
      <c r="D228" s="235"/>
      <c r="E228" s="236"/>
      <c r="G228" s="346"/>
    </row>
    <row r="229" spans="1:7" ht="12">
      <c r="D229" s="235"/>
      <c r="E229" s="236"/>
      <c r="G229" s="346"/>
    </row>
    <row r="230" spans="1:7" ht="12">
      <c r="A230" s="235"/>
      <c r="D230" s="235"/>
      <c r="E230" s="236"/>
      <c r="G230" s="346"/>
    </row>
    <row r="231" spans="1:7" ht="12">
      <c r="D231" s="235"/>
      <c r="E231" s="236"/>
      <c r="G231" s="346"/>
    </row>
    <row r="232" spans="1:7" ht="12">
      <c r="D232" s="235"/>
      <c r="E232" s="236"/>
      <c r="G232" s="346"/>
    </row>
    <row r="233" spans="1:7" ht="12">
      <c r="D233" s="235"/>
      <c r="E233" s="236"/>
      <c r="G233" s="346"/>
    </row>
    <row r="234" spans="1:7" ht="12">
      <c r="D234" s="235"/>
      <c r="E234" s="236"/>
      <c r="G234" s="346"/>
    </row>
    <row r="235" spans="1:7" ht="12">
      <c r="D235" s="235"/>
      <c r="E235" s="236"/>
      <c r="G235" s="346"/>
    </row>
    <row r="236" spans="1:7" ht="12">
      <c r="D236" s="235"/>
      <c r="E236" s="236"/>
      <c r="G236" s="346"/>
    </row>
    <row r="237" spans="1:7" ht="12">
      <c r="D237" s="235"/>
      <c r="E237" s="236"/>
      <c r="G237" s="346"/>
    </row>
    <row r="238" spans="1:7" ht="12">
      <c r="D238" s="235"/>
      <c r="E238" s="236"/>
      <c r="G238" s="346"/>
    </row>
    <row r="239" spans="1:7" ht="12">
      <c r="D239" s="235"/>
      <c r="E239" s="236"/>
      <c r="G239" s="346"/>
    </row>
    <row r="240" spans="1:7" ht="12">
      <c r="D240" s="235"/>
      <c r="E240" s="236"/>
      <c r="G240" s="346"/>
    </row>
    <row r="241" spans="4:7" ht="12">
      <c r="D241" s="235"/>
      <c r="E241" s="236"/>
      <c r="G241" s="346"/>
    </row>
    <row r="242" spans="4:7" ht="12">
      <c r="D242" s="235"/>
      <c r="E242" s="236"/>
      <c r="G242" s="346"/>
    </row>
    <row r="243" spans="4:7" ht="12">
      <c r="D243" s="235"/>
      <c r="E243" s="236"/>
      <c r="G243" s="346"/>
    </row>
    <row r="244" spans="4:7" ht="12">
      <c r="D244" s="235"/>
      <c r="E244" s="236"/>
      <c r="G244" s="346"/>
    </row>
    <row r="245" spans="4:7" ht="12">
      <c r="D245" s="235"/>
      <c r="E245" s="236"/>
      <c r="G245" s="346"/>
    </row>
    <row r="246" spans="4:7" ht="12">
      <c r="D246" s="235"/>
      <c r="E246" s="236"/>
      <c r="G246" s="346"/>
    </row>
    <row r="247" spans="4:7" ht="12">
      <c r="D247" s="235"/>
      <c r="E247" s="236"/>
      <c r="G247" s="346"/>
    </row>
    <row r="248" spans="4:7" ht="12">
      <c r="D248" s="235"/>
      <c r="E248" s="236"/>
      <c r="G248" s="346"/>
    </row>
    <row r="249" spans="4:7" ht="12">
      <c r="D249" s="235"/>
      <c r="E249" s="236"/>
      <c r="G249" s="346"/>
    </row>
    <row r="250" spans="4:7" ht="12">
      <c r="D250" s="235"/>
      <c r="E250" s="236"/>
      <c r="G250" s="346"/>
    </row>
    <row r="251" spans="4:7" ht="12">
      <c r="D251" s="235"/>
      <c r="E251" s="236"/>
      <c r="G251" s="346"/>
    </row>
    <row r="252" spans="4:7" ht="12">
      <c r="D252" s="235"/>
      <c r="E252" s="236"/>
      <c r="G252" s="346"/>
    </row>
    <row r="253" spans="4:7" ht="12">
      <c r="D253" s="235"/>
      <c r="E253" s="236"/>
      <c r="G253" s="346"/>
    </row>
    <row r="254" spans="4:7" ht="12">
      <c r="D254" s="235"/>
      <c r="E254" s="236"/>
      <c r="G254" s="346"/>
    </row>
    <row r="255" spans="4:7" ht="12">
      <c r="D255" s="235"/>
      <c r="E255" s="236"/>
      <c r="G255" s="346"/>
    </row>
    <row r="256" spans="4:7" ht="12">
      <c r="D256" s="235"/>
      <c r="E256" s="236"/>
      <c r="G256" s="346"/>
    </row>
    <row r="257" spans="1:7" ht="12">
      <c r="D257" s="235"/>
      <c r="E257" s="236"/>
      <c r="G257" s="346"/>
    </row>
    <row r="258" spans="1:7" ht="12">
      <c r="D258" s="235"/>
      <c r="E258" s="236"/>
      <c r="G258" s="346"/>
    </row>
    <row r="259" spans="1:7" ht="12">
      <c r="D259" s="235"/>
      <c r="E259" s="236"/>
      <c r="G259" s="346"/>
    </row>
    <row r="260" spans="1:7" ht="12">
      <c r="D260" s="235"/>
      <c r="E260" s="236"/>
      <c r="G260" s="346"/>
    </row>
    <row r="261" spans="1:7" ht="12">
      <c r="D261" s="235"/>
      <c r="E261" s="236"/>
      <c r="G261" s="346"/>
    </row>
    <row r="262" spans="1:7" ht="12">
      <c r="D262" s="235"/>
      <c r="E262" s="236"/>
      <c r="G262" s="346"/>
    </row>
    <row r="263" spans="1:7" ht="12">
      <c r="D263" s="235"/>
      <c r="E263" s="236"/>
      <c r="G263" s="346"/>
    </row>
    <row r="264" spans="1:7" ht="12">
      <c r="D264" s="235"/>
      <c r="E264" s="236"/>
      <c r="G264" s="346"/>
    </row>
    <row r="265" spans="1:7" ht="12">
      <c r="D265" s="235"/>
      <c r="E265" s="236"/>
      <c r="G265" s="346"/>
    </row>
    <row r="266" spans="1:7" ht="12">
      <c r="D266" s="235"/>
      <c r="E266" s="236"/>
      <c r="G266" s="346"/>
    </row>
    <row r="267" spans="1:7" ht="12">
      <c r="A267" s="235"/>
      <c r="D267" s="235"/>
      <c r="E267" s="236"/>
      <c r="G267" s="346"/>
    </row>
    <row r="268" spans="1:7" ht="12">
      <c r="D268" s="235"/>
      <c r="E268" s="236"/>
      <c r="G268" s="346"/>
    </row>
    <row r="269" spans="1:7" ht="12">
      <c r="D269" s="235"/>
      <c r="E269" s="236"/>
      <c r="G269" s="346"/>
    </row>
    <row r="270" spans="1:7" ht="12">
      <c r="D270" s="235"/>
      <c r="E270" s="236"/>
      <c r="G270" s="346"/>
    </row>
    <row r="271" spans="1:7" ht="12">
      <c r="B271" s="739"/>
      <c r="D271" s="235"/>
      <c r="E271" s="236"/>
      <c r="G271" s="346"/>
    </row>
    <row r="272" spans="1:7" ht="12">
      <c r="D272" s="235"/>
      <c r="E272" s="236"/>
      <c r="G272" s="346"/>
    </row>
    <row r="273" spans="2:7" ht="12">
      <c r="B273" s="739"/>
      <c r="D273" s="235"/>
      <c r="E273" s="236"/>
      <c r="G273" s="346"/>
    </row>
    <row r="274" spans="2:7" ht="12">
      <c r="D274" s="235"/>
      <c r="E274" s="236"/>
      <c r="G274" s="346"/>
    </row>
    <row r="275" spans="2:7" ht="12">
      <c r="D275" s="235"/>
      <c r="E275" s="236"/>
      <c r="G275" s="346"/>
    </row>
    <row r="276" spans="2:7" ht="12">
      <c r="D276" s="235"/>
      <c r="E276" s="236"/>
      <c r="G276" s="346"/>
    </row>
    <row r="277" spans="2:7" ht="12">
      <c r="D277" s="235"/>
      <c r="E277" s="236"/>
      <c r="G277" s="346"/>
    </row>
    <row r="278" spans="2:7" ht="12">
      <c r="D278" s="235"/>
      <c r="E278" s="236"/>
      <c r="G278" s="346"/>
    </row>
    <row r="279" spans="2:7" ht="12">
      <c r="D279" s="235"/>
      <c r="E279" s="236"/>
      <c r="G279" s="346"/>
    </row>
    <row r="280" spans="2:7" ht="12">
      <c r="D280" s="235"/>
      <c r="E280" s="236"/>
      <c r="G280" s="346"/>
    </row>
    <row r="281" spans="2:7" ht="12">
      <c r="D281" s="235"/>
      <c r="E281" s="236"/>
      <c r="G281" s="346"/>
    </row>
    <row r="282" spans="2:7" ht="12">
      <c r="D282" s="235"/>
      <c r="E282" s="236"/>
      <c r="G282" s="346"/>
    </row>
    <row r="283" spans="2:7" ht="12">
      <c r="D283" s="235"/>
      <c r="E283" s="236"/>
      <c r="G283" s="346"/>
    </row>
    <row r="284" spans="2:7" ht="12">
      <c r="D284" s="235"/>
      <c r="E284" s="236"/>
      <c r="G284" s="346"/>
    </row>
    <row r="285" spans="2:7" ht="12">
      <c r="D285" s="235"/>
      <c r="E285" s="236"/>
      <c r="G285" s="346"/>
    </row>
    <row r="286" spans="2:7" ht="12">
      <c r="D286" s="235"/>
      <c r="E286" s="236"/>
      <c r="G286" s="346"/>
    </row>
    <row r="287" spans="2:7" ht="12">
      <c r="D287" s="235"/>
      <c r="E287" s="236"/>
      <c r="G287" s="346"/>
    </row>
    <row r="288" spans="2:7" ht="12">
      <c r="B288" s="739"/>
      <c r="D288" s="235"/>
      <c r="E288" s="236"/>
      <c r="G288" s="346"/>
    </row>
    <row r="289" spans="1:7" ht="12">
      <c r="D289" s="235"/>
      <c r="E289" s="236"/>
      <c r="G289" s="346"/>
    </row>
    <row r="290" spans="1:7" ht="12">
      <c r="D290" s="235"/>
      <c r="E290" s="236"/>
      <c r="G290" s="346"/>
    </row>
    <row r="291" spans="1:7" ht="12">
      <c r="D291" s="235"/>
      <c r="E291" s="236"/>
      <c r="G291" s="346"/>
    </row>
    <row r="292" spans="1:7" ht="12">
      <c r="D292" s="235"/>
      <c r="E292" s="236"/>
      <c r="G292" s="346"/>
    </row>
    <row r="293" spans="1:7" ht="12">
      <c r="A293" s="183"/>
      <c r="D293" s="235"/>
      <c r="E293" s="236"/>
      <c r="G293" s="346"/>
    </row>
    <row r="294" spans="1:7" ht="12">
      <c r="D294" s="235"/>
      <c r="E294" s="236"/>
      <c r="G294" s="346"/>
    </row>
    <row r="295" spans="1:7" ht="12">
      <c r="D295" s="235"/>
      <c r="E295" s="236"/>
      <c r="G295" s="346"/>
    </row>
    <row r="296" spans="1:7" ht="12">
      <c r="D296" s="235"/>
      <c r="E296" s="236"/>
      <c r="G296" s="346"/>
    </row>
    <row r="297" spans="1:7" ht="12">
      <c r="D297" s="235"/>
      <c r="E297" s="236"/>
      <c r="G297" s="346"/>
    </row>
    <row r="298" spans="1:7" ht="12">
      <c r="D298" s="235"/>
      <c r="E298" s="236"/>
      <c r="G298" s="346"/>
    </row>
    <row r="299" spans="1:7" ht="12">
      <c r="D299" s="235"/>
      <c r="E299" s="236"/>
      <c r="G299" s="346"/>
    </row>
    <row r="300" spans="1:7" ht="12">
      <c r="D300" s="235"/>
      <c r="E300" s="236"/>
      <c r="G300" s="346"/>
    </row>
    <row r="301" spans="1:7" ht="12">
      <c r="D301" s="235"/>
      <c r="E301" s="236"/>
      <c r="G301" s="346"/>
    </row>
    <row r="302" spans="1:7" ht="12">
      <c r="D302" s="235"/>
      <c r="E302" s="236"/>
      <c r="G302" s="346"/>
    </row>
    <row r="303" spans="1:7" ht="12">
      <c r="D303" s="235"/>
      <c r="E303" s="236"/>
      <c r="G303" s="346"/>
    </row>
    <row r="304" spans="1:7" ht="12">
      <c r="D304" s="235"/>
      <c r="E304" s="236"/>
      <c r="G304" s="346"/>
    </row>
    <row r="305" spans="2:7" ht="12">
      <c r="D305" s="235"/>
      <c r="E305" s="236"/>
      <c r="G305" s="346"/>
    </row>
    <row r="306" spans="2:7" ht="12">
      <c r="D306" s="235"/>
      <c r="E306" s="236"/>
      <c r="G306" s="346"/>
    </row>
    <row r="307" spans="2:7" ht="12">
      <c r="D307" s="235"/>
      <c r="E307" s="236"/>
      <c r="G307" s="346"/>
    </row>
    <row r="308" spans="2:7" ht="12">
      <c r="B308" s="739"/>
      <c r="D308" s="235"/>
      <c r="E308" s="236"/>
      <c r="G308" s="346"/>
    </row>
    <row r="309" spans="2:7" ht="12">
      <c r="D309" s="235"/>
      <c r="E309" s="236"/>
      <c r="G309" s="346"/>
    </row>
    <row r="310" spans="2:7" ht="12">
      <c r="D310" s="235"/>
      <c r="E310" s="236"/>
      <c r="G310" s="346"/>
    </row>
    <row r="311" spans="2:7" ht="12">
      <c r="D311" s="235"/>
      <c r="E311" s="236"/>
      <c r="G311" s="346"/>
    </row>
    <row r="312" spans="2:7" ht="12">
      <c r="D312" s="235"/>
      <c r="E312" s="236"/>
      <c r="G312" s="346"/>
    </row>
    <row r="313" spans="2:7" ht="12">
      <c r="D313" s="235"/>
      <c r="E313" s="236"/>
      <c r="G313" s="346"/>
    </row>
    <row r="314" spans="2:7" ht="12">
      <c r="D314" s="235"/>
      <c r="E314" s="236"/>
      <c r="G314" s="346"/>
    </row>
    <row r="315" spans="2:7" ht="12">
      <c r="D315" s="235"/>
      <c r="E315" s="236"/>
      <c r="G315" s="346"/>
    </row>
    <row r="316" spans="2:7" ht="12">
      <c r="D316" s="235"/>
      <c r="E316" s="236"/>
      <c r="G316" s="346"/>
    </row>
    <row r="317" spans="2:7" ht="12">
      <c r="D317" s="235"/>
      <c r="E317" s="236"/>
      <c r="G317" s="346"/>
    </row>
    <row r="318" spans="2:7" ht="12">
      <c r="D318" s="235"/>
      <c r="E318" s="236"/>
      <c r="G318" s="346"/>
    </row>
    <row r="319" spans="2:7" ht="12">
      <c r="D319" s="235"/>
      <c r="E319" s="236"/>
      <c r="G319" s="346"/>
    </row>
    <row r="320" spans="2:7" ht="12">
      <c r="D320" s="235"/>
      <c r="E320" s="236"/>
      <c r="G320" s="346"/>
    </row>
    <row r="321" spans="1:7" ht="12">
      <c r="D321" s="235"/>
      <c r="E321" s="236"/>
      <c r="G321" s="346"/>
    </row>
    <row r="322" spans="1:7" ht="12">
      <c r="D322" s="235"/>
      <c r="E322" s="236"/>
      <c r="G322" s="346"/>
    </row>
    <row r="323" spans="1:7" ht="12">
      <c r="D323" s="235"/>
      <c r="E323" s="236"/>
      <c r="G323" s="346"/>
    </row>
    <row r="324" spans="1:7" ht="12">
      <c r="D324" s="235"/>
      <c r="E324" s="236"/>
      <c r="G324" s="346"/>
    </row>
    <row r="325" spans="1:7" ht="12">
      <c r="D325" s="235"/>
      <c r="E325" s="236"/>
      <c r="G325" s="346"/>
    </row>
    <row r="326" spans="1:7" ht="12">
      <c r="D326" s="235"/>
      <c r="E326" s="236"/>
      <c r="G326" s="346"/>
    </row>
    <row r="327" spans="1:7" ht="12">
      <c r="D327" s="235"/>
      <c r="E327" s="236"/>
      <c r="G327" s="346"/>
    </row>
    <row r="328" spans="1:7" ht="12">
      <c r="D328" s="235"/>
      <c r="E328" s="236"/>
      <c r="G328" s="346"/>
    </row>
    <row r="329" spans="1:7" ht="12">
      <c r="D329" s="235"/>
      <c r="E329" s="236"/>
      <c r="G329" s="346"/>
    </row>
    <row r="330" spans="1:7" ht="12">
      <c r="D330" s="235"/>
      <c r="E330" s="236"/>
      <c r="G330" s="346"/>
    </row>
    <row r="331" spans="1:7" ht="12">
      <c r="D331" s="235"/>
      <c r="E331" s="236"/>
      <c r="G331" s="346"/>
    </row>
    <row r="332" spans="1:7" ht="12">
      <c r="D332" s="235"/>
      <c r="E332" s="236"/>
      <c r="G332" s="346"/>
    </row>
    <row r="333" spans="1:7" ht="12">
      <c r="D333" s="235"/>
      <c r="E333" s="236"/>
      <c r="G333" s="346"/>
    </row>
    <row r="334" spans="1:7" ht="12">
      <c r="D334" s="235"/>
      <c r="E334" s="236"/>
      <c r="G334" s="346"/>
    </row>
    <row r="335" spans="1:7" ht="12">
      <c r="D335" s="235"/>
      <c r="E335" s="236"/>
      <c r="G335" s="346"/>
    </row>
    <row r="336" spans="1:7" ht="12">
      <c r="A336" s="235"/>
      <c r="B336" s="740"/>
      <c r="D336" s="235"/>
      <c r="E336" s="236"/>
      <c r="G336" s="346"/>
    </row>
    <row r="337" spans="1:7" ht="12">
      <c r="A337" s="235"/>
      <c r="B337" s="740"/>
      <c r="D337" s="235"/>
      <c r="E337" s="236"/>
      <c r="G337" s="346"/>
    </row>
    <row r="338" spans="1:7" ht="12">
      <c r="A338" s="235"/>
      <c r="B338" s="740"/>
      <c r="D338" s="235"/>
      <c r="E338" s="236"/>
      <c r="G338" s="346"/>
    </row>
    <row r="339" spans="1:7">
      <c r="E339" s="316"/>
      <c r="F339" s="344"/>
    </row>
    <row r="340" spans="1:7">
      <c r="E340" s="316"/>
      <c r="F340" s="344"/>
    </row>
    <row r="341" spans="1:7">
      <c r="E341" s="316"/>
      <c r="F341" s="344"/>
    </row>
  </sheetData>
  <sortState ref="A6:D184">
    <sortCondition ref="A184"/>
  </sortState>
  <mergeCells count="1">
    <mergeCell ref="D1:G1"/>
  </mergeCells>
  <hyperlinks>
    <hyperlink ref="A3" r:id="rId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516"/>
  <sheetViews>
    <sheetView workbookViewId="0">
      <selection activeCell="E19" sqref="E19"/>
    </sheetView>
  </sheetViews>
  <sheetFormatPr baseColWidth="10" defaultColWidth="11" defaultRowHeight="11.5" customHeight="1"/>
  <cols>
    <col min="1" max="1" width="18.75" style="209" customWidth="1"/>
    <col min="2" max="2" width="18.5" style="122" customWidth="1"/>
    <col min="3" max="3" width="5.75" style="117" customWidth="1"/>
    <col min="4" max="4" width="11" style="209"/>
    <col min="5" max="5" width="3.83203125" style="209" customWidth="1"/>
    <col min="6" max="6" width="6" style="208" customWidth="1"/>
    <col min="7" max="7" width="5.25" style="209" customWidth="1"/>
    <col min="8" max="8" width="5.75" style="209" customWidth="1"/>
    <col min="9" max="16384" width="11" style="209"/>
  </cols>
  <sheetData>
    <row r="1" spans="1:7" ht="11.5" customHeight="1">
      <c r="A1" s="208" t="s">
        <v>378</v>
      </c>
      <c r="B1" s="208"/>
      <c r="C1" s="237" t="s">
        <v>564</v>
      </c>
    </row>
    <row r="2" spans="1:7" ht="11.5" customHeight="1">
      <c r="A2" s="208" t="s">
        <v>157</v>
      </c>
      <c r="B2" s="208"/>
      <c r="C2" s="120" t="s">
        <v>397</v>
      </c>
    </row>
    <row r="3" spans="1:7" ht="11.5" customHeight="1">
      <c r="A3" s="209" t="s">
        <v>412</v>
      </c>
      <c r="B3" s="208"/>
      <c r="C3" s="11" t="s">
        <v>354</v>
      </c>
    </row>
    <row r="4" spans="1:7" ht="11.5" customHeight="1">
      <c r="A4" s="274"/>
    </row>
    <row r="7" spans="1:7" ht="11.5" customHeight="1">
      <c r="B7" s="123"/>
      <c r="C7" s="209"/>
    </row>
    <row r="8" spans="1:7" ht="11.5" customHeight="1">
      <c r="B8" s="209"/>
      <c r="C8" s="209"/>
      <c r="F8" s="209"/>
    </row>
    <row r="9" spans="1:7" ht="11.5" customHeight="1">
      <c r="A9" s="785" t="s">
        <v>325</v>
      </c>
      <c r="B9" s="786" t="s">
        <v>621</v>
      </c>
      <c r="C9" s="123" t="s">
        <v>622</v>
      </c>
      <c r="E9" s="118"/>
      <c r="F9" s="181"/>
      <c r="G9" s="181"/>
    </row>
    <row r="10" spans="1:7" ht="11.5" customHeight="1">
      <c r="A10" s="181" t="s">
        <v>41</v>
      </c>
      <c r="B10" s="118">
        <v>1.0306600580432814</v>
      </c>
      <c r="C10" s="209" t="s">
        <v>497</v>
      </c>
      <c r="E10" s="118"/>
      <c r="F10" s="181"/>
      <c r="G10" s="118"/>
    </row>
    <row r="11" spans="1:7" ht="11.5" customHeight="1">
      <c r="A11" s="181" t="s">
        <v>123</v>
      </c>
      <c r="B11" s="118">
        <v>4.1452379359483871</v>
      </c>
      <c r="C11" s="209" t="s">
        <v>497</v>
      </c>
      <c r="E11" s="118"/>
      <c r="F11" s="181"/>
      <c r="G11" s="118"/>
    </row>
    <row r="12" spans="1:7" ht="11.5" customHeight="1">
      <c r="A12" s="181" t="s">
        <v>36</v>
      </c>
      <c r="B12" s="118">
        <v>1.3999999999999773</v>
      </c>
      <c r="C12" s="209" t="s">
        <v>497</v>
      </c>
      <c r="E12" s="118"/>
      <c r="F12" s="181"/>
      <c r="G12" s="118"/>
    </row>
    <row r="13" spans="1:7" ht="11.5" customHeight="1">
      <c r="A13" s="181" t="s">
        <v>69</v>
      </c>
      <c r="B13" s="118">
        <v>-2.1334932567635576</v>
      </c>
      <c r="C13" s="209" t="s">
        <v>497</v>
      </c>
      <c r="E13" s="118"/>
      <c r="F13" s="181"/>
      <c r="G13" s="118"/>
    </row>
    <row r="14" spans="1:7" ht="11.5" customHeight="1">
      <c r="A14" s="181" t="s">
        <v>33</v>
      </c>
      <c r="B14" s="118">
        <v>-2.1629520000000002</v>
      </c>
      <c r="C14" s="209" t="s">
        <v>512</v>
      </c>
      <c r="E14" s="118"/>
      <c r="F14" s="181"/>
      <c r="G14" s="118"/>
    </row>
    <row r="15" spans="1:7" ht="11.5" customHeight="1">
      <c r="A15" s="181" t="s">
        <v>124</v>
      </c>
      <c r="B15" s="118">
        <v>5.1999999996532154</v>
      </c>
      <c r="C15" s="209" t="s">
        <v>497</v>
      </c>
      <c r="E15" s="118"/>
      <c r="F15" s="181"/>
      <c r="G15" s="118"/>
    </row>
    <row r="16" spans="1:7" ht="11.5" customHeight="1">
      <c r="A16" s="181" t="s">
        <v>55</v>
      </c>
      <c r="B16" s="118">
        <v>1.7893129999999999</v>
      </c>
      <c r="C16" s="209" t="s">
        <v>512</v>
      </c>
      <c r="E16" s="118"/>
      <c r="F16" s="181"/>
      <c r="G16" s="118"/>
    </row>
    <row r="17" spans="1:7" ht="11.5" customHeight="1">
      <c r="A17" s="181" t="s">
        <v>88</v>
      </c>
      <c r="B17" s="118">
        <v>1.612959</v>
      </c>
      <c r="C17" s="209" t="s">
        <v>512</v>
      </c>
      <c r="E17" s="118"/>
      <c r="F17" s="181"/>
      <c r="G17" s="118"/>
    </row>
    <row r="18" spans="1:7" ht="11.5" customHeight="1">
      <c r="A18" s="181" t="s">
        <v>87</v>
      </c>
      <c r="B18" s="118">
        <v>1.4128735269213166</v>
      </c>
      <c r="C18" s="209" t="s">
        <v>497</v>
      </c>
      <c r="E18" s="118"/>
      <c r="F18" s="181"/>
      <c r="G18" s="118"/>
    </row>
    <row r="19" spans="1:7" ht="11.5" customHeight="1">
      <c r="A19" s="181" t="s">
        <v>136</v>
      </c>
      <c r="B19" s="118">
        <v>1.7767283580648581</v>
      </c>
      <c r="C19" s="209" t="s">
        <v>497</v>
      </c>
      <c r="E19" s="118"/>
      <c r="F19" s="181"/>
      <c r="G19" s="118"/>
    </row>
    <row r="20" spans="1:7" ht="11.5" customHeight="1">
      <c r="A20" s="181" t="s">
        <v>11</v>
      </c>
      <c r="B20" s="118">
        <v>7.8637088925754171</v>
      </c>
      <c r="C20" s="209" t="s">
        <v>497</v>
      </c>
      <c r="E20" s="118"/>
      <c r="F20" s="181"/>
      <c r="G20" s="118"/>
    </row>
    <row r="21" spans="1:7" ht="11.5" customHeight="1">
      <c r="A21" s="181" t="s">
        <v>84</v>
      </c>
      <c r="B21" s="118">
        <v>3.1491975937496335</v>
      </c>
      <c r="C21" s="209" t="s">
        <v>497</v>
      </c>
      <c r="E21" s="118"/>
      <c r="F21" s="181"/>
      <c r="G21" s="118"/>
    </row>
    <row r="22" spans="1:7" ht="11.5" customHeight="1">
      <c r="A22" s="181" t="s">
        <v>78</v>
      </c>
      <c r="B22" s="118">
        <v>1.404455</v>
      </c>
      <c r="C22" s="209" t="s">
        <v>512</v>
      </c>
      <c r="E22" s="118"/>
      <c r="F22" s="181"/>
      <c r="G22" s="118"/>
    </row>
    <row r="23" spans="1:7" ht="11.5" customHeight="1">
      <c r="A23" s="181" t="s">
        <v>85</v>
      </c>
      <c r="B23" s="118">
        <v>6.697259460879863</v>
      </c>
      <c r="C23" s="209" t="s">
        <v>497</v>
      </c>
      <c r="E23" s="118"/>
      <c r="F23" s="181"/>
      <c r="G23" s="118"/>
    </row>
    <row r="24" spans="1:7" ht="11.5" customHeight="1">
      <c r="A24" s="181" t="s">
        <v>81</v>
      </c>
      <c r="B24" s="118">
        <v>4.2236249321414761</v>
      </c>
      <c r="C24" s="209" t="s">
        <v>497</v>
      </c>
      <c r="E24" s="118"/>
      <c r="F24" s="181"/>
      <c r="G24" s="118"/>
    </row>
    <row r="25" spans="1:7" ht="11.5" customHeight="1">
      <c r="A25" s="181" t="s">
        <v>111</v>
      </c>
      <c r="B25" s="118">
        <v>3.623546160119929</v>
      </c>
      <c r="C25" s="209" t="s">
        <v>497</v>
      </c>
      <c r="E25" s="118"/>
      <c r="F25" s="181"/>
      <c r="G25" s="118"/>
    </row>
    <row r="26" spans="1:7" ht="11.5" customHeight="1">
      <c r="A26" s="181" t="s">
        <v>128</v>
      </c>
      <c r="B26" s="118">
        <v>4.4535845663994564</v>
      </c>
      <c r="C26" s="209" t="s">
        <v>497</v>
      </c>
      <c r="E26" s="118"/>
      <c r="F26" s="181"/>
      <c r="G26" s="118"/>
    </row>
    <row r="27" spans="1:7" ht="11.5" customHeight="1">
      <c r="A27" s="181" t="s">
        <v>9</v>
      </c>
      <c r="B27" s="118">
        <v>1.357192</v>
      </c>
      <c r="C27" s="209" t="s">
        <v>592</v>
      </c>
      <c r="E27" s="118"/>
      <c r="F27" s="181"/>
      <c r="G27" s="118"/>
    </row>
    <row r="28" spans="1:7" ht="11.5" customHeight="1">
      <c r="A28" s="181" t="s">
        <v>323</v>
      </c>
      <c r="B28" s="118">
        <v>5.2237790776771931E-2</v>
      </c>
      <c r="C28" s="209" t="s">
        <v>497</v>
      </c>
      <c r="E28" s="118"/>
      <c r="F28" s="181"/>
      <c r="G28" s="118"/>
    </row>
    <row r="29" spans="1:7" ht="11.5" customHeight="1">
      <c r="A29" s="181" t="s">
        <v>94</v>
      </c>
      <c r="B29" s="118">
        <v>3.3716210000000002</v>
      </c>
      <c r="C29" s="209" t="s">
        <v>512</v>
      </c>
      <c r="E29" s="118"/>
      <c r="F29" s="181"/>
      <c r="G29" s="118"/>
    </row>
    <row r="30" spans="1:7" ht="11.5" customHeight="1">
      <c r="A30" s="181" t="s">
        <v>60</v>
      </c>
      <c r="B30" s="118">
        <v>6.8323881030089666</v>
      </c>
      <c r="C30" s="209" t="s">
        <v>497</v>
      </c>
      <c r="E30" s="118"/>
      <c r="F30" s="181"/>
      <c r="G30" s="118"/>
    </row>
    <row r="31" spans="1:7" ht="11.5" customHeight="1">
      <c r="A31" s="181" t="s">
        <v>79</v>
      </c>
      <c r="B31" s="118">
        <v>1.609933082345222</v>
      </c>
      <c r="C31" s="209" t="s">
        <v>497</v>
      </c>
      <c r="E31" s="118"/>
      <c r="F31" s="181"/>
      <c r="G31" s="118"/>
    </row>
    <row r="32" spans="1:7" ht="11.5" customHeight="1">
      <c r="A32" s="181" t="s">
        <v>65</v>
      </c>
      <c r="B32" s="118">
        <v>7.4979635075416553</v>
      </c>
      <c r="C32" s="209" t="s">
        <v>497</v>
      </c>
      <c r="E32" s="118"/>
      <c r="F32" s="181"/>
      <c r="G32" s="118"/>
    </row>
    <row r="33" spans="1:7" ht="11.5" customHeight="1">
      <c r="A33" s="181" t="s">
        <v>57</v>
      </c>
      <c r="B33" s="118">
        <v>4.0624053194466114</v>
      </c>
      <c r="C33" s="209" t="s">
        <v>497</v>
      </c>
      <c r="E33" s="118"/>
      <c r="F33" s="181"/>
      <c r="G33" s="118"/>
    </row>
    <row r="34" spans="1:7" ht="11.5" customHeight="1">
      <c r="A34" s="181" t="s">
        <v>38</v>
      </c>
      <c r="B34" s="118">
        <v>1.6560410000000001</v>
      </c>
      <c r="C34" s="209" t="s">
        <v>512</v>
      </c>
      <c r="E34" s="118"/>
      <c r="F34" s="181"/>
      <c r="G34" s="118"/>
    </row>
    <row r="35" spans="1:7" ht="11.5" customHeight="1">
      <c r="A35" s="181" t="s">
        <v>58</v>
      </c>
      <c r="B35" s="118">
        <v>1.054443</v>
      </c>
      <c r="C35" s="209" t="s">
        <v>512</v>
      </c>
      <c r="E35" s="118"/>
      <c r="F35" s="181"/>
      <c r="G35" s="118"/>
    </row>
    <row r="36" spans="1:7" ht="11.5" customHeight="1">
      <c r="A36" s="181" t="s">
        <v>1</v>
      </c>
      <c r="B36" s="118">
        <v>6.566973859618713</v>
      </c>
      <c r="C36" s="209" t="s">
        <v>497</v>
      </c>
      <c r="E36" s="118"/>
      <c r="F36" s="181"/>
      <c r="G36" s="118"/>
    </row>
    <row r="37" spans="1:7" ht="11.5" customHeight="1">
      <c r="A37" s="181" t="s">
        <v>31</v>
      </c>
      <c r="B37" s="118">
        <v>3.3222119999999999</v>
      </c>
      <c r="C37" s="209" t="s">
        <v>512</v>
      </c>
      <c r="E37" s="118"/>
      <c r="F37" s="181"/>
      <c r="G37" s="118"/>
    </row>
    <row r="38" spans="1:7" ht="11.5" customHeight="1">
      <c r="A38" s="181" t="s">
        <v>113</v>
      </c>
      <c r="B38" s="118">
        <v>2.08386</v>
      </c>
      <c r="C38" s="209" t="s">
        <v>512</v>
      </c>
      <c r="E38" s="118"/>
      <c r="F38" s="181"/>
      <c r="G38" s="118"/>
    </row>
    <row r="39" spans="1:7" ht="11.5" customHeight="1">
      <c r="A39" s="181" t="s">
        <v>324</v>
      </c>
      <c r="B39" s="118">
        <v>7.4330716246445689</v>
      </c>
      <c r="C39" s="209" t="s">
        <v>497</v>
      </c>
      <c r="E39" s="118"/>
      <c r="F39" s="181"/>
      <c r="G39" s="118"/>
    </row>
    <row r="40" spans="1:7" ht="11.5" customHeight="1">
      <c r="A40" s="181" t="s">
        <v>114</v>
      </c>
      <c r="B40" s="118">
        <v>2.9359920000000002</v>
      </c>
      <c r="C40" s="209" t="s">
        <v>512</v>
      </c>
      <c r="E40" s="118"/>
      <c r="F40" s="181"/>
      <c r="G40" s="118"/>
    </row>
    <row r="41" spans="1:7" ht="11.5" customHeight="1">
      <c r="A41" s="181" t="s">
        <v>73</v>
      </c>
      <c r="B41" s="118" t="s">
        <v>339</v>
      </c>
      <c r="C41" s="209" t="s">
        <v>338</v>
      </c>
      <c r="E41" s="118"/>
      <c r="F41" s="181"/>
      <c r="G41" s="118"/>
    </row>
    <row r="42" spans="1:7" ht="11.5" customHeight="1">
      <c r="A42" s="181" t="s">
        <v>138</v>
      </c>
      <c r="B42" s="118">
        <v>3.2300339999999998</v>
      </c>
      <c r="C42" s="209" t="s">
        <v>512</v>
      </c>
      <c r="E42" s="118"/>
      <c r="F42" s="181"/>
      <c r="G42" s="118"/>
    </row>
    <row r="43" spans="1:7" ht="11.5" customHeight="1">
      <c r="A43" s="181" t="s">
        <v>80</v>
      </c>
      <c r="B43" s="118">
        <v>2.565931</v>
      </c>
      <c r="C43" s="209" t="s">
        <v>512</v>
      </c>
      <c r="E43" s="118"/>
      <c r="F43" s="181"/>
      <c r="G43" s="118"/>
    </row>
    <row r="44" spans="1:7" ht="11.5" customHeight="1">
      <c r="A44" s="181" t="s">
        <v>103</v>
      </c>
      <c r="B44" s="118">
        <v>2.3658459999999999</v>
      </c>
      <c r="C44" s="209" t="s">
        <v>512</v>
      </c>
      <c r="E44" s="118"/>
      <c r="F44" s="181"/>
      <c r="G44" s="118"/>
    </row>
    <row r="45" spans="1:7" ht="11.5" customHeight="1">
      <c r="A45" s="181" t="s">
        <v>64</v>
      </c>
      <c r="B45" s="118">
        <v>1.3771270298811942</v>
      </c>
      <c r="C45" s="209" t="s">
        <v>497</v>
      </c>
      <c r="E45" s="118"/>
      <c r="F45" s="181"/>
      <c r="G45" s="118"/>
    </row>
    <row r="46" spans="1:7" ht="11.5" customHeight="1">
      <c r="A46" s="181" t="s">
        <v>19</v>
      </c>
      <c r="B46" s="118">
        <v>5.3141210374639769</v>
      </c>
      <c r="C46" s="209" t="s">
        <v>497</v>
      </c>
      <c r="E46" s="118"/>
      <c r="F46" s="181"/>
      <c r="G46" s="118"/>
    </row>
    <row r="47" spans="1:7" ht="11.5" customHeight="1">
      <c r="A47" s="181" t="s">
        <v>100</v>
      </c>
      <c r="B47" s="118">
        <v>2.5389497980380753</v>
      </c>
      <c r="C47" s="209" t="s">
        <v>497</v>
      </c>
      <c r="E47" s="118"/>
      <c r="F47" s="181"/>
      <c r="G47" s="118"/>
    </row>
    <row r="48" spans="1:7" ht="11.5" customHeight="1">
      <c r="A48" s="181" t="s">
        <v>134</v>
      </c>
      <c r="B48" s="118">
        <v>4.3344870000000002</v>
      </c>
      <c r="C48" s="209" t="s">
        <v>512</v>
      </c>
      <c r="E48" s="118"/>
      <c r="F48" s="181"/>
      <c r="G48" s="118"/>
    </row>
    <row r="49" spans="1:7" ht="11.5" customHeight="1">
      <c r="A49" s="181" t="s">
        <v>17</v>
      </c>
      <c r="B49" s="118">
        <v>6.810169390973158</v>
      </c>
      <c r="C49" s="209" t="s">
        <v>497</v>
      </c>
      <c r="E49" s="118"/>
      <c r="F49" s="181"/>
      <c r="G49" s="118"/>
    </row>
    <row r="50" spans="1:7" ht="11.5" customHeight="1">
      <c r="A50" s="181" t="s">
        <v>105</v>
      </c>
      <c r="B50" s="118">
        <v>0.97958199999999995</v>
      </c>
      <c r="C50" s="209" t="s">
        <v>512</v>
      </c>
      <c r="E50" s="118"/>
      <c r="F50" s="181"/>
      <c r="G50" s="118"/>
    </row>
    <row r="51" spans="1:7" ht="11.5" customHeight="1">
      <c r="A51" s="181" t="s">
        <v>24</v>
      </c>
      <c r="B51" s="118">
        <v>1.508594</v>
      </c>
      <c r="C51" s="209" t="s">
        <v>512</v>
      </c>
      <c r="E51" s="118"/>
      <c r="F51" s="181"/>
      <c r="G51" s="118"/>
    </row>
    <row r="52" spans="1:7" ht="11.5" customHeight="1">
      <c r="A52" s="181" t="s">
        <v>131</v>
      </c>
      <c r="B52" s="118">
        <v>0.83580496942950333</v>
      </c>
      <c r="C52" s="209" t="s">
        <v>497</v>
      </c>
      <c r="E52" s="118"/>
      <c r="F52" s="181"/>
      <c r="G52" s="118"/>
    </row>
    <row r="53" spans="1:7" ht="11.5" customHeight="1">
      <c r="A53" s="181" t="s">
        <v>222</v>
      </c>
      <c r="B53" s="118">
        <v>6.5470265649499453</v>
      </c>
      <c r="C53" s="209" t="s">
        <v>497</v>
      </c>
      <c r="E53" s="118"/>
      <c r="F53" s="181"/>
      <c r="G53" s="118"/>
    </row>
    <row r="54" spans="1:7" ht="11.5" customHeight="1">
      <c r="A54" s="181" t="s">
        <v>112</v>
      </c>
      <c r="B54" s="118">
        <v>4.8000000000001393</v>
      </c>
      <c r="C54" s="209" t="s">
        <v>497</v>
      </c>
      <c r="E54" s="118"/>
      <c r="F54" s="181"/>
      <c r="G54" s="118"/>
    </row>
    <row r="55" spans="1:7" ht="11.5" customHeight="1">
      <c r="A55" s="181" t="s">
        <v>20</v>
      </c>
      <c r="B55" s="118">
        <v>0.56417499999999998</v>
      </c>
      <c r="C55" s="209" t="s">
        <v>512</v>
      </c>
      <c r="E55" s="118"/>
      <c r="F55" s="181"/>
      <c r="G55" s="118"/>
    </row>
    <row r="56" spans="1:7" ht="11.5" customHeight="1">
      <c r="A56" s="181" t="s">
        <v>48</v>
      </c>
      <c r="B56" s="118">
        <v>6.2634807319574151</v>
      </c>
      <c r="C56" s="209" t="s">
        <v>497</v>
      </c>
      <c r="E56" s="118"/>
      <c r="F56" s="181"/>
      <c r="G56" s="118"/>
    </row>
    <row r="57" spans="1:7" ht="11.5" customHeight="1">
      <c r="A57" s="181" t="s">
        <v>75</v>
      </c>
      <c r="B57" s="118">
        <v>1.87087</v>
      </c>
      <c r="C57" s="209" t="s">
        <v>512</v>
      </c>
      <c r="E57" s="118"/>
      <c r="F57" s="181"/>
      <c r="G57" s="118"/>
    </row>
    <row r="58" spans="1:7" ht="11.5" customHeight="1">
      <c r="A58" s="181" t="s">
        <v>68</v>
      </c>
      <c r="B58" s="118">
        <v>3.1450433172928172</v>
      </c>
      <c r="C58" s="209" t="s">
        <v>497</v>
      </c>
      <c r="E58" s="118"/>
      <c r="F58" s="181"/>
      <c r="G58" s="118"/>
    </row>
    <row r="59" spans="1:7" ht="11.5" customHeight="1">
      <c r="A59" s="181" t="s">
        <v>77</v>
      </c>
      <c r="B59" s="118">
        <v>6.1638533246721465</v>
      </c>
      <c r="C59" s="209" t="s">
        <v>497</v>
      </c>
      <c r="E59" s="118"/>
      <c r="F59" s="181"/>
      <c r="G59" s="118"/>
    </row>
    <row r="60" spans="1:7" ht="11.5" customHeight="1">
      <c r="A60" s="181" t="s">
        <v>89</v>
      </c>
      <c r="B60" s="118">
        <v>3.6967295691036526</v>
      </c>
      <c r="C60" s="209" t="s">
        <v>497</v>
      </c>
      <c r="E60" s="118"/>
      <c r="F60" s="181"/>
      <c r="G60" s="118"/>
    </row>
    <row r="61" spans="1:7" ht="11.5" customHeight="1">
      <c r="A61" s="181" t="s">
        <v>93</v>
      </c>
      <c r="B61" s="118">
        <v>3.0024755561364032</v>
      </c>
      <c r="C61" s="209" t="s">
        <v>497</v>
      </c>
      <c r="E61" s="118"/>
      <c r="F61" s="181"/>
      <c r="G61" s="118"/>
    </row>
    <row r="62" spans="1:7" ht="11.5" customHeight="1">
      <c r="A62" s="181" t="s">
        <v>82</v>
      </c>
      <c r="B62" s="118">
        <v>4.9277920000000002</v>
      </c>
      <c r="C62" s="209" t="s">
        <v>512</v>
      </c>
      <c r="E62" s="118"/>
      <c r="F62" s="181"/>
      <c r="G62" s="118"/>
    </row>
    <row r="63" spans="1:7" ht="11.5" customHeight="1">
      <c r="A63" s="181" t="s">
        <v>145</v>
      </c>
      <c r="B63" s="118">
        <v>1.918677</v>
      </c>
      <c r="C63" s="209" t="s">
        <v>512</v>
      </c>
      <c r="E63" s="118"/>
      <c r="F63" s="181"/>
      <c r="G63" s="118"/>
    </row>
    <row r="64" spans="1:7" ht="11.5" customHeight="1">
      <c r="A64" s="181" t="s">
        <v>6</v>
      </c>
      <c r="B64" s="118">
        <v>6.6811819999999997</v>
      </c>
      <c r="C64" s="209" t="s">
        <v>592</v>
      </c>
      <c r="E64" s="118"/>
      <c r="F64" s="181"/>
      <c r="G64" s="118"/>
    </row>
    <row r="65" spans="1:7" ht="11.5" customHeight="1">
      <c r="A65" s="181" t="s">
        <v>8</v>
      </c>
      <c r="B65" s="118">
        <v>5.0247140000000003</v>
      </c>
      <c r="C65" s="209" t="s">
        <v>512</v>
      </c>
      <c r="E65" s="118"/>
      <c r="F65" s="181"/>
      <c r="G65" s="118"/>
    </row>
    <row r="66" spans="1:7" ht="11.5" customHeight="1">
      <c r="A66" s="181" t="s">
        <v>22</v>
      </c>
      <c r="B66" s="118">
        <v>3.7551873669495706</v>
      </c>
      <c r="C66" s="209" t="s">
        <v>592</v>
      </c>
      <c r="E66" s="118"/>
      <c r="F66" s="181"/>
      <c r="G66" s="118"/>
    </row>
    <row r="67" spans="1:7" ht="11.5" customHeight="1">
      <c r="A67" s="181" t="s">
        <v>40</v>
      </c>
      <c r="B67" s="118">
        <v>-0.562745503168955</v>
      </c>
      <c r="C67" s="209" t="s">
        <v>497</v>
      </c>
      <c r="E67" s="118"/>
      <c r="F67" s="181"/>
      <c r="G67" s="118"/>
    </row>
    <row r="68" spans="1:7" ht="11.5" customHeight="1">
      <c r="A68" s="181" t="s">
        <v>110</v>
      </c>
      <c r="B68" s="118">
        <v>5.5497670000000001</v>
      </c>
      <c r="C68" s="209" t="s">
        <v>512</v>
      </c>
      <c r="E68" s="118"/>
      <c r="F68" s="181"/>
      <c r="G68" s="118"/>
    </row>
    <row r="69" spans="1:7" ht="11.5" customHeight="1">
      <c r="A69" s="181" t="s">
        <v>91</v>
      </c>
      <c r="B69" s="118">
        <v>3.4887860000000002</v>
      </c>
      <c r="C69" s="209" t="s">
        <v>512</v>
      </c>
      <c r="E69" s="118"/>
      <c r="F69" s="181"/>
      <c r="G69" s="118"/>
    </row>
    <row r="70" spans="1:7" ht="11.5" customHeight="1">
      <c r="A70" s="181" t="s">
        <v>26</v>
      </c>
      <c r="B70" s="118">
        <v>0.30125600000000002</v>
      </c>
      <c r="C70" s="209" t="s">
        <v>512</v>
      </c>
      <c r="E70" s="118"/>
      <c r="F70" s="181"/>
      <c r="G70" s="118"/>
    </row>
    <row r="71" spans="1:7" ht="11.5" customHeight="1">
      <c r="A71" s="181" t="s">
        <v>14</v>
      </c>
      <c r="B71" s="118">
        <v>0.65415199999999996</v>
      </c>
      <c r="C71" s="209" t="s">
        <v>512</v>
      </c>
      <c r="E71" s="118"/>
      <c r="F71" s="181"/>
      <c r="G71" s="118"/>
    </row>
    <row r="72" spans="1:7" ht="11.5" customHeight="1">
      <c r="A72" s="181" t="s">
        <v>97</v>
      </c>
      <c r="B72" s="118">
        <v>1.9402922050502553</v>
      </c>
      <c r="C72" s="209" t="s">
        <v>497</v>
      </c>
      <c r="E72" s="118"/>
      <c r="F72" s="181"/>
      <c r="G72" s="118"/>
    </row>
    <row r="73" spans="1:7" ht="11.5" customHeight="1">
      <c r="A73" s="181" t="s">
        <v>63</v>
      </c>
      <c r="B73" s="118">
        <v>4.0999999998712298</v>
      </c>
      <c r="C73" s="209" t="s">
        <v>497</v>
      </c>
      <c r="E73" s="118"/>
      <c r="F73" s="181"/>
      <c r="G73" s="118"/>
    </row>
    <row r="74" spans="1:7" ht="11.5" customHeight="1">
      <c r="A74" s="181" t="s">
        <v>34</v>
      </c>
      <c r="B74" s="118">
        <v>6.3197813635438962</v>
      </c>
      <c r="C74" s="209" t="s">
        <v>497</v>
      </c>
      <c r="E74" s="118"/>
      <c r="F74" s="181"/>
      <c r="G74" s="118"/>
    </row>
    <row r="75" spans="1:7" ht="11.5" customHeight="1">
      <c r="A75" s="181" t="s">
        <v>125</v>
      </c>
      <c r="B75" s="118">
        <v>1.2460159465285727</v>
      </c>
      <c r="C75" s="209" t="s">
        <v>497</v>
      </c>
      <c r="E75" s="118"/>
      <c r="F75" s="181"/>
      <c r="G75" s="118"/>
    </row>
    <row r="76" spans="1:7" ht="11.5" customHeight="1">
      <c r="A76" s="181" t="s">
        <v>102</v>
      </c>
      <c r="B76" s="118">
        <v>3.5000000000000568</v>
      </c>
      <c r="C76" s="209" t="s">
        <v>497</v>
      </c>
      <c r="E76" s="118"/>
      <c r="F76" s="181"/>
      <c r="G76" s="118"/>
    </row>
    <row r="77" spans="1:7" ht="11.5" customHeight="1">
      <c r="A77" s="181" t="s">
        <v>98</v>
      </c>
      <c r="B77" s="118">
        <v>6.2479600075587172</v>
      </c>
      <c r="C77" s="209" t="s">
        <v>497</v>
      </c>
      <c r="E77" s="118"/>
      <c r="F77" s="181"/>
      <c r="G77" s="118"/>
    </row>
    <row r="78" spans="1:7" ht="11.5" customHeight="1">
      <c r="A78" s="181" t="s">
        <v>126</v>
      </c>
      <c r="B78" s="118">
        <v>2.1974420000000001</v>
      </c>
      <c r="C78" s="209" t="s">
        <v>512</v>
      </c>
      <c r="E78" s="118"/>
      <c r="F78" s="181"/>
      <c r="G78" s="118"/>
    </row>
    <row r="79" spans="1:7" ht="11.5" customHeight="1">
      <c r="A79" s="181" t="s">
        <v>117</v>
      </c>
      <c r="B79" s="118">
        <v>0.19999063643005854</v>
      </c>
      <c r="C79" s="209" t="s">
        <v>497</v>
      </c>
      <c r="E79" s="118"/>
      <c r="F79" s="181"/>
      <c r="G79" s="118"/>
    </row>
    <row r="80" spans="1:7" ht="11.5" customHeight="1">
      <c r="A80" s="181" t="s">
        <v>130</v>
      </c>
      <c r="B80" s="118">
        <v>1.1341881713829736</v>
      </c>
      <c r="C80" s="209" t="s">
        <v>497</v>
      </c>
      <c r="E80" s="118"/>
      <c r="F80" s="181"/>
      <c r="G80" s="118"/>
    </row>
    <row r="81" spans="1:7" ht="11.5" customHeight="1">
      <c r="A81" s="181" t="s">
        <v>96</v>
      </c>
      <c r="B81" s="118">
        <v>7.9497367979429043</v>
      </c>
      <c r="C81" s="209" t="s">
        <v>497</v>
      </c>
      <c r="E81" s="118"/>
      <c r="F81" s="181"/>
      <c r="G81" s="118"/>
    </row>
    <row r="82" spans="1:7" ht="11.5" customHeight="1">
      <c r="A82" s="181" t="s">
        <v>118</v>
      </c>
      <c r="B82" s="118">
        <v>3.9304079999999999</v>
      </c>
      <c r="C82" s="209" t="s">
        <v>512</v>
      </c>
      <c r="E82" s="118"/>
      <c r="F82" s="181"/>
      <c r="G82" s="118"/>
    </row>
    <row r="83" spans="1:7" ht="11.5" customHeight="1">
      <c r="A83" s="181" t="s">
        <v>142</v>
      </c>
      <c r="B83" s="118">
        <v>2.2969789999999999</v>
      </c>
      <c r="C83" s="209" t="s">
        <v>512</v>
      </c>
      <c r="E83" s="118"/>
      <c r="F83" s="181"/>
      <c r="G83" s="118"/>
    </row>
    <row r="84" spans="1:7" ht="11.5" customHeight="1">
      <c r="A84" s="181" t="s">
        <v>531</v>
      </c>
      <c r="B84" s="118">
        <v>2.6645918891170481</v>
      </c>
      <c r="C84" s="209" t="s">
        <v>497</v>
      </c>
      <c r="E84" s="118"/>
      <c r="F84" s="181"/>
      <c r="G84" s="118"/>
    </row>
    <row r="85" spans="1:7" ht="11.5" customHeight="1">
      <c r="A85" s="181" t="s">
        <v>53</v>
      </c>
      <c r="B85" s="118">
        <v>4.5647923154181029</v>
      </c>
      <c r="C85" s="209" t="s">
        <v>497</v>
      </c>
      <c r="E85" s="118"/>
      <c r="F85" s="181"/>
      <c r="G85" s="118"/>
    </row>
    <row r="86" spans="1:7" ht="11.5" customHeight="1">
      <c r="A86" s="181" t="s">
        <v>62</v>
      </c>
      <c r="B86" s="118">
        <v>3.4999999999999858</v>
      </c>
      <c r="C86" s="209" t="s">
        <v>497</v>
      </c>
      <c r="E86" s="118"/>
      <c r="F86" s="181"/>
      <c r="G86" s="118"/>
    </row>
    <row r="87" spans="1:7" ht="11.5" customHeight="1">
      <c r="A87" s="181" t="s">
        <v>44</v>
      </c>
      <c r="B87" s="118">
        <v>4.7416064503572102</v>
      </c>
      <c r="C87" s="209" t="s">
        <v>497</v>
      </c>
      <c r="E87" s="118"/>
      <c r="F87" s="181"/>
      <c r="G87" s="118"/>
    </row>
    <row r="88" spans="1:7" ht="11.5" customHeight="1">
      <c r="A88" s="181" t="s">
        <v>66</v>
      </c>
      <c r="B88" s="118">
        <v>4.8999957454611121</v>
      </c>
      <c r="C88" s="209" t="s">
        <v>497</v>
      </c>
      <c r="E88" s="118"/>
      <c r="F88" s="181"/>
      <c r="G88" s="118"/>
    </row>
    <row r="89" spans="1:7" ht="11.5" customHeight="1">
      <c r="A89" s="181" t="s">
        <v>144</v>
      </c>
      <c r="B89" s="118">
        <v>7.0034530000000004</v>
      </c>
      <c r="C89" s="209" t="s">
        <v>497</v>
      </c>
      <c r="E89" s="118"/>
      <c r="F89" s="181"/>
      <c r="G89" s="118"/>
    </row>
    <row r="90" spans="1:7" ht="11.5" customHeight="1">
      <c r="A90" s="181" t="s">
        <v>133</v>
      </c>
      <c r="B90" s="118">
        <v>3.7738189128567541</v>
      </c>
      <c r="C90" s="209" t="s">
        <v>497</v>
      </c>
      <c r="E90" s="118"/>
      <c r="F90" s="181"/>
      <c r="G90" s="118"/>
    </row>
    <row r="91" spans="1:7" ht="11.5" customHeight="1">
      <c r="A91" s="181" t="s">
        <v>15</v>
      </c>
      <c r="B91" s="118">
        <v>-0.14560500000000001</v>
      </c>
      <c r="C91" s="209" t="s">
        <v>512</v>
      </c>
      <c r="E91" s="118"/>
      <c r="F91" s="181"/>
      <c r="G91" s="118"/>
    </row>
    <row r="92" spans="1:7" ht="11.5" customHeight="1">
      <c r="A92" s="181" t="s">
        <v>115</v>
      </c>
      <c r="B92" s="118">
        <v>3.399999999999423</v>
      </c>
      <c r="C92" s="209" t="s">
        <v>497</v>
      </c>
      <c r="E92" s="118"/>
      <c r="F92" s="181"/>
      <c r="G92" s="118"/>
    </row>
    <row r="93" spans="1:7" ht="11.5" customHeight="1">
      <c r="A93" s="181" t="s">
        <v>121</v>
      </c>
      <c r="B93" s="118">
        <v>7.2258488993461896</v>
      </c>
      <c r="C93" s="209" t="s">
        <v>497</v>
      </c>
      <c r="E93" s="118"/>
      <c r="F93" s="181"/>
      <c r="G93" s="118"/>
    </row>
    <row r="94" spans="1:7" ht="11.5" customHeight="1">
      <c r="A94" s="181" t="s">
        <v>140</v>
      </c>
      <c r="B94" s="118">
        <v>5.0778602011207141</v>
      </c>
      <c r="C94" s="209" t="s">
        <v>497</v>
      </c>
      <c r="E94" s="118"/>
      <c r="F94" s="181"/>
      <c r="G94" s="118"/>
    </row>
    <row r="95" spans="1:7" ht="11.5" customHeight="1">
      <c r="A95" s="181" t="s">
        <v>39</v>
      </c>
      <c r="B95" s="118">
        <v>2.9902141695292244</v>
      </c>
      <c r="C95" s="209" t="s">
        <v>497</v>
      </c>
      <c r="E95" s="118"/>
      <c r="F95" s="181"/>
      <c r="G95" s="118"/>
    </row>
    <row r="96" spans="1:7" ht="11.5" customHeight="1">
      <c r="A96" s="181" t="s">
        <v>51</v>
      </c>
      <c r="B96" s="118">
        <v>3.4281736608172082</v>
      </c>
      <c r="C96" s="209" t="s">
        <v>497</v>
      </c>
      <c r="E96" s="118"/>
      <c r="F96" s="181"/>
      <c r="G96" s="118"/>
    </row>
    <row r="97" spans="1:7" ht="11.5" customHeight="1">
      <c r="A97" s="181" t="s">
        <v>127</v>
      </c>
      <c r="B97" s="118">
        <v>-0.5463320452634548</v>
      </c>
      <c r="C97" s="209" t="s">
        <v>497</v>
      </c>
      <c r="E97" s="118"/>
      <c r="F97" s="181"/>
      <c r="G97" s="118"/>
    </row>
    <row r="98" spans="1:7" ht="11.5" customHeight="1">
      <c r="A98" s="181" t="s">
        <v>42</v>
      </c>
      <c r="B98" s="118">
        <v>6.6575326683179412</v>
      </c>
      <c r="C98" s="209" t="s">
        <v>497</v>
      </c>
      <c r="E98" s="118"/>
      <c r="F98" s="181"/>
      <c r="G98" s="118"/>
    </row>
    <row r="99" spans="1:7" ht="11.5" customHeight="1">
      <c r="A99" s="181" t="s">
        <v>59</v>
      </c>
      <c r="B99" s="118">
        <v>1.810503</v>
      </c>
      <c r="C99" s="209" t="s">
        <v>512</v>
      </c>
      <c r="E99" s="118"/>
      <c r="F99" s="181"/>
      <c r="G99" s="118"/>
    </row>
    <row r="100" spans="1:7" ht="11.5" customHeight="1">
      <c r="A100" s="181" t="s">
        <v>116</v>
      </c>
      <c r="B100" s="118">
        <v>2.1709779999999999</v>
      </c>
      <c r="C100" s="209" t="s">
        <v>512</v>
      </c>
      <c r="E100" s="118"/>
      <c r="F100" s="181"/>
      <c r="G100" s="118"/>
    </row>
    <row r="101" spans="1:7" ht="11.5" customHeight="1">
      <c r="A101" s="181" t="s">
        <v>101</v>
      </c>
      <c r="B101" s="118">
        <v>-3.9509170812425793</v>
      </c>
      <c r="C101" s="209" t="s">
        <v>497</v>
      </c>
      <c r="E101" s="118"/>
      <c r="F101" s="181"/>
      <c r="G101" s="118"/>
    </row>
    <row r="102" spans="1:7" ht="11.5" customHeight="1">
      <c r="A102" s="181" t="s">
        <v>61</v>
      </c>
      <c r="B102" s="118">
        <v>6.4830667042547105</v>
      </c>
      <c r="C102" s="209" t="s">
        <v>497</v>
      </c>
      <c r="E102" s="118"/>
      <c r="F102" s="181"/>
      <c r="G102" s="118"/>
    </row>
    <row r="103" spans="1:7" ht="11.5" customHeight="1">
      <c r="A103" s="181" t="s">
        <v>12</v>
      </c>
      <c r="B103" s="118">
        <v>1.9372680694934559</v>
      </c>
      <c r="C103" s="209" t="s">
        <v>497</v>
      </c>
      <c r="E103" s="118"/>
      <c r="F103" s="181"/>
      <c r="G103" s="118"/>
    </row>
    <row r="104" spans="1:7" ht="11.5" customHeight="1">
      <c r="A104" s="181" t="s">
        <v>109</v>
      </c>
      <c r="B104" s="118">
        <v>1.154722</v>
      </c>
      <c r="C104" s="209" t="s">
        <v>512</v>
      </c>
      <c r="E104" s="118"/>
      <c r="F104" s="181"/>
      <c r="G104" s="118"/>
    </row>
    <row r="105" spans="1:7" ht="11.5" customHeight="1">
      <c r="A105" s="181" t="s">
        <v>122</v>
      </c>
      <c r="B105" s="118">
        <v>1.7640875486988961</v>
      </c>
      <c r="C105" s="209" t="s">
        <v>497</v>
      </c>
      <c r="E105" s="118"/>
      <c r="F105" s="181"/>
      <c r="G105" s="118"/>
    </row>
    <row r="106" spans="1:7" ht="11.5" customHeight="1">
      <c r="A106" s="181" t="s">
        <v>10</v>
      </c>
      <c r="B106" s="118">
        <v>5.8302419054258081</v>
      </c>
      <c r="C106" s="209" t="s">
        <v>497</v>
      </c>
      <c r="E106" s="118"/>
      <c r="F106" s="181"/>
      <c r="G106" s="118"/>
    </row>
    <row r="107" spans="1:7" ht="11.5" customHeight="1">
      <c r="A107" s="181" t="s">
        <v>119</v>
      </c>
      <c r="B107" s="118">
        <v>3.6770136293445006</v>
      </c>
      <c r="C107" s="209" t="s">
        <v>497</v>
      </c>
      <c r="E107" s="118"/>
      <c r="F107" s="181"/>
      <c r="G107" s="118"/>
    </row>
    <row r="108" spans="1:7" ht="11.5" customHeight="1">
      <c r="A108" s="181" t="s">
        <v>99</v>
      </c>
      <c r="B108" s="118">
        <v>3.6766232313560465</v>
      </c>
      <c r="C108" s="209" t="s">
        <v>497</v>
      </c>
      <c r="E108" s="118"/>
      <c r="F108" s="181"/>
      <c r="G108" s="118"/>
    </row>
    <row r="109" spans="1:7" ht="11.5" customHeight="1">
      <c r="A109" s="181" t="s">
        <v>43</v>
      </c>
      <c r="B109" s="118">
        <v>2.354333</v>
      </c>
      <c r="C109" s="209" t="s">
        <v>591</v>
      </c>
      <c r="E109" s="118"/>
      <c r="F109" s="181"/>
      <c r="G109" s="118"/>
    </row>
    <row r="110" spans="1:7" ht="11.5" customHeight="1">
      <c r="A110" s="181" t="s">
        <v>16</v>
      </c>
      <c r="B110" s="118">
        <v>6.2437377424008815</v>
      </c>
      <c r="C110" s="209" t="s">
        <v>497</v>
      </c>
      <c r="E110" s="118"/>
      <c r="F110" s="181"/>
      <c r="G110" s="118"/>
    </row>
    <row r="111" spans="1:7" ht="11.5" customHeight="1">
      <c r="A111" s="181" t="s">
        <v>35</v>
      </c>
      <c r="B111" s="118">
        <v>4.1469670000000001</v>
      </c>
      <c r="C111" s="209" t="s">
        <v>512</v>
      </c>
      <c r="E111" s="118"/>
      <c r="F111" s="181"/>
      <c r="G111" s="118"/>
    </row>
    <row r="112" spans="1:7" ht="11.5" customHeight="1">
      <c r="A112" s="181" t="s">
        <v>74</v>
      </c>
      <c r="B112" s="118">
        <v>2.1644040000000002</v>
      </c>
      <c r="C112" s="209" t="s">
        <v>512</v>
      </c>
      <c r="E112" s="118"/>
      <c r="F112" s="181"/>
      <c r="G112" s="118"/>
    </row>
    <row r="113" spans="1:7" ht="11.5" customHeight="1">
      <c r="A113" s="181" t="s">
        <v>139</v>
      </c>
      <c r="B113" s="118">
        <v>1.4933399929283127</v>
      </c>
      <c r="C113" s="209" t="s">
        <v>497</v>
      </c>
      <c r="E113" s="118"/>
      <c r="F113" s="181"/>
      <c r="G113" s="118"/>
    </row>
    <row r="114" spans="1:7" ht="11.5" customHeight="1">
      <c r="A114" s="181" t="s">
        <v>54</v>
      </c>
      <c r="B114" s="118">
        <v>4.0795389999999996</v>
      </c>
      <c r="C114" s="209" t="s">
        <v>512</v>
      </c>
      <c r="E114" s="118"/>
      <c r="F114" s="181"/>
      <c r="G114" s="118"/>
    </row>
    <row r="115" spans="1:7" ht="11.5" customHeight="1">
      <c r="A115" s="181" t="s">
        <v>13</v>
      </c>
      <c r="B115" s="118">
        <v>2.2548043457211406</v>
      </c>
      <c r="C115" s="209" t="s">
        <v>497</v>
      </c>
      <c r="E115" s="118"/>
      <c r="F115" s="181"/>
      <c r="G115" s="118"/>
    </row>
    <row r="116" spans="1:7" ht="11.5" customHeight="1">
      <c r="A116" s="181" t="s">
        <v>72</v>
      </c>
      <c r="B116" s="118">
        <v>8.6067059982831893</v>
      </c>
      <c r="C116" s="209" t="s">
        <v>497</v>
      </c>
      <c r="E116" s="118"/>
      <c r="F116" s="181"/>
      <c r="G116" s="118"/>
    </row>
    <row r="117" spans="1:7" ht="11.5" customHeight="1">
      <c r="A117" s="181" t="s">
        <v>47</v>
      </c>
      <c r="B117" s="118">
        <v>0.54653300000000005</v>
      </c>
      <c r="C117" s="209" t="s">
        <v>512</v>
      </c>
      <c r="E117" s="118"/>
      <c r="F117" s="181"/>
      <c r="G117" s="118"/>
    </row>
    <row r="118" spans="1:7" ht="11.5" customHeight="1">
      <c r="A118" s="181" t="s">
        <v>70</v>
      </c>
      <c r="B118" s="118">
        <v>6.7662938235332177</v>
      </c>
      <c r="C118" s="209" t="s">
        <v>497</v>
      </c>
      <c r="E118" s="118"/>
      <c r="F118" s="181"/>
      <c r="G118" s="118"/>
    </row>
    <row r="119" spans="1:7" ht="11.5" customHeight="1">
      <c r="A119" s="181" t="s">
        <v>92</v>
      </c>
      <c r="B119" s="118">
        <v>4.3922372389932747</v>
      </c>
      <c r="C119" s="209" t="s">
        <v>497</v>
      </c>
      <c r="E119" s="118"/>
      <c r="F119" s="181"/>
      <c r="G119" s="118"/>
    </row>
    <row r="120" spans="1:7" ht="11.5" customHeight="1">
      <c r="A120" s="181" t="s">
        <v>108</v>
      </c>
      <c r="B120" s="118">
        <v>3.1394645430346202</v>
      </c>
      <c r="C120" s="209" t="s">
        <v>497</v>
      </c>
      <c r="E120" s="118"/>
      <c r="F120" s="181"/>
      <c r="G120" s="118"/>
    </row>
    <row r="121" spans="1:7" ht="11.5" customHeight="1">
      <c r="A121" s="181" t="s">
        <v>156</v>
      </c>
      <c r="B121" s="118">
        <v>2.3985690000000002</v>
      </c>
      <c r="C121" s="209" t="s">
        <v>512</v>
      </c>
      <c r="E121" s="118"/>
      <c r="F121" s="181"/>
      <c r="G121" s="118"/>
    </row>
    <row r="122" spans="1:7" ht="11.5" customHeight="1">
      <c r="A122" s="181" t="s">
        <v>129</v>
      </c>
      <c r="B122" s="118">
        <v>2.4429919999999998</v>
      </c>
      <c r="C122" s="209" t="s">
        <v>512</v>
      </c>
      <c r="E122" s="118"/>
      <c r="F122" s="181"/>
      <c r="G122" s="118"/>
    </row>
    <row r="123" spans="1:7" ht="11.5" customHeight="1">
      <c r="A123" s="181" t="s">
        <v>27</v>
      </c>
      <c r="B123" s="118">
        <v>0.152589</v>
      </c>
      <c r="C123" s="209" t="s">
        <v>512</v>
      </c>
      <c r="E123" s="118"/>
      <c r="F123" s="181"/>
      <c r="G123" s="118"/>
    </row>
    <row r="124" spans="1:7" ht="11.5" customHeight="1">
      <c r="A124" s="181" t="s">
        <v>219</v>
      </c>
      <c r="B124" s="118">
        <v>2.0331570000000001</v>
      </c>
      <c r="C124" s="209" t="s">
        <v>512</v>
      </c>
      <c r="E124" s="118"/>
      <c r="F124" s="181"/>
      <c r="G124" s="118"/>
    </row>
    <row r="125" spans="1:7" ht="11.5" customHeight="1">
      <c r="A125" s="181" t="s">
        <v>28</v>
      </c>
      <c r="B125" s="118">
        <v>1.979101</v>
      </c>
      <c r="C125" s="209" t="s">
        <v>512</v>
      </c>
      <c r="E125" s="118"/>
      <c r="F125" s="181"/>
      <c r="G125" s="118"/>
    </row>
    <row r="126" spans="1:7" ht="11.5" customHeight="1">
      <c r="A126" s="181" t="s">
        <v>56</v>
      </c>
      <c r="B126" s="118">
        <v>3.2091311279919665</v>
      </c>
      <c r="C126" s="209" t="s">
        <v>497</v>
      </c>
      <c r="E126" s="118"/>
      <c r="F126" s="181"/>
      <c r="G126" s="118"/>
    </row>
    <row r="127" spans="1:7" ht="11.5" customHeight="1">
      <c r="A127" s="181" t="s">
        <v>86</v>
      </c>
      <c r="B127" s="118">
        <v>1.1948529999999999</v>
      </c>
      <c r="C127" s="209" t="s">
        <v>512</v>
      </c>
      <c r="E127" s="118"/>
      <c r="F127" s="181"/>
      <c r="G127" s="118"/>
    </row>
    <row r="128" spans="1:7" ht="11.5" customHeight="1">
      <c r="A128" s="181" t="s">
        <v>0</v>
      </c>
      <c r="B128" s="118">
        <v>0.92883199999999999</v>
      </c>
      <c r="C128" s="209" t="s">
        <v>512</v>
      </c>
      <c r="E128" s="118"/>
      <c r="F128" s="181"/>
      <c r="G128" s="118"/>
    </row>
    <row r="129" spans="1:7" ht="11.5" customHeight="1">
      <c r="A129" s="181" t="s">
        <v>52</v>
      </c>
      <c r="B129" s="118">
        <v>-9.9</v>
      </c>
      <c r="C129" s="209" t="s">
        <v>598</v>
      </c>
      <c r="E129" s="118"/>
      <c r="F129" s="181"/>
      <c r="G129" s="118"/>
    </row>
    <row r="130" spans="1:7" ht="11.5" customHeight="1">
      <c r="A130" s="181" t="s">
        <v>50</v>
      </c>
      <c r="B130" s="118">
        <v>2.9</v>
      </c>
      <c r="C130" s="209" t="s">
        <v>592</v>
      </c>
      <c r="E130" s="118"/>
      <c r="F130" s="181"/>
      <c r="G130" s="118"/>
    </row>
    <row r="131" spans="1:7" ht="11.5" customHeight="1">
      <c r="A131" s="181" t="s">
        <v>90</v>
      </c>
      <c r="B131" s="118">
        <v>7.3000002874786389</v>
      </c>
      <c r="C131" s="209" t="s">
        <v>497</v>
      </c>
      <c r="E131" s="118"/>
      <c r="F131" s="181"/>
      <c r="G131" s="118"/>
    </row>
    <row r="132" spans="1:7" ht="11.5" customHeight="1">
      <c r="A132" s="181" t="s">
        <v>23</v>
      </c>
      <c r="B132" s="118">
        <v>4.1292261026005121</v>
      </c>
      <c r="C132" s="209" t="s">
        <v>497</v>
      </c>
      <c r="E132" s="118"/>
      <c r="F132" s="181"/>
      <c r="G132" s="118"/>
    </row>
    <row r="133" spans="1:7" ht="11.5" customHeight="1">
      <c r="A133" s="181" t="s">
        <v>95</v>
      </c>
      <c r="B133" s="118">
        <v>4.9101475395420664</v>
      </c>
      <c r="C133" s="209" t="s">
        <v>497</v>
      </c>
      <c r="E133" s="118"/>
      <c r="F133" s="181"/>
      <c r="G133" s="118"/>
    </row>
    <row r="134" spans="1:7" ht="11.5" customHeight="1">
      <c r="A134" s="181" t="s">
        <v>76</v>
      </c>
      <c r="B134" s="118">
        <v>2.4828268381542671</v>
      </c>
      <c r="C134" s="209" t="s">
        <v>497</v>
      </c>
      <c r="E134" s="118"/>
      <c r="F134" s="181"/>
      <c r="G134" s="118"/>
    </row>
    <row r="135" spans="1:7" ht="11.5" customHeight="1">
      <c r="A135" s="181" t="s">
        <v>21</v>
      </c>
      <c r="B135" s="118">
        <v>0.87743199999999999</v>
      </c>
      <c r="C135" s="209" t="s">
        <v>512</v>
      </c>
      <c r="E135" s="118"/>
      <c r="F135" s="181"/>
      <c r="G135" s="118"/>
    </row>
    <row r="136" spans="1:7" ht="11.5" customHeight="1">
      <c r="A136" s="181" t="s">
        <v>37</v>
      </c>
      <c r="B136" s="118">
        <v>6.1523549127699511</v>
      </c>
      <c r="C136" s="209" t="s">
        <v>497</v>
      </c>
      <c r="E136" s="118"/>
      <c r="F136" s="181"/>
      <c r="G136" s="118"/>
    </row>
    <row r="137" spans="1:7" ht="11.5" customHeight="1">
      <c r="A137" s="181" t="s">
        <v>29</v>
      </c>
      <c r="B137" s="118">
        <v>3.3354893091005664</v>
      </c>
      <c r="C137" s="209" t="s">
        <v>497</v>
      </c>
      <c r="E137" s="118"/>
      <c r="F137" s="181"/>
      <c r="G137" s="118"/>
    </row>
    <row r="138" spans="1:7" ht="11.5" customHeight="1">
      <c r="A138" s="181" t="s">
        <v>106</v>
      </c>
      <c r="B138" s="118">
        <v>1.7263493429254311</v>
      </c>
      <c r="C138" s="209" t="s">
        <v>497</v>
      </c>
      <c r="E138" s="118"/>
      <c r="F138" s="181"/>
      <c r="G138" s="118"/>
    </row>
    <row r="139" spans="1:7" ht="11.5" customHeight="1">
      <c r="A139" s="181" t="s">
        <v>25</v>
      </c>
      <c r="B139" s="118">
        <v>1.4086419999999999</v>
      </c>
      <c r="C139" s="209" t="s">
        <v>512</v>
      </c>
      <c r="E139" s="118"/>
      <c r="F139" s="181"/>
      <c r="G139" s="118"/>
    </row>
    <row r="140" spans="1:7" ht="11.5" customHeight="1">
      <c r="A140" s="181" t="s">
        <v>7</v>
      </c>
      <c r="B140" s="118">
        <v>2.333577</v>
      </c>
      <c r="C140" s="209" t="s">
        <v>512</v>
      </c>
      <c r="E140" s="118"/>
      <c r="F140" s="181"/>
      <c r="G140" s="118"/>
    </row>
    <row r="141" spans="1:7" ht="11.5" customHeight="1">
      <c r="A141" s="181" t="s">
        <v>120</v>
      </c>
      <c r="B141" s="118">
        <v>1.6200836289293079</v>
      </c>
      <c r="C141" s="209" t="s">
        <v>497</v>
      </c>
      <c r="E141" s="118"/>
      <c r="F141" s="181"/>
      <c r="G141" s="118"/>
    </row>
    <row r="142" spans="1:7" ht="11.5" customHeight="1">
      <c r="A142" s="181" t="s">
        <v>46</v>
      </c>
      <c r="B142" s="118">
        <v>-3.8943864745066179</v>
      </c>
      <c r="C142" s="209" t="s">
        <v>591</v>
      </c>
      <c r="E142" s="118"/>
      <c r="F142" s="181"/>
      <c r="G142" s="118"/>
    </row>
    <row r="143" spans="1:7" ht="11.5" customHeight="1">
      <c r="A143" s="181" t="s">
        <v>18</v>
      </c>
      <c r="B143" s="118">
        <v>7.0757886167498469</v>
      </c>
      <c r="C143" s="209" t="s">
        <v>497</v>
      </c>
      <c r="E143" s="118"/>
      <c r="F143" s="181"/>
      <c r="G143" s="118"/>
    </row>
    <row r="144" spans="1:7" ht="11.5" customHeight="1">
      <c r="A144" s="181" t="s">
        <v>49</v>
      </c>
      <c r="B144" s="118">
        <v>-2.7014748649632025</v>
      </c>
      <c r="C144" s="209" t="s">
        <v>497</v>
      </c>
      <c r="E144" s="118"/>
      <c r="F144" s="181"/>
      <c r="G144" s="118"/>
    </row>
    <row r="145" spans="1:7" ht="11.5" customHeight="1">
      <c r="A145" s="181" t="s">
        <v>67</v>
      </c>
      <c r="B145" s="118">
        <v>3.7949009166909065</v>
      </c>
      <c r="C145" s="209" t="s">
        <v>497</v>
      </c>
      <c r="E145" s="118"/>
      <c r="F145" s="181"/>
      <c r="G145" s="118"/>
    </row>
    <row r="146" spans="1:7" ht="11.5" customHeight="1">
      <c r="A146" s="181" t="s">
        <v>71</v>
      </c>
      <c r="B146" s="118">
        <v>6.1591897984875743</v>
      </c>
      <c r="C146" s="209" t="s">
        <v>497</v>
      </c>
      <c r="E146" s="118"/>
      <c r="F146" s="181"/>
      <c r="G146" s="118"/>
    </row>
    <row r="147" spans="1:7" ht="11.5" customHeight="1">
      <c r="A147" s="181"/>
      <c r="B147" s="118"/>
      <c r="C147" s="209"/>
      <c r="E147" s="118"/>
      <c r="F147" s="181"/>
      <c r="G147" s="118"/>
    </row>
    <row r="148" spans="1:7" ht="11.5" customHeight="1">
      <c r="A148" s="181" t="s">
        <v>340</v>
      </c>
      <c r="B148" s="118" t="s">
        <v>339</v>
      </c>
      <c r="C148" s="209" t="s">
        <v>338</v>
      </c>
      <c r="E148" s="118"/>
      <c r="F148" s="181"/>
      <c r="G148" s="118"/>
    </row>
    <row r="149" spans="1:7" ht="11.5" customHeight="1">
      <c r="A149" s="181" t="s">
        <v>480</v>
      </c>
      <c r="B149" s="118" t="s">
        <v>339</v>
      </c>
      <c r="C149" s="209" t="s">
        <v>338</v>
      </c>
      <c r="E149" s="118"/>
      <c r="F149" s="181"/>
      <c r="G149" s="118"/>
    </row>
    <row r="150" spans="1:7" ht="11.5" customHeight="1">
      <c r="A150" s="181" t="s">
        <v>415</v>
      </c>
      <c r="B150" s="118">
        <v>1.4718580000000001</v>
      </c>
      <c r="C150" s="209" t="s">
        <v>512</v>
      </c>
      <c r="E150" s="118"/>
      <c r="F150" s="181"/>
      <c r="G150" s="118"/>
    </row>
    <row r="151" spans="1:7" ht="11.5" customHeight="1">
      <c r="A151" s="181" t="s">
        <v>157</v>
      </c>
      <c r="B151" s="118">
        <v>1.6872819999999999</v>
      </c>
      <c r="C151" s="209" t="s">
        <v>512</v>
      </c>
      <c r="E151" s="118"/>
      <c r="F151" s="181"/>
      <c r="G151" s="118"/>
    </row>
    <row r="152" spans="1:7" ht="11.5" customHeight="1">
      <c r="A152" s="181" t="s">
        <v>342</v>
      </c>
      <c r="B152" s="118">
        <v>3.0583946042369377</v>
      </c>
      <c r="C152" s="209" t="s">
        <v>497</v>
      </c>
      <c r="E152" s="118"/>
      <c r="F152" s="181"/>
      <c r="G152" s="118"/>
    </row>
    <row r="153" spans="1:7" ht="11.5" customHeight="1">
      <c r="A153" s="181"/>
      <c r="B153" s="118"/>
      <c r="C153" s="209"/>
      <c r="E153" s="118"/>
      <c r="F153" s="181"/>
      <c r="G153" s="118"/>
    </row>
    <row r="154" spans="1:7" ht="11.5" customHeight="1">
      <c r="A154" s="181"/>
      <c r="B154" s="118"/>
      <c r="C154" s="209"/>
      <c r="E154" s="118"/>
      <c r="F154" s="181"/>
      <c r="G154" s="118"/>
    </row>
    <row r="155" spans="1:7" ht="11.5" customHeight="1">
      <c r="A155" s="181"/>
      <c r="B155" s="118"/>
      <c r="C155" s="209"/>
      <c r="E155" s="118"/>
      <c r="F155" s="181"/>
      <c r="G155" s="118"/>
    </row>
    <row r="156" spans="1:7" ht="11.5" customHeight="1">
      <c r="A156" s="181"/>
      <c r="B156" s="118"/>
      <c r="C156" s="209"/>
      <c r="E156" s="118"/>
      <c r="F156" s="181"/>
      <c r="G156" s="118"/>
    </row>
    <row r="157" spans="1:7" ht="11.5" customHeight="1">
      <c r="A157" s="181"/>
      <c r="B157" s="118"/>
      <c r="C157" s="209"/>
      <c r="E157" s="118"/>
      <c r="F157" s="181"/>
      <c r="G157" s="118"/>
    </row>
    <row r="158" spans="1:7" ht="11.5" customHeight="1">
      <c r="A158" s="181"/>
      <c r="B158" s="118"/>
      <c r="C158" s="209"/>
      <c r="E158" s="118"/>
      <c r="F158" s="181"/>
      <c r="G158" s="118"/>
    </row>
    <row r="159" spans="1:7" ht="11.5" customHeight="1">
      <c r="A159" s="181"/>
      <c r="B159" s="118"/>
      <c r="C159" s="209"/>
      <c r="E159" s="118"/>
      <c r="F159" s="181"/>
      <c r="G159" s="118"/>
    </row>
    <row r="160" spans="1:7" ht="11.5" customHeight="1">
      <c r="A160" s="181"/>
      <c r="B160" s="118"/>
      <c r="C160" s="209"/>
      <c r="E160" s="118"/>
      <c r="F160" s="181"/>
      <c r="G160" s="118"/>
    </row>
    <row r="161" spans="1:7" ht="11.5" customHeight="1">
      <c r="A161" s="181"/>
      <c r="B161" s="118"/>
      <c r="C161" s="209"/>
      <c r="E161" s="118"/>
      <c r="F161" s="181"/>
      <c r="G161" s="118"/>
    </row>
    <row r="162" spans="1:7" ht="11.5" customHeight="1">
      <c r="A162" s="181"/>
      <c r="B162" s="118"/>
      <c r="C162" s="209"/>
      <c r="E162" s="118"/>
      <c r="F162" s="181"/>
      <c r="G162" s="118"/>
    </row>
    <row r="163" spans="1:7" ht="11.5" customHeight="1">
      <c r="A163" s="181"/>
      <c r="B163" s="118"/>
      <c r="C163" s="209"/>
      <c r="E163" s="118"/>
      <c r="F163" s="181"/>
      <c r="G163" s="118"/>
    </row>
    <row r="164" spans="1:7" ht="11.5" customHeight="1">
      <c r="A164" s="181"/>
      <c r="B164" s="118"/>
      <c r="C164" s="209"/>
      <c r="E164" s="118"/>
      <c r="F164" s="181"/>
      <c r="G164" s="118"/>
    </row>
    <row r="165" spans="1:7" ht="11.5" customHeight="1">
      <c r="A165" s="181"/>
      <c r="B165" s="118"/>
      <c r="C165" s="209"/>
      <c r="E165" s="118"/>
      <c r="F165" s="181"/>
      <c r="G165" s="118"/>
    </row>
    <row r="166" spans="1:7" ht="11.5" customHeight="1">
      <c r="A166" s="181"/>
      <c r="B166" s="118"/>
      <c r="C166" s="209"/>
      <c r="E166" s="118"/>
      <c r="F166" s="181"/>
      <c r="G166" s="118"/>
    </row>
    <row r="167" spans="1:7" ht="11.5" customHeight="1">
      <c r="A167" s="181"/>
      <c r="B167" s="118"/>
      <c r="C167" s="209"/>
      <c r="E167" s="118"/>
      <c r="F167" s="181"/>
      <c r="G167" s="118"/>
    </row>
    <row r="168" spans="1:7" ht="11.5" customHeight="1">
      <c r="A168" s="181"/>
      <c r="B168" s="118"/>
      <c r="C168" s="209"/>
      <c r="E168" s="118"/>
      <c r="F168" s="181"/>
      <c r="G168" s="118"/>
    </row>
    <row r="169" spans="1:7" ht="11.5" customHeight="1">
      <c r="A169" s="181"/>
      <c r="B169" s="118"/>
      <c r="C169" s="209"/>
      <c r="E169" s="118"/>
      <c r="F169" s="181"/>
      <c r="G169" s="118"/>
    </row>
    <row r="170" spans="1:7" ht="11.5" customHeight="1">
      <c r="A170" s="181"/>
      <c r="B170" s="118"/>
      <c r="C170" s="209"/>
      <c r="E170" s="118"/>
      <c r="F170" s="181"/>
      <c r="G170" s="118"/>
    </row>
    <row r="171" spans="1:7" ht="11.5" customHeight="1">
      <c r="A171" s="181"/>
      <c r="B171" s="118"/>
      <c r="C171" s="209"/>
      <c r="E171" s="118"/>
      <c r="F171" s="181"/>
      <c r="G171" s="118"/>
    </row>
    <row r="172" spans="1:7" ht="11.5" customHeight="1">
      <c r="A172" s="181"/>
      <c r="B172" s="118"/>
      <c r="C172" s="209"/>
      <c r="E172" s="118"/>
      <c r="F172" s="181"/>
      <c r="G172" s="118"/>
    </row>
    <row r="173" spans="1:7" ht="11.5" customHeight="1">
      <c r="A173" s="181"/>
      <c r="B173" s="118"/>
      <c r="C173" s="209"/>
      <c r="E173" s="118"/>
      <c r="F173" s="181"/>
      <c r="G173" s="118"/>
    </row>
    <row r="174" spans="1:7" ht="11.5" customHeight="1">
      <c r="A174" s="181"/>
      <c r="B174" s="118"/>
      <c r="C174" s="209"/>
      <c r="E174" s="118"/>
      <c r="F174" s="181"/>
      <c r="G174" s="118"/>
    </row>
    <row r="175" spans="1:7" ht="11.5" customHeight="1">
      <c r="A175" s="181"/>
      <c r="B175" s="118"/>
      <c r="C175" s="209"/>
      <c r="E175" s="118"/>
      <c r="F175" s="181"/>
      <c r="G175" s="118"/>
    </row>
    <row r="176" spans="1:7" ht="11.5" customHeight="1">
      <c r="A176" s="181"/>
      <c r="B176" s="118"/>
      <c r="C176" s="209"/>
      <c r="E176" s="118"/>
      <c r="F176" s="181"/>
      <c r="G176" s="118"/>
    </row>
    <row r="177" spans="1:7" ht="11.5" customHeight="1">
      <c r="A177" s="181"/>
      <c r="B177" s="118"/>
      <c r="C177" s="209"/>
      <c r="E177" s="118"/>
      <c r="F177" s="181"/>
      <c r="G177" s="118"/>
    </row>
    <row r="178" spans="1:7" ht="11.5" customHeight="1">
      <c r="A178" s="181"/>
      <c r="B178" s="118"/>
      <c r="C178" s="209"/>
      <c r="E178" s="118"/>
      <c r="F178" s="181"/>
      <c r="G178" s="118"/>
    </row>
    <row r="179" spans="1:7" ht="11.5" customHeight="1">
      <c r="A179" s="181"/>
      <c r="B179" s="118"/>
      <c r="C179" s="209"/>
      <c r="E179" s="118"/>
      <c r="F179" s="181"/>
      <c r="G179" s="118"/>
    </row>
    <row r="180" spans="1:7" ht="11.5" customHeight="1">
      <c r="A180" s="181"/>
      <c r="B180" s="118"/>
      <c r="C180" s="209"/>
      <c r="E180" s="118"/>
      <c r="F180" s="181"/>
      <c r="G180" s="118"/>
    </row>
    <row r="181" spans="1:7" ht="11.5" customHeight="1">
      <c r="A181" s="181"/>
      <c r="B181" s="118"/>
      <c r="C181" s="209"/>
      <c r="E181" s="118"/>
      <c r="F181" s="181"/>
      <c r="G181" s="118"/>
    </row>
    <row r="182" spans="1:7" ht="11.5" customHeight="1">
      <c r="A182" s="181"/>
      <c r="B182" s="118"/>
      <c r="C182" s="209"/>
      <c r="E182" s="118"/>
      <c r="F182" s="181"/>
      <c r="G182" s="118"/>
    </row>
    <row r="183" spans="1:7" ht="11.5" customHeight="1">
      <c r="A183" s="181"/>
      <c r="B183" s="118"/>
      <c r="C183" s="209"/>
      <c r="E183" s="118"/>
      <c r="F183" s="181"/>
      <c r="G183" s="118"/>
    </row>
    <row r="184" spans="1:7" ht="11.5" customHeight="1">
      <c r="A184" s="181"/>
      <c r="B184" s="118"/>
      <c r="C184" s="209"/>
      <c r="E184" s="118"/>
      <c r="F184" s="181"/>
      <c r="G184" s="118"/>
    </row>
    <row r="185" spans="1:7" ht="11.5" customHeight="1">
      <c r="A185" s="181"/>
      <c r="B185" s="118"/>
      <c r="C185" s="209"/>
      <c r="E185" s="118"/>
      <c r="F185" s="181"/>
      <c r="G185" s="118"/>
    </row>
    <row r="186" spans="1:7" ht="11.5" customHeight="1">
      <c r="A186" s="181"/>
      <c r="B186" s="118"/>
      <c r="C186" s="209"/>
      <c r="E186" s="118"/>
      <c r="F186" s="181"/>
      <c r="G186" s="118"/>
    </row>
    <row r="187" spans="1:7" ht="11.5" customHeight="1">
      <c r="A187" s="181"/>
      <c r="B187" s="118"/>
      <c r="C187" s="209"/>
      <c r="E187" s="118"/>
      <c r="F187" s="181"/>
      <c r="G187" s="118"/>
    </row>
    <row r="188" spans="1:7" ht="11.5" customHeight="1">
      <c r="A188" s="181"/>
      <c r="B188" s="118"/>
      <c r="C188" s="209"/>
      <c r="E188" s="118"/>
      <c r="F188" s="181"/>
      <c r="G188" s="118"/>
    </row>
    <row r="189" spans="1:7" ht="11.5" customHeight="1">
      <c r="A189" s="181"/>
      <c r="B189" s="118"/>
      <c r="C189" s="209"/>
      <c r="E189" s="118"/>
      <c r="F189" s="181"/>
      <c r="G189" s="118"/>
    </row>
    <row r="190" spans="1:7" ht="11.5" customHeight="1">
      <c r="A190" s="181"/>
      <c r="B190" s="118"/>
      <c r="C190" s="209"/>
      <c r="E190" s="118"/>
      <c r="F190" s="181"/>
      <c r="G190" s="118"/>
    </row>
    <row r="191" spans="1:7" ht="11.5" customHeight="1">
      <c r="A191" s="181"/>
      <c r="B191" s="118"/>
      <c r="C191" s="209"/>
      <c r="E191" s="118"/>
      <c r="F191" s="181"/>
      <c r="G191" s="118"/>
    </row>
    <row r="192" spans="1:7" ht="11.5" customHeight="1">
      <c r="A192" s="181"/>
      <c r="B192" s="118"/>
      <c r="C192" s="209"/>
      <c r="E192" s="118"/>
      <c r="F192" s="181"/>
      <c r="G192" s="118"/>
    </row>
    <row r="193" spans="1:7" ht="11.5" customHeight="1">
      <c r="A193" s="181"/>
      <c r="B193" s="118"/>
      <c r="C193" s="209"/>
      <c r="E193" s="118"/>
      <c r="F193" s="181"/>
      <c r="G193" s="118"/>
    </row>
    <row r="194" spans="1:7" ht="11.5" customHeight="1">
      <c r="A194" s="181"/>
      <c r="B194" s="118"/>
      <c r="C194" s="209"/>
      <c r="E194" s="118"/>
      <c r="F194" s="181"/>
      <c r="G194" s="118"/>
    </row>
    <row r="195" spans="1:7" ht="11.5" customHeight="1">
      <c r="A195" s="181"/>
      <c r="B195" s="118"/>
      <c r="C195" s="209"/>
      <c r="E195" s="118"/>
      <c r="F195" s="181"/>
      <c r="G195" s="118"/>
    </row>
    <row r="196" spans="1:7" ht="11.5" customHeight="1">
      <c r="A196" s="181"/>
      <c r="B196" s="118"/>
      <c r="C196" s="209"/>
      <c r="E196" s="118"/>
      <c r="F196" s="181"/>
      <c r="G196" s="118"/>
    </row>
    <row r="197" spans="1:7" ht="11.5" customHeight="1">
      <c r="A197" s="181"/>
      <c r="B197" s="118"/>
      <c r="C197" s="209"/>
      <c r="E197" s="118"/>
      <c r="F197" s="181"/>
      <c r="G197" s="118"/>
    </row>
    <row r="198" spans="1:7" ht="11.5" customHeight="1">
      <c r="A198" s="181"/>
      <c r="B198" s="118"/>
      <c r="C198" s="209"/>
      <c r="E198" s="118"/>
      <c r="F198" s="181"/>
      <c r="G198" s="118"/>
    </row>
    <row r="199" spans="1:7" ht="11.5" customHeight="1">
      <c r="A199" s="181"/>
      <c r="B199" s="118"/>
      <c r="C199" s="209"/>
      <c r="E199" s="118"/>
      <c r="F199" s="181"/>
      <c r="G199" s="118"/>
    </row>
    <row r="200" spans="1:7" ht="11.5" customHeight="1">
      <c r="A200" s="181"/>
      <c r="B200" s="118"/>
      <c r="C200" s="209"/>
      <c r="E200" s="118"/>
      <c r="F200" s="181"/>
      <c r="G200" s="118"/>
    </row>
    <row r="201" spans="1:7" ht="11.5" customHeight="1">
      <c r="A201" s="181"/>
      <c r="B201" s="118"/>
      <c r="C201" s="209"/>
      <c r="E201" s="118"/>
      <c r="F201" s="181"/>
      <c r="G201" s="118"/>
    </row>
    <row r="202" spans="1:7" ht="11.5" customHeight="1">
      <c r="A202" s="181"/>
      <c r="B202" s="118"/>
      <c r="C202" s="209"/>
      <c r="E202" s="118"/>
      <c r="F202" s="181"/>
      <c r="G202" s="118"/>
    </row>
    <row r="203" spans="1:7" ht="11.5" customHeight="1">
      <c r="A203" s="181"/>
      <c r="B203" s="118"/>
      <c r="C203" s="209"/>
      <c r="E203" s="118"/>
      <c r="F203" s="181"/>
      <c r="G203" s="118"/>
    </row>
    <row r="204" spans="1:7" ht="11.5" customHeight="1">
      <c r="A204" s="181"/>
      <c r="B204" s="118"/>
      <c r="C204" s="209"/>
      <c r="E204" s="118"/>
      <c r="F204" s="181"/>
      <c r="G204" s="118"/>
    </row>
    <row r="205" spans="1:7" ht="11.5" customHeight="1">
      <c r="A205" s="181"/>
      <c r="B205" s="118"/>
      <c r="C205" s="209"/>
      <c r="E205" s="118"/>
      <c r="F205" s="181"/>
      <c r="G205" s="118"/>
    </row>
    <row r="206" spans="1:7" ht="11.5" customHeight="1">
      <c r="A206" s="181"/>
      <c r="B206" s="118"/>
      <c r="C206" s="209"/>
      <c r="E206" s="118"/>
      <c r="F206" s="181"/>
      <c r="G206" s="118"/>
    </row>
    <row r="207" spans="1:7" ht="11.5" customHeight="1">
      <c r="A207" s="181"/>
      <c r="B207" s="118"/>
      <c r="C207" s="209"/>
      <c r="E207" s="118"/>
      <c r="F207" s="181"/>
      <c r="G207" s="118"/>
    </row>
    <row r="208" spans="1:7" ht="11.5" customHeight="1">
      <c r="A208" s="181"/>
      <c r="B208" s="118"/>
      <c r="C208" s="209"/>
      <c r="E208" s="118"/>
      <c r="F208" s="181"/>
      <c r="G208" s="118"/>
    </row>
    <row r="209" spans="1:7" ht="11.5" customHeight="1">
      <c r="A209" s="181"/>
      <c r="B209" s="118"/>
      <c r="C209" s="209"/>
      <c r="E209" s="118"/>
      <c r="F209" s="181"/>
      <c r="G209" s="118"/>
    </row>
    <row r="210" spans="1:7" ht="11.5" customHeight="1">
      <c r="A210" s="181"/>
      <c r="B210" s="118"/>
      <c r="C210" s="209"/>
      <c r="E210" s="118"/>
      <c r="F210" s="181"/>
      <c r="G210" s="118"/>
    </row>
    <row r="211" spans="1:7" ht="11.5" customHeight="1">
      <c r="A211" s="181"/>
      <c r="B211" s="118"/>
      <c r="C211" s="209"/>
      <c r="E211" s="118"/>
      <c r="F211" s="181"/>
      <c r="G211" s="118"/>
    </row>
    <row r="212" spans="1:7" ht="11.5" customHeight="1">
      <c r="A212" s="181"/>
      <c r="B212" s="118"/>
      <c r="C212" s="209"/>
      <c r="E212" s="118"/>
      <c r="F212" s="181"/>
      <c r="G212" s="118"/>
    </row>
    <row r="213" spans="1:7" ht="11.5" customHeight="1">
      <c r="A213" s="181"/>
      <c r="B213" s="118"/>
      <c r="C213" s="209"/>
      <c r="E213" s="118"/>
      <c r="F213" s="181"/>
      <c r="G213" s="118"/>
    </row>
    <row r="214" spans="1:7" ht="11.5" customHeight="1">
      <c r="A214" s="181"/>
      <c r="B214" s="118"/>
      <c r="C214" s="209"/>
      <c r="E214" s="118"/>
      <c r="F214" s="181"/>
      <c r="G214" s="118"/>
    </row>
    <row r="215" spans="1:7" ht="11.5" customHeight="1">
      <c r="A215" s="181"/>
      <c r="B215" s="118"/>
      <c r="C215" s="209"/>
      <c r="E215" s="118"/>
      <c r="F215" s="181"/>
      <c r="G215" s="118"/>
    </row>
    <row r="216" spans="1:7" ht="11.5" customHeight="1">
      <c r="A216" s="181"/>
      <c r="B216" s="118"/>
      <c r="C216" s="209"/>
      <c r="E216" s="118"/>
      <c r="F216" s="181"/>
      <c r="G216" s="118"/>
    </row>
    <row r="217" spans="1:7" ht="11.5" customHeight="1">
      <c r="A217" s="181"/>
      <c r="B217" s="118"/>
      <c r="C217" s="209"/>
      <c r="E217" s="118"/>
      <c r="F217" s="181"/>
      <c r="G217" s="118"/>
    </row>
    <row r="218" spans="1:7" ht="11.5" customHeight="1">
      <c r="A218" s="181"/>
      <c r="B218" s="118"/>
      <c r="C218" s="209"/>
      <c r="E218" s="118"/>
      <c r="F218" s="181"/>
      <c r="G218" s="118"/>
    </row>
    <row r="219" spans="1:7" ht="11.5" customHeight="1">
      <c r="A219" s="181"/>
      <c r="B219" s="118"/>
      <c r="C219" s="209"/>
      <c r="E219" s="118"/>
      <c r="F219" s="181"/>
      <c r="G219" s="118"/>
    </row>
    <row r="220" spans="1:7" ht="11.5" customHeight="1">
      <c r="A220" s="181"/>
      <c r="B220" s="118"/>
      <c r="C220" s="209"/>
      <c r="E220" s="118"/>
      <c r="F220" s="181"/>
      <c r="G220" s="118"/>
    </row>
    <row r="221" spans="1:7" ht="11.5" customHeight="1">
      <c r="A221" s="181"/>
      <c r="B221" s="118"/>
      <c r="C221" s="209"/>
      <c r="E221" s="118"/>
      <c r="F221" s="181"/>
      <c r="G221" s="118"/>
    </row>
    <row r="222" spans="1:7" ht="11.5" customHeight="1">
      <c r="A222" s="181"/>
      <c r="B222" s="118"/>
      <c r="C222" s="209"/>
      <c r="E222" s="118"/>
      <c r="F222" s="181"/>
      <c r="G222" s="118"/>
    </row>
    <row r="223" spans="1:7" ht="11.5" customHeight="1">
      <c r="A223" s="181"/>
      <c r="B223" s="118"/>
      <c r="C223" s="209"/>
      <c r="E223" s="118"/>
      <c r="F223" s="181"/>
      <c r="G223" s="118"/>
    </row>
    <row r="224" spans="1:7" ht="11.5" customHeight="1">
      <c r="A224" s="181"/>
      <c r="B224" s="118"/>
      <c r="C224" s="209"/>
      <c r="E224" s="118"/>
      <c r="F224" s="181"/>
      <c r="G224" s="118"/>
    </row>
    <row r="225" spans="1:7" ht="11.5" customHeight="1">
      <c r="A225" s="181"/>
      <c r="B225" s="118"/>
      <c r="C225" s="209"/>
      <c r="E225" s="118"/>
      <c r="F225" s="181"/>
      <c r="G225" s="118"/>
    </row>
    <row r="226" spans="1:7" ht="11.5" customHeight="1">
      <c r="A226" s="181"/>
      <c r="B226" s="118"/>
      <c r="C226" s="209"/>
      <c r="E226" s="118"/>
      <c r="F226" s="181"/>
      <c r="G226" s="118"/>
    </row>
    <row r="227" spans="1:7" ht="11.5" customHeight="1">
      <c r="A227" s="181"/>
      <c r="B227" s="118"/>
      <c r="C227" s="209"/>
      <c r="E227" s="118"/>
      <c r="F227" s="181"/>
      <c r="G227" s="118"/>
    </row>
    <row r="228" spans="1:7" ht="11.5" customHeight="1">
      <c r="A228" s="181"/>
      <c r="B228" s="118"/>
      <c r="C228" s="209"/>
      <c r="E228" s="118"/>
      <c r="F228" s="181"/>
      <c r="G228" s="118"/>
    </row>
    <row r="229" spans="1:7" ht="11.5" customHeight="1">
      <c r="A229" s="181"/>
      <c r="B229" s="118"/>
      <c r="C229" s="209"/>
      <c r="E229" s="118"/>
      <c r="F229" s="181"/>
      <c r="G229" s="118"/>
    </row>
    <row r="230" spans="1:7" ht="11.5" customHeight="1">
      <c r="A230" s="181"/>
      <c r="B230" s="118"/>
      <c r="C230" s="209"/>
      <c r="E230" s="118"/>
      <c r="F230" s="181"/>
      <c r="G230" s="118"/>
    </row>
    <row r="231" spans="1:7" ht="11.5" customHeight="1">
      <c r="A231" s="181"/>
      <c r="B231" s="118"/>
      <c r="C231" s="209"/>
      <c r="E231" s="118"/>
      <c r="F231" s="181"/>
      <c r="G231" s="181"/>
    </row>
    <row r="232" spans="1:7" ht="11.5" customHeight="1">
      <c r="A232" s="181"/>
      <c r="B232" s="118"/>
      <c r="C232" s="209"/>
      <c r="E232" s="118"/>
      <c r="F232" s="209"/>
    </row>
    <row r="233" spans="1:7" ht="11.5" customHeight="1">
      <c r="A233" s="181"/>
      <c r="B233" s="118"/>
      <c r="C233" s="209"/>
      <c r="E233" s="118"/>
      <c r="F233" s="209"/>
    </row>
    <row r="234" spans="1:7" ht="11.5" customHeight="1">
      <c r="A234" s="181"/>
      <c r="B234" s="118"/>
      <c r="C234" s="209"/>
      <c r="E234" s="118"/>
      <c r="F234" s="209"/>
    </row>
    <row r="235" spans="1:7" ht="11.5" customHeight="1">
      <c r="A235" s="181"/>
      <c r="B235" s="118"/>
      <c r="C235" s="209"/>
      <c r="E235" s="118"/>
    </row>
    <row r="236" spans="1:7" ht="11.5" customHeight="1">
      <c r="A236" s="181"/>
      <c r="B236" s="118"/>
      <c r="C236" s="209"/>
      <c r="E236" s="118"/>
    </row>
    <row r="237" spans="1:7" ht="11.5" customHeight="1">
      <c r="A237" s="181"/>
      <c r="B237" s="118"/>
      <c r="C237" s="209"/>
      <c r="E237" s="118"/>
    </row>
    <row r="238" spans="1:7" ht="11.5" customHeight="1">
      <c r="A238" s="181"/>
      <c r="B238" s="118"/>
      <c r="C238" s="209"/>
      <c r="E238" s="118"/>
    </row>
    <row r="239" spans="1:7" ht="11.5" customHeight="1">
      <c r="A239" s="181"/>
      <c r="B239" s="118"/>
      <c r="C239" s="209"/>
      <c r="E239" s="118"/>
    </row>
    <row r="240" spans="1:7" ht="11.5" customHeight="1">
      <c r="A240" s="181"/>
      <c r="B240" s="118"/>
      <c r="C240" s="209"/>
      <c r="E240" s="118"/>
    </row>
    <row r="241" spans="1:5" ht="11.5" customHeight="1">
      <c r="A241" s="181"/>
      <c r="B241" s="118"/>
      <c r="C241" s="209"/>
      <c r="E241" s="118"/>
    </row>
    <row r="242" spans="1:5" ht="11.5" customHeight="1">
      <c r="A242" s="181"/>
      <c r="B242" s="118"/>
      <c r="C242" s="209"/>
      <c r="E242" s="118"/>
    </row>
    <row r="243" spans="1:5" ht="11.5" customHeight="1">
      <c r="A243" s="181"/>
      <c r="B243" s="118"/>
      <c r="C243" s="209"/>
      <c r="E243" s="118"/>
    </row>
    <row r="244" spans="1:5" ht="11.5" customHeight="1">
      <c r="A244" s="181"/>
      <c r="B244" s="118"/>
      <c r="C244" s="209"/>
      <c r="E244" s="118"/>
    </row>
    <row r="245" spans="1:5" ht="11.5" customHeight="1">
      <c r="A245" s="181"/>
      <c r="B245" s="118"/>
      <c r="C245" s="209"/>
      <c r="E245" s="118"/>
    </row>
    <row r="246" spans="1:5" ht="11.5" customHeight="1">
      <c r="A246" s="181"/>
      <c r="B246" s="118"/>
      <c r="C246" s="209"/>
      <c r="E246" s="118"/>
    </row>
    <row r="247" spans="1:5" ht="11.5" customHeight="1">
      <c r="A247" s="181"/>
      <c r="B247" s="118"/>
      <c r="C247" s="209"/>
      <c r="E247" s="118"/>
    </row>
    <row r="248" spans="1:5" ht="11.5" customHeight="1">
      <c r="A248" s="181"/>
      <c r="B248" s="118"/>
      <c r="C248" s="209"/>
      <c r="E248" s="118"/>
    </row>
    <row r="249" spans="1:5" ht="11.5" customHeight="1">
      <c r="A249" s="181"/>
      <c r="B249" s="118"/>
      <c r="C249" s="209"/>
      <c r="E249" s="118"/>
    </row>
    <row r="250" spans="1:5" ht="11.5" customHeight="1">
      <c r="A250" s="181"/>
      <c r="B250" s="118"/>
      <c r="C250" s="209"/>
      <c r="E250" s="118"/>
    </row>
    <row r="251" spans="1:5" ht="11.5" customHeight="1">
      <c r="A251" s="181"/>
      <c r="B251" s="118"/>
      <c r="C251" s="209"/>
      <c r="E251" s="118"/>
    </row>
    <row r="252" spans="1:5" ht="11.5" customHeight="1">
      <c r="A252" s="181"/>
      <c r="B252" s="118"/>
      <c r="C252" s="209"/>
      <c r="E252" s="118"/>
    </row>
    <row r="253" spans="1:5" ht="11.5" customHeight="1">
      <c r="A253" s="181"/>
      <c r="B253" s="118"/>
      <c r="C253" s="209"/>
      <c r="E253" s="118"/>
    </row>
    <row r="254" spans="1:5" ht="11.5" customHeight="1">
      <c r="A254" s="181"/>
      <c r="B254" s="118"/>
      <c r="C254" s="209"/>
      <c r="E254" s="118"/>
    </row>
    <row r="255" spans="1:5" ht="11.5" customHeight="1">
      <c r="A255" s="181"/>
      <c r="B255" s="118"/>
      <c r="C255" s="209"/>
      <c r="E255" s="118"/>
    </row>
    <row r="256" spans="1:5" ht="11.5" customHeight="1">
      <c r="A256" s="181"/>
      <c r="B256" s="118"/>
      <c r="C256" s="209"/>
      <c r="E256" s="118"/>
    </row>
    <row r="257" spans="1:5" ht="11.5" customHeight="1">
      <c r="A257" s="181"/>
      <c r="B257" s="118"/>
      <c r="C257" s="209"/>
      <c r="E257" s="118"/>
    </row>
    <row r="258" spans="1:5" ht="11.5" customHeight="1">
      <c r="A258" s="181"/>
      <c r="B258" s="118"/>
      <c r="C258" s="209"/>
      <c r="E258" s="118"/>
    </row>
    <row r="259" spans="1:5" ht="11.5" customHeight="1">
      <c r="A259" s="181"/>
      <c r="B259" s="118"/>
      <c r="C259" s="209"/>
      <c r="E259" s="118"/>
    </row>
    <row r="260" spans="1:5" ht="11.5" customHeight="1">
      <c r="A260" s="181"/>
      <c r="B260" s="118"/>
      <c r="C260" s="209"/>
      <c r="E260" s="118"/>
    </row>
    <row r="261" spans="1:5" ht="11.5" customHeight="1">
      <c r="A261" s="181"/>
      <c r="B261" s="118"/>
      <c r="C261" s="209"/>
      <c r="E261" s="118"/>
    </row>
    <row r="262" spans="1:5" ht="11.5" customHeight="1">
      <c r="A262" s="181"/>
      <c r="B262" s="118"/>
      <c r="C262" s="209"/>
      <c r="E262" s="118"/>
    </row>
    <row r="263" spans="1:5" ht="11.5" customHeight="1">
      <c r="A263" s="181"/>
      <c r="B263" s="118"/>
      <c r="C263" s="209"/>
      <c r="E263" s="118"/>
    </row>
    <row r="264" spans="1:5" ht="11.5" customHeight="1">
      <c r="A264" s="181"/>
      <c r="B264" s="118"/>
      <c r="C264" s="209"/>
      <c r="E264" s="118"/>
    </row>
    <row r="265" spans="1:5" ht="11.5" customHeight="1">
      <c r="A265" s="181"/>
      <c r="B265" s="118"/>
      <c r="C265" s="209"/>
      <c r="E265" s="118"/>
    </row>
    <row r="266" spans="1:5" ht="11.5" customHeight="1">
      <c r="A266" s="181"/>
      <c r="B266" s="118"/>
      <c r="C266" s="209"/>
      <c r="E266" s="118"/>
    </row>
    <row r="267" spans="1:5" ht="11.5" customHeight="1">
      <c r="A267" s="181"/>
      <c r="B267" s="118"/>
      <c r="C267" s="209"/>
      <c r="E267" s="118"/>
    </row>
    <row r="268" spans="1:5" ht="11.5" customHeight="1">
      <c r="A268" s="181"/>
      <c r="B268" s="118"/>
      <c r="C268" s="209"/>
      <c r="E268" s="118"/>
    </row>
    <row r="269" spans="1:5" ht="11.5" customHeight="1">
      <c r="A269" s="181"/>
      <c r="B269" s="118"/>
      <c r="C269" s="209"/>
      <c r="E269" s="118"/>
    </row>
    <row r="270" spans="1:5" ht="11.5" customHeight="1">
      <c r="A270" s="181"/>
      <c r="B270" s="118"/>
      <c r="C270" s="209"/>
      <c r="E270" s="118"/>
    </row>
    <row r="271" spans="1:5" ht="11.5" customHeight="1">
      <c r="A271" s="181"/>
      <c r="B271" s="118"/>
      <c r="C271" s="209"/>
      <c r="E271" s="118"/>
    </row>
    <row r="272" spans="1:5" ht="11.5" customHeight="1">
      <c r="A272" s="181"/>
      <c r="B272" s="118"/>
      <c r="C272" s="209"/>
      <c r="E272" s="118"/>
    </row>
    <row r="273" spans="1:5" ht="11.5" customHeight="1">
      <c r="A273" s="181"/>
      <c r="B273" s="118"/>
      <c r="C273" s="209"/>
      <c r="E273" s="118"/>
    </row>
    <row r="274" spans="1:5" ht="11.5" customHeight="1">
      <c r="A274" s="181"/>
      <c r="B274" s="118"/>
      <c r="C274" s="209"/>
      <c r="E274" s="118"/>
    </row>
    <row r="275" spans="1:5" ht="11.5" customHeight="1">
      <c r="A275" s="181"/>
      <c r="B275" s="118"/>
      <c r="C275" s="209"/>
      <c r="E275" s="118"/>
    </row>
    <row r="276" spans="1:5" ht="11.5" customHeight="1">
      <c r="A276" s="181"/>
      <c r="B276" s="118"/>
      <c r="C276" s="209"/>
      <c r="E276" s="118"/>
    </row>
    <row r="277" spans="1:5" ht="11.5" customHeight="1">
      <c r="A277" s="181"/>
      <c r="B277" s="118"/>
      <c r="C277" s="209"/>
      <c r="E277" s="118"/>
    </row>
    <row r="278" spans="1:5" ht="11.5" customHeight="1">
      <c r="A278" s="181"/>
      <c r="B278" s="118"/>
      <c r="C278" s="209"/>
      <c r="E278" s="118"/>
    </row>
    <row r="279" spans="1:5" ht="11.5" customHeight="1">
      <c r="A279" s="181"/>
      <c r="B279" s="118"/>
      <c r="C279" s="209"/>
      <c r="E279" s="118"/>
    </row>
    <row r="280" spans="1:5" ht="11.5" customHeight="1">
      <c r="A280" s="181"/>
      <c r="B280" s="118"/>
      <c r="C280" s="209"/>
      <c r="E280" s="118"/>
    </row>
    <row r="281" spans="1:5" ht="11.5" customHeight="1">
      <c r="A281" s="181"/>
      <c r="B281" s="118"/>
      <c r="C281" s="209"/>
      <c r="E281" s="118"/>
    </row>
    <row r="282" spans="1:5" ht="11.5" customHeight="1">
      <c r="A282" s="181"/>
      <c r="B282" s="118"/>
      <c r="C282" s="209"/>
      <c r="E282" s="118"/>
    </row>
    <row r="283" spans="1:5" ht="11.5" customHeight="1">
      <c r="A283" s="181"/>
      <c r="B283" s="118"/>
      <c r="C283" s="209"/>
      <c r="E283" s="118"/>
    </row>
    <row r="284" spans="1:5" ht="11.5" customHeight="1">
      <c r="A284" s="181"/>
      <c r="B284" s="118"/>
      <c r="C284" s="209"/>
      <c r="E284" s="118"/>
    </row>
    <row r="285" spans="1:5" ht="11.5" customHeight="1">
      <c r="A285" s="181"/>
      <c r="B285" s="118"/>
      <c r="C285" s="209"/>
      <c r="E285" s="118"/>
    </row>
    <row r="286" spans="1:5" ht="11.5" customHeight="1">
      <c r="A286" s="181"/>
      <c r="B286" s="118"/>
      <c r="C286" s="209"/>
      <c r="E286" s="118"/>
    </row>
    <row r="287" spans="1:5" ht="11.5" customHeight="1">
      <c r="A287" s="181"/>
      <c r="B287" s="118"/>
      <c r="C287" s="209"/>
      <c r="E287" s="118"/>
    </row>
    <row r="288" spans="1:5" ht="11.5" customHeight="1">
      <c r="A288" s="181"/>
      <c r="B288" s="118"/>
      <c r="C288" s="209"/>
      <c r="E288" s="118"/>
    </row>
    <row r="289" spans="1:5" ht="11.5" customHeight="1">
      <c r="A289" s="181"/>
      <c r="B289" s="118"/>
      <c r="C289" s="209"/>
      <c r="E289" s="118"/>
    </row>
    <row r="290" spans="1:5" ht="11.5" customHeight="1">
      <c r="A290" s="181"/>
      <c r="B290" s="118"/>
      <c r="C290" s="209"/>
      <c r="E290" s="118"/>
    </row>
    <row r="291" spans="1:5" ht="11.5" customHeight="1">
      <c r="A291" s="181"/>
      <c r="B291" s="118"/>
      <c r="C291" s="209"/>
      <c r="E291" s="118"/>
    </row>
    <row r="292" spans="1:5" ht="11.5" customHeight="1">
      <c r="A292" s="181"/>
      <c r="B292" s="118"/>
      <c r="C292" s="209"/>
      <c r="E292" s="118"/>
    </row>
    <row r="293" spans="1:5" ht="11.5" customHeight="1">
      <c r="A293" s="181"/>
      <c r="B293" s="118"/>
      <c r="C293" s="209"/>
      <c r="E293" s="118"/>
    </row>
    <row r="294" spans="1:5" ht="11.5" customHeight="1">
      <c r="A294" s="181"/>
      <c r="B294" s="118"/>
      <c r="C294" s="209"/>
      <c r="E294" s="118"/>
    </row>
    <row r="295" spans="1:5" ht="11.5" customHeight="1">
      <c r="A295" s="181"/>
      <c r="B295" s="118"/>
      <c r="C295" s="209"/>
      <c r="E295" s="118"/>
    </row>
    <row r="296" spans="1:5" ht="11.5" customHeight="1">
      <c r="A296" s="181"/>
      <c r="B296" s="118"/>
      <c r="C296" s="209"/>
      <c r="E296" s="118"/>
    </row>
    <row r="297" spans="1:5" ht="11.5" customHeight="1">
      <c r="A297" s="181"/>
      <c r="B297" s="118"/>
      <c r="C297" s="209"/>
      <c r="E297" s="118"/>
    </row>
    <row r="298" spans="1:5" ht="11.5" customHeight="1">
      <c r="A298" s="181"/>
      <c r="B298" s="118"/>
      <c r="C298" s="209"/>
      <c r="E298" s="118"/>
    </row>
    <row r="299" spans="1:5" ht="11.5" customHeight="1">
      <c r="A299" s="181"/>
      <c r="B299" s="118"/>
      <c r="C299" s="209"/>
      <c r="E299" s="118"/>
    </row>
    <row r="300" spans="1:5" ht="11.5" customHeight="1">
      <c r="A300" s="181"/>
      <c r="B300" s="118"/>
      <c r="C300" s="209"/>
      <c r="E300" s="118"/>
    </row>
    <row r="301" spans="1:5" ht="11.5" customHeight="1">
      <c r="A301" s="181"/>
      <c r="B301" s="118"/>
      <c r="C301" s="209"/>
      <c r="E301" s="118"/>
    </row>
    <row r="302" spans="1:5" ht="11.5" customHeight="1">
      <c r="A302" s="181"/>
      <c r="B302" s="118"/>
      <c r="C302" s="209"/>
      <c r="E302" s="118"/>
    </row>
    <row r="303" spans="1:5" ht="11.5" customHeight="1">
      <c r="A303" s="181"/>
      <c r="B303" s="118"/>
      <c r="C303" s="209"/>
      <c r="E303" s="118"/>
    </row>
    <row r="304" spans="1:5" ht="11.5" customHeight="1">
      <c r="A304" s="181"/>
      <c r="B304" s="118"/>
      <c r="C304" s="209"/>
      <c r="E304" s="118"/>
    </row>
    <row r="305" spans="1:5" ht="11.5" customHeight="1">
      <c r="A305" s="181"/>
      <c r="B305" s="118"/>
      <c r="C305" s="209"/>
      <c r="E305" s="118"/>
    </row>
    <row r="306" spans="1:5" ht="11.5" customHeight="1">
      <c r="A306" s="181"/>
      <c r="B306" s="118"/>
      <c r="C306" s="209"/>
      <c r="E306" s="118"/>
    </row>
    <row r="307" spans="1:5" ht="11.5" customHeight="1">
      <c r="A307" s="181"/>
      <c r="B307" s="118"/>
      <c r="C307" s="209"/>
      <c r="E307" s="118"/>
    </row>
    <row r="308" spans="1:5" ht="11.5" customHeight="1">
      <c r="A308" s="181"/>
      <c r="B308" s="118"/>
      <c r="C308" s="209"/>
      <c r="E308" s="118"/>
    </row>
    <row r="309" spans="1:5" ht="11.5" customHeight="1">
      <c r="A309" s="181"/>
      <c r="B309" s="118"/>
      <c r="C309" s="209"/>
      <c r="E309" s="118"/>
    </row>
    <row r="310" spans="1:5" ht="11.5" customHeight="1">
      <c r="A310" s="181"/>
      <c r="B310" s="118"/>
      <c r="C310" s="209"/>
      <c r="E310" s="118"/>
    </row>
    <row r="311" spans="1:5" ht="11.5" customHeight="1">
      <c r="A311" s="181"/>
      <c r="B311" s="118"/>
      <c r="C311" s="209"/>
      <c r="E311" s="118"/>
    </row>
    <row r="312" spans="1:5" ht="11.5" customHeight="1">
      <c r="A312" s="181"/>
      <c r="B312" s="118"/>
      <c r="C312" s="209"/>
      <c r="E312" s="118"/>
    </row>
    <row r="313" spans="1:5" ht="11.5" customHeight="1">
      <c r="A313" s="181"/>
      <c r="B313" s="118"/>
      <c r="C313" s="209"/>
      <c r="E313" s="118"/>
    </row>
    <row r="314" spans="1:5" ht="11.5" customHeight="1">
      <c r="A314" s="181"/>
      <c r="B314" s="118"/>
      <c r="C314" s="209"/>
      <c r="E314" s="118"/>
    </row>
    <row r="315" spans="1:5" ht="11.5" customHeight="1">
      <c r="A315" s="181"/>
      <c r="B315" s="118"/>
      <c r="C315" s="209"/>
      <c r="E315" s="118"/>
    </row>
    <row r="316" spans="1:5" ht="11.5" customHeight="1">
      <c r="A316" s="181"/>
      <c r="B316" s="118"/>
      <c r="C316" s="209"/>
      <c r="E316" s="118"/>
    </row>
    <row r="317" spans="1:5" ht="11.5" customHeight="1">
      <c r="A317" s="181"/>
      <c r="B317" s="118"/>
      <c r="C317" s="209"/>
      <c r="E317" s="118"/>
    </row>
    <row r="318" spans="1:5" ht="11.5" customHeight="1">
      <c r="A318" s="181"/>
      <c r="B318" s="118"/>
      <c r="C318" s="209"/>
      <c r="E318" s="118"/>
    </row>
    <row r="319" spans="1:5" ht="11.5" customHeight="1">
      <c r="A319" s="181"/>
      <c r="B319" s="118"/>
      <c r="C319" s="209"/>
      <c r="E319" s="118"/>
    </row>
    <row r="320" spans="1:5" ht="11.5" customHeight="1">
      <c r="A320" s="181"/>
      <c r="B320" s="118"/>
      <c r="C320" s="209"/>
      <c r="E320" s="118"/>
    </row>
    <row r="321" spans="1:5" ht="11.5" customHeight="1">
      <c r="A321" s="181"/>
      <c r="B321" s="118"/>
      <c r="C321" s="209"/>
      <c r="E321" s="118"/>
    </row>
    <row r="322" spans="1:5" ht="11.5" customHeight="1">
      <c r="A322" s="181"/>
      <c r="B322" s="118"/>
      <c r="C322" s="209"/>
      <c r="E322" s="118"/>
    </row>
    <row r="323" spans="1:5" ht="11.5" customHeight="1">
      <c r="A323" s="181"/>
      <c r="B323" s="118"/>
      <c r="C323" s="209"/>
      <c r="E323" s="118"/>
    </row>
    <row r="324" spans="1:5" ht="11.5" customHeight="1">
      <c r="A324" s="181"/>
      <c r="B324" s="118"/>
      <c r="C324" s="209"/>
      <c r="E324" s="118"/>
    </row>
    <row r="325" spans="1:5" ht="11.5" customHeight="1">
      <c r="A325" s="181"/>
      <c r="B325" s="118"/>
      <c r="C325" s="209"/>
      <c r="E325" s="118"/>
    </row>
    <row r="326" spans="1:5" ht="11.5" customHeight="1">
      <c r="A326" s="181"/>
      <c r="B326" s="118"/>
      <c r="C326" s="209"/>
      <c r="E326" s="118"/>
    </row>
    <row r="327" spans="1:5" ht="11.5" customHeight="1">
      <c r="A327" s="181"/>
      <c r="B327" s="118"/>
      <c r="C327" s="209"/>
      <c r="E327" s="118"/>
    </row>
    <row r="328" spans="1:5" ht="11.5" customHeight="1">
      <c r="A328" s="181"/>
      <c r="B328" s="118"/>
      <c r="C328" s="209"/>
      <c r="E328" s="118"/>
    </row>
    <row r="329" spans="1:5" ht="11.5" customHeight="1">
      <c r="A329" s="181"/>
      <c r="B329" s="118"/>
      <c r="C329" s="209"/>
      <c r="E329" s="118"/>
    </row>
    <row r="330" spans="1:5" ht="11.5" customHeight="1">
      <c r="A330" s="181"/>
      <c r="B330" s="118"/>
      <c r="C330" s="209"/>
      <c r="E330" s="118"/>
    </row>
    <row r="331" spans="1:5" ht="11.5" customHeight="1">
      <c r="A331" s="181"/>
      <c r="B331" s="118"/>
      <c r="C331" s="209"/>
      <c r="E331" s="118"/>
    </row>
    <row r="332" spans="1:5" ht="11.5" customHeight="1">
      <c r="A332" s="181"/>
      <c r="B332" s="118"/>
      <c r="C332" s="209"/>
      <c r="E332" s="118"/>
    </row>
    <row r="333" spans="1:5" ht="11.5" customHeight="1">
      <c r="A333" s="181"/>
      <c r="B333" s="118"/>
      <c r="C333" s="209"/>
      <c r="E333" s="118"/>
    </row>
    <row r="334" spans="1:5" ht="11.5" customHeight="1">
      <c r="A334" s="181"/>
      <c r="B334" s="118"/>
      <c r="C334" s="209"/>
      <c r="E334" s="118"/>
    </row>
    <row r="335" spans="1:5" ht="11.5" customHeight="1">
      <c r="A335" s="181"/>
      <c r="B335" s="118"/>
      <c r="C335" s="209"/>
      <c r="E335" s="118"/>
    </row>
    <row r="336" spans="1:5" ht="11.5" customHeight="1">
      <c r="A336" s="181"/>
      <c r="B336" s="118"/>
      <c r="C336" s="209"/>
      <c r="E336" s="118"/>
    </row>
    <row r="337" spans="1:5" ht="11.5" customHeight="1">
      <c r="A337" s="181"/>
      <c r="B337" s="118"/>
      <c r="C337" s="209"/>
      <c r="E337" s="118"/>
    </row>
    <row r="338" spans="1:5" ht="11.5" customHeight="1">
      <c r="A338" s="181"/>
      <c r="B338" s="118"/>
      <c r="C338" s="209"/>
      <c r="E338" s="118"/>
    </row>
    <row r="339" spans="1:5" ht="11.5" customHeight="1">
      <c r="A339" s="181"/>
      <c r="B339" s="118"/>
      <c r="C339" s="209"/>
      <c r="E339" s="118"/>
    </row>
    <row r="340" spans="1:5" ht="11.5" customHeight="1">
      <c r="A340" s="181"/>
      <c r="B340" s="118"/>
      <c r="C340" s="209"/>
      <c r="E340" s="118"/>
    </row>
    <row r="341" spans="1:5" ht="11.5" customHeight="1">
      <c r="A341" s="181"/>
      <c r="B341" s="118"/>
      <c r="C341" s="209"/>
      <c r="E341" s="118"/>
    </row>
    <row r="342" spans="1:5" ht="11.5" customHeight="1">
      <c r="A342" s="181"/>
      <c r="B342" s="118"/>
      <c r="C342" s="209"/>
      <c r="E342" s="118"/>
    </row>
    <row r="343" spans="1:5" ht="11.5" customHeight="1">
      <c r="A343" s="181"/>
      <c r="B343" s="118"/>
      <c r="C343" s="209"/>
      <c r="E343" s="118"/>
    </row>
    <row r="344" spans="1:5" ht="11.5" customHeight="1">
      <c r="A344" s="181"/>
      <c r="B344" s="118"/>
      <c r="C344" s="209"/>
      <c r="E344" s="118"/>
    </row>
    <row r="345" spans="1:5" ht="11.5" customHeight="1">
      <c r="A345" s="181"/>
      <c r="B345" s="118"/>
      <c r="C345" s="209"/>
      <c r="E345" s="118"/>
    </row>
    <row r="346" spans="1:5" ht="11.5" customHeight="1">
      <c r="A346" s="181"/>
      <c r="B346" s="118"/>
      <c r="C346" s="209"/>
      <c r="E346" s="118"/>
    </row>
    <row r="347" spans="1:5" ht="11.5" customHeight="1">
      <c r="A347" s="181"/>
      <c r="B347" s="118"/>
      <c r="C347" s="209"/>
      <c r="E347" s="118"/>
    </row>
    <row r="348" spans="1:5" ht="11.5" customHeight="1">
      <c r="A348" s="181"/>
      <c r="B348" s="118"/>
      <c r="C348" s="209"/>
      <c r="E348" s="118"/>
    </row>
    <row r="349" spans="1:5" ht="11.5" customHeight="1">
      <c r="A349" s="181"/>
      <c r="B349" s="118"/>
      <c r="C349" s="209"/>
      <c r="E349" s="118"/>
    </row>
    <row r="350" spans="1:5" ht="11.5" customHeight="1">
      <c r="A350" s="181"/>
      <c r="B350" s="118"/>
      <c r="C350" s="209"/>
      <c r="E350" s="118"/>
    </row>
    <row r="351" spans="1:5" ht="11.5" customHeight="1">
      <c r="A351" s="181"/>
      <c r="B351" s="118"/>
      <c r="C351" s="209"/>
      <c r="E351" s="118"/>
    </row>
    <row r="352" spans="1:5" ht="11.5" customHeight="1">
      <c r="A352" s="181"/>
      <c r="B352" s="118"/>
      <c r="C352" s="209"/>
      <c r="E352" s="118"/>
    </row>
    <row r="353" spans="1:5" ht="11.5" customHeight="1">
      <c r="A353" s="181"/>
      <c r="B353" s="118"/>
      <c r="C353" s="209"/>
      <c r="E353" s="118"/>
    </row>
    <row r="354" spans="1:5" ht="11.5" customHeight="1">
      <c r="A354" s="181"/>
      <c r="B354" s="118"/>
      <c r="C354" s="209"/>
      <c r="E354" s="118"/>
    </row>
    <row r="355" spans="1:5" ht="11.5" customHeight="1">
      <c r="A355" s="181"/>
      <c r="B355" s="118"/>
      <c r="C355" s="209"/>
      <c r="E355" s="118"/>
    </row>
    <row r="356" spans="1:5" ht="11.5" customHeight="1">
      <c r="A356" s="181"/>
      <c r="B356" s="118"/>
      <c r="C356" s="209"/>
      <c r="E356" s="118"/>
    </row>
    <row r="357" spans="1:5" ht="11.5" customHeight="1">
      <c r="A357" s="181"/>
      <c r="B357" s="118"/>
      <c r="C357" s="209"/>
      <c r="E357" s="118"/>
    </row>
    <row r="358" spans="1:5" ht="11.5" customHeight="1">
      <c r="A358" s="181"/>
      <c r="B358" s="118"/>
      <c r="C358" s="209"/>
      <c r="E358" s="118"/>
    </row>
    <row r="359" spans="1:5" ht="11.5" customHeight="1">
      <c r="A359" s="181"/>
      <c r="B359" s="118"/>
      <c r="C359" s="209"/>
      <c r="E359" s="118"/>
    </row>
    <row r="360" spans="1:5" ht="11.5" customHeight="1">
      <c r="A360" s="181"/>
      <c r="B360" s="118"/>
      <c r="C360" s="209"/>
      <c r="E360" s="118"/>
    </row>
    <row r="361" spans="1:5" ht="11.5" customHeight="1">
      <c r="A361" s="181"/>
      <c r="B361" s="118"/>
      <c r="C361" s="209"/>
      <c r="E361" s="118"/>
    </row>
    <row r="362" spans="1:5" ht="11.5" customHeight="1">
      <c r="A362" s="181"/>
      <c r="B362" s="118"/>
      <c r="C362" s="209"/>
      <c r="E362" s="118"/>
    </row>
    <row r="363" spans="1:5" ht="11.5" customHeight="1">
      <c r="A363" s="181"/>
      <c r="B363" s="118"/>
      <c r="C363" s="209"/>
      <c r="E363" s="118"/>
    </row>
    <row r="364" spans="1:5" ht="11.5" customHeight="1">
      <c r="A364" s="181"/>
      <c r="B364" s="118"/>
      <c r="C364" s="209"/>
      <c r="E364" s="118"/>
    </row>
    <row r="365" spans="1:5" ht="11.5" customHeight="1">
      <c r="A365" s="181"/>
      <c r="B365" s="118"/>
      <c r="C365" s="209"/>
      <c r="E365" s="118"/>
    </row>
    <row r="366" spans="1:5" ht="11.5" customHeight="1">
      <c r="A366" s="181"/>
      <c r="B366" s="118"/>
      <c r="C366" s="209"/>
      <c r="E366" s="118"/>
    </row>
    <row r="367" spans="1:5" ht="11.5" customHeight="1">
      <c r="A367" s="181"/>
      <c r="B367" s="118"/>
      <c r="C367" s="209"/>
      <c r="E367" s="118"/>
    </row>
    <row r="368" spans="1:5" ht="11.5" customHeight="1">
      <c r="A368" s="181"/>
      <c r="B368" s="118"/>
      <c r="C368" s="209"/>
      <c r="E368" s="118"/>
    </row>
    <row r="369" spans="1:5" ht="11.5" customHeight="1">
      <c r="A369" s="181"/>
      <c r="B369" s="118"/>
      <c r="C369" s="209"/>
      <c r="E369" s="118"/>
    </row>
    <row r="370" spans="1:5" ht="11.5" customHeight="1">
      <c r="A370" s="181"/>
      <c r="B370" s="118"/>
      <c r="C370" s="209"/>
      <c r="E370" s="118"/>
    </row>
    <row r="371" spans="1:5" ht="11.5" customHeight="1">
      <c r="A371" s="181"/>
      <c r="B371" s="118"/>
      <c r="C371" s="209"/>
      <c r="E371" s="118"/>
    </row>
    <row r="372" spans="1:5" ht="11.5" customHeight="1">
      <c r="A372" s="181"/>
      <c r="B372" s="118"/>
      <c r="C372" s="209"/>
      <c r="E372" s="118"/>
    </row>
    <row r="373" spans="1:5" ht="11.5" customHeight="1">
      <c r="A373" s="181"/>
      <c r="B373" s="118"/>
      <c r="C373" s="209"/>
      <c r="E373" s="118"/>
    </row>
    <row r="374" spans="1:5" ht="11.5" customHeight="1">
      <c r="A374" s="181"/>
      <c r="B374" s="118"/>
      <c r="C374" s="209"/>
      <c r="E374" s="118"/>
    </row>
    <row r="375" spans="1:5" ht="11.5" customHeight="1">
      <c r="A375" s="181"/>
      <c r="B375" s="118"/>
      <c r="C375" s="209"/>
      <c r="E375" s="118"/>
    </row>
    <row r="376" spans="1:5" ht="11.5" customHeight="1">
      <c r="A376" s="181"/>
      <c r="B376" s="118"/>
      <c r="C376" s="209"/>
      <c r="E376" s="118"/>
    </row>
    <row r="377" spans="1:5" ht="11.5" customHeight="1">
      <c r="A377" s="181"/>
      <c r="B377" s="118"/>
      <c r="C377" s="209"/>
      <c r="E377" s="118"/>
    </row>
    <row r="378" spans="1:5" ht="11.5" customHeight="1">
      <c r="A378" s="181"/>
      <c r="B378" s="118"/>
      <c r="C378" s="209"/>
      <c r="E378" s="118"/>
    </row>
    <row r="379" spans="1:5" ht="11.5" customHeight="1">
      <c r="A379" s="181"/>
      <c r="B379" s="118"/>
      <c r="C379" s="209"/>
      <c r="E379" s="118"/>
    </row>
    <row r="380" spans="1:5" ht="11.5" customHeight="1">
      <c r="A380" s="181"/>
      <c r="B380" s="118"/>
      <c r="C380" s="209"/>
      <c r="E380" s="118"/>
    </row>
    <row r="381" spans="1:5" ht="11.5" customHeight="1">
      <c r="A381" s="181"/>
      <c r="B381" s="118"/>
      <c r="C381" s="209"/>
      <c r="E381" s="118"/>
    </row>
    <row r="382" spans="1:5" ht="11.5" customHeight="1">
      <c r="A382" s="181"/>
      <c r="B382" s="118"/>
      <c r="C382" s="209"/>
      <c r="E382" s="118"/>
    </row>
    <row r="383" spans="1:5" ht="11.5" customHeight="1">
      <c r="A383" s="181"/>
      <c r="B383" s="118"/>
      <c r="C383" s="209"/>
      <c r="E383" s="118"/>
    </row>
    <row r="384" spans="1:5" ht="11.5" customHeight="1">
      <c r="A384" s="181"/>
      <c r="B384" s="118"/>
      <c r="C384" s="209"/>
      <c r="E384" s="118"/>
    </row>
    <row r="385" spans="1:5" ht="11.5" customHeight="1">
      <c r="A385" s="181"/>
      <c r="B385" s="118"/>
      <c r="C385" s="209"/>
      <c r="E385" s="118"/>
    </row>
    <row r="386" spans="1:5" ht="11.5" customHeight="1">
      <c r="A386" s="181"/>
      <c r="B386" s="118"/>
      <c r="C386" s="209"/>
      <c r="E386" s="118"/>
    </row>
    <row r="387" spans="1:5" ht="11.5" customHeight="1">
      <c r="A387" s="181"/>
      <c r="B387" s="118"/>
      <c r="C387" s="209"/>
      <c r="E387" s="118"/>
    </row>
    <row r="388" spans="1:5" ht="11.5" customHeight="1">
      <c r="A388" s="181"/>
      <c r="B388" s="118"/>
      <c r="C388" s="209"/>
      <c r="E388" s="118"/>
    </row>
    <row r="389" spans="1:5" ht="11.5" customHeight="1">
      <c r="A389" s="181"/>
      <c r="B389" s="118"/>
      <c r="C389" s="209"/>
      <c r="E389" s="118"/>
    </row>
    <row r="390" spans="1:5" ht="11.5" customHeight="1">
      <c r="A390" s="181"/>
      <c r="B390" s="118"/>
      <c r="C390" s="209"/>
      <c r="E390" s="118"/>
    </row>
    <row r="391" spans="1:5" ht="11.5" customHeight="1">
      <c r="A391" s="181"/>
      <c r="B391" s="118"/>
      <c r="C391" s="209"/>
      <c r="E391" s="118"/>
    </row>
    <row r="392" spans="1:5" ht="11.5" customHeight="1">
      <c r="A392" s="181"/>
      <c r="B392" s="118"/>
      <c r="C392" s="209"/>
      <c r="E392" s="118"/>
    </row>
    <row r="393" spans="1:5" ht="11.5" customHeight="1">
      <c r="A393" s="181"/>
      <c r="B393" s="118"/>
      <c r="C393" s="209"/>
      <c r="E393" s="118"/>
    </row>
    <row r="394" spans="1:5" ht="11.5" customHeight="1">
      <c r="A394" s="181"/>
      <c r="B394" s="118"/>
      <c r="C394" s="209"/>
      <c r="E394" s="118"/>
    </row>
    <row r="395" spans="1:5" ht="11.5" customHeight="1">
      <c r="A395" s="181"/>
      <c r="B395" s="118"/>
      <c r="C395" s="209"/>
      <c r="E395" s="118"/>
    </row>
    <row r="396" spans="1:5" ht="11.5" customHeight="1">
      <c r="A396" s="181"/>
      <c r="B396" s="118"/>
      <c r="C396" s="209"/>
      <c r="E396" s="118"/>
    </row>
    <row r="397" spans="1:5" ht="11.5" customHeight="1">
      <c r="A397" s="181"/>
      <c r="B397" s="118"/>
      <c r="C397" s="209"/>
      <c r="E397" s="118"/>
    </row>
    <row r="398" spans="1:5" ht="11.5" customHeight="1">
      <c r="A398" s="181"/>
      <c r="B398" s="118"/>
      <c r="C398" s="209"/>
      <c r="E398" s="118"/>
    </row>
    <row r="399" spans="1:5" ht="11.5" customHeight="1">
      <c r="A399" s="181"/>
      <c r="B399" s="118"/>
      <c r="C399" s="209"/>
      <c r="E399" s="118"/>
    </row>
    <row r="400" spans="1:5" ht="11.5" customHeight="1">
      <c r="A400" s="181"/>
      <c r="B400" s="118"/>
      <c r="C400" s="209"/>
      <c r="E400" s="118"/>
    </row>
    <row r="401" spans="1:5" ht="11.5" customHeight="1">
      <c r="A401" s="181"/>
      <c r="B401" s="118"/>
      <c r="C401" s="209"/>
      <c r="E401" s="118"/>
    </row>
    <row r="402" spans="1:5" ht="11.5" customHeight="1">
      <c r="A402" s="181"/>
      <c r="B402" s="118"/>
      <c r="C402" s="209"/>
      <c r="E402" s="118"/>
    </row>
    <row r="403" spans="1:5" ht="11.5" customHeight="1">
      <c r="A403" s="181"/>
      <c r="B403" s="118"/>
      <c r="C403" s="209"/>
      <c r="E403" s="118"/>
    </row>
    <row r="404" spans="1:5" ht="11.5" customHeight="1">
      <c r="A404" s="181"/>
      <c r="B404" s="118"/>
      <c r="C404" s="209"/>
      <c r="E404" s="118"/>
    </row>
    <row r="405" spans="1:5" ht="11.5" customHeight="1">
      <c r="A405" s="181"/>
      <c r="B405" s="118"/>
      <c r="C405" s="209"/>
      <c r="E405" s="118"/>
    </row>
    <row r="406" spans="1:5" ht="11.5" customHeight="1">
      <c r="A406" s="181"/>
      <c r="B406" s="118"/>
      <c r="C406" s="209"/>
      <c r="E406" s="118"/>
    </row>
    <row r="407" spans="1:5" ht="11.5" customHeight="1">
      <c r="A407" s="181"/>
      <c r="B407" s="118"/>
      <c r="C407" s="209"/>
      <c r="E407" s="118"/>
    </row>
    <row r="408" spans="1:5" ht="11.5" customHeight="1">
      <c r="A408" s="181"/>
      <c r="B408" s="118"/>
      <c r="C408" s="209"/>
      <c r="E408" s="118"/>
    </row>
    <row r="409" spans="1:5" ht="11.5" customHeight="1">
      <c r="A409" s="181"/>
      <c r="B409" s="118"/>
      <c r="C409" s="209"/>
      <c r="E409" s="118"/>
    </row>
    <row r="410" spans="1:5" ht="11.5" customHeight="1">
      <c r="A410" s="181"/>
      <c r="B410" s="118"/>
      <c r="C410" s="209"/>
      <c r="E410" s="118"/>
    </row>
    <row r="411" spans="1:5" ht="11.5" customHeight="1">
      <c r="A411" s="181"/>
      <c r="B411" s="118"/>
      <c r="C411" s="209"/>
      <c r="E411" s="118"/>
    </row>
    <row r="412" spans="1:5" ht="11.5" customHeight="1">
      <c r="A412" s="181"/>
      <c r="B412" s="118"/>
      <c r="C412" s="209"/>
      <c r="E412" s="118"/>
    </row>
    <row r="413" spans="1:5" ht="11.5" customHeight="1">
      <c r="A413" s="181"/>
      <c r="B413" s="118"/>
      <c r="C413" s="209"/>
      <c r="E413" s="118"/>
    </row>
    <row r="414" spans="1:5" ht="11.5" customHeight="1">
      <c r="A414" s="181"/>
      <c r="B414" s="118"/>
      <c r="C414" s="209"/>
      <c r="E414" s="118"/>
    </row>
    <row r="415" spans="1:5" ht="11.5" customHeight="1">
      <c r="A415" s="181"/>
      <c r="B415" s="118"/>
      <c r="C415" s="209"/>
      <c r="E415" s="118"/>
    </row>
    <row r="416" spans="1:5" ht="11.5" customHeight="1">
      <c r="A416" s="181"/>
      <c r="B416" s="118"/>
      <c r="C416" s="209"/>
      <c r="E416" s="118"/>
    </row>
    <row r="417" spans="1:5" ht="11.5" customHeight="1">
      <c r="A417" s="181"/>
      <c r="B417" s="118"/>
      <c r="C417" s="209"/>
      <c r="E417" s="118"/>
    </row>
    <row r="418" spans="1:5" ht="11.5" customHeight="1">
      <c r="A418" s="181"/>
      <c r="B418" s="118"/>
      <c r="C418" s="209"/>
      <c r="E418" s="118"/>
    </row>
    <row r="419" spans="1:5" ht="11.5" customHeight="1">
      <c r="A419" s="181"/>
      <c r="B419" s="118"/>
      <c r="C419" s="209"/>
      <c r="E419" s="118"/>
    </row>
    <row r="420" spans="1:5" ht="11.5" customHeight="1">
      <c r="A420" s="181"/>
      <c r="B420" s="118"/>
      <c r="C420" s="209"/>
      <c r="E420" s="118"/>
    </row>
    <row r="421" spans="1:5" ht="11.5" customHeight="1">
      <c r="A421" s="181"/>
      <c r="B421" s="118"/>
      <c r="C421" s="209"/>
      <c r="E421" s="118"/>
    </row>
    <row r="422" spans="1:5" ht="11.5" customHeight="1">
      <c r="A422" s="181"/>
      <c r="B422" s="118"/>
      <c r="C422" s="209"/>
      <c r="E422" s="118"/>
    </row>
    <row r="423" spans="1:5" ht="11.5" customHeight="1">
      <c r="A423" s="181"/>
      <c r="B423" s="118"/>
      <c r="C423" s="209"/>
      <c r="E423" s="118"/>
    </row>
    <row r="424" spans="1:5" ht="11.5" customHeight="1">
      <c r="A424" s="181"/>
      <c r="B424" s="118"/>
      <c r="C424" s="209"/>
      <c r="E424" s="118"/>
    </row>
    <row r="425" spans="1:5" ht="11.5" customHeight="1">
      <c r="A425" s="181"/>
      <c r="B425" s="118"/>
      <c r="C425" s="209"/>
      <c r="E425" s="118"/>
    </row>
    <row r="426" spans="1:5" ht="11.5" customHeight="1">
      <c r="A426" s="181"/>
      <c r="B426" s="118"/>
      <c r="C426" s="209"/>
      <c r="E426" s="118"/>
    </row>
    <row r="427" spans="1:5" ht="11.5" customHeight="1">
      <c r="A427" s="181"/>
      <c r="B427" s="118"/>
      <c r="C427" s="209"/>
      <c r="E427" s="118"/>
    </row>
    <row r="428" spans="1:5" ht="11.5" customHeight="1">
      <c r="A428" s="181"/>
      <c r="B428" s="118"/>
      <c r="C428" s="209"/>
      <c r="E428" s="118"/>
    </row>
    <row r="429" spans="1:5" ht="11.5" customHeight="1">
      <c r="A429" s="181"/>
      <c r="B429" s="118"/>
      <c r="C429" s="209"/>
      <c r="E429" s="118"/>
    </row>
    <row r="430" spans="1:5" ht="11.5" customHeight="1">
      <c r="A430" s="181"/>
      <c r="B430" s="118"/>
      <c r="C430" s="209"/>
      <c r="E430" s="118"/>
    </row>
    <row r="431" spans="1:5" ht="11.5" customHeight="1">
      <c r="A431" s="181"/>
      <c r="B431" s="118"/>
      <c r="C431" s="209"/>
      <c r="E431" s="118"/>
    </row>
    <row r="432" spans="1:5" ht="11.5" customHeight="1">
      <c r="A432" s="181"/>
      <c r="B432" s="118"/>
      <c r="C432" s="209"/>
      <c r="E432" s="118"/>
    </row>
    <row r="433" spans="1:5" ht="11.5" customHeight="1">
      <c r="A433" s="181"/>
      <c r="B433" s="118"/>
      <c r="C433" s="209"/>
      <c r="E433" s="118"/>
    </row>
    <row r="434" spans="1:5" ht="11.5" customHeight="1">
      <c r="A434" s="181"/>
      <c r="B434" s="118"/>
      <c r="C434" s="209"/>
      <c r="E434" s="118"/>
    </row>
    <row r="435" spans="1:5" ht="11.5" customHeight="1">
      <c r="A435" s="181"/>
      <c r="B435" s="118"/>
      <c r="C435" s="209"/>
      <c r="E435" s="118"/>
    </row>
    <row r="436" spans="1:5" ht="11.5" customHeight="1">
      <c r="A436" s="181"/>
      <c r="B436" s="118"/>
      <c r="C436" s="209"/>
      <c r="E436" s="118"/>
    </row>
    <row r="437" spans="1:5" ht="11.5" customHeight="1">
      <c r="A437" s="181"/>
      <c r="B437" s="118"/>
      <c r="C437" s="209"/>
      <c r="E437" s="118"/>
    </row>
    <row r="438" spans="1:5" ht="11.5" customHeight="1">
      <c r="A438" s="181"/>
      <c r="B438" s="118"/>
      <c r="C438" s="209"/>
      <c r="E438" s="118"/>
    </row>
    <row r="439" spans="1:5" ht="11.5" customHeight="1">
      <c r="A439" s="181"/>
      <c r="B439" s="118"/>
      <c r="C439" s="209"/>
      <c r="E439" s="118"/>
    </row>
    <row r="440" spans="1:5" ht="11.5" customHeight="1">
      <c r="A440" s="181"/>
      <c r="B440" s="118"/>
      <c r="C440" s="209"/>
      <c r="E440" s="118"/>
    </row>
    <row r="441" spans="1:5" ht="11.5" customHeight="1">
      <c r="A441" s="181"/>
      <c r="B441" s="118"/>
      <c r="C441" s="209"/>
      <c r="E441" s="118"/>
    </row>
    <row r="442" spans="1:5" ht="11.5" customHeight="1">
      <c r="A442" s="181"/>
      <c r="B442" s="118"/>
      <c r="C442" s="209"/>
      <c r="E442" s="118"/>
    </row>
    <row r="443" spans="1:5" ht="11.5" customHeight="1">
      <c r="A443" s="181"/>
      <c r="B443" s="118"/>
      <c r="C443" s="209"/>
      <c r="E443" s="118"/>
    </row>
    <row r="444" spans="1:5" ht="11.5" customHeight="1">
      <c r="A444" s="181"/>
      <c r="B444" s="118"/>
      <c r="C444" s="209"/>
      <c r="E444" s="118"/>
    </row>
    <row r="445" spans="1:5" ht="11.5" customHeight="1">
      <c r="A445" s="181"/>
      <c r="B445" s="118"/>
      <c r="C445" s="209"/>
      <c r="E445" s="118"/>
    </row>
    <row r="446" spans="1:5" ht="11.5" customHeight="1">
      <c r="A446" s="181"/>
      <c r="B446" s="118"/>
      <c r="C446" s="209"/>
      <c r="E446" s="118"/>
    </row>
    <row r="447" spans="1:5" ht="11.5" customHeight="1">
      <c r="A447" s="181"/>
      <c r="B447" s="118"/>
      <c r="C447" s="209"/>
      <c r="E447" s="118"/>
    </row>
    <row r="448" spans="1:5" ht="11.5" customHeight="1">
      <c r="A448" s="181"/>
      <c r="B448" s="118"/>
      <c r="C448" s="209"/>
      <c r="E448" s="118"/>
    </row>
    <row r="449" spans="1:5" ht="11.5" customHeight="1">
      <c r="A449" s="181"/>
      <c r="B449" s="118"/>
      <c r="C449" s="209"/>
      <c r="E449" s="118"/>
    </row>
    <row r="450" spans="1:5" ht="11.5" customHeight="1">
      <c r="A450" s="181"/>
      <c r="B450" s="118"/>
      <c r="C450" s="209"/>
      <c r="E450" s="118"/>
    </row>
    <row r="451" spans="1:5" ht="11.5" customHeight="1">
      <c r="A451" s="181"/>
      <c r="B451" s="118"/>
      <c r="C451" s="209"/>
      <c r="E451" s="118"/>
    </row>
    <row r="452" spans="1:5" ht="11.5" customHeight="1">
      <c r="A452" s="181"/>
      <c r="B452" s="118"/>
      <c r="C452" s="209"/>
      <c r="E452" s="118"/>
    </row>
    <row r="453" spans="1:5" ht="11.5" customHeight="1">
      <c r="A453" s="181"/>
      <c r="B453" s="118"/>
      <c r="C453" s="209"/>
      <c r="E453" s="118"/>
    </row>
    <row r="454" spans="1:5" ht="11.5" customHeight="1">
      <c r="A454" s="181"/>
      <c r="B454" s="118"/>
      <c r="C454" s="209"/>
      <c r="E454" s="118"/>
    </row>
    <row r="455" spans="1:5" ht="11.5" customHeight="1">
      <c r="A455" s="181"/>
      <c r="B455" s="118"/>
      <c r="C455" s="209"/>
      <c r="E455" s="118"/>
    </row>
    <row r="456" spans="1:5" ht="11.5" customHeight="1">
      <c r="A456" s="181"/>
      <c r="B456" s="118"/>
      <c r="C456" s="209"/>
      <c r="E456" s="118"/>
    </row>
    <row r="457" spans="1:5" ht="11.5" customHeight="1">
      <c r="A457" s="181"/>
      <c r="B457" s="118"/>
      <c r="C457" s="209"/>
      <c r="E457" s="118"/>
    </row>
    <row r="458" spans="1:5" ht="11.5" customHeight="1">
      <c r="A458" s="181"/>
      <c r="B458" s="118"/>
      <c r="C458" s="209"/>
      <c r="E458" s="118"/>
    </row>
    <row r="459" spans="1:5" ht="11.5" customHeight="1">
      <c r="A459" s="181"/>
      <c r="B459" s="118"/>
      <c r="C459" s="209"/>
      <c r="E459" s="118"/>
    </row>
    <row r="460" spans="1:5" ht="11.5" customHeight="1">
      <c r="A460" s="181"/>
      <c r="B460" s="118"/>
      <c r="C460" s="209"/>
      <c r="E460" s="118"/>
    </row>
    <row r="461" spans="1:5" ht="11.5" customHeight="1">
      <c r="A461" s="181"/>
      <c r="B461" s="118"/>
      <c r="C461" s="209"/>
      <c r="E461" s="118"/>
    </row>
    <row r="462" spans="1:5" ht="11.5" customHeight="1">
      <c r="A462" s="181"/>
      <c r="B462" s="118"/>
      <c r="C462" s="209"/>
      <c r="E462" s="118"/>
    </row>
    <row r="463" spans="1:5" ht="11.5" customHeight="1">
      <c r="A463" s="181"/>
      <c r="B463" s="118"/>
      <c r="C463" s="209"/>
      <c r="E463" s="118"/>
    </row>
    <row r="464" spans="1:5" ht="11.5" customHeight="1">
      <c r="A464" s="181"/>
      <c r="B464" s="118"/>
      <c r="C464" s="209"/>
      <c r="E464" s="118"/>
    </row>
    <row r="465" spans="1:5" ht="11.5" customHeight="1">
      <c r="A465" s="181"/>
      <c r="B465" s="118"/>
      <c r="C465" s="209"/>
      <c r="E465" s="118"/>
    </row>
    <row r="466" spans="1:5" ht="11.5" customHeight="1">
      <c r="A466" s="181"/>
      <c r="B466" s="118"/>
      <c r="C466" s="209"/>
      <c r="E466" s="118"/>
    </row>
    <row r="467" spans="1:5" ht="11.5" customHeight="1">
      <c r="A467" s="181"/>
      <c r="B467" s="118"/>
      <c r="C467" s="209"/>
      <c r="E467" s="118"/>
    </row>
    <row r="468" spans="1:5" ht="11.5" customHeight="1">
      <c r="A468" s="181"/>
      <c r="B468" s="118"/>
      <c r="C468" s="209"/>
      <c r="E468" s="118"/>
    </row>
    <row r="469" spans="1:5" ht="11.5" customHeight="1">
      <c r="A469" s="181"/>
      <c r="B469" s="118"/>
      <c r="C469" s="209"/>
      <c r="E469" s="118"/>
    </row>
    <row r="470" spans="1:5" ht="11.5" customHeight="1">
      <c r="A470" s="181"/>
      <c r="B470" s="118"/>
      <c r="C470" s="209"/>
      <c r="E470" s="118"/>
    </row>
    <row r="471" spans="1:5" ht="11.5" customHeight="1">
      <c r="A471" s="181"/>
      <c r="B471" s="118"/>
      <c r="C471" s="209"/>
      <c r="E471" s="118"/>
    </row>
    <row r="472" spans="1:5" ht="11.5" customHeight="1">
      <c r="A472" s="181"/>
      <c r="B472" s="118"/>
      <c r="C472" s="209"/>
      <c r="E472" s="118"/>
    </row>
    <row r="473" spans="1:5" ht="11.5" customHeight="1">
      <c r="A473" s="181"/>
      <c r="B473" s="118"/>
      <c r="C473" s="209"/>
      <c r="E473" s="118"/>
    </row>
    <row r="474" spans="1:5" ht="11.5" customHeight="1">
      <c r="A474" s="181"/>
      <c r="B474" s="118"/>
      <c r="C474" s="209"/>
      <c r="E474" s="118"/>
    </row>
    <row r="475" spans="1:5" ht="11.5" customHeight="1">
      <c r="A475" s="181"/>
      <c r="B475" s="118"/>
      <c r="C475" s="209"/>
      <c r="E475" s="118"/>
    </row>
    <row r="476" spans="1:5" ht="11.5" customHeight="1">
      <c r="A476" s="181"/>
      <c r="B476" s="118"/>
      <c r="C476" s="209"/>
      <c r="E476" s="118"/>
    </row>
    <row r="477" spans="1:5" ht="11.5" customHeight="1">
      <c r="A477" s="181"/>
      <c r="B477" s="118"/>
      <c r="C477" s="209"/>
      <c r="E477" s="118"/>
    </row>
    <row r="478" spans="1:5" ht="11.5" customHeight="1">
      <c r="A478" s="181"/>
      <c r="B478" s="118"/>
      <c r="C478" s="209"/>
      <c r="E478" s="118"/>
    </row>
    <row r="479" spans="1:5" ht="11.5" customHeight="1">
      <c r="A479" s="181"/>
      <c r="B479" s="118"/>
      <c r="C479" s="209"/>
      <c r="E479" s="118"/>
    </row>
    <row r="480" spans="1:5" ht="11.5" customHeight="1">
      <c r="A480" s="181"/>
      <c r="B480" s="118"/>
      <c r="C480" s="209"/>
      <c r="E480" s="118"/>
    </row>
    <row r="481" spans="1:5" ht="11.5" customHeight="1">
      <c r="A481" s="181"/>
      <c r="B481" s="118"/>
      <c r="C481" s="209"/>
      <c r="E481" s="118"/>
    </row>
    <row r="482" spans="1:5" ht="11.5" customHeight="1">
      <c r="A482" s="181"/>
      <c r="B482" s="118"/>
      <c r="C482" s="209"/>
      <c r="E482" s="118"/>
    </row>
    <row r="483" spans="1:5" ht="11.5" customHeight="1">
      <c r="A483" s="181"/>
      <c r="B483" s="118"/>
      <c r="C483" s="209"/>
      <c r="E483" s="118"/>
    </row>
    <row r="484" spans="1:5" ht="11.5" customHeight="1">
      <c r="A484" s="181"/>
      <c r="B484" s="118"/>
      <c r="C484" s="209"/>
      <c r="E484" s="118"/>
    </row>
    <row r="485" spans="1:5" ht="11.5" customHeight="1">
      <c r="A485" s="181"/>
      <c r="B485" s="118"/>
      <c r="C485" s="209"/>
      <c r="E485" s="118"/>
    </row>
    <row r="486" spans="1:5" ht="11.5" customHeight="1">
      <c r="A486" s="181"/>
      <c r="B486" s="118"/>
      <c r="C486" s="209"/>
      <c r="E486" s="118"/>
    </row>
    <row r="487" spans="1:5" ht="11.5" customHeight="1">
      <c r="A487" s="181"/>
      <c r="B487" s="118"/>
      <c r="C487" s="209"/>
      <c r="E487" s="118"/>
    </row>
    <row r="488" spans="1:5" ht="11.5" customHeight="1">
      <c r="A488" s="181"/>
      <c r="B488" s="118"/>
      <c r="C488" s="209"/>
      <c r="E488" s="118"/>
    </row>
    <row r="489" spans="1:5" ht="11.5" customHeight="1">
      <c r="A489" s="181"/>
      <c r="B489" s="118"/>
      <c r="C489" s="209"/>
      <c r="E489" s="118"/>
    </row>
    <row r="490" spans="1:5" ht="11.5" customHeight="1">
      <c r="A490" s="181"/>
      <c r="B490" s="118"/>
      <c r="C490" s="209"/>
      <c r="E490" s="118"/>
    </row>
    <row r="491" spans="1:5" ht="11.5" customHeight="1">
      <c r="A491" s="181"/>
      <c r="B491" s="118"/>
      <c r="C491" s="209"/>
      <c r="E491" s="118"/>
    </row>
    <row r="492" spans="1:5" ht="11.5" customHeight="1">
      <c r="A492" s="181"/>
      <c r="B492" s="118"/>
      <c r="C492" s="209"/>
      <c r="E492" s="118"/>
    </row>
    <row r="493" spans="1:5" ht="11.5" customHeight="1">
      <c r="A493" s="181"/>
      <c r="B493" s="118"/>
      <c r="C493" s="209"/>
      <c r="E493" s="118"/>
    </row>
    <row r="494" spans="1:5" ht="11.5" customHeight="1">
      <c r="A494" s="181"/>
      <c r="B494" s="118"/>
      <c r="C494" s="209"/>
      <c r="E494" s="118"/>
    </row>
    <row r="495" spans="1:5" ht="11.5" customHeight="1">
      <c r="A495" s="181"/>
      <c r="B495" s="118"/>
      <c r="C495" s="209"/>
      <c r="E495" s="118"/>
    </row>
    <row r="496" spans="1:5" ht="11.5" customHeight="1">
      <c r="A496" s="181"/>
      <c r="B496" s="118"/>
      <c r="C496" s="209"/>
      <c r="E496" s="118"/>
    </row>
    <row r="497" spans="1:5" ht="11.5" customHeight="1">
      <c r="A497" s="181"/>
      <c r="B497" s="118"/>
      <c r="C497" s="209"/>
      <c r="E497" s="118"/>
    </row>
    <row r="498" spans="1:5" ht="11.5" customHeight="1">
      <c r="A498" s="181"/>
      <c r="B498" s="118"/>
      <c r="C498" s="209"/>
      <c r="E498" s="118"/>
    </row>
    <row r="499" spans="1:5" ht="11.5" customHeight="1">
      <c r="A499" s="181"/>
      <c r="B499" s="118"/>
      <c r="C499" s="209"/>
      <c r="E499" s="118"/>
    </row>
    <row r="500" spans="1:5" ht="11.5" customHeight="1">
      <c r="A500" s="181"/>
      <c r="B500" s="118"/>
      <c r="C500" s="209"/>
      <c r="E500" s="118"/>
    </row>
    <row r="501" spans="1:5" ht="11.5" customHeight="1">
      <c r="A501" s="181"/>
      <c r="B501" s="118"/>
      <c r="C501" s="209"/>
      <c r="E501" s="118"/>
    </row>
    <row r="502" spans="1:5" ht="11.5" customHeight="1">
      <c r="A502" s="181"/>
      <c r="B502" s="118"/>
      <c r="C502" s="209"/>
      <c r="E502" s="118"/>
    </row>
    <row r="503" spans="1:5" ht="11.5" customHeight="1">
      <c r="A503" s="181"/>
      <c r="B503" s="118"/>
      <c r="C503" s="209"/>
      <c r="E503" s="118"/>
    </row>
    <row r="504" spans="1:5" ht="11.5" customHeight="1">
      <c r="A504" s="181"/>
      <c r="B504" s="118"/>
      <c r="C504" s="209"/>
      <c r="E504" s="118"/>
    </row>
    <row r="505" spans="1:5" ht="11.5" customHeight="1">
      <c r="A505" s="181"/>
      <c r="B505" s="118"/>
      <c r="C505" s="209"/>
      <c r="E505" s="118"/>
    </row>
    <row r="506" spans="1:5" ht="11.5" customHeight="1">
      <c r="A506" s="181"/>
      <c r="B506" s="118"/>
      <c r="C506" s="209"/>
      <c r="E506" s="118"/>
    </row>
    <row r="507" spans="1:5" ht="11.5" customHeight="1">
      <c r="A507" s="181"/>
      <c r="B507" s="118"/>
      <c r="C507" s="209"/>
      <c r="E507" s="118"/>
    </row>
    <row r="508" spans="1:5" ht="11.5" customHeight="1">
      <c r="A508" s="181"/>
      <c r="B508" s="118"/>
      <c r="C508" s="209"/>
      <c r="E508" s="118"/>
    </row>
    <row r="509" spans="1:5" ht="11.5" customHeight="1">
      <c r="E509" s="118"/>
    </row>
    <row r="510" spans="1:5" ht="11.5" customHeight="1">
      <c r="E510" s="118"/>
    </row>
    <row r="511" spans="1:5" ht="11.5" customHeight="1">
      <c r="E511" s="118"/>
    </row>
    <row r="512" spans="1:5" ht="11.5" customHeight="1">
      <c r="E512" s="118"/>
    </row>
    <row r="513" spans="5:5" ht="11.5" customHeight="1">
      <c r="E513" s="118"/>
    </row>
    <row r="514" spans="5:5" ht="11.5" customHeight="1">
      <c r="E514" s="118"/>
    </row>
    <row r="515" spans="5:5" ht="11.5" customHeight="1">
      <c r="E515" s="118"/>
    </row>
    <row r="516" spans="5:5" ht="11.5" customHeight="1">
      <c r="E516" s="118"/>
    </row>
  </sheetData>
  <hyperlinks>
    <hyperlink ref="C3" r:id="rId1"/>
    <hyperlink ref="C2" r:id="rId2"/>
    <hyperlink ref="C1" r:id="rId3"/>
  </hyperlinks>
  <pageMargins left="0.7" right="0.7" top="0.75" bottom="0.75" header="0.3" footer="0.3"/>
  <pageSetup paperSize="9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AF404"/>
  <sheetViews>
    <sheetView zoomScale="80" zoomScaleNormal="80" workbookViewId="0">
      <selection activeCell="B10" sqref="B10"/>
    </sheetView>
  </sheetViews>
  <sheetFormatPr baseColWidth="10" defaultColWidth="11" defaultRowHeight="15" customHeight="1"/>
  <cols>
    <col min="1" max="1" width="6.08203125" style="208" customWidth="1"/>
    <col min="2" max="2" width="24.58203125" style="208" customWidth="1"/>
    <col min="3" max="5" width="7.08203125" style="208" customWidth="1"/>
    <col min="6" max="6" width="7.08203125" style="286" customWidth="1"/>
    <col min="7" max="10" width="4" style="208" customWidth="1"/>
    <col min="11" max="11" width="6.58203125" style="208" customWidth="1"/>
    <col min="12" max="12" width="14.75" style="208" customWidth="1"/>
    <col min="13" max="15" width="5" style="208" customWidth="1"/>
    <col min="16" max="16" width="5" style="286" customWidth="1"/>
    <col min="17" max="17" width="1.33203125" style="208" customWidth="1"/>
    <col min="18" max="20" width="4" style="208" customWidth="1"/>
    <col min="21" max="21" width="6.58203125" style="208" customWidth="1"/>
    <col min="22" max="22" width="7.08203125" style="208" customWidth="1"/>
    <col min="23" max="25" width="4.58203125" style="208" customWidth="1"/>
    <col min="26" max="26" width="5.83203125" style="208" customWidth="1"/>
    <col min="27" max="27" width="3.58203125" style="208" customWidth="1"/>
    <col min="28" max="30" width="4.33203125" style="208" customWidth="1"/>
    <col min="31" max="32" width="3.75" style="208" customWidth="1"/>
    <col min="33" max="16384" width="11" style="208"/>
  </cols>
  <sheetData>
    <row r="1" spans="1:32" ht="15" customHeight="1">
      <c r="A1" s="209"/>
      <c r="B1" s="920" t="s">
        <v>586</v>
      </c>
      <c r="C1" s="209"/>
      <c r="D1" s="209"/>
      <c r="E1" s="752"/>
      <c r="F1" s="209"/>
      <c r="G1" s="209"/>
      <c r="H1" s="209"/>
      <c r="I1" s="209"/>
      <c r="J1" s="209"/>
      <c r="K1" s="209"/>
      <c r="L1" s="395"/>
      <c r="M1" s="209"/>
      <c r="N1" s="209"/>
      <c r="O1" s="396"/>
      <c r="P1" s="209"/>
      <c r="Q1" s="209"/>
      <c r="R1" s="209"/>
      <c r="S1" s="209"/>
      <c r="T1" s="209"/>
      <c r="U1" s="209"/>
      <c r="V1" s="209"/>
      <c r="AE1" s="209"/>
      <c r="AF1" s="209"/>
    </row>
    <row r="2" spans="1:32" ht="15" customHeight="1">
      <c r="A2" s="209"/>
      <c r="B2" s="920" t="s">
        <v>587</v>
      </c>
      <c r="C2" s="209"/>
      <c r="D2" s="209"/>
      <c r="E2" s="752"/>
      <c r="F2" s="209"/>
      <c r="G2" s="209"/>
      <c r="H2" s="209"/>
      <c r="I2" s="209"/>
      <c r="J2" s="209"/>
      <c r="K2" s="209"/>
      <c r="L2" s="395"/>
      <c r="M2" s="209"/>
      <c r="N2" s="209"/>
      <c r="O2" s="396"/>
      <c r="P2" s="209"/>
      <c r="Q2" s="209"/>
      <c r="R2" s="209"/>
      <c r="S2" s="209"/>
      <c r="T2" s="209"/>
      <c r="U2" s="209"/>
      <c r="V2" s="209"/>
      <c r="AE2" s="209"/>
      <c r="AF2" s="209"/>
    </row>
    <row r="3" spans="1:32" ht="15" customHeight="1">
      <c r="A3" s="209"/>
      <c r="B3" s="920" t="s">
        <v>588</v>
      </c>
      <c r="C3" s="769"/>
      <c r="D3" s="275"/>
      <c r="E3" s="752"/>
      <c r="F3" s="209"/>
      <c r="G3" s="209"/>
      <c r="H3" s="209"/>
      <c r="I3" s="209"/>
      <c r="J3" s="209"/>
      <c r="K3" s="209"/>
      <c r="L3" s="395"/>
      <c r="M3" s="209"/>
      <c r="N3" s="209"/>
      <c r="O3" s="396"/>
      <c r="P3" s="209"/>
      <c r="Q3" s="209"/>
      <c r="R3" s="209"/>
      <c r="S3" s="209"/>
      <c r="T3" s="209"/>
      <c r="U3" s="209"/>
      <c r="V3" s="209"/>
      <c r="AE3" s="209"/>
      <c r="AF3" s="209"/>
    </row>
    <row r="4" spans="1:32" ht="15" customHeight="1">
      <c r="A4" s="209"/>
      <c r="B4" s="920" t="s">
        <v>589</v>
      </c>
      <c r="C4" s="120"/>
      <c r="D4" s="275"/>
      <c r="E4" s="209"/>
      <c r="F4" s="209"/>
      <c r="G4" s="209"/>
      <c r="H4" s="209"/>
      <c r="I4" s="209"/>
      <c r="J4" s="397"/>
      <c r="L4" s="395"/>
      <c r="M4" s="209"/>
      <c r="N4" s="209"/>
      <c r="O4" s="209"/>
      <c r="P4" s="209"/>
      <c r="Q4" s="209"/>
      <c r="R4" s="209"/>
      <c r="S4" s="209"/>
      <c r="T4" s="397"/>
      <c r="U4" s="209"/>
      <c r="V4" s="209"/>
      <c r="AE4" s="209"/>
      <c r="AF4" s="209"/>
    </row>
    <row r="5" spans="1:32" ht="14.25" customHeight="1">
      <c r="A5" s="209"/>
      <c r="B5" s="920" t="s">
        <v>590</v>
      </c>
      <c r="E5" s="398"/>
      <c r="F5" s="398"/>
      <c r="G5" s="398"/>
      <c r="H5" s="398"/>
      <c r="I5" s="398"/>
      <c r="J5" s="399"/>
      <c r="K5" s="209"/>
      <c r="L5" s="398"/>
      <c r="M5" s="398"/>
      <c r="N5" s="398"/>
      <c r="O5" s="398"/>
      <c r="P5" s="398"/>
      <c r="Q5" s="398"/>
      <c r="R5" s="398"/>
      <c r="S5" s="398"/>
      <c r="T5" s="399"/>
      <c r="U5" s="209"/>
      <c r="V5" s="209"/>
      <c r="AE5" s="209"/>
      <c r="AF5" s="209"/>
    </row>
    <row r="6" spans="1:32" ht="15" customHeight="1">
      <c r="A6" s="209"/>
      <c r="C6" s="401"/>
      <c r="D6" s="402"/>
      <c r="E6" s="402"/>
      <c r="F6" s="403"/>
      <c r="G6" s="405"/>
      <c r="I6" s="405"/>
      <c r="J6" s="406"/>
      <c r="K6" s="209"/>
      <c r="L6" s="400"/>
      <c r="M6" s="405"/>
      <c r="N6" s="402"/>
      <c r="O6" s="402"/>
      <c r="P6" s="403"/>
      <c r="Q6" s="404"/>
      <c r="R6" s="405"/>
      <c r="S6" s="405"/>
      <c r="T6" s="406"/>
      <c r="U6" s="209"/>
      <c r="V6" s="400"/>
      <c r="W6" s="401"/>
      <c r="X6" s="402"/>
      <c r="Y6" s="402"/>
      <c r="Z6" s="403"/>
      <c r="AA6" s="407"/>
      <c r="AB6" s="405"/>
      <c r="AC6" s="405"/>
      <c r="AD6" s="406"/>
      <c r="AE6" s="408"/>
      <c r="AF6" s="408"/>
    </row>
    <row r="7" spans="1:32" ht="15" customHeight="1">
      <c r="A7" s="413"/>
      <c r="B7" s="209"/>
      <c r="C7" s="122"/>
      <c r="D7" s="122"/>
      <c r="E7" s="122"/>
      <c r="F7" s="209"/>
      <c r="G7" s="209"/>
      <c r="H7" s="208" t="s">
        <v>334</v>
      </c>
      <c r="I7" s="209" t="s">
        <v>346</v>
      </c>
      <c r="J7" s="414"/>
      <c r="K7" s="209"/>
      <c r="L7" s="209"/>
      <c r="M7" s="122"/>
      <c r="N7" s="122"/>
      <c r="O7" s="122"/>
      <c r="P7" s="209"/>
      <c r="Q7" s="209"/>
      <c r="R7" s="414"/>
      <c r="S7" s="414"/>
      <c r="T7" s="414"/>
      <c r="U7" s="209"/>
      <c r="V7" s="409"/>
      <c r="W7" s="405"/>
      <c r="X7" s="405"/>
      <c r="Y7" s="405"/>
      <c r="Z7" s="410"/>
      <c r="AA7" s="411"/>
      <c r="AB7" s="405"/>
      <c r="AC7" s="405"/>
      <c r="AD7" s="405"/>
      <c r="AE7" s="412"/>
      <c r="AF7" s="412"/>
    </row>
    <row r="8" spans="1:32" ht="11.25" customHeight="1">
      <c r="A8" s="413"/>
      <c r="B8" s="209"/>
      <c r="C8" s="122"/>
      <c r="D8" s="122"/>
      <c r="E8" s="122"/>
      <c r="F8" s="209"/>
      <c r="G8" s="209"/>
      <c r="H8" s="414"/>
      <c r="I8" s="414"/>
      <c r="J8" s="414"/>
      <c r="K8" s="209"/>
      <c r="L8" s="209"/>
      <c r="M8" s="122"/>
      <c r="N8" s="122"/>
      <c r="O8" s="122"/>
      <c r="P8" s="209"/>
      <c r="Q8" s="209"/>
      <c r="R8" s="414"/>
      <c r="S8" s="414"/>
      <c r="T8" s="414"/>
      <c r="U8" s="209"/>
      <c r="V8" s="409"/>
      <c r="W8" s="405"/>
      <c r="X8" s="405"/>
      <c r="Y8" s="405"/>
      <c r="Z8" s="410"/>
      <c r="AA8" s="411"/>
      <c r="AB8" s="405"/>
      <c r="AC8" s="405"/>
      <c r="AD8" s="405"/>
      <c r="AE8" s="412"/>
      <c r="AF8" s="412"/>
    </row>
    <row r="9" spans="1:32" ht="39" customHeight="1">
      <c r="A9" s="415"/>
      <c r="B9" s="209"/>
      <c r="C9" s="762" t="s">
        <v>330</v>
      </c>
      <c r="D9" s="763" t="s">
        <v>331</v>
      </c>
      <c r="E9" s="764" t="s">
        <v>333</v>
      </c>
      <c r="F9" s="277" t="s">
        <v>345</v>
      </c>
      <c r="G9" s="209"/>
      <c r="H9" s="762" t="s">
        <v>330</v>
      </c>
      <c r="I9" s="763" t="s">
        <v>331</v>
      </c>
      <c r="J9" s="764" t="s">
        <v>333</v>
      </c>
      <c r="K9" s="209"/>
      <c r="L9" s="209"/>
      <c r="M9" s="122"/>
      <c r="N9" s="122"/>
      <c r="O9" s="122"/>
      <c r="P9" s="209"/>
      <c r="Q9" s="209"/>
      <c r="R9" s="414"/>
      <c r="S9" s="414"/>
      <c r="T9" s="414"/>
      <c r="U9" s="209"/>
      <c r="V9" s="209"/>
      <c r="W9" s="122"/>
      <c r="X9" s="122"/>
      <c r="Y9" s="122"/>
      <c r="Z9" s="209"/>
      <c r="AA9" s="416"/>
      <c r="AB9" s="414"/>
      <c r="AC9" s="414"/>
      <c r="AD9" s="414"/>
      <c r="AE9" s="415"/>
      <c r="AF9" s="415"/>
    </row>
    <row r="10" spans="1:32" ht="15" customHeight="1">
      <c r="A10" s="397"/>
      <c r="B10" s="209" t="s">
        <v>41</v>
      </c>
      <c r="C10" s="787" t="s">
        <v>339</v>
      </c>
      <c r="D10" s="788" t="s">
        <v>339</v>
      </c>
      <c r="E10" s="789" t="s">
        <v>339</v>
      </c>
      <c r="F10" s="209" t="s">
        <v>338</v>
      </c>
      <c r="G10" s="209"/>
      <c r="H10" s="733" t="s">
        <v>338</v>
      </c>
      <c r="I10" s="790" t="s">
        <v>338</v>
      </c>
      <c r="J10" s="730" t="s">
        <v>338</v>
      </c>
      <c r="K10" s="209"/>
      <c r="L10" s="209"/>
      <c r="M10" s="122"/>
      <c r="N10" s="122"/>
      <c r="O10" s="122"/>
      <c r="P10" s="209"/>
      <c r="Q10" s="209"/>
      <c r="R10" s="414"/>
      <c r="S10" s="414"/>
      <c r="T10" s="414"/>
      <c r="U10" s="209"/>
      <c r="V10" s="209"/>
      <c r="W10" s="122"/>
      <c r="X10" s="122"/>
      <c r="Y10" s="122"/>
      <c r="Z10" s="209"/>
      <c r="AA10" s="416"/>
      <c r="AB10" s="414"/>
      <c r="AC10" s="414"/>
      <c r="AD10" s="414"/>
      <c r="AE10" s="417"/>
      <c r="AF10" s="417"/>
    </row>
    <row r="11" spans="1:32" ht="15" customHeight="1">
      <c r="A11" s="399"/>
      <c r="B11" s="209" t="s">
        <v>123</v>
      </c>
      <c r="C11" s="787" t="s">
        <v>339</v>
      </c>
      <c r="D11" s="788" t="s">
        <v>339</v>
      </c>
      <c r="E11" s="789" t="s">
        <v>339</v>
      </c>
      <c r="F11" s="209" t="s">
        <v>338</v>
      </c>
      <c r="G11" s="209"/>
      <c r="H11" s="733" t="s">
        <v>338</v>
      </c>
      <c r="I11" s="790" t="s">
        <v>338</v>
      </c>
      <c r="J11" s="730" t="s">
        <v>338</v>
      </c>
      <c r="K11" s="209"/>
      <c r="L11" s="209"/>
      <c r="M11" s="122"/>
      <c r="N11" s="122"/>
      <c r="O11" s="122"/>
      <c r="P11" s="209"/>
      <c r="Q11" s="209"/>
      <c r="R11" s="414"/>
      <c r="S11" s="414"/>
      <c r="T11" s="414"/>
      <c r="U11" s="209"/>
      <c r="V11" s="209"/>
      <c r="W11" s="122"/>
      <c r="X11" s="122"/>
      <c r="Y11" s="122"/>
      <c r="Z11" s="209"/>
      <c r="AA11" s="416"/>
      <c r="AB11" s="414"/>
      <c r="AC11" s="414"/>
      <c r="AD11" s="414"/>
      <c r="AE11" s="209"/>
      <c r="AF11" s="209"/>
    </row>
    <row r="12" spans="1:32" ht="15" customHeight="1">
      <c r="A12" s="400"/>
      <c r="B12" s="209" t="s">
        <v>36</v>
      </c>
      <c r="C12" s="787" t="s">
        <v>339</v>
      </c>
      <c r="D12" s="788" t="s">
        <v>339</v>
      </c>
      <c r="E12" s="789" t="s">
        <v>339</v>
      </c>
      <c r="F12" s="209" t="s">
        <v>338</v>
      </c>
      <c r="G12" s="209"/>
      <c r="H12" s="733" t="s">
        <v>338</v>
      </c>
      <c r="I12" s="790" t="s">
        <v>338</v>
      </c>
      <c r="J12" s="730" t="s">
        <v>338</v>
      </c>
      <c r="K12" s="209"/>
      <c r="L12" s="209"/>
      <c r="M12" s="122"/>
      <c r="N12" s="122"/>
      <c r="O12" s="122"/>
      <c r="P12" s="209"/>
      <c r="Q12" s="209"/>
      <c r="R12" s="414"/>
      <c r="S12" s="414"/>
      <c r="T12" s="414"/>
      <c r="U12" s="209"/>
      <c r="V12" s="209"/>
      <c r="W12" s="122"/>
      <c r="X12" s="122"/>
      <c r="Y12" s="122"/>
      <c r="Z12" s="209"/>
      <c r="AA12" s="416"/>
      <c r="AB12" s="414"/>
      <c r="AC12" s="414"/>
      <c r="AD12" s="414"/>
      <c r="AE12" s="209"/>
      <c r="AF12" s="209"/>
    </row>
    <row r="13" spans="1:32" ht="15" customHeight="1">
      <c r="A13" s="405"/>
      <c r="B13" s="209" t="s">
        <v>69</v>
      </c>
      <c r="C13" s="787" t="s">
        <v>339</v>
      </c>
      <c r="D13" s="788" t="s">
        <v>339</v>
      </c>
      <c r="E13" s="789" t="s">
        <v>339</v>
      </c>
      <c r="F13" s="209" t="s">
        <v>338</v>
      </c>
      <c r="G13" s="209"/>
      <c r="H13" s="733" t="s">
        <v>338</v>
      </c>
      <c r="I13" s="790" t="s">
        <v>338</v>
      </c>
      <c r="J13" s="730" t="s">
        <v>338</v>
      </c>
      <c r="K13" s="209"/>
      <c r="L13" s="209"/>
      <c r="M13" s="122"/>
      <c r="N13" s="122"/>
      <c r="O13" s="122"/>
      <c r="P13" s="209"/>
      <c r="Q13" s="209"/>
      <c r="R13" s="414"/>
      <c r="S13" s="414"/>
      <c r="T13" s="414"/>
      <c r="U13" s="209"/>
      <c r="V13" s="209"/>
      <c r="W13" s="122"/>
      <c r="X13" s="122"/>
      <c r="Y13" s="122"/>
      <c r="Z13" s="209"/>
      <c r="AA13" s="416"/>
      <c r="AB13" s="414"/>
      <c r="AC13" s="414"/>
      <c r="AD13" s="414"/>
      <c r="AE13" s="209"/>
      <c r="AF13" s="209"/>
    </row>
    <row r="14" spans="1:32" ht="15" customHeight="1">
      <c r="A14" s="280"/>
      <c r="B14" s="209" t="s">
        <v>33</v>
      </c>
      <c r="C14" s="787">
        <v>4.3725763496532997</v>
      </c>
      <c r="D14" s="788">
        <v>1.2423152863992999</v>
      </c>
      <c r="E14" s="789">
        <v>5.6148916360526</v>
      </c>
      <c r="F14" s="209" t="s">
        <v>591</v>
      </c>
      <c r="G14" s="209"/>
      <c r="H14" s="733" t="s">
        <v>338</v>
      </c>
      <c r="I14" s="790" t="s">
        <v>338</v>
      </c>
      <c r="J14" s="730" t="s">
        <v>338</v>
      </c>
      <c r="K14" s="209"/>
      <c r="L14" s="209"/>
      <c r="M14" s="122"/>
      <c r="N14" s="122"/>
      <c r="O14" s="122"/>
      <c r="P14" s="209"/>
      <c r="Q14" s="209"/>
      <c r="R14" s="414"/>
      <c r="S14" s="414"/>
      <c r="T14" s="414"/>
      <c r="U14" s="209"/>
      <c r="V14" s="209"/>
      <c r="W14" s="122"/>
      <c r="X14" s="122"/>
      <c r="Y14" s="122"/>
      <c r="Z14" s="209"/>
      <c r="AA14" s="416"/>
      <c r="AB14" s="414"/>
      <c r="AC14" s="414"/>
      <c r="AD14" s="414"/>
      <c r="AE14" s="209"/>
      <c r="AF14" s="209"/>
    </row>
    <row r="15" spans="1:32" ht="15" customHeight="1">
      <c r="A15" s="414"/>
      <c r="B15" s="209" t="s">
        <v>124</v>
      </c>
      <c r="C15" s="787" t="s">
        <v>339</v>
      </c>
      <c r="D15" s="788" t="s">
        <v>339</v>
      </c>
      <c r="E15" s="789" t="s">
        <v>339</v>
      </c>
      <c r="F15" s="209" t="s">
        <v>338</v>
      </c>
      <c r="G15" s="209"/>
      <c r="H15" s="733" t="s">
        <v>338</v>
      </c>
      <c r="I15" s="790" t="s">
        <v>338</v>
      </c>
      <c r="J15" s="730" t="s">
        <v>338</v>
      </c>
      <c r="K15" s="209"/>
      <c r="L15" s="279"/>
      <c r="M15" s="122"/>
      <c r="N15" s="122"/>
      <c r="O15" s="122"/>
      <c r="P15" s="209"/>
      <c r="Q15" s="193"/>
      <c r="R15" s="414"/>
      <c r="S15" s="414"/>
      <c r="T15" s="414"/>
      <c r="U15" s="209"/>
      <c r="V15" s="209"/>
      <c r="W15" s="122"/>
      <c r="X15" s="122"/>
      <c r="Y15" s="122"/>
      <c r="Z15" s="209"/>
      <c r="AA15" s="416"/>
      <c r="AB15" s="414"/>
      <c r="AC15" s="414"/>
      <c r="AD15" s="414"/>
      <c r="AE15" s="209"/>
      <c r="AF15" s="209"/>
    </row>
    <row r="16" spans="1:32" ht="15" customHeight="1">
      <c r="A16" s="414"/>
      <c r="B16" s="209" t="s">
        <v>55</v>
      </c>
      <c r="C16" s="787">
        <v>3.9673455</v>
      </c>
      <c r="D16" s="788">
        <v>2.0105989000000002</v>
      </c>
      <c r="E16" s="789">
        <v>5.9779444000000002</v>
      </c>
      <c r="F16" s="209" t="s">
        <v>592</v>
      </c>
      <c r="G16" s="209"/>
      <c r="H16" s="733" t="s">
        <v>338</v>
      </c>
      <c r="I16" s="790" t="s">
        <v>338</v>
      </c>
      <c r="J16" s="730" t="s">
        <v>338</v>
      </c>
      <c r="K16" s="209"/>
      <c r="L16" s="209"/>
      <c r="M16" s="122"/>
      <c r="N16" s="122"/>
      <c r="O16" s="122"/>
      <c r="P16" s="209"/>
      <c r="Q16" s="209"/>
      <c r="R16" s="414"/>
      <c r="S16" s="414"/>
      <c r="T16" s="414"/>
      <c r="U16" s="209"/>
      <c r="V16" s="209"/>
      <c r="W16" s="122"/>
      <c r="X16" s="122"/>
      <c r="Y16" s="122"/>
      <c r="Z16" s="209"/>
      <c r="AA16" s="416"/>
      <c r="AB16" s="414"/>
      <c r="AC16" s="414"/>
      <c r="AD16" s="414"/>
      <c r="AE16" s="209"/>
      <c r="AF16" s="209"/>
    </row>
    <row r="17" spans="1:32" ht="15" customHeight="1">
      <c r="A17" s="414"/>
      <c r="B17" s="209" t="s">
        <v>88</v>
      </c>
      <c r="C17" s="787">
        <v>3.0635393</v>
      </c>
      <c r="D17" s="788">
        <v>1.7089034999999999</v>
      </c>
      <c r="E17" s="789">
        <v>4.7724428000000003</v>
      </c>
      <c r="F17" s="209" t="s">
        <v>592</v>
      </c>
      <c r="G17" s="209"/>
      <c r="H17" s="733" t="s">
        <v>338</v>
      </c>
      <c r="I17" s="790" t="s">
        <v>338</v>
      </c>
      <c r="J17" s="730" t="s">
        <v>338</v>
      </c>
      <c r="K17" s="209"/>
      <c r="L17" s="279"/>
      <c r="M17" s="280"/>
      <c r="N17" s="280"/>
      <c r="O17" s="280"/>
      <c r="P17" s="281"/>
      <c r="Q17" s="193"/>
      <c r="R17" s="193"/>
      <c r="S17" s="193"/>
      <c r="T17" s="193"/>
      <c r="U17" s="193"/>
      <c r="W17" s="163"/>
      <c r="X17" s="163"/>
      <c r="Y17" s="163"/>
      <c r="Z17" s="286"/>
      <c r="AA17" s="192"/>
      <c r="AB17" s="414"/>
      <c r="AC17" s="414"/>
      <c r="AD17" s="414"/>
      <c r="AE17" s="209"/>
      <c r="AF17" s="209"/>
    </row>
    <row r="18" spans="1:32" ht="15" customHeight="1">
      <c r="A18" s="414"/>
      <c r="B18" s="209" t="s">
        <v>87</v>
      </c>
      <c r="C18" s="787" t="s">
        <v>339</v>
      </c>
      <c r="D18" s="788" t="s">
        <v>339</v>
      </c>
      <c r="E18" s="789" t="s">
        <v>339</v>
      </c>
      <c r="F18" s="209" t="s">
        <v>338</v>
      </c>
      <c r="G18" s="209"/>
      <c r="H18" s="733" t="s">
        <v>338</v>
      </c>
      <c r="I18" s="790" t="s">
        <v>338</v>
      </c>
      <c r="J18" s="730" t="s">
        <v>338</v>
      </c>
      <c r="K18" s="209"/>
      <c r="L18" s="282"/>
      <c r="M18" s="122"/>
      <c r="N18" s="122"/>
      <c r="O18" s="122"/>
      <c r="P18" s="209"/>
      <c r="Q18" s="193"/>
      <c r="R18" s="414"/>
      <c r="S18" s="414"/>
      <c r="T18" s="414"/>
      <c r="U18" s="209"/>
      <c r="V18" s="209"/>
      <c r="W18" s="122"/>
      <c r="X18" s="122"/>
      <c r="Y18" s="122"/>
      <c r="Z18" s="209"/>
      <c r="AA18" s="416"/>
      <c r="AB18" s="414"/>
      <c r="AC18" s="414"/>
      <c r="AD18" s="414"/>
    </row>
    <row r="19" spans="1:32" ht="15" customHeight="1">
      <c r="A19" s="414"/>
      <c r="B19" s="209" t="s">
        <v>136</v>
      </c>
      <c r="C19" s="787" t="s">
        <v>339</v>
      </c>
      <c r="D19" s="788" t="s">
        <v>339</v>
      </c>
      <c r="E19" s="789" t="s">
        <v>339</v>
      </c>
      <c r="F19" s="209" t="s">
        <v>338</v>
      </c>
      <c r="G19" s="209"/>
      <c r="H19" s="733" t="s">
        <v>338</v>
      </c>
      <c r="I19" s="790" t="s">
        <v>338</v>
      </c>
      <c r="J19" s="730" t="s">
        <v>338</v>
      </c>
      <c r="K19" s="209"/>
      <c r="L19" s="193"/>
      <c r="M19" s="122"/>
      <c r="N19" s="122"/>
      <c r="O19" s="122"/>
      <c r="P19" s="209"/>
      <c r="Q19" s="193"/>
      <c r="R19" s="414"/>
      <c r="S19" s="414"/>
      <c r="T19" s="414"/>
      <c r="U19" s="209"/>
      <c r="V19" s="209"/>
      <c r="W19" s="122"/>
      <c r="X19" s="122"/>
      <c r="Y19" s="122"/>
      <c r="Z19" s="209"/>
      <c r="AA19" s="416"/>
      <c r="AB19" s="414"/>
      <c r="AC19" s="414"/>
      <c r="AD19" s="414"/>
    </row>
    <row r="20" spans="1:32" ht="15" customHeight="1">
      <c r="A20" s="414"/>
      <c r="B20" s="209" t="s">
        <v>11</v>
      </c>
      <c r="C20" s="787" t="s">
        <v>339</v>
      </c>
      <c r="D20" s="788" t="s">
        <v>339</v>
      </c>
      <c r="E20" s="789" t="s">
        <v>339</v>
      </c>
      <c r="F20" s="209" t="s">
        <v>338</v>
      </c>
      <c r="G20" s="209"/>
      <c r="H20" s="733" t="s">
        <v>338</v>
      </c>
      <c r="I20" s="790" t="s">
        <v>338</v>
      </c>
      <c r="J20" s="730" t="s">
        <v>338</v>
      </c>
      <c r="K20" s="209"/>
      <c r="L20" s="209"/>
      <c r="M20" s="122"/>
      <c r="N20" s="122"/>
      <c r="O20" s="122"/>
      <c r="P20" s="209"/>
      <c r="Q20" s="209"/>
      <c r="R20" s="414"/>
      <c r="S20" s="414"/>
      <c r="T20" s="414"/>
      <c r="U20" s="209"/>
      <c r="V20" s="282"/>
      <c r="W20" s="283"/>
      <c r="X20" s="283"/>
      <c r="Y20" s="283"/>
      <c r="Z20" s="282"/>
      <c r="AA20" s="193"/>
      <c r="AB20" s="414"/>
      <c r="AC20" s="414"/>
      <c r="AD20" s="414"/>
    </row>
    <row r="21" spans="1:32" ht="15" customHeight="1">
      <c r="A21" s="414"/>
      <c r="B21" s="209" t="s">
        <v>84</v>
      </c>
      <c r="C21" s="787" t="s">
        <v>339</v>
      </c>
      <c r="D21" s="788" t="s">
        <v>339</v>
      </c>
      <c r="E21" s="789" t="s">
        <v>339</v>
      </c>
      <c r="F21" s="209" t="s">
        <v>338</v>
      </c>
      <c r="G21" s="209"/>
      <c r="H21" s="733" t="s">
        <v>338</v>
      </c>
      <c r="I21" s="790" t="s">
        <v>338</v>
      </c>
      <c r="J21" s="730" t="s">
        <v>338</v>
      </c>
      <c r="K21" s="209"/>
      <c r="L21" s="209"/>
      <c r="M21" s="122"/>
      <c r="N21" s="122"/>
      <c r="O21" s="122"/>
      <c r="P21" s="209"/>
      <c r="Q21" s="209"/>
      <c r="R21" s="414"/>
      <c r="S21" s="414"/>
      <c r="T21" s="414"/>
      <c r="U21" s="209"/>
      <c r="V21" s="193"/>
      <c r="W21" s="280"/>
      <c r="X21" s="280"/>
      <c r="Y21" s="280"/>
      <c r="Z21" s="281"/>
      <c r="AA21" s="193"/>
      <c r="AB21" s="414"/>
      <c r="AC21" s="414"/>
      <c r="AD21" s="414"/>
    </row>
    <row r="22" spans="1:32" ht="15" customHeight="1">
      <c r="A22" s="414"/>
      <c r="B22" s="209" t="s">
        <v>78</v>
      </c>
      <c r="C22" s="787">
        <v>4.1801101999999997</v>
      </c>
      <c r="D22" s="788">
        <v>1.4929399000000001</v>
      </c>
      <c r="E22" s="789">
        <v>5.6730501000000002</v>
      </c>
      <c r="F22" s="209" t="s">
        <v>592</v>
      </c>
      <c r="G22" s="209"/>
      <c r="H22" s="733" t="s">
        <v>338</v>
      </c>
      <c r="I22" s="790" t="s">
        <v>338</v>
      </c>
      <c r="J22" s="730" t="s">
        <v>338</v>
      </c>
      <c r="K22" s="209"/>
      <c r="L22" s="209"/>
      <c r="M22" s="122"/>
      <c r="N22" s="122"/>
      <c r="O22" s="122"/>
      <c r="P22" s="209"/>
      <c r="Q22" s="209"/>
      <c r="R22" s="414"/>
      <c r="S22" s="414"/>
      <c r="T22" s="414"/>
      <c r="U22" s="209"/>
      <c r="V22" s="209"/>
      <c r="W22" s="122"/>
      <c r="X22" s="122"/>
      <c r="Y22" s="122"/>
      <c r="Z22" s="209"/>
      <c r="AA22" s="416"/>
      <c r="AB22" s="414"/>
      <c r="AC22" s="414"/>
      <c r="AD22" s="414"/>
    </row>
    <row r="23" spans="1:32" ht="15" customHeight="1">
      <c r="A23" s="414"/>
      <c r="B23" s="209" t="s">
        <v>85</v>
      </c>
      <c r="C23" s="787" t="s">
        <v>339</v>
      </c>
      <c r="D23" s="788" t="s">
        <v>339</v>
      </c>
      <c r="E23" s="789" t="s">
        <v>339</v>
      </c>
      <c r="F23" s="209" t="s">
        <v>338</v>
      </c>
      <c r="G23" s="209"/>
      <c r="H23" s="733" t="s">
        <v>338</v>
      </c>
      <c r="I23" s="790" t="s">
        <v>338</v>
      </c>
      <c r="J23" s="730" t="s">
        <v>338</v>
      </c>
      <c r="K23" s="209"/>
      <c r="L23" s="209"/>
      <c r="M23" s="122"/>
      <c r="N23" s="122"/>
      <c r="O23" s="122"/>
      <c r="P23" s="209"/>
      <c r="Q23" s="209"/>
      <c r="R23" s="414"/>
      <c r="S23" s="414"/>
      <c r="T23" s="414"/>
      <c r="U23" s="209"/>
      <c r="V23" s="209"/>
      <c r="W23" s="122"/>
      <c r="X23" s="122"/>
      <c r="Y23" s="122"/>
      <c r="Z23" s="209"/>
      <c r="AA23" s="416"/>
      <c r="AB23" s="414"/>
      <c r="AC23" s="414"/>
      <c r="AD23" s="414"/>
    </row>
    <row r="24" spans="1:32" ht="15" customHeight="1">
      <c r="A24" s="414"/>
      <c r="B24" s="209" t="s">
        <v>81</v>
      </c>
      <c r="C24" s="787" t="s">
        <v>339</v>
      </c>
      <c r="D24" s="788" t="s">
        <v>339</v>
      </c>
      <c r="E24" s="789" t="s">
        <v>339</v>
      </c>
      <c r="F24" s="209" t="s">
        <v>338</v>
      </c>
      <c r="G24" s="209"/>
      <c r="H24" s="733" t="s">
        <v>338</v>
      </c>
      <c r="I24" s="790" t="s">
        <v>338</v>
      </c>
      <c r="J24" s="730" t="s">
        <v>338</v>
      </c>
      <c r="K24" s="209"/>
      <c r="L24" s="209"/>
      <c r="M24" s="122"/>
      <c r="N24" s="122"/>
      <c r="O24" s="122"/>
      <c r="P24" s="209"/>
      <c r="Q24" s="209"/>
      <c r="R24" s="414"/>
      <c r="S24" s="414"/>
      <c r="T24" s="414"/>
      <c r="U24" s="209"/>
      <c r="V24" s="209"/>
      <c r="W24" s="122"/>
      <c r="X24" s="122"/>
      <c r="Y24" s="122"/>
      <c r="Z24" s="209"/>
      <c r="AA24" s="416"/>
      <c r="AB24" s="414"/>
      <c r="AC24" s="414"/>
      <c r="AD24" s="414"/>
    </row>
    <row r="25" spans="1:32" ht="15" customHeight="1">
      <c r="A25" s="414"/>
      <c r="B25" s="209" t="s">
        <v>111</v>
      </c>
      <c r="C25" s="787" t="s">
        <v>339</v>
      </c>
      <c r="D25" s="788" t="s">
        <v>339</v>
      </c>
      <c r="E25" s="789" t="s">
        <v>339</v>
      </c>
      <c r="F25" s="209" t="s">
        <v>338</v>
      </c>
      <c r="G25" s="209"/>
      <c r="H25" s="733" t="s">
        <v>338</v>
      </c>
      <c r="I25" s="790" t="s">
        <v>338</v>
      </c>
      <c r="J25" s="730" t="s">
        <v>338</v>
      </c>
      <c r="K25" s="209"/>
      <c r="L25" s="209"/>
      <c r="M25" s="122"/>
      <c r="N25" s="122"/>
      <c r="O25" s="122"/>
      <c r="P25" s="209"/>
      <c r="Q25" s="209"/>
      <c r="R25" s="414"/>
      <c r="S25" s="414"/>
      <c r="T25" s="414"/>
      <c r="U25" s="209"/>
      <c r="V25" s="209"/>
      <c r="W25" s="122"/>
      <c r="X25" s="122"/>
      <c r="Y25" s="122"/>
      <c r="Z25" s="209"/>
      <c r="AA25" s="416"/>
      <c r="AB25" s="414"/>
      <c r="AC25" s="414"/>
      <c r="AD25" s="414"/>
    </row>
    <row r="26" spans="1:32" ht="15" customHeight="1">
      <c r="A26" s="414"/>
      <c r="B26" s="209" t="s">
        <v>128</v>
      </c>
      <c r="C26" s="787" t="s">
        <v>339</v>
      </c>
      <c r="D26" s="788" t="s">
        <v>339</v>
      </c>
      <c r="E26" s="789" t="s">
        <v>339</v>
      </c>
      <c r="F26" s="209" t="s">
        <v>338</v>
      </c>
      <c r="G26" s="209"/>
      <c r="H26" s="733" t="s">
        <v>338</v>
      </c>
      <c r="I26" s="790" t="s">
        <v>338</v>
      </c>
      <c r="J26" s="730" t="s">
        <v>338</v>
      </c>
      <c r="K26" s="209"/>
      <c r="L26" s="193"/>
      <c r="M26" s="122"/>
      <c r="N26" s="122"/>
      <c r="O26" s="122"/>
      <c r="P26" s="209"/>
      <c r="Q26" s="193"/>
      <c r="R26" s="414"/>
      <c r="S26" s="414"/>
      <c r="T26" s="414"/>
      <c r="U26" s="209"/>
      <c r="V26" s="209"/>
      <c r="W26" s="122"/>
      <c r="X26" s="122"/>
      <c r="Y26" s="122"/>
      <c r="Z26" s="209"/>
      <c r="AA26" s="416"/>
      <c r="AB26" s="414"/>
      <c r="AC26" s="414"/>
      <c r="AD26" s="414"/>
    </row>
    <row r="27" spans="1:32" ht="15" customHeight="1">
      <c r="A27" s="414"/>
      <c r="B27" s="209" t="s">
        <v>9</v>
      </c>
      <c r="C27" s="787" t="s">
        <v>339</v>
      </c>
      <c r="D27" s="788" t="s">
        <v>339</v>
      </c>
      <c r="E27" s="789" t="s">
        <v>339</v>
      </c>
      <c r="F27" s="209" t="s">
        <v>338</v>
      </c>
      <c r="G27" s="209"/>
      <c r="H27" s="733" t="s">
        <v>338</v>
      </c>
      <c r="I27" s="790" t="s">
        <v>338</v>
      </c>
      <c r="J27" s="730" t="s">
        <v>338</v>
      </c>
      <c r="K27" s="209"/>
      <c r="L27" s="209"/>
      <c r="M27" s="122"/>
      <c r="N27" s="122"/>
      <c r="O27" s="122"/>
      <c r="P27" s="209"/>
      <c r="Q27" s="209"/>
      <c r="R27" s="414"/>
      <c r="S27" s="414"/>
      <c r="T27" s="414"/>
      <c r="U27" s="209"/>
      <c r="V27" s="209"/>
      <c r="W27" s="122"/>
      <c r="X27" s="122"/>
      <c r="Y27" s="122"/>
      <c r="Z27" s="209"/>
      <c r="AA27" s="416"/>
      <c r="AB27" s="414"/>
      <c r="AC27" s="414"/>
      <c r="AD27" s="414"/>
    </row>
    <row r="28" spans="1:32" ht="15" customHeight="1">
      <c r="A28" s="414"/>
      <c r="B28" s="209" t="s">
        <v>323</v>
      </c>
      <c r="C28" s="787" t="s">
        <v>339</v>
      </c>
      <c r="D28" s="788" t="s">
        <v>339</v>
      </c>
      <c r="E28" s="789" t="s">
        <v>339</v>
      </c>
      <c r="F28" s="209" t="s">
        <v>338</v>
      </c>
      <c r="G28" s="209"/>
      <c r="H28" s="733" t="s">
        <v>338</v>
      </c>
      <c r="I28" s="790" t="s">
        <v>338</v>
      </c>
      <c r="J28" s="730" t="s">
        <v>338</v>
      </c>
      <c r="K28" s="209"/>
      <c r="L28" s="209"/>
      <c r="M28" s="122"/>
      <c r="N28" s="122"/>
      <c r="O28" s="122"/>
      <c r="P28" s="209"/>
      <c r="Q28" s="209"/>
      <c r="R28" s="414"/>
      <c r="S28" s="414"/>
      <c r="T28" s="414"/>
      <c r="U28" s="209"/>
      <c r="V28" s="193"/>
      <c r="W28" s="280"/>
      <c r="X28" s="280"/>
      <c r="Y28" s="280"/>
      <c r="Z28" s="281"/>
      <c r="AA28" s="193"/>
      <c r="AB28" s="414"/>
      <c r="AC28" s="414"/>
      <c r="AD28" s="414"/>
    </row>
    <row r="29" spans="1:32" ht="15" customHeight="1">
      <c r="A29" s="414"/>
      <c r="B29" s="209" t="s">
        <v>94</v>
      </c>
      <c r="C29" s="787" t="s">
        <v>339</v>
      </c>
      <c r="D29" s="788" t="s">
        <v>339</v>
      </c>
      <c r="E29" s="789" t="s">
        <v>339</v>
      </c>
      <c r="F29" s="209" t="s">
        <v>338</v>
      </c>
      <c r="G29" s="209"/>
      <c r="H29" s="733" t="s">
        <v>338</v>
      </c>
      <c r="I29" s="790" t="s">
        <v>338</v>
      </c>
      <c r="J29" s="730" t="s">
        <v>338</v>
      </c>
      <c r="K29" s="209"/>
      <c r="L29" s="209"/>
      <c r="M29" s="122"/>
      <c r="N29" s="122"/>
      <c r="O29" s="122"/>
      <c r="P29" s="209"/>
      <c r="Q29" s="209"/>
      <c r="R29" s="414"/>
      <c r="S29" s="414"/>
      <c r="T29" s="414"/>
      <c r="U29" s="209"/>
      <c r="V29" s="209"/>
      <c r="W29" s="122"/>
      <c r="X29" s="122"/>
      <c r="Y29" s="122"/>
      <c r="Z29" s="209"/>
      <c r="AA29" s="416"/>
      <c r="AB29" s="414"/>
      <c r="AC29" s="414"/>
      <c r="AD29" s="414"/>
    </row>
    <row r="30" spans="1:32" ht="15" customHeight="1">
      <c r="A30" s="414"/>
      <c r="B30" s="209" t="s">
        <v>60</v>
      </c>
      <c r="C30" s="787" t="s">
        <v>339</v>
      </c>
      <c r="D30" s="788" t="s">
        <v>339</v>
      </c>
      <c r="E30" s="789" t="s">
        <v>339</v>
      </c>
      <c r="F30" s="209" t="s">
        <v>338</v>
      </c>
      <c r="G30" s="209"/>
      <c r="H30" s="733" t="s">
        <v>338</v>
      </c>
      <c r="I30" s="790" t="s">
        <v>338</v>
      </c>
      <c r="J30" s="730" t="s">
        <v>338</v>
      </c>
      <c r="K30" s="209"/>
      <c r="L30" s="209"/>
      <c r="M30" s="122"/>
      <c r="N30" s="122"/>
      <c r="O30" s="122"/>
      <c r="P30" s="209"/>
      <c r="Q30" s="209"/>
      <c r="R30" s="414"/>
      <c r="S30" s="414"/>
      <c r="T30" s="414"/>
      <c r="U30" s="209"/>
      <c r="V30" s="209"/>
      <c r="W30" s="122"/>
      <c r="X30" s="122"/>
      <c r="Y30" s="122"/>
      <c r="Z30" s="209"/>
      <c r="AA30" s="416"/>
      <c r="AB30" s="414"/>
      <c r="AC30" s="414"/>
      <c r="AD30" s="414"/>
    </row>
    <row r="31" spans="1:32" ht="15" customHeight="1">
      <c r="A31" s="414"/>
      <c r="B31" s="209" t="s">
        <v>79</v>
      </c>
      <c r="C31" s="787" t="s">
        <v>339</v>
      </c>
      <c r="D31" s="788" t="s">
        <v>339</v>
      </c>
      <c r="E31" s="789" t="s">
        <v>339</v>
      </c>
      <c r="F31" s="209" t="s">
        <v>338</v>
      </c>
      <c r="G31" s="209"/>
      <c r="H31" s="733" t="s">
        <v>338</v>
      </c>
      <c r="I31" s="790" t="s">
        <v>338</v>
      </c>
      <c r="J31" s="730" t="s">
        <v>338</v>
      </c>
      <c r="K31" s="209"/>
      <c r="L31" s="209"/>
      <c r="M31" s="122"/>
      <c r="N31" s="122"/>
      <c r="O31" s="122"/>
      <c r="P31" s="209"/>
      <c r="Q31" s="209"/>
      <c r="R31" s="414"/>
      <c r="S31" s="414"/>
      <c r="T31" s="414"/>
      <c r="U31" s="209"/>
      <c r="V31" s="209"/>
      <c r="W31" s="122"/>
      <c r="X31" s="122"/>
      <c r="Y31" s="122"/>
      <c r="Z31" s="209"/>
      <c r="AA31" s="416"/>
      <c r="AB31" s="414"/>
      <c r="AC31" s="414"/>
      <c r="AD31" s="414"/>
    </row>
    <row r="32" spans="1:32" ht="15" customHeight="1">
      <c r="A32" s="414"/>
      <c r="B32" s="209" t="s">
        <v>65</v>
      </c>
      <c r="C32" s="787" t="s">
        <v>339</v>
      </c>
      <c r="D32" s="788" t="s">
        <v>339</v>
      </c>
      <c r="E32" s="789" t="s">
        <v>339</v>
      </c>
      <c r="F32" s="209" t="s">
        <v>338</v>
      </c>
      <c r="G32" s="209"/>
      <c r="H32" s="733" t="s">
        <v>338</v>
      </c>
      <c r="I32" s="790" t="s">
        <v>338</v>
      </c>
      <c r="J32" s="730" t="s">
        <v>338</v>
      </c>
      <c r="K32" s="209"/>
      <c r="L32" s="209"/>
      <c r="M32" s="122"/>
      <c r="N32" s="122"/>
      <c r="O32" s="122"/>
      <c r="P32" s="209"/>
      <c r="Q32" s="209"/>
      <c r="R32" s="414"/>
      <c r="S32" s="414"/>
      <c r="T32" s="414"/>
      <c r="U32" s="209"/>
      <c r="V32" s="209"/>
      <c r="W32" s="122"/>
      <c r="X32" s="122"/>
      <c r="Y32" s="122"/>
      <c r="Z32" s="209"/>
      <c r="AA32" s="416"/>
      <c r="AB32" s="414"/>
      <c r="AC32" s="414"/>
      <c r="AD32" s="414"/>
    </row>
    <row r="33" spans="1:31" ht="15" customHeight="1">
      <c r="A33" s="414"/>
      <c r="B33" s="209" t="s">
        <v>57</v>
      </c>
      <c r="C33" s="787" t="s">
        <v>339</v>
      </c>
      <c r="D33" s="788" t="s">
        <v>339</v>
      </c>
      <c r="E33" s="789" t="s">
        <v>339</v>
      </c>
      <c r="F33" s="209" t="s">
        <v>338</v>
      </c>
      <c r="G33" s="209"/>
      <c r="H33" s="733" t="s">
        <v>338</v>
      </c>
      <c r="I33" s="790" t="s">
        <v>338</v>
      </c>
      <c r="J33" s="730" t="s">
        <v>338</v>
      </c>
      <c r="K33" s="209"/>
      <c r="L33" s="209"/>
      <c r="M33" s="122"/>
      <c r="N33" s="122"/>
      <c r="O33" s="122"/>
      <c r="P33" s="209"/>
      <c r="Q33" s="209"/>
      <c r="R33" s="414"/>
      <c r="S33" s="414"/>
      <c r="T33" s="414"/>
      <c r="U33" s="209"/>
      <c r="V33" s="209"/>
      <c r="W33" s="122"/>
      <c r="X33" s="122"/>
      <c r="Y33" s="122"/>
      <c r="Z33" s="209"/>
      <c r="AA33" s="416"/>
      <c r="AB33" s="414"/>
      <c r="AC33" s="414"/>
      <c r="AD33" s="414"/>
    </row>
    <row r="34" spans="1:31" ht="15" customHeight="1">
      <c r="A34" s="414"/>
      <c r="B34" s="209" t="s">
        <v>38</v>
      </c>
      <c r="C34" s="787">
        <v>3.5871596000000001</v>
      </c>
      <c r="D34" s="788">
        <v>2.3139371</v>
      </c>
      <c r="E34" s="789">
        <v>5.9010967000000001</v>
      </c>
      <c r="F34" s="209" t="s">
        <v>592</v>
      </c>
      <c r="G34" s="209"/>
      <c r="H34" s="733" t="s">
        <v>338</v>
      </c>
      <c r="I34" s="790" t="s">
        <v>338</v>
      </c>
      <c r="J34" s="730" t="s">
        <v>338</v>
      </c>
      <c r="K34" s="209"/>
      <c r="L34" s="284"/>
      <c r="M34" s="122"/>
      <c r="N34" s="122"/>
      <c r="O34" s="122"/>
      <c r="P34" s="209"/>
      <c r="Q34" s="209"/>
      <c r="R34" s="414"/>
      <c r="S34" s="414"/>
      <c r="T34" s="414"/>
      <c r="U34" s="209"/>
      <c r="V34" s="209"/>
      <c r="W34" s="122"/>
      <c r="X34" s="122"/>
      <c r="Y34" s="122"/>
      <c r="Z34" s="209"/>
      <c r="AA34" s="416"/>
      <c r="AB34" s="414"/>
      <c r="AC34" s="414"/>
      <c r="AD34" s="414"/>
    </row>
    <row r="35" spans="1:31" ht="15" customHeight="1">
      <c r="A35" s="414"/>
      <c r="B35" s="209" t="s">
        <v>58</v>
      </c>
      <c r="C35" s="787">
        <v>3.6111257000000001</v>
      </c>
      <c r="D35" s="788">
        <v>2.7171965</v>
      </c>
      <c r="E35" s="789">
        <v>6.3283221999999997</v>
      </c>
      <c r="F35" s="209" t="s">
        <v>592</v>
      </c>
      <c r="G35" s="209"/>
      <c r="H35" s="733" t="s">
        <v>338</v>
      </c>
      <c r="I35" s="790" t="s">
        <v>338</v>
      </c>
      <c r="J35" s="730" t="s">
        <v>338</v>
      </c>
      <c r="K35" s="209"/>
      <c r="L35" s="209"/>
      <c r="M35" s="122"/>
      <c r="N35" s="122"/>
      <c r="O35" s="122"/>
      <c r="P35" s="209"/>
      <c r="Q35" s="209"/>
      <c r="R35" s="414"/>
      <c r="S35" s="414"/>
      <c r="T35" s="414"/>
      <c r="U35" s="209"/>
      <c r="V35" s="209"/>
      <c r="W35" s="122"/>
      <c r="X35" s="122"/>
      <c r="Y35" s="122"/>
      <c r="Z35" s="209"/>
      <c r="AA35" s="416"/>
      <c r="AB35" s="414"/>
      <c r="AC35" s="414"/>
      <c r="AD35" s="414"/>
    </row>
    <row r="36" spans="1:31" ht="15" customHeight="1">
      <c r="B36" s="209" t="s">
        <v>1</v>
      </c>
      <c r="C36" s="787" t="s">
        <v>339</v>
      </c>
      <c r="D36" s="788" t="s">
        <v>339</v>
      </c>
      <c r="E36" s="789" t="s">
        <v>339</v>
      </c>
      <c r="F36" s="209" t="s">
        <v>338</v>
      </c>
      <c r="G36" s="209"/>
      <c r="H36" s="733" t="s">
        <v>338</v>
      </c>
      <c r="I36" s="790" t="s">
        <v>338</v>
      </c>
      <c r="J36" s="730" t="s">
        <v>338</v>
      </c>
      <c r="K36" s="209"/>
      <c r="L36" s="209"/>
      <c r="M36" s="122"/>
      <c r="N36" s="122"/>
      <c r="O36" s="122"/>
      <c r="P36" s="209"/>
      <c r="Q36" s="209"/>
      <c r="R36" s="414"/>
      <c r="S36" s="414"/>
      <c r="T36" s="414"/>
      <c r="U36" s="209"/>
      <c r="V36" s="284"/>
      <c r="W36" s="122"/>
      <c r="X36" s="122"/>
      <c r="Y36" s="122"/>
      <c r="Z36" s="209"/>
      <c r="AA36" s="193"/>
      <c r="AB36" s="284"/>
      <c r="AC36" s="284"/>
      <c r="AD36" s="284"/>
      <c r="AE36" s="209"/>
    </row>
    <row r="37" spans="1:31" ht="15" customHeight="1">
      <c r="A37" s="414"/>
      <c r="B37" s="209" t="s">
        <v>31</v>
      </c>
      <c r="C37" s="787">
        <v>4.7120880999999999</v>
      </c>
      <c r="D37" s="788">
        <v>0.75313005</v>
      </c>
      <c r="E37" s="789">
        <v>5.4652181999999998</v>
      </c>
      <c r="F37" s="209" t="s">
        <v>497</v>
      </c>
      <c r="G37" s="209"/>
      <c r="H37" s="733" t="s">
        <v>338</v>
      </c>
      <c r="I37" s="790" t="s">
        <v>338</v>
      </c>
      <c r="J37" s="730" t="s">
        <v>338</v>
      </c>
      <c r="K37" s="209"/>
      <c r="L37" s="209"/>
      <c r="M37" s="122"/>
      <c r="N37" s="122"/>
      <c r="O37" s="122"/>
      <c r="P37" s="209"/>
      <c r="Q37" s="209"/>
      <c r="R37" s="414"/>
      <c r="S37" s="414"/>
      <c r="T37" s="414"/>
      <c r="U37" s="209"/>
      <c r="V37" s="209"/>
      <c r="W37" s="122"/>
      <c r="X37" s="122"/>
      <c r="Y37" s="122"/>
      <c r="Z37" s="209"/>
      <c r="AA37" s="416"/>
      <c r="AB37" s="414"/>
      <c r="AC37" s="414"/>
      <c r="AD37" s="414"/>
    </row>
    <row r="38" spans="1:31" ht="15" customHeight="1">
      <c r="A38" s="414"/>
      <c r="B38" s="209" t="s">
        <v>113</v>
      </c>
      <c r="C38" s="787" t="s">
        <v>339</v>
      </c>
      <c r="D38" s="788" t="s">
        <v>339</v>
      </c>
      <c r="E38" s="789" t="s">
        <v>339</v>
      </c>
      <c r="F38" s="209" t="s">
        <v>338</v>
      </c>
      <c r="G38" s="209"/>
      <c r="H38" s="733" t="s">
        <v>338</v>
      </c>
      <c r="I38" s="790" t="s">
        <v>338</v>
      </c>
      <c r="J38" s="730" t="s">
        <v>338</v>
      </c>
      <c r="K38" s="209"/>
      <c r="L38" s="209"/>
      <c r="M38" s="122"/>
      <c r="N38" s="122"/>
      <c r="O38" s="122"/>
      <c r="P38" s="209"/>
      <c r="Q38" s="209"/>
      <c r="R38" s="414"/>
      <c r="S38" s="414"/>
      <c r="T38" s="414"/>
      <c r="U38" s="209"/>
      <c r="V38" s="209"/>
      <c r="W38" s="122"/>
      <c r="X38" s="122"/>
      <c r="Y38" s="122"/>
      <c r="Z38" s="209"/>
      <c r="AA38" s="416"/>
      <c r="AB38" s="414"/>
      <c r="AC38" s="414"/>
      <c r="AD38" s="414"/>
    </row>
    <row r="39" spans="1:31" ht="15" customHeight="1">
      <c r="A39" s="414"/>
      <c r="B39" s="209" t="s">
        <v>324</v>
      </c>
      <c r="C39" s="787" t="s">
        <v>339</v>
      </c>
      <c r="D39" s="788" t="s">
        <v>339</v>
      </c>
      <c r="E39" s="789" t="s">
        <v>339</v>
      </c>
      <c r="F39" s="209" t="s">
        <v>338</v>
      </c>
      <c r="G39" s="209"/>
      <c r="H39" s="733" t="s">
        <v>338</v>
      </c>
      <c r="I39" s="790" t="s">
        <v>338</v>
      </c>
      <c r="J39" s="730" t="s">
        <v>338</v>
      </c>
      <c r="K39" s="209"/>
      <c r="L39" s="209"/>
      <c r="M39" s="122"/>
      <c r="N39" s="122"/>
      <c r="O39" s="122"/>
      <c r="P39" s="209"/>
      <c r="Q39" s="209"/>
      <c r="R39" s="414"/>
      <c r="S39" s="414"/>
      <c r="T39" s="414"/>
      <c r="U39" s="209"/>
      <c r="V39" s="209"/>
      <c r="W39" s="122"/>
      <c r="X39" s="122"/>
      <c r="Y39" s="122"/>
      <c r="Z39" s="209"/>
      <c r="AA39" s="416"/>
      <c r="AB39" s="414"/>
      <c r="AC39" s="414"/>
      <c r="AD39" s="414"/>
    </row>
    <row r="40" spans="1:31" ht="15" customHeight="1">
      <c r="A40" s="414"/>
      <c r="B40" s="209" t="s">
        <v>114</v>
      </c>
      <c r="C40" s="787" t="s">
        <v>339</v>
      </c>
      <c r="D40" s="788" t="s">
        <v>339</v>
      </c>
      <c r="E40" s="789" t="s">
        <v>339</v>
      </c>
      <c r="F40" s="209" t="s">
        <v>338</v>
      </c>
      <c r="G40" s="209"/>
      <c r="H40" s="733" t="s">
        <v>338</v>
      </c>
      <c r="I40" s="790" t="s">
        <v>338</v>
      </c>
      <c r="J40" s="730" t="s">
        <v>338</v>
      </c>
      <c r="K40" s="209"/>
      <c r="L40" s="209"/>
      <c r="M40" s="122"/>
      <c r="N40" s="122"/>
      <c r="O40" s="122"/>
      <c r="P40" s="209"/>
      <c r="Q40" s="209"/>
      <c r="R40" s="414"/>
      <c r="S40" s="414"/>
      <c r="T40" s="414"/>
      <c r="U40" s="209"/>
      <c r="V40" s="209"/>
      <c r="W40" s="122"/>
      <c r="X40" s="122"/>
      <c r="Y40" s="122"/>
      <c r="Z40" s="209"/>
      <c r="AA40" s="416"/>
      <c r="AB40" s="414"/>
      <c r="AC40" s="414"/>
      <c r="AD40" s="414"/>
    </row>
    <row r="41" spans="1:31" ht="15" customHeight="1">
      <c r="A41" s="414"/>
      <c r="B41" s="209" t="s">
        <v>73</v>
      </c>
      <c r="C41" s="787" t="s">
        <v>339</v>
      </c>
      <c r="D41" s="788" t="s">
        <v>339</v>
      </c>
      <c r="E41" s="789" t="s">
        <v>339</v>
      </c>
      <c r="F41" s="209" t="s">
        <v>338</v>
      </c>
      <c r="G41" s="209"/>
      <c r="H41" s="733" t="s">
        <v>338</v>
      </c>
      <c r="I41" s="790" t="s">
        <v>338</v>
      </c>
      <c r="J41" s="730" t="s">
        <v>338</v>
      </c>
      <c r="K41" s="209"/>
      <c r="L41" s="209"/>
      <c r="M41" s="122"/>
      <c r="N41" s="122"/>
      <c r="O41" s="122"/>
      <c r="P41" s="209"/>
      <c r="Q41" s="209"/>
      <c r="R41" s="414"/>
      <c r="S41" s="414"/>
      <c r="T41" s="414"/>
      <c r="U41" s="209"/>
      <c r="V41" s="209"/>
      <c r="W41" s="122"/>
      <c r="X41" s="122"/>
      <c r="Y41" s="122"/>
      <c r="Z41" s="209"/>
      <c r="AA41" s="416"/>
      <c r="AB41" s="414"/>
      <c r="AC41" s="414"/>
      <c r="AD41" s="414"/>
    </row>
    <row r="42" spans="1:31" ht="15" customHeight="1">
      <c r="A42" s="414"/>
      <c r="B42" s="209" t="s">
        <v>138</v>
      </c>
      <c r="C42" s="787" t="s">
        <v>339</v>
      </c>
      <c r="D42" s="788" t="s">
        <v>339</v>
      </c>
      <c r="E42" s="789" t="s">
        <v>339</v>
      </c>
      <c r="F42" s="209" t="s">
        <v>338</v>
      </c>
      <c r="G42" s="209"/>
      <c r="H42" s="733" t="s">
        <v>338</v>
      </c>
      <c r="I42" s="790" t="s">
        <v>338</v>
      </c>
      <c r="J42" s="730" t="s">
        <v>338</v>
      </c>
      <c r="K42" s="209"/>
      <c r="L42" s="193"/>
      <c r="M42" s="122"/>
      <c r="N42" s="122"/>
      <c r="O42" s="122"/>
      <c r="P42" s="209"/>
      <c r="Q42" s="193"/>
      <c r="R42" s="414"/>
      <c r="S42" s="414"/>
      <c r="T42" s="414"/>
      <c r="U42" s="209"/>
      <c r="V42" s="209"/>
      <c r="W42" s="122"/>
      <c r="X42" s="122"/>
      <c r="Y42" s="122"/>
      <c r="Z42" s="209"/>
      <c r="AA42" s="416"/>
      <c r="AB42" s="414"/>
      <c r="AC42" s="414"/>
      <c r="AD42" s="414"/>
    </row>
    <row r="43" spans="1:31" ht="15" customHeight="1">
      <c r="A43" s="414"/>
      <c r="B43" s="209" t="s">
        <v>80</v>
      </c>
      <c r="C43" s="787">
        <v>2.6845165</v>
      </c>
      <c r="D43" s="788">
        <v>0.94592405000000002</v>
      </c>
      <c r="E43" s="789">
        <v>3.6304405000000002</v>
      </c>
      <c r="F43" s="209" t="s">
        <v>592</v>
      </c>
      <c r="G43" s="209"/>
      <c r="H43" s="733" t="s">
        <v>338</v>
      </c>
      <c r="I43" s="790" t="s">
        <v>338</v>
      </c>
      <c r="J43" s="730" t="s">
        <v>338</v>
      </c>
      <c r="K43" s="209"/>
      <c r="L43" s="209"/>
      <c r="M43" s="122"/>
      <c r="N43" s="122"/>
      <c r="O43" s="122"/>
      <c r="P43" s="209"/>
      <c r="Q43" s="209"/>
      <c r="R43" s="414"/>
      <c r="S43" s="414"/>
      <c r="T43" s="414"/>
      <c r="U43" s="209"/>
      <c r="V43" s="209"/>
      <c r="W43" s="122"/>
      <c r="X43" s="122"/>
      <c r="Y43" s="122"/>
      <c r="Z43" s="209"/>
      <c r="AA43" s="416"/>
      <c r="AB43" s="414"/>
      <c r="AC43" s="414"/>
      <c r="AD43" s="414"/>
    </row>
    <row r="44" spans="1:31" ht="15" customHeight="1">
      <c r="A44" s="414"/>
      <c r="B44" s="209" t="s">
        <v>103</v>
      </c>
      <c r="C44" s="787">
        <v>3.8190095999999998</v>
      </c>
      <c r="D44" s="788">
        <v>1.6614344999999999</v>
      </c>
      <c r="E44" s="789">
        <v>5.4804440999999997</v>
      </c>
      <c r="F44" s="209" t="s">
        <v>592</v>
      </c>
      <c r="G44" s="209"/>
      <c r="H44" s="733" t="s">
        <v>338</v>
      </c>
      <c r="I44" s="790" t="s">
        <v>338</v>
      </c>
      <c r="J44" s="730" t="s">
        <v>338</v>
      </c>
      <c r="K44" s="209"/>
      <c r="L44" s="209"/>
      <c r="M44" s="122"/>
      <c r="N44" s="122"/>
      <c r="O44" s="122"/>
      <c r="P44" s="209"/>
      <c r="Q44" s="209"/>
      <c r="R44" s="414"/>
      <c r="S44" s="414"/>
      <c r="T44" s="414"/>
      <c r="U44" s="209"/>
      <c r="V44" s="193"/>
      <c r="W44" s="280"/>
      <c r="X44" s="280"/>
      <c r="Y44" s="280"/>
      <c r="Z44" s="281"/>
      <c r="AA44" s="193"/>
      <c r="AB44" s="414"/>
      <c r="AC44" s="414"/>
      <c r="AD44" s="414"/>
    </row>
    <row r="45" spans="1:31" ht="15" customHeight="1">
      <c r="A45" s="414"/>
      <c r="B45" s="209" t="s">
        <v>64</v>
      </c>
      <c r="C45" s="787" t="s">
        <v>339</v>
      </c>
      <c r="D45" s="788" t="s">
        <v>339</v>
      </c>
      <c r="E45" s="789" t="s">
        <v>339</v>
      </c>
      <c r="F45" s="209" t="s">
        <v>338</v>
      </c>
      <c r="G45" s="209"/>
      <c r="H45" s="733" t="s">
        <v>338</v>
      </c>
      <c r="I45" s="790" t="s">
        <v>338</v>
      </c>
      <c r="J45" s="730" t="s">
        <v>338</v>
      </c>
      <c r="K45" s="209"/>
      <c r="L45" s="209"/>
      <c r="M45" s="122"/>
      <c r="N45" s="122"/>
      <c r="O45" s="122"/>
      <c r="P45" s="209"/>
      <c r="Q45" s="209"/>
      <c r="R45" s="414"/>
      <c r="S45" s="414"/>
      <c r="T45" s="414"/>
      <c r="U45" s="209"/>
      <c r="V45" s="209"/>
      <c r="W45" s="122"/>
      <c r="X45" s="122"/>
      <c r="Y45" s="122"/>
      <c r="Z45" s="209"/>
      <c r="AA45" s="416"/>
      <c r="AB45" s="414"/>
      <c r="AC45" s="414"/>
      <c r="AD45" s="414"/>
    </row>
    <row r="46" spans="1:31" ht="15" customHeight="1">
      <c r="A46" s="414"/>
      <c r="B46" s="209" t="s">
        <v>19</v>
      </c>
      <c r="C46" s="787" t="s">
        <v>339</v>
      </c>
      <c r="D46" s="788" t="s">
        <v>339</v>
      </c>
      <c r="E46" s="789" t="s">
        <v>339</v>
      </c>
      <c r="F46" s="209" t="s">
        <v>338</v>
      </c>
      <c r="G46" s="209"/>
      <c r="H46" s="733" t="s">
        <v>338</v>
      </c>
      <c r="I46" s="790" t="s">
        <v>338</v>
      </c>
      <c r="J46" s="730" t="s">
        <v>338</v>
      </c>
      <c r="K46" s="209"/>
      <c r="L46" s="209"/>
      <c r="M46" s="122"/>
      <c r="N46" s="122"/>
      <c r="O46" s="122"/>
      <c r="P46" s="209"/>
      <c r="Q46" s="209"/>
      <c r="R46" s="414"/>
      <c r="S46" s="414"/>
      <c r="T46" s="414"/>
      <c r="U46" s="209"/>
      <c r="V46" s="209"/>
      <c r="W46" s="122"/>
      <c r="X46" s="122"/>
      <c r="Y46" s="122"/>
      <c r="Z46" s="209"/>
      <c r="AA46" s="416"/>
      <c r="AB46" s="414"/>
      <c r="AC46" s="414"/>
      <c r="AD46" s="414"/>
    </row>
    <row r="47" spans="1:31" ht="15" customHeight="1">
      <c r="A47" s="414"/>
      <c r="B47" s="209" t="s">
        <v>100</v>
      </c>
      <c r="C47" s="787" t="s">
        <v>339</v>
      </c>
      <c r="D47" s="788" t="s">
        <v>339</v>
      </c>
      <c r="E47" s="789" t="s">
        <v>339</v>
      </c>
      <c r="F47" s="209" t="s">
        <v>338</v>
      </c>
      <c r="G47" s="209"/>
      <c r="H47" s="733" t="s">
        <v>338</v>
      </c>
      <c r="I47" s="790" t="s">
        <v>338</v>
      </c>
      <c r="J47" s="730" t="s">
        <v>338</v>
      </c>
      <c r="K47" s="209"/>
      <c r="L47" s="209"/>
      <c r="M47" s="122"/>
      <c r="N47" s="122"/>
      <c r="O47" s="122"/>
      <c r="P47" s="209"/>
      <c r="Q47" s="209"/>
      <c r="R47" s="414"/>
      <c r="S47" s="414"/>
      <c r="T47" s="414"/>
      <c r="U47" s="209"/>
      <c r="V47" s="209"/>
      <c r="W47" s="122"/>
      <c r="X47" s="122"/>
      <c r="Y47" s="122"/>
      <c r="Z47" s="209"/>
      <c r="AA47" s="416"/>
      <c r="AB47" s="414"/>
      <c r="AC47" s="414"/>
      <c r="AD47" s="414"/>
    </row>
    <row r="48" spans="1:31" ht="15" customHeight="1">
      <c r="A48" s="414"/>
      <c r="B48" s="209" t="s">
        <v>134</v>
      </c>
      <c r="C48" s="787">
        <v>2.8970226000000001</v>
      </c>
      <c r="D48" s="788">
        <v>1.4903599000000001</v>
      </c>
      <c r="E48" s="789">
        <v>4.3873825000000002</v>
      </c>
      <c r="F48" s="209" t="s">
        <v>592</v>
      </c>
      <c r="G48" s="209"/>
      <c r="H48" s="733" t="s">
        <v>338</v>
      </c>
      <c r="I48" s="790" t="s">
        <v>338</v>
      </c>
      <c r="J48" s="730" t="s">
        <v>338</v>
      </c>
      <c r="K48" s="209"/>
      <c r="L48" s="209"/>
      <c r="M48" s="122"/>
      <c r="N48" s="122"/>
      <c r="O48" s="122"/>
      <c r="P48" s="209"/>
      <c r="Q48" s="209"/>
      <c r="R48" s="414"/>
      <c r="S48" s="414"/>
      <c r="T48" s="414"/>
      <c r="U48" s="209"/>
      <c r="V48" s="209"/>
      <c r="W48" s="122"/>
      <c r="X48" s="122"/>
      <c r="Y48" s="122"/>
      <c r="Z48" s="209"/>
      <c r="AA48" s="416"/>
      <c r="AB48" s="414"/>
      <c r="AC48" s="414"/>
      <c r="AD48" s="414"/>
    </row>
    <row r="49" spans="1:30" ht="15" customHeight="1">
      <c r="A49" s="414"/>
      <c r="B49" s="209" t="s">
        <v>17</v>
      </c>
      <c r="C49" s="787" t="s">
        <v>339</v>
      </c>
      <c r="D49" s="788" t="s">
        <v>339</v>
      </c>
      <c r="E49" s="789" t="s">
        <v>339</v>
      </c>
      <c r="F49" s="209" t="s">
        <v>338</v>
      </c>
      <c r="G49" s="209"/>
      <c r="H49" s="733" t="s">
        <v>338</v>
      </c>
      <c r="I49" s="790" t="s">
        <v>338</v>
      </c>
      <c r="J49" s="730" t="s">
        <v>338</v>
      </c>
      <c r="K49" s="209"/>
      <c r="L49" s="193"/>
      <c r="M49" s="280"/>
      <c r="N49" s="280"/>
      <c r="O49" s="280"/>
      <c r="P49" s="281"/>
      <c r="Q49" s="193"/>
      <c r="R49" s="414"/>
      <c r="S49" s="414"/>
      <c r="T49" s="414"/>
      <c r="U49" s="209"/>
      <c r="V49" s="193"/>
      <c r="W49" s="280"/>
      <c r="X49" s="280"/>
      <c r="Y49" s="280"/>
      <c r="Z49" s="281"/>
      <c r="AA49" s="193"/>
      <c r="AB49" s="414"/>
      <c r="AC49" s="414"/>
      <c r="AD49" s="414"/>
    </row>
    <row r="50" spans="1:30" ht="15" customHeight="1">
      <c r="A50" s="414"/>
      <c r="B50" s="209" t="s">
        <v>105</v>
      </c>
      <c r="C50" s="787">
        <v>3.6275208000000001</v>
      </c>
      <c r="D50" s="788">
        <v>1.5664136</v>
      </c>
      <c r="E50" s="789">
        <v>5.1939343999999998</v>
      </c>
      <c r="F50" s="209" t="s">
        <v>592</v>
      </c>
      <c r="G50" s="209"/>
      <c r="H50" s="733" t="s">
        <v>338</v>
      </c>
      <c r="I50" s="790" t="s">
        <v>338</v>
      </c>
      <c r="J50" s="730" t="s">
        <v>338</v>
      </c>
      <c r="K50" s="209"/>
      <c r="L50" s="193"/>
      <c r="M50" s="122"/>
      <c r="N50" s="122"/>
      <c r="O50" s="122"/>
      <c r="P50" s="209"/>
      <c r="Q50" s="193"/>
      <c r="R50" s="414"/>
      <c r="S50" s="414"/>
      <c r="T50" s="414"/>
      <c r="U50" s="209"/>
      <c r="V50" s="193"/>
      <c r="W50" s="163"/>
      <c r="X50" s="163"/>
      <c r="Y50" s="163"/>
      <c r="Z50" s="286"/>
      <c r="AA50" s="193"/>
      <c r="AB50" s="414"/>
      <c r="AC50" s="414"/>
      <c r="AD50" s="414"/>
    </row>
    <row r="51" spans="1:30" ht="15" customHeight="1">
      <c r="A51" s="414"/>
      <c r="B51" s="209" t="s">
        <v>24</v>
      </c>
      <c r="C51" s="787">
        <v>3.7452087000000001</v>
      </c>
      <c r="D51" s="788">
        <v>1.4548620000000001</v>
      </c>
      <c r="E51" s="789">
        <v>5.2000707999999998</v>
      </c>
      <c r="F51" s="209" t="s">
        <v>592</v>
      </c>
      <c r="G51" s="209"/>
      <c r="H51" s="733" t="s">
        <v>338</v>
      </c>
      <c r="I51" s="790" t="s">
        <v>338</v>
      </c>
      <c r="J51" s="730" t="s">
        <v>338</v>
      </c>
      <c r="K51" s="209"/>
      <c r="L51" s="282"/>
      <c r="M51" s="283"/>
      <c r="N51" s="283"/>
      <c r="O51" s="283"/>
      <c r="P51" s="282"/>
      <c r="Q51" s="193"/>
      <c r="R51" s="414"/>
      <c r="S51" s="414"/>
      <c r="T51" s="414"/>
      <c r="U51" s="209"/>
      <c r="V51" s="282"/>
      <c r="W51" s="283"/>
      <c r="X51" s="283"/>
      <c r="Y51" s="283"/>
      <c r="Z51" s="282"/>
      <c r="AA51" s="193"/>
      <c r="AB51" s="414"/>
      <c r="AC51" s="414"/>
      <c r="AD51" s="414"/>
    </row>
    <row r="52" spans="1:30" ht="15" customHeight="1">
      <c r="A52" s="414"/>
      <c r="B52" s="209" t="s">
        <v>131</v>
      </c>
      <c r="C52" s="787" t="s">
        <v>339</v>
      </c>
      <c r="D52" s="788" t="s">
        <v>339</v>
      </c>
      <c r="E52" s="789" t="s">
        <v>339</v>
      </c>
      <c r="F52" s="209" t="s">
        <v>338</v>
      </c>
      <c r="G52" s="209"/>
      <c r="H52" s="733" t="s">
        <v>338</v>
      </c>
      <c r="I52" s="790" t="s">
        <v>338</v>
      </c>
      <c r="J52" s="730" t="s">
        <v>338</v>
      </c>
      <c r="K52" s="209"/>
      <c r="L52" s="209"/>
      <c r="M52" s="122"/>
      <c r="N52" s="122"/>
      <c r="O52" s="122"/>
      <c r="P52" s="209"/>
      <c r="Q52" s="209"/>
      <c r="R52" s="414"/>
      <c r="S52" s="414"/>
      <c r="T52" s="414"/>
      <c r="U52" s="209"/>
      <c r="V52" s="209"/>
      <c r="W52" s="122"/>
      <c r="X52" s="122"/>
      <c r="Y52" s="122"/>
      <c r="Z52" s="209"/>
      <c r="AA52" s="416"/>
      <c r="AB52" s="414"/>
      <c r="AC52" s="414"/>
      <c r="AD52" s="414"/>
    </row>
    <row r="53" spans="1:30" ht="15" customHeight="1">
      <c r="A53" s="414"/>
      <c r="B53" s="209" t="s">
        <v>222</v>
      </c>
      <c r="C53" s="787" t="s">
        <v>339</v>
      </c>
      <c r="D53" s="788" t="s">
        <v>339</v>
      </c>
      <c r="E53" s="789" t="s">
        <v>339</v>
      </c>
      <c r="F53" s="209" t="s">
        <v>338</v>
      </c>
      <c r="G53" s="209"/>
      <c r="H53" s="733" t="s">
        <v>338</v>
      </c>
      <c r="I53" s="790" t="s">
        <v>338</v>
      </c>
      <c r="J53" s="730" t="s">
        <v>338</v>
      </c>
      <c r="K53" s="209"/>
      <c r="L53" s="209"/>
      <c r="M53" s="122"/>
      <c r="N53" s="122"/>
      <c r="O53" s="122"/>
      <c r="P53" s="209"/>
      <c r="Q53" s="209"/>
      <c r="R53" s="414"/>
      <c r="S53" s="414"/>
      <c r="T53" s="414"/>
      <c r="U53" s="209"/>
      <c r="V53" s="209"/>
      <c r="W53" s="122"/>
      <c r="X53" s="122"/>
      <c r="Y53" s="122"/>
      <c r="Z53" s="209"/>
      <c r="AA53" s="416"/>
      <c r="AB53" s="414"/>
      <c r="AC53" s="414"/>
      <c r="AD53" s="414"/>
    </row>
    <row r="54" spans="1:30" ht="15" customHeight="1">
      <c r="A54" s="414"/>
      <c r="B54" s="209" t="s">
        <v>112</v>
      </c>
      <c r="C54" s="787" t="s">
        <v>339</v>
      </c>
      <c r="D54" s="788" t="s">
        <v>339</v>
      </c>
      <c r="E54" s="789" t="s">
        <v>339</v>
      </c>
      <c r="F54" s="209" t="s">
        <v>338</v>
      </c>
      <c r="G54" s="209"/>
      <c r="H54" s="733" t="s">
        <v>338</v>
      </c>
      <c r="I54" s="790" t="s">
        <v>338</v>
      </c>
      <c r="J54" s="730" t="s">
        <v>338</v>
      </c>
      <c r="K54" s="209"/>
      <c r="L54" s="209"/>
      <c r="M54" s="122"/>
      <c r="N54" s="122"/>
      <c r="O54" s="122"/>
      <c r="P54" s="209"/>
      <c r="Q54" s="209"/>
      <c r="R54" s="414"/>
      <c r="S54" s="414"/>
      <c r="T54" s="414"/>
      <c r="U54" s="209"/>
      <c r="V54" s="209"/>
      <c r="W54" s="122"/>
      <c r="X54" s="122"/>
      <c r="Y54" s="122"/>
      <c r="Z54" s="209"/>
      <c r="AA54" s="416"/>
      <c r="AB54" s="414"/>
      <c r="AC54" s="414"/>
      <c r="AD54" s="414"/>
    </row>
    <row r="55" spans="1:30" ht="15" customHeight="1">
      <c r="A55" s="414"/>
      <c r="B55" s="209" t="s">
        <v>20</v>
      </c>
      <c r="C55" s="787">
        <v>2.9982052000000001</v>
      </c>
      <c r="D55" s="788">
        <v>1.2229597999999999</v>
      </c>
      <c r="E55" s="789">
        <v>4.2211648999999998</v>
      </c>
      <c r="F55" s="209" t="s">
        <v>592</v>
      </c>
      <c r="G55" s="209"/>
      <c r="H55" s="733" t="s">
        <v>338</v>
      </c>
      <c r="I55" s="790" t="s">
        <v>338</v>
      </c>
      <c r="J55" s="730" t="s">
        <v>338</v>
      </c>
      <c r="K55" s="209"/>
      <c r="L55" s="209"/>
      <c r="M55" s="122"/>
      <c r="N55" s="122"/>
      <c r="O55" s="122"/>
      <c r="P55" s="209"/>
      <c r="Q55" s="209"/>
      <c r="R55" s="414"/>
      <c r="S55" s="414"/>
      <c r="T55" s="414"/>
      <c r="U55" s="209"/>
      <c r="V55" s="209"/>
      <c r="W55" s="122"/>
      <c r="X55" s="122"/>
      <c r="Y55" s="122"/>
      <c r="Z55" s="209"/>
      <c r="AA55" s="416"/>
      <c r="AB55" s="414"/>
      <c r="AC55" s="414"/>
      <c r="AD55" s="414"/>
    </row>
    <row r="56" spans="1:30" ht="15" customHeight="1">
      <c r="A56" s="414"/>
      <c r="B56" s="209" t="s">
        <v>48</v>
      </c>
      <c r="C56" s="787" t="s">
        <v>339</v>
      </c>
      <c r="D56" s="788" t="s">
        <v>339</v>
      </c>
      <c r="E56" s="789" t="s">
        <v>339</v>
      </c>
      <c r="F56" s="209" t="s">
        <v>338</v>
      </c>
      <c r="G56" s="209"/>
      <c r="H56" s="733" t="s">
        <v>338</v>
      </c>
      <c r="I56" s="790" t="s">
        <v>338</v>
      </c>
      <c r="J56" s="730" t="s">
        <v>338</v>
      </c>
      <c r="K56" s="209"/>
      <c r="L56" s="209"/>
      <c r="M56" s="122"/>
      <c r="N56" s="122"/>
      <c r="O56" s="122"/>
      <c r="P56" s="209"/>
      <c r="Q56" s="209"/>
      <c r="R56" s="414"/>
      <c r="S56" s="414"/>
      <c r="T56" s="414"/>
      <c r="U56" s="209"/>
      <c r="V56" s="209"/>
      <c r="W56" s="122"/>
      <c r="X56" s="122"/>
      <c r="Y56" s="122"/>
      <c r="Z56" s="209"/>
      <c r="AA56" s="416"/>
      <c r="AB56" s="414"/>
      <c r="AC56" s="414"/>
      <c r="AD56" s="414"/>
    </row>
    <row r="57" spans="1:30" ht="15" customHeight="1">
      <c r="A57" s="414"/>
      <c r="B57" s="209" t="s">
        <v>75</v>
      </c>
      <c r="C57" s="787" t="s">
        <v>339</v>
      </c>
      <c r="D57" s="788">
        <v>0.79442265000000001</v>
      </c>
      <c r="E57" s="789" t="s">
        <v>339</v>
      </c>
      <c r="F57" s="209" t="s">
        <v>338</v>
      </c>
      <c r="G57" s="209"/>
      <c r="H57" s="733" t="s">
        <v>338</v>
      </c>
      <c r="I57" s="790" t="s">
        <v>338</v>
      </c>
      <c r="J57" s="730" t="s">
        <v>338</v>
      </c>
      <c r="K57" s="209"/>
      <c r="L57" s="209"/>
      <c r="M57" s="122"/>
      <c r="N57" s="122"/>
      <c r="O57" s="122"/>
      <c r="P57" s="209"/>
      <c r="Q57" s="209"/>
      <c r="R57" s="414"/>
      <c r="S57" s="414"/>
      <c r="T57" s="414"/>
      <c r="U57" s="209"/>
      <c r="V57" s="209"/>
      <c r="W57" s="122"/>
      <c r="X57" s="122"/>
      <c r="Y57" s="122"/>
      <c r="Z57" s="209"/>
      <c r="AA57" s="416"/>
      <c r="AB57" s="414"/>
      <c r="AC57" s="414"/>
      <c r="AD57" s="414"/>
    </row>
    <row r="58" spans="1:30" ht="15" customHeight="1">
      <c r="A58" s="414"/>
      <c r="B58" s="209" t="s">
        <v>68</v>
      </c>
      <c r="C58" s="787" t="s">
        <v>339</v>
      </c>
      <c r="D58" s="788" t="s">
        <v>339</v>
      </c>
      <c r="E58" s="789" t="s">
        <v>339</v>
      </c>
      <c r="F58" s="209" t="s">
        <v>338</v>
      </c>
      <c r="G58" s="209"/>
      <c r="H58" s="733" t="s">
        <v>338</v>
      </c>
      <c r="I58" s="790" t="s">
        <v>338</v>
      </c>
      <c r="J58" s="730" t="s">
        <v>338</v>
      </c>
      <c r="K58" s="209"/>
      <c r="L58" s="209"/>
      <c r="M58" s="122"/>
      <c r="N58" s="122"/>
      <c r="O58" s="122"/>
      <c r="P58" s="209"/>
      <c r="Q58" s="209"/>
      <c r="R58" s="414"/>
      <c r="S58" s="414"/>
      <c r="T58" s="414"/>
      <c r="U58" s="209"/>
      <c r="V58" s="209"/>
      <c r="W58" s="122"/>
      <c r="X58" s="122"/>
      <c r="Y58" s="122"/>
      <c r="Z58" s="209"/>
      <c r="AA58" s="416"/>
      <c r="AB58" s="414"/>
      <c r="AC58" s="414"/>
      <c r="AD58" s="414"/>
    </row>
    <row r="59" spans="1:30" ht="15" customHeight="1">
      <c r="A59" s="414"/>
      <c r="B59" s="209" t="s">
        <v>77</v>
      </c>
      <c r="C59" s="787" t="s">
        <v>339</v>
      </c>
      <c r="D59" s="788" t="s">
        <v>339</v>
      </c>
      <c r="E59" s="789" t="s">
        <v>339</v>
      </c>
      <c r="F59" s="209" t="s">
        <v>338</v>
      </c>
      <c r="G59" s="209"/>
      <c r="H59" s="733" t="s">
        <v>338</v>
      </c>
      <c r="I59" s="790" t="s">
        <v>338</v>
      </c>
      <c r="J59" s="730" t="s">
        <v>338</v>
      </c>
      <c r="K59" s="209"/>
      <c r="L59" s="209"/>
      <c r="M59" s="122"/>
      <c r="N59" s="122"/>
      <c r="O59" s="122"/>
      <c r="P59" s="209"/>
      <c r="Q59" s="209"/>
      <c r="R59" s="414"/>
      <c r="S59" s="414"/>
      <c r="T59" s="414"/>
      <c r="U59" s="209"/>
      <c r="V59" s="209"/>
      <c r="W59" s="122"/>
      <c r="X59" s="122"/>
      <c r="Y59" s="122"/>
      <c r="Z59" s="209"/>
      <c r="AA59" s="416"/>
      <c r="AB59" s="414"/>
      <c r="AC59" s="414"/>
      <c r="AD59" s="414"/>
    </row>
    <row r="60" spans="1:30" ht="15" customHeight="1">
      <c r="A60" s="414"/>
      <c r="B60" s="209" t="s">
        <v>89</v>
      </c>
      <c r="C60" s="787" t="s">
        <v>339</v>
      </c>
      <c r="D60" s="788" t="s">
        <v>339</v>
      </c>
      <c r="E60" s="789" t="s">
        <v>339</v>
      </c>
      <c r="F60" s="209" t="s">
        <v>338</v>
      </c>
      <c r="G60" s="209"/>
      <c r="H60" s="733" t="s">
        <v>338</v>
      </c>
      <c r="I60" s="790" t="s">
        <v>338</v>
      </c>
      <c r="J60" s="730" t="s">
        <v>338</v>
      </c>
      <c r="K60" s="209"/>
      <c r="L60" s="193"/>
      <c r="M60" s="280"/>
      <c r="N60" s="280"/>
      <c r="O60" s="280"/>
      <c r="P60" s="281"/>
      <c r="Q60" s="193"/>
      <c r="R60" s="414"/>
      <c r="S60" s="414"/>
      <c r="T60" s="414"/>
      <c r="U60" s="209"/>
      <c r="V60" s="193"/>
      <c r="W60" s="280"/>
      <c r="X60" s="280"/>
      <c r="Y60" s="280"/>
      <c r="Z60" s="281"/>
      <c r="AA60" s="193"/>
      <c r="AB60" s="414"/>
      <c r="AC60" s="414"/>
      <c r="AD60" s="414"/>
    </row>
    <row r="61" spans="1:30" ht="15" customHeight="1">
      <c r="A61" s="414"/>
      <c r="B61" s="209" t="s">
        <v>93</v>
      </c>
      <c r="C61" s="787" t="s">
        <v>339</v>
      </c>
      <c r="D61" s="788" t="s">
        <v>339</v>
      </c>
      <c r="E61" s="789" t="s">
        <v>339</v>
      </c>
      <c r="F61" s="209" t="s">
        <v>338</v>
      </c>
      <c r="G61" s="209"/>
      <c r="H61" s="733" t="s">
        <v>338</v>
      </c>
      <c r="I61" s="790" t="s">
        <v>338</v>
      </c>
      <c r="J61" s="730" t="s">
        <v>338</v>
      </c>
      <c r="K61" s="209"/>
      <c r="L61" s="209"/>
      <c r="M61" s="122"/>
      <c r="N61" s="122"/>
      <c r="O61" s="122"/>
      <c r="P61" s="209"/>
      <c r="Q61" s="209"/>
      <c r="R61" s="414"/>
      <c r="S61" s="414"/>
      <c r="T61" s="414"/>
      <c r="U61" s="209"/>
      <c r="V61" s="209"/>
      <c r="W61" s="122"/>
      <c r="X61" s="122"/>
      <c r="Y61" s="122"/>
      <c r="Z61" s="209"/>
      <c r="AA61" s="416"/>
      <c r="AB61" s="414"/>
      <c r="AC61" s="414"/>
      <c r="AD61" s="414"/>
    </row>
    <row r="62" spans="1:30" ht="15" customHeight="1">
      <c r="A62" s="414"/>
      <c r="B62" s="209" t="s">
        <v>82</v>
      </c>
      <c r="C62" s="787">
        <v>2.8581986000000001</v>
      </c>
      <c r="D62" s="788">
        <v>1.0870713999999999</v>
      </c>
      <c r="E62" s="789">
        <v>3.9452699999999998</v>
      </c>
      <c r="F62" s="209" t="s">
        <v>592</v>
      </c>
      <c r="G62" s="209"/>
      <c r="H62" s="733" t="s">
        <v>338</v>
      </c>
      <c r="I62" s="790" t="s">
        <v>338</v>
      </c>
      <c r="J62" s="730" t="s">
        <v>338</v>
      </c>
      <c r="K62" s="209"/>
      <c r="L62" s="193"/>
      <c r="M62" s="280"/>
      <c r="N62" s="280"/>
      <c r="O62" s="280"/>
      <c r="P62" s="281"/>
      <c r="Q62" s="193"/>
      <c r="R62" s="414"/>
      <c r="S62" s="414"/>
      <c r="T62" s="414"/>
      <c r="U62" s="209"/>
      <c r="V62" s="193"/>
      <c r="W62" s="163"/>
      <c r="X62" s="163"/>
      <c r="Y62" s="163"/>
      <c r="Z62" s="286"/>
      <c r="AA62" s="193"/>
      <c r="AB62" s="414"/>
      <c r="AC62" s="414"/>
      <c r="AD62" s="414"/>
    </row>
    <row r="63" spans="1:30" ht="15" customHeight="1">
      <c r="A63" s="414"/>
      <c r="B63" s="209" t="s">
        <v>145</v>
      </c>
      <c r="C63" s="787">
        <v>4.5252131999999996</v>
      </c>
      <c r="D63" s="788">
        <v>1.2811452999999999</v>
      </c>
      <c r="E63" s="789">
        <v>5.8063583999999997</v>
      </c>
      <c r="F63" s="209" t="s">
        <v>592</v>
      </c>
      <c r="G63" s="209"/>
      <c r="H63" s="733" t="s">
        <v>338</v>
      </c>
      <c r="I63" s="790" t="s">
        <v>338</v>
      </c>
      <c r="J63" s="730" t="s">
        <v>338</v>
      </c>
      <c r="K63" s="209"/>
      <c r="L63" s="209"/>
      <c r="M63" s="122"/>
      <c r="N63" s="122"/>
      <c r="O63" s="122"/>
      <c r="P63" s="209"/>
      <c r="Q63" s="209"/>
      <c r="R63" s="414"/>
      <c r="S63" s="414"/>
      <c r="T63" s="414"/>
      <c r="U63" s="209"/>
      <c r="V63" s="209"/>
      <c r="W63" s="122"/>
      <c r="X63" s="122"/>
      <c r="Y63" s="122"/>
      <c r="Z63" s="209"/>
      <c r="AA63" s="416"/>
      <c r="AB63" s="414"/>
      <c r="AC63" s="414"/>
      <c r="AD63" s="414"/>
    </row>
    <row r="64" spans="1:30" ht="15" customHeight="1">
      <c r="A64" s="414"/>
      <c r="B64" s="209" t="s">
        <v>6</v>
      </c>
      <c r="C64" s="787" t="s">
        <v>339</v>
      </c>
      <c r="D64" s="788" t="s">
        <v>339</v>
      </c>
      <c r="E64" s="789" t="s">
        <v>339</v>
      </c>
      <c r="F64" s="209" t="s">
        <v>338</v>
      </c>
      <c r="G64" s="209"/>
      <c r="H64" s="733" t="s">
        <v>338</v>
      </c>
      <c r="I64" s="790" t="s">
        <v>338</v>
      </c>
      <c r="J64" s="730" t="s">
        <v>338</v>
      </c>
      <c r="K64" s="209"/>
      <c r="L64" s="209"/>
      <c r="M64" s="122"/>
      <c r="N64" s="122"/>
      <c r="O64" s="122"/>
      <c r="P64" s="209"/>
      <c r="Q64" s="209"/>
      <c r="R64" s="414"/>
      <c r="S64" s="414"/>
      <c r="T64" s="414"/>
      <c r="U64" s="209"/>
      <c r="V64" s="209"/>
      <c r="W64" s="122"/>
      <c r="X64" s="122"/>
      <c r="Y64" s="122"/>
      <c r="Z64" s="209"/>
      <c r="AA64" s="416"/>
      <c r="AB64" s="414"/>
      <c r="AC64" s="414"/>
      <c r="AD64" s="414"/>
    </row>
    <row r="65" spans="1:30" ht="15" customHeight="1">
      <c r="A65" s="414"/>
      <c r="B65" s="209" t="s">
        <v>8</v>
      </c>
      <c r="C65" s="787" t="s">
        <v>339</v>
      </c>
      <c r="D65" s="788" t="s">
        <v>339</v>
      </c>
      <c r="E65" s="789" t="s">
        <v>339</v>
      </c>
      <c r="F65" s="209" t="s">
        <v>338</v>
      </c>
      <c r="G65" s="209"/>
      <c r="H65" s="733" t="s">
        <v>338</v>
      </c>
      <c r="I65" s="790" t="s">
        <v>338</v>
      </c>
      <c r="J65" s="730" t="s">
        <v>338</v>
      </c>
      <c r="K65" s="209"/>
      <c r="L65" s="209"/>
      <c r="M65" s="122"/>
      <c r="N65" s="122"/>
      <c r="O65" s="122"/>
      <c r="P65" s="209"/>
      <c r="Q65" s="209"/>
      <c r="R65" s="414"/>
      <c r="S65" s="414"/>
      <c r="T65" s="414"/>
      <c r="U65" s="209"/>
      <c r="V65" s="209"/>
      <c r="W65" s="122"/>
      <c r="X65" s="122"/>
      <c r="Y65" s="122"/>
      <c r="Z65" s="209"/>
      <c r="AA65" s="416"/>
      <c r="AB65" s="414"/>
      <c r="AC65" s="414"/>
      <c r="AD65" s="414"/>
    </row>
    <row r="66" spans="1:30" ht="15" customHeight="1">
      <c r="A66" s="209"/>
      <c r="B66" s="209" t="s">
        <v>22</v>
      </c>
      <c r="C66" s="787" t="s">
        <v>339</v>
      </c>
      <c r="D66" s="788" t="s">
        <v>339</v>
      </c>
      <c r="E66" s="789" t="s">
        <v>339</v>
      </c>
      <c r="F66" s="209" t="s">
        <v>338</v>
      </c>
      <c r="G66" s="209"/>
      <c r="H66" s="733" t="s">
        <v>338</v>
      </c>
      <c r="I66" s="790" t="s">
        <v>338</v>
      </c>
      <c r="J66" s="730" t="s">
        <v>338</v>
      </c>
      <c r="K66" s="209"/>
      <c r="L66" s="209"/>
      <c r="M66" s="122"/>
      <c r="N66" s="122"/>
      <c r="O66" s="122"/>
      <c r="P66" s="209"/>
      <c r="Q66" s="209"/>
      <c r="R66" s="414"/>
      <c r="S66" s="414"/>
      <c r="T66" s="414"/>
      <c r="U66" s="209"/>
      <c r="V66" s="209"/>
      <c r="W66" s="122"/>
      <c r="X66" s="122"/>
      <c r="Y66" s="122"/>
      <c r="Z66" s="209"/>
      <c r="AA66" s="416"/>
      <c r="AB66" s="414"/>
      <c r="AC66" s="414"/>
      <c r="AD66" s="414"/>
    </row>
    <row r="67" spans="1:30" ht="15" customHeight="1">
      <c r="A67" s="209"/>
      <c r="B67" s="209" t="s">
        <v>40</v>
      </c>
      <c r="C67" s="787" t="s">
        <v>339</v>
      </c>
      <c r="D67" s="788" t="s">
        <v>339</v>
      </c>
      <c r="E67" s="789" t="s">
        <v>339</v>
      </c>
      <c r="F67" s="209" t="s">
        <v>338</v>
      </c>
      <c r="G67" s="209"/>
      <c r="H67" s="733" t="s">
        <v>338</v>
      </c>
      <c r="I67" s="790" t="s">
        <v>338</v>
      </c>
      <c r="J67" s="730" t="s">
        <v>338</v>
      </c>
      <c r="K67" s="209"/>
      <c r="L67" s="209"/>
      <c r="M67" s="122"/>
      <c r="N67" s="122"/>
      <c r="O67" s="122"/>
      <c r="P67" s="209"/>
      <c r="Q67" s="209"/>
      <c r="R67" s="414"/>
      <c r="S67" s="414"/>
      <c r="T67" s="414"/>
      <c r="U67" s="209"/>
      <c r="V67" s="209"/>
      <c r="W67" s="122"/>
      <c r="X67" s="122"/>
      <c r="Y67" s="122"/>
      <c r="Z67" s="209"/>
      <c r="AA67" s="416"/>
      <c r="AB67" s="414"/>
      <c r="AC67" s="414"/>
      <c r="AD67" s="414"/>
    </row>
    <row r="68" spans="1:30" ht="15" customHeight="1">
      <c r="A68" s="209"/>
      <c r="B68" s="209" t="s">
        <v>110</v>
      </c>
      <c r="C68" s="787">
        <v>2.5012490999999999</v>
      </c>
      <c r="D68" s="788">
        <v>0.91940467999999997</v>
      </c>
      <c r="E68" s="789">
        <v>3.4206538000000002</v>
      </c>
      <c r="F68" s="209" t="s">
        <v>592</v>
      </c>
      <c r="G68" s="209"/>
      <c r="H68" s="733" t="s">
        <v>338</v>
      </c>
      <c r="I68" s="790" t="s">
        <v>338</v>
      </c>
      <c r="J68" s="730" t="s">
        <v>338</v>
      </c>
      <c r="K68" s="209"/>
      <c r="L68" s="209"/>
      <c r="M68" s="122"/>
      <c r="N68" s="122"/>
      <c r="O68" s="122"/>
      <c r="P68" s="209"/>
      <c r="Q68" s="209"/>
      <c r="R68" s="414"/>
      <c r="S68" s="414"/>
      <c r="T68" s="414"/>
      <c r="U68" s="209"/>
      <c r="V68" s="209"/>
      <c r="W68" s="122"/>
      <c r="X68" s="122"/>
      <c r="Y68" s="122"/>
      <c r="Z68" s="209"/>
      <c r="AA68" s="416"/>
      <c r="AB68" s="414"/>
      <c r="AC68" s="414"/>
      <c r="AD68" s="414"/>
    </row>
    <row r="69" spans="1:30" ht="15" customHeight="1">
      <c r="A69" s="209"/>
      <c r="B69" s="209" t="s">
        <v>91</v>
      </c>
      <c r="C69" s="787">
        <v>4.7328654999999999</v>
      </c>
      <c r="D69" s="788">
        <v>1.4789762</v>
      </c>
      <c r="E69" s="789">
        <v>6.2118416999999999</v>
      </c>
      <c r="F69" s="209" t="s">
        <v>592</v>
      </c>
      <c r="G69" s="209"/>
      <c r="H69" s="733" t="s">
        <v>338</v>
      </c>
      <c r="I69" s="790" t="s">
        <v>338</v>
      </c>
      <c r="J69" s="730" t="s">
        <v>338</v>
      </c>
      <c r="K69" s="209"/>
      <c r="L69" s="209"/>
      <c r="M69" s="122"/>
      <c r="N69" s="122"/>
      <c r="O69" s="122"/>
      <c r="P69" s="209"/>
      <c r="Q69" s="209"/>
      <c r="R69" s="414"/>
      <c r="S69" s="414"/>
      <c r="T69" s="414"/>
      <c r="U69" s="209"/>
      <c r="V69" s="209"/>
      <c r="W69" s="122"/>
      <c r="X69" s="122"/>
      <c r="Y69" s="122"/>
      <c r="Z69" s="209"/>
      <c r="AA69" s="416"/>
      <c r="AB69" s="414"/>
      <c r="AC69" s="414"/>
      <c r="AD69" s="414"/>
    </row>
    <row r="70" spans="1:30" ht="15" customHeight="1">
      <c r="A70" s="209"/>
      <c r="B70" s="209" t="s">
        <v>26</v>
      </c>
      <c r="C70" s="787">
        <v>2.9533383</v>
      </c>
      <c r="D70" s="788">
        <v>0.89791034999999997</v>
      </c>
      <c r="E70" s="789">
        <v>3.8512487000000002</v>
      </c>
      <c r="F70" s="209" t="s">
        <v>592</v>
      </c>
      <c r="G70" s="209"/>
      <c r="H70" s="733" t="s">
        <v>338</v>
      </c>
      <c r="I70" s="790" t="s">
        <v>338</v>
      </c>
      <c r="J70" s="730" t="s">
        <v>338</v>
      </c>
      <c r="K70" s="209"/>
      <c r="L70" s="209"/>
      <c r="M70" s="122"/>
      <c r="N70" s="122"/>
      <c r="O70" s="122"/>
      <c r="P70" s="209"/>
      <c r="Q70" s="209"/>
      <c r="R70" s="414"/>
      <c r="S70" s="414"/>
      <c r="T70" s="414"/>
      <c r="U70" s="209"/>
      <c r="V70" s="209"/>
      <c r="W70" s="122"/>
      <c r="X70" s="122"/>
      <c r="Y70" s="122"/>
      <c r="Z70" s="209"/>
      <c r="AA70" s="416"/>
      <c r="AB70" s="414"/>
      <c r="AC70" s="414"/>
      <c r="AD70" s="414"/>
    </row>
    <row r="71" spans="1:30" ht="15" customHeight="1">
      <c r="A71" s="209"/>
      <c r="B71" s="209" t="s">
        <v>14</v>
      </c>
      <c r="C71" s="787">
        <v>2.6287086</v>
      </c>
      <c r="D71" s="788">
        <v>1.3843516</v>
      </c>
      <c r="E71" s="789">
        <v>4.0130602</v>
      </c>
      <c r="F71" s="209" t="s">
        <v>592</v>
      </c>
      <c r="G71" s="209"/>
      <c r="H71" s="733" t="s">
        <v>338</v>
      </c>
      <c r="I71" s="790" t="s">
        <v>338</v>
      </c>
      <c r="J71" s="730" t="s">
        <v>338</v>
      </c>
      <c r="K71" s="209"/>
      <c r="L71" s="209"/>
      <c r="M71" s="122"/>
      <c r="N71" s="122"/>
      <c r="O71" s="122"/>
      <c r="P71" s="209"/>
      <c r="Q71" s="209"/>
      <c r="R71" s="414"/>
      <c r="S71" s="414"/>
      <c r="T71" s="414"/>
      <c r="U71" s="209"/>
      <c r="V71" s="284"/>
      <c r="W71" s="285"/>
      <c r="X71" s="285"/>
      <c r="Y71" s="285"/>
      <c r="Z71" s="284"/>
      <c r="AA71" s="193"/>
      <c r="AB71" s="414"/>
      <c r="AC71" s="414"/>
      <c r="AD71" s="414"/>
    </row>
    <row r="72" spans="1:30" ht="15" customHeight="1">
      <c r="A72" s="209"/>
      <c r="B72" s="209" t="s">
        <v>97</v>
      </c>
      <c r="C72" s="787" t="s">
        <v>339</v>
      </c>
      <c r="D72" s="788" t="s">
        <v>339</v>
      </c>
      <c r="E72" s="789" t="s">
        <v>339</v>
      </c>
      <c r="F72" s="209" t="s">
        <v>338</v>
      </c>
      <c r="G72" s="209"/>
      <c r="H72" s="733" t="s">
        <v>338</v>
      </c>
      <c r="I72" s="790" t="s">
        <v>338</v>
      </c>
      <c r="J72" s="730" t="s">
        <v>338</v>
      </c>
      <c r="K72" s="209"/>
      <c r="L72" s="284"/>
      <c r="M72" s="122"/>
      <c r="N72" s="122"/>
      <c r="O72" s="122"/>
      <c r="P72" s="209"/>
      <c r="Q72" s="193"/>
      <c r="R72" s="414"/>
      <c r="S72" s="414"/>
      <c r="T72" s="414"/>
      <c r="U72" s="209"/>
      <c r="V72" s="209"/>
      <c r="W72" s="122"/>
      <c r="X72" s="122"/>
      <c r="Y72" s="122"/>
      <c r="Z72" s="209"/>
      <c r="AA72" s="416"/>
      <c r="AB72" s="414"/>
      <c r="AC72" s="414"/>
      <c r="AD72" s="414"/>
    </row>
    <row r="73" spans="1:30" ht="15" customHeight="1">
      <c r="A73" s="209"/>
      <c r="B73" s="209" t="s">
        <v>63</v>
      </c>
      <c r="C73" s="787" t="s">
        <v>339</v>
      </c>
      <c r="D73" s="788" t="s">
        <v>339</v>
      </c>
      <c r="E73" s="789" t="s">
        <v>339</v>
      </c>
      <c r="F73" s="209" t="s">
        <v>338</v>
      </c>
      <c r="G73" s="209"/>
      <c r="H73" s="733" t="s">
        <v>338</v>
      </c>
      <c r="I73" s="790" t="s">
        <v>338</v>
      </c>
      <c r="J73" s="730" t="s">
        <v>338</v>
      </c>
      <c r="K73" s="209"/>
      <c r="L73" s="209"/>
      <c r="M73" s="122"/>
      <c r="N73" s="122"/>
      <c r="O73" s="122"/>
      <c r="P73" s="209"/>
      <c r="Q73" s="209"/>
      <c r="R73" s="414"/>
      <c r="S73" s="414"/>
      <c r="T73" s="414"/>
      <c r="U73" s="209"/>
      <c r="Z73" s="286"/>
      <c r="AA73" s="192"/>
    </row>
    <row r="74" spans="1:30" ht="15" customHeight="1">
      <c r="A74" s="209"/>
      <c r="B74" s="209" t="s">
        <v>34</v>
      </c>
      <c r="C74" s="787" t="s">
        <v>339</v>
      </c>
      <c r="D74" s="788" t="s">
        <v>339</v>
      </c>
      <c r="E74" s="789" t="s">
        <v>339</v>
      </c>
      <c r="F74" s="209" t="s">
        <v>338</v>
      </c>
      <c r="G74" s="209"/>
      <c r="H74" s="733" t="s">
        <v>338</v>
      </c>
      <c r="I74" s="790" t="s">
        <v>338</v>
      </c>
      <c r="J74" s="730" t="s">
        <v>338</v>
      </c>
      <c r="K74" s="209"/>
      <c r="L74" s="193"/>
      <c r="M74" s="122"/>
      <c r="N74" s="122"/>
      <c r="O74" s="122"/>
      <c r="P74" s="209"/>
      <c r="Q74" s="193"/>
      <c r="R74" s="414"/>
      <c r="S74" s="414"/>
      <c r="T74" s="414"/>
      <c r="U74" s="209"/>
      <c r="V74" s="209"/>
      <c r="W74" s="122"/>
      <c r="X74" s="122"/>
      <c r="Y74" s="122"/>
      <c r="Z74" s="209"/>
      <c r="AA74" s="416"/>
      <c r="AB74" s="414"/>
      <c r="AC74" s="414"/>
      <c r="AD74" s="414"/>
    </row>
    <row r="75" spans="1:30" ht="15" customHeight="1">
      <c r="A75" s="209"/>
      <c r="B75" s="209" t="s">
        <v>125</v>
      </c>
      <c r="C75" s="787" t="s">
        <v>339</v>
      </c>
      <c r="D75" s="788" t="s">
        <v>339</v>
      </c>
      <c r="E75" s="789" t="s">
        <v>339</v>
      </c>
      <c r="F75" s="209" t="s">
        <v>338</v>
      </c>
      <c r="G75" s="209"/>
      <c r="H75" s="733" t="s">
        <v>338</v>
      </c>
      <c r="I75" s="790" t="s">
        <v>338</v>
      </c>
      <c r="J75" s="730" t="s">
        <v>338</v>
      </c>
      <c r="K75" s="209"/>
      <c r="L75" s="209"/>
      <c r="M75" s="122"/>
      <c r="N75" s="122"/>
      <c r="O75" s="122"/>
      <c r="P75" s="209"/>
      <c r="Q75" s="209"/>
      <c r="R75" s="414"/>
      <c r="S75" s="414"/>
      <c r="T75" s="414"/>
      <c r="U75" s="209"/>
      <c r="V75" s="193"/>
      <c r="W75" s="280"/>
      <c r="X75" s="280"/>
      <c r="Y75" s="280"/>
      <c r="Z75" s="281"/>
      <c r="AA75" s="193"/>
      <c r="AB75" s="414"/>
      <c r="AC75" s="414"/>
      <c r="AD75" s="414"/>
    </row>
    <row r="76" spans="1:30" ht="15" customHeight="1">
      <c r="B76" s="209" t="s">
        <v>102</v>
      </c>
      <c r="C76" s="787" t="s">
        <v>339</v>
      </c>
      <c r="D76" s="788" t="s">
        <v>339</v>
      </c>
      <c r="E76" s="789" t="s">
        <v>339</v>
      </c>
      <c r="F76" s="209" t="s">
        <v>338</v>
      </c>
      <c r="G76" s="209"/>
      <c r="H76" s="733" t="s">
        <v>338</v>
      </c>
      <c r="I76" s="790" t="s">
        <v>338</v>
      </c>
      <c r="J76" s="730" t="s">
        <v>338</v>
      </c>
      <c r="K76" s="209"/>
      <c r="L76" s="193"/>
      <c r="M76" s="280"/>
      <c r="N76" s="280"/>
      <c r="O76" s="280"/>
      <c r="P76" s="281"/>
      <c r="Q76" s="193"/>
      <c r="R76" s="414"/>
      <c r="S76" s="414"/>
      <c r="T76" s="414"/>
      <c r="U76" s="209"/>
      <c r="V76" s="284"/>
      <c r="W76" s="285"/>
      <c r="X76" s="285"/>
      <c r="Y76" s="285"/>
      <c r="Z76" s="284"/>
      <c r="AA76" s="193"/>
      <c r="AB76" s="414"/>
      <c r="AC76" s="414"/>
      <c r="AD76" s="414"/>
    </row>
    <row r="77" spans="1:30" ht="15" customHeight="1">
      <c r="B77" s="209" t="s">
        <v>98</v>
      </c>
      <c r="C77" s="787" t="s">
        <v>339</v>
      </c>
      <c r="D77" s="788" t="s">
        <v>339</v>
      </c>
      <c r="E77" s="789" t="s">
        <v>339</v>
      </c>
      <c r="F77" s="209" t="s">
        <v>338</v>
      </c>
      <c r="G77" s="209"/>
      <c r="H77" s="733" t="s">
        <v>338</v>
      </c>
      <c r="I77" s="790" t="s">
        <v>338</v>
      </c>
      <c r="J77" s="730" t="s">
        <v>338</v>
      </c>
      <c r="K77" s="209"/>
      <c r="L77" s="284"/>
      <c r="M77" s="122"/>
      <c r="N77" s="122"/>
      <c r="O77" s="122"/>
      <c r="P77" s="209"/>
      <c r="Q77" s="193"/>
      <c r="R77" s="414"/>
      <c r="S77" s="414"/>
      <c r="T77" s="414"/>
      <c r="U77" s="209"/>
      <c r="V77" s="209"/>
      <c r="W77" s="122"/>
      <c r="X77" s="122"/>
      <c r="Y77" s="122"/>
      <c r="Z77" s="209"/>
      <c r="AA77" s="416"/>
      <c r="AB77" s="414"/>
      <c r="AC77" s="414"/>
      <c r="AD77" s="414"/>
    </row>
    <row r="78" spans="1:30" ht="15" customHeight="1">
      <c r="B78" s="209" t="s">
        <v>126</v>
      </c>
      <c r="C78" s="787">
        <v>2.9497331999999998</v>
      </c>
      <c r="D78" s="788">
        <v>1.0562767</v>
      </c>
      <c r="E78" s="789">
        <v>4.0060098999999996</v>
      </c>
      <c r="F78" s="209" t="s">
        <v>592</v>
      </c>
      <c r="G78" s="209"/>
      <c r="H78" s="733" t="s">
        <v>338</v>
      </c>
      <c r="I78" s="790" t="s">
        <v>338</v>
      </c>
      <c r="J78" s="730" t="s">
        <v>338</v>
      </c>
      <c r="K78" s="209"/>
      <c r="L78" s="209"/>
      <c r="M78" s="122"/>
      <c r="N78" s="122"/>
      <c r="O78" s="122"/>
      <c r="P78" s="209"/>
      <c r="Q78" s="209"/>
      <c r="R78" s="414"/>
      <c r="S78" s="414"/>
      <c r="T78" s="414"/>
      <c r="U78" s="209"/>
      <c r="V78" s="209"/>
      <c r="W78" s="122"/>
      <c r="X78" s="122"/>
      <c r="Y78" s="122"/>
      <c r="Z78" s="209"/>
      <c r="AA78" s="416"/>
      <c r="AB78" s="414"/>
      <c r="AC78" s="414"/>
      <c r="AD78" s="414"/>
    </row>
    <row r="79" spans="1:30" ht="15" customHeight="1">
      <c r="B79" s="209" t="s">
        <v>117</v>
      </c>
      <c r="C79" s="787" t="s">
        <v>339</v>
      </c>
      <c r="D79" s="788" t="s">
        <v>339</v>
      </c>
      <c r="E79" s="789" t="s">
        <v>339</v>
      </c>
      <c r="F79" s="209" t="s">
        <v>338</v>
      </c>
      <c r="G79" s="209"/>
      <c r="H79" s="733" t="s">
        <v>338</v>
      </c>
      <c r="I79" s="790" t="s">
        <v>338</v>
      </c>
      <c r="J79" s="730" t="s">
        <v>338</v>
      </c>
      <c r="K79" s="209"/>
      <c r="L79" s="209"/>
      <c r="M79" s="122"/>
      <c r="N79" s="122"/>
      <c r="O79" s="122"/>
      <c r="P79" s="209"/>
      <c r="Q79" s="209"/>
      <c r="R79" s="414"/>
      <c r="S79" s="414"/>
      <c r="T79" s="414"/>
      <c r="U79" s="209"/>
      <c r="V79" s="209"/>
      <c r="W79" s="122"/>
      <c r="X79" s="122"/>
      <c r="Y79" s="122"/>
      <c r="Z79" s="209"/>
      <c r="AA79" s="416"/>
      <c r="AB79" s="414"/>
      <c r="AC79" s="414"/>
      <c r="AD79" s="414"/>
    </row>
    <row r="80" spans="1:30" ht="15" customHeight="1">
      <c r="B80" s="209" t="s">
        <v>130</v>
      </c>
      <c r="C80" s="787" t="s">
        <v>339</v>
      </c>
      <c r="D80" s="788" t="s">
        <v>339</v>
      </c>
      <c r="E80" s="789" t="s">
        <v>339</v>
      </c>
      <c r="F80" s="209" t="s">
        <v>338</v>
      </c>
      <c r="G80" s="209"/>
      <c r="H80" s="733" t="s">
        <v>338</v>
      </c>
      <c r="I80" s="790" t="s">
        <v>338</v>
      </c>
      <c r="J80" s="730" t="s">
        <v>338</v>
      </c>
      <c r="K80" s="209"/>
      <c r="L80" s="209"/>
      <c r="M80" s="122"/>
      <c r="N80" s="122"/>
      <c r="O80" s="122"/>
      <c r="P80" s="209"/>
      <c r="Q80" s="209"/>
      <c r="R80" s="414"/>
      <c r="S80" s="414"/>
      <c r="T80" s="414"/>
      <c r="U80" s="209"/>
      <c r="V80" s="193"/>
      <c r="W80" s="280"/>
      <c r="X80" s="280"/>
      <c r="Y80" s="280"/>
      <c r="Z80" s="281"/>
      <c r="AA80" s="193"/>
      <c r="AB80" s="414"/>
      <c r="AC80" s="414"/>
      <c r="AD80" s="414"/>
    </row>
    <row r="81" spans="2:32" ht="15" customHeight="1">
      <c r="B81" s="209" t="s">
        <v>96</v>
      </c>
      <c r="C81" s="787" t="s">
        <v>339</v>
      </c>
      <c r="D81" s="788" t="s">
        <v>339</v>
      </c>
      <c r="E81" s="789" t="s">
        <v>339</v>
      </c>
      <c r="F81" s="209" t="s">
        <v>338</v>
      </c>
      <c r="G81" s="209"/>
      <c r="H81" s="733" t="s">
        <v>338</v>
      </c>
      <c r="I81" s="790" t="s">
        <v>338</v>
      </c>
      <c r="J81" s="730" t="s">
        <v>338</v>
      </c>
      <c r="K81" s="209"/>
      <c r="L81" s="193"/>
      <c r="M81" s="122"/>
      <c r="N81" s="122"/>
      <c r="O81" s="122"/>
      <c r="P81" s="209"/>
      <c r="Q81" s="193"/>
      <c r="R81" s="414"/>
      <c r="S81" s="414"/>
      <c r="T81" s="414"/>
      <c r="U81" s="209"/>
      <c r="V81" s="209"/>
      <c r="W81" s="122"/>
      <c r="X81" s="122"/>
      <c r="Y81" s="122"/>
      <c r="Z81" s="209"/>
      <c r="AA81" s="416"/>
      <c r="AB81" s="414"/>
      <c r="AC81" s="414"/>
      <c r="AD81" s="414"/>
    </row>
    <row r="82" spans="2:32" ht="15" customHeight="1">
      <c r="B82" s="209" t="s">
        <v>118</v>
      </c>
      <c r="C82" s="787">
        <v>2.3791460999999998</v>
      </c>
      <c r="D82" s="788">
        <v>1.0342928</v>
      </c>
      <c r="E82" s="789">
        <v>3.4134389000000001</v>
      </c>
      <c r="F82" s="209" t="s">
        <v>592</v>
      </c>
      <c r="G82" s="209"/>
      <c r="H82" s="733" t="s">
        <v>338</v>
      </c>
      <c r="I82" s="790" t="s">
        <v>338</v>
      </c>
      <c r="J82" s="730" t="s">
        <v>338</v>
      </c>
      <c r="K82" s="209"/>
      <c r="L82" s="209"/>
      <c r="M82" s="122"/>
      <c r="N82" s="122"/>
      <c r="O82" s="122"/>
      <c r="P82" s="209"/>
      <c r="Q82" s="209"/>
      <c r="R82" s="414"/>
      <c r="S82" s="414"/>
      <c r="T82" s="414"/>
      <c r="U82" s="209"/>
      <c r="V82" s="209"/>
      <c r="W82" s="122"/>
      <c r="X82" s="122"/>
      <c r="Y82" s="122"/>
      <c r="Z82" s="209"/>
      <c r="AA82" s="416"/>
      <c r="AB82" s="414"/>
      <c r="AC82" s="414"/>
      <c r="AD82" s="414"/>
      <c r="AE82" s="209"/>
      <c r="AF82" s="209"/>
    </row>
    <row r="83" spans="2:32" ht="15" customHeight="1">
      <c r="B83" s="209" t="s">
        <v>142</v>
      </c>
      <c r="C83" s="787">
        <v>2.7488963000000002</v>
      </c>
      <c r="D83" s="788">
        <v>0.48728367</v>
      </c>
      <c r="E83" s="789">
        <v>3.2361800000000001</v>
      </c>
      <c r="F83" s="209" t="s">
        <v>592</v>
      </c>
      <c r="G83" s="209"/>
      <c r="H83" s="733" t="s">
        <v>338</v>
      </c>
      <c r="I83" s="790" t="s">
        <v>338</v>
      </c>
      <c r="J83" s="730" t="s">
        <v>338</v>
      </c>
      <c r="K83" s="209"/>
      <c r="L83" s="209"/>
      <c r="M83" s="122"/>
      <c r="N83" s="122"/>
      <c r="O83" s="122"/>
      <c r="P83" s="209"/>
      <c r="Q83" s="209"/>
      <c r="R83" s="414"/>
      <c r="S83" s="414"/>
      <c r="T83" s="414"/>
      <c r="U83" s="209"/>
      <c r="W83" s="122"/>
      <c r="X83" s="122"/>
      <c r="Y83" s="122"/>
      <c r="Z83" s="209"/>
      <c r="AB83" s="414"/>
      <c r="AC83" s="414"/>
      <c r="AD83" s="414"/>
      <c r="AE83" s="209"/>
      <c r="AF83" s="209"/>
    </row>
    <row r="84" spans="2:32" ht="15" customHeight="1">
      <c r="B84" s="209" t="s">
        <v>531</v>
      </c>
      <c r="C84" s="787" t="s">
        <v>593</v>
      </c>
      <c r="D84" s="788" t="s">
        <v>593</v>
      </c>
      <c r="E84" s="789" t="s">
        <v>593</v>
      </c>
      <c r="F84" s="209" t="s">
        <v>338</v>
      </c>
      <c r="G84" s="209"/>
      <c r="H84" s="733" t="s">
        <v>338</v>
      </c>
      <c r="I84" s="790" t="s">
        <v>338</v>
      </c>
      <c r="J84" s="730" t="s">
        <v>338</v>
      </c>
      <c r="K84" s="209"/>
      <c r="M84" s="122"/>
      <c r="N84" s="122"/>
      <c r="O84" s="122"/>
      <c r="P84" s="209"/>
      <c r="Q84" s="209"/>
      <c r="R84" s="414"/>
      <c r="S84" s="414"/>
      <c r="T84" s="414"/>
      <c r="U84" s="209"/>
      <c r="W84" s="122"/>
      <c r="X84" s="122"/>
      <c r="Y84" s="122"/>
      <c r="Z84" s="209"/>
      <c r="AB84" s="414"/>
      <c r="AC84" s="414"/>
      <c r="AD84" s="414"/>
      <c r="AE84" s="209"/>
      <c r="AF84" s="209"/>
    </row>
    <row r="85" spans="2:32" ht="15" customHeight="1">
      <c r="B85" s="209" t="s">
        <v>53</v>
      </c>
      <c r="C85" s="787" t="s">
        <v>339</v>
      </c>
      <c r="D85" s="788" t="s">
        <v>339</v>
      </c>
      <c r="E85" s="789" t="s">
        <v>339</v>
      </c>
      <c r="F85" s="209" t="s">
        <v>338</v>
      </c>
      <c r="G85" s="209"/>
      <c r="H85" s="733" t="s">
        <v>338</v>
      </c>
      <c r="I85" s="790" t="s">
        <v>338</v>
      </c>
      <c r="J85" s="730" t="s">
        <v>338</v>
      </c>
      <c r="K85" s="209"/>
      <c r="L85" s="209"/>
      <c r="M85" s="122"/>
      <c r="N85" s="122"/>
      <c r="O85" s="122"/>
      <c r="P85" s="209"/>
      <c r="Q85" s="209"/>
      <c r="R85" s="414"/>
      <c r="S85" s="414"/>
      <c r="T85" s="414"/>
      <c r="U85" s="209"/>
      <c r="V85" s="209"/>
      <c r="W85" s="122"/>
      <c r="X85" s="122"/>
      <c r="Y85" s="122"/>
      <c r="Z85" s="209"/>
      <c r="AA85" s="416"/>
      <c r="AB85" s="414"/>
      <c r="AC85" s="414"/>
      <c r="AD85" s="414"/>
      <c r="AE85" s="209"/>
      <c r="AF85" s="209"/>
    </row>
    <row r="86" spans="2:32" ht="15" customHeight="1">
      <c r="B86" s="209" t="s">
        <v>62</v>
      </c>
      <c r="C86" s="787" t="s">
        <v>339</v>
      </c>
      <c r="D86" s="788" t="s">
        <v>339</v>
      </c>
      <c r="E86" s="789" t="s">
        <v>339</v>
      </c>
      <c r="F86" s="209" t="s">
        <v>338</v>
      </c>
      <c r="G86" s="209"/>
      <c r="H86" s="733" t="s">
        <v>338</v>
      </c>
      <c r="I86" s="790" t="s">
        <v>338</v>
      </c>
      <c r="J86" s="730" t="s">
        <v>338</v>
      </c>
      <c r="K86" s="209"/>
      <c r="L86" s="209"/>
      <c r="M86" s="122"/>
      <c r="N86" s="122"/>
      <c r="O86" s="122"/>
      <c r="P86" s="209"/>
      <c r="Q86" s="209"/>
      <c r="R86" s="414"/>
      <c r="S86" s="414"/>
      <c r="T86" s="414"/>
      <c r="U86" s="209"/>
      <c r="V86" s="209"/>
      <c r="W86" s="122"/>
      <c r="X86" s="122"/>
      <c r="Y86" s="122"/>
      <c r="Z86" s="209"/>
      <c r="AA86" s="416"/>
      <c r="AB86" s="414"/>
      <c r="AC86" s="414"/>
      <c r="AD86" s="414"/>
      <c r="AE86" s="209"/>
      <c r="AF86" s="209"/>
    </row>
    <row r="87" spans="2:32" ht="15" customHeight="1">
      <c r="B87" s="209" t="s">
        <v>44</v>
      </c>
      <c r="C87" s="787" t="s">
        <v>339</v>
      </c>
      <c r="D87" s="788" t="s">
        <v>339</v>
      </c>
      <c r="E87" s="789" t="s">
        <v>339</v>
      </c>
      <c r="F87" s="209" t="s">
        <v>338</v>
      </c>
      <c r="G87" s="209"/>
      <c r="H87" s="733" t="s">
        <v>338</v>
      </c>
      <c r="I87" s="790" t="s">
        <v>338</v>
      </c>
      <c r="J87" s="730" t="s">
        <v>338</v>
      </c>
      <c r="K87" s="209"/>
      <c r="L87" s="209"/>
      <c r="M87" s="122"/>
      <c r="N87" s="122"/>
      <c r="O87" s="122"/>
      <c r="P87" s="209"/>
      <c r="Q87" s="209"/>
      <c r="R87" s="414"/>
      <c r="S87" s="414"/>
      <c r="T87" s="414"/>
      <c r="U87" s="209"/>
      <c r="V87" s="209"/>
      <c r="W87" s="122"/>
      <c r="X87" s="122"/>
      <c r="Y87" s="122"/>
      <c r="Z87" s="209"/>
      <c r="AA87" s="416"/>
      <c r="AB87" s="414"/>
      <c r="AC87" s="414"/>
      <c r="AD87" s="414"/>
      <c r="AE87" s="209"/>
      <c r="AF87" s="209"/>
    </row>
    <row r="88" spans="2:32" ht="15" customHeight="1">
      <c r="B88" s="209" t="s">
        <v>66</v>
      </c>
      <c r="C88" s="787" t="s">
        <v>339</v>
      </c>
      <c r="D88" s="788" t="s">
        <v>339</v>
      </c>
      <c r="E88" s="789" t="s">
        <v>339</v>
      </c>
      <c r="F88" s="209" t="s">
        <v>338</v>
      </c>
      <c r="G88" s="209"/>
      <c r="H88" s="733" t="s">
        <v>338</v>
      </c>
      <c r="I88" s="790" t="s">
        <v>338</v>
      </c>
      <c r="J88" s="730" t="s">
        <v>338</v>
      </c>
      <c r="K88" s="209"/>
      <c r="L88" s="209"/>
      <c r="M88" s="122"/>
      <c r="N88" s="122"/>
      <c r="O88" s="122"/>
      <c r="P88" s="209"/>
      <c r="Q88" s="209"/>
      <c r="R88" s="414"/>
      <c r="S88" s="414"/>
      <c r="T88" s="414"/>
      <c r="U88" s="209"/>
      <c r="V88" s="209"/>
      <c r="W88" s="122"/>
      <c r="X88" s="122"/>
      <c r="Y88" s="122"/>
      <c r="Z88" s="209"/>
      <c r="AA88" s="416"/>
      <c r="AB88" s="414"/>
      <c r="AC88" s="414"/>
      <c r="AD88" s="414"/>
      <c r="AE88" s="209"/>
      <c r="AF88" s="209"/>
    </row>
    <row r="89" spans="2:32" ht="15" customHeight="1">
      <c r="B89" s="209" t="s">
        <v>144</v>
      </c>
      <c r="C89" s="787" t="s">
        <v>339</v>
      </c>
      <c r="D89" s="788" t="s">
        <v>339</v>
      </c>
      <c r="E89" s="789" t="s">
        <v>339</v>
      </c>
      <c r="F89" s="209" t="s">
        <v>338</v>
      </c>
      <c r="G89" s="209"/>
      <c r="H89" s="733" t="s">
        <v>338</v>
      </c>
      <c r="I89" s="790" t="s">
        <v>338</v>
      </c>
      <c r="J89" s="730" t="s">
        <v>338</v>
      </c>
      <c r="K89" s="209"/>
      <c r="L89" s="209"/>
      <c r="M89" s="122"/>
      <c r="N89" s="122"/>
      <c r="O89" s="122"/>
      <c r="P89" s="209"/>
      <c r="Q89" s="209"/>
      <c r="R89" s="414"/>
      <c r="S89" s="414"/>
      <c r="T89" s="414"/>
      <c r="U89" s="209"/>
      <c r="V89" s="209"/>
      <c r="W89" s="122"/>
      <c r="X89" s="122"/>
      <c r="Y89" s="122"/>
      <c r="Z89" s="209"/>
      <c r="AA89" s="416"/>
      <c r="AB89" s="414"/>
      <c r="AC89" s="414"/>
      <c r="AD89" s="414"/>
      <c r="AE89" s="209"/>
      <c r="AF89" s="209"/>
    </row>
    <row r="90" spans="2:32" ht="15" customHeight="1">
      <c r="B90" s="209" t="s">
        <v>133</v>
      </c>
      <c r="C90" s="787" t="s">
        <v>339</v>
      </c>
      <c r="D90" s="788" t="s">
        <v>339</v>
      </c>
      <c r="E90" s="789" t="s">
        <v>339</v>
      </c>
      <c r="F90" s="209" t="s">
        <v>338</v>
      </c>
      <c r="G90" s="209"/>
      <c r="H90" s="733" t="s">
        <v>338</v>
      </c>
      <c r="I90" s="790" t="s">
        <v>338</v>
      </c>
      <c r="J90" s="730" t="s">
        <v>338</v>
      </c>
      <c r="K90" s="209"/>
      <c r="L90" s="209"/>
      <c r="M90" s="122"/>
      <c r="N90" s="122"/>
      <c r="O90" s="122"/>
      <c r="P90" s="209"/>
      <c r="Q90" s="209"/>
      <c r="R90" s="414"/>
      <c r="S90" s="414"/>
      <c r="T90" s="414"/>
      <c r="U90" s="209"/>
      <c r="V90" s="209"/>
      <c r="W90" s="122"/>
      <c r="X90" s="122"/>
      <c r="Y90" s="122"/>
      <c r="Z90" s="209"/>
      <c r="AA90" s="416"/>
      <c r="AB90" s="414"/>
      <c r="AC90" s="414"/>
      <c r="AD90" s="414"/>
      <c r="AE90" s="209"/>
      <c r="AF90" s="209"/>
    </row>
    <row r="91" spans="2:32" ht="15" customHeight="1">
      <c r="B91" s="209" t="s">
        <v>15</v>
      </c>
      <c r="C91" s="787">
        <v>3.2016938000000001</v>
      </c>
      <c r="D91" s="788">
        <v>1.1930027000000001</v>
      </c>
      <c r="E91" s="789">
        <v>4.3946965000000002</v>
      </c>
      <c r="F91" s="209" t="s">
        <v>592</v>
      </c>
      <c r="G91" s="209"/>
      <c r="H91" s="733" t="s">
        <v>338</v>
      </c>
      <c r="I91" s="790" t="s">
        <v>338</v>
      </c>
      <c r="J91" s="730" t="s">
        <v>338</v>
      </c>
      <c r="K91" s="209"/>
      <c r="L91" s="209"/>
      <c r="M91" s="122"/>
      <c r="N91" s="122"/>
      <c r="O91" s="122"/>
      <c r="P91" s="209"/>
      <c r="Q91" s="209"/>
      <c r="R91" s="414"/>
      <c r="S91" s="414"/>
      <c r="T91" s="414"/>
      <c r="U91" s="209"/>
      <c r="V91" s="209"/>
      <c r="W91" s="122"/>
      <c r="X91" s="122"/>
      <c r="Y91" s="122"/>
      <c r="Z91" s="209"/>
      <c r="AA91" s="416"/>
      <c r="AB91" s="414"/>
      <c r="AC91" s="414"/>
      <c r="AD91" s="414"/>
      <c r="AE91" s="209"/>
      <c r="AF91" s="209"/>
    </row>
    <row r="92" spans="2:32" ht="15" customHeight="1">
      <c r="B92" s="209" t="s">
        <v>115</v>
      </c>
      <c r="C92" s="787" t="s">
        <v>339</v>
      </c>
      <c r="D92" s="788" t="s">
        <v>339</v>
      </c>
      <c r="E92" s="789" t="s">
        <v>339</v>
      </c>
      <c r="F92" s="209" t="s">
        <v>338</v>
      </c>
      <c r="G92" s="209"/>
      <c r="H92" s="733" t="s">
        <v>338</v>
      </c>
      <c r="I92" s="790" t="s">
        <v>338</v>
      </c>
      <c r="J92" s="730" t="s">
        <v>338</v>
      </c>
      <c r="K92" s="209"/>
      <c r="L92" s="209"/>
      <c r="M92" s="122"/>
      <c r="N92" s="122"/>
      <c r="O92" s="122"/>
      <c r="P92" s="209"/>
      <c r="Q92" s="209"/>
      <c r="R92" s="414"/>
      <c r="S92" s="414"/>
      <c r="T92" s="414"/>
      <c r="U92" s="209"/>
      <c r="V92" s="209"/>
      <c r="W92" s="122"/>
      <c r="X92" s="122"/>
      <c r="Y92" s="122"/>
      <c r="Z92" s="209"/>
      <c r="AA92" s="416"/>
      <c r="AB92" s="414"/>
      <c r="AC92" s="414"/>
      <c r="AD92" s="414"/>
      <c r="AE92" s="209"/>
      <c r="AF92" s="209"/>
    </row>
    <row r="93" spans="2:32" ht="15" customHeight="1">
      <c r="B93" s="209" t="s">
        <v>121</v>
      </c>
      <c r="C93" s="787" t="s">
        <v>339</v>
      </c>
      <c r="D93" s="788" t="s">
        <v>339</v>
      </c>
      <c r="E93" s="789" t="s">
        <v>339</v>
      </c>
      <c r="F93" s="209" t="s">
        <v>338</v>
      </c>
      <c r="G93" s="209"/>
      <c r="H93" s="733" t="s">
        <v>338</v>
      </c>
      <c r="I93" s="790" t="s">
        <v>338</v>
      </c>
      <c r="J93" s="730" t="s">
        <v>338</v>
      </c>
      <c r="K93" s="209"/>
      <c r="L93" s="209"/>
      <c r="M93" s="122"/>
      <c r="N93" s="122"/>
      <c r="O93" s="122"/>
      <c r="P93" s="209"/>
      <c r="Q93" s="209"/>
      <c r="R93" s="414"/>
      <c r="S93" s="414"/>
      <c r="T93" s="414"/>
      <c r="U93" s="209"/>
      <c r="V93" s="209"/>
      <c r="W93" s="122"/>
      <c r="X93" s="122"/>
      <c r="Y93" s="122"/>
      <c r="Z93" s="209"/>
      <c r="AA93" s="416"/>
      <c r="AB93" s="414"/>
      <c r="AC93" s="414"/>
      <c r="AD93" s="414"/>
      <c r="AE93" s="209"/>
      <c r="AF93" s="209"/>
    </row>
    <row r="94" spans="2:32" ht="15" customHeight="1">
      <c r="B94" s="209" t="s">
        <v>140</v>
      </c>
      <c r="C94" s="787" t="s">
        <v>339</v>
      </c>
      <c r="D94" s="788" t="s">
        <v>339</v>
      </c>
      <c r="E94" s="789" t="s">
        <v>339</v>
      </c>
      <c r="F94" s="209" t="s">
        <v>338</v>
      </c>
      <c r="G94" s="209"/>
      <c r="H94" s="733" t="s">
        <v>338</v>
      </c>
      <c r="I94" s="790" t="s">
        <v>338</v>
      </c>
      <c r="J94" s="730" t="s">
        <v>338</v>
      </c>
      <c r="K94" s="209"/>
      <c r="L94" s="193"/>
      <c r="M94" s="122"/>
      <c r="N94" s="122"/>
      <c r="O94" s="122"/>
      <c r="P94" s="209"/>
      <c r="Q94" s="193"/>
      <c r="R94" s="193"/>
      <c r="S94" s="193"/>
      <c r="T94" s="193"/>
      <c r="U94" s="209"/>
      <c r="V94" s="209"/>
      <c r="W94" s="122"/>
      <c r="X94" s="122"/>
      <c r="Y94" s="122"/>
      <c r="Z94" s="209"/>
      <c r="AA94" s="416"/>
      <c r="AB94" s="414"/>
      <c r="AC94" s="414"/>
      <c r="AD94" s="414"/>
      <c r="AE94" s="209"/>
      <c r="AF94" s="209"/>
    </row>
    <row r="95" spans="2:32" ht="15" customHeight="1">
      <c r="B95" s="209" t="s">
        <v>39</v>
      </c>
      <c r="C95" s="787" t="s">
        <v>339</v>
      </c>
      <c r="D95" s="788" t="s">
        <v>339</v>
      </c>
      <c r="E95" s="789" t="s">
        <v>339</v>
      </c>
      <c r="F95" s="209" t="s">
        <v>338</v>
      </c>
      <c r="G95" s="209"/>
      <c r="H95" s="733" t="s">
        <v>338</v>
      </c>
      <c r="I95" s="790" t="s">
        <v>338</v>
      </c>
      <c r="J95" s="730" t="s">
        <v>338</v>
      </c>
      <c r="K95" s="209"/>
      <c r="L95" s="193"/>
      <c r="M95" s="280"/>
      <c r="N95" s="280"/>
      <c r="O95" s="280"/>
      <c r="P95" s="281"/>
      <c r="Q95" s="193"/>
      <c r="R95" s="414"/>
      <c r="S95" s="414"/>
      <c r="T95" s="414"/>
      <c r="U95" s="209"/>
      <c r="V95" s="193"/>
      <c r="W95" s="122"/>
      <c r="X95" s="122"/>
      <c r="Y95" s="122"/>
      <c r="Z95" s="209"/>
      <c r="AA95" s="193"/>
      <c r="AB95" s="193"/>
      <c r="AC95" s="193"/>
      <c r="AD95" s="193"/>
    </row>
    <row r="96" spans="2:32" ht="15" customHeight="1">
      <c r="B96" s="209" t="s">
        <v>51</v>
      </c>
      <c r="C96" s="787" t="s">
        <v>339</v>
      </c>
      <c r="D96" s="788" t="s">
        <v>339</v>
      </c>
      <c r="E96" s="789" t="s">
        <v>339</v>
      </c>
      <c r="F96" s="209" t="s">
        <v>338</v>
      </c>
      <c r="G96" s="209"/>
      <c r="H96" s="733" t="s">
        <v>338</v>
      </c>
      <c r="I96" s="790" t="s">
        <v>338</v>
      </c>
      <c r="J96" s="730" t="s">
        <v>338</v>
      </c>
      <c r="K96" s="209"/>
      <c r="L96" s="209"/>
      <c r="M96" s="122"/>
      <c r="N96" s="122"/>
      <c r="O96" s="122"/>
      <c r="P96" s="209"/>
      <c r="Q96" s="209"/>
      <c r="R96" s="414"/>
      <c r="S96" s="414"/>
      <c r="T96" s="414"/>
      <c r="U96" s="209"/>
      <c r="V96" s="193"/>
      <c r="W96" s="280"/>
      <c r="X96" s="280"/>
      <c r="Y96" s="280"/>
      <c r="Z96" s="281"/>
      <c r="AA96" s="193"/>
      <c r="AB96" s="414"/>
      <c r="AC96" s="414"/>
      <c r="AD96" s="414"/>
    </row>
    <row r="97" spans="2:30" ht="15" customHeight="1">
      <c r="B97" s="209" t="s">
        <v>127</v>
      </c>
      <c r="C97" s="787" t="s">
        <v>339</v>
      </c>
      <c r="D97" s="788" t="s">
        <v>339</v>
      </c>
      <c r="E97" s="789" t="s">
        <v>339</v>
      </c>
      <c r="F97" s="209" t="s">
        <v>338</v>
      </c>
      <c r="G97" s="209"/>
      <c r="H97" s="733" t="s">
        <v>338</v>
      </c>
      <c r="I97" s="790" t="s">
        <v>338</v>
      </c>
      <c r="J97" s="730" t="s">
        <v>338</v>
      </c>
      <c r="K97" s="209"/>
      <c r="L97" s="419"/>
      <c r="M97" s="122"/>
      <c r="N97" s="122"/>
      <c r="O97" s="122"/>
      <c r="P97" s="209"/>
      <c r="Q97" s="209"/>
      <c r="R97" s="414"/>
      <c r="S97" s="414"/>
      <c r="T97" s="414"/>
      <c r="U97" s="209"/>
      <c r="V97" s="209"/>
      <c r="W97" s="122"/>
      <c r="X97" s="122"/>
      <c r="Y97" s="122"/>
      <c r="Z97" s="209"/>
      <c r="AA97" s="416"/>
      <c r="AB97" s="414"/>
      <c r="AC97" s="414"/>
      <c r="AD97" s="414"/>
    </row>
    <row r="98" spans="2:30" ht="15" customHeight="1">
      <c r="B98" s="209" t="s">
        <v>42</v>
      </c>
      <c r="C98" s="787" t="s">
        <v>339</v>
      </c>
      <c r="D98" s="788" t="s">
        <v>339</v>
      </c>
      <c r="E98" s="789" t="s">
        <v>339</v>
      </c>
      <c r="F98" s="209" t="s">
        <v>338</v>
      </c>
      <c r="G98" s="209"/>
      <c r="H98" s="733" t="s">
        <v>338</v>
      </c>
      <c r="I98" s="790" t="s">
        <v>338</v>
      </c>
      <c r="J98" s="730" t="s">
        <v>338</v>
      </c>
      <c r="K98" s="209"/>
      <c r="L98" s="209"/>
      <c r="M98" s="122"/>
      <c r="N98" s="122"/>
      <c r="O98" s="122"/>
      <c r="P98" s="209"/>
      <c r="Q98" s="209"/>
      <c r="R98" s="414"/>
      <c r="S98" s="414"/>
      <c r="T98" s="414"/>
      <c r="U98" s="209"/>
      <c r="V98" s="419"/>
      <c r="W98" s="420"/>
      <c r="X98" s="420"/>
      <c r="Y98" s="420"/>
      <c r="Z98" s="286"/>
      <c r="AA98" s="419"/>
      <c r="AB98" s="414"/>
      <c r="AC98" s="414"/>
      <c r="AD98" s="414"/>
    </row>
    <row r="99" spans="2:30" ht="15" customHeight="1">
      <c r="B99" s="209" t="s">
        <v>59</v>
      </c>
      <c r="C99" s="787">
        <v>3.4795856999999999</v>
      </c>
      <c r="D99" s="788">
        <v>1.6873387</v>
      </c>
      <c r="E99" s="789">
        <v>5.1669244000000001</v>
      </c>
      <c r="F99" s="209" t="s">
        <v>592</v>
      </c>
      <c r="G99" s="209"/>
      <c r="H99" s="733" t="s">
        <v>338</v>
      </c>
      <c r="I99" s="790" t="s">
        <v>338</v>
      </c>
      <c r="J99" s="730" t="s">
        <v>338</v>
      </c>
      <c r="K99" s="209"/>
      <c r="L99" s="209"/>
      <c r="M99" s="122"/>
      <c r="N99" s="122"/>
      <c r="O99" s="122"/>
      <c r="P99" s="209"/>
      <c r="Q99" s="209"/>
      <c r="R99" s="414"/>
      <c r="S99" s="414"/>
      <c r="T99" s="414"/>
      <c r="U99" s="209"/>
      <c r="V99" s="209"/>
      <c r="W99" s="122"/>
      <c r="X99" s="122"/>
      <c r="Y99" s="122"/>
      <c r="Z99" s="209"/>
      <c r="AA99" s="416"/>
      <c r="AB99" s="414"/>
      <c r="AC99" s="414"/>
      <c r="AD99" s="414"/>
    </row>
    <row r="100" spans="2:30" ht="15" customHeight="1">
      <c r="B100" s="209" t="s">
        <v>116</v>
      </c>
      <c r="C100" s="787">
        <v>4.5964302000000004</v>
      </c>
      <c r="D100" s="788">
        <v>1.7361111</v>
      </c>
      <c r="E100" s="789">
        <v>6.3325412999999999</v>
      </c>
      <c r="F100" s="209" t="s">
        <v>592</v>
      </c>
      <c r="G100" s="209"/>
      <c r="H100" s="733" t="s">
        <v>338</v>
      </c>
      <c r="I100" s="790" t="s">
        <v>338</v>
      </c>
      <c r="J100" s="730" t="s">
        <v>338</v>
      </c>
      <c r="K100" s="209"/>
      <c r="L100" s="193"/>
      <c r="M100" s="122"/>
      <c r="N100" s="122"/>
      <c r="O100" s="122"/>
      <c r="P100" s="209"/>
      <c r="Q100" s="193"/>
      <c r="R100" s="414"/>
      <c r="S100" s="414"/>
      <c r="T100" s="414"/>
      <c r="U100" s="209"/>
      <c r="V100" s="209"/>
      <c r="W100" s="122"/>
      <c r="X100" s="122"/>
      <c r="Y100" s="122"/>
      <c r="Z100" s="209"/>
      <c r="AA100" s="416"/>
      <c r="AB100" s="414"/>
      <c r="AC100" s="414"/>
      <c r="AD100" s="414"/>
    </row>
    <row r="101" spans="2:30" ht="15" customHeight="1">
      <c r="B101" s="209" t="s">
        <v>101</v>
      </c>
      <c r="C101" s="787" t="s">
        <v>339</v>
      </c>
      <c r="D101" s="788" t="s">
        <v>339</v>
      </c>
      <c r="E101" s="789" t="s">
        <v>339</v>
      </c>
      <c r="F101" s="209" t="s">
        <v>338</v>
      </c>
      <c r="G101" s="209"/>
      <c r="H101" s="733" t="s">
        <v>338</v>
      </c>
      <c r="I101" s="790" t="s">
        <v>338</v>
      </c>
      <c r="J101" s="730" t="s">
        <v>338</v>
      </c>
      <c r="K101" s="209"/>
      <c r="L101" s="193"/>
      <c r="M101" s="280"/>
      <c r="N101" s="280"/>
      <c r="O101" s="280"/>
      <c r="P101" s="281"/>
      <c r="Q101" s="193"/>
      <c r="R101" s="414"/>
      <c r="S101" s="414"/>
      <c r="T101" s="414"/>
      <c r="U101" s="209"/>
      <c r="V101" s="193"/>
      <c r="W101" s="280"/>
      <c r="X101" s="280"/>
      <c r="Y101" s="280"/>
      <c r="Z101" s="281"/>
      <c r="AA101" s="193"/>
      <c r="AB101" s="414"/>
      <c r="AC101" s="414"/>
      <c r="AD101" s="414"/>
    </row>
    <row r="102" spans="2:30" ht="15" customHeight="1">
      <c r="B102" s="209" t="s">
        <v>61</v>
      </c>
      <c r="C102" s="787" t="s">
        <v>339</v>
      </c>
      <c r="D102" s="788" t="s">
        <v>339</v>
      </c>
      <c r="E102" s="789" t="s">
        <v>339</v>
      </c>
      <c r="F102" s="209" t="s">
        <v>338</v>
      </c>
      <c r="G102" s="209"/>
      <c r="H102" s="733" t="s">
        <v>338</v>
      </c>
      <c r="I102" s="790" t="s">
        <v>338</v>
      </c>
      <c r="J102" s="730" t="s">
        <v>338</v>
      </c>
      <c r="K102" s="209"/>
      <c r="L102" s="193"/>
      <c r="M102" s="280"/>
      <c r="N102" s="280"/>
      <c r="O102" s="280"/>
      <c r="P102" s="281"/>
      <c r="Q102" s="193"/>
      <c r="R102" s="414"/>
      <c r="S102" s="414"/>
      <c r="T102" s="414"/>
      <c r="U102" s="209"/>
      <c r="V102" s="193"/>
      <c r="W102" s="280"/>
      <c r="X102" s="280"/>
      <c r="Y102" s="280"/>
      <c r="Z102" s="281"/>
      <c r="AA102" s="193"/>
      <c r="AB102" s="414"/>
      <c r="AC102" s="414"/>
      <c r="AD102" s="414"/>
    </row>
    <row r="103" spans="2:30" ht="15" customHeight="1">
      <c r="B103" s="209" t="s">
        <v>12</v>
      </c>
      <c r="C103" s="787" t="s">
        <v>339</v>
      </c>
      <c r="D103" s="788" t="s">
        <v>339</v>
      </c>
      <c r="E103" s="789" t="s">
        <v>339</v>
      </c>
      <c r="F103" s="209" t="s">
        <v>338</v>
      </c>
      <c r="G103" s="209"/>
      <c r="H103" s="733" t="s">
        <v>338</v>
      </c>
      <c r="I103" s="790" t="s">
        <v>338</v>
      </c>
      <c r="J103" s="730" t="s">
        <v>338</v>
      </c>
      <c r="K103" s="209"/>
      <c r="L103" s="209"/>
      <c r="M103" s="122"/>
      <c r="N103" s="122"/>
      <c r="O103" s="122"/>
      <c r="P103" s="209"/>
      <c r="Q103" s="209"/>
      <c r="R103" s="414"/>
      <c r="S103" s="414"/>
      <c r="T103" s="414"/>
      <c r="U103" s="209"/>
      <c r="V103" s="193"/>
      <c r="W103" s="280"/>
      <c r="X103" s="280"/>
      <c r="Y103" s="280"/>
      <c r="Z103" s="281"/>
      <c r="AA103" s="193"/>
      <c r="AB103" s="414"/>
      <c r="AC103" s="414"/>
      <c r="AD103" s="414"/>
    </row>
    <row r="104" spans="2:30" ht="15" customHeight="1">
      <c r="B104" s="209" t="s">
        <v>109</v>
      </c>
      <c r="C104" s="787">
        <v>4.6802960000000002</v>
      </c>
      <c r="D104" s="788">
        <v>1.9531151</v>
      </c>
      <c r="E104" s="789">
        <v>6.6334109999999997</v>
      </c>
      <c r="F104" s="209" t="s">
        <v>592</v>
      </c>
      <c r="G104" s="209"/>
      <c r="H104" s="733" t="s">
        <v>338</v>
      </c>
      <c r="I104" s="790" t="s">
        <v>338</v>
      </c>
      <c r="J104" s="730" t="s">
        <v>338</v>
      </c>
      <c r="K104" s="209"/>
      <c r="L104" s="193"/>
      <c r="M104" s="122"/>
      <c r="N104" s="122"/>
      <c r="O104" s="122"/>
      <c r="P104" s="209"/>
      <c r="Q104" s="193"/>
      <c r="R104" s="414"/>
      <c r="S104" s="414"/>
      <c r="T104" s="414"/>
      <c r="U104" s="209"/>
      <c r="V104" s="209"/>
      <c r="W104" s="122"/>
      <c r="X104" s="122"/>
      <c r="Y104" s="122"/>
      <c r="Z104" s="209"/>
      <c r="AA104" s="416"/>
      <c r="AB104" s="414"/>
      <c r="AC104" s="414"/>
      <c r="AD104" s="414"/>
    </row>
    <row r="105" spans="2:30" ht="15" customHeight="1">
      <c r="B105" s="209" t="s">
        <v>122</v>
      </c>
      <c r="C105" s="787" t="s">
        <v>339</v>
      </c>
      <c r="D105" s="788" t="s">
        <v>339</v>
      </c>
      <c r="E105" s="789" t="s">
        <v>339</v>
      </c>
      <c r="F105" s="209" t="s">
        <v>338</v>
      </c>
      <c r="G105" s="209"/>
      <c r="H105" s="733" t="s">
        <v>338</v>
      </c>
      <c r="I105" s="790" t="s">
        <v>338</v>
      </c>
      <c r="J105" s="730" t="s">
        <v>338</v>
      </c>
      <c r="K105" s="209"/>
      <c r="L105" s="209"/>
      <c r="M105" s="122"/>
      <c r="N105" s="122"/>
      <c r="O105" s="122"/>
      <c r="P105" s="209"/>
      <c r="Q105" s="209"/>
      <c r="R105" s="414"/>
      <c r="S105" s="414"/>
      <c r="T105" s="414"/>
      <c r="U105" s="209"/>
      <c r="V105" s="193"/>
      <c r="W105" s="280"/>
      <c r="X105" s="280"/>
      <c r="Y105" s="280"/>
      <c r="Z105" s="281"/>
      <c r="AA105" s="193"/>
      <c r="AB105" s="414"/>
      <c r="AC105" s="414"/>
      <c r="AD105" s="414"/>
    </row>
    <row r="106" spans="2:30" ht="15" customHeight="1">
      <c r="B106" s="209" t="s">
        <v>10</v>
      </c>
      <c r="C106" s="787" t="s">
        <v>339</v>
      </c>
      <c r="D106" s="788" t="s">
        <v>339</v>
      </c>
      <c r="E106" s="789" t="s">
        <v>339</v>
      </c>
      <c r="F106" s="209" t="s">
        <v>338</v>
      </c>
      <c r="G106" s="209"/>
      <c r="H106" s="733" t="s">
        <v>338</v>
      </c>
      <c r="I106" s="790" t="s">
        <v>338</v>
      </c>
      <c r="J106" s="730" t="s">
        <v>338</v>
      </c>
      <c r="K106" s="209"/>
      <c r="L106" s="209"/>
      <c r="M106" s="122"/>
      <c r="N106" s="122"/>
      <c r="O106" s="122"/>
      <c r="P106" s="209"/>
      <c r="Q106" s="209"/>
      <c r="R106" s="414"/>
      <c r="S106" s="414"/>
      <c r="T106" s="414"/>
      <c r="U106" s="209"/>
      <c r="V106" s="209"/>
      <c r="W106" s="122"/>
      <c r="X106" s="122"/>
      <c r="Y106" s="122"/>
      <c r="Z106" s="209"/>
      <c r="AA106" s="416"/>
      <c r="AB106" s="414"/>
      <c r="AC106" s="414"/>
      <c r="AD106" s="414"/>
    </row>
    <row r="107" spans="2:30" ht="15" customHeight="1">
      <c r="B107" s="209" t="s">
        <v>119</v>
      </c>
      <c r="C107" s="787" t="s">
        <v>339</v>
      </c>
      <c r="D107" s="788" t="s">
        <v>339</v>
      </c>
      <c r="E107" s="789" t="s">
        <v>339</v>
      </c>
      <c r="F107" s="209" t="s">
        <v>338</v>
      </c>
      <c r="G107" s="209"/>
      <c r="H107" s="733" t="s">
        <v>338</v>
      </c>
      <c r="I107" s="790" t="s">
        <v>338</v>
      </c>
      <c r="J107" s="730" t="s">
        <v>338</v>
      </c>
      <c r="K107" s="209"/>
      <c r="L107" s="209"/>
      <c r="M107" s="122"/>
      <c r="N107" s="122"/>
      <c r="O107" s="122"/>
      <c r="P107" s="209"/>
      <c r="Q107" s="209"/>
      <c r="R107" s="414"/>
      <c r="S107" s="414"/>
      <c r="T107" s="414"/>
      <c r="U107" s="209"/>
      <c r="V107" s="209"/>
      <c r="W107" s="122"/>
      <c r="X107" s="122"/>
      <c r="Y107" s="122"/>
      <c r="Z107" s="209"/>
      <c r="AA107" s="416"/>
      <c r="AB107" s="414"/>
      <c r="AC107" s="414"/>
      <c r="AD107" s="414"/>
    </row>
    <row r="108" spans="2:30" ht="15" customHeight="1">
      <c r="B108" s="209" t="s">
        <v>99</v>
      </c>
      <c r="C108" s="787" t="s">
        <v>339</v>
      </c>
      <c r="D108" s="788" t="s">
        <v>339</v>
      </c>
      <c r="E108" s="789" t="s">
        <v>339</v>
      </c>
      <c r="F108" s="209" t="s">
        <v>338</v>
      </c>
      <c r="G108" s="209"/>
      <c r="H108" s="733" t="s">
        <v>338</v>
      </c>
      <c r="I108" s="790" t="s">
        <v>338</v>
      </c>
      <c r="J108" s="730" t="s">
        <v>338</v>
      </c>
      <c r="K108" s="209"/>
      <c r="L108" s="209"/>
      <c r="M108" s="122"/>
      <c r="N108" s="122"/>
      <c r="O108" s="122"/>
      <c r="P108" s="209"/>
      <c r="Q108" s="209"/>
      <c r="R108" s="414"/>
      <c r="S108" s="414"/>
      <c r="T108" s="414"/>
      <c r="U108" s="209"/>
      <c r="V108" s="209"/>
      <c r="W108" s="122"/>
      <c r="X108" s="122"/>
      <c r="Y108" s="122"/>
      <c r="Z108" s="209"/>
      <c r="AA108" s="416"/>
      <c r="AB108" s="414"/>
      <c r="AC108" s="414"/>
      <c r="AD108" s="414"/>
    </row>
    <row r="109" spans="2:30" ht="15" customHeight="1">
      <c r="B109" s="209" t="s">
        <v>43</v>
      </c>
      <c r="C109" s="787" t="s">
        <v>339</v>
      </c>
      <c r="D109" s="788" t="s">
        <v>339</v>
      </c>
      <c r="E109" s="789" t="s">
        <v>339</v>
      </c>
      <c r="F109" s="209" t="s">
        <v>338</v>
      </c>
      <c r="G109" s="209"/>
      <c r="H109" s="733" t="s">
        <v>338</v>
      </c>
      <c r="I109" s="790" t="s">
        <v>338</v>
      </c>
      <c r="J109" s="730" t="s">
        <v>338</v>
      </c>
      <c r="K109" s="209"/>
      <c r="L109" s="209"/>
      <c r="M109" s="122"/>
      <c r="N109" s="122"/>
      <c r="O109" s="122"/>
      <c r="P109" s="209"/>
      <c r="Q109" s="209"/>
      <c r="R109" s="414"/>
      <c r="S109" s="414"/>
      <c r="T109" s="414"/>
      <c r="U109" s="209"/>
      <c r="V109" s="209"/>
      <c r="W109" s="122"/>
      <c r="X109" s="122"/>
      <c r="Y109" s="122"/>
      <c r="Z109" s="209"/>
      <c r="AA109" s="416"/>
      <c r="AB109" s="414"/>
      <c r="AC109" s="414"/>
      <c r="AD109" s="414"/>
    </row>
    <row r="110" spans="2:30" ht="15" customHeight="1">
      <c r="B110" s="209" t="s">
        <v>16</v>
      </c>
      <c r="C110" s="787" t="s">
        <v>339</v>
      </c>
      <c r="D110" s="788" t="s">
        <v>339</v>
      </c>
      <c r="E110" s="789" t="s">
        <v>339</v>
      </c>
      <c r="F110" s="209" t="s">
        <v>338</v>
      </c>
      <c r="G110" s="209"/>
      <c r="H110" s="733" t="s">
        <v>338</v>
      </c>
      <c r="I110" s="790" t="s">
        <v>338</v>
      </c>
      <c r="J110" s="730" t="s">
        <v>338</v>
      </c>
      <c r="K110" s="209"/>
      <c r="L110" s="209"/>
      <c r="M110" s="122"/>
      <c r="N110" s="122"/>
      <c r="O110" s="122"/>
      <c r="P110" s="209"/>
      <c r="Q110" s="209"/>
      <c r="R110" s="414"/>
      <c r="S110" s="414"/>
      <c r="T110" s="414"/>
      <c r="U110" s="209"/>
      <c r="V110" s="209"/>
      <c r="W110" s="122"/>
      <c r="X110" s="122"/>
      <c r="Y110" s="122"/>
      <c r="Z110" s="209"/>
      <c r="AA110" s="416"/>
      <c r="AB110" s="414"/>
      <c r="AC110" s="414"/>
      <c r="AD110" s="414"/>
    </row>
    <row r="111" spans="2:30" ht="15" customHeight="1">
      <c r="B111" s="209" t="s">
        <v>35</v>
      </c>
      <c r="C111" s="787">
        <v>3.1120958000000001</v>
      </c>
      <c r="D111" s="788">
        <v>1.1838241</v>
      </c>
      <c r="E111" s="789">
        <v>4.2959198000000001</v>
      </c>
      <c r="F111" s="209" t="s">
        <v>592</v>
      </c>
      <c r="G111" s="209"/>
      <c r="H111" s="733" t="s">
        <v>338</v>
      </c>
      <c r="I111" s="790" t="s">
        <v>338</v>
      </c>
      <c r="J111" s="730" t="s">
        <v>338</v>
      </c>
      <c r="K111" s="209"/>
      <c r="L111" s="209"/>
      <c r="M111" s="122"/>
      <c r="N111" s="122"/>
      <c r="O111" s="122"/>
      <c r="P111" s="209"/>
      <c r="Q111" s="209"/>
      <c r="R111" s="414"/>
      <c r="S111" s="414"/>
      <c r="T111" s="414"/>
      <c r="U111" s="209"/>
      <c r="V111" s="209"/>
      <c r="W111" s="122"/>
      <c r="X111" s="122"/>
      <c r="Y111" s="122"/>
      <c r="Z111" s="209"/>
      <c r="AA111" s="416"/>
      <c r="AB111" s="414"/>
      <c r="AC111" s="414"/>
      <c r="AD111" s="414"/>
    </row>
    <row r="112" spans="2:30" ht="15" customHeight="1">
      <c r="B112" s="209" t="s">
        <v>74</v>
      </c>
      <c r="C112" s="787">
        <v>3.9929560999999998</v>
      </c>
      <c r="D112" s="788">
        <v>1.1724110999999999</v>
      </c>
      <c r="E112" s="789">
        <v>5.1653672000000004</v>
      </c>
      <c r="F112" s="209" t="s">
        <v>592</v>
      </c>
      <c r="G112" s="209"/>
      <c r="H112" s="733" t="s">
        <v>338</v>
      </c>
      <c r="I112" s="790" t="s">
        <v>338</v>
      </c>
      <c r="J112" s="730" t="s">
        <v>338</v>
      </c>
      <c r="K112" s="209"/>
      <c r="L112" s="209"/>
      <c r="M112" s="122"/>
      <c r="N112" s="122"/>
      <c r="O112" s="122"/>
      <c r="P112" s="209"/>
      <c r="Q112" s="209"/>
      <c r="R112" s="414"/>
      <c r="S112" s="414"/>
      <c r="T112" s="414"/>
      <c r="U112" s="209"/>
      <c r="V112" s="209"/>
      <c r="W112" s="122"/>
      <c r="X112" s="122"/>
      <c r="Y112" s="122"/>
      <c r="Z112" s="209"/>
      <c r="AA112" s="416"/>
      <c r="AB112" s="414"/>
      <c r="AC112" s="414"/>
      <c r="AD112" s="414"/>
    </row>
    <row r="113" spans="2:30" ht="15" customHeight="1">
      <c r="B113" s="209" t="s">
        <v>139</v>
      </c>
      <c r="C113" s="787" t="s">
        <v>339</v>
      </c>
      <c r="D113" s="788" t="s">
        <v>339</v>
      </c>
      <c r="E113" s="789" t="s">
        <v>339</v>
      </c>
      <c r="F113" s="209" t="s">
        <v>338</v>
      </c>
      <c r="G113" s="209"/>
      <c r="H113" s="733" t="s">
        <v>338</v>
      </c>
      <c r="I113" s="790" t="s">
        <v>338</v>
      </c>
      <c r="J113" s="730" t="s">
        <v>338</v>
      </c>
      <c r="K113" s="209"/>
      <c r="L113" s="284"/>
      <c r="M113" s="285"/>
      <c r="N113" s="285"/>
      <c r="O113" s="285"/>
      <c r="P113" s="284"/>
      <c r="Q113" s="193"/>
      <c r="R113" s="414"/>
      <c r="S113" s="414"/>
      <c r="T113" s="414"/>
      <c r="U113" s="209"/>
      <c r="V113" s="284"/>
      <c r="W113" s="285"/>
      <c r="X113" s="285"/>
      <c r="Y113" s="285"/>
      <c r="Z113" s="284"/>
      <c r="AA113" s="193"/>
      <c r="AB113" s="414"/>
      <c r="AC113" s="414"/>
      <c r="AD113" s="414"/>
    </row>
    <row r="114" spans="2:30" ht="15" customHeight="1">
      <c r="B114" s="209" t="s">
        <v>54</v>
      </c>
      <c r="C114" s="787" t="s">
        <v>339</v>
      </c>
      <c r="D114" s="788" t="s">
        <v>339</v>
      </c>
      <c r="E114" s="789" t="s">
        <v>339</v>
      </c>
      <c r="F114" s="209" t="s">
        <v>338</v>
      </c>
      <c r="G114" s="209"/>
      <c r="H114" s="733" t="s">
        <v>338</v>
      </c>
      <c r="I114" s="790" t="s">
        <v>338</v>
      </c>
      <c r="J114" s="730" t="s">
        <v>338</v>
      </c>
      <c r="K114" s="209"/>
      <c r="L114" s="209"/>
      <c r="M114" s="122"/>
      <c r="N114" s="122"/>
      <c r="O114" s="122"/>
      <c r="P114" s="209"/>
      <c r="Q114" s="209"/>
      <c r="R114" s="414"/>
      <c r="S114" s="414"/>
      <c r="T114" s="414"/>
      <c r="U114" s="209"/>
      <c r="V114" s="209"/>
      <c r="W114" s="122"/>
      <c r="X114" s="122"/>
      <c r="Y114" s="122"/>
      <c r="Z114" s="209"/>
      <c r="AA114" s="416"/>
      <c r="AB114" s="414"/>
      <c r="AC114" s="414"/>
      <c r="AD114" s="414"/>
    </row>
    <row r="115" spans="2:30" ht="15" customHeight="1">
      <c r="B115" s="209" t="s">
        <v>13</v>
      </c>
      <c r="C115" s="787">
        <v>2.3822247000000001</v>
      </c>
      <c r="D115" s="788">
        <v>1.0645262</v>
      </c>
      <c r="E115" s="789">
        <v>3.4467509000000001</v>
      </c>
      <c r="F115" s="209" t="s">
        <v>592</v>
      </c>
      <c r="G115" s="209"/>
      <c r="H115" s="733" t="s">
        <v>338</v>
      </c>
      <c r="I115" s="790" t="s">
        <v>338</v>
      </c>
      <c r="J115" s="730" t="s">
        <v>338</v>
      </c>
      <c r="K115" s="209"/>
      <c r="L115" s="209"/>
      <c r="M115" s="122"/>
      <c r="N115" s="122"/>
      <c r="O115" s="122"/>
      <c r="P115" s="209"/>
      <c r="Q115" s="209"/>
      <c r="R115" s="414"/>
      <c r="S115" s="414"/>
      <c r="T115" s="414"/>
      <c r="U115" s="209"/>
      <c r="V115" s="209"/>
      <c r="W115" s="122"/>
      <c r="X115" s="122"/>
      <c r="Y115" s="122"/>
      <c r="Z115" s="209"/>
      <c r="AA115" s="416"/>
      <c r="AB115" s="414"/>
      <c r="AC115" s="414"/>
      <c r="AD115" s="414"/>
    </row>
    <row r="116" spans="2:30" ht="15" customHeight="1">
      <c r="B116" s="209" t="s">
        <v>72</v>
      </c>
      <c r="C116" s="787" t="s">
        <v>339</v>
      </c>
      <c r="D116" s="788" t="s">
        <v>339</v>
      </c>
      <c r="E116" s="789" t="s">
        <v>339</v>
      </c>
      <c r="F116" s="209" t="s">
        <v>338</v>
      </c>
      <c r="G116" s="209"/>
      <c r="H116" s="733" t="s">
        <v>338</v>
      </c>
      <c r="I116" s="790" t="s">
        <v>338</v>
      </c>
      <c r="J116" s="730" t="s">
        <v>338</v>
      </c>
      <c r="K116" s="209"/>
      <c r="L116" s="209"/>
      <c r="M116" s="122"/>
      <c r="N116" s="122"/>
      <c r="O116" s="122"/>
      <c r="P116" s="209"/>
      <c r="Q116" s="209"/>
      <c r="R116" s="414"/>
      <c r="S116" s="414"/>
      <c r="T116" s="414"/>
      <c r="U116" s="209"/>
      <c r="V116" s="209"/>
      <c r="W116" s="122"/>
      <c r="X116" s="122"/>
      <c r="Y116" s="122"/>
      <c r="Z116" s="209"/>
      <c r="AA116" s="416"/>
      <c r="AB116" s="414"/>
      <c r="AC116" s="414"/>
      <c r="AD116" s="414"/>
    </row>
    <row r="117" spans="2:30" ht="15" customHeight="1">
      <c r="B117" s="209" t="s">
        <v>47</v>
      </c>
      <c r="C117" s="787" t="s">
        <v>339</v>
      </c>
      <c r="D117" s="788" t="s">
        <v>339</v>
      </c>
      <c r="E117" s="789" t="s">
        <v>339</v>
      </c>
      <c r="F117" s="209" t="s">
        <v>338</v>
      </c>
      <c r="G117" s="209"/>
      <c r="H117" s="733" t="s">
        <v>338</v>
      </c>
      <c r="I117" s="790" t="s">
        <v>338</v>
      </c>
      <c r="J117" s="730" t="s">
        <v>338</v>
      </c>
      <c r="K117" s="209"/>
      <c r="L117" s="209"/>
      <c r="M117" s="122"/>
      <c r="N117" s="122"/>
      <c r="O117" s="122"/>
      <c r="P117" s="209"/>
      <c r="Q117" s="209"/>
      <c r="R117" s="414"/>
      <c r="S117" s="414"/>
      <c r="T117" s="414"/>
      <c r="U117" s="209"/>
      <c r="V117" s="209"/>
      <c r="W117" s="122"/>
      <c r="X117" s="122"/>
      <c r="Y117" s="122"/>
      <c r="Z117" s="209"/>
      <c r="AA117" s="416"/>
      <c r="AB117" s="414"/>
      <c r="AC117" s="414"/>
      <c r="AD117" s="414"/>
    </row>
    <row r="118" spans="2:30" ht="15" customHeight="1">
      <c r="B118" s="209" t="s">
        <v>70</v>
      </c>
      <c r="C118" s="787" t="s">
        <v>339</v>
      </c>
      <c r="D118" s="788" t="s">
        <v>339</v>
      </c>
      <c r="E118" s="789" t="s">
        <v>339</v>
      </c>
      <c r="F118" s="209" t="s">
        <v>338</v>
      </c>
      <c r="G118" s="209"/>
      <c r="H118" s="733" t="s">
        <v>338</v>
      </c>
      <c r="I118" s="790" t="s">
        <v>338</v>
      </c>
      <c r="J118" s="730" t="s">
        <v>338</v>
      </c>
      <c r="K118" s="209"/>
      <c r="L118" s="209"/>
      <c r="M118" s="122"/>
      <c r="N118" s="122"/>
      <c r="O118" s="122"/>
      <c r="P118" s="209"/>
      <c r="Q118" s="209"/>
      <c r="R118" s="414"/>
      <c r="S118" s="414"/>
      <c r="T118" s="414"/>
      <c r="U118" s="209"/>
      <c r="V118" s="209"/>
      <c r="W118" s="122"/>
      <c r="X118" s="122"/>
      <c r="Y118" s="122"/>
      <c r="Z118" s="209"/>
      <c r="AA118" s="416"/>
      <c r="AB118" s="414"/>
      <c r="AC118" s="414"/>
      <c r="AD118" s="414"/>
    </row>
    <row r="119" spans="2:30" ht="15" customHeight="1">
      <c r="B119" s="209" t="s">
        <v>92</v>
      </c>
      <c r="C119" s="787" t="s">
        <v>339</v>
      </c>
      <c r="D119" s="788" t="s">
        <v>339</v>
      </c>
      <c r="E119" s="789" t="s">
        <v>339</v>
      </c>
      <c r="F119" s="209" t="s">
        <v>338</v>
      </c>
      <c r="G119" s="209"/>
      <c r="H119" s="733" t="s">
        <v>338</v>
      </c>
      <c r="I119" s="790" t="s">
        <v>338</v>
      </c>
      <c r="J119" s="730" t="s">
        <v>338</v>
      </c>
      <c r="K119" s="209"/>
      <c r="L119" s="209"/>
      <c r="M119" s="122"/>
      <c r="N119" s="122"/>
      <c r="O119" s="122"/>
      <c r="P119" s="209"/>
      <c r="Q119" s="209"/>
      <c r="R119" s="414"/>
      <c r="S119" s="414"/>
      <c r="T119" s="414"/>
      <c r="U119" s="209"/>
      <c r="V119" s="209"/>
      <c r="W119" s="122"/>
      <c r="X119" s="122"/>
      <c r="Y119" s="122"/>
      <c r="Z119" s="209"/>
      <c r="AA119" s="416"/>
      <c r="AB119" s="414"/>
      <c r="AC119" s="414"/>
      <c r="AD119" s="414"/>
    </row>
    <row r="120" spans="2:30" ht="15" customHeight="1">
      <c r="B120" s="209" t="s">
        <v>108</v>
      </c>
      <c r="C120" s="787" t="s">
        <v>339</v>
      </c>
      <c r="D120" s="788" t="s">
        <v>339</v>
      </c>
      <c r="E120" s="789" t="s">
        <v>339</v>
      </c>
      <c r="F120" s="209" t="s">
        <v>338</v>
      </c>
      <c r="G120" s="209"/>
      <c r="H120" s="733" t="s">
        <v>338</v>
      </c>
      <c r="I120" s="790" t="s">
        <v>338</v>
      </c>
      <c r="J120" s="730" t="s">
        <v>338</v>
      </c>
      <c r="K120" s="209"/>
      <c r="L120" s="287"/>
      <c r="M120" s="288"/>
      <c r="N120" s="288"/>
      <c r="O120" s="288"/>
      <c r="P120" s="287"/>
      <c r="Q120" s="193"/>
      <c r="R120" s="414"/>
      <c r="S120" s="414"/>
      <c r="T120" s="414"/>
      <c r="U120" s="209"/>
      <c r="V120" s="287"/>
      <c r="W120" s="288"/>
      <c r="X120" s="288"/>
      <c r="Y120" s="288"/>
      <c r="Z120" s="287"/>
      <c r="AA120" s="193"/>
      <c r="AB120" s="414"/>
      <c r="AC120" s="414"/>
      <c r="AD120" s="414"/>
    </row>
    <row r="121" spans="2:30" ht="15" customHeight="1">
      <c r="B121" s="209" t="s">
        <v>156</v>
      </c>
      <c r="C121" s="787">
        <v>2.6860770999999999</v>
      </c>
      <c r="D121" s="788">
        <v>0.96088982999999994</v>
      </c>
      <c r="E121" s="789">
        <v>3.6469668999999998</v>
      </c>
      <c r="F121" s="209" t="s">
        <v>592</v>
      </c>
      <c r="G121" s="209"/>
      <c r="H121" s="733" t="s">
        <v>338</v>
      </c>
      <c r="I121" s="790" t="s">
        <v>338</v>
      </c>
      <c r="J121" s="730" t="s">
        <v>338</v>
      </c>
      <c r="K121" s="209"/>
      <c r="L121" s="209"/>
      <c r="M121" s="122"/>
      <c r="N121" s="122"/>
      <c r="O121" s="122"/>
      <c r="P121" s="209"/>
      <c r="Q121" s="209"/>
      <c r="R121" s="414"/>
      <c r="S121" s="414"/>
      <c r="T121" s="414"/>
      <c r="U121" s="209"/>
      <c r="V121" s="209"/>
      <c r="W121" s="122"/>
      <c r="X121" s="122"/>
      <c r="Y121" s="122"/>
      <c r="Z121" s="209"/>
      <c r="AA121" s="416"/>
      <c r="AB121" s="414"/>
      <c r="AC121" s="414"/>
      <c r="AD121" s="414"/>
    </row>
    <row r="122" spans="2:30" ht="15" customHeight="1">
      <c r="B122" s="209" t="s">
        <v>129</v>
      </c>
      <c r="C122" s="787">
        <v>3.2009143999999998</v>
      </c>
      <c r="D122" s="788">
        <v>1.0346508999999999</v>
      </c>
      <c r="E122" s="789">
        <v>4.2355653999999996</v>
      </c>
      <c r="F122" s="209" t="s">
        <v>592</v>
      </c>
      <c r="G122" s="209"/>
      <c r="H122" s="733" t="s">
        <v>338</v>
      </c>
      <c r="I122" s="790" t="s">
        <v>338</v>
      </c>
      <c r="J122" s="730" t="s">
        <v>338</v>
      </c>
      <c r="K122" s="209"/>
      <c r="L122" s="209"/>
      <c r="M122" s="122"/>
      <c r="N122" s="122"/>
      <c r="O122" s="122"/>
      <c r="P122" s="209"/>
      <c r="Q122" s="209"/>
      <c r="R122" s="414"/>
      <c r="S122" s="414"/>
      <c r="T122" s="414"/>
      <c r="U122" s="209"/>
      <c r="V122" s="209"/>
      <c r="W122" s="122"/>
      <c r="X122" s="122"/>
      <c r="Y122" s="122"/>
      <c r="Z122" s="209"/>
      <c r="AA122" s="416"/>
      <c r="AB122" s="414"/>
      <c r="AC122" s="414"/>
      <c r="AD122" s="414"/>
    </row>
    <row r="123" spans="2:30" ht="15" customHeight="1">
      <c r="B123" s="209" t="s">
        <v>27</v>
      </c>
      <c r="C123" s="787" t="s">
        <v>339</v>
      </c>
      <c r="D123" s="788" t="s">
        <v>339</v>
      </c>
      <c r="E123" s="789" t="s">
        <v>339</v>
      </c>
      <c r="F123" s="209" t="s">
        <v>338</v>
      </c>
      <c r="G123" s="209"/>
      <c r="H123" s="733" t="s">
        <v>338</v>
      </c>
      <c r="I123" s="790" t="s">
        <v>338</v>
      </c>
      <c r="J123" s="730" t="s">
        <v>338</v>
      </c>
      <c r="K123" s="209"/>
      <c r="L123" s="209"/>
      <c r="M123" s="122"/>
      <c r="N123" s="122"/>
      <c r="O123" s="122"/>
      <c r="P123" s="209"/>
      <c r="Q123" s="209"/>
      <c r="R123" s="414"/>
      <c r="S123" s="414"/>
      <c r="T123" s="414"/>
      <c r="U123" s="209"/>
      <c r="V123" s="209"/>
      <c r="W123" s="122"/>
      <c r="X123" s="122"/>
      <c r="Y123" s="122"/>
      <c r="Z123" s="209"/>
      <c r="AA123" s="416"/>
      <c r="AB123" s="414"/>
      <c r="AC123" s="414"/>
      <c r="AD123" s="414"/>
    </row>
    <row r="124" spans="2:30" ht="15" customHeight="1">
      <c r="B124" s="209" t="s">
        <v>219</v>
      </c>
      <c r="C124" s="787">
        <v>3.4711318000000002</v>
      </c>
      <c r="D124" s="788">
        <v>1.5576641</v>
      </c>
      <c r="E124" s="789">
        <v>5.0287959000000004</v>
      </c>
      <c r="F124" s="209" t="s">
        <v>592</v>
      </c>
      <c r="G124" s="209"/>
      <c r="H124" s="733" t="s">
        <v>338</v>
      </c>
      <c r="I124" s="790" t="s">
        <v>338</v>
      </c>
      <c r="J124" s="730" t="s">
        <v>338</v>
      </c>
      <c r="K124" s="209"/>
      <c r="L124" s="209"/>
      <c r="M124" s="122"/>
      <c r="N124" s="122"/>
      <c r="O124" s="122"/>
      <c r="P124" s="209"/>
      <c r="Q124" s="209"/>
      <c r="R124" s="414"/>
      <c r="S124" s="414"/>
      <c r="T124" s="414"/>
      <c r="U124" s="209"/>
      <c r="V124" s="209"/>
      <c r="W124" s="122"/>
      <c r="X124" s="122"/>
      <c r="Y124" s="122"/>
      <c r="Z124" s="209"/>
      <c r="AA124" s="416"/>
      <c r="AB124" s="414"/>
      <c r="AC124" s="414"/>
      <c r="AD124" s="414"/>
    </row>
    <row r="125" spans="2:30" ht="15" customHeight="1">
      <c r="B125" s="209" t="s">
        <v>28</v>
      </c>
      <c r="C125" s="787">
        <v>3.0345905000000002</v>
      </c>
      <c r="D125" s="788">
        <v>1.2515700000000001</v>
      </c>
      <c r="E125" s="789">
        <v>4.2861604</v>
      </c>
      <c r="F125" s="209" t="s">
        <v>592</v>
      </c>
      <c r="G125" s="209"/>
      <c r="H125" s="733" t="s">
        <v>338</v>
      </c>
      <c r="I125" s="790" t="s">
        <v>338</v>
      </c>
      <c r="J125" s="730" t="s">
        <v>338</v>
      </c>
      <c r="K125" s="209"/>
      <c r="L125" s="209"/>
      <c r="M125" s="122"/>
      <c r="N125" s="122"/>
      <c r="O125" s="122"/>
      <c r="P125" s="209"/>
      <c r="Q125" s="209"/>
      <c r="R125" s="414"/>
      <c r="S125" s="414"/>
      <c r="T125" s="414"/>
      <c r="U125" s="209"/>
      <c r="V125" s="209"/>
      <c r="W125" s="122"/>
      <c r="X125" s="122"/>
      <c r="Y125" s="122"/>
      <c r="Z125" s="209"/>
      <c r="AA125" s="416"/>
      <c r="AB125" s="414"/>
      <c r="AC125" s="414"/>
      <c r="AD125" s="414"/>
    </row>
    <row r="126" spans="2:30" ht="15" customHeight="1">
      <c r="B126" s="209" t="s">
        <v>56</v>
      </c>
      <c r="C126" s="787" t="s">
        <v>339</v>
      </c>
      <c r="D126" s="788" t="s">
        <v>339</v>
      </c>
      <c r="E126" s="789" t="s">
        <v>339</v>
      </c>
      <c r="F126" s="209" t="s">
        <v>338</v>
      </c>
      <c r="G126" s="209"/>
      <c r="H126" s="733" t="s">
        <v>338</v>
      </c>
      <c r="I126" s="790" t="s">
        <v>338</v>
      </c>
      <c r="J126" s="730" t="s">
        <v>338</v>
      </c>
      <c r="K126" s="209"/>
      <c r="L126" s="209"/>
      <c r="M126" s="122"/>
      <c r="N126" s="122"/>
      <c r="O126" s="122"/>
      <c r="P126" s="209"/>
      <c r="Q126" s="209"/>
      <c r="R126" s="414"/>
      <c r="S126" s="414"/>
      <c r="T126" s="414"/>
      <c r="U126" s="209"/>
      <c r="V126" s="209"/>
      <c r="W126" s="122"/>
      <c r="X126" s="122"/>
      <c r="Y126" s="122"/>
      <c r="Z126" s="209"/>
      <c r="AA126" s="416"/>
      <c r="AB126" s="414"/>
      <c r="AC126" s="414"/>
      <c r="AD126" s="414"/>
    </row>
    <row r="127" spans="2:30" ht="15" customHeight="1">
      <c r="B127" s="209" t="s">
        <v>86</v>
      </c>
      <c r="C127" s="787">
        <v>3.8679825000000001</v>
      </c>
      <c r="D127" s="788">
        <v>1.5682677</v>
      </c>
      <c r="E127" s="789">
        <v>5.4362501999999999</v>
      </c>
      <c r="F127" s="209" t="s">
        <v>592</v>
      </c>
      <c r="G127" s="209"/>
      <c r="H127" s="733" t="s">
        <v>338</v>
      </c>
      <c r="I127" s="790" t="s">
        <v>338</v>
      </c>
      <c r="J127" s="730" t="s">
        <v>338</v>
      </c>
      <c r="K127" s="209"/>
      <c r="L127" s="209"/>
      <c r="M127" s="122"/>
      <c r="N127" s="122"/>
      <c r="O127" s="122"/>
      <c r="P127" s="209"/>
      <c r="Q127" s="209"/>
      <c r="R127" s="414"/>
      <c r="S127" s="414"/>
      <c r="T127" s="414"/>
      <c r="U127" s="209"/>
      <c r="V127" s="209"/>
      <c r="W127" s="122"/>
      <c r="X127" s="122"/>
      <c r="Y127" s="122"/>
      <c r="Z127" s="209"/>
      <c r="AA127" s="416"/>
      <c r="AB127" s="414"/>
      <c r="AC127" s="414"/>
      <c r="AD127" s="414"/>
    </row>
    <row r="128" spans="2:30" ht="15" customHeight="1">
      <c r="B128" s="209" t="s">
        <v>0</v>
      </c>
      <c r="C128" s="787" t="s">
        <v>339</v>
      </c>
      <c r="D128" s="788" t="s">
        <v>339</v>
      </c>
      <c r="E128" s="789" t="s">
        <v>339</v>
      </c>
      <c r="F128" s="209" t="s">
        <v>338</v>
      </c>
      <c r="G128" s="209"/>
      <c r="H128" s="733" t="s">
        <v>338</v>
      </c>
      <c r="I128" s="790" t="s">
        <v>338</v>
      </c>
      <c r="J128" s="730" t="s">
        <v>338</v>
      </c>
      <c r="K128" s="209"/>
      <c r="L128" s="209"/>
      <c r="M128" s="122"/>
      <c r="N128" s="122"/>
      <c r="O128" s="122"/>
      <c r="P128" s="209"/>
      <c r="Q128" s="209"/>
      <c r="R128" s="414"/>
      <c r="S128" s="414"/>
      <c r="T128" s="414"/>
      <c r="U128" s="209"/>
      <c r="V128" s="209"/>
      <c r="W128" s="122"/>
      <c r="X128" s="122"/>
      <c r="Y128" s="122"/>
      <c r="Z128" s="209"/>
      <c r="AA128" s="416"/>
      <c r="AB128" s="414"/>
      <c r="AC128" s="414"/>
      <c r="AD128" s="414"/>
    </row>
    <row r="129" spans="2:30" ht="15" customHeight="1">
      <c r="B129" s="209" t="s">
        <v>52</v>
      </c>
      <c r="C129" s="787" t="s">
        <v>339</v>
      </c>
      <c r="D129" s="788" t="s">
        <v>339</v>
      </c>
      <c r="E129" s="789" t="s">
        <v>339</v>
      </c>
      <c r="F129" s="209" t="s">
        <v>338</v>
      </c>
      <c r="G129" s="209"/>
      <c r="H129" s="733" t="s">
        <v>338</v>
      </c>
      <c r="I129" s="790" t="s">
        <v>338</v>
      </c>
      <c r="J129" s="730" t="s">
        <v>338</v>
      </c>
      <c r="K129" s="209"/>
      <c r="L129" s="209"/>
      <c r="M129" s="122"/>
      <c r="N129" s="122"/>
      <c r="O129" s="122"/>
      <c r="P129" s="209"/>
      <c r="Q129" s="209"/>
      <c r="R129" s="414"/>
      <c r="S129" s="414"/>
      <c r="T129" s="414"/>
      <c r="U129" s="209"/>
      <c r="V129" s="209"/>
      <c r="W129" s="122"/>
      <c r="X129" s="122"/>
      <c r="Y129" s="122"/>
      <c r="Z129" s="209"/>
      <c r="AA129" s="416"/>
      <c r="AB129" s="414"/>
      <c r="AC129" s="414"/>
      <c r="AD129" s="414"/>
    </row>
    <row r="130" spans="2:30" ht="15" customHeight="1">
      <c r="B130" s="209" t="s">
        <v>50</v>
      </c>
      <c r="C130" s="787" t="s">
        <v>339</v>
      </c>
      <c r="D130" s="788" t="s">
        <v>339</v>
      </c>
      <c r="E130" s="789" t="s">
        <v>339</v>
      </c>
      <c r="F130" s="209" t="s">
        <v>338</v>
      </c>
      <c r="G130" s="209"/>
      <c r="H130" s="733" t="s">
        <v>338</v>
      </c>
      <c r="I130" s="790" t="s">
        <v>338</v>
      </c>
      <c r="J130" s="730" t="s">
        <v>338</v>
      </c>
      <c r="K130" s="209"/>
      <c r="L130" s="209"/>
      <c r="M130" s="122"/>
      <c r="N130" s="122"/>
      <c r="O130" s="122"/>
      <c r="P130" s="209"/>
      <c r="Q130" s="209"/>
      <c r="R130" s="414"/>
      <c r="S130" s="414"/>
      <c r="T130" s="414"/>
      <c r="U130" s="209"/>
      <c r="V130" s="209"/>
      <c r="W130" s="122"/>
      <c r="X130" s="122"/>
      <c r="Y130" s="122"/>
      <c r="Z130" s="209"/>
      <c r="AA130" s="416"/>
      <c r="AB130" s="414"/>
      <c r="AC130" s="414"/>
      <c r="AD130" s="414"/>
    </row>
    <row r="131" spans="2:30" ht="15" customHeight="1">
      <c r="B131" s="209" t="s">
        <v>90</v>
      </c>
      <c r="C131" s="787" t="s">
        <v>339</v>
      </c>
      <c r="D131" s="788" t="s">
        <v>339</v>
      </c>
      <c r="E131" s="789" t="s">
        <v>339</v>
      </c>
      <c r="F131" s="209" t="s">
        <v>338</v>
      </c>
      <c r="G131" s="209"/>
      <c r="H131" s="733" t="s">
        <v>338</v>
      </c>
      <c r="I131" s="790" t="s">
        <v>338</v>
      </c>
      <c r="J131" s="730" t="s">
        <v>338</v>
      </c>
      <c r="K131" s="209"/>
      <c r="L131" s="209"/>
      <c r="M131" s="122"/>
      <c r="N131" s="122"/>
      <c r="O131" s="122"/>
      <c r="P131" s="209"/>
      <c r="Q131" s="209"/>
      <c r="R131" s="414"/>
      <c r="S131" s="414"/>
      <c r="T131" s="414"/>
      <c r="U131" s="209"/>
      <c r="V131" s="209"/>
      <c r="W131" s="122"/>
      <c r="X131" s="122"/>
      <c r="Y131" s="122"/>
      <c r="Z131" s="209"/>
      <c r="AA131" s="416"/>
      <c r="AB131" s="414"/>
      <c r="AC131" s="414"/>
      <c r="AD131" s="414"/>
    </row>
    <row r="132" spans="2:30" ht="15" customHeight="1">
      <c r="B132" s="209" t="s">
        <v>23</v>
      </c>
      <c r="C132" s="787" t="s">
        <v>339</v>
      </c>
      <c r="D132" s="788" t="s">
        <v>339</v>
      </c>
      <c r="E132" s="789" t="s">
        <v>339</v>
      </c>
      <c r="F132" s="209" t="s">
        <v>338</v>
      </c>
      <c r="G132" s="209"/>
      <c r="H132" s="733" t="s">
        <v>338</v>
      </c>
      <c r="I132" s="790" t="s">
        <v>338</v>
      </c>
      <c r="J132" s="730" t="s">
        <v>338</v>
      </c>
      <c r="K132" s="209"/>
      <c r="L132" s="193"/>
      <c r="M132" s="280"/>
      <c r="N132" s="280"/>
      <c r="O132" s="280"/>
      <c r="P132" s="281"/>
      <c r="Q132" s="193"/>
      <c r="R132" s="414"/>
      <c r="S132" s="414"/>
      <c r="T132" s="414"/>
      <c r="U132" s="209"/>
      <c r="V132" s="193"/>
      <c r="W132" s="280"/>
      <c r="X132" s="280"/>
      <c r="Y132" s="280"/>
      <c r="Z132" s="281"/>
      <c r="AA132" s="193"/>
      <c r="AB132" s="414"/>
      <c r="AC132" s="414"/>
      <c r="AD132" s="414"/>
    </row>
    <row r="133" spans="2:30" ht="15" customHeight="1">
      <c r="B133" s="209" t="s">
        <v>95</v>
      </c>
      <c r="C133" s="787" t="s">
        <v>339</v>
      </c>
      <c r="D133" s="788" t="s">
        <v>339</v>
      </c>
      <c r="E133" s="789" t="s">
        <v>339</v>
      </c>
      <c r="F133" s="209" t="s">
        <v>338</v>
      </c>
      <c r="G133" s="209"/>
      <c r="H133" s="733" t="s">
        <v>338</v>
      </c>
      <c r="I133" s="790" t="s">
        <v>338</v>
      </c>
      <c r="J133" s="730" t="s">
        <v>338</v>
      </c>
      <c r="K133" s="209"/>
      <c r="L133" s="209"/>
      <c r="M133" s="122"/>
      <c r="N133" s="122"/>
      <c r="O133" s="122"/>
      <c r="P133" s="209"/>
      <c r="Q133" s="209"/>
      <c r="R133" s="414"/>
      <c r="S133" s="414"/>
      <c r="T133" s="414"/>
      <c r="U133" s="209"/>
      <c r="V133" s="209"/>
      <c r="W133" s="122"/>
      <c r="X133" s="122"/>
      <c r="Y133" s="122"/>
      <c r="Z133" s="209"/>
      <c r="AA133" s="416"/>
      <c r="AB133" s="414"/>
      <c r="AC133" s="414"/>
      <c r="AD133" s="414"/>
    </row>
    <row r="134" spans="2:30" ht="15" customHeight="1">
      <c r="B134" s="209" t="s">
        <v>76</v>
      </c>
      <c r="C134" s="787" t="s">
        <v>339</v>
      </c>
      <c r="D134" s="788" t="s">
        <v>339</v>
      </c>
      <c r="E134" s="789" t="s">
        <v>339</v>
      </c>
      <c r="F134" s="209" t="s">
        <v>338</v>
      </c>
      <c r="G134" s="209"/>
      <c r="H134" s="733" t="s">
        <v>338</v>
      </c>
      <c r="I134" s="790" t="s">
        <v>338</v>
      </c>
      <c r="J134" s="730" t="s">
        <v>338</v>
      </c>
      <c r="K134" s="209"/>
      <c r="L134" s="209"/>
      <c r="M134" s="122"/>
      <c r="N134" s="122"/>
      <c r="O134" s="122"/>
      <c r="P134" s="209"/>
      <c r="Q134" s="209"/>
      <c r="R134" s="414"/>
      <c r="S134" s="414"/>
      <c r="T134" s="414"/>
      <c r="U134" s="209"/>
      <c r="V134" s="209"/>
      <c r="W134" s="122"/>
      <c r="X134" s="122"/>
      <c r="Y134" s="122"/>
      <c r="Z134" s="209"/>
      <c r="AA134" s="416"/>
      <c r="AB134" s="414"/>
      <c r="AC134" s="414"/>
      <c r="AD134" s="414"/>
    </row>
    <row r="135" spans="2:30" ht="15" customHeight="1">
      <c r="B135" s="209" t="s">
        <v>21</v>
      </c>
      <c r="C135" s="787">
        <v>3.3221292</v>
      </c>
      <c r="D135" s="788">
        <v>1.6888846</v>
      </c>
      <c r="E135" s="789">
        <v>5.0110137999999997</v>
      </c>
      <c r="F135" s="209" t="s">
        <v>592</v>
      </c>
      <c r="G135" s="209"/>
      <c r="H135" s="733" t="s">
        <v>338</v>
      </c>
      <c r="I135" s="790" t="s">
        <v>338</v>
      </c>
      <c r="J135" s="730" t="s">
        <v>338</v>
      </c>
      <c r="K135" s="209"/>
      <c r="L135" s="209"/>
      <c r="M135" s="122"/>
      <c r="N135" s="122"/>
      <c r="O135" s="122"/>
      <c r="P135" s="209"/>
      <c r="Q135" s="209"/>
      <c r="R135" s="414"/>
      <c r="S135" s="414"/>
      <c r="T135" s="414"/>
      <c r="U135" s="209"/>
      <c r="V135" s="209"/>
      <c r="W135" s="122"/>
      <c r="X135" s="122"/>
      <c r="Y135" s="122"/>
      <c r="Z135" s="209"/>
      <c r="AA135" s="416"/>
      <c r="AB135" s="414"/>
      <c r="AC135" s="414"/>
      <c r="AD135" s="414"/>
    </row>
    <row r="136" spans="2:30" ht="15" customHeight="1">
      <c r="B136" s="209" t="s">
        <v>37</v>
      </c>
      <c r="C136" s="787" t="s">
        <v>339</v>
      </c>
      <c r="D136" s="788" t="s">
        <v>339</v>
      </c>
      <c r="E136" s="789" t="s">
        <v>339</v>
      </c>
      <c r="F136" s="209" t="s">
        <v>338</v>
      </c>
      <c r="G136" s="209"/>
      <c r="H136" s="733" t="s">
        <v>338</v>
      </c>
      <c r="I136" s="790" t="s">
        <v>338</v>
      </c>
      <c r="J136" s="730" t="s">
        <v>338</v>
      </c>
      <c r="K136" s="209"/>
      <c r="L136" s="209"/>
      <c r="M136" s="122"/>
      <c r="N136" s="122"/>
      <c r="O136" s="122"/>
      <c r="P136" s="209"/>
      <c r="Q136" s="209"/>
      <c r="R136" s="414"/>
      <c r="S136" s="414"/>
      <c r="T136" s="414"/>
      <c r="U136" s="209"/>
      <c r="V136" s="209"/>
      <c r="W136" s="122"/>
      <c r="X136" s="122"/>
      <c r="Y136" s="122"/>
      <c r="Z136" s="209"/>
      <c r="AA136" s="416"/>
      <c r="AB136" s="414"/>
      <c r="AC136" s="414"/>
      <c r="AD136" s="414"/>
    </row>
    <row r="137" spans="2:30" ht="15" customHeight="1">
      <c r="B137" s="209" t="s">
        <v>29</v>
      </c>
      <c r="C137" s="787" t="s">
        <v>339</v>
      </c>
      <c r="D137" s="788" t="s">
        <v>339</v>
      </c>
      <c r="E137" s="789" t="s">
        <v>339</v>
      </c>
      <c r="F137" s="209" t="s">
        <v>338</v>
      </c>
      <c r="G137" s="209"/>
      <c r="H137" s="733" t="s">
        <v>338</v>
      </c>
      <c r="I137" s="790" t="s">
        <v>338</v>
      </c>
      <c r="J137" s="730" t="s">
        <v>338</v>
      </c>
      <c r="K137" s="209"/>
      <c r="L137" s="209"/>
      <c r="M137" s="122"/>
      <c r="N137" s="122"/>
      <c r="O137" s="122"/>
      <c r="P137" s="209"/>
      <c r="Q137" s="209"/>
      <c r="R137" s="414"/>
      <c r="S137" s="414"/>
      <c r="T137" s="414"/>
      <c r="U137" s="209"/>
      <c r="V137" s="209"/>
      <c r="W137" s="122"/>
      <c r="X137" s="122"/>
      <c r="Y137" s="122"/>
      <c r="Z137" s="209"/>
      <c r="AA137" s="416"/>
      <c r="AB137" s="414"/>
      <c r="AC137" s="414"/>
      <c r="AD137" s="414"/>
    </row>
    <row r="138" spans="2:30" ht="15" customHeight="1">
      <c r="B138" s="209" t="s">
        <v>106</v>
      </c>
      <c r="C138" s="787" t="s">
        <v>339</v>
      </c>
      <c r="D138" s="788" t="s">
        <v>339</v>
      </c>
      <c r="E138" s="789" t="s">
        <v>339</v>
      </c>
      <c r="F138" s="209" t="s">
        <v>338</v>
      </c>
      <c r="G138" s="209"/>
      <c r="H138" s="733" t="s">
        <v>338</v>
      </c>
      <c r="I138" s="790" t="s">
        <v>338</v>
      </c>
      <c r="J138" s="730" t="s">
        <v>338</v>
      </c>
      <c r="K138" s="209"/>
      <c r="L138" s="209"/>
      <c r="M138" s="122"/>
      <c r="N138" s="122"/>
      <c r="O138" s="122"/>
      <c r="P138" s="209"/>
      <c r="Q138" s="209"/>
      <c r="R138" s="414"/>
      <c r="S138" s="414"/>
      <c r="T138" s="414"/>
      <c r="U138" s="209"/>
      <c r="V138" s="209"/>
      <c r="W138" s="122"/>
      <c r="X138" s="122"/>
      <c r="Y138" s="122"/>
      <c r="Z138" s="209"/>
      <c r="AA138" s="416"/>
      <c r="AB138" s="414"/>
      <c r="AC138" s="414"/>
      <c r="AD138" s="414"/>
    </row>
    <row r="139" spans="2:30" ht="15" customHeight="1">
      <c r="B139" s="209" t="s">
        <v>25</v>
      </c>
      <c r="C139" s="787">
        <v>4.3051728999999996</v>
      </c>
      <c r="D139" s="788">
        <v>1.9579527999999999</v>
      </c>
      <c r="E139" s="789">
        <v>6.2631256000000004</v>
      </c>
      <c r="F139" s="209" t="s">
        <v>592</v>
      </c>
      <c r="G139" s="209"/>
      <c r="H139" s="733" t="s">
        <v>338</v>
      </c>
      <c r="I139" s="790" t="s">
        <v>338</v>
      </c>
      <c r="J139" s="730" t="s">
        <v>338</v>
      </c>
      <c r="K139" s="209"/>
      <c r="L139" s="209"/>
      <c r="M139" s="122"/>
      <c r="N139" s="122"/>
      <c r="O139" s="122"/>
      <c r="P139" s="209"/>
      <c r="Q139" s="209"/>
      <c r="R139" s="414"/>
      <c r="S139" s="414"/>
      <c r="T139" s="414"/>
      <c r="U139" s="209"/>
      <c r="V139" s="209"/>
      <c r="W139" s="122"/>
      <c r="X139" s="122"/>
      <c r="Y139" s="122"/>
      <c r="Z139" s="209"/>
      <c r="AA139" s="416"/>
      <c r="AB139" s="414"/>
      <c r="AC139" s="414"/>
      <c r="AD139" s="414"/>
    </row>
    <row r="140" spans="2:30" ht="15" customHeight="1">
      <c r="B140" s="209" t="s">
        <v>7</v>
      </c>
      <c r="C140" s="787">
        <v>3.5503032999999999</v>
      </c>
      <c r="D140" s="788">
        <v>2.5835241999999998</v>
      </c>
      <c r="E140" s="789">
        <v>6.1338274999999998</v>
      </c>
      <c r="F140" s="209" t="s">
        <v>592</v>
      </c>
      <c r="G140" s="209"/>
      <c r="H140" s="733" t="s">
        <v>338</v>
      </c>
      <c r="I140" s="790" t="s">
        <v>338</v>
      </c>
      <c r="J140" s="730" t="s">
        <v>338</v>
      </c>
      <c r="K140" s="209"/>
      <c r="L140" s="209"/>
      <c r="M140" s="122"/>
      <c r="N140" s="122"/>
      <c r="O140" s="122"/>
      <c r="P140" s="209"/>
      <c r="Q140" s="209"/>
      <c r="R140" s="414"/>
      <c r="S140" s="414"/>
      <c r="T140" s="414"/>
      <c r="U140" s="209"/>
      <c r="V140" s="209"/>
      <c r="W140" s="122"/>
      <c r="X140" s="122"/>
      <c r="Y140" s="122"/>
      <c r="Z140" s="209"/>
      <c r="AA140" s="416"/>
      <c r="AB140" s="414"/>
      <c r="AC140" s="414"/>
      <c r="AD140" s="414"/>
    </row>
    <row r="141" spans="2:30" ht="15" customHeight="1">
      <c r="B141" s="209" t="s">
        <v>120</v>
      </c>
      <c r="C141" s="787" t="s">
        <v>339</v>
      </c>
      <c r="D141" s="788" t="s">
        <v>339</v>
      </c>
      <c r="E141" s="789" t="s">
        <v>339</v>
      </c>
      <c r="F141" s="209" t="s">
        <v>338</v>
      </c>
      <c r="G141" s="209"/>
      <c r="H141" s="733" t="s">
        <v>338</v>
      </c>
      <c r="I141" s="790" t="s">
        <v>338</v>
      </c>
      <c r="J141" s="730" t="s">
        <v>338</v>
      </c>
      <c r="K141" s="209"/>
      <c r="L141" s="209"/>
      <c r="M141" s="122"/>
      <c r="N141" s="122"/>
      <c r="O141" s="122"/>
      <c r="P141" s="209"/>
      <c r="Q141" s="209"/>
      <c r="R141" s="414"/>
      <c r="S141" s="414"/>
      <c r="T141" s="414"/>
      <c r="U141" s="209"/>
      <c r="V141" s="209"/>
      <c r="W141" s="122"/>
      <c r="X141" s="122"/>
      <c r="Y141" s="122"/>
      <c r="Z141" s="209"/>
      <c r="AA141" s="416"/>
      <c r="AB141" s="414"/>
      <c r="AC141" s="414"/>
      <c r="AD141" s="414"/>
    </row>
    <row r="142" spans="2:30" ht="15" customHeight="1">
      <c r="B142" s="209" t="s">
        <v>46</v>
      </c>
      <c r="C142" s="787" t="s">
        <v>339</v>
      </c>
      <c r="D142" s="788" t="s">
        <v>339</v>
      </c>
      <c r="E142" s="789" t="s">
        <v>339</v>
      </c>
      <c r="F142" s="209" t="s">
        <v>338</v>
      </c>
      <c r="G142" s="209"/>
      <c r="H142" s="733" t="s">
        <v>338</v>
      </c>
      <c r="I142" s="790" t="s">
        <v>338</v>
      </c>
      <c r="J142" s="730" t="s">
        <v>338</v>
      </c>
      <c r="K142" s="209"/>
      <c r="L142" s="209"/>
      <c r="M142" s="122"/>
      <c r="N142" s="122"/>
      <c r="O142" s="122"/>
      <c r="P142" s="209"/>
      <c r="Q142" s="209"/>
      <c r="R142" s="414"/>
      <c r="S142" s="414"/>
      <c r="T142" s="414"/>
      <c r="U142" s="209"/>
      <c r="V142" s="209"/>
      <c r="W142" s="122"/>
      <c r="X142" s="122"/>
      <c r="Y142" s="122"/>
      <c r="Z142" s="209"/>
      <c r="AA142" s="416"/>
      <c r="AB142" s="414"/>
      <c r="AC142" s="414"/>
      <c r="AD142" s="414"/>
    </row>
    <row r="143" spans="2:30" ht="15" customHeight="1">
      <c r="B143" s="209" t="s">
        <v>18</v>
      </c>
      <c r="C143" s="787" t="s">
        <v>339</v>
      </c>
      <c r="D143" s="788" t="s">
        <v>339</v>
      </c>
      <c r="E143" s="789" t="s">
        <v>339</v>
      </c>
      <c r="F143" s="209" t="s">
        <v>338</v>
      </c>
      <c r="G143" s="209"/>
      <c r="H143" s="733" t="s">
        <v>338</v>
      </c>
      <c r="I143" s="790" t="s">
        <v>338</v>
      </c>
      <c r="J143" s="730" t="s">
        <v>338</v>
      </c>
      <c r="K143" s="209"/>
      <c r="L143" s="209"/>
      <c r="M143" s="122"/>
      <c r="N143" s="122"/>
      <c r="O143" s="122"/>
      <c r="P143" s="209"/>
      <c r="Q143" s="209"/>
      <c r="R143" s="414"/>
      <c r="S143" s="414"/>
      <c r="T143" s="414"/>
      <c r="U143" s="209"/>
      <c r="V143" s="209"/>
      <c r="W143" s="122"/>
      <c r="X143" s="122"/>
      <c r="Y143" s="122"/>
      <c r="Z143" s="209"/>
      <c r="AA143" s="416"/>
      <c r="AB143" s="414"/>
      <c r="AC143" s="414"/>
      <c r="AD143" s="414"/>
    </row>
    <row r="144" spans="2:30" ht="15" customHeight="1">
      <c r="B144" s="209" t="s">
        <v>49</v>
      </c>
      <c r="C144" s="787" t="s">
        <v>339</v>
      </c>
      <c r="D144" s="788" t="s">
        <v>339</v>
      </c>
      <c r="E144" s="789" t="s">
        <v>339</v>
      </c>
      <c r="F144" s="209" t="s">
        <v>338</v>
      </c>
      <c r="G144" s="209"/>
      <c r="H144" s="733" t="s">
        <v>338</v>
      </c>
      <c r="I144" s="790" t="s">
        <v>338</v>
      </c>
      <c r="J144" s="730" t="s">
        <v>338</v>
      </c>
      <c r="K144" s="209"/>
      <c r="L144" s="209"/>
      <c r="M144" s="122"/>
      <c r="N144" s="122"/>
      <c r="O144" s="122"/>
      <c r="P144" s="209"/>
      <c r="Q144" s="209"/>
      <c r="R144" s="414"/>
      <c r="S144" s="414"/>
      <c r="T144" s="414"/>
      <c r="U144" s="209"/>
      <c r="V144" s="209"/>
      <c r="W144" s="122"/>
      <c r="X144" s="122"/>
      <c r="Y144" s="122"/>
      <c r="Z144" s="209"/>
      <c r="AA144" s="416"/>
      <c r="AB144" s="414"/>
      <c r="AC144" s="414"/>
      <c r="AD144" s="414"/>
    </row>
    <row r="145" spans="2:30" ht="15" customHeight="1">
      <c r="B145" s="209" t="s">
        <v>67</v>
      </c>
      <c r="C145" s="787" t="s">
        <v>339</v>
      </c>
      <c r="D145" s="788" t="s">
        <v>339</v>
      </c>
      <c r="E145" s="789" t="s">
        <v>339</v>
      </c>
      <c r="F145" s="209" t="s">
        <v>338</v>
      </c>
      <c r="G145" s="209"/>
      <c r="H145" s="733" t="s">
        <v>338</v>
      </c>
      <c r="I145" s="790" t="s">
        <v>338</v>
      </c>
      <c r="J145" s="730" t="s">
        <v>338</v>
      </c>
      <c r="K145" s="209"/>
      <c r="L145" s="193"/>
      <c r="M145" s="280"/>
      <c r="N145" s="280"/>
      <c r="O145" s="280"/>
      <c r="P145" s="281"/>
      <c r="Q145" s="193"/>
      <c r="R145" s="414"/>
      <c r="S145" s="414"/>
      <c r="T145" s="414"/>
      <c r="U145" s="209"/>
      <c r="V145" s="193"/>
      <c r="W145" s="280"/>
      <c r="X145" s="280"/>
      <c r="Y145" s="280"/>
      <c r="Z145" s="281"/>
      <c r="AA145" s="193"/>
      <c r="AB145" s="414"/>
      <c r="AC145" s="414"/>
      <c r="AD145" s="414"/>
    </row>
    <row r="146" spans="2:30" ht="15" customHeight="1">
      <c r="B146" s="209" t="s">
        <v>71</v>
      </c>
      <c r="C146" s="787" t="s">
        <v>339</v>
      </c>
      <c r="D146" s="788" t="s">
        <v>339</v>
      </c>
      <c r="E146" s="789" t="s">
        <v>339</v>
      </c>
      <c r="F146" s="209" t="s">
        <v>338</v>
      </c>
      <c r="G146" s="209"/>
      <c r="H146" s="733" t="s">
        <v>338</v>
      </c>
      <c r="I146" s="790" t="s">
        <v>338</v>
      </c>
      <c r="J146" s="730" t="s">
        <v>338</v>
      </c>
      <c r="K146" s="209"/>
      <c r="L146" s="209"/>
      <c r="M146" s="122"/>
      <c r="N146" s="122"/>
      <c r="O146" s="122"/>
      <c r="P146" s="209"/>
      <c r="Q146" s="209"/>
      <c r="R146" s="414"/>
      <c r="S146" s="414"/>
      <c r="T146" s="414"/>
      <c r="U146" s="209"/>
      <c r="V146" s="209"/>
      <c r="W146" s="122"/>
      <c r="X146" s="122"/>
      <c r="Y146" s="122"/>
      <c r="Z146" s="209"/>
      <c r="AA146" s="416"/>
      <c r="AB146" s="414"/>
      <c r="AC146" s="414"/>
      <c r="AD146" s="414"/>
    </row>
    <row r="147" spans="2:30" ht="15" customHeight="1">
      <c r="B147" s="209">
        <v>0</v>
      </c>
      <c r="C147" s="787" t="s">
        <v>332</v>
      </c>
      <c r="D147" s="788" t="s">
        <v>332</v>
      </c>
      <c r="E147" s="789" t="s">
        <v>332</v>
      </c>
      <c r="F147" s="209" t="s">
        <v>338</v>
      </c>
      <c r="G147" s="209"/>
      <c r="H147" s="733" t="s">
        <v>338</v>
      </c>
      <c r="I147" s="790" t="s">
        <v>338</v>
      </c>
      <c r="J147" s="730" t="s">
        <v>338</v>
      </c>
      <c r="K147" s="209"/>
      <c r="L147" s="284"/>
      <c r="M147" s="285"/>
      <c r="N147" s="285"/>
      <c r="O147" s="285"/>
      <c r="P147" s="284"/>
      <c r="Q147" s="193"/>
      <c r="R147" s="414"/>
      <c r="S147" s="414"/>
      <c r="T147" s="414"/>
      <c r="U147" s="209"/>
      <c r="V147" s="284"/>
      <c r="W147" s="285"/>
      <c r="X147" s="285"/>
      <c r="Y147" s="285"/>
      <c r="Z147" s="284"/>
      <c r="AA147" s="193"/>
      <c r="AB147" s="414"/>
      <c r="AC147" s="414"/>
      <c r="AD147" s="414"/>
    </row>
    <row r="148" spans="2:30" ht="15" customHeight="1">
      <c r="B148" s="209" t="s">
        <v>340</v>
      </c>
      <c r="C148" s="787" t="s">
        <v>593</v>
      </c>
      <c r="D148" s="788" t="s">
        <v>593</v>
      </c>
      <c r="E148" s="789" t="s">
        <v>593</v>
      </c>
      <c r="F148" s="209" t="s">
        <v>338</v>
      </c>
      <c r="G148" s="209"/>
      <c r="H148" s="733" t="s">
        <v>338</v>
      </c>
      <c r="I148" s="790" t="s">
        <v>338</v>
      </c>
      <c r="J148" s="730" t="s">
        <v>338</v>
      </c>
      <c r="K148" s="209"/>
      <c r="L148" s="209"/>
      <c r="M148" s="122"/>
      <c r="N148" s="122"/>
      <c r="O148" s="122"/>
      <c r="P148" s="209"/>
      <c r="Q148" s="209"/>
      <c r="R148" s="414"/>
      <c r="S148" s="414"/>
      <c r="T148" s="414"/>
      <c r="U148" s="209"/>
      <c r="V148" s="209"/>
      <c r="W148" s="122"/>
      <c r="X148" s="122"/>
      <c r="Y148" s="122"/>
      <c r="Z148" s="209"/>
      <c r="AA148" s="416"/>
      <c r="AB148" s="414"/>
      <c r="AC148" s="414"/>
      <c r="AD148" s="414"/>
    </row>
    <row r="149" spans="2:30" ht="15" customHeight="1">
      <c r="B149" s="209" t="s">
        <v>480</v>
      </c>
      <c r="C149" s="787" t="s">
        <v>593</v>
      </c>
      <c r="D149" s="788" t="s">
        <v>593</v>
      </c>
      <c r="E149" s="789" t="s">
        <v>593</v>
      </c>
      <c r="F149" s="209" t="s">
        <v>338</v>
      </c>
      <c r="G149" s="209"/>
      <c r="H149" s="733" t="s">
        <v>338</v>
      </c>
      <c r="I149" s="790" t="s">
        <v>338</v>
      </c>
      <c r="J149" s="730" t="s">
        <v>338</v>
      </c>
      <c r="K149" s="209"/>
      <c r="L149" s="209"/>
      <c r="M149" s="122"/>
      <c r="N149" s="122"/>
      <c r="O149" s="122"/>
      <c r="P149" s="209"/>
      <c r="Q149" s="209"/>
      <c r="R149" s="414"/>
      <c r="S149" s="414"/>
      <c r="T149" s="414"/>
      <c r="U149" s="209"/>
      <c r="V149" s="209"/>
      <c r="W149" s="122"/>
      <c r="X149" s="122"/>
      <c r="Y149" s="122"/>
      <c r="Z149" s="209"/>
      <c r="AA149" s="416"/>
      <c r="AB149" s="414"/>
      <c r="AC149" s="414"/>
      <c r="AD149" s="414"/>
    </row>
    <row r="150" spans="2:30" ht="15" customHeight="1">
      <c r="B150" s="209" t="s">
        <v>594</v>
      </c>
      <c r="C150" s="787">
        <v>3.2311394999999998</v>
      </c>
      <c r="D150" s="788">
        <v>1.2451028</v>
      </c>
      <c r="E150" s="789">
        <v>4.4967278000000004</v>
      </c>
      <c r="F150" s="209" t="s">
        <v>592</v>
      </c>
      <c r="G150" s="209"/>
      <c r="H150" s="733" t="s">
        <v>338</v>
      </c>
      <c r="I150" s="790" t="s">
        <v>338</v>
      </c>
      <c r="J150" s="730" t="s">
        <v>338</v>
      </c>
      <c r="K150" s="209"/>
      <c r="L150" s="209"/>
      <c r="M150" s="122"/>
      <c r="N150" s="122"/>
      <c r="O150" s="122"/>
      <c r="P150" s="209"/>
      <c r="Q150" s="209"/>
      <c r="R150" s="414"/>
      <c r="S150" s="414"/>
      <c r="T150" s="414"/>
      <c r="U150" s="209"/>
      <c r="V150" s="209"/>
      <c r="W150" s="122"/>
      <c r="X150" s="122"/>
      <c r="Y150" s="122"/>
      <c r="Z150" s="209"/>
      <c r="AA150" s="416"/>
      <c r="AB150" s="414"/>
      <c r="AC150" s="414"/>
      <c r="AD150" s="414"/>
    </row>
    <row r="151" spans="2:30" ht="15" customHeight="1">
      <c r="B151" s="209" t="s">
        <v>415</v>
      </c>
      <c r="C151" s="787" t="s">
        <v>593</v>
      </c>
      <c r="D151" s="788" t="s">
        <v>593</v>
      </c>
      <c r="E151" s="789" t="s">
        <v>593</v>
      </c>
      <c r="F151" s="209" t="s">
        <v>338</v>
      </c>
      <c r="G151" s="209"/>
      <c r="H151" s="733" t="s">
        <v>338</v>
      </c>
      <c r="I151" s="790" t="s">
        <v>338</v>
      </c>
      <c r="J151" s="730" t="s">
        <v>338</v>
      </c>
      <c r="K151" s="209"/>
      <c r="L151" s="209"/>
      <c r="M151" s="122"/>
      <c r="N151" s="122"/>
      <c r="O151" s="122"/>
      <c r="P151" s="209"/>
      <c r="Q151" s="209"/>
      <c r="R151" s="414"/>
      <c r="S151" s="414"/>
      <c r="T151" s="414"/>
      <c r="U151" s="209"/>
      <c r="V151" s="209"/>
      <c r="W151" s="122"/>
      <c r="X151" s="122"/>
      <c r="Y151" s="122"/>
      <c r="Z151" s="209"/>
      <c r="AA151" s="416"/>
      <c r="AB151" s="414"/>
      <c r="AC151" s="414"/>
      <c r="AD151" s="414"/>
    </row>
    <row r="152" spans="2:30" ht="15" customHeight="1">
      <c r="B152" s="209" t="s">
        <v>157</v>
      </c>
      <c r="C152" s="787">
        <v>3.4763302999999999</v>
      </c>
      <c r="D152" s="788">
        <v>1.4246945</v>
      </c>
      <c r="E152" s="789">
        <v>4.9190325000000001</v>
      </c>
      <c r="F152" s="209" t="s">
        <v>592</v>
      </c>
      <c r="G152" s="209"/>
      <c r="H152" s="733" t="s">
        <v>338</v>
      </c>
      <c r="I152" s="790" t="s">
        <v>338</v>
      </c>
      <c r="J152" s="730" t="s">
        <v>338</v>
      </c>
      <c r="K152" s="209"/>
      <c r="L152" s="209"/>
      <c r="M152" s="122"/>
      <c r="N152" s="122"/>
      <c r="O152" s="122"/>
      <c r="P152" s="209"/>
      <c r="Q152" s="209"/>
      <c r="R152" s="414"/>
      <c r="S152" s="414"/>
      <c r="T152" s="414"/>
      <c r="U152" s="209"/>
      <c r="V152" s="209"/>
      <c r="W152" s="122"/>
      <c r="X152" s="122"/>
      <c r="Y152" s="122"/>
      <c r="Z152" s="209"/>
      <c r="AA152" s="416"/>
      <c r="AB152" s="414"/>
      <c r="AC152" s="414"/>
      <c r="AD152" s="414"/>
    </row>
    <row r="153" spans="2:30" ht="15" customHeight="1">
      <c r="B153" s="209" t="s">
        <v>342</v>
      </c>
      <c r="C153" s="787" t="s">
        <v>339</v>
      </c>
      <c r="D153" s="788" t="s">
        <v>339</v>
      </c>
      <c r="E153" s="789" t="s">
        <v>339</v>
      </c>
      <c r="F153" s="209" t="s">
        <v>338</v>
      </c>
      <c r="G153" s="209"/>
      <c r="H153" s="733" t="s">
        <v>338</v>
      </c>
      <c r="I153" s="790" t="s">
        <v>338</v>
      </c>
      <c r="J153" s="730" t="s">
        <v>338</v>
      </c>
      <c r="K153" s="209"/>
      <c r="L153" s="209"/>
      <c r="M153" s="122"/>
      <c r="N153" s="122"/>
      <c r="O153" s="122"/>
      <c r="P153" s="209"/>
      <c r="Q153" s="209"/>
      <c r="R153" s="414"/>
      <c r="S153" s="414"/>
      <c r="T153" s="414"/>
      <c r="U153" s="209"/>
      <c r="V153" s="284"/>
      <c r="W153" s="285"/>
      <c r="X153" s="285"/>
      <c r="Y153" s="285"/>
      <c r="Z153" s="284"/>
      <c r="AA153" s="193"/>
      <c r="AB153" s="284"/>
      <c r="AC153" s="284"/>
      <c r="AD153" s="284"/>
    </row>
    <row r="154" spans="2:30" ht="15" customHeight="1">
      <c r="B154" s="209">
        <v>0</v>
      </c>
      <c r="C154" s="787">
        <v>0</v>
      </c>
      <c r="D154" s="788">
        <v>0</v>
      </c>
      <c r="E154" s="789">
        <v>0</v>
      </c>
      <c r="F154" s="209">
        <v>0</v>
      </c>
      <c r="G154" s="209"/>
      <c r="H154" s="733" t="s">
        <v>338</v>
      </c>
      <c r="I154" s="790" t="s">
        <v>338</v>
      </c>
      <c r="J154" s="730" t="s">
        <v>338</v>
      </c>
      <c r="K154" s="209"/>
      <c r="L154" s="284"/>
      <c r="M154" s="122"/>
      <c r="N154" s="122"/>
      <c r="O154" s="122"/>
      <c r="P154" s="209"/>
      <c r="Q154" s="193"/>
      <c r="R154" s="284"/>
      <c r="S154" s="284"/>
      <c r="T154" s="284"/>
      <c r="U154" s="209"/>
      <c r="V154" s="209"/>
      <c r="W154" s="122"/>
      <c r="X154" s="122"/>
      <c r="Y154" s="122"/>
      <c r="Z154" s="209"/>
      <c r="AA154" s="416"/>
      <c r="AB154" s="414"/>
      <c r="AC154" s="414"/>
      <c r="AD154" s="414"/>
    </row>
    <row r="155" spans="2:30" ht="15" customHeight="1">
      <c r="B155" s="209">
        <v>0</v>
      </c>
      <c r="C155" s="787">
        <v>0</v>
      </c>
      <c r="D155" s="788">
        <v>0</v>
      </c>
      <c r="E155" s="789">
        <v>0</v>
      </c>
      <c r="F155" s="209">
        <v>0</v>
      </c>
      <c r="G155" s="209"/>
      <c r="H155" s="733">
        <v>0</v>
      </c>
      <c r="I155" s="790">
        <v>0</v>
      </c>
      <c r="J155" s="730">
        <v>0</v>
      </c>
      <c r="K155" s="209"/>
      <c r="L155" s="193"/>
      <c r="M155" s="122"/>
      <c r="N155" s="122"/>
      <c r="O155" s="122"/>
      <c r="P155" s="209"/>
      <c r="Q155" s="193"/>
      <c r="R155" s="414"/>
      <c r="S155" s="414"/>
      <c r="T155" s="414"/>
      <c r="U155" s="209"/>
      <c r="V155" s="209"/>
      <c r="W155" s="122"/>
      <c r="X155" s="122"/>
      <c r="Y155" s="122"/>
      <c r="Z155" s="209"/>
      <c r="AA155" s="416"/>
      <c r="AB155" s="414"/>
      <c r="AC155" s="414"/>
      <c r="AD155" s="414"/>
    </row>
    <row r="156" spans="2:30" ht="15" customHeight="1">
      <c r="B156" s="209"/>
      <c r="C156" s="787"/>
      <c r="D156" s="788"/>
      <c r="E156" s="789"/>
      <c r="F156" s="209"/>
      <c r="G156" s="209"/>
      <c r="H156" s="733"/>
      <c r="I156" s="790"/>
      <c r="J156" s="730"/>
      <c r="K156" s="209"/>
      <c r="L156" s="209"/>
      <c r="M156" s="122"/>
      <c r="N156" s="122"/>
      <c r="O156" s="122"/>
      <c r="P156" s="209"/>
      <c r="Q156" s="209"/>
      <c r="R156" s="414"/>
      <c r="S156" s="414"/>
      <c r="T156" s="414"/>
      <c r="U156" s="209"/>
      <c r="V156" s="209"/>
      <c r="W156" s="122"/>
      <c r="X156" s="122"/>
      <c r="Y156" s="122"/>
      <c r="Z156" s="209"/>
      <c r="AA156" s="416"/>
      <c r="AB156" s="414"/>
      <c r="AC156" s="414"/>
      <c r="AD156" s="414"/>
    </row>
    <row r="157" spans="2:30" ht="15" customHeight="1">
      <c r="B157" s="209"/>
      <c r="C157" s="787"/>
      <c r="D157" s="788"/>
      <c r="E157" s="789"/>
      <c r="F157" s="209"/>
      <c r="G157" s="209"/>
      <c r="H157" s="733"/>
      <c r="I157" s="790"/>
      <c r="J157" s="730"/>
      <c r="K157" s="209"/>
      <c r="L157" s="209"/>
      <c r="M157" s="122"/>
      <c r="N157" s="122"/>
      <c r="O157" s="122"/>
      <c r="P157" s="209"/>
      <c r="Q157" s="209"/>
      <c r="R157" s="414"/>
      <c r="S157" s="414"/>
      <c r="T157" s="414"/>
      <c r="U157" s="209"/>
      <c r="V157" s="209"/>
      <c r="W157" s="122"/>
      <c r="X157" s="122"/>
      <c r="Y157" s="122"/>
      <c r="Z157" s="209"/>
      <c r="AA157" s="416"/>
      <c r="AB157" s="414"/>
      <c r="AC157" s="414"/>
      <c r="AD157" s="414"/>
    </row>
    <row r="158" spans="2:30" ht="15" customHeight="1">
      <c r="B158" s="209"/>
      <c r="C158" s="787"/>
      <c r="D158" s="788"/>
      <c r="E158" s="789"/>
      <c r="F158" s="209"/>
      <c r="G158" s="209"/>
      <c r="H158" s="733"/>
      <c r="I158" s="790"/>
      <c r="J158" s="730"/>
      <c r="K158" s="209"/>
      <c r="L158" s="209"/>
      <c r="M158" s="122"/>
      <c r="N158" s="122"/>
      <c r="O158" s="122"/>
      <c r="P158" s="209"/>
      <c r="Q158" s="209"/>
      <c r="R158" s="414"/>
      <c r="S158" s="414"/>
      <c r="T158" s="414"/>
      <c r="U158" s="209"/>
      <c r="V158" s="209"/>
      <c r="W158" s="122"/>
      <c r="X158" s="122"/>
      <c r="Y158" s="122"/>
      <c r="Z158" s="209"/>
      <c r="AA158" s="416"/>
      <c r="AB158" s="414"/>
      <c r="AC158" s="414"/>
      <c r="AD158" s="414"/>
    </row>
    <row r="159" spans="2:30" ht="15" customHeight="1">
      <c r="B159" s="209"/>
      <c r="C159" s="787"/>
      <c r="D159" s="788"/>
      <c r="E159" s="789"/>
      <c r="F159" s="209"/>
      <c r="G159" s="209"/>
      <c r="H159" s="733"/>
      <c r="I159" s="790"/>
      <c r="J159" s="730"/>
      <c r="K159" s="209"/>
      <c r="L159" s="209"/>
      <c r="M159" s="122"/>
      <c r="N159" s="122"/>
      <c r="O159" s="122"/>
      <c r="P159" s="209"/>
      <c r="Q159" s="209"/>
      <c r="R159" s="414"/>
      <c r="S159" s="414"/>
      <c r="T159" s="414"/>
      <c r="U159" s="209"/>
      <c r="V159" s="209"/>
      <c r="W159" s="122"/>
      <c r="X159" s="122"/>
      <c r="Y159" s="122"/>
      <c r="Z159" s="209"/>
      <c r="AA159" s="416"/>
      <c r="AB159" s="414"/>
      <c r="AC159" s="414"/>
      <c r="AD159" s="414"/>
    </row>
    <row r="160" spans="2:30" ht="15" customHeight="1">
      <c r="B160" s="209"/>
      <c r="C160" s="787"/>
      <c r="D160" s="788"/>
      <c r="E160" s="789"/>
      <c r="F160" s="209"/>
      <c r="G160" s="209"/>
      <c r="H160" s="733"/>
      <c r="I160" s="790"/>
      <c r="J160" s="730"/>
      <c r="K160" s="209"/>
      <c r="L160" s="209"/>
      <c r="M160" s="122"/>
      <c r="N160" s="122"/>
      <c r="O160" s="122"/>
      <c r="P160" s="209"/>
      <c r="Q160" s="209"/>
      <c r="R160" s="414"/>
      <c r="S160" s="414"/>
      <c r="T160" s="414"/>
      <c r="U160" s="209"/>
      <c r="V160" s="209"/>
      <c r="W160" s="122"/>
      <c r="X160" s="122"/>
      <c r="Y160" s="122"/>
      <c r="Z160" s="209"/>
      <c r="AA160" s="416"/>
      <c r="AB160" s="414"/>
      <c r="AC160" s="414"/>
      <c r="AD160" s="414"/>
    </row>
    <row r="161" spans="2:30" ht="15" customHeight="1">
      <c r="B161" s="209"/>
      <c r="C161" s="787"/>
      <c r="D161" s="788"/>
      <c r="E161" s="789"/>
      <c r="F161" s="209"/>
      <c r="G161" s="209"/>
      <c r="H161" s="733"/>
      <c r="I161" s="790"/>
      <c r="J161" s="730"/>
      <c r="K161" s="209"/>
      <c r="L161" s="209"/>
      <c r="M161" s="122"/>
      <c r="N161" s="122"/>
      <c r="O161" s="122"/>
      <c r="P161" s="209"/>
      <c r="Q161" s="209"/>
      <c r="R161" s="414"/>
      <c r="S161" s="414"/>
      <c r="T161" s="414"/>
      <c r="U161" s="209"/>
      <c r="V161" s="209"/>
      <c r="W161" s="122"/>
      <c r="X161" s="122"/>
      <c r="Y161" s="122"/>
      <c r="Z161" s="209"/>
      <c r="AA161" s="416"/>
      <c r="AB161" s="414"/>
      <c r="AC161" s="414"/>
      <c r="AD161" s="414"/>
    </row>
    <row r="162" spans="2:30" ht="15" customHeight="1">
      <c r="B162" s="209"/>
      <c r="C162" s="787"/>
      <c r="D162" s="788"/>
      <c r="E162" s="789"/>
      <c r="F162" s="209"/>
      <c r="G162" s="209"/>
      <c r="H162" s="733"/>
      <c r="I162" s="790"/>
      <c r="J162" s="730"/>
      <c r="K162" s="209"/>
      <c r="L162" s="209"/>
      <c r="M162" s="122"/>
      <c r="N162" s="122"/>
      <c r="O162" s="122"/>
      <c r="P162" s="209"/>
      <c r="Q162" s="209"/>
      <c r="R162" s="414"/>
      <c r="S162" s="414"/>
      <c r="T162" s="414"/>
      <c r="U162" s="209"/>
      <c r="V162" s="209"/>
      <c r="W162" s="122"/>
      <c r="X162" s="122"/>
      <c r="Y162" s="122"/>
      <c r="Z162" s="209"/>
      <c r="AA162" s="416"/>
      <c r="AB162" s="414"/>
      <c r="AC162" s="414"/>
      <c r="AD162" s="414"/>
    </row>
    <row r="163" spans="2:30" ht="15" customHeight="1">
      <c r="B163" s="209"/>
      <c r="C163" s="787"/>
      <c r="D163" s="788"/>
      <c r="E163" s="789"/>
      <c r="F163" s="209"/>
      <c r="G163" s="209"/>
      <c r="H163" s="733"/>
      <c r="I163" s="790"/>
      <c r="J163" s="730"/>
      <c r="K163" s="209"/>
      <c r="L163" s="209"/>
      <c r="M163" s="122"/>
      <c r="N163" s="122"/>
      <c r="O163" s="122"/>
      <c r="P163" s="209"/>
      <c r="Q163" s="209"/>
      <c r="R163" s="414"/>
      <c r="S163" s="414"/>
      <c r="T163" s="414"/>
      <c r="U163" s="209"/>
      <c r="V163" s="193"/>
      <c r="W163" s="280"/>
      <c r="X163" s="280"/>
      <c r="Y163" s="280"/>
      <c r="Z163" s="281"/>
      <c r="AA163" s="193"/>
      <c r="AB163" s="414"/>
      <c r="AC163" s="414"/>
      <c r="AD163" s="414"/>
    </row>
    <row r="164" spans="2:30" ht="15" customHeight="1">
      <c r="B164" s="209"/>
      <c r="C164" s="787"/>
      <c r="D164" s="788"/>
      <c r="E164" s="789"/>
      <c r="F164" s="209"/>
      <c r="G164" s="209"/>
      <c r="H164" s="733"/>
      <c r="I164" s="790"/>
      <c r="J164" s="730"/>
      <c r="K164" s="209"/>
      <c r="L164" s="209"/>
      <c r="M164" s="122"/>
      <c r="N164" s="122"/>
      <c r="O164" s="122"/>
      <c r="P164" s="209"/>
      <c r="Q164" s="209"/>
      <c r="R164" s="414"/>
      <c r="S164" s="414"/>
      <c r="T164" s="414"/>
      <c r="U164" s="209"/>
      <c r="V164" s="193"/>
      <c r="W164" s="280"/>
      <c r="X164" s="280"/>
      <c r="Y164" s="280"/>
      <c r="Z164" s="281"/>
      <c r="AA164" s="193"/>
      <c r="AB164" s="414"/>
      <c r="AC164" s="414"/>
      <c r="AD164" s="414"/>
    </row>
    <row r="165" spans="2:30" ht="15" customHeight="1">
      <c r="B165" s="209"/>
      <c r="C165" s="787"/>
      <c r="D165" s="788"/>
      <c r="E165" s="789"/>
      <c r="F165" s="209"/>
      <c r="G165" s="209"/>
      <c r="H165" s="733"/>
      <c r="I165" s="790"/>
      <c r="J165" s="730"/>
      <c r="K165" s="209"/>
      <c r="L165" s="193"/>
      <c r="M165" s="122"/>
      <c r="N165" s="122"/>
      <c r="O165" s="122"/>
      <c r="P165" s="209"/>
      <c r="Q165" s="193"/>
      <c r="R165" s="414"/>
      <c r="S165" s="414"/>
      <c r="T165" s="414"/>
      <c r="U165" s="209"/>
      <c r="V165" s="209"/>
      <c r="W165" s="122"/>
      <c r="X165" s="122"/>
      <c r="Y165" s="122"/>
      <c r="Z165" s="209"/>
      <c r="AA165" s="416"/>
      <c r="AB165" s="414"/>
      <c r="AC165" s="414"/>
      <c r="AD165" s="414"/>
    </row>
    <row r="166" spans="2:30" ht="15" customHeight="1">
      <c r="B166" s="209"/>
      <c r="C166" s="787"/>
      <c r="D166" s="788"/>
      <c r="E166" s="789"/>
      <c r="F166" s="209"/>
      <c r="G166" s="209"/>
      <c r="H166" s="733"/>
      <c r="I166" s="790"/>
      <c r="J166" s="730"/>
      <c r="K166" s="209"/>
      <c r="L166" s="193"/>
      <c r="M166" s="122"/>
      <c r="N166" s="122"/>
      <c r="O166" s="122"/>
      <c r="P166" s="209"/>
      <c r="Q166" s="193"/>
      <c r="R166" s="414"/>
      <c r="S166" s="414"/>
      <c r="T166" s="414"/>
      <c r="U166" s="209"/>
      <c r="V166" s="209"/>
      <c r="W166" s="122"/>
      <c r="X166" s="122"/>
      <c r="Y166" s="122"/>
      <c r="Z166" s="209"/>
      <c r="AA166" s="416"/>
      <c r="AB166" s="414"/>
      <c r="AC166" s="414"/>
      <c r="AD166" s="414"/>
    </row>
    <row r="167" spans="2:30" ht="15" customHeight="1">
      <c r="B167" s="209"/>
      <c r="C167" s="787"/>
      <c r="D167" s="788"/>
      <c r="E167" s="789"/>
      <c r="F167" s="209"/>
      <c r="G167" s="209"/>
      <c r="H167" s="733"/>
      <c r="I167" s="790"/>
      <c r="J167" s="730"/>
      <c r="K167" s="209"/>
      <c r="L167" s="209"/>
      <c r="M167" s="122"/>
      <c r="N167" s="122"/>
      <c r="O167" s="122"/>
      <c r="P167" s="209"/>
      <c r="Q167" s="209"/>
      <c r="R167" s="414"/>
      <c r="S167" s="414"/>
      <c r="T167" s="414"/>
      <c r="U167" s="209"/>
      <c r="V167" s="209"/>
      <c r="W167" s="122"/>
      <c r="X167" s="122"/>
      <c r="Y167" s="122"/>
      <c r="Z167" s="209"/>
      <c r="AA167" s="416"/>
      <c r="AB167" s="414"/>
      <c r="AC167" s="414"/>
      <c r="AD167" s="414"/>
    </row>
    <row r="168" spans="2:30" ht="15" customHeight="1">
      <c r="B168" s="209"/>
      <c r="C168" s="787"/>
      <c r="D168" s="788"/>
      <c r="E168" s="789"/>
      <c r="F168" s="209"/>
      <c r="G168" s="209"/>
      <c r="H168" s="733"/>
      <c r="I168" s="790"/>
      <c r="J168" s="730"/>
      <c r="K168" s="209"/>
      <c r="L168" s="209"/>
      <c r="M168" s="122"/>
      <c r="N168" s="122"/>
      <c r="O168" s="122"/>
      <c r="P168" s="209"/>
      <c r="Q168" s="209"/>
      <c r="R168" s="414"/>
      <c r="S168" s="414"/>
      <c r="T168" s="414"/>
      <c r="U168" s="209"/>
      <c r="V168" s="287"/>
      <c r="W168" s="288"/>
      <c r="X168" s="288"/>
      <c r="Y168" s="288"/>
      <c r="Z168" s="287"/>
      <c r="AA168" s="193"/>
      <c r="AB168" s="414"/>
      <c r="AC168" s="414"/>
      <c r="AD168" s="414"/>
    </row>
    <row r="169" spans="2:30" ht="15" customHeight="1">
      <c r="B169" s="209"/>
      <c r="C169" s="787"/>
      <c r="D169" s="788"/>
      <c r="E169" s="789"/>
      <c r="F169" s="209"/>
      <c r="G169" s="209"/>
      <c r="H169" s="733"/>
      <c r="I169" s="790"/>
      <c r="J169" s="730"/>
      <c r="K169" s="209"/>
      <c r="L169" s="209"/>
      <c r="M169" s="122"/>
      <c r="N169" s="122"/>
      <c r="O169" s="122"/>
      <c r="P169" s="209"/>
      <c r="Q169" s="209"/>
      <c r="R169" s="414"/>
      <c r="S169" s="414"/>
      <c r="T169" s="414"/>
      <c r="U169" s="209"/>
      <c r="V169" s="209"/>
      <c r="W169" s="122"/>
      <c r="X169" s="122"/>
      <c r="Y169" s="122"/>
      <c r="Z169" s="209"/>
      <c r="AA169" s="416"/>
      <c r="AB169" s="414"/>
      <c r="AC169" s="414"/>
      <c r="AD169" s="414"/>
    </row>
    <row r="170" spans="2:30" ht="15" customHeight="1">
      <c r="B170" s="209"/>
      <c r="C170" s="787"/>
      <c r="D170" s="788"/>
      <c r="E170" s="789"/>
      <c r="F170" s="209"/>
      <c r="G170" s="209"/>
      <c r="H170" s="733"/>
      <c r="I170" s="790"/>
      <c r="J170" s="730"/>
      <c r="K170" s="209"/>
      <c r="L170" s="287"/>
      <c r="M170" s="122"/>
      <c r="N170" s="122"/>
      <c r="O170" s="122"/>
      <c r="P170" s="209"/>
      <c r="Q170" s="193"/>
      <c r="R170" s="414"/>
      <c r="S170" s="414"/>
      <c r="T170" s="414"/>
      <c r="U170" s="209"/>
      <c r="V170" s="209"/>
      <c r="W170" s="122"/>
      <c r="X170" s="122"/>
      <c r="Y170" s="122"/>
      <c r="Z170" s="209"/>
      <c r="AA170" s="416"/>
      <c r="AB170" s="414"/>
      <c r="AC170" s="414"/>
      <c r="AD170" s="414"/>
    </row>
    <row r="171" spans="2:30" ht="15" customHeight="1">
      <c r="B171" s="209"/>
      <c r="C171" s="787"/>
      <c r="D171" s="788"/>
      <c r="E171" s="789"/>
      <c r="F171" s="209"/>
      <c r="G171" s="209"/>
      <c r="H171" s="733"/>
      <c r="I171" s="790"/>
      <c r="J171" s="730"/>
      <c r="K171" s="209"/>
      <c r="L171" s="209"/>
      <c r="M171" s="122"/>
      <c r="N171" s="122"/>
      <c r="O171" s="122"/>
      <c r="P171" s="209"/>
      <c r="Q171" s="209"/>
      <c r="R171" s="414"/>
      <c r="S171" s="414"/>
      <c r="T171" s="414"/>
      <c r="U171" s="209"/>
      <c r="V171" s="209"/>
      <c r="W171" s="122"/>
      <c r="X171" s="122"/>
      <c r="Y171" s="122"/>
      <c r="Z171" s="209"/>
      <c r="AA171" s="416"/>
      <c r="AB171" s="414"/>
      <c r="AC171" s="414"/>
      <c r="AD171" s="414"/>
    </row>
    <row r="172" spans="2:30" ht="15" customHeight="1">
      <c r="B172" s="209"/>
      <c r="C172" s="787"/>
      <c r="D172" s="788"/>
      <c r="E172" s="789"/>
      <c r="F172" s="209"/>
      <c r="G172" s="209"/>
      <c r="H172" s="733"/>
      <c r="I172" s="790"/>
      <c r="J172" s="730"/>
      <c r="K172" s="209"/>
      <c r="L172" s="209"/>
      <c r="M172" s="122"/>
      <c r="N172" s="122"/>
      <c r="O172" s="122"/>
      <c r="P172" s="209"/>
      <c r="Q172" s="209"/>
      <c r="R172" s="414"/>
      <c r="S172" s="414"/>
      <c r="T172" s="414"/>
      <c r="U172" s="209"/>
      <c r="V172" s="209"/>
      <c r="W172" s="122"/>
      <c r="X172" s="122"/>
      <c r="Y172" s="122"/>
      <c r="Z172" s="209"/>
      <c r="AA172" s="416"/>
      <c r="AB172" s="414"/>
      <c r="AC172" s="414"/>
      <c r="AD172" s="414"/>
    </row>
    <row r="173" spans="2:30" ht="15" customHeight="1">
      <c r="B173" s="209"/>
      <c r="C173" s="787"/>
      <c r="D173" s="788"/>
      <c r="E173" s="789"/>
      <c r="F173" s="209"/>
      <c r="G173" s="209"/>
      <c r="H173" s="733"/>
      <c r="I173" s="790"/>
      <c r="J173" s="730"/>
      <c r="K173" s="209"/>
      <c r="L173" s="209"/>
      <c r="M173" s="122"/>
      <c r="N173" s="122"/>
      <c r="O173" s="122"/>
      <c r="P173" s="209"/>
      <c r="Q173" s="209"/>
      <c r="R173" s="414"/>
      <c r="S173" s="414"/>
      <c r="T173" s="414"/>
      <c r="U173" s="209"/>
      <c r="V173" s="209"/>
      <c r="W173" s="122"/>
      <c r="X173" s="122"/>
      <c r="Y173" s="122"/>
      <c r="Z173" s="209"/>
      <c r="AA173" s="416"/>
      <c r="AB173" s="414"/>
      <c r="AC173" s="414"/>
      <c r="AD173" s="414"/>
    </row>
    <row r="174" spans="2:30" ht="15" customHeight="1">
      <c r="B174" s="209"/>
      <c r="C174" s="787"/>
      <c r="D174" s="788"/>
      <c r="E174" s="789"/>
      <c r="F174" s="209"/>
      <c r="G174" s="209"/>
      <c r="H174" s="733"/>
      <c r="I174" s="790"/>
      <c r="J174" s="730"/>
      <c r="K174" s="209"/>
      <c r="L174" s="209"/>
      <c r="M174" s="122"/>
      <c r="N174" s="122"/>
      <c r="O174" s="122"/>
      <c r="P174" s="209"/>
      <c r="Q174" s="209"/>
      <c r="R174" s="414"/>
      <c r="S174" s="414"/>
      <c r="T174" s="414"/>
      <c r="U174" s="209"/>
      <c r="V174" s="209"/>
      <c r="W174" s="122"/>
      <c r="X174" s="122"/>
      <c r="Y174" s="122"/>
      <c r="Z174" s="209"/>
      <c r="AA174" s="416"/>
      <c r="AB174" s="414"/>
      <c r="AC174" s="414"/>
      <c r="AD174" s="414"/>
    </row>
    <row r="175" spans="2:30" ht="15" customHeight="1">
      <c r="B175" s="209"/>
      <c r="C175" s="787"/>
      <c r="D175" s="788"/>
      <c r="E175" s="789"/>
      <c r="F175" s="209"/>
      <c r="G175" s="209"/>
      <c r="H175" s="733"/>
      <c r="I175" s="790"/>
      <c r="J175" s="730"/>
      <c r="K175" s="209"/>
      <c r="L175" s="209"/>
      <c r="M175" s="122"/>
      <c r="N175" s="122"/>
      <c r="O175" s="122"/>
      <c r="P175" s="209"/>
      <c r="Q175" s="209"/>
      <c r="R175" s="414"/>
      <c r="S175" s="414"/>
      <c r="T175" s="414"/>
      <c r="U175" s="209"/>
      <c r="V175" s="209"/>
      <c r="W175" s="122"/>
      <c r="X175" s="122"/>
      <c r="Y175" s="122"/>
      <c r="Z175" s="209"/>
      <c r="AA175" s="416"/>
      <c r="AB175" s="414"/>
      <c r="AC175" s="414"/>
      <c r="AD175" s="414"/>
    </row>
    <row r="176" spans="2:30" ht="15" customHeight="1">
      <c r="B176" s="209"/>
      <c r="C176" s="787"/>
      <c r="D176" s="788"/>
      <c r="E176" s="789"/>
      <c r="F176" s="209"/>
      <c r="G176" s="209"/>
      <c r="H176" s="733"/>
      <c r="I176" s="790"/>
      <c r="J176" s="730"/>
      <c r="K176" s="209"/>
      <c r="L176" s="209"/>
      <c r="M176" s="122"/>
      <c r="N176" s="122"/>
      <c r="O176" s="122"/>
      <c r="P176" s="209"/>
      <c r="Q176" s="209"/>
      <c r="R176" s="414"/>
      <c r="S176" s="414"/>
      <c r="T176" s="414"/>
      <c r="U176" s="209"/>
      <c r="V176" s="209"/>
      <c r="W176" s="122"/>
      <c r="X176" s="122"/>
      <c r="Y176" s="122"/>
      <c r="Z176" s="209"/>
      <c r="AA176" s="416"/>
      <c r="AB176" s="414"/>
      <c r="AC176" s="414"/>
      <c r="AD176" s="414"/>
    </row>
    <row r="177" spans="2:30" ht="15" customHeight="1">
      <c r="B177" s="209"/>
      <c r="C177" s="787"/>
      <c r="D177" s="788"/>
      <c r="E177" s="789"/>
      <c r="F177" s="209"/>
      <c r="G177" s="209"/>
      <c r="H177" s="733"/>
      <c r="I177" s="790"/>
      <c r="J177" s="730"/>
      <c r="K177" s="209"/>
      <c r="L177" s="209"/>
      <c r="M177" s="122"/>
      <c r="N177" s="122"/>
      <c r="O177" s="122"/>
      <c r="P177" s="209"/>
      <c r="Q177" s="209"/>
      <c r="R177" s="414"/>
      <c r="S177" s="414"/>
      <c r="T177" s="414"/>
      <c r="U177" s="209"/>
      <c r="V177" s="284"/>
      <c r="W177" s="122"/>
      <c r="X177" s="122"/>
      <c r="Y177" s="122"/>
      <c r="Z177" s="209"/>
      <c r="AA177" s="193"/>
      <c r="AB177" s="414"/>
      <c r="AC177" s="414"/>
      <c r="AD177" s="414"/>
    </row>
    <row r="178" spans="2:30" ht="15" customHeight="1">
      <c r="B178" s="209"/>
      <c r="C178" s="787"/>
      <c r="D178" s="788"/>
      <c r="E178" s="789"/>
      <c r="F178" s="209"/>
      <c r="G178" s="209"/>
      <c r="H178" s="733"/>
      <c r="I178" s="790"/>
      <c r="J178" s="730"/>
      <c r="K178" s="209"/>
      <c r="L178" s="284"/>
      <c r="M178" s="122"/>
      <c r="N178" s="122"/>
      <c r="O178" s="122"/>
      <c r="P178" s="209"/>
      <c r="Q178" s="193"/>
      <c r="R178" s="414"/>
      <c r="S178" s="414"/>
      <c r="T178" s="414"/>
      <c r="U178" s="209"/>
      <c r="V178" s="209"/>
      <c r="W178" s="122"/>
      <c r="X178" s="122"/>
      <c r="Y178" s="122"/>
      <c r="Z178" s="209"/>
      <c r="AA178" s="416"/>
      <c r="AB178" s="414"/>
      <c r="AC178" s="414"/>
      <c r="AD178" s="414"/>
    </row>
    <row r="179" spans="2:30" ht="15" customHeight="1">
      <c r="B179" s="209"/>
      <c r="C179" s="787"/>
      <c r="D179" s="788"/>
      <c r="E179" s="789"/>
      <c r="F179" s="209"/>
      <c r="G179" s="209"/>
      <c r="H179" s="733"/>
      <c r="I179" s="790"/>
      <c r="J179" s="730"/>
      <c r="K179" s="209"/>
      <c r="L179" s="209"/>
      <c r="M179" s="122"/>
      <c r="N179" s="122"/>
      <c r="O179" s="122"/>
      <c r="P179" s="209"/>
      <c r="Q179" s="209"/>
      <c r="R179" s="414"/>
      <c r="S179" s="414"/>
      <c r="T179" s="414"/>
      <c r="U179" s="209"/>
      <c r="V179" s="209"/>
      <c r="W179" s="122"/>
      <c r="X179" s="122"/>
      <c r="Y179" s="122"/>
      <c r="Z179" s="209"/>
      <c r="AA179" s="416"/>
      <c r="AB179" s="414"/>
      <c r="AC179" s="414"/>
      <c r="AD179" s="414"/>
    </row>
    <row r="180" spans="2:30" ht="15" customHeight="1">
      <c r="B180" s="209"/>
      <c r="C180" s="787"/>
      <c r="D180" s="788"/>
      <c r="E180" s="789"/>
      <c r="F180" s="209"/>
      <c r="G180" s="209"/>
      <c r="H180" s="733"/>
      <c r="I180" s="790"/>
      <c r="J180" s="730"/>
      <c r="K180" s="209"/>
      <c r="L180" s="209"/>
      <c r="M180" s="122"/>
      <c r="N180" s="122"/>
      <c r="O180" s="122"/>
      <c r="P180" s="209"/>
      <c r="Q180" s="209"/>
      <c r="R180" s="414"/>
      <c r="S180" s="414"/>
      <c r="T180" s="414"/>
      <c r="U180" s="209"/>
      <c r="V180" s="209"/>
      <c r="W180" s="122"/>
      <c r="X180" s="122"/>
      <c r="Y180" s="122"/>
      <c r="Z180" s="209"/>
      <c r="AA180" s="416"/>
      <c r="AB180" s="414"/>
      <c r="AC180" s="414"/>
      <c r="AD180" s="414"/>
    </row>
    <row r="181" spans="2:30" ht="15" customHeight="1">
      <c r="B181" s="209"/>
      <c r="C181" s="787"/>
      <c r="D181" s="788"/>
      <c r="E181" s="789"/>
      <c r="F181" s="209"/>
      <c r="G181" s="209"/>
      <c r="H181" s="733"/>
      <c r="I181" s="790"/>
      <c r="J181" s="730"/>
      <c r="K181" s="209"/>
      <c r="L181" s="209"/>
      <c r="M181" s="122"/>
      <c r="N181" s="122"/>
      <c r="O181" s="122"/>
      <c r="P181" s="209"/>
      <c r="Q181" s="209"/>
      <c r="R181" s="414"/>
      <c r="S181" s="414"/>
      <c r="T181" s="414"/>
      <c r="U181" s="209"/>
      <c r="V181" s="209"/>
      <c r="W181" s="122"/>
      <c r="X181" s="122"/>
      <c r="Y181" s="122"/>
      <c r="Z181" s="209"/>
      <c r="AA181" s="416"/>
      <c r="AB181" s="414"/>
      <c r="AC181" s="414"/>
      <c r="AD181" s="414"/>
    </row>
    <row r="182" spans="2:30" ht="15" customHeight="1">
      <c r="B182" s="209"/>
      <c r="C182" s="787"/>
      <c r="D182" s="788"/>
      <c r="E182" s="789"/>
      <c r="F182" s="209"/>
      <c r="G182" s="209"/>
      <c r="H182" s="733"/>
      <c r="I182" s="790"/>
      <c r="J182" s="730"/>
      <c r="K182" s="209"/>
      <c r="L182" s="209"/>
      <c r="M182" s="122"/>
      <c r="N182" s="122"/>
      <c r="O182" s="122"/>
      <c r="P182" s="209"/>
      <c r="Q182" s="209"/>
      <c r="R182" s="414"/>
      <c r="S182" s="414"/>
      <c r="T182" s="414"/>
      <c r="U182" s="209"/>
      <c r="V182" s="209"/>
      <c r="W182" s="122"/>
      <c r="X182" s="122"/>
      <c r="Y182" s="122"/>
      <c r="Z182" s="209"/>
      <c r="AA182" s="416"/>
      <c r="AB182" s="414"/>
      <c r="AC182" s="414"/>
      <c r="AD182" s="414"/>
    </row>
    <row r="183" spans="2:30" ht="15" customHeight="1">
      <c r="B183" s="209"/>
      <c r="C183" s="787"/>
      <c r="D183" s="788"/>
      <c r="E183" s="789"/>
      <c r="F183" s="209"/>
      <c r="G183" s="209"/>
      <c r="H183" s="733"/>
      <c r="I183" s="790"/>
      <c r="J183" s="730"/>
      <c r="K183" s="209"/>
      <c r="L183" s="209"/>
      <c r="M183" s="122"/>
      <c r="N183" s="122"/>
      <c r="O183" s="122"/>
      <c r="P183" s="209"/>
      <c r="Q183" s="209"/>
      <c r="R183" s="414"/>
      <c r="S183" s="414"/>
      <c r="T183" s="414"/>
      <c r="U183" s="209"/>
      <c r="V183" s="193"/>
      <c r="W183" s="280"/>
      <c r="X183" s="280"/>
      <c r="Y183" s="280"/>
      <c r="Z183" s="281"/>
      <c r="AA183" s="193"/>
      <c r="AB183" s="414"/>
      <c r="AC183" s="414"/>
      <c r="AD183" s="414"/>
    </row>
    <row r="184" spans="2:30" ht="15" customHeight="1">
      <c r="B184" s="209"/>
      <c r="C184" s="787"/>
      <c r="D184" s="788"/>
      <c r="E184" s="789"/>
      <c r="F184" s="209"/>
      <c r="G184" s="209"/>
      <c r="H184" s="733"/>
      <c r="I184" s="790"/>
      <c r="J184" s="730"/>
      <c r="K184" s="209"/>
      <c r="L184" s="193"/>
      <c r="M184" s="280"/>
      <c r="N184" s="280"/>
      <c r="O184" s="280"/>
      <c r="P184" s="281"/>
      <c r="Q184" s="193"/>
      <c r="R184" s="414"/>
      <c r="S184" s="414"/>
      <c r="T184" s="414"/>
      <c r="U184" s="209"/>
      <c r="V184" s="284"/>
      <c r="W184" s="285"/>
      <c r="X184" s="285"/>
      <c r="Y184" s="285"/>
      <c r="Z184" s="284"/>
      <c r="AA184" s="193"/>
      <c r="AB184" s="414"/>
      <c r="AC184" s="414"/>
      <c r="AD184" s="414"/>
    </row>
    <row r="185" spans="2:30" ht="15" customHeight="1">
      <c r="B185" s="209"/>
      <c r="C185" s="787"/>
      <c r="D185" s="788"/>
      <c r="E185" s="789"/>
      <c r="F185" s="209"/>
      <c r="G185" s="209"/>
      <c r="H185" s="733"/>
      <c r="I185" s="790"/>
      <c r="J185" s="730"/>
      <c r="K185" s="209"/>
      <c r="L185" s="284"/>
      <c r="M185" s="122"/>
      <c r="N185" s="122"/>
      <c r="O185" s="122"/>
      <c r="P185" s="209"/>
      <c r="Q185" s="193"/>
      <c r="R185" s="414"/>
      <c r="S185" s="414"/>
      <c r="T185" s="414"/>
      <c r="U185" s="209"/>
      <c r="V185" s="209"/>
      <c r="W185" s="122"/>
      <c r="X185" s="122"/>
      <c r="Y185" s="122"/>
      <c r="Z185" s="209"/>
      <c r="AA185" s="416"/>
      <c r="AB185" s="414"/>
      <c r="AC185" s="414"/>
      <c r="AD185" s="414"/>
    </row>
    <row r="186" spans="2:30" ht="15" customHeight="1">
      <c r="B186" s="209"/>
      <c r="C186" s="787"/>
      <c r="D186" s="788"/>
      <c r="E186" s="789"/>
      <c r="F186" s="209"/>
      <c r="G186" s="209"/>
      <c r="H186" s="733"/>
      <c r="I186" s="790"/>
      <c r="J186" s="730"/>
      <c r="K186" s="209"/>
      <c r="L186" s="209"/>
      <c r="M186" s="122"/>
      <c r="N186" s="122"/>
      <c r="O186" s="122"/>
      <c r="P186" s="209"/>
      <c r="Q186" s="209"/>
      <c r="R186" s="414"/>
      <c r="S186" s="414"/>
      <c r="T186" s="414"/>
      <c r="U186" s="209"/>
      <c r="V186" s="209"/>
      <c r="W186" s="122"/>
      <c r="X186" s="122"/>
      <c r="Y186" s="122"/>
      <c r="Z186" s="209"/>
      <c r="AA186" s="416"/>
      <c r="AB186" s="414"/>
      <c r="AC186" s="414"/>
      <c r="AD186" s="414"/>
    </row>
    <row r="187" spans="2:30" ht="15" customHeight="1">
      <c r="B187" s="209"/>
      <c r="C187" s="787"/>
      <c r="D187" s="788"/>
      <c r="E187" s="789"/>
      <c r="F187" s="209"/>
      <c r="G187" s="209"/>
      <c r="H187" s="733"/>
      <c r="I187" s="790"/>
      <c r="J187" s="730"/>
      <c r="K187" s="209"/>
      <c r="L187" s="209"/>
      <c r="M187" s="122"/>
      <c r="N187" s="122"/>
      <c r="O187" s="122"/>
      <c r="P187" s="209"/>
      <c r="Q187" s="209"/>
      <c r="R187" s="414"/>
      <c r="S187" s="414"/>
      <c r="T187" s="414"/>
      <c r="U187" s="209"/>
      <c r="V187" s="193"/>
      <c r="W187" s="163"/>
      <c r="X187" s="163"/>
      <c r="Y187" s="163"/>
      <c r="Z187" s="286"/>
      <c r="AA187" s="193"/>
      <c r="AB187" s="414"/>
      <c r="AC187" s="414"/>
      <c r="AD187" s="414"/>
    </row>
    <row r="188" spans="2:30" ht="15" customHeight="1">
      <c r="B188" s="209"/>
      <c r="C188" s="787"/>
      <c r="D188" s="788"/>
      <c r="E188" s="789"/>
      <c r="F188" s="209"/>
      <c r="G188" s="209"/>
      <c r="H188" s="733"/>
      <c r="I188" s="790"/>
      <c r="J188" s="730"/>
      <c r="K188" s="209"/>
      <c r="L188" s="193"/>
      <c r="M188" s="163"/>
      <c r="N188" s="163"/>
      <c r="O188" s="163"/>
      <c r="Q188" s="193"/>
      <c r="R188" s="414"/>
      <c r="S188" s="414"/>
      <c r="T188" s="414"/>
      <c r="U188" s="209"/>
      <c r="V188" s="193"/>
      <c r="W188" s="280"/>
      <c r="X188" s="280"/>
      <c r="Y188" s="280"/>
      <c r="Z188" s="281"/>
      <c r="AA188" s="193"/>
      <c r="AB188" s="414"/>
      <c r="AC188" s="414"/>
      <c r="AD188" s="414"/>
    </row>
    <row r="189" spans="2:30" ht="15" customHeight="1">
      <c r="B189" s="209"/>
      <c r="C189" s="787"/>
      <c r="D189" s="788"/>
      <c r="E189" s="789"/>
      <c r="F189" s="209"/>
      <c r="G189" s="209"/>
      <c r="H189" s="733"/>
      <c r="I189" s="790"/>
      <c r="J189" s="730"/>
      <c r="K189" s="209"/>
      <c r="L189" s="193"/>
      <c r="M189" s="280"/>
      <c r="N189" s="280"/>
      <c r="O189" s="280"/>
      <c r="P189" s="281"/>
      <c r="Q189" s="193"/>
      <c r="R189" s="414"/>
      <c r="S189" s="414"/>
      <c r="T189" s="414"/>
      <c r="U189" s="209"/>
      <c r="V189" s="193"/>
      <c r="W189" s="280"/>
      <c r="X189" s="280"/>
      <c r="Y189" s="280"/>
      <c r="Z189" s="281"/>
      <c r="AA189" s="193"/>
      <c r="AB189" s="414"/>
      <c r="AC189" s="414"/>
      <c r="AD189" s="414"/>
    </row>
    <row r="190" spans="2:30" ht="15" customHeight="1">
      <c r="B190" s="209"/>
      <c r="C190" s="787"/>
      <c r="D190" s="788"/>
      <c r="E190" s="789"/>
      <c r="F190" s="209"/>
      <c r="G190" s="209"/>
      <c r="H190" s="733"/>
      <c r="I190" s="790"/>
      <c r="J190" s="730"/>
      <c r="K190" s="209"/>
      <c r="L190" s="193"/>
      <c r="M190" s="122"/>
      <c r="N190" s="122"/>
      <c r="O190" s="122"/>
      <c r="P190" s="209"/>
      <c r="Q190" s="193"/>
      <c r="R190" s="414"/>
      <c r="S190" s="414"/>
      <c r="T190" s="414"/>
      <c r="U190" s="209"/>
      <c r="V190" s="209"/>
      <c r="W190" s="122"/>
      <c r="X190" s="122"/>
      <c r="Y190" s="122"/>
      <c r="Z190" s="209"/>
      <c r="AA190" s="416"/>
      <c r="AB190" s="414"/>
      <c r="AC190" s="414"/>
      <c r="AD190" s="414"/>
    </row>
    <row r="191" spans="2:30" ht="15" customHeight="1">
      <c r="B191" s="209"/>
      <c r="C191" s="787"/>
      <c r="D191" s="788"/>
      <c r="E191" s="789"/>
      <c r="F191" s="209"/>
      <c r="G191" s="209"/>
      <c r="H191" s="733"/>
      <c r="I191" s="790"/>
      <c r="J191" s="730"/>
      <c r="K191" s="209"/>
      <c r="L191" s="209"/>
      <c r="M191" s="122"/>
      <c r="N191" s="122"/>
      <c r="O191" s="122"/>
      <c r="P191" s="209"/>
      <c r="Q191" s="209"/>
      <c r="R191" s="414"/>
      <c r="S191" s="414"/>
      <c r="T191" s="414"/>
      <c r="U191" s="209"/>
      <c r="V191" s="209"/>
      <c r="W191" s="122"/>
      <c r="X191" s="122"/>
      <c r="Y191" s="122"/>
      <c r="Z191" s="209"/>
      <c r="AA191" s="416"/>
      <c r="AB191" s="414"/>
      <c r="AC191" s="414"/>
      <c r="AD191" s="414"/>
    </row>
    <row r="192" spans="2:30" ht="15" customHeight="1">
      <c r="B192" s="209"/>
      <c r="C192" s="787"/>
      <c r="D192" s="788"/>
      <c r="E192" s="789"/>
      <c r="F192" s="209"/>
      <c r="G192" s="209"/>
      <c r="H192" s="733"/>
      <c r="I192" s="790"/>
      <c r="J192" s="730"/>
      <c r="K192" s="209"/>
      <c r="L192" s="209"/>
      <c r="M192" s="122"/>
      <c r="N192" s="122"/>
      <c r="O192" s="122"/>
      <c r="P192" s="209"/>
      <c r="Q192" s="209"/>
      <c r="R192" s="414"/>
      <c r="S192" s="414"/>
      <c r="T192" s="414"/>
      <c r="U192" s="209"/>
      <c r="V192" s="209"/>
      <c r="W192" s="122"/>
      <c r="X192" s="122"/>
      <c r="Y192" s="122"/>
      <c r="Z192" s="209"/>
      <c r="AA192" s="416"/>
      <c r="AB192" s="414"/>
      <c r="AC192" s="414"/>
      <c r="AD192" s="414"/>
    </row>
    <row r="193" spans="2:30" ht="15" customHeight="1">
      <c r="B193" s="209"/>
      <c r="C193" s="787"/>
      <c r="D193" s="788"/>
      <c r="E193" s="789"/>
      <c r="F193" s="209"/>
      <c r="G193" s="209"/>
      <c r="H193" s="733"/>
      <c r="I193" s="790"/>
      <c r="J193" s="730"/>
      <c r="K193" s="209"/>
      <c r="L193" s="209"/>
      <c r="M193" s="122"/>
      <c r="N193" s="122"/>
      <c r="O193" s="122"/>
      <c r="P193" s="209"/>
      <c r="Q193" s="209"/>
      <c r="R193" s="414"/>
      <c r="S193" s="414"/>
      <c r="T193" s="414"/>
      <c r="U193" s="209"/>
      <c r="V193" s="209"/>
      <c r="W193" s="122"/>
      <c r="X193" s="122"/>
      <c r="Y193" s="122"/>
      <c r="Z193" s="209"/>
      <c r="AA193" s="416"/>
      <c r="AB193" s="414"/>
      <c r="AC193" s="414"/>
      <c r="AD193" s="414"/>
    </row>
    <row r="194" spans="2:30" ht="15" customHeight="1">
      <c r="B194" s="209"/>
      <c r="C194" s="787"/>
      <c r="D194" s="788"/>
      <c r="E194" s="789"/>
      <c r="F194" s="209"/>
      <c r="G194" s="209"/>
      <c r="H194" s="733"/>
      <c r="I194" s="790"/>
      <c r="J194" s="730"/>
      <c r="K194" s="209"/>
      <c r="L194" s="209"/>
      <c r="M194" s="122"/>
      <c r="N194" s="122"/>
      <c r="O194" s="122"/>
      <c r="P194" s="209"/>
      <c r="Q194" s="209"/>
      <c r="R194" s="414"/>
      <c r="S194" s="414"/>
      <c r="T194" s="414"/>
      <c r="U194" s="209"/>
      <c r="V194" s="193"/>
      <c r="W194" s="280"/>
      <c r="X194" s="280"/>
      <c r="Y194" s="280"/>
      <c r="Z194" s="281"/>
      <c r="AA194" s="193"/>
      <c r="AB194" s="414"/>
      <c r="AC194" s="414"/>
      <c r="AD194" s="414"/>
    </row>
    <row r="195" spans="2:30" ht="15" customHeight="1">
      <c r="B195" s="209"/>
      <c r="C195" s="787"/>
      <c r="D195" s="788"/>
      <c r="E195" s="789"/>
      <c r="F195" s="209"/>
      <c r="G195" s="209"/>
      <c r="H195" s="733"/>
      <c r="I195" s="790"/>
      <c r="J195" s="730"/>
      <c r="K195" s="209"/>
      <c r="L195" s="209"/>
      <c r="M195" s="122"/>
      <c r="N195" s="122"/>
      <c r="O195" s="122"/>
      <c r="P195" s="209"/>
      <c r="Q195" s="209"/>
      <c r="R195" s="414"/>
      <c r="S195" s="414"/>
      <c r="T195" s="414"/>
      <c r="U195" s="209"/>
      <c r="V195" s="193"/>
      <c r="W195" s="280"/>
      <c r="X195" s="280"/>
      <c r="Y195" s="280"/>
      <c r="Z195" s="281"/>
      <c r="AA195" s="193"/>
      <c r="AB195" s="414"/>
      <c r="AC195" s="193"/>
      <c r="AD195" s="414"/>
    </row>
    <row r="196" spans="2:30" ht="15" customHeight="1">
      <c r="B196" s="209"/>
      <c r="C196" s="787"/>
      <c r="D196" s="788"/>
      <c r="E196" s="789"/>
      <c r="F196" s="209"/>
      <c r="G196" s="209"/>
      <c r="H196" s="733"/>
      <c r="I196" s="790"/>
      <c r="J196" s="730"/>
      <c r="K196" s="209"/>
      <c r="L196" s="193"/>
      <c r="M196" s="122"/>
      <c r="N196" s="122"/>
      <c r="O196" s="122"/>
      <c r="P196" s="209"/>
      <c r="Q196" s="193"/>
      <c r="R196" s="414"/>
      <c r="S196" s="414"/>
      <c r="T196" s="414"/>
      <c r="U196" s="209"/>
      <c r="V196" s="209"/>
      <c r="W196" s="122"/>
      <c r="X196" s="122"/>
      <c r="Y196" s="122"/>
      <c r="Z196" s="209"/>
      <c r="AA196" s="416"/>
    </row>
    <row r="197" spans="2:30" ht="15" customHeight="1">
      <c r="B197" s="209"/>
      <c r="C197" s="787"/>
      <c r="D197" s="788"/>
      <c r="E197" s="789"/>
      <c r="F197" s="209"/>
      <c r="G197" s="209"/>
      <c r="H197" s="733"/>
      <c r="I197" s="790"/>
      <c r="J197" s="730"/>
      <c r="K197" s="209"/>
      <c r="L197" s="193"/>
      <c r="M197" s="122"/>
      <c r="N197" s="122"/>
      <c r="O197" s="122"/>
      <c r="P197" s="209"/>
      <c r="Q197" s="193"/>
      <c r="R197" s="414"/>
      <c r="S197" s="193"/>
      <c r="T197" s="414"/>
      <c r="U197" s="209"/>
      <c r="W197" s="163"/>
      <c r="X197" s="163"/>
      <c r="Y197" s="163"/>
      <c r="Z197" s="286"/>
      <c r="AA197" s="416"/>
    </row>
    <row r="198" spans="2:30" ht="15" customHeight="1">
      <c r="B198" s="209"/>
      <c r="C198" s="787"/>
      <c r="D198" s="788"/>
      <c r="E198" s="789"/>
      <c r="F198" s="209"/>
      <c r="G198" s="209"/>
      <c r="H198" s="733"/>
      <c r="I198" s="790"/>
      <c r="J198" s="730"/>
      <c r="K198" s="209"/>
      <c r="L198" s="209"/>
      <c r="M198" s="122"/>
      <c r="N198" s="122"/>
      <c r="O198" s="122"/>
      <c r="P198" s="209"/>
      <c r="U198" s="209"/>
      <c r="V198" s="209"/>
      <c r="W198" s="163"/>
      <c r="X198" s="163"/>
      <c r="Y198" s="163"/>
      <c r="Z198" s="286"/>
      <c r="AA198" s="416"/>
    </row>
    <row r="199" spans="2:30" ht="15" customHeight="1">
      <c r="B199" s="209"/>
      <c r="C199" s="787"/>
      <c r="D199" s="788"/>
      <c r="E199" s="789"/>
      <c r="F199" s="209"/>
      <c r="G199" s="209"/>
      <c r="H199" s="733"/>
      <c r="I199" s="790"/>
      <c r="J199" s="730"/>
      <c r="K199" s="209"/>
      <c r="M199" s="122"/>
      <c r="N199" s="122"/>
      <c r="O199" s="122"/>
      <c r="P199" s="209"/>
      <c r="U199" s="209"/>
      <c r="V199" s="209"/>
      <c r="W199" s="122"/>
      <c r="X199" s="122"/>
      <c r="Y199" s="122"/>
      <c r="Z199" s="209"/>
      <c r="AA199" s="416"/>
    </row>
    <row r="200" spans="2:30" ht="15" customHeight="1">
      <c r="B200" s="209"/>
      <c r="C200" s="787"/>
      <c r="D200" s="788"/>
      <c r="E200" s="789"/>
      <c r="F200" s="209"/>
      <c r="G200" s="209"/>
      <c r="H200" s="733"/>
      <c r="I200" s="790"/>
      <c r="J200" s="730"/>
      <c r="K200" s="209"/>
      <c r="L200" s="209"/>
      <c r="M200" s="122"/>
      <c r="N200" s="122"/>
      <c r="O200" s="122"/>
      <c r="P200" s="209"/>
      <c r="U200" s="209"/>
      <c r="V200" s="209"/>
      <c r="W200" s="122"/>
      <c r="X200" s="122"/>
      <c r="Y200" s="122"/>
      <c r="Z200" s="209"/>
      <c r="AA200" s="416"/>
    </row>
    <row r="201" spans="2:30" ht="15" customHeight="1">
      <c r="B201" s="209"/>
      <c r="C201" s="787"/>
      <c r="D201" s="788"/>
      <c r="E201" s="789"/>
      <c r="F201" s="209"/>
      <c r="G201" s="209"/>
      <c r="H201" s="733"/>
      <c r="I201" s="790"/>
      <c r="J201" s="730"/>
      <c r="K201" s="209"/>
      <c r="L201" s="209"/>
      <c r="M201" s="122"/>
      <c r="N201" s="122"/>
      <c r="O201" s="122"/>
      <c r="P201" s="209"/>
      <c r="U201" s="209"/>
      <c r="V201" s="209"/>
      <c r="W201" s="122"/>
      <c r="X201" s="122"/>
      <c r="Y201" s="122"/>
      <c r="Z201" s="209"/>
      <c r="AA201" s="416"/>
    </row>
    <row r="202" spans="2:30" ht="15" customHeight="1">
      <c r="B202" s="209"/>
      <c r="C202" s="787"/>
      <c r="D202" s="788"/>
      <c r="E202" s="789"/>
      <c r="F202" s="209"/>
      <c r="G202" s="209"/>
      <c r="H202" s="733"/>
      <c r="I202" s="790"/>
      <c r="J202" s="730"/>
      <c r="K202" s="209"/>
      <c r="L202" s="209"/>
      <c r="M202" s="122"/>
      <c r="N202" s="122"/>
      <c r="O202" s="122"/>
      <c r="P202" s="209"/>
      <c r="U202" s="209"/>
      <c r="V202" s="209"/>
      <c r="W202" s="122"/>
      <c r="X202" s="122"/>
      <c r="Y202" s="122"/>
      <c r="Z202" s="209"/>
      <c r="AA202" s="416"/>
    </row>
    <row r="203" spans="2:30" ht="15" customHeight="1">
      <c r="B203" s="209"/>
      <c r="C203" s="787"/>
      <c r="D203" s="788"/>
      <c r="E203" s="789"/>
      <c r="F203" s="209"/>
      <c r="G203" s="209"/>
      <c r="H203" s="733"/>
      <c r="I203" s="790"/>
      <c r="J203" s="730"/>
      <c r="K203" s="209"/>
      <c r="L203" s="209"/>
      <c r="M203" s="122"/>
      <c r="N203" s="122"/>
      <c r="O203" s="122"/>
      <c r="P203" s="209"/>
      <c r="U203" s="209"/>
      <c r="V203" s="209"/>
      <c r="W203" s="122"/>
      <c r="X203" s="122"/>
      <c r="Y203" s="122"/>
      <c r="Z203" s="209"/>
      <c r="AA203" s="416"/>
    </row>
    <row r="204" spans="2:30" ht="15" customHeight="1">
      <c r="B204" s="209"/>
      <c r="C204" s="787"/>
      <c r="D204" s="788"/>
      <c r="E204" s="789"/>
      <c r="F204" s="209"/>
      <c r="G204" s="209"/>
      <c r="H204" s="733"/>
      <c r="I204" s="790"/>
      <c r="J204" s="730"/>
      <c r="K204" s="209"/>
      <c r="L204" s="209"/>
      <c r="M204" s="122"/>
      <c r="N204" s="122"/>
      <c r="O204" s="122"/>
      <c r="P204" s="209"/>
      <c r="U204" s="209"/>
      <c r="V204" s="209"/>
      <c r="W204" s="122"/>
      <c r="X204" s="122"/>
      <c r="Y204" s="122"/>
      <c r="Z204" s="209"/>
      <c r="AA204" s="416"/>
    </row>
    <row r="205" spans="2:30" ht="15" customHeight="1">
      <c r="B205" s="209"/>
      <c r="C205" s="787"/>
      <c r="D205" s="788"/>
      <c r="E205" s="789"/>
      <c r="F205" s="209"/>
      <c r="G205" s="209"/>
      <c r="H205" s="733"/>
      <c r="I205" s="790"/>
      <c r="J205" s="730"/>
      <c r="K205" s="209"/>
      <c r="L205" s="209"/>
      <c r="M205" s="122"/>
      <c r="N205" s="122"/>
      <c r="O205" s="122"/>
      <c r="P205" s="209"/>
      <c r="U205" s="209"/>
      <c r="V205" s="209"/>
      <c r="W205" s="122"/>
      <c r="X205" s="122"/>
      <c r="Y205" s="122"/>
      <c r="Z205" s="209"/>
      <c r="AA205" s="416"/>
    </row>
    <row r="206" spans="2:30" ht="15" customHeight="1">
      <c r="B206" s="209"/>
      <c r="C206" s="787"/>
      <c r="D206" s="788"/>
      <c r="E206" s="789"/>
      <c r="F206" s="209"/>
      <c r="G206" s="209"/>
      <c r="H206" s="733"/>
      <c r="I206" s="790"/>
      <c r="J206" s="730"/>
      <c r="K206" s="209"/>
      <c r="L206" s="209"/>
      <c r="M206" s="122"/>
      <c r="N206" s="122"/>
      <c r="O206" s="122"/>
      <c r="P206" s="209"/>
      <c r="U206" s="209"/>
      <c r="V206" s="209"/>
      <c r="W206" s="122"/>
      <c r="X206" s="122"/>
      <c r="Y206" s="122"/>
      <c r="Z206" s="209"/>
      <c r="AA206" s="416"/>
    </row>
    <row r="207" spans="2:30" ht="15" customHeight="1">
      <c r="B207" s="209"/>
      <c r="C207" s="787"/>
      <c r="D207" s="788"/>
      <c r="E207" s="789"/>
      <c r="F207" s="209"/>
      <c r="G207" s="209"/>
      <c r="H207" s="733"/>
      <c r="I207" s="790"/>
      <c r="J207" s="730"/>
      <c r="K207" s="209"/>
      <c r="L207" s="209"/>
      <c r="M207" s="122"/>
      <c r="N207" s="122"/>
      <c r="O207" s="122"/>
      <c r="P207" s="209"/>
      <c r="U207" s="209"/>
      <c r="V207" s="193"/>
      <c r="W207" s="122"/>
      <c r="X207" s="122"/>
      <c r="Y207" s="122"/>
      <c r="Z207" s="209"/>
      <c r="AA207" s="416"/>
    </row>
    <row r="208" spans="2:30" ht="15" customHeight="1">
      <c r="B208" s="209"/>
      <c r="C208" s="787"/>
      <c r="D208" s="788"/>
      <c r="E208" s="789"/>
      <c r="F208" s="209"/>
      <c r="G208" s="209"/>
      <c r="H208" s="733"/>
      <c r="I208" s="790"/>
      <c r="J208" s="730"/>
      <c r="K208" s="209"/>
      <c r="L208" s="209"/>
      <c r="M208" s="122"/>
      <c r="N208" s="122"/>
      <c r="O208" s="122"/>
      <c r="P208" s="209"/>
      <c r="U208" s="209"/>
      <c r="V208" s="209"/>
      <c r="W208" s="122"/>
      <c r="X208" s="122"/>
      <c r="Y208" s="122"/>
      <c r="Z208" s="209"/>
      <c r="AA208" s="416"/>
    </row>
    <row r="209" spans="2:27" ht="15" customHeight="1">
      <c r="B209" s="209"/>
      <c r="C209" s="787"/>
      <c r="D209" s="788"/>
      <c r="E209" s="789"/>
      <c r="F209" s="209"/>
      <c r="G209" s="209"/>
      <c r="H209" s="733"/>
      <c r="I209" s="790"/>
      <c r="J209" s="730"/>
      <c r="K209" s="209"/>
      <c r="L209" s="193"/>
      <c r="M209" s="122"/>
      <c r="N209" s="122"/>
      <c r="O209" s="122"/>
      <c r="P209" s="209"/>
      <c r="Q209" s="193"/>
      <c r="R209" s="193"/>
      <c r="S209" s="193"/>
      <c r="T209" s="193"/>
      <c r="U209" s="209"/>
      <c r="V209" s="209"/>
      <c r="W209" s="122"/>
      <c r="X209" s="122"/>
      <c r="Y209" s="122"/>
      <c r="Z209" s="209"/>
      <c r="AA209" s="416"/>
    </row>
    <row r="210" spans="2:27" ht="15" customHeight="1">
      <c r="B210" s="209"/>
      <c r="C210" s="787"/>
      <c r="D210" s="788"/>
      <c r="E210" s="789"/>
      <c r="F210" s="209"/>
      <c r="G210" s="209"/>
      <c r="H210" s="733"/>
      <c r="I210" s="790"/>
      <c r="J210" s="730"/>
      <c r="K210" s="209"/>
      <c r="L210" s="209"/>
      <c r="M210" s="122"/>
      <c r="N210" s="122"/>
      <c r="O210" s="122"/>
      <c r="P210" s="209"/>
      <c r="U210" s="209"/>
      <c r="V210" s="209"/>
      <c r="W210" s="122"/>
      <c r="X210" s="122"/>
      <c r="Y210" s="122"/>
      <c r="Z210" s="209"/>
      <c r="AA210" s="416"/>
    </row>
    <row r="211" spans="2:27" ht="15" customHeight="1">
      <c r="B211" s="209"/>
      <c r="C211" s="787"/>
      <c r="D211" s="788"/>
      <c r="E211" s="789"/>
      <c r="F211" s="209"/>
      <c r="G211" s="209"/>
      <c r="H211" s="733"/>
      <c r="I211" s="790"/>
      <c r="J211" s="730"/>
      <c r="K211" s="209"/>
      <c r="L211" s="209"/>
      <c r="M211" s="122"/>
      <c r="N211" s="122"/>
      <c r="O211" s="122"/>
      <c r="P211" s="209"/>
      <c r="U211" s="209"/>
      <c r="V211" s="209"/>
      <c r="W211" s="122"/>
      <c r="X211" s="122"/>
      <c r="Y211" s="122"/>
      <c r="Z211" s="209"/>
      <c r="AA211" s="416"/>
    </row>
    <row r="212" spans="2:27" ht="15" customHeight="1">
      <c r="B212" s="209"/>
      <c r="C212" s="787"/>
      <c r="D212" s="788"/>
      <c r="E212" s="789"/>
      <c r="F212" s="209"/>
      <c r="G212" s="209"/>
      <c r="H212" s="733"/>
      <c r="I212" s="790"/>
      <c r="J212" s="730"/>
      <c r="K212" s="209"/>
      <c r="L212" s="209"/>
      <c r="M212" s="122"/>
      <c r="N212" s="122"/>
      <c r="O212" s="122"/>
      <c r="P212" s="209"/>
      <c r="U212" s="209"/>
      <c r="V212" s="209"/>
      <c r="W212" s="122"/>
      <c r="X212" s="122"/>
      <c r="Y212" s="122"/>
      <c r="Z212" s="209"/>
      <c r="AA212" s="416"/>
    </row>
    <row r="213" spans="2:27" ht="15" customHeight="1">
      <c r="B213" s="209"/>
      <c r="C213" s="787"/>
      <c r="D213" s="788"/>
      <c r="E213" s="789"/>
      <c r="F213" s="209"/>
      <c r="G213" s="209"/>
      <c r="H213" s="733"/>
      <c r="I213" s="790"/>
      <c r="J213" s="730"/>
      <c r="K213" s="209"/>
      <c r="L213" s="209"/>
      <c r="M213" s="122"/>
      <c r="N213" s="122"/>
      <c r="O213" s="122"/>
      <c r="P213" s="209"/>
      <c r="U213" s="209"/>
      <c r="V213" s="209"/>
      <c r="W213" s="122"/>
      <c r="X213" s="122"/>
      <c r="Y213" s="122"/>
      <c r="Z213" s="209"/>
      <c r="AA213" s="416"/>
    </row>
    <row r="214" spans="2:27" ht="15" customHeight="1">
      <c r="B214" s="209"/>
      <c r="C214" s="787"/>
      <c r="D214" s="788"/>
      <c r="E214" s="789"/>
      <c r="F214" s="209"/>
      <c r="G214" s="209"/>
      <c r="H214" s="733"/>
      <c r="I214" s="790"/>
      <c r="J214" s="730"/>
      <c r="K214" s="209"/>
      <c r="L214" s="209"/>
      <c r="M214" s="122"/>
      <c r="N214" s="122"/>
      <c r="O214" s="122"/>
      <c r="P214" s="209"/>
      <c r="U214" s="209"/>
      <c r="V214" s="193"/>
      <c r="W214" s="280"/>
      <c r="X214" s="280"/>
      <c r="Y214" s="280"/>
      <c r="Z214" s="281"/>
      <c r="AA214" s="193"/>
    </row>
    <row r="215" spans="2:27" ht="15" customHeight="1">
      <c r="B215" s="209"/>
      <c r="C215" s="787"/>
      <c r="D215" s="788"/>
      <c r="E215" s="789"/>
      <c r="F215" s="209"/>
      <c r="G215" s="209"/>
      <c r="H215" s="733"/>
      <c r="I215" s="790"/>
      <c r="J215" s="730"/>
      <c r="K215" s="209"/>
      <c r="L215" s="209"/>
      <c r="M215" s="122"/>
      <c r="N215" s="122"/>
      <c r="O215" s="122"/>
      <c r="P215" s="209"/>
      <c r="U215" s="209"/>
      <c r="V215" s="193"/>
      <c r="W215" s="280"/>
      <c r="X215" s="280"/>
      <c r="Y215" s="280"/>
      <c r="Z215" s="281"/>
      <c r="AA215" s="193"/>
    </row>
    <row r="216" spans="2:27" ht="15" customHeight="1">
      <c r="B216" s="209"/>
      <c r="C216" s="787"/>
      <c r="D216" s="788"/>
      <c r="E216" s="789"/>
      <c r="F216" s="209"/>
      <c r="G216" s="209"/>
      <c r="H216" s="733"/>
      <c r="I216" s="790"/>
      <c r="J216" s="730"/>
      <c r="K216" s="209"/>
      <c r="L216" s="193"/>
      <c r="M216" s="122"/>
      <c r="N216" s="122"/>
      <c r="O216" s="122"/>
      <c r="P216" s="209"/>
      <c r="Q216" s="193"/>
      <c r="U216" s="209"/>
      <c r="V216" s="193"/>
      <c r="W216" s="280"/>
      <c r="X216" s="280"/>
      <c r="Y216" s="280"/>
      <c r="Z216" s="281"/>
      <c r="AA216" s="193"/>
    </row>
    <row r="217" spans="2:27" ht="15" customHeight="1">
      <c r="B217" s="209"/>
      <c r="C217" s="787"/>
      <c r="D217" s="788"/>
      <c r="E217" s="789"/>
      <c r="F217" s="209"/>
      <c r="G217" s="209"/>
      <c r="H217" s="733"/>
      <c r="I217" s="790"/>
      <c r="J217" s="730"/>
      <c r="K217" s="209"/>
      <c r="L217" s="193"/>
      <c r="M217" s="122"/>
      <c r="N217" s="122"/>
      <c r="O217" s="122"/>
      <c r="P217" s="209"/>
      <c r="Q217" s="193"/>
      <c r="U217" s="209"/>
      <c r="V217" s="209"/>
      <c r="W217" s="122"/>
      <c r="X217" s="122"/>
      <c r="Y217" s="122"/>
      <c r="Z217" s="209"/>
      <c r="AA217" s="416"/>
    </row>
    <row r="218" spans="2:27" ht="15" customHeight="1">
      <c r="B218" s="209"/>
      <c r="C218" s="787"/>
      <c r="D218" s="788"/>
      <c r="E218" s="789"/>
      <c r="F218" s="209"/>
      <c r="G218" s="209"/>
      <c r="H218" s="770"/>
      <c r="I218" s="771"/>
      <c r="J218" s="730"/>
      <c r="K218" s="209"/>
      <c r="L218" s="209"/>
      <c r="M218" s="122"/>
      <c r="N218" s="122"/>
      <c r="O218" s="122"/>
      <c r="P218" s="209"/>
      <c r="U218" s="209"/>
      <c r="V218" s="209"/>
      <c r="W218" s="122"/>
      <c r="X218" s="122"/>
      <c r="Y218" s="122"/>
      <c r="Z218" s="209"/>
      <c r="AA218" s="416"/>
    </row>
    <row r="219" spans="2:27" ht="15" customHeight="1">
      <c r="B219" s="209"/>
      <c r="C219" s="787"/>
      <c r="D219" s="788"/>
      <c r="E219" s="789"/>
      <c r="F219" s="209"/>
      <c r="G219" s="209"/>
      <c r="H219" s="733"/>
      <c r="I219" s="790"/>
      <c r="J219" s="730"/>
      <c r="K219" s="209"/>
      <c r="L219" s="209"/>
      <c r="M219" s="122"/>
      <c r="N219" s="122"/>
      <c r="O219" s="122"/>
      <c r="P219" s="209"/>
      <c r="U219" s="209"/>
      <c r="V219" s="209"/>
      <c r="W219" s="122"/>
      <c r="X219" s="122"/>
      <c r="Y219" s="122"/>
      <c r="Z219" s="209"/>
      <c r="AA219" s="416"/>
    </row>
    <row r="220" spans="2:27" ht="15" customHeight="1">
      <c r="B220" s="209"/>
      <c r="C220" s="787"/>
      <c r="D220" s="788"/>
      <c r="E220" s="789"/>
      <c r="F220" s="209"/>
      <c r="G220" s="209"/>
      <c r="H220" s="733"/>
      <c r="I220" s="790"/>
      <c r="J220" s="730"/>
      <c r="K220" s="209"/>
      <c r="L220" s="209"/>
      <c r="M220" s="122"/>
      <c r="N220" s="122"/>
      <c r="O220" s="122"/>
      <c r="P220" s="209"/>
      <c r="U220" s="209"/>
      <c r="V220" s="209"/>
      <c r="W220" s="122"/>
      <c r="X220" s="122"/>
      <c r="Y220" s="122"/>
      <c r="Z220" s="209"/>
      <c r="AA220" s="416"/>
    </row>
    <row r="221" spans="2:27" ht="15" customHeight="1">
      <c r="B221" s="209"/>
      <c r="C221" s="787"/>
      <c r="D221" s="788"/>
      <c r="E221" s="789"/>
      <c r="F221" s="209"/>
      <c r="G221" s="209"/>
      <c r="H221" s="733"/>
      <c r="I221" s="790"/>
      <c r="J221" s="730"/>
      <c r="K221" s="209"/>
      <c r="L221" s="209"/>
      <c r="M221" s="122"/>
      <c r="N221" s="122"/>
      <c r="O221" s="122"/>
      <c r="P221" s="209"/>
      <c r="U221" s="209"/>
      <c r="V221" s="209"/>
      <c r="W221" s="122"/>
      <c r="X221" s="122"/>
      <c r="Y221" s="122"/>
      <c r="Z221" s="209"/>
      <c r="AA221" s="416"/>
    </row>
    <row r="222" spans="2:27" ht="15" customHeight="1">
      <c r="B222" s="209"/>
      <c r="C222" s="787"/>
      <c r="D222" s="788"/>
      <c r="E222" s="789"/>
      <c r="F222" s="209"/>
      <c r="G222" s="209"/>
      <c r="H222" s="733"/>
      <c r="I222" s="790"/>
      <c r="J222" s="730"/>
      <c r="K222" s="209" t="s">
        <v>338</v>
      </c>
      <c r="L222" s="209"/>
      <c r="M222" s="122"/>
      <c r="N222" s="122"/>
      <c r="O222" s="122"/>
      <c r="P222" s="209"/>
      <c r="U222" s="209"/>
      <c r="V222" s="209"/>
      <c r="W222" s="122"/>
      <c r="X222" s="122"/>
      <c r="Y222" s="122"/>
      <c r="Z222" s="209"/>
      <c r="AA222" s="416"/>
    </row>
    <row r="223" spans="2:27" ht="15" customHeight="1">
      <c r="B223" s="209"/>
      <c r="C223" s="787"/>
      <c r="D223" s="788"/>
      <c r="E223" s="789"/>
      <c r="F223" s="209"/>
      <c r="G223" s="209"/>
      <c r="H223" s="733"/>
      <c r="I223" s="790"/>
      <c r="J223" s="730"/>
      <c r="K223" s="209"/>
      <c r="L223" s="209"/>
      <c r="M223" s="122"/>
      <c r="N223" s="122"/>
      <c r="O223" s="122"/>
      <c r="P223" s="209"/>
      <c r="U223" s="209"/>
      <c r="V223" s="209"/>
      <c r="W223" s="122"/>
      <c r="X223" s="122"/>
      <c r="Y223" s="122"/>
      <c r="Z223" s="209"/>
      <c r="AA223" s="416"/>
    </row>
    <row r="224" spans="2:27" ht="15" customHeight="1">
      <c r="B224" s="209"/>
      <c r="C224" s="787"/>
      <c r="D224" s="788"/>
      <c r="E224" s="789"/>
      <c r="F224" s="209"/>
      <c r="G224" s="209"/>
      <c r="H224" s="733"/>
      <c r="I224" s="790"/>
      <c r="J224" s="730"/>
      <c r="K224" s="209"/>
      <c r="L224" s="209"/>
      <c r="M224" s="122"/>
      <c r="N224" s="122"/>
      <c r="O224" s="122"/>
      <c r="P224" s="209"/>
      <c r="U224" s="209"/>
      <c r="V224" s="209"/>
      <c r="W224" s="122"/>
      <c r="X224" s="122"/>
      <c r="Y224" s="122"/>
      <c r="Z224" s="209"/>
      <c r="AA224" s="416"/>
    </row>
    <row r="225" spans="2:31" ht="15" customHeight="1">
      <c r="B225" s="209"/>
      <c r="C225" s="787"/>
      <c r="D225" s="788"/>
      <c r="E225" s="789"/>
      <c r="F225" s="209"/>
      <c r="G225" s="209"/>
      <c r="H225" s="733"/>
      <c r="I225" s="790"/>
      <c r="J225" s="730"/>
      <c r="K225" s="209"/>
      <c r="L225" s="209"/>
      <c r="M225" s="122"/>
      <c r="N225" s="122"/>
      <c r="O225" s="122"/>
      <c r="P225" s="209"/>
      <c r="U225" s="209"/>
      <c r="Z225" s="286"/>
      <c r="AA225" s="192"/>
    </row>
    <row r="226" spans="2:31" ht="15" customHeight="1">
      <c r="B226" s="209"/>
      <c r="C226" s="787"/>
      <c r="D226" s="788"/>
      <c r="E226" s="789"/>
      <c r="F226" s="209"/>
      <c r="G226" s="209"/>
      <c r="H226" s="733"/>
      <c r="I226" s="790"/>
      <c r="J226" s="730"/>
      <c r="K226" s="209"/>
      <c r="L226" s="209"/>
      <c r="M226" s="122"/>
      <c r="N226" s="122"/>
      <c r="O226" s="122"/>
      <c r="P226" s="209"/>
      <c r="U226" s="209"/>
      <c r="V226" s="209"/>
      <c r="W226" s="122"/>
      <c r="X226" s="122"/>
      <c r="Y226" s="122"/>
      <c r="Z226" s="209"/>
      <c r="AE226" s="209"/>
    </row>
    <row r="227" spans="2:31" ht="15" customHeight="1">
      <c r="B227" s="209"/>
      <c r="C227" s="787"/>
      <c r="D227" s="788"/>
      <c r="E227" s="789"/>
      <c r="F227" s="209"/>
      <c r="G227" s="209"/>
      <c r="H227" s="733"/>
      <c r="I227" s="790"/>
      <c r="J227" s="730"/>
      <c r="K227" s="209"/>
      <c r="M227" s="163"/>
      <c r="N227" s="163"/>
      <c r="O227" s="163"/>
      <c r="Q227" s="209"/>
      <c r="R227" s="414"/>
      <c r="S227" s="414"/>
      <c r="T227" s="414"/>
      <c r="U227" s="209"/>
      <c r="V227" s="193"/>
      <c r="W227" s="280"/>
      <c r="X227" s="280"/>
      <c r="Y227" s="280"/>
      <c r="Z227" s="281"/>
      <c r="AA227" s="193"/>
      <c r="AB227" s="414"/>
      <c r="AC227" s="414"/>
      <c r="AD227" s="414"/>
    </row>
    <row r="228" spans="2:31" ht="15" customHeight="1">
      <c r="B228" s="209"/>
      <c r="C228" s="787"/>
      <c r="D228" s="788"/>
      <c r="E228" s="789"/>
      <c r="F228" s="209"/>
      <c r="G228" s="209"/>
      <c r="H228" s="733"/>
      <c r="I228" s="790"/>
      <c r="J228" s="730"/>
      <c r="K228" s="209"/>
      <c r="M228" s="122"/>
      <c r="N228" s="122"/>
      <c r="O228" s="122"/>
      <c r="P228" s="209"/>
      <c r="Q228" s="209"/>
      <c r="R228" s="414"/>
      <c r="S228" s="414"/>
      <c r="T228" s="414"/>
      <c r="U228" s="209"/>
      <c r="W228" s="122"/>
      <c r="X228" s="122"/>
      <c r="Y228" s="122"/>
      <c r="Z228" s="209"/>
      <c r="AA228" s="209"/>
      <c r="AB228" s="414"/>
      <c r="AC228" s="414"/>
      <c r="AD228" s="414"/>
      <c r="AE228" s="209"/>
    </row>
    <row r="229" spans="2:31" ht="15" customHeight="1">
      <c r="B229" s="209"/>
      <c r="C229" s="787"/>
      <c r="D229" s="788"/>
      <c r="E229" s="789"/>
      <c r="F229" s="209"/>
      <c r="G229" s="209"/>
      <c r="H229" s="733"/>
      <c r="I229" s="790"/>
      <c r="J229" s="730"/>
      <c r="K229" s="209"/>
      <c r="M229" s="163"/>
      <c r="N229" s="163"/>
      <c r="O229" s="163"/>
      <c r="Q229" s="209"/>
      <c r="R229" s="414"/>
      <c r="S229" s="414"/>
      <c r="T229" s="414"/>
      <c r="U229" s="209"/>
      <c r="V229" s="193"/>
      <c r="W229" s="280"/>
      <c r="X229" s="280"/>
      <c r="Y229" s="280"/>
      <c r="Z229" s="281"/>
      <c r="AA229" s="193"/>
      <c r="AB229" s="414"/>
      <c r="AC229" s="414"/>
      <c r="AD229" s="414"/>
    </row>
    <row r="230" spans="2:31" ht="15" customHeight="1">
      <c r="B230" s="209"/>
      <c r="C230" s="787"/>
      <c r="D230" s="788"/>
      <c r="E230" s="789"/>
      <c r="F230" s="209"/>
      <c r="G230" s="209"/>
      <c r="H230" s="733"/>
      <c r="I230" s="790"/>
      <c r="J230" s="730"/>
      <c r="K230" s="209"/>
      <c r="M230" s="122"/>
      <c r="N230" s="122"/>
      <c r="O230" s="122"/>
      <c r="P230" s="209"/>
      <c r="Q230" s="209"/>
      <c r="R230" s="414"/>
      <c r="S230" s="414"/>
      <c r="T230" s="414"/>
      <c r="U230" s="209"/>
      <c r="V230" s="209"/>
      <c r="W230" s="122"/>
      <c r="X230" s="122"/>
      <c r="Y230" s="122"/>
      <c r="Z230" s="209"/>
      <c r="AA230" s="416"/>
      <c r="AB230" s="414"/>
      <c r="AC230" s="414"/>
      <c r="AD230" s="414"/>
    </row>
    <row r="231" spans="2:31" ht="15" customHeight="1">
      <c r="B231" s="209"/>
      <c r="C231" s="787"/>
      <c r="D231" s="788"/>
      <c r="E231" s="789"/>
      <c r="F231" s="209"/>
      <c r="G231" s="209"/>
      <c r="H231" s="733"/>
      <c r="I231" s="790"/>
      <c r="J231" s="730"/>
      <c r="K231" s="209"/>
      <c r="L231" s="209"/>
      <c r="M231" s="122"/>
      <c r="N231" s="122"/>
      <c r="O231" s="122"/>
      <c r="P231" s="209"/>
      <c r="Q231" s="209"/>
      <c r="R231" s="414"/>
      <c r="S231" s="414"/>
      <c r="T231" s="414"/>
      <c r="U231" s="209"/>
      <c r="W231" s="163"/>
      <c r="X231" s="163"/>
      <c r="Y231" s="163"/>
      <c r="Z231" s="286"/>
      <c r="AA231" s="192"/>
      <c r="AB231" s="414"/>
      <c r="AC231" s="414"/>
      <c r="AD231" s="414"/>
    </row>
    <row r="232" spans="2:31" ht="15" customHeight="1">
      <c r="B232" s="209"/>
      <c r="C232" s="787"/>
      <c r="D232" s="788"/>
      <c r="E232" s="789"/>
      <c r="F232" s="209"/>
      <c r="G232" s="209"/>
      <c r="H232" s="733"/>
      <c r="I232" s="790"/>
      <c r="J232" s="730"/>
      <c r="K232" s="209" t="s">
        <v>338</v>
      </c>
      <c r="L232" s="209"/>
      <c r="M232" s="122"/>
      <c r="N232" s="122"/>
      <c r="O232" s="122"/>
      <c r="P232" s="209"/>
      <c r="Q232" s="209"/>
      <c r="R232" s="414"/>
      <c r="S232" s="414"/>
      <c r="T232" s="414"/>
      <c r="U232" s="209"/>
      <c r="V232" s="209"/>
      <c r="W232" s="122"/>
      <c r="X232" s="122"/>
      <c r="Y232" s="122"/>
      <c r="Z232" s="209"/>
      <c r="AA232" s="209"/>
      <c r="AB232" s="414"/>
      <c r="AC232" s="414"/>
      <c r="AD232" s="414"/>
      <c r="AE232" s="209"/>
    </row>
    <row r="233" spans="2:31" ht="15" customHeight="1">
      <c r="B233" s="209"/>
      <c r="C233" s="787"/>
      <c r="D233" s="788"/>
      <c r="E233" s="789"/>
      <c r="F233" s="209"/>
      <c r="G233" s="209"/>
      <c r="H233" s="733"/>
      <c r="I233" s="790"/>
      <c r="J233" s="730"/>
      <c r="K233" s="209" t="s">
        <v>338</v>
      </c>
      <c r="L233" s="209"/>
      <c r="M233" s="122"/>
      <c r="N233" s="122"/>
      <c r="O233" s="122"/>
      <c r="P233" s="209"/>
      <c r="Q233" s="209"/>
      <c r="R233" s="414"/>
      <c r="S233" s="414"/>
      <c r="T233" s="414"/>
      <c r="U233" s="209"/>
      <c r="V233" s="209"/>
      <c r="W233" s="122"/>
      <c r="X233" s="122"/>
      <c r="Y233" s="122"/>
      <c r="Z233" s="209"/>
      <c r="AA233" s="209"/>
      <c r="AB233" s="414"/>
      <c r="AC233" s="414"/>
      <c r="AD233" s="414"/>
      <c r="AE233" s="209"/>
    </row>
    <row r="234" spans="2:31" ht="15" customHeight="1">
      <c r="B234" s="209"/>
      <c r="C234" s="787"/>
      <c r="D234" s="788"/>
      <c r="E234" s="789"/>
      <c r="F234" s="209"/>
      <c r="G234" s="209"/>
      <c r="H234" s="733"/>
      <c r="I234" s="790"/>
      <c r="J234" s="730"/>
      <c r="K234" s="209" t="s">
        <v>338</v>
      </c>
      <c r="L234" s="209"/>
      <c r="M234" s="122"/>
      <c r="N234" s="122"/>
      <c r="O234" s="122"/>
      <c r="P234" s="209"/>
      <c r="Q234" s="209"/>
      <c r="R234" s="414"/>
      <c r="S234" s="414"/>
      <c r="T234" s="414"/>
      <c r="U234" s="209"/>
      <c r="V234" s="209"/>
      <c r="W234" s="122"/>
      <c r="X234" s="122"/>
      <c r="Y234" s="122"/>
      <c r="Z234" s="209"/>
      <c r="AA234" s="209"/>
      <c r="AB234" s="414"/>
      <c r="AC234" s="414"/>
      <c r="AD234" s="414"/>
      <c r="AE234" s="209"/>
    </row>
    <row r="235" spans="2:31" ht="15" customHeight="1">
      <c r="B235" s="209"/>
      <c r="C235" s="787"/>
      <c r="D235" s="788"/>
      <c r="E235" s="789"/>
      <c r="F235" s="209"/>
      <c r="G235" s="209"/>
      <c r="H235" s="733"/>
      <c r="I235" s="790"/>
      <c r="J235" s="730"/>
      <c r="K235" s="209" t="s">
        <v>338</v>
      </c>
      <c r="L235" s="209"/>
      <c r="M235" s="122"/>
      <c r="N235" s="122"/>
      <c r="O235" s="122"/>
      <c r="P235" s="209"/>
      <c r="Q235" s="209"/>
      <c r="R235" s="414"/>
      <c r="S235" s="414"/>
      <c r="T235" s="414"/>
      <c r="U235" s="209"/>
      <c r="V235" s="209"/>
      <c r="W235" s="122"/>
      <c r="X235" s="122"/>
      <c r="Y235" s="122"/>
      <c r="Z235" s="209"/>
      <c r="AA235" s="209"/>
      <c r="AB235" s="414"/>
      <c r="AC235" s="414"/>
      <c r="AD235" s="414"/>
      <c r="AE235" s="209"/>
    </row>
    <row r="236" spans="2:31" ht="15" customHeight="1">
      <c r="B236" s="209"/>
      <c r="C236" s="787"/>
      <c r="D236" s="788"/>
      <c r="E236" s="789"/>
      <c r="F236" s="209"/>
      <c r="G236" s="209"/>
      <c r="H236" s="733"/>
      <c r="I236" s="790"/>
      <c r="J236" s="730"/>
      <c r="K236" s="209" t="s">
        <v>338</v>
      </c>
      <c r="L236" s="209"/>
      <c r="M236" s="122"/>
      <c r="N236" s="122"/>
      <c r="O236" s="122"/>
      <c r="P236" s="209"/>
      <c r="Q236" s="209"/>
      <c r="R236" s="414"/>
      <c r="S236" s="414"/>
      <c r="T236" s="414"/>
      <c r="U236" s="209"/>
      <c r="V236" s="209"/>
      <c r="W236" s="122"/>
      <c r="X236" s="122"/>
      <c r="Y236" s="122"/>
      <c r="Z236" s="209"/>
      <c r="AA236" s="209"/>
      <c r="AB236" s="414"/>
      <c r="AC236" s="414"/>
      <c r="AD236" s="414"/>
      <c r="AE236" s="209"/>
    </row>
    <row r="237" spans="2:31" ht="15" customHeight="1">
      <c r="B237" s="209"/>
      <c r="C237" s="787"/>
      <c r="D237" s="788"/>
      <c r="E237" s="789"/>
      <c r="F237" s="209"/>
      <c r="G237" s="209"/>
      <c r="H237" s="733"/>
      <c r="I237" s="790"/>
      <c r="J237" s="730"/>
      <c r="K237" s="209" t="s">
        <v>338</v>
      </c>
      <c r="L237" s="209"/>
      <c r="M237" s="122"/>
      <c r="N237" s="122"/>
      <c r="O237" s="122"/>
      <c r="P237" s="209"/>
      <c r="Q237" s="209"/>
      <c r="R237" s="414"/>
      <c r="S237" s="414"/>
      <c r="T237" s="414"/>
      <c r="U237" s="209"/>
      <c r="V237" s="209"/>
      <c r="W237" s="122"/>
      <c r="X237" s="122"/>
      <c r="Y237" s="122"/>
      <c r="Z237" s="209"/>
      <c r="AA237" s="209"/>
      <c r="AB237" s="414"/>
      <c r="AC237" s="414"/>
      <c r="AD237" s="414"/>
      <c r="AE237" s="209"/>
    </row>
    <row r="238" spans="2:31" ht="15" customHeight="1">
      <c r="B238" s="209"/>
      <c r="C238" s="787"/>
      <c r="D238" s="788"/>
      <c r="E238" s="789"/>
      <c r="F238" s="209"/>
      <c r="G238" s="209"/>
      <c r="H238" s="733"/>
      <c r="I238" s="790"/>
      <c r="J238" s="730"/>
      <c r="K238" s="209" t="s">
        <v>338</v>
      </c>
      <c r="L238" s="209"/>
      <c r="M238" s="122"/>
      <c r="N238" s="122"/>
      <c r="O238" s="122"/>
      <c r="P238" s="209"/>
      <c r="Q238" s="209"/>
      <c r="R238" s="414"/>
      <c r="S238" s="414"/>
      <c r="T238" s="414"/>
      <c r="U238" s="209"/>
      <c r="V238" s="209"/>
      <c r="W238" s="122"/>
      <c r="X238" s="122"/>
      <c r="Y238" s="122"/>
      <c r="Z238" s="209"/>
      <c r="AA238" s="209"/>
      <c r="AB238" s="414"/>
      <c r="AC238" s="414"/>
      <c r="AD238" s="414"/>
      <c r="AE238" s="209"/>
    </row>
    <row r="239" spans="2:31" ht="15" customHeight="1">
      <c r="B239" s="209"/>
      <c r="C239" s="787"/>
      <c r="D239" s="788"/>
      <c r="E239" s="789"/>
      <c r="F239" s="209"/>
      <c r="G239" s="209"/>
      <c r="H239" s="733"/>
      <c r="I239" s="790"/>
      <c r="J239" s="730"/>
      <c r="K239" s="209"/>
      <c r="L239" s="421"/>
      <c r="M239" s="422"/>
      <c r="N239" s="422"/>
      <c r="O239" s="422"/>
      <c r="P239" s="421"/>
      <c r="Q239" s="209"/>
      <c r="R239" s="414"/>
      <c r="S239" s="414"/>
      <c r="T239" s="414"/>
      <c r="U239" s="209"/>
      <c r="W239" s="163"/>
      <c r="X239" s="163"/>
      <c r="Y239" s="163"/>
      <c r="Z239" s="286"/>
      <c r="AA239" s="192"/>
      <c r="AB239" s="414"/>
      <c r="AC239" s="414"/>
      <c r="AD239" s="414"/>
    </row>
    <row r="240" spans="2:31" ht="15" customHeight="1">
      <c r="B240" s="209"/>
      <c r="C240" s="787"/>
      <c r="D240" s="788"/>
      <c r="E240" s="789"/>
      <c r="F240" s="209"/>
      <c r="G240" s="209"/>
      <c r="H240" s="733"/>
      <c r="I240" s="790"/>
      <c r="J240" s="730"/>
      <c r="K240" s="209"/>
      <c r="M240" s="163"/>
      <c r="N240" s="163"/>
      <c r="O240" s="163"/>
      <c r="Q240" s="209"/>
      <c r="R240" s="414"/>
      <c r="S240" s="414"/>
      <c r="T240" s="414"/>
      <c r="U240" s="209"/>
      <c r="W240" s="163"/>
      <c r="X240" s="163"/>
      <c r="Y240" s="163"/>
      <c r="Z240" s="286"/>
      <c r="AA240" s="192"/>
      <c r="AB240" s="414"/>
      <c r="AC240" s="414"/>
      <c r="AD240" s="414"/>
    </row>
    <row r="241" spans="2:30" ht="15" customHeight="1">
      <c r="B241" s="209"/>
      <c r="C241" s="787"/>
      <c r="D241" s="788"/>
      <c r="E241" s="789"/>
      <c r="F241" s="209"/>
      <c r="G241" s="209"/>
      <c r="H241" s="733"/>
      <c r="I241" s="790"/>
      <c r="J241" s="730"/>
      <c r="K241" s="209"/>
      <c r="M241" s="163"/>
      <c r="N241" s="163"/>
      <c r="O241" s="163"/>
      <c r="Q241" s="209"/>
      <c r="R241" s="414"/>
      <c r="S241" s="414"/>
      <c r="T241" s="414"/>
      <c r="U241" s="209"/>
      <c r="V241" s="193"/>
      <c r="W241" s="280"/>
      <c r="X241" s="280"/>
      <c r="Y241" s="280"/>
      <c r="Z241" s="281"/>
      <c r="AA241" s="193"/>
      <c r="AB241" s="193"/>
      <c r="AC241" s="193"/>
      <c r="AD241" s="193"/>
    </row>
    <row r="242" spans="2:30" ht="15" customHeight="1">
      <c r="B242" s="209"/>
      <c r="C242" s="787"/>
      <c r="D242" s="788"/>
      <c r="E242" s="789"/>
      <c r="F242" s="209"/>
      <c r="G242" s="209"/>
      <c r="H242" s="733"/>
      <c r="I242" s="790"/>
      <c r="J242" s="730"/>
      <c r="K242" s="209"/>
      <c r="L242" s="193"/>
      <c r="M242" s="280"/>
      <c r="N242" s="280"/>
      <c r="O242" s="280"/>
      <c r="P242" s="281"/>
      <c r="Q242" s="193"/>
      <c r="R242" s="193"/>
      <c r="S242" s="193"/>
      <c r="T242" s="193"/>
      <c r="U242" s="209"/>
      <c r="V242" s="209"/>
      <c r="W242" s="122"/>
      <c r="X242" s="122"/>
      <c r="Y242" s="122"/>
      <c r="Z242" s="209"/>
      <c r="AA242" s="416"/>
      <c r="AB242" s="414"/>
      <c r="AC242" s="414"/>
      <c r="AD242" s="414"/>
    </row>
    <row r="243" spans="2:30" ht="15" customHeight="1">
      <c r="B243" s="209"/>
      <c r="C243" s="787"/>
      <c r="D243" s="788"/>
      <c r="E243" s="789"/>
      <c r="F243" s="209"/>
      <c r="G243" s="209"/>
      <c r="H243" s="733"/>
      <c r="I243" s="790"/>
      <c r="J243" s="730"/>
      <c r="K243" s="209"/>
      <c r="L243" s="209"/>
      <c r="M243" s="122"/>
      <c r="N243" s="122"/>
      <c r="O243" s="122"/>
      <c r="P243" s="209"/>
      <c r="Q243" s="209"/>
      <c r="R243" s="414"/>
      <c r="S243" s="414"/>
      <c r="T243" s="414"/>
      <c r="U243" s="209"/>
      <c r="V243" s="193"/>
      <c r="W243" s="280"/>
      <c r="X243" s="280"/>
      <c r="Y243" s="280"/>
      <c r="Z243" s="281"/>
      <c r="AA243" s="193"/>
      <c r="AB243" s="193"/>
      <c r="AC243" s="193"/>
      <c r="AD243" s="193"/>
    </row>
    <row r="244" spans="2:30" ht="15" customHeight="1">
      <c r="B244" s="209"/>
      <c r="C244" s="787"/>
      <c r="D244" s="788"/>
      <c r="E244" s="789"/>
      <c r="F244" s="209"/>
      <c r="G244" s="209"/>
      <c r="H244" s="733"/>
      <c r="I244" s="790"/>
      <c r="J244" s="730"/>
      <c r="K244" s="209"/>
      <c r="L244" s="193"/>
      <c r="M244" s="280"/>
      <c r="N244" s="280"/>
      <c r="O244" s="280"/>
      <c r="P244" s="281"/>
      <c r="Q244" s="193"/>
      <c r="R244" s="193"/>
      <c r="S244" s="193"/>
      <c r="T244" s="193"/>
      <c r="U244" s="209"/>
      <c r="W244" s="163"/>
      <c r="X244" s="163"/>
      <c r="Y244" s="163"/>
      <c r="Z244" s="286"/>
      <c r="AA244" s="192"/>
      <c r="AB244" s="414"/>
      <c r="AC244" s="414"/>
      <c r="AD244" s="414"/>
    </row>
    <row r="245" spans="2:30" ht="15" customHeight="1">
      <c r="B245" s="209"/>
      <c r="C245" s="787"/>
      <c r="D245" s="788"/>
      <c r="E245" s="789"/>
      <c r="F245" s="209"/>
      <c r="G245" s="209"/>
      <c r="H245" s="733"/>
      <c r="I245" s="790"/>
      <c r="J245" s="730"/>
      <c r="K245" s="209"/>
      <c r="M245" s="163"/>
      <c r="N245" s="163"/>
      <c r="O245" s="163"/>
      <c r="Q245" s="209"/>
      <c r="R245" s="414"/>
      <c r="S245" s="414"/>
      <c r="T245" s="414"/>
      <c r="U245" s="209"/>
      <c r="W245" s="163"/>
      <c r="X245" s="163"/>
      <c r="Y245" s="163"/>
      <c r="Z245" s="286"/>
      <c r="AA245" s="192"/>
      <c r="AB245" s="414"/>
      <c r="AC245" s="414"/>
      <c r="AD245" s="414"/>
    </row>
    <row r="246" spans="2:30" ht="15" customHeight="1">
      <c r="B246" s="209"/>
      <c r="C246" s="787"/>
      <c r="D246" s="788"/>
      <c r="E246" s="789"/>
      <c r="F246" s="209"/>
      <c r="G246" s="209"/>
      <c r="H246" s="733"/>
      <c r="I246" s="790"/>
      <c r="J246" s="730"/>
      <c r="K246" s="209"/>
      <c r="M246" s="163"/>
      <c r="N246" s="163"/>
      <c r="O246" s="163"/>
      <c r="Q246" s="209"/>
      <c r="R246" s="414"/>
      <c r="S246" s="414"/>
      <c r="T246" s="414"/>
      <c r="U246" s="209"/>
      <c r="V246" s="193"/>
      <c r="W246" s="280"/>
      <c r="X246" s="280"/>
      <c r="Y246" s="280"/>
      <c r="Z246" s="281"/>
      <c r="AA246" s="193"/>
      <c r="AB246" s="193"/>
      <c r="AC246" s="193"/>
      <c r="AD246" s="193"/>
    </row>
    <row r="247" spans="2:30" ht="15" customHeight="1">
      <c r="B247" s="209"/>
      <c r="C247" s="787"/>
      <c r="D247" s="788"/>
      <c r="E247" s="789"/>
      <c r="F247" s="209"/>
      <c r="G247" s="209"/>
      <c r="H247" s="733"/>
      <c r="I247" s="790"/>
      <c r="J247" s="730"/>
      <c r="K247" s="209"/>
      <c r="L247" s="193"/>
      <c r="M247" s="280"/>
      <c r="N247" s="280"/>
      <c r="O247" s="280"/>
      <c r="P247" s="281"/>
      <c r="Q247" s="193"/>
      <c r="R247" s="193"/>
      <c r="S247" s="193"/>
      <c r="T247" s="193"/>
      <c r="U247" s="209"/>
      <c r="V247" s="193"/>
      <c r="W247" s="280"/>
      <c r="X247" s="280"/>
      <c r="Y247" s="280"/>
      <c r="Z247" s="281"/>
      <c r="AA247" s="193"/>
      <c r="AB247" s="193"/>
      <c r="AC247" s="193"/>
      <c r="AD247" s="193"/>
    </row>
    <row r="248" spans="2:30" ht="15" customHeight="1">
      <c r="B248" s="209"/>
      <c r="C248" s="787"/>
      <c r="D248" s="788"/>
      <c r="E248" s="789"/>
      <c r="F248" s="209"/>
      <c r="G248" s="209"/>
      <c r="H248" s="733"/>
      <c r="I248" s="790"/>
      <c r="J248" s="730"/>
      <c r="K248" s="209"/>
      <c r="L248" s="193"/>
      <c r="M248" s="280"/>
      <c r="N248" s="280"/>
      <c r="O248" s="280"/>
      <c r="P248" s="281"/>
      <c r="Q248" s="193"/>
      <c r="R248" s="193"/>
      <c r="S248" s="193"/>
      <c r="T248" s="193"/>
      <c r="U248" s="209"/>
      <c r="W248" s="163"/>
      <c r="X248" s="163"/>
      <c r="Y248" s="163"/>
      <c r="Z248" s="286"/>
      <c r="AA248" s="192"/>
      <c r="AB248" s="414"/>
      <c r="AC248" s="414"/>
      <c r="AD248" s="414"/>
    </row>
    <row r="249" spans="2:30" ht="15" customHeight="1">
      <c r="B249" s="209"/>
      <c r="C249" s="787"/>
      <c r="D249" s="788"/>
      <c r="E249" s="789"/>
      <c r="F249" s="209"/>
      <c r="G249" s="209"/>
      <c r="H249" s="733"/>
      <c r="I249" s="790"/>
      <c r="J249" s="730"/>
      <c r="K249" s="209"/>
      <c r="M249" s="163"/>
      <c r="N249" s="163"/>
      <c r="O249" s="163"/>
      <c r="Q249" s="209"/>
      <c r="R249" s="414"/>
      <c r="S249" s="414"/>
      <c r="T249" s="414"/>
      <c r="U249" s="209"/>
      <c r="W249" s="163"/>
      <c r="X249" s="163"/>
      <c r="Y249" s="163"/>
      <c r="Z249" s="286"/>
      <c r="AA249" s="192"/>
      <c r="AB249" s="414"/>
      <c r="AC249" s="414"/>
      <c r="AD249" s="414"/>
    </row>
    <row r="250" spans="2:30" ht="15" customHeight="1">
      <c r="B250" s="209"/>
      <c r="C250" s="787"/>
      <c r="D250" s="788"/>
      <c r="E250" s="789"/>
      <c r="F250" s="209"/>
      <c r="G250" s="209"/>
      <c r="H250" s="733"/>
      <c r="I250" s="790"/>
      <c r="J250" s="730"/>
      <c r="K250" s="209"/>
      <c r="M250" s="163"/>
      <c r="N250" s="163"/>
      <c r="O250" s="163"/>
      <c r="Q250" s="209"/>
      <c r="R250" s="414"/>
      <c r="S250" s="414"/>
      <c r="T250" s="414"/>
      <c r="U250" s="209"/>
      <c r="V250" s="419"/>
      <c r="W250" s="420"/>
      <c r="X250" s="420"/>
      <c r="Y250" s="420"/>
      <c r="Z250" s="419"/>
      <c r="AA250" s="192"/>
      <c r="AB250" s="414"/>
      <c r="AC250" s="414"/>
      <c r="AD250" s="414"/>
    </row>
    <row r="251" spans="2:30" ht="15" customHeight="1">
      <c r="B251" s="209"/>
      <c r="C251" s="787"/>
      <c r="D251" s="788"/>
      <c r="E251" s="789"/>
      <c r="F251" s="209"/>
      <c r="G251" s="209"/>
      <c r="H251" s="733"/>
      <c r="I251" s="790"/>
      <c r="J251" s="730"/>
      <c r="K251" s="209"/>
      <c r="L251" s="419"/>
      <c r="M251" s="420"/>
      <c r="N251" s="420"/>
      <c r="O251" s="420"/>
      <c r="P251" s="419"/>
      <c r="Q251" s="209"/>
      <c r="R251" s="414"/>
      <c r="S251" s="414"/>
      <c r="T251" s="414"/>
      <c r="U251" s="209"/>
      <c r="W251" s="163"/>
      <c r="X251" s="163"/>
      <c r="Y251" s="163"/>
      <c r="Z251" s="286"/>
      <c r="AA251" s="192"/>
      <c r="AB251" s="414"/>
      <c r="AC251" s="414"/>
      <c r="AD251" s="414"/>
    </row>
    <row r="252" spans="2:30" ht="15" customHeight="1">
      <c r="B252" s="209"/>
      <c r="C252" s="787"/>
      <c r="D252" s="788"/>
      <c r="E252" s="789"/>
      <c r="F252" s="209"/>
      <c r="G252" s="209"/>
      <c r="H252" s="733"/>
      <c r="I252" s="790"/>
      <c r="J252" s="730"/>
      <c r="K252" s="209"/>
      <c r="M252" s="163"/>
      <c r="N252" s="163"/>
      <c r="O252" s="163"/>
      <c r="Q252" s="209"/>
      <c r="R252" s="414"/>
      <c r="S252" s="414"/>
      <c r="T252" s="414"/>
      <c r="U252" s="209"/>
      <c r="V252" s="209"/>
      <c r="W252" s="122"/>
      <c r="X252" s="122"/>
      <c r="Y252" s="122"/>
      <c r="Z252" s="209"/>
      <c r="AA252" s="416"/>
      <c r="AB252" s="414"/>
      <c r="AC252" s="414"/>
      <c r="AD252" s="414"/>
    </row>
    <row r="253" spans="2:30" ht="15" customHeight="1">
      <c r="B253" s="209"/>
      <c r="C253" s="787"/>
      <c r="D253" s="788"/>
      <c r="E253" s="789"/>
      <c r="F253" s="209"/>
      <c r="G253" s="209"/>
      <c r="H253" s="733"/>
      <c r="I253" s="790"/>
      <c r="J253" s="730"/>
      <c r="K253" s="209"/>
      <c r="L253" s="209"/>
      <c r="M253" s="122"/>
      <c r="N253" s="122"/>
      <c r="O253" s="122"/>
      <c r="P253" s="209"/>
      <c r="Q253" s="209"/>
      <c r="R253" s="414"/>
      <c r="S253" s="414"/>
      <c r="T253" s="414"/>
      <c r="U253" s="209"/>
      <c r="V253" s="421"/>
      <c r="W253" s="422"/>
      <c r="X253" s="422"/>
      <c r="Y253" s="422"/>
      <c r="Z253" s="421"/>
      <c r="AA253" s="192"/>
      <c r="AB253" s="414"/>
      <c r="AC253" s="414"/>
      <c r="AD253" s="414"/>
    </row>
    <row r="254" spans="2:30" ht="15" customHeight="1">
      <c r="B254" s="209"/>
      <c r="C254" s="787"/>
      <c r="D254" s="788"/>
      <c r="E254" s="789"/>
      <c r="F254" s="209"/>
      <c r="G254" s="209"/>
      <c r="H254" s="733"/>
      <c r="I254" s="790"/>
      <c r="J254" s="730"/>
      <c r="K254" s="209"/>
      <c r="L254" s="421"/>
      <c r="M254" s="422"/>
      <c r="N254" s="422"/>
      <c r="O254" s="422"/>
      <c r="P254" s="421"/>
      <c r="Q254" s="209"/>
      <c r="R254" s="414"/>
      <c r="S254" s="414"/>
      <c r="T254" s="414"/>
      <c r="U254" s="209"/>
      <c r="V254" s="421"/>
      <c r="W254" s="422"/>
      <c r="X254" s="422"/>
      <c r="Y254" s="422"/>
      <c r="Z254" s="421"/>
      <c r="AA254" s="192"/>
      <c r="AB254" s="414"/>
      <c r="AC254" s="414"/>
      <c r="AD254" s="414"/>
    </row>
    <row r="255" spans="2:30" ht="15" customHeight="1">
      <c r="B255" s="209"/>
      <c r="C255" s="787"/>
      <c r="D255" s="788"/>
      <c r="E255" s="789"/>
      <c r="F255" s="209"/>
      <c r="G255" s="209"/>
      <c r="H255" s="733"/>
      <c r="I255" s="790"/>
      <c r="J255" s="730"/>
      <c r="K255" s="209"/>
      <c r="L255" s="421"/>
      <c r="M255" s="422"/>
      <c r="N255" s="422"/>
      <c r="O255" s="422"/>
      <c r="P255" s="421"/>
      <c r="Q255" s="209"/>
      <c r="R255" s="414"/>
      <c r="S255" s="414"/>
      <c r="T255" s="414"/>
      <c r="U255" s="209"/>
      <c r="V255" s="421"/>
      <c r="W255" s="422"/>
      <c r="X255" s="422"/>
      <c r="Y255" s="422"/>
      <c r="Z255" s="421"/>
      <c r="AA255" s="192"/>
      <c r="AB255" s="414"/>
      <c r="AC255" s="414"/>
      <c r="AD255" s="414"/>
    </row>
    <row r="256" spans="2:30" ht="15" customHeight="1">
      <c r="B256" s="209"/>
      <c r="C256" s="787"/>
      <c r="D256" s="788"/>
      <c r="E256" s="789"/>
      <c r="F256" s="209"/>
      <c r="G256" s="209"/>
      <c r="H256" s="733"/>
      <c r="I256" s="790"/>
      <c r="J256" s="730"/>
      <c r="K256" s="209"/>
      <c r="L256" s="421"/>
      <c r="M256" s="422"/>
      <c r="N256" s="422"/>
      <c r="O256" s="422"/>
      <c r="P256" s="421"/>
      <c r="Q256" s="209"/>
      <c r="R256" s="414"/>
      <c r="S256" s="414"/>
      <c r="T256" s="414"/>
      <c r="U256" s="209"/>
      <c r="W256" s="163"/>
      <c r="X256" s="163"/>
      <c r="Y256" s="163"/>
      <c r="Z256" s="286"/>
      <c r="AA256" s="192"/>
      <c r="AB256" s="414"/>
      <c r="AC256" s="414"/>
      <c r="AD256" s="414"/>
    </row>
    <row r="257" spans="2:30" ht="15" customHeight="1">
      <c r="B257" s="209"/>
      <c r="C257" s="787"/>
      <c r="D257" s="788"/>
      <c r="E257" s="789"/>
      <c r="F257" s="209"/>
      <c r="G257" s="209"/>
      <c r="H257" s="733"/>
      <c r="I257" s="790"/>
      <c r="J257" s="730"/>
      <c r="K257" s="209"/>
      <c r="M257" s="163"/>
      <c r="N257" s="163"/>
      <c r="O257" s="163"/>
      <c r="Q257" s="209"/>
      <c r="R257" s="414"/>
      <c r="S257" s="414"/>
      <c r="T257" s="414"/>
      <c r="U257" s="209"/>
      <c r="W257" s="163"/>
      <c r="X257" s="163"/>
      <c r="Y257" s="163"/>
      <c r="Z257" s="286"/>
      <c r="AA257" s="192"/>
      <c r="AB257" s="421"/>
      <c r="AC257" s="414"/>
      <c r="AD257" s="414"/>
    </row>
    <row r="258" spans="2:30" ht="15" customHeight="1">
      <c r="B258" s="209"/>
      <c r="C258" s="787"/>
      <c r="D258" s="788"/>
      <c r="E258" s="789"/>
      <c r="F258" s="209"/>
      <c r="G258" s="209"/>
      <c r="H258" s="733"/>
      <c r="I258" s="790"/>
      <c r="J258" s="730"/>
      <c r="K258" s="209"/>
      <c r="M258" s="163"/>
      <c r="N258" s="163"/>
      <c r="O258" s="163"/>
      <c r="Q258" s="209"/>
      <c r="R258" s="421"/>
      <c r="S258" s="414"/>
      <c r="T258" s="414"/>
      <c r="U258" s="209"/>
      <c r="W258" s="163"/>
      <c r="X258" s="163"/>
      <c r="Y258" s="163"/>
      <c r="Z258" s="286"/>
      <c r="AA258" s="192"/>
      <c r="AB258" s="414"/>
      <c r="AC258" s="414"/>
      <c r="AD258" s="414"/>
    </row>
    <row r="259" spans="2:30" ht="15" customHeight="1">
      <c r="B259" s="209"/>
      <c r="C259" s="787"/>
      <c r="D259" s="788"/>
      <c r="E259" s="789"/>
      <c r="F259" s="209"/>
      <c r="G259" s="209"/>
      <c r="H259" s="733"/>
      <c r="I259" s="790"/>
      <c r="J259" s="730"/>
      <c r="K259" s="209"/>
      <c r="M259" s="163"/>
      <c r="N259" s="163"/>
      <c r="O259" s="163"/>
      <c r="Q259" s="209"/>
      <c r="R259" s="414"/>
      <c r="S259" s="414"/>
      <c r="T259" s="414"/>
      <c r="U259" s="209"/>
      <c r="V259" s="193"/>
      <c r="W259" s="280"/>
      <c r="X259" s="280"/>
      <c r="Y259" s="280"/>
      <c r="Z259" s="281"/>
      <c r="AA259" s="193"/>
      <c r="AB259" s="193"/>
      <c r="AC259" s="193"/>
      <c r="AD259" s="193"/>
    </row>
    <row r="260" spans="2:30" ht="15" customHeight="1">
      <c r="B260" s="209"/>
      <c r="C260" s="787"/>
      <c r="D260" s="788"/>
      <c r="E260" s="789"/>
      <c r="F260" s="209"/>
      <c r="G260" s="209"/>
      <c r="H260" s="733"/>
      <c r="I260" s="790"/>
      <c r="J260" s="209"/>
      <c r="K260" s="414"/>
      <c r="L260" s="193"/>
      <c r="M260" s="280"/>
      <c r="N260" s="280"/>
      <c r="O260" s="280"/>
      <c r="P260" s="281"/>
      <c r="Q260" s="193"/>
      <c r="R260" s="193"/>
      <c r="S260" s="193"/>
      <c r="T260" s="193"/>
      <c r="U260" s="414"/>
      <c r="V260" s="209"/>
    </row>
    <row r="261" spans="2:30" ht="15" customHeight="1">
      <c r="B261" s="209"/>
      <c r="C261" s="787"/>
      <c r="D261" s="788"/>
      <c r="E261" s="789"/>
      <c r="F261" s="209"/>
      <c r="G261" s="209"/>
      <c r="H261" s="733"/>
      <c r="I261" s="790"/>
      <c r="J261" s="209"/>
      <c r="L261" s="193"/>
      <c r="M261" s="280"/>
      <c r="N261" s="280"/>
      <c r="O261" s="280"/>
      <c r="P261" s="281"/>
      <c r="Q261" s="193"/>
      <c r="R261" s="193"/>
      <c r="S261" s="193"/>
      <c r="T261" s="193"/>
      <c r="V261" s="209"/>
    </row>
    <row r="262" spans="2:30" ht="15" customHeight="1">
      <c r="B262" s="209"/>
      <c r="C262" s="787"/>
      <c r="D262" s="788"/>
      <c r="E262" s="789"/>
      <c r="F262" s="209"/>
      <c r="G262" s="209"/>
      <c r="H262" s="733"/>
      <c r="I262" s="790"/>
      <c r="J262" s="209"/>
      <c r="M262" s="163"/>
      <c r="N262" s="163"/>
      <c r="O262" s="163"/>
      <c r="Q262" s="209"/>
      <c r="R262" s="414"/>
      <c r="S262" s="414"/>
      <c r="T262" s="414"/>
      <c r="V262" s="209"/>
    </row>
    <row r="263" spans="2:30" ht="15" customHeight="1">
      <c r="B263" s="209"/>
      <c r="C263" s="787"/>
      <c r="D263" s="788"/>
      <c r="E263" s="789"/>
      <c r="F263" s="209"/>
      <c r="G263" s="209"/>
      <c r="H263" s="733"/>
      <c r="I263" s="790"/>
      <c r="J263" s="209"/>
      <c r="M263" s="163"/>
      <c r="N263" s="163"/>
      <c r="O263" s="163"/>
      <c r="Q263" s="209"/>
      <c r="R263" s="414"/>
      <c r="S263" s="414"/>
      <c r="T263" s="414"/>
      <c r="V263" s="209"/>
    </row>
    <row r="264" spans="2:30" ht="15" customHeight="1">
      <c r="B264" s="209"/>
      <c r="C264" s="289"/>
      <c r="D264" s="788"/>
      <c r="E264" s="789"/>
      <c r="F264" s="209"/>
      <c r="G264" s="209"/>
      <c r="H264" s="733"/>
      <c r="I264" s="790"/>
      <c r="J264" s="209"/>
      <c r="M264" s="163"/>
      <c r="N264" s="163"/>
      <c r="O264" s="163"/>
      <c r="Q264" s="209"/>
      <c r="R264" s="414"/>
      <c r="S264" s="414"/>
      <c r="T264" s="414"/>
      <c r="V264" s="209"/>
    </row>
    <row r="265" spans="2:30" ht="15" customHeight="1">
      <c r="B265" s="209"/>
      <c r="C265" s="289"/>
      <c r="D265" s="788"/>
      <c r="E265" s="789"/>
      <c r="F265" s="209"/>
      <c r="G265" s="209"/>
      <c r="H265" s="733"/>
      <c r="I265" s="790"/>
      <c r="J265" s="209"/>
      <c r="M265" s="163"/>
      <c r="N265" s="163"/>
      <c r="O265" s="163"/>
      <c r="Q265" s="209"/>
      <c r="R265" s="414"/>
      <c r="S265" s="414"/>
      <c r="T265" s="414"/>
      <c r="V265" s="209"/>
    </row>
    <row r="266" spans="2:30" ht="15" customHeight="1">
      <c r="B266" s="209"/>
      <c r="C266" s="289"/>
      <c r="D266" s="788"/>
      <c r="E266" s="789"/>
      <c r="F266" s="209"/>
      <c r="G266" s="209"/>
      <c r="H266" s="733"/>
      <c r="I266" s="790"/>
      <c r="J266" s="209"/>
      <c r="M266" s="163"/>
      <c r="N266" s="163"/>
      <c r="O266" s="163"/>
      <c r="Q266" s="209"/>
      <c r="R266" s="414"/>
      <c r="S266" s="414"/>
      <c r="T266" s="414"/>
      <c r="V266" s="209"/>
    </row>
    <row r="267" spans="2:30" ht="15" customHeight="1">
      <c r="B267" s="209"/>
      <c r="C267" s="289"/>
      <c r="D267" s="788"/>
      <c r="E267" s="789"/>
      <c r="F267" s="209"/>
      <c r="G267" s="209"/>
      <c r="H267" s="733"/>
      <c r="I267" s="790"/>
      <c r="J267" s="209"/>
      <c r="M267" s="163"/>
      <c r="N267" s="163"/>
      <c r="O267" s="163"/>
      <c r="Q267" s="209"/>
      <c r="R267" s="414"/>
      <c r="S267" s="414"/>
      <c r="T267" s="414"/>
      <c r="V267" s="209"/>
    </row>
    <row r="268" spans="2:30" ht="15" customHeight="1">
      <c r="B268" s="209"/>
      <c r="C268" s="289"/>
      <c r="D268" s="788"/>
      <c r="E268" s="789"/>
      <c r="F268" s="209"/>
      <c r="G268" s="209"/>
      <c r="H268" s="733"/>
      <c r="I268" s="790"/>
      <c r="J268" s="209"/>
      <c r="K268" s="209"/>
      <c r="M268" s="163"/>
      <c r="N268" s="163"/>
      <c r="O268" s="163"/>
      <c r="Q268" s="209"/>
      <c r="R268" s="414"/>
      <c r="S268" s="414"/>
      <c r="T268" s="414"/>
      <c r="U268" s="209"/>
      <c r="V268" s="209"/>
    </row>
    <row r="269" spans="2:30" ht="15" customHeight="1">
      <c r="B269" s="209"/>
      <c r="C269" s="289"/>
      <c r="D269" s="788"/>
      <c r="E269" s="789"/>
      <c r="F269" s="209"/>
      <c r="G269" s="209"/>
      <c r="H269" s="733"/>
      <c r="I269" s="790"/>
      <c r="J269" s="209"/>
      <c r="M269" s="163"/>
      <c r="N269" s="163"/>
      <c r="O269" s="163"/>
      <c r="Q269" s="209"/>
      <c r="R269" s="414"/>
      <c r="S269" s="414"/>
      <c r="T269" s="414"/>
      <c r="V269" s="209"/>
    </row>
    <row r="270" spans="2:30" ht="15" customHeight="1">
      <c r="B270" s="209"/>
      <c r="C270" s="289"/>
      <c r="D270" s="788"/>
      <c r="E270" s="789"/>
      <c r="F270" s="209"/>
      <c r="G270" s="209"/>
      <c r="H270" s="733"/>
      <c r="I270" s="790"/>
      <c r="J270" s="209"/>
      <c r="M270" s="163"/>
      <c r="N270" s="163"/>
      <c r="O270" s="163"/>
      <c r="Q270" s="209"/>
      <c r="R270" s="414"/>
      <c r="S270" s="414"/>
      <c r="T270" s="414"/>
      <c r="V270" s="418"/>
    </row>
    <row r="271" spans="2:30" ht="15" customHeight="1">
      <c r="B271" s="209"/>
      <c r="C271" s="289"/>
      <c r="D271" s="788"/>
      <c r="E271" s="789"/>
      <c r="F271" s="209"/>
      <c r="G271" s="209"/>
      <c r="H271" s="733"/>
      <c r="I271" s="790"/>
      <c r="J271" s="209"/>
      <c r="L271" s="279"/>
      <c r="M271" s="163"/>
      <c r="N271" s="163"/>
      <c r="O271" s="163"/>
      <c r="Q271" s="209"/>
      <c r="R271" s="414"/>
      <c r="S271" s="414"/>
      <c r="T271" s="414"/>
      <c r="V271" s="418"/>
    </row>
    <row r="272" spans="2:30" ht="15" customHeight="1">
      <c r="B272" s="209"/>
      <c r="C272" s="289"/>
      <c r="D272" s="788"/>
      <c r="E272" s="789"/>
      <c r="F272" s="209"/>
      <c r="G272" s="209"/>
      <c r="H272" s="733"/>
      <c r="I272" s="790"/>
      <c r="J272" s="209"/>
      <c r="M272" s="163"/>
      <c r="N272" s="163"/>
      <c r="O272" s="163"/>
      <c r="Q272" s="209"/>
      <c r="R272" s="414"/>
      <c r="S272" s="421"/>
      <c r="T272" s="414"/>
      <c r="V272" s="209"/>
    </row>
    <row r="273" spans="2:22" ht="15" customHeight="1">
      <c r="B273" s="209"/>
      <c r="C273" s="289"/>
      <c r="D273" s="788"/>
      <c r="E273" s="789"/>
      <c r="F273" s="209"/>
      <c r="G273" s="209"/>
      <c r="H273" s="733"/>
      <c r="I273" s="790"/>
      <c r="J273" s="209"/>
      <c r="M273" s="163"/>
      <c r="N273" s="163"/>
      <c r="O273" s="163"/>
      <c r="R273" s="414"/>
      <c r="S273" s="414"/>
      <c r="T273" s="414"/>
    </row>
    <row r="274" spans="2:22" ht="15" customHeight="1">
      <c r="B274" s="209"/>
      <c r="C274" s="289"/>
      <c r="D274" s="788"/>
      <c r="E274" s="789"/>
      <c r="F274" s="209"/>
      <c r="G274" s="209"/>
      <c r="H274" s="733"/>
      <c r="I274" s="790"/>
      <c r="J274" s="209"/>
      <c r="M274" s="163"/>
      <c r="N274" s="163"/>
      <c r="O274" s="163"/>
      <c r="V274" s="209"/>
    </row>
    <row r="275" spans="2:22" ht="15" customHeight="1">
      <c r="B275" s="209"/>
      <c r="C275" s="289"/>
      <c r="D275" s="788"/>
      <c r="E275" s="789"/>
      <c r="F275" s="209"/>
      <c r="G275" s="209"/>
      <c r="H275" s="733"/>
      <c r="I275" s="790"/>
      <c r="J275" s="209"/>
      <c r="M275" s="163"/>
      <c r="N275" s="163"/>
      <c r="O275" s="163"/>
      <c r="V275" s="209"/>
    </row>
    <row r="276" spans="2:22" ht="15" customHeight="1">
      <c r="B276" s="209"/>
      <c r="C276" s="289"/>
      <c r="D276" s="788"/>
      <c r="E276" s="789"/>
      <c r="F276" s="209"/>
      <c r="G276" s="209"/>
      <c r="H276" s="733"/>
      <c r="I276" s="790"/>
      <c r="J276" s="209"/>
      <c r="K276" s="421"/>
      <c r="L276" s="209"/>
      <c r="M276" s="122"/>
      <c r="N276" s="122"/>
      <c r="O276" s="122"/>
      <c r="P276" s="209"/>
      <c r="Q276" s="209"/>
      <c r="R276" s="414"/>
      <c r="S276" s="414"/>
      <c r="T276" s="414"/>
      <c r="U276" s="421"/>
      <c r="V276" s="423"/>
    </row>
    <row r="277" spans="2:22" ht="15" customHeight="1">
      <c r="B277" s="209"/>
      <c r="C277" s="289"/>
      <c r="D277" s="788"/>
      <c r="E277" s="789"/>
      <c r="F277" s="209"/>
      <c r="G277" s="209"/>
      <c r="H277" s="733"/>
      <c r="I277" s="790"/>
      <c r="J277" s="209"/>
      <c r="K277" s="419"/>
      <c r="L277" s="421"/>
      <c r="M277" s="422"/>
      <c r="N277" s="422"/>
      <c r="O277" s="422"/>
      <c r="P277" s="421"/>
      <c r="Q277" s="418"/>
      <c r="R277" s="414"/>
      <c r="S277" s="414"/>
      <c r="T277" s="414"/>
      <c r="U277" s="419"/>
      <c r="V277" s="418"/>
    </row>
    <row r="278" spans="2:22" ht="15" customHeight="1">
      <c r="B278" s="209"/>
      <c r="C278" s="289"/>
      <c r="D278" s="788"/>
      <c r="E278" s="789"/>
      <c r="F278" s="209"/>
      <c r="G278" s="209"/>
      <c r="H278" s="733"/>
      <c r="I278" s="790"/>
      <c r="J278" s="209"/>
      <c r="K278" s="421"/>
      <c r="L278" s="209"/>
      <c r="M278" s="122"/>
      <c r="N278" s="122"/>
      <c r="O278" s="122"/>
      <c r="P278" s="209"/>
      <c r="Q278" s="209"/>
      <c r="R278" s="414"/>
      <c r="S278" s="414"/>
      <c r="T278" s="414"/>
      <c r="U278" s="421"/>
      <c r="V278" s="418"/>
    </row>
    <row r="279" spans="2:22" ht="15" customHeight="1">
      <c r="B279" s="209"/>
      <c r="C279" s="289"/>
      <c r="D279" s="788"/>
      <c r="E279" s="789"/>
      <c r="F279" s="209"/>
      <c r="G279" s="209"/>
      <c r="H279" s="733"/>
      <c r="I279" s="790"/>
      <c r="J279" s="209"/>
      <c r="L279" s="193"/>
      <c r="M279" s="280"/>
      <c r="N279" s="280"/>
      <c r="O279" s="280"/>
      <c r="P279" s="281"/>
      <c r="Q279" s="193"/>
      <c r="R279" s="193"/>
      <c r="S279" s="193"/>
      <c r="T279" s="193"/>
      <c r="V279" s="209"/>
    </row>
    <row r="280" spans="2:22" ht="15" customHeight="1">
      <c r="B280" s="209"/>
      <c r="C280" s="289"/>
      <c r="D280" s="788"/>
      <c r="E280" s="789"/>
      <c r="F280" s="209"/>
      <c r="G280" s="209"/>
      <c r="H280" s="733"/>
      <c r="I280" s="790"/>
      <c r="J280" s="209"/>
      <c r="K280" s="421"/>
      <c r="L280" s="193"/>
      <c r="M280" s="280"/>
      <c r="N280" s="280"/>
      <c r="O280" s="280"/>
      <c r="P280" s="281"/>
      <c r="Q280" s="193"/>
      <c r="R280" s="193"/>
      <c r="S280" s="193"/>
      <c r="T280" s="193"/>
      <c r="U280" s="421"/>
      <c r="V280" s="418"/>
    </row>
    <row r="281" spans="2:22" ht="15" customHeight="1">
      <c r="B281" s="209"/>
      <c r="C281" s="289"/>
      <c r="D281" s="788"/>
      <c r="E281" s="789"/>
      <c r="F281" s="209"/>
      <c r="G281" s="209"/>
      <c r="H281" s="733"/>
      <c r="I281" s="790"/>
      <c r="J281" s="209"/>
      <c r="L281" s="284"/>
      <c r="M281" s="285"/>
      <c r="N281" s="285"/>
      <c r="O281" s="285"/>
      <c r="P281" s="284"/>
      <c r="Q281" s="193"/>
      <c r="R281" s="284"/>
      <c r="S281" s="284"/>
      <c r="T281" s="284"/>
      <c r="V281" s="209"/>
    </row>
    <row r="282" spans="2:22" ht="15" customHeight="1">
      <c r="B282" s="209"/>
      <c r="C282" s="289"/>
      <c r="D282" s="788"/>
      <c r="E282" s="789"/>
      <c r="F282" s="209"/>
      <c r="G282" s="209"/>
      <c r="H282" s="733"/>
      <c r="I282" s="790"/>
      <c r="J282" s="209"/>
      <c r="M282" s="163"/>
      <c r="N282" s="163"/>
      <c r="O282" s="163"/>
      <c r="R282" s="192"/>
      <c r="V282" s="209"/>
    </row>
    <row r="283" spans="2:22" ht="15" customHeight="1">
      <c r="B283" s="209"/>
      <c r="C283" s="289"/>
      <c r="D283" s="788"/>
      <c r="E283" s="789"/>
      <c r="F283" s="209"/>
      <c r="G283" s="209"/>
      <c r="H283" s="733"/>
      <c r="I283" s="790"/>
      <c r="J283" s="209"/>
      <c r="M283" s="163"/>
      <c r="N283" s="163"/>
      <c r="O283" s="163"/>
      <c r="R283" s="192"/>
      <c r="V283" s="209"/>
    </row>
    <row r="284" spans="2:22" ht="15" customHeight="1">
      <c r="B284" s="209"/>
      <c r="C284" s="289"/>
      <c r="D284" s="289"/>
      <c r="E284" s="289"/>
      <c r="F284" s="209"/>
      <c r="G284" s="209"/>
      <c r="H284" s="209"/>
      <c r="I284" s="209"/>
      <c r="J284" s="209"/>
      <c r="M284" s="163"/>
      <c r="N284" s="163"/>
      <c r="O284" s="163"/>
      <c r="R284" s="192"/>
      <c r="V284" s="209"/>
    </row>
    <row r="285" spans="2:22" ht="15" customHeight="1">
      <c r="B285" s="209"/>
      <c r="C285" s="289"/>
      <c r="D285" s="289"/>
      <c r="E285" s="289"/>
      <c r="F285" s="209"/>
      <c r="G285" s="209"/>
      <c r="H285" s="209"/>
      <c r="I285" s="209"/>
      <c r="J285" s="209"/>
      <c r="M285" s="163"/>
      <c r="N285" s="163"/>
      <c r="O285" s="163"/>
      <c r="R285" s="192"/>
      <c r="V285" s="209"/>
    </row>
    <row r="286" spans="2:22" ht="15" customHeight="1">
      <c r="B286" s="209"/>
      <c r="C286" s="289"/>
      <c r="D286" s="289"/>
      <c r="E286" s="289"/>
      <c r="F286" s="209"/>
      <c r="G286" s="209"/>
      <c r="H286" s="209"/>
      <c r="I286" s="209"/>
      <c r="J286" s="209"/>
      <c r="M286" s="163"/>
      <c r="N286" s="163"/>
      <c r="O286" s="163"/>
      <c r="P286" s="209"/>
      <c r="R286" s="192"/>
      <c r="V286" s="209"/>
    </row>
    <row r="287" spans="2:22" ht="15" customHeight="1">
      <c r="B287" s="209"/>
      <c r="C287" s="289"/>
      <c r="D287" s="289"/>
      <c r="E287" s="289"/>
      <c r="F287" s="209"/>
      <c r="G287" s="209"/>
      <c r="H287" s="209"/>
      <c r="I287" s="209"/>
      <c r="J287" s="209"/>
      <c r="M287" s="163"/>
      <c r="N287" s="163"/>
      <c r="O287" s="163"/>
      <c r="R287" s="192"/>
      <c r="V287" s="209"/>
    </row>
    <row r="288" spans="2:22" ht="15" customHeight="1">
      <c r="B288" s="209"/>
      <c r="C288" s="289"/>
      <c r="D288" s="289"/>
      <c r="E288" s="289"/>
      <c r="F288" s="209"/>
      <c r="G288" s="209"/>
      <c r="H288" s="209"/>
      <c r="I288" s="209"/>
      <c r="J288" s="209"/>
      <c r="M288" s="163"/>
      <c r="N288" s="163"/>
      <c r="O288" s="163"/>
      <c r="R288" s="192"/>
      <c r="V288" s="209"/>
    </row>
    <row r="289" spans="2:22" ht="15" customHeight="1">
      <c r="B289" s="209"/>
      <c r="C289" s="289"/>
      <c r="D289" s="289"/>
      <c r="E289" s="289"/>
      <c r="F289" s="209"/>
      <c r="G289" s="209"/>
      <c r="H289" s="209"/>
      <c r="I289" s="209"/>
      <c r="J289" s="209"/>
      <c r="M289" s="163"/>
      <c r="N289" s="163"/>
      <c r="O289" s="163"/>
      <c r="R289" s="192"/>
      <c r="V289" s="209"/>
    </row>
    <row r="290" spans="2:22" ht="15" customHeight="1">
      <c r="B290" s="209"/>
      <c r="C290" s="289"/>
      <c r="D290" s="289"/>
      <c r="E290" s="289"/>
      <c r="F290" s="209"/>
      <c r="G290" s="209"/>
      <c r="H290" s="209"/>
      <c r="I290" s="209"/>
      <c r="J290" s="209"/>
      <c r="M290" s="163"/>
      <c r="N290" s="163"/>
      <c r="O290" s="163"/>
      <c r="R290" s="192"/>
      <c r="V290" s="209"/>
    </row>
    <row r="291" spans="2:22" ht="15" customHeight="1">
      <c r="B291" s="209"/>
      <c r="C291" s="289"/>
      <c r="D291" s="289"/>
      <c r="E291" s="289"/>
      <c r="F291" s="209"/>
      <c r="G291" s="209"/>
      <c r="H291" s="209"/>
      <c r="I291" s="209"/>
      <c r="J291" s="209"/>
      <c r="M291" s="163"/>
      <c r="N291" s="163"/>
      <c r="O291" s="163"/>
      <c r="R291" s="192"/>
      <c r="V291" s="209"/>
    </row>
    <row r="292" spans="2:22" ht="15" customHeight="1">
      <c r="B292" s="209"/>
      <c r="C292" s="289"/>
      <c r="D292" s="289"/>
      <c r="E292" s="289"/>
      <c r="F292" s="209"/>
      <c r="G292" s="209"/>
      <c r="H292" s="209"/>
      <c r="I292" s="209"/>
      <c r="J292" s="209"/>
      <c r="M292" s="163"/>
      <c r="N292" s="163"/>
      <c r="O292" s="163"/>
      <c r="R292" s="192"/>
      <c r="V292" s="209"/>
    </row>
    <row r="293" spans="2:22" ht="15" customHeight="1">
      <c r="B293" s="209"/>
      <c r="C293" s="289"/>
      <c r="D293" s="289"/>
      <c r="E293" s="289"/>
      <c r="F293" s="209"/>
      <c r="G293" s="209"/>
      <c r="H293" s="209"/>
      <c r="I293" s="209"/>
      <c r="J293" s="209"/>
      <c r="M293" s="163"/>
      <c r="N293" s="163"/>
      <c r="O293" s="163"/>
      <c r="R293" s="192"/>
      <c r="V293" s="209"/>
    </row>
    <row r="294" spans="2:22" ht="15" customHeight="1">
      <c r="B294" s="209"/>
      <c r="C294" s="289"/>
      <c r="D294" s="289"/>
      <c r="E294" s="289"/>
      <c r="F294" s="209"/>
      <c r="G294" s="209"/>
      <c r="H294" s="209"/>
      <c r="I294" s="209"/>
      <c r="J294" s="209"/>
      <c r="M294" s="163"/>
      <c r="N294" s="163"/>
      <c r="O294" s="163"/>
      <c r="R294" s="192"/>
      <c r="V294" s="209"/>
    </row>
    <row r="295" spans="2:22" ht="15" customHeight="1">
      <c r="B295" s="209"/>
      <c r="C295" s="289"/>
      <c r="D295" s="289"/>
      <c r="E295" s="289"/>
      <c r="F295" s="209"/>
      <c r="G295" s="209"/>
      <c r="H295" s="209"/>
      <c r="I295" s="209"/>
      <c r="J295" s="209"/>
      <c r="M295" s="163"/>
      <c r="N295" s="163"/>
      <c r="O295" s="163"/>
      <c r="R295" s="192"/>
      <c r="V295" s="209"/>
    </row>
    <row r="296" spans="2:22" ht="15" customHeight="1">
      <c r="B296" s="209"/>
      <c r="C296" s="289"/>
      <c r="D296" s="289"/>
      <c r="E296" s="289"/>
      <c r="F296" s="209"/>
      <c r="G296" s="209"/>
      <c r="H296" s="209"/>
      <c r="I296" s="209"/>
      <c r="J296" s="209"/>
      <c r="L296" s="209"/>
      <c r="M296" s="122"/>
      <c r="N296" s="122"/>
      <c r="O296" s="122"/>
      <c r="P296" s="209"/>
      <c r="R296" s="416"/>
    </row>
    <row r="297" spans="2:22" ht="15" customHeight="1">
      <c r="B297" s="209"/>
      <c r="C297" s="289"/>
      <c r="D297" s="289"/>
      <c r="E297" s="289"/>
      <c r="F297" s="209"/>
      <c r="G297" s="209"/>
      <c r="H297" s="209"/>
      <c r="I297" s="209"/>
      <c r="J297" s="209"/>
      <c r="M297" s="163"/>
      <c r="N297" s="163"/>
      <c r="O297" s="163"/>
      <c r="R297" s="192"/>
      <c r="V297" s="209"/>
    </row>
    <row r="298" spans="2:22" ht="15" customHeight="1">
      <c r="B298" s="209"/>
      <c r="C298" s="289"/>
      <c r="D298" s="289"/>
      <c r="E298" s="289"/>
      <c r="F298" s="209"/>
      <c r="G298" s="209"/>
      <c r="H298" s="209"/>
      <c r="I298" s="209"/>
      <c r="J298" s="209"/>
      <c r="M298" s="163"/>
      <c r="N298" s="163"/>
      <c r="O298" s="163"/>
      <c r="R298" s="192"/>
      <c r="V298" s="209"/>
    </row>
    <row r="299" spans="2:22" ht="15" customHeight="1">
      <c r="B299" s="209"/>
      <c r="C299" s="289"/>
      <c r="D299" s="289"/>
      <c r="E299" s="289"/>
      <c r="F299" s="209"/>
      <c r="G299" s="209"/>
      <c r="H299" s="209"/>
      <c r="I299" s="209"/>
      <c r="J299" s="209"/>
      <c r="M299" s="163"/>
      <c r="N299" s="163"/>
      <c r="O299" s="163"/>
      <c r="R299" s="192"/>
      <c r="V299" s="209"/>
    </row>
    <row r="300" spans="2:22" ht="15" customHeight="1">
      <c r="B300" s="209"/>
      <c r="C300" s="289"/>
      <c r="D300" s="289"/>
      <c r="E300" s="289"/>
      <c r="F300" s="209"/>
      <c r="G300" s="209"/>
      <c r="H300" s="209"/>
      <c r="I300" s="209"/>
      <c r="J300" s="209"/>
      <c r="M300" s="163"/>
      <c r="N300" s="163"/>
      <c r="O300" s="163"/>
      <c r="R300" s="192"/>
      <c r="V300" s="209"/>
    </row>
    <row r="301" spans="2:22" ht="15" customHeight="1">
      <c r="B301" s="209"/>
      <c r="C301" s="289"/>
      <c r="D301" s="289"/>
      <c r="E301" s="289"/>
      <c r="F301" s="209"/>
      <c r="G301" s="209"/>
      <c r="H301" s="209"/>
      <c r="I301" s="209"/>
      <c r="J301" s="209"/>
      <c r="M301" s="163"/>
      <c r="N301" s="163"/>
      <c r="O301" s="163"/>
      <c r="R301" s="192"/>
      <c r="V301" s="209"/>
    </row>
    <row r="302" spans="2:22" ht="15" customHeight="1">
      <c r="B302" s="209"/>
      <c r="C302" s="289"/>
      <c r="D302" s="289"/>
      <c r="E302" s="289"/>
      <c r="F302" s="209"/>
      <c r="G302" s="209"/>
      <c r="H302" s="209"/>
      <c r="I302" s="209"/>
      <c r="J302" s="209"/>
      <c r="M302" s="163"/>
      <c r="N302" s="163"/>
      <c r="O302" s="163"/>
      <c r="R302" s="192"/>
      <c r="V302" s="209"/>
    </row>
    <row r="303" spans="2:22" ht="15" customHeight="1">
      <c r="B303" s="209"/>
      <c r="C303" s="289"/>
      <c r="D303" s="289"/>
      <c r="E303" s="289"/>
      <c r="F303" s="209"/>
      <c r="G303" s="209"/>
      <c r="H303" s="209"/>
      <c r="I303" s="209"/>
      <c r="J303" s="209"/>
      <c r="M303" s="163"/>
      <c r="N303" s="163"/>
      <c r="O303" s="163"/>
      <c r="R303" s="192"/>
      <c r="V303" s="209"/>
    </row>
    <row r="304" spans="2:22" ht="15" customHeight="1">
      <c r="B304" s="209"/>
      <c r="C304" s="289"/>
      <c r="D304" s="289"/>
      <c r="E304" s="289"/>
      <c r="F304" s="209"/>
      <c r="G304" s="209"/>
      <c r="H304" s="209"/>
      <c r="I304" s="209"/>
      <c r="J304" s="209"/>
      <c r="M304" s="163"/>
      <c r="N304" s="163"/>
      <c r="O304" s="163"/>
      <c r="R304" s="192"/>
      <c r="V304" s="209"/>
    </row>
    <row r="305" spans="2:22" ht="15" customHeight="1">
      <c r="B305" s="209"/>
      <c r="C305" s="289"/>
      <c r="D305" s="289"/>
      <c r="E305" s="289"/>
      <c r="F305" s="209"/>
      <c r="G305" s="209"/>
      <c r="H305" s="209"/>
      <c r="I305" s="209"/>
      <c r="J305" s="209"/>
      <c r="M305" s="163"/>
      <c r="N305" s="163"/>
      <c r="O305" s="163"/>
      <c r="R305" s="192"/>
      <c r="V305" s="209"/>
    </row>
    <row r="306" spans="2:22" ht="15" customHeight="1">
      <c r="B306" s="209"/>
      <c r="C306" s="289"/>
      <c r="D306" s="289"/>
      <c r="E306" s="289"/>
      <c r="F306" s="209"/>
      <c r="G306" s="209"/>
      <c r="H306" s="209"/>
      <c r="I306" s="209"/>
      <c r="J306" s="209"/>
      <c r="M306" s="163"/>
      <c r="N306" s="163"/>
      <c r="O306" s="163"/>
      <c r="R306" s="192"/>
      <c r="V306" s="209"/>
    </row>
    <row r="307" spans="2:22" ht="15" customHeight="1">
      <c r="C307" s="742"/>
      <c r="D307" s="742"/>
      <c r="E307" s="742"/>
      <c r="H307" s="192"/>
      <c r="M307" s="163"/>
      <c r="N307" s="163"/>
      <c r="O307" s="163"/>
      <c r="R307" s="192"/>
      <c r="V307" s="209"/>
    </row>
    <row r="308" spans="2:22" ht="15" customHeight="1">
      <c r="C308" s="742"/>
      <c r="D308" s="742"/>
      <c r="E308" s="742"/>
      <c r="H308" s="192"/>
      <c r="K308" s="421"/>
      <c r="L308" s="421"/>
      <c r="M308" s="422"/>
      <c r="N308" s="422"/>
      <c r="O308" s="422"/>
      <c r="P308" s="421"/>
      <c r="R308" s="424"/>
      <c r="S308" s="421"/>
      <c r="T308" s="421"/>
      <c r="U308" s="421"/>
      <c r="V308" s="425"/>
    </row>
    <row r="309" spans="2:22" ht="15" customHeight="1">
      <c r="C309" s="742"/>
      <c r="D309" s="742"/>
      <c r="E309" s="742"/>
      <c r="H309" s="192"/>
      <c r="M309" s="163"/>
      <c r="N309" s="163"/>
      <c r="O309" s="163"/>
      <c r="R309" s="192"/>
      <c r="V309" s="209"/>
    </row>
    <row r="310" spans="2:22" ht="15" customHeight="1">
      <c r="C310" s="163"/>
      <c r="D310" s="163"/>
      <c r="E310" s="163"/>
      <c r="H310" s="192"/>
      <c r="M310" s="163"/>
      <c r="N310" s="163"/>
      <c r="O310" s="163"/>
      <c r="R310" s="192"/>
      <c r="V310" s="209"/>
    </row>
    <row r="311" spans="2:22" ht="15" customHeight="1">
      <c r="C311" s="163"/>
      <c r="D311" s="163"/>
      <c r="E311" s="163"/>
      <c r="H311" s="192"/>
      <c r="M311" s="163"/>
      <c r="N311" s="163"/>
      <c r="O311" s="163"/>
      <c r="R311" s="192"/>
      <c r="V311" s="209"/>
    </row>
    <row r="312" spans="2:22" ht="15" customHeight="1">
      <c r="C312" s="163"/>
      <c r="D312" s="163"/>
      <c r="E312" s="163"/>
      <c r="H312" s="192"/>
      <c r="M312" s="163"/>
      <c r="N312" s="163"/>
      <c r="O312" s="163"/>
      <c r="R312" s="192"/>
      <c r="V312" s="209"/>
    </row>
    <row r="313" spans="2:22" ht="15" customHeight="1">
      <c r="C313" s="163"/>
      <c r="D313" s="163"/>
      <c r="E313" s="163"/>
      <c r="H313" s="192"/>
      <c r="M313" s="163"/>
      <c r="N313" s="163"/>
      <c r="O313" s="163"/>
      <c r="R313" s="192"/>
      <c r="V313" s="209"/>
    </row>
    <row r="314" spans="2:22" ht="15" customHeight="1">
      <c r="C314" s="163"/>
      <c r="D314" s="163"/>
      <c r="E314" s="163"/>
      <c r="H314" s="192"/>
      <c r="M314" s="163"/>
      <c r="N314" s="163"/>
      <c r="O314" s="163"/>
      <c r="R314" s="192"/>
      <c r="V314" s="209"/>
    </row>
    <row r="315" spans="2:22" ht="15" customHeight="1">
      <c r="C315" s="163"/>
      <c r="D315" s="163"/>
      <c r="E315" s="163"/>
      <c r="H315" s="192"/>
      <c r="M315" s="163"/>
      <c r="N315" s="163"/>
      <c r="O315" s="163"/>
      <c r="R315" s="192"/>
      <c r="V315" s="209"/>
    </row>
    <row r="316" spans="2:22" ht="15" customHeight="1">
      <c r="C316" s="163"/>
      <c r="D316" s="163"/>
      <c r="E316" s="163"/>
      <c r="G316" s="209"/>
      <c r="H316" s="414"/>
      <c r="I316" s="414"/>
      <c r="J316" s="414"/>
      <c r="M316" s="163"/>
      <c r="N316" s="163"/>
      <c r="O316" s="163"/>
      <c r="R316" s="192"/>
      <c r="V316" s="209"/>
    </row>
    <row r="317" spans="2:22" ht="15" customHeight="1">
      <c r="C317" s="163"/>
      <c r="D317" s="163"/>
      <c r="E317" s="163"/>
      <c r="G317" s="418"/>
      <c r="H317" s="414"/>
      <c r="I317" s="414"/>
      <c r="J317" s="414"/>
      <c r="M317" s="163"/>
      <c r="N317" s="163"/>
      <c r="O317" s="163"/>
      <c r="R317" s="192"/>
      <c r="V317" s="209"/>
    </row>
    <row r="318" spans="2:22" ht="15" customHeight="1">
      <c r="B318" s="421"/>
      <c r="C318" s="422"/>
      <c r="D318" s="422"/>
      <c r="E318" s="422"/>
      <c r="F318" s="421"/>
      <c r="G318" s="209"/>
      <c r="H318" s="414"/>
      <c r="I318" s="414"/>
      <c r="J318" s="414"/>
      <c r="M318" s="163"/>
      <c r="N318" s="163"/>
      <c r="O318" s="163"/>
      <c r="Q318" s="209"/>
      <c r="R318" s="414"/>
      <c r="S318" s="414"/>
      <c r="T318" s="414"/>
    </row>
    <row r="319" spans="2:22" ht="15" customHeight="1">
      <c r="C319" s="163"/>
      <c r="D319" s="163"/>
      <c r="E319" s="163"/>
      <c r="G319" s="418"/>
      <c r="H319" s="414"/>
      <c r="I319" s="414"/>
      <c r="J319" s="414"/>
      <c r="M319" s="163"/>
      <c r="N319" s="163"/>
      <c r="O319" s="163"/>
      <c r="Q319" s="418"/>
      <c r="R319" s="414"/>
      <c r="S319" s="414"/>
      <c r="T319" s="414"/>
    </row>
    <row r="320" spans="2:22" ht="15" customHeight="1">
      <c r="B320" s="421"/>
      <c r="C320" s="422"/>
      <c r="D320" s="422"/>
      <c r="E320" s="422"/>
      <c r="F320" s="421"/>
      <c r="G320" s="209"/>
      <c r="H320" s="414"/>
      <c r="I320" s="414"/>
      <c r="J320" s="414"/>
      <c r="L320" s="421"/>
      <c r="M320" s="422"/>
      <c r="N320" s="422"/>
      <c r="O320" s="422"/>
      <c r="P320" s="421"/>
      <c r="Q320" s="209"/>
      <c r="R320" s="414"/>
      <c r="S320" s="414"/>
      <c r="T320" s="414"/>
    </row>
    <row r="321" spans="2:20" ht="15" customHeight="1">
      <c r="C321" s="163"/>
      <c r="D321" s="163"/>
      <c r="E321" s="163"/>
      <c r="G321" s="209"/>
      <c r="H321" s="414"/>
      <c r="I321" s="414"/>
      <c r="J321" s="414"/>
      <c r="M321" s="163"/>
      <c r="N321" s="163"/>
      <c r="O321" s="163"/>
      <c r="Q321" s="418"/>
      <c r="R321" s="414"/>
      <c r="S321" s="414"/>
      <c r="T321" s="414"/>
    </row>
    <row r="322" spans="2:20" ht="15" customHeight="1">
      <c r="C322" s="163"/>
      <c r="D322" s="163"/>
      <c r="E322" s="163"/>
      <c r="G322" s="209"/>
      <c r="H322" s="414"/>
      <c r="I322" s="414"/>
      <c r="J322" s="414"/>
      <c r="L322" s="421"/>
      <c r="M322" s="422"/>
      <c r="N322" s="422"/>
      <c r="O322" s="422"/>
      <c r="P322" s="421"/>
      <c r="Q322" s="209"/>
      <c r="R322" s="414"/>
      <c r="S322" s="414"/>
      <c r="T322" s="414"/>
    </row>
    <row r="323" spans="2:20" ht="15" customHeight="1">
      <c r="C323" s="163"/>
      <c r="D323" s="163"/>
      <c r="E323" s="163"/>
      <c r="G323" s="209"/>
      <c r="H323" s="414"/>
      <c r="I323" s="414"/>
      <c r="J323" s="414"/>
      <c r="M323" s="163"/>
      <c r="N323" s="163"/>
      <c r="O323" s="163"/>
      <c r="Q323" s="209"/>
      <c r="R323" s="414"/>
      <c r="S323" s="414"/>
      <c r="T323" s="414"/>
    </row>
    <row r="324" spans="2:20" ht="15" customHeight="1">
      <c r="C324" s="163"/>
      <c r="D324" s="163"/>
      <c r="E324" s="163"/>
      <c r="G324" s="209"/>
      <c r="H324" s="414"/>
      <c r="I324" s="414"/>
      <c r="J324" s="414"/>
      <c r="M324" s="163"/>
      <c r="N324" s="163"/>
      <c r="O324" s="163"/>
      <c r="Q324" s="209"/>
      <c r="R324" s="414"/>
      <c r="S324" s="414"/>
      <c r="T324" s="414"/>
    </row>
    <row r="325" spans="2:20" ht="15" customHeight="1">
      <c r="C325" s="163"/>
      <c r="D325" s="163"/>
      <c r="E325" s="163"/>
      <c r="G325" s="209"/>
      <c r="H325" s="414"/>
      <c r="I325" s="414"/>
      <c r="J325" s="414"/>
      <c r="M325" s="163"/>
      <c r="N325" s="163"/>
      <c r="O325" s="163"/>
      <c r="Q325" s="209"/>
      <c r="R325" s="414"/>
      <c r="S325" s="414"/>
      <c r="T325" s="414"/>
    </row>
    <row r="326" spans="2:20" ht="15" customHeight="1">
      <c r="C326" s="163"/>
      <c r="D326" s="163"/>
      <c r="E326" s="163"/>
      <c r="G326" s="418"/>
      <c r="H326" s="414"/>
      <c r="I326" s="414"/>
      <c r="J326" s="414"/>
      <c r="M326" s="163"/>
      <c r="N326" s="163"/>
      <c r="O326" s="163"/>
      <c r="Q326" s="209"/>
      <c r="R326" s="414"/>
      <c r="S326" s="414"/>
      <c r="T326" s="414"/>
    </row>
    <row r="327" spans="2:20" ht="15" customHeight="1">
      <c r="B327" s="209"/>
      <c r="C327" s="122"/>
      <c r="D327" s="122"/>
      <c r="E327" s="122"/>
      <c r="F327" s="209"/>
      <c r="M327" s="163"/>
      <c r="N327" s="163"/>
      <c r="O327" s="163"/>
      <c r="Q327" s="209"/>
      <c r="R327" s="414"/>
      <c r="S327" s="414"/>
      <c r="T327" s="414"/>
    </row>
    <row r="328" spans="2:20" ht="15" customHeight="1">
      <c r="B328" s="426"/>
      <c r="C328" s="427"/>
      <c r="D328" s="427"/>
      <c r="E328" s="427"/>
      <c r="F328" s="428"/>
      <c r="G328" s="425"/>
      <c r="H328" s="414"/>
      <c r="I328" s="414"/>
      <c r="J328" s="414"/>
      <c r="M328" s="163"/>
      <c r="N328" s="163"/>
      <c r="O328" s="163"/>
      <c r="Q328" s="418"/>
      <c r="R328" s="414"/>
      <c r="S328" s="414"/>
      <c r="T328" s="414"/>
    </row>
    <row r="329" spans="2:20" ht="15" customHeight="1">
      <c r="B329" s="419"/>
      <c r="C329" s="420"/>
      <c r="D329" s="420"/>
      <c r="E329" s="420"/>
      <c r="F329" s="419"/>
      <c r="G329" s="209"/>
      <c r="H329" s="414"/>
      <c r="I329" s="414"/>
      <c r="J329" s="414"/>
      <c r="L329" s="209"/>
      <c r="M329" s="122"/>
      <c r="N329" s="122"/>
      <c r="O329" s="122"/>
      <c r="P329" s="209"/>
    </row>
    <row r="330" spans="2:20" ht="15" customHeight="1">
      <c r="B330" s="419"/>
      <c r="C330" s="420"/>
      <c r="D330" s="420"/>
      <c r="E330" s="420"/>
      <c r="F330" s="419"/>
      <c r="G330" s="418"/>
      <c r="H330" s="414"/>
      <c r="I330" s="414"/>
      <c r="J330" s="414"/>
      <c r="L330" s="426"/>
      <c r="M330" s="427"/>
      <c r="N330" s="427"/>
      <c r="O330" s="427"/>
      <c r="P330" s="428"/>
      <c r="Q330" s="425"/>
      <c r="R330" s="414"/>
      <c r="S330" s="414"/>
      <c r="T330" s="414"/>
    </row>
    <row r="331" spans="2:20" ht="15" customHeight="1">
      <c r="B331" s="429"/>
      <c r="C331" s="430"/>
      <c r="D331" s="430"/>
      <c r="E331" s="430"/>
      <c r="F331" s="428"/>
      <c r="G331" s="209"/>
      <c r="H331" s="414"/>
      <c r="I331" s="414"/>
      <c r="J331" s="414"/>
      <c r="L331" s="419"/>
      <c r="M331" s="420"/>
      <c r="N331" s="420"/>
      <c r="O331" s="420"/>
      <c r="P331" s="419"/>
      <c r="Q331" s="209"/>
      <c r="R331" s="414"/>
      <c r="S331" s="414"/>
      <c r="T331" s="414"/>
    </row>
    <row r="332" spans="2:20" ht="15" customHeight="1">
      <c r="C332" s="163"/>
      <c r="D332" s="163"/>
      <c r="E332" s="163"/>
      <c r="G332" s="209"/>
      <c r="H332" s="414"/>
      <c r="I332" s="414"/>
      <c r="J332" s="414"/>
      <c r="L332" s="419"/>
      <c r="M332" s="420"/>
      <c r="N332" s="420"/>
      <c r="O332" s="420"/>
      <c r="P332" s="419"/>
      <c r="Q332" s="418"/>
      <c r="R332" s="414"/>
      <c r="S332" s="414"/>
      <c r="T332" s="414"/>
    </row>
    <row r="333" spans="2:20" ht="15" customHeight="1">
      <c r="B333" s="419"/>
      <c r="C333" s="420"/>
      <c r="D333" s="420"/>
      <c r="E333" s="420"/>
      <c r="F333" s="419"/>
      <c r="G333" s="209"/>
      <c r="H333" s="414"/>
      <c r="I333" s="414"/>
      <c r="J333" s="414"/>
      <c r="L333" s="429"/>
      <c r="M333" s="430"/>
      <c r="N333" s="430"/>
      <c r="O333" s="430"/>
      <c r="P333" s="428"/>
      <c r="Q333" s="209"/>
      <c r="R333" s="414"/>
      <c r="S333" s="414"/>
      <c r="T333" s="414"/>
    </row>
    <row r="334" spans="2:20" ht="15" customHeight="1">
      <c r="C334" s="163"/>
      <c r="D334" s="163"/>
      <c r="E334" s="163"/>
      <c r="G334" s="209"/>
      <c r="H334" s="414"/>
      <c r="I334" s="414"/>
      <c r="J334" s="414"/>
      <c r="M334" s="163"/>
      <c r="N334" s="163"/>
      <c r="O334" s="163"/>
      <c r="Q334" s="209"/>
      <c r="R334" s="414"/>
      <c r="S334" s="414"/>
      <c r="T334" s="414"/>
    </row>
    <row r="335" spans="2:20" ht="15" customHeight="1">
      <c r="C335" s="163"/>
      <c r="D335" s="163"/>
      <c r="E335" s="163"/>
      <c r="G335" s="209"/>
      <c r="H335" s="414"/>
      <c r="I335" s="414"/>
      <c r="J335" s="414"/>
      <c r="L335" s="419"/>
      <c r="M335" s="420"/>
      <c r="N335" s="420"/>
      <c r="O335" s="420"/>
      <c r="P335" s="419"/>
      <c r="Q335" s="209"/>
      <c r="R335" s="414"/>
      <c r="S335" s="414"/>
      <c r="T335" s="414"/>
    </row>
    <row r="336" spans="2:20" ht="15" customHeight="1">
      <c r="C336" s="163"/>
      <c r="D336" s="163"/>
      <c r="E336" s="163"/>
      <c r="G336" s="209"/>
      <c r="H336" s="414"/>
      <c r="I336" s="414"/>
      <c r="J336" s="414"/>
      <c r="M336" s="163"/>
      <c r="N336" s="163"/>
      <c r="O336" s="163"/>
      <c r="Q336" s="209"/>
      <c r="R336" s="414"/>
      <c r="S336" s="414"/>
      <c r="T336" s="414"/>
    </row>
    <row r="337" spans="2:20" ht="15" customHeight="1">
      <c r="C337" s="163"/>
      <c r="D337" s="163"/>
      <c r="E337" s="163"/>
      <c r="G337" s="209"/>
      <c r="H337" s="414"/>
      <c r="I337" s="414"/>
      <c r="J337" s="414"/>
      <c r="M337" s="163"/>
      <c r="N337" s="163"/>
      <c r="O337" s="163"/>
      <c r="Q337" s="209"/>
      <c r="R337" s="414"/>
      <c r="S337" s="414"/>
      <c r="T337" s="414"/>
    </row>
    <row r="338" spans="2:20" ht="15" customHeight="1">
      <c r="C338" s="163"/>
      <c r="D338" s="163"/>
      <c r="E338" s="163"/>
      <c r="G338" s="209"/>
      <c r="H338" s="414"/>
      <c r="I338" s="414"/>
      <c r="J338" s="414"/>
      <c r="M338" s="163"/>
      <c r="N338" s="163"/>
      <c r="O338" s="163"/>
      <c r="Q338" s="209"/>
      <c r="R338" s="414"/>
      <c r="S338" s="414"/>
      <c r="T338" s="414"/>
    </row>
    <row r="339" spans="2:20" ht="15" customHeight="1">
      <c r="C339" s="163"/>
      <c r="D339" s="163"/>
      <c r="E339" s="163"/>
      <c r="G339" s="418"/>
      <c r="H339" s="414"/>
      <c r="I339" s="414"/>
      <c r="J339" s="414"/>
      <c r="M339" s="163"/>
      <c r="N339" s="163"/>
      <c r="O339" s="163"/>
      <c r="Q339" s="209"/>
      <c r="R339" s="414"/>
      <c r="S339" s="414"/>
      <c r="T339" s="414"/>
    </row>
    <row r="340" spans="2:20" ht="15" customHeight="1">
      <c r="C340" s="163"/>
      <c r="D340" s="163"/>
      <c r="E340" s="163"/>
      <c r="G340" s="418"/>
      <c r="H340" s="414"/>
      <c r="I340" s="414"/>
      <c r="J340" s="414"/>
      <c r="M340" s="163"/>
      <c r="N340" s="163"/>
      <c r="O340" s="163"/>
      <c r="Q340" s="209"/>
      <c r="R340" s="414"/>
      <c r="S340" s="414"/>
      <c r="T340" s="414"/>
    </row>
    <row r="341" spans="2:20" ht="15" customHeight="1">
      <c r="C341" s="163"/>
      <c r="D341" s="163"/>
      <c r="E341" s="163"/>
      <c r="G341" s="209"/>
      <c r="H341" s="414"/>
      <c r="I341" s="414"/>
      <c r="J341" s="414"/>
      <c r="M341" s="163"/>
      <c r="N341" s="163"/>
      <c r="O341" s="163"/>
      <c r="Q341" s="418"/>
      <c r="R341" s="414"/>
      <c r="S341" s="414"/>
      <c r="T341" s="414"/>
    </row>
    <row r="342" spans="2:20" ht="15" customHeight="1">
      <c r="B342" s="421"/>
      <c r="C342" s="422"/>
      <c r="D342" s="422"/>
      <c r="E342" s="422"/>
      <c r="F342" s="421"/>
      <c r="G342" s="209"/>
      <c r="H342" s="414"/>
      <c r="I342" s="414"/>
      <c r="J342" s="414"/>
      <c r="M342" s="163"/>
      <c r="N342" s="163"/>
      <c r="O342" s="163"/>
      <c r="Q342" s="418"/>
      <c r="R342" s="414"/>
      <c r="S342" s="414"/>
      <c r="T342" s="414"/>
    </row>
    <row r="343" spans="2:20" ht="15" customHeight="1">
      <c r="B343" s="421"/>
      <c r="C343" s="422"/>
      <c r="D343" s="422"/>
      <c r="E343" s="422"/>
      <c r="F343" s="421"/>
      <c r="G343" s="209"/>
      <c r="H343" s="414"/>
      <c r="I343" s="414"/>
      <c r="J343" s="414"/>
      <c r="M343" s="163"/>
      <c r="N343" s="163"/>
      <c r="O343" s="163"/>
      <c r="Q343" s="209"/>
      <c r="R343" s="414"/>
      <c r="S343" s="414"/>
      <c r="T343" s="414"/>
    </row>
    <row r="344" spans="2:20" ht="15" customHeight="1">
      <c r="C344" s="163"/>
      <c r="D344" s="163"/>
      <c r="E344" s="163"/>
      <c r="G344" s="209"/>
      <c r="H344" s="414"/>
      <c r="I344" s="414"/>
      <c r="J344" s="414"/>
      <c r="L344" s="421"/>
      <c r="M344" s="422"/>
      <c r="N344" s="422"/>
      <c r="O344" s="422"/>
      <c r="P344" s="421"/>
      <c r="Q344" s="209"/>
      <c r="R344" s="414"/>
      <c r="S344" s="414"/>
      <c r="T344" s="414"/>
    </row>
    <row r="345" spans="2:20" ht="15" customHeight="1">
      <c r="C345" s="163"/>
      <c r="D345" s="163"/>
      <c r="E345" s="163"/>
      <c r="G345" s="418"/>
      <c r="H345" s="414"/>
      <c r="I345" s="414"/>
      <c r="J345" s="414"/>
      <c r="L345" s="421"/>
      <c r="M345" s="422"/>
      <c r="N345" s="422"/>
      <c r="O345" s="422"/>
      <c r="P345" s="421"/>
      <c r="Q345" s="209"/>
      <c r="R345" s="414"/>
      <c r="S345" s="414"/>
      <c r="T345" s="414"/>
    </row>
    <row r="346" spans="2:20" ht="15" customHeight="1">
      <c r="C346" s="163"/>
      <c r="D346" s="163"/>
      <c r="E346" s="163"/>
      <c r="G346" s="209"/>
      <c r="H346" s="414"/>
      <c r="I346" s="414"/>
      <c r="J346" s="414"/>
      <c r="M346" s="163"/>
      <c r="N346" s="163"/>
      <c r="O346" s="163"/>
      <c r="Q346" s="209"/>
      <c r="R346" s="414"/>
      <c r="S346" s="414"/>
      <c r="T346" s="414"/>
    </row>
    <row r="347" spans="2:20" ht="15" customHeight="1">
      <c r="B347" s="209"/>
      <c r="C347" s="122"/>
      <c r="D347" s="122"/>
      <c r="E347" s="122"/>
      <c r="F347" s="209"/>
      <c r="M347" s="163"/>
      <c r="N347" s="163"/>
      <c r="O347" s="163"/>
      <c r="Q347" s="418"/>
      <c r="R347" s="414"/>
      <c r="S347" s="414"/>
      <c r="T347" s="414"/>
    </row>
    <row r="348" spans="2:20" ht="15" customHeight="1">
      <c r="C348" s="163"/>
      <c r="D348" s="163"/>
      <c r="E348" s="163"/>
      <c r="G348" s="209"/>
      <c r="H348" s="414"/>
      <c r="I348" s="414"/>
      <c r="J348" s="414"/>
      <c r="M348" s="163"/>
      <c r="N348" s="163"/>
      <c r="O348" s="163"/>
      <c r="Q348" s="209"/>
      <c r="R348" s="414"/>
      <c r="S348" s="414"/>
      <c r="T348" s="414"/>
    </row>
    <row r="349" spans="2:20" ht="15" customHeight="1">
      <c r="C349" s="163"/>
      <c r="D349" s="163"/>
      <c r="E349" s="163"/>
      <c r="G349" s="209"/>
      <c r="H349" s="414"/>
      <c r="I349" s="414"/>
      <c r="J349" s="414"/>
      <c r="L349" s="209"/>
      <c r="M349" s="122"/>
      <c r="N349" s="122"/>
      <c r="O349" s="122"/>
      <c r="P349" s="209"/>
    </row>
    <row r="350" spans="2:20" ht="15" customHeight="1">
      <c r="C350" s="163"/>
      <c r="D350" s="163"/>
      <c r="E350" s="163"/>
      <c r="G350" s="209"/>
      <c r="H350" s="414"/>
      <c r="I350" s="414"/>
      <c r="J350" s="414"/>
      <c r="M350" s="163"/>
      <c r="N350" s="163"/>
      <c r="O350" s="163"/>
      <c r="Q350" s="209"/>
      <c r="R350" s="414"/>
      <c r="S350" s="414"/>
      <c r="T350" s="414"/>
    </row>
    <row r="351" spans="2:20" ht="15" customHeight="1">
      <c r="C351" s="163"/>
      <c r="D351" s="163"/>
      <c r="E351" s="163"/>
      <c r="G351" s="209"/>
      <c r="H351" s="414"/>
      <c r="I351" s="414"/>
      <c r="J351" s="414"/>
      <c r="M351" s="163"/>
      <c r="N351" s="163"/>
      <c r="O351" s="163"/>
      <c r="Q351" s="209"/>
      <c r="R351" s="414"/>
      <c r="S351" s="414"/>
      <c r="T351" s="414"/>
    </row>
    <row r="352" spans="2:20" ht="15" customHeight="1">
      <c r="C352" s="163"/>
      <c r="D352" s="163"/>
      <c r="E352" s="163"/>
      <c r="G352" s="209"/>
      <c r="H352" s="414"/>
      <c r="I352" s="414"/>
      <c r="J352" s="414"/>
      <c r="M352" s="163"/>
      <c r="N352" s="163"/>
      <c r="O352" s="163"/>
      <c r="Q352" s="209"/>
      <c r="R352" s="414"/>
      <c r="S352" s="414"/>
      <c r="T352" s="414"/>
    </row>
    <row r="353" spans="2:21" ht="15" customHeight="1">
      <c r="C353" s="163"/>
      <c r="D353" s="163"/>
      <c r="E353" s="163"/>
      <c r="G353" s="418"/>
      <c r="H353" s="414"/>
      <c r="I353" s="414"/>
      <c r="J353" s="414"/>
      <c r="M353" s="163"/>
      <c r="N353" s="163"/>
      <c r="O353" s="163"/>
      <c r="Q353" s="209"/>
      <c r="R353" s="414"/>
      <c r="S353" s="414"/>
      <c r="T353" s="414"/>
    </row>
    <row r="354" spans="2:21" ht="15" customHeight="1">
      <c r="C354" s="163"/>
      <c r="D354" s="163"/>
      <c r="E354" s="163"/>
      <c r="G354" s="209"/>
      <c r="H354" s="414"/>
      <c r="I354" s="414"/>
      <c r="J354" s="414"/>
      <c r="M354" s="163"/>
      <c r="N354" s="163"/>
      <c r="O354" s="163"/>
      <c r="Q354" s="209"/>
      <c r="R354" s="414"/>
      <c r="S354" s="414"/>
      <c r="T354" s="414"/>
    </row>
    <row r="355" spans="2:21" ht="15" customHeight="1">
      <c r="B355" s="419"/>
      <c r="C355" s="420"/>
      <c r="D355" s="420"/>
      <c r="E355" s="420"/>
      <c r="F355" s="419"/>
      <c r="G355" s="209"/>
      <c r="H355" s="414"/>
      <c r="I355" s="419"/>
      <c r="J355" s="414"/>
      <c r="M355" s="163"/>
      <c r="N355" s="163"/>
      <c r="O355" s="163"/>
      <c r="Q355" s="418"/>
      <c r="R355" s="414"/>
      <c r="S355" s="414"/>
      <c r="T355" s="414"/>
    </row>
    <row r="356" spans="2:21" ht="15" customHeight="1">
      <c r="C356" s="163"/>
      <c r="D356" s="163"/>
      <c r="E356" s="163"/>
      <c r="G356" s="209"/>
      <c r="H356" s="414"/>
      <c r="I356" s="414"/>
      <c r="J356" s="414"/>
      <c r="M356" s="163"/>
      <c r="N356" s="163"/>
      <c r="O356" s="163"/>
      <c r="Q356" s="209"/>
      <c r="R356" s="414"/>
      <c r="S356" s="414"/>
      <c r="T356" s="414"/>
    </row>
    <row r="357" spans="2:21" ht="15" customHeight="1">
      <c r="C357" s="163"/>
      <c r="D357" s="163"/>
      <c r="E357" s="163"/>
      <c r="G357" s="209"/>
      <c r="H357" s="414"/>
      <c r="I357" s="414"/>
      <c r="J357" s="414"/>
      <c r="L357" s="419"/>
      <c r="M357" s="420"/>
      <c r="N357" s="420"/>
      <c r="O357" s="420"/>
      <c r="P357" s="419"/>
      <c r="Q357" s="209"/>
      <c r="R357" s="414"/>
      <c r="S357" s="419"/>
      <c r="T357" s="414"/>
    </row>
    <row r="358" spans="2:21" ht="15" customHeight="1">
      <c r="C358" s="163"/>
      <c r="D358" s="163"/>
      <c r="E358" s="163"/>
      <c r="G358" s="209"/>
      <c r="H358" s="414"/>
      <c r="I358" s="414"/>
      <c r="J358" s="414"/>
      <c r="M358" s="163"/>
      <c r="N358" s="163"/>
      <c r="O358" s="163"/>
      <c r="Q358" s="209"/>
      <c r="R358" s="414"/>
      <c r="S358" s="414"/>
      <c r="T358" s="414"/>
    </row>
    <row r="359" spans="2:21" ht="15" customHeight="1">
      <c r="C359" s="163"/>
      <c r="D359" s="163"/>
      <c r="E359" s="163"/>
      <c r="G359" s="418"/>
      <c r="H359" s="414"/>
      <c r="I359" s="414"/>
      <c r="J359" s="414"/>
      <c r="M359" s="163"/>
      <c r="N359" s="163"/>
      <c r="O359" s="163"/>
      <c r="Q359" s="209"/>
      <c r="R359" s="414"/>
      <c r="S359" s="414"/>
      <c r="T359" s="414"/>
    </row>
    <row r="360" spans="2:21" ht="15" customHeight="1">
      <c r="C360" s="163"/>
      <c r="D360" s="163"/>
      <c r="E360" s="163"/>
      <c r="G360" s="418"/>
      <c r="H360" s="414"/>
      <c r="I360" s="414"/>
      <c r="J360" s="414"/>
      <c r="M360" s="163"/>
      <c r="N360" s="163"/>
      <c r="O360" s="163"/>
      <c r="Q360" s="209"/>
      <c r="R360" s="414"/>
      <c r="S360" s="414"/>
      <c r="T360" s="414"/>
    </row>
    <row r="361" spans="2:21" ht="15" customHeight="1">
      <c r="F361" s="208"/>
      <c r="M361" s="163"/>
      <c r="N361" s="163"/>
      <c r="O361" s="163"/>
      <c r="Q361" s="418"/>
      <c r="R361" s="414"/>
      <c r="S361" s="414"/>
      <c r="T361" s="414"/>
    </row>
    <row r="362" spans="2:21" ht="15" customHeight="1">
      <c r="F362" s="208"/>
      <c r="M362" s="163"/>
      <c r="N362" s="163"/>
      <c r="O362" s="163"/>
      <c r="Q362" s="418"/>
      <c r="R362" s="414"/>
      <c r="S362" s="414"/>
      <c r="T362" s="414"/>
    </row>
    <row r="363" spans="2:21" ht="15" customHeight="1">
      <c r="B363" s="421"/>
      <c r="C363" s="422"/>
      <c r="D363" s="422"/>
      <c r="E363" s="422"/>
      <c r="F363" s="421"/>
      <c r="G363" s="209"/>
      <c r="H363" s="414"/>
      <c r="I363" s="414"/>
      <c r="J363" s="414"/>
      <c r="L363" s="421"/>
      <c r="M363" s="422"/>
      <c r="N363" s="422"/>
      <c r="O363" s="422"/>
      <c r="P363" s="421"/>
      <c r="Q363" s="209"/>
      <c r="R363" s="414"/>
      <c r="S363" s="414"/>
      <c r="T363" s="414"/>
    </row>
    <row r="364" spans="2:21" ht="15" customHeight="1">
      <c r="B364" s="419"/>
      <c r="C364" s="420"/>
      <c r="D364" s="420"/>
      <c r="E364" s="420"/>
      <c r="F364" s="419"/>
      <c r="G364" s="209"/>
      <c r="H364" s="414"/>
      <c r="I364" s="414"/>
      <c r="J364" s="414"/>
      <c r="L364" s="419"/>
      <c r="M364" s="420"/>
      <c r="N364" s="420"/>
      <c r="O364" s="420"/>
      <c r="P364" s="419"/>
      <c r="Q364" s="209"/>
      <c r="R364" s="414"/>
      <c r="S364" s="414"/>
      <c r="T364" s="414"/>
    </row>
    <row r="365" spans="2:21" ht="15" customHeight="1">
      <c r="C365" s="163"/>
      <c r="D365" s="163"/>
      <c r="E365" s="163"/>
      <c r="G365" s="209"/>
      <c r="H365" s="414"/>
      <c r="I365" s="414"/>
      <c r="J365" s="414"/>
      <c r="M365" s="163"/>
      <c r="N365" s="163"/>
      <c r="O365" s="163"/>
      <c r="Q365" s="209"/>
      <c r="R365" s="414"/>
      <c r="S365" s="414"/>
      <c r="T365" s="414"/>
    </row>
    <row r="366" spans="2:21" ht="15" customHeight="1">
      <c r="C366" s="163"/>
      <c r="D366" s="163"/>
      <c r="E366" s="163"/>
      <c r="G366" s="209"/>
      <c r="H366" s="414"/>
      <c r="I366" s="414"/>
      <c r="J366" s="414"/>
      <c r="M366" s="163"/>
      <c r="N366" s="163"/>
      <c r="O366" s="163"/>
      <c r="Q366" s="209"/>
      <c r="R366" s="414"/>
      <c r="S366" s="414"/>
      <c r="T366" s="414"/>
    </row>
    <row r="367" spans="2:21" ht="15" customHeight="1">
      <c r="C367" s="163"/>
      <c r="D367" s="163"/>
      <c r="E367" s="163"/>
      <c r="G367" s="418"/>
      <c r="H367" s="414"/>
      <c r="I367" s="414"/>
      <c r="J367" s="414"/>
      <c r="K367" s="209"/>
      <c r="M367" s="163"/>
      <c r="N367" s="163"/>
      <c r="O367" s="163"/>
      <c r="Q367" s="418"/>
      <c r="R367" s="414"/>
      <c r="S367" s="414"/>
      <c r="T367" s="414"/>
      <c r="U367" s="209"/>
    </row>
    <row r="368" spans="2:21" ht="15" customHeight="1">
      <c r="C368" s="163"/>
      <c r="D368" s="163"/>
      <c r="E368" s="163"/>
      <c r="G368" s="418"/>
      <c r="H368" s="414"/>
      <c r="I368" s="414"/>
      <c r="J368" s="414"/>
      <c r="K368" s="209"/>
      <c r="M368" s="163"/>
      <c r="N368" s="163"/>
      <c r="O368" s="163"/>
      <c r="Q368" s="418"/>
      <c r="R368" s="414"/>
      <c r="S368" s="414"/>
      <c r="T368" s="414"/>
      <c r="U368" s="209"/>
    </row>
    <row r="369" spans="2:21" ht="15" customHeight="1">
      <c r="B369" s="421"/>
      <c r="C369" s="422"/>
      <c r="D369" s="422"/>
      <c r="E369" s="422"/>
      <c r="F369" s="421"/>
      <c r="G369" s="209"/>
      <c r="H369" s="414"/>
      <c r="I369" s="414"/>
      <c r="J369" s="414"/>
      <c r="K369" s="209"/>
      <c r="L369" s="421"/>
      <c r="M369" s="422"/>
      <c r="N369" s="422"/>
      <c r="O369" s="422"/>
      <c r="P369" s="421"/>
      <c r="Q369" s="209"/>
      <c r="R369" s="414"/>
      <c r="S369" s="414"/>
      <c r="T369" s="414"/>
      <c r="U369" s="209"/>
    </row>
    <row r="370" spans="2:21" ht="15" customHeight="1">
      <c r="B370" s="421"/>
      <c r="C370" s="422"/>
      <c r="D370" s="422"/>
      <c r="E370" s="422"/>
      <c r="F370" s="421"/>
      <c r="G370" s="209"/>
      <c r="H370" s="414"/>
      <c r="I370" s="414"/>
      <c r="J370" s="414"/>
      <c r="K370" s="209"/>
      <c r="L370" s="421"/>
      <c r="M370" s="422"/>
      <c r="N370" s="422"/>
      <c r="O370" s="422"/>
      <c r="P370" s="421"/>
      <c r="Q370" s="209"/>
      <c r="R370" s="414"/>
      <c r="S370" s="414"/>
      <c r="T370" s="414"/>
      <c r="U370" s="209"/>
    </row>
    <row r="371" spans="2:21" ht="15" customHeight="1">
      <c r="C371" s="163"/>
      <c r="D371" s="163"/>
      <c r="E371" s="163"/>
      <c r="G371" s="209"/>
      <c r="H371" s="414"/>
      <c r="I371" s="414"/>
      <c r="J371" s="414"/>
      <c r="K371" s="209"/>
      <c r="M371" s="163"/>
      <c r="N371" s="163"/>
      <c r="O371" s="163"/>
      <c r="Q371" s="209"/>
      <c r="R371" s="414"/>
      <c r="S371" s="414"/>
      <c r="T371" s="414"/>
      <c r="U371" s="209"/>
    </row>
    <row r="372" spans="2:21" ht="15" customHeight="1">
      <c r="C372" s="163"/>
      <c r="D372" s="163"/>
      <c r="E372" s="163"/>
      <c r="G372" s="209"/>
      <c r="H372" s="414"/>
      <c r="I372" s="414"/>
      <c r="J372" s="414"/>
      <c r="K372" s="209"/>
      <c r="M372" s="163"/>
      <c r="N372" s="163"/>
      <c r="O372" s="163"/>
      <c r="Q372" s="209"/>
      <c r="R372" s="414"/>
      <c r="S372" s="414"/>
      <c r="T372" s="414"/>
      <c r="U372" s="209"/>
    </row>
    <row r="373" spans="2:21" ht="15" customHeight="1">
      <c r="C373" s="163"/>
      <c r="D373" s="163"/>
      <c r="E373" s="163"/>
      <c r="G373" s="209"/>
      <c r="H373" s="414"/>
      <c r="I373" s="414"/>
      <c r="J373" s="414"/>
      <c r="K373" s="209"/>
      <c r="M373" s="163"/>
      <c r="N373" s="163"/>
      <c r="O373" s="163"/>
      <c r="Q373" s="209"/>
      <c r="R373" s="414"/>
      <c r="S373" s="414"/>
      <c r="T373" s="414"/>
      <c r="U373" s="209"/>
    </row>
    <row r="374" spans="2:21" ht="15" customHeight="1">
      <c r="C374" s="163"/>
      <c r="D374" s="163"/>
      <c r="E374" s="163"/>
      <c r="G374" s="418"/>
      <c r="H374" s="414"/>
      <c r="I374" s="414"/>
      <c r="J374" s="414"/>
      <c r="K374" s="209"/>
      <c r="M374" s="163"/>
      <c r="N374" s="163"/>
      <c r="O374" s="163"/>
      <c r="Q374" s="418"/>
      <c r="R374" s="414"/>
      <c r="S374" s="414"/>
      <c r="T374" s="414"/>
      <c r="U374" s="209"/>
    </row>
    <row r="375" spans="2:21" ht="15" customHeight="1">
      <c r="C375" s="163"/>
      <c r="D375" s="163"/>
      <c r="E375" s="163"/>
      <c r="G375" s="431"/>
      <c r="H375" s="414"/>
      <c r="I375" s="414"/>
      <c r="J375" s="414"/>
      <c r="K375" s="209"/>
      <c r="M375" s="163"/>
      <c r="N375" s="163"/>
      <c r="O375" s="163"/>
      <c r="Q375" s="431"/>
      <c r="R375" s="414"/>
      <c r="S375" s="414"/>
      <c r="T375" s="414"/>
      <c r="U375" s="209"/>
    </row>
    <row r="376" spans="2:21" ht="15" customHeight="1">
      <c r="B376" s="421"/>
      <c r="C376" s="422"/>
      <c r="D376" s="422"/>
      <c r="E376" s="422"/>
      <c r="F376" s="421"/>
      <c r="G376" s="209"/>
      <c r="H376" s="414"/>
      <c r="I376" s="414"/>
      <c r="J376" s="414"/>
      <c r="K376" s="209"/>
      <c r="L376" s="421"/>
      <c r="M376" s="422"/>
      <c r="N376" s="422"/>
      <c r="O376" s="422"/>
      <c r="P376" s="421"/>
      <c r="Q376" s="209"/>
      <c r="R376" s="414"/>
      <c r="S376" s="414"/>
      <c r="T376" s="414"/>
      <c r="U376" s="209"/>
    </row>
    <row r="378" spans="2:21" ht="15" customHeight="1">
      <c r="C378" s="163"/>
      <c r="D378" s="163"/>
      <c r="E378" s="163"/>
      <c r="G378" s="209"/>
      <c r="H378" s="414"/>
      <c r="I378" s="414"/>
      <c r="J378" s="414"/>
      <c r="K378" s="209"/>
      <c r="M378" s="163"/>
      <c r="N378" s="163"/>
      <c r="O378" s="163"/>
      <c r="Q378" s="209"/>
      <c r="R378" s="414"/>
      <c r="S378" s="414"/>
      <c r="T378" s="414"/>
      <c r="U378" s="209"/>
    </row>
    <row r="379" spans="2:21" ht="15" customHeight="1">
      <c r="C379" s="163"/>
      <c r="D379" s="163"/>
      <c r="E379" s="163"/>
      <c r="G379" s="209"/>
      <c r="H379" s="414"/>
      <c r="I379" s="414"/>
      <c r="J379" s="414"/>
      <c r="K379" s="209"/>
      <c r="M379" s="163"/>
      <c r="N379" s="163"/>
      <c r="O379" s="163"/>
      <c r="Q379" s="209"/>
      <c r="R379" s="414"/>
      <c r="S379" s="414"/>
      <c r="T379" s="414"/>
      <c r="U379" s="209"/>
    </row>
    <row r="380" spans="2:21" ht="15" customHeight="1">
      <c r="C380" s="163"/>
      <c r="D380" s="163"/>
      <c r="E380" s="163"/>
      <c r="G380" s="209"/>
      <c r="H380" s="414"/>
      <c r="I380" s="414"/>
      <c r="J380" s="414"/>
      <c r="K380" s="209"/>
      <c r="M380" s="163"/>
      <c r="N380" s="163"/>
      <c r="O380" s="163"/>
      <c r="Q380" s="209"/>
      <c r="R380" s="414"/>
      <c r="S380" s="414"/>
      <c r="T380" s="414"/>
      <c r="U380" s="209"/>
    </row>
    <row r="381" spans="2:21" ht="15" customHeight="1">
      <c r="C381" s="163"/>
      <c r="D381" s="163"/>
      <c r="E381" s="163"/>
      <c r="G381" s="209"/>
      <c r="H381" s="414"/>
      <c r="I381" s="414"/>
      <c r="J381" s="414"/>
      <c r="K381" s="209"/>
      <c r="M381" s="163"/>
      <c r="N381" s="163"/>
      <c r="O381" s="163"/>
      <c r="Q381" s="209"/>
      <c r="R381" s="414"/>
      <c r="S381" s="414"/>
      <c r="T381" s="414"/>
      <c r="U381" s="209"/>
    </row>
    <row r="382" spans="2:21" ht="15" customHeight="1">
      <c r="C382" s="163"/>
      <c r="D382" s="163"/>
      <c r="E382" s="163"/>
      <c r="G382" s="209"/>
      <c r="H382" s="414"/>
      <c r="I382" s="414"/>
      <c r="J382" s="414"/>
      <c r="M382" s="163"/>
      <c r="N382" s="163"/>
      <c r="O382" s="163"/>
      <c r="Q382" s="209"/>
      <c r="R382" s="414"/>
      <c r="S382" s="414"/>
      <c r="T382" s="414"/>
    </row>
    <row r="383" spans="2:21" ht="15" customHeight="1">
      <c r="C383" s="163"/>
      <c r="D383" s="163"/>
      <c r="E383" s="163"/>
      <c r="G383" s="209"/>
      <c r="H383" s="414"/>
      <c r="I383" s="414"/>
      <c r="J383" s="414"/>
      <c r="M383" s="163"/>
      <c r="N383" s="163"/>
      <c r="O383" s="163"/>
      <c r="Q383" s="209"/>
      <c r="R383" s="414"/>
      <c r="S383" s="414"/>
      <c r="T383" s="414"/>
    </row>
    <row r="384" spans="2:21" ht="15" customHeight="1">
      <c r="C384" s="163"/>
      <c r="D384" s="163"/>
      <c r="E384" s="163"/>
      <c r="G384" s="209"/>
      <c r="H384" s="414"/>
      <c r="I384" s="414"/>
      <c r="J384" s="414"/>
      <c r="M384" s="163"/>
      <c r="N384" s="163"/>
      <c r="O384" s="163"/>
      <c r="Q384" s="209"/>
      <c r="R384" s="414"/>
      <c r="S384" s="414"/>
      <c r="T384" s="414"/>
    </row>
    <row r="385" spans="2:21" ht="15" customHeight="1">
      <c r="C385" s="163"/>
      <c r="D385" s="163"/>
      <c r="E385" s="163"/>
      <c r="G385" s="418"/>
      <c r="H385" s="414"/>
      <c r="I385" s="414"/>
      <c r="J385" s="414"/>
      <c r="M385" s="163"/>
      <c r="N385" s="163"/>
      <c r="O385" s="163"/>
      <c r="Q385" s="418"/>
      <c r="R385" s="414"/>
      <c r="S385" s="414"/>
      <c r="T385" s="414"/>
    </row>
    <row r="386" spans="2:21" ht="15" customHeight="1">
      <c r="C386" s="163"/>
      <c r="D386" s="163"/>
      <c r="E386" s="163"/>
      <c r="G386" s="209"/>
      <c r="H386" s="414"/>
      <c r="I386" s="414"/>
      <c r="J386" s="414"/>
      <c r="M386" s="163"/>
      <c r="N386" s="163"/>
      <c r="O386" s="163"/>
      <c r="Q386" s="209"/>
      <c r="R386" s="414"/>
      <c r="S386" s="414"/>
      <c r="T386" s="414"/>
    </row>
    <row r="387" spans="2:21" ht="15" customHeight="1">
      <c r="B387" s="279"/>
      <c r="C387" s="427"/>
      <c r="D387" s="427"/>
      <c r="E387" s="427"/>
      <c r="F387" s="428"/>
      <c r="G387" s="209"/>
      <c r="H387" s="414"/>
      <c r="I387" s="414"/>
      <c r="J387" s="414"/>
      <c r="L387" s="279"/>
      <c r="M387" s="427"/>
      <c r="N387" s="427"/>
      <c r="O387" s="427"/>
      <c r="P387" s="428"/>
      <c r="Q387" s="209"/>
      <c r="R387" s="414"/>
      <c r="S387" s="414"/>
      <c r="T387" s="414"/>
    </row>
    <row r="388" spans="2:21" ht="15" customHeight="1">
      <c r="C388" s="163"/>
      <c r="D388" s="163"/>
      <c r="E388" s="163"/>
      <c r="G388" s="209"/>
      <c r="H388" s="414"/>
      <c r="I388" s="414"/>
      <c r="J388" s="414"/>
      <c r="M388" s="163"/>
      <c r="N388" s="163"/>
      <c r="O388" s="163"/>
      <c r="Q388" s="209"/>
      <c r="R388" s="414"/>
      <c r="S388" s="414"/>
      <c r="T388" s="414"/>
    </row>
    <row r="389" spans="2:21" ht="15" customHeight="1">
      <c r="C389" s="163"/>
      <c r="D389" s="163"/>
      <c r="E389" s="163"/>
      <c r="G389" s="209"/>
      <c r="H389" s="414"/>
      <c r="I389" s="414"/>
      <c r="J389" s="414"/>
      <c r="M389" s="163"/>
      <c r="N389" s="163"/>
      <c r="O389" s="163"/>
      <c r="Q389" s="209"/>
      <c r="R389" s="414"/>
      <c r="S389" s="414"/>
      <c r="T389" s="414"/>
    </row>
    <row r="390" spans="2:21" ht="15" customHeight="1">
      <c r="C390" s="163"/>
      <c r="D390" s="163"/>
      <c r="E390" s="163"/>
      <c r="G390" s="209"/>
      <c r="H390" s="414"/>
      <c r="I390" s="414"/>
      <c r="J390" s="414"/>
      <c r="M390" s="163"/>
      <c r="N390" s="163"/>
      <c r="O390" s="163"/>
      <c r="Q390" s="209"/>
      <c r="R390" s="414"/>
      <c r="S390" s="414"/>
      <c r="T390" s="414"/>
    </row>
    <row r="391" spans="2:21" ht="15" customHeight="1">
      <c r="C391" s="163"/>
      <c r="D391" s="163"/>
      <c r="E391" s="163"/>
      <c r="G391" s="209"/>
      <c r="H391" s="414"/>
      <c r="I391" s="414"/>
      <c r="J391" s="414"/>
      <c r="M391" s="163"/>
      <c r="N391" s="163"/>
      <c r="O391" s="163"/>
      <c r="Q391" s="209"/>
      <c r="R391" s="414"/>
      <c r="S391" s="414"/>
      <c r="T391" s="414"/>
    </row>
    <row r="392" spans="2:21" ht="15" customHeight="1">
      <c r="C392" s="163"/>
      <c r="D392" s="163"/>
      <c r="E392" s="163"/>
      <c r="G392" s="431"/>
      <c r="H392" s="414"/>
      <c r="I392" s="414"/>
      <c r="J392" s="414"/>
      <c r="M392" s="163"/>
      <c r="N392" s="163"/>
      <c r="O392" s="163"/>
      <c r="Q392" s="431"/>
      <c r="R392" s="414"/>
      <c r="S392" s="414"/>
      <c r="T392" s="414"/>
    </row>
    <row r="393" spans="2:21" ht="15" customHeight="1">
      <c r="C393" s="163"/>
      <c r="D393" s="163"/>
      <c r="E393" s="163"/>
      <c r="G393" s="209"/>
      <c r="H393" s="414"/>
      <c r="I393" s="414"/>
      <c r="J393" s="414"/>
      <c r="M393" s="163"/>
      <c r="N393" s="163"/>
      <c r="O393" s="163"/>
      <c r="Q393" s="209"/>
      <c r="R393" s="414"/>
      <c r="S393" s="414"/>
      <c r="T393" s="414"/>
    </row>
    <row r="394" spans="2:21" ht="15" customHeight="1">
      <c r="B394" s="421"/>
      <c r="C394" s="422"/>
      <c r="D394" s="422"/>
      <c r="E394" s="422"/>
      <c r="F394" s="421"/>
      <c r="G394" s="432"/>
      <c r="H394" s="414"/>
      <c r="I394" s="414"/>
      <c r="J394" s="414"/>
      <c r="L394" s="421"/>
      <c r="M394" s="422"/>
      <c r="N394" s="422"/>
      <c r="O394" s="422"/>
      <c r="P394" s="421"/>
      <c r="Q394" s="432"/>
      <c r="R394" s="414"/>
      <c r="S394" s="414"/>
      <c r="T394" s="414"/>
    </row>
    <row r="395" spans="2:21" ht="15" customHeight="1">
      <c r="B395" s="419"/>
      <c r="C395" s="420"/>
      <c r="D395" s="420"/>
      <c r="E395" s="420"/>
      <c r="F395" s="419"/>
      <c r="G395" s="209"/>
      <c r="H395" s="414"/>
      <c r="I395" s="414"/>
      <c r="J395" s="414"/>
      <c r="L395" s="419"/>
      <c r="M395" s="420"/>
      <c r="N395" s="420"/>
      <c r="O395" s="420"/>
      <c r="P395" s="419"/>
      <c r="Q395" s="209"/>
      <c r="R395" s="414"/>
      <c r="S395" s="414"/>
      <c r="T395" s="414"/>
    </row>
    <row r="396" spans="2:21" ht="15" customHeight="1">
      <c r="C396" s="163"/>
      <c r="D396" s="163"/>
      <c r="E396" s="163"/>
      <c r="G396" s="209"/>
      <c r="H396" s="414"/>
      <c r="I396" s="414"/>
      <c r="J396" s="414"/>
      <c r="M396" s="163"/>
      <c r="N396" s="163"/>
      <c r="O396" s="163"/>
      <c r="Q396" s="209"/>
      <c r="R396" s="414"/>
      <c r="S396" s="414"/>
      <c r="T396" s="414"/>
    </row>
    <row r="397" spans="2:21" ht="15" customHeight="1">
      <c r="C397" s="163"/>
      <c r="D397" s="163"/>
      <c r="E397" s="163"/>
      <c r="G397" s="209"/>
      <c r="H397" s="414"/>
      <c r="I397" s="414"/>
      <c r="J397" s="414"/>
      <c r="K397" s="209"/>
      <c r="M397" s="163"/>
      <c r="N397" s="163"/>
      <c r="O397" s="163"/>
      <c r="Q397" s="209"/>
      <c r="R397" s="414"/>
      <c r="S397" s="414"/>
      <c r="T397" s="414"/>
      <c r="U397" s="209"/>
    </row>
    <row r="398" spans="2:21" ht="15" customHeight="1">
      <c r="C398" s="163"/>
      <c r="D398" s="163"/>
      <c r="E398" s="163"/>
      <c r="G398" s="209"/>
      <c r="H398" s="414"/>
      <c r="I398" s="414"/>
      <c r="J398" s="414"/>
      <c r="K398" s="209"/>
      <c r="M398" s="163"/>
      <c r="N398" s="163"/>
      <c r="O398" s="163"/>
      <c r="Q398" s="209"/>
      <c r="R398" s="414"/>
      <c r="S398" s="414"/>
      <c r="T398" s="414"/>
      <c r="U398" s="209"/>
    </row>
    <row r="399" spans="2:21" ht="15" customHeight="1">
      <c r="C399" s="163"/>
      <c r="D399" s="163"/>
      <c r="E399" s="163"/>
      <c r="G399" s="209"/>
      <c r="H399" s="414"/>
      <c r="I399" s="414"/>
      <c r="J399" s="414"/>
      <c r="K399" s="209"/>
      <c r="M399" s="163"/>
      <c r="N399" s="163"/>
      <c r="O399" s="163"/>
      <c r="Q399" s="209"/>
      <c r="R399" s="414"/>
      <c r="S399" s="414"/>
      <c r="T399" s="414"/>
      <c r="U399" s="209"/>
    </row>
    <row r="400" spans="2:21" ht="15" customHeight="1">
      <c r="C400" s="163"/>
      <c r="D400" s="163"/>
      <c r="E400" s="163"/>
      <c r="G400" s="209"/>
      <c r="H400" s="414"/>
      <c r="I400" s="414"/>
      <c r="J400" s="414"/>
      <c r="K400" s="209"/>
      <c r="M400" s="163"/>
      <c r="N400" s="163"/>
      <c r="O400" s="163"/>
      <c r="Q400" s="209"/>
      <c r="R400" s="414"/>
      <c r="S400" s="414"/>
      <c r="T400" s="414"/>
      <c r="U400" s="209"/>
    </row>
    <row r="401" spans="3:21" ht="15" customHeight="1">
      <c r="C401" s="163"/>
      <c r="D401" s="163"/>
      <c r="E401" s="163"/>
      <c r="G401" s="209"/>
      <c r="H401" s="414"/>
      <c r="I401" s="414"/>
      <c r="J401" s="414"/>
      <c r="K401" s="209"/>
      <c r="M401" s="163"/>
      <c r="N401" s="163"/>
      <c r="O401" s="163"/>
      <c r="Q401" s="209"/>
      <c r="R401" s="414"/>
      <c r="S401" s="414"/>
      <c r="T401" s="414"/>
      <c r="U401" s="209"/>
    </row>
    <row r="402" spans="3:21" ht="15" customHeight="1">
      <c r="C402" s="163"/>
      <c r="D402" s="163"/>
      <c r="E402" s="163"/>
      <c r="G402" s="209"/>
      <c r="H402" s="414"/>
      <c r="I402" s="414"/>
      <c r="J402" s="414"/>
      <c r="K402" s="209"/>
      <c r="M402" s="163"/>
      <c r="N402" s="163"/>
      <c r="O402" s="163"/>
      <c r="Q402" s="209"/>
      <c r="R402" s="414"/>
      <c r="S402" s="414"/>
      <c r="T402" s="414"/>
      <c r="U402" s="209"/>
    </row>
    <row r="403" spans="3:21" ht="15" customHeight="1">
      <c r="C403" s="163"/>
      <c r="D403" s="163"/>
      <c r="E403" s="163"/>
      <c r="G403" s="209"/>
      <c r="H403" s="414"/>
      <c r="I403" s="414"/>
      <c r="J403" s="414"/>
      <c r="K403" s="209"/>
      <c r="M403" s="163"/>
      <c r="N403" s="163"/>
      <c r="O403" s="163"/>
      <c r="Q403" s="209"/>
      <c r="R403" s="414"/>
      <c r="S403" s="414"/>
      <c r="T403" s="414"/>
      <c r="U403" s="209"/>
    </row>
    <row r="404" spans="3:21" ht="15" customHeight="1">
      <c r="C404" s="163"/>
      <c r="D404" s="163"/>
      <c r="E404" s="163"/>
      <c r="G404" s="209"/>
      <c r="H404" s="414"/>
      <c r="I404" s="414"/>
      <c r="J404" s="414"/>
      <c r="K404" s="209"/>
      <c r="M404" s="163"/>
      <c r="N404" s="163"/>
      <c r="O404" s="163"/>
      <c r="Q404" s="209"/>
      <c r="R404" s="414"/>
      <c r="S404" s="414"/>
      <c r="T404" s="414"/>
      <c r="U404" s="209"/>
    </row>
  </sheetData>
  <sortState ref="B6:P275">
    <sortCondition ref="B275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B1:AH401"/>
  <sheetViews>
    <sheetView zoomScale="90" zoomScaleNormal="90" workbookViewId="0">
      <selection activeCell="B1" sqref="B1"/>
    </sheetView>
  </sheetViews>
  <sheetFormatPr baseColWidth="10" defaultColWidth="4.08203125" defaultRowHeight="12.5"/>
  <cols>
    <col min="1" max="1" width="4.08203125" style="794"/>
    <col min="2" max="2" width="16.33203125" style="794" customWidth="1"/>
    <col min="3" max="5" width="7.83203125" style="794" customWidth="1"/>
    <col min="6" max="6" width="7.5" style="849" customWidth="1"/>
    <col min="7" max="8" width="4.58203125" style="794" customWidth="1"/>
    <col min="9" max="9" width="16.33203125" style="794" customWidth="1"/>
    <col min="10" max="10" width="4.08203125" style="794"/>
    <col min="11" max="14" width="6.08203125" style="794" customWidth="1"/>
    <col min="15" max="16" width="4.58203125" style="794" customWidth="1"/>
    <col min="17" max="17" width="16.33203125" style="794" customWidth="1"/>
    <col min="18" max="18" width="1.83203125" style="794" customWidth="1"/>
    <col min="19" max="21" width="4.08203125" style="794"/>
    <col min="22" max="22" width="5.08203125" style="794" customWidth="1"/>
    <col min="23" max="23" width="3.58203125" style="794" customWidth="1"/>
    <col min="24" max="16384" width="4.08203125" style="794"/>
  </cols>
  <sheetData>
    <row r="1" spans="2:30">
      <c r="B1" s="209" t="s">
        <v>586</v>
      </c>
      <c r="C1" s="347"/>
      <c r="D1" s="792"/>
      <c r="E1" s="347"/>
      <c r="F1" s="793"/>
      <c r="G1" s="347"/>
      <c r="H1" s="347"/>
      <c r="J1" s="347"/>
      <c r="K1" s="347"/>
      <c r="L1" s="792"/>
      <c r="M1" s="347"/>
      <c r="N1" s="347"/>
      <c r="O1" s="347"/>
      <c r="P1" s="347"/>
      <c r="Q1" s="792"/>
      <c r="S1" s="347"/>
      <c r="U1" s="347"/>
      <c r="V1" s="347"/>
      <c r="W1" s="347"/>
      <c r="X1" s="347"/>
      <c r="Y1" s="347"/>
      <c r="Z1" s="347"/>
      <c r="AA1" s="347"/>
    </row>
    <row r="2" spans="2:30" ht="12" customHeight="1">
      <c r="B2" s="209" t="s">
        <v>601</v>
      </c>
      <c r="C2" s="347"/>
      <c r="D2" s="347"/>
      <c r="E2" s="347"/>
      <c r="F2" s="793"/>
      <c r="G2" s="347"/>
      <c r="H2" s="347"/>
      <c r="I2" s="796"/>
      <c r="J2" s="796"/>
      <c r="K2" s="347"/>
      <c r="L2" s="347"/>
      <c r="M2" s="347"/>
      <c r="N2" s="347"/>
      <c r="O2" s="347"/>
      <c r="P2" s="347"/>
      <c r="Q2" s="796"/>
      <c r="AB2" s="797"/>
      <c r="AC2" s="797"/>
      <c r="AD2" s="797"/>
    </row>
    <row r="3" spans="2:30" ht="13">
      <c r="B3" s="209" t="s">
        <v>602</v>
      </c>
      <c r="C3" s="799"/>
      <c r="D3" s="799"/>
      <c r="E3" s="799"/>
      <c r="F3" s="800"/>
      <c r="G3" s="347"/>
      <c r="H3" s="347"/>
      <c r="J3" s="801"/>
      <c r="K3" s="799"/>
      <c r="L3" s="799"/>
      <c r="M3" s="799"/>
      <c r="N3" s="802"/>
      <c r="O3" s="347"/>
      <c r="P3" s="347"/>
      <c r="S3" s="803"/>
      <c r="T3" s="803"/>
      <c r="U3" s="803"/>
      <c r="V3" s="803"/>
      <c r="W3" s="803"/>
      <c r="X3" s="803"/>
      <c r="Y3" s="803"/>
      <c r="Z3" s="803"/>
      <c r="AA3" s="803"/>
    </row>
    <row r="4" spans="2:30" ht="13">
      <c r="B4" s="209" t="s">
        <v>603</v>
      </c>
      <c r="C4" s="799"/>
      <c r="D4" s="799"/>
      <c r="E4" s="799"/>
      <c r="F4" s="800"/>
      <c r="G4" s="347"/>
      <c r="H4" s="347"/>
      <c r="J4" s="801"/>
      <c r="K4" s="799"/>
      <c r="L4" s="799"/>
      <c r="M4" s="799"/>
      <c r="N4" s="802"/>
      <c r="O4" s="347"/>
      <c r="P4" s="347"/>
      <c r="S4" s="803"/>
      <c r="T4" s="803"/>
      <c r="U4" s="803"/>
      <c r="V4" s="803"/>
      <c r="W4" s="803"/>
      <c r="X4" s="803"/>
      <c r="Y4" s="803"/>
      <c r="Z4" s="803"/>
      <c r="AA4" s="803"/>
    </row>
    <row r="5" spans="2:30" ht="13">
      <c r="B5" s="347"/>
      <c r="C5" s="799"/>
      <c r="D5" s="799"/>
      <c r="E5" s="799"/>
      <c r="F5" s="800"/>
      <c r="G5" s="347"/>
      <c r="H5" s="347"/>
      <c r="J5" s="801"/>
      <c r="K5" s="799"/>
      <c r="L5" s="799"/>
      <c r="M5" s="799"/>
      <c r="N5" s="802"/>
      <c r="O5" s="347"/>
      <c r="P5" s="347"/>
      <c r="S5" s="803"/>
      <c r="T5" s="803"/>
      <c r="U5" s="803"/>
      <c r="V5" s="803"/>
      <c r="W5" s="803"/>
      <c r="X5" s="803"/>
      <c r="Y5" s="803"/>
      <c r="Z5" s="803"/>
      <c r="AA5" s="803"/>
    </row>
    <row r="6" spans="2:30" ht="13">
      <c r="B6" s="798"/>
      <c r="C6" s="799"/>
      <c r="D6" s="799"/>
      <c r="E6" s="799"/>
      <c r="F6" s="800"/>
      <c r="G6" s="347"/>
      <c r="H6" s="347"/>
      <c r="J6" s="801"/>
      <c r="K6" s="799"/>
      <c r="L6" s="799"/>
      <c r="M6" s="799"/>
      <c r="N6" s="802"/>
      <c r="O6" s="347"/>
      <c r="P6" s="347"/>
      <c r="S6" s="803"/>
      <c r="T6" s="803"/>
      <c r="U6" s="803"/>
      <c r="V6" s="803"/>
      <c r="W6" s="803"/>
      <c r="X6" s="803"/>
      <c r="Y6" s="803"/>
      <c r="Z6" s="803"/>
      <c r="AA6" s="803"/>
    </row>
    <row r="7" spans="2:30">
      <c r="B7" s="208" t="s">
        <v>347</v>
      </c>
      <c r="C7" s="120" t="s">
        <v>390</v>
      </c>
      <c r="D7" s="799"/>
      <c r="E7" s="799"/>
      <c r="F7" s="800"/>
      <c r="G7" s="347"/>
      <c r="H7" s="347"/>
      <c r="J7" s="792"/>
      <c r="K7" s="799"/>
      <c r="L7" s="799"/>
      <c r="M7" s="799"/>
      <c r="N7" s="802"/>
      <c r="O7" s="347"/>
      <c r="P7" s="347"/>
      <c r="S7" s="803"/>
      <c r="T7" s="803"/>
      <c r="U7" s="803"/>
      <c r="V7" s="803"/>
      <c r="W7" s="803"/>
      <c r="X7" s="803"/>
      <c r="Y7" s="803"/>
      <c r="Z7" s="803"/>
      <c r="AA7" s="803"/>
    </row>
    <row r="8" spans="2:30" ht="14.15" customHeight="1">
      <c r="C8" s="804"/>
      <c r="D8" s="805"/>
      <c r="E8" s="805"/>
      <c r="F8" s="806"/>
      <c r="G8" s="347"/>
      <c r="H8" s="347"/>
      <c r="J8" s="807"/>
      <c r="K8" s="804"/>
      <c r="L8" s="805"/>
      <c r="M8" s="805"/>
      <c r="N8" s="804"/>
      <c r="O8" s="347"/>
      <c r="P8" s="347"/>
      <c r="S8" s="808"/>
      <c r="T8" s="808"/>
      <c r="U8" s="808"/>
      <c r="V8" s="808"/>
      <c r="W8" s="808"/>
      <c r="X8" s="808"/>
      <c r="Y8" s="808"/>
      <c r="Z8" s="808"/>
      <c r="AA8" s="808"/>
    </row>
    <row r="9" spans="2:30" ht="38.5" customHeight="1">
      <c r="B9" s="809"/>
      <c r="C9" s="810" t="s">
        <v>330</v>
      </c>
      <c r="D9" s="811" t="s">
        <v>331</v>
      </c>
      <c r="E9" s="812" t="s">
        <v>333</v>
      </c>
      <c r="F9" s="813" t="s">
        <v>345</v>
      </c>
      <c r="G9" s="347"/>
      <c r="H9" s="347"/>
      <c r="I9" s="809"/>
      <c r="J9" s="814"/>
      <c r="K9" s="815"/>
      <c r="L9" s="815"/>
      <c r="M9" s="815"/>
      <c r="N9" s="815"/>
      <c r="O9" s="347"/>
      <c r="P9" s="347"/>
      <c r="Q9" s="809"/>
      <c r="S9" s="347"/>
      <c r="T9" s="347"/>
      <c r="U9" s="347"/>
      <c r="V9" s="347"/>
      <c r="W9" s="347"/>
      <c r="X9" s="347"/>
      <c r="Y9" s="347"/>
      <c r="Z9" s="347"/>
      <c r="AA9" s="347"/>
    </row>
    <row r="10" spans="2:30" ht="13">
      <c r="B10" s="809"/>
      <c r="C10" s="816"/>
      <c r="D10" s="816"/>
      <c r="E10" s="816"/>
      <c r="F10" s="817"/>
      <c r="G10" s="347"/>
      <c r="H10" s="347"/>
      <c r="I10" s="809"/>
      <c r="J10" s="814"/>
      <c r="K10" s="816"/>
      <c r="L10" s="816"/>
      <c r="M10" s="816"/>
      <c r="N10" s="816"/>
      <c r="O10" s="347"/>
      <c r="P10" s="347"/>
      <c r="Q10" s="809"/>
      <c r="S10" s="361"/>
      <c r="T10" s="347"/>
      <c r="U10" s="818"/>
      <c r="V10" s="819"/>
      <c r="W10" s="820"/>
      <c r="X10" s="820"/>
      <c r="Y10" s="820"/>
      <c r="Z10" s="820"/>
      <c r="AA10" s="820"/>
    </row>
    <row r="11" spans="2:30">
      <c r="C11" s="822"/>
      <c r="D11" s="822"/>
      <c r="E11" s="822"/>
      <c r="F11" s="823"/>
      <c r="G11" s="347"/>
      <c r="H11" s="347"/>
      <c r="I11" s="821"/>
      <c r="J11" s="822"/>
      <c r="K11" s="822"/>
      <c r="L11" s="822"/>
      <c r="M11" s="822"/>
      <c r="N11" s="824"/>
      <c r="O11" s="347"/>
      <c r="P11" s="347"/>
      <c r="Q11" s="821"/>
      <c r="R11" s="347"/>
      <c r="S11" s="347"/>
      <c r="T11" s="347"/>
      <c r="U11" s="347"/>
      <c r="V11" s="347"/>
      <c r="W11" s="347"/>
      <c r="X11" s="347"/>
      <c r="Y11" s="347"/>
      <c r="Z11" s="347"/>
      <c r="AA11" s="347"/>
    </row>
    <row r="12" spans="2:30">
      <c r="B12" s="347" t="s">
        <v>41</v>
      </c>
      <c r="C12" s="765">
        <v>2.77406</v>
      </c>
      <c r="D12" s="766">
        <v>0.51941999999999999</v>
      </c>
      <c r="E12" s="767">
        <v>4.0588699999999998</v>
      </c>
      <c r="F12" s="793" t="s">
        <v>592</v>
      </c>
      <c r="H12" s="347"/>
      <c r="I12" s="825"/>
      <c r="J12" s="825"/>
      <c r="K12" s="826"/>
      <c r="L12" s="826"/>
      <c r="M12" s="826"/>
      <c r="N12" s="827"/>
      <c r="P12" s="347"/>
      <c r="Q12" s="825"/>
      <c r="R12" s="347"/>
      <c r="S12" s="347"/>
      <c r="T12" s="347"/>
      <c r="U12" s="347"/>
      <c r="V12" s="347"/>
      <c r="W12" s="347"/>
      <c r="X12" s="347"/>
      <c r="Y12" s="347"/>
      <c r="Z12" s="347"/>
      <c r="AA12" s="347"/>
    </row>
    <row r="13" spans="2:30">
      <c r="B13" s="347" t="s">
        <v>123</v>
      </c>
      <c r="C13" s="765">
        <v>2.8582399999999999</v>
      </c>
      <c r="D13" s="766">
        <v>0.68052999999999997</v>
      </c>
      <c r="E13" s="767">
        <v>3.6102500000000002</v>
      </c>
      <c r="F13" s="793" t="s">
        <v>592</v>
      </c>
      <c r="H13" s="347"/>
      <c r="I13" s="825"/>
      <c r="J13" s="825"/>
      <c r="K13" s="826"/>
      <c r="L13" s="826"/>
      <c r="M13" s="826"/>
      <c r="N13" s="827"/>
      <c r="P13" s="347"/>
      <c r="Q13" s="825"/>
    </row>
    <row r="14" spans="2:30">
      <c r="B14" s="347" t="s">
        <v>36</v>
      </c>
      <c r="C14" s="765" t="s">
        <v>339</v>
      </c>
      <c r="D14" s="766">
        <v>1.1744600000000001</v>
      </c>
      <c r="E14" s="767">
        <v>4.3542500000000004</v>
      </c>
      <c r="F14" s="793" t="s">
        <v>604</v>
      </c>
      <c r="H14" s="347"/>
      <c r="I14" s="825"/>
      <c r="J14" s="825"/>
      <c r="K14" s="826"/>
      <c r="L14" s="826"/>
      <c r="M14" s="826"/>
      <c r="N14" s="827"/>
      <c r="P14" s="347"/>
      <c r="Q14" s="825"/>
      <c r="S14" s="347"/>
      <c r="T14" s="347"/>
      <c r="U14" s="347"/>
      <c r="V14" s="347"/>
      <c r="W14" s="347"/>
      <c r="X14" s="347"/>
      <c r="Y14" s="347"/>
      <c r="Z14" s="347"/>
      <c r="AA14" s="347"/>
    </row>
    <row r="15" spans="2:30">
      <c r="B15" s="347" t="s">
        <v>69</v>
      </c>
      <c r="C15" s="765" t="s">
        <v>339</v>
      </c>
      <c r="D15" s="766" t="s">
        <v>339</v>
      </c>
      <c r="E15" s="767">
        <v>3.4762300000000002</v>
      </c>
      <c r="F15" s="793" t="s">
        <v>605</v>
      </c>
      <c r="H15" s="347"/>
      <c r="I15" s="825"/>
      <c r="J15" s="825"/>
      <c r="K15" s="826"/>
      <c r="L15" s="826"/>
      <c r="M15" s="826"/>
      <c r="N15" s="827"/>
      <c r="P15" s="347"/>
      <c r="Q15" s="825"/>
      <c r="R15" s="347"/>
      <c r="S15" s="347"/>
      <c r="T15" s="347"/>
      <c r="U15" s="347"/>
      <c r="V15" s="347"/>
      <c r="W15" s="347"/>
      <c r="X15" s="347"/>
      <c r="Y15" s="347"/>
      <c r="Z15" s="347"/>
      <c r="AA15" s="347"/>
    </row>
    <row r="16" spans="2:30" ht="14.25" customHeight="1">
      <c r="B16" s="347" t="s">
        <v>33</v>
      </c>
      <c r="C16" s="765">
        <v>3.7762598000000001</v>
      </c>
      <c r="D16" s="766">
        <v>1.20608</v>
      </c>
      <c r="E16" s="767">
        <v>4.9823398000000001</v>
      </c>
      <c r="F16" s="793" t="s">
        <v>592</v>
      </c>
      <c r="G16" s="828"/>
      <c r="H16" s="347"/>
      <c r="I16" s="825"/>
      <c r="J16" s="825"/>
      <c r="K16" s="826"/>
      <c r="L16" s="826"/>
      <c r="M16" s="826"/>
      <c r="N16" s="827"/>
      <c r="O16" s="828"/>
      <c r="P16" s="347"/>
      <c r="Q16" s="825"/>
      <c r="R16" s="347"/>
      <c r="S16" s="347"/>
      <c r="T16" s="347"/>
      <c r="U16" s="347"/>
      <c r="V16" s="347"/>
      <c r="W16" s="347"/>
      <c r="X16" s="347"/>
      <c r="Y16" s="347"/>
      <c r="Z16" s="347"/>
      <c r="AA16" s="347"/>
    </row>
    <row r="17" spans="2:27">
      <c r="B17" s="347" t="s">
        <v>124</v>
      </c>
      <c r="C17" s="765">
        <v>1.7936900000000002</v>
      </c>
      <c r="D17" s="766">
        <v>0.35177999999999998</v>
      </c>
      <c r="E17" s="767">
        <v>2.7075900000000002</v>
      </c>
      <c r="F17" s="793" t="s">
        <v>592</v>
      </c>
      <c r="H17" s="347"/>
      <c r="I17" s="825"/>
      <c r="J17" s="825"/>
      <c r="K17" s="826"/>
      <c r="L17" s="826"/>
      <c r="M17" s="826"/>
      <c r="N17" s="827"/>
      <c r="P17" s="347"/>
      <c r="Q17" s="825"/>
      <c r="R17" s="347"/>
      <c r="S17" s="347"/>
      <c r="T17" s="347"/>
      <c r="U17" s="347"/>
      <c r="V17" s="347"/>
      <c r="W17" s="347"/>
      <c r="X17" s="347"/>
      <c r="Y17" s="347"/>
      <c r="Z17" s="347"/>
      <c r="AA17" s="347"/>
    </row>
    <row r="18" spans="2:27">
      <c r="B18" s="347" t="s">
        <v>55</v>
      </c>
      <c r="C18" s="765">
        <v>3.3786843000000002</v>
      </c>
      <c r="D18" s="766">
        <v>1.2566462</v>
      </c>
      <c r="E18" s="767">
        <v>4.6353305000000002</v>
      </c>
      <c r="F18" s="793" t="s">
        <v>592</v>
      </c>
      <c r="H18" s="347"/>
      <c r="I18" s="825"/>
      <c r="J18" s="825"/>
      <c r="K18" s="826"/>
      <c r="L18" s="826"/>
      <c r="M18" s="826"/>
      <c r="N18" s="827"/>
      <c r="P18" s="347"/>
      <c r="Q18" s="825"/>
      <c r="R18" s="347"/>
      <c r="S18" s="347"/>
      <c r="T18" s="347"/>
      <c r="U18" s="347"/>
      <c r="V18" s="347"/>
      <c r="W18" s="347"/>
      <c r="X18" s="347"/>
      <c r="Y18" s="347"/>
      <c r="Z18" s="347"/>
      <c r="AA18" s="347"/>
    </row>
    <row r="19" spans="2:27">
      <c r="B19" s="347" t="s">
        <v>88</v>
      </c>
      <c r="C19" s="765">
        <v>3.0378970000000001</v>
      </c>
      <c r="D19" s="766">
        <v>1.7074065</v>
      </c>
      <c r="E19" s="767">
        <v>4.7453034000000001</v>
      </c>
      <c r="F19" s="793" t="s">
        <v>592</v>
      </c>
      <c r="H19" s="347"/>
      <c r="I19" s="825"/>
      <c r="J19" s="825"/>
      <c r="K19" s="826"/>
      <c r="L19" s="826"/>
      <c r="M19" s="826"/>
      <c r="N19" s="827"/>
      <c r="P19" s="347"/>
      <c r="Q19" s="825"/>
      <c r="R19" s="347"/>
      <c r="S19" s="347"/>
      <c r="T19" s="347"/>
      <c r="U19" s="347"/>
      <c r="V19" s="347"/>
      <c r="W19" s="347"/>
      <c r="X19" s="347"/>
      <c r="Y19" s="347"/>
      <c r="Z19" s="347"/>
      <c r="AA19" s="347"/>
    </row>
    <row r="20" spans="2:27">
      <c r="B20" s="347" t="s">
        <v>87</v>
      </c>
      <c r="C20" s="765" t="s">
        <v>339</v>
      </c>
      <c r="D20" s="766">
        <v>0.40576000000000001</v>
      </c>
      <c r="E20" s="767">
        <v>2.4738199999999999</v>
      </c>
      <c r="F20" s="793" t="s">
        <v>592</v>
      </c>
      <c r="G20" s="347"/>
      <c r="H20" s="347"/>
      <c r="I20" s="347"/>
      <c r="J20" s="347"/>
      <c r="K20" s="829"/>
      <c r="L20" s="829"/>
      <c r="M20" s="829"/>
      <c r="N20" s="347"/>
      <c r="O20" s="347"/>
      <c r="P20" s="347"/>
      <c r="Q20" s="347"/>
      <c r="R20" s="347"/>
      <c r="S20" s="347"/>
      <c r="T20" s="347"/>
      <c r="U20" s="347"/>
      <c r="V20" s="347"/>
      <c r="W20" s="347"/>
      <c r="Y20" s="347"/>
      <c r="Z20" s="347"/>
      <c r="AA20" s="347"/>
    </row>
    <row r="21" spans="2:27">
      <c r="B21" s="347" t="s">
        <v>136</v>
      </c>
      <c r="C21" s="765">
        <v>2.0600700000000001</v>
      </c>
      <c r="D21" s="766" t="s">
        <v>339</v>
      </c>
      <c r="E21" s="767">
        <v>2.32721</v>
      </c>
      <c r="F21" s="793" t="s">
        <v>592</v>
      </c>
      <c r="H21" s="347"/>
      <c r="I21" s="825"/>
      <c r="J21" s="825"/>
      <c r="K21" s="826"/>
      <c r="L21" s="826"/>
      <c r="M21" s="826"/>
      <c r="N21" s="827"/>
      <c r="P21" s="347"/>
      <c r="Q21" s="825"/>
      <c r="R21" s="347"/>
      <c r="S21" s="347"/>
      <c r="T21" s="347"/>
      <c r="U21" s="347"/>
      <c r="V21" s="347"/>
      <c r="W21" s="347"/>
      <c r="X21" s="347"/>
      <c r="Y21" s="347"/>
      <c r="Z21" s="347"/>
      <c r="AA21" s="347"/>
    </row>
    <row r="22" spans="2:27">
      <c r="B22" s="347" t="s">
        <v>11</v>
      </c>
      <c r="C22" s="765">
        <v>1.0245500000000001</v>
      </c>
      <c r="D22" s="766">
        <v>0.51099000000000006</v>
      </c>
      <c r="E22" s="767">
        <v>1.9860199999999999</v>
      </c>
      <c r="F22" s="793" t="s">
        <v>497</v>
      </c>
      <c r="H22" s="347"/>
      <c r="I22" s="825"/>
      <c r="J22" s="825"/>
      <c r="K22" s="826"/>
      <c r="L22" s="826"/>
      <c r="M22" s="826"/>
      <c r="N22" s="827"/>
      <c r="P22" s="347"/>
      <c r="Q22" s="825"/>
      <c r="R22" s="347"/>
      <c r="S22" s="347"/>
      <c r="T22" s="347"/>
      <c r="U22" s="347"/>
      <c r="V22" s="347"/>
      <c r="W22" s="347"/>
      <c r="X22" s="347"/>
      <c r="Y22" s="347"/>
      <c r="Z22" s="347"/>
      <c r="AA22" s="347"/>
    </row>
    <row r="23" spans="2:27">
      <c r="B23" s="347" t="s">
        <v>84</v>
      </c>
      <c r="C23" s="765">
        <v>2.6254200000000001</v>
      </c>
      <c r="D23" s="766">
        <v>0.79013999999999995</v>
      </c>
      <c r="E23" s="767">
        <v>4.7949900000000003</v>
      </c>
      <c r="F23" s="793" t="s">
        <v>592</v>
      </c>
      <c r="G23" s="347"/>
      <c r="H23" s="347"/>
      <c r="I23" s="825"/>
      <c r="J23" s="827"/>
      <c r="K23" s="826"/>
      <c r="L23" s="826"/>
      <c r="M23" s="826"/>
      <c r="N23" s="827"/>
      <c r="O23" s="347"/>
      <c r="P23" s="347"/>
      <c r="Q23" s="825"/>
      <c r="R23" s="347"/>
      <c r="S23" s="347"/>
      <c r="T23" s="347"/>
      <c r="U23" s="347"/>
      <c r="V23" s="347"/>
      <c r="W23" s="347"/>
      <c r="X23" s="347"/>
      <c r="Y23" s="347"/>
      <c r="Z23" s="347"/>
      <c r="AA23" s="347"/>
    </row>
    <row r="24" spans="2:27">
      <c r="B24" s="347" t="s">
        <v>78</v>
      </c>
      <c r="C24" s="765">
        <v>4.1472258999999996</v>
      </c>
      <c r="D24" s="766">
        <v>1.4498823000000001</v>
      </c>
      <c r="E24" s="767">
        <v>5.5971082000000001</v>
      </c>
      <c r="F24" s="793" t="s">
        <v>592</v>
      </c>
      <c r="H24" s="347"/>
      <c r="I24" s="830"/>
      <c r="J24" s="830"/>
      <c r="K24" s="831"/>
      <c r="L24" s="831"/>
      <c r="M24" s="831"/>
      <c r="N24" s="832"/>
      <c r="P24" s="347"/>
      <c r="Q24" s="830"/>
      <c r="S24" s="347"/>
      <c r="T24" s="347"/>
      <c r="U24" s="347"/>
      <c r="V24" s="347"/>
      <c r="W24" s="347"/>
      <c r="X24" s="347"/>
      <c r="Y24" s="347"/>
      <c r="Z24" s="347"/>
      <c r="AA24" s="347"/>
    </row>
    <row r="25" spans="2:27">
      <c r="B25" s="347" t="s">
        <v>85</v>
      </c>
      <c r="C25" s="765">
        <v>3.2132100000000006</v>
      </c>
      <c r="D25" s="766">
        <v>0.96491000000000005</v>
      </c>
      <c r="E25" s="767">
        <v>4.3564299999999996</v>
      </c>
      <c r="F25" s="793" t="s">
        <v>598</v>
      </c>
      <c r="H25" s="347"/>
      <c r="I25" s="825"/>
      <c r="J25" s="825"/>
      <c r="K25" s="826"/>
      <c r="L25" s="826"/>
      <c r="M25" s="826"/>
      <c r="N25" s="827"/>
      <c r="P25" s="347"/>
      <c r="Q25" s="825"/>
      <c r="R25" s="347"/>
      <c r="S25" s="347"/>
      <c r="T25" s="347"/>
      <c r="U25" s="347"/>
      <c r="V25" s="347"/>
      <c r="W25" s="347"/>
      <c r="X25" s="347"/>
      <c r="Y25" s="347"/>
      <c r="Z25" s="347"/>
      <c r="AA25" s="347"/>
    </row>
    <row r="26" spans="2:27">
      <c r="B26" s="347" t="s">
        <v>81</v>
      </c>
      <c r="C26" s="765">
        <v>5.0055999999999994</v>
      </c>
      <c r="D26" s="766">
        <v>1.9104000000000001</v>
      </c>
      <c r="E26" s="767">
        <v>7.2853500000000002</v>
      </c>
      <c r="F26" s="793" t="s">
        <v>591</v>
      </c>
      <c r="G26" s="347"/>
      <c r="H26" s="347"/>
      <c r="I26" s="825"/>
      <c r="J26" s="825"/>
      <c r="K26" s="826"/>
      <c r="L26" s="826"/>
      <c r="M26" s="826"/>
      <c r="N26" s="827"/>
      <c r="O26" s="347"/>
      <c r="P26" s="347"/>
      <c r="Q26" s="825"/>
      <c r="R26" s="347"/>
      <c r="S26" s="347"/>
      <c r="T26" s="347"/>
      <c r="U26" s="347"/>
      <c r="V26" s="347"/>
      <c r="W26" s="347"/>
      <c r="X26" s="347"/>
      <c r="Y26" s="347"/>
      <c r="Z26" s="347"/>
      <c r="AA26" s="347"/>
    </row>
    <row r="27" spans="2:27">
      <c r="B27" s="347" t="s">
        <v>111</v>
      </c>
      <c r="C27" s="765">
        <v>3.3796300000000001</v>
      </c>
      <c r="D27" s="766">
        <v>0.74966999999999995</v>
      </c>
      <c r="E27" s="767" t="s">
        <v>339</v>
      </c>
      <c r="F27" s="793" t="s">
        <v>599</v>
      </c>
      <c r="H27" s="347"/>
      <c r="I27" s="825"/>
      <c r="J27" s="825"/>
      <c r="K27" s="833"/>
      <c r="L27" s="829"/>
      <c r="M27" s="829"/>
      <c r="N27" s="347"/>
      <c r="P27" s="347"/>
      <c r="Q27" s="825"/>
      <c r="R27" s="347"/>
      <c r="T27" s="347"/>
      <c r="U27" s="347"/>
      <c r="V27" s="347"/>
      <c r="W27" s="347"/>
      <c r="X27" s="347"/>
      <c r="Y27" s="347"/>
      <c r="Z27" s="347"/>
      <c r="AA27" s="347"/>
    </row>
    <row r="28" spans="2:27">
      <c r="B28" s="347" t="s">
        <v>128</v>
      </c>
      <c r="C28" s="765" t="s">
        <v>339</v>
      </c>
      <c r="D28" s="766" t="s">
        <v>339</v>
      </c>
      <c r="E28" s="767" t="s">
        <v>339</v>
      </c>
      <c r="F28" s="793" t="s">
        <v>338</v>
      </c>
      <c r="H28" s="347"/>
      <c r="I28" s="825"/>
      <c r="J28" s="825"/>
      <c r="K28" s="826"/>
      <c r="L28" s="826"/>
      <c r="M28" s="826"/>
      <c r="N28" s="827"/>
      <c r="P28" s="347"/>
      <c r="Q28" s="825"/>
      <c r="R28" s="347"/>
      <c r="S28" s="347"/>
      <c r="T28" s="347"/>
      <c r="U28" s="347"/>
      <c r="V28" s="347"/>
      <c r="W28" s="347"/>
      <c r="X28" s="347"/>
      <c r="Y28" s="347"/>
      <c r="Z28" s="347"/>
      <c r="AA28" s="347"/>
    </row>
    <row r="29" spans="2:27">
      <c r="B29" s="347" t="s">
        <v>9</v>
      </c>
      <c r="C29" s="765">
        <v>4.0964095</v>
      </c>
      <c r="D29" s="766">
        <v>1.5205172</v>
      </c>
      <c r="E29" s="767">
        <v>5.6169267999999999</v>
      </c>
      <c r="F29" s="793" t="s">
        <v>592</v>
      </c>
      <c r="H29" s="347"/>
      <c r="I29" s="825"/>
      <c r="J29" s="825"/>
      <c r="K29" s="826"/>
      <c r="L29" s="826"/>
      <c r="M29" s="826"/>
      <c r="N29" s="827"/>
      <c r="P29" s="347"/>
      <c r="Q29" s="825"/>
      <c r="R29" s="347"/>
      <c r="S29" s="347"/>
      <c r="T29" s="347"/>
      <c r="U29" s="347"/>
      <c r="V29" s="347"/>
      <c r="W29" s="347"/>
      <c r="X29" s="347"/>
      <c r="Y29" s="347"/>
      <c r="Z29" s="347"/>
      <c r="AA29" s="347"/>
    </row>
    <row r="30" spans="2:27">
      <c r="B30" s="347" t="s">
        <v>323</v>
      </c>
      <c r="C30" s="765">
        <v>3.5565700000000002</v>
      </c>
      <c r="D30" s="766">
        <v>0.83616000000000001</v>
      </c>
      <c r="E30" s="767">
        <v>4.4254100000000003</v>
      </c>
      <c r="F30" s="793" t="s">
        <v>599</v>
      </c>
      <c r="H30" s="347"/>
      <c r="I30" s="825"/>
      <c r="J30" s="825"/>
      <c r="K30" s="826"/>
      <c r="L30" s="826"/>
      <c r="M30" s="826"/>
      <c r="N30" s="827"/>
      <c r="P30" s="347"/>
      <c r="Q30" s="825"/>
      <c r="R30" s="347"/>
      <c r="S30" s="347"/>
      <c r="T30" s="347"/>
      <c r="U30" s="347"/>
      <c r="V30" s="347"/>
      <c r="W30" s="347"/>
      <c r="X30" s="347"/>
      <c r="Y30" s="347"/>
      <c r="Z30" s="347"/>
      <c r="AA30" s="347"/>
    </row>
    <row r="31" spans="2:27">
      <c r="B31" s="347" t="s">
        <v>94</v>
      </c>
      <c r="C31" s="765">
        <v>2.3949099999999999</v>
      </c>
      <c r="D31" s="766">
        <v>0.64888000000000001</v>
      </c>
      <c r="E31" s="767">
        <v>4.0768500000000003</v>
      </c>
      <c r="F31" s="793" t="s">
        <v>600</v>
      </c>
      <c r="H31" s="347"/>
      <c r="I31" s="830"/>
      <c r="J31" s="830"/>
      <c r="K31" s="831"/>
      <c r="L31" s="831"/>
      <c r="M31" s="831"/>
      <c r="N31" s="832"/>
      <c r="P31" s="347"/>
      <c r="Q31" s="830"/>
      <c r="R31" s="347"/>
      <c r="S31" s="347"/>
      <c r="T31" s="347"/>
      <c r="U31" s="347"/>
      <c r="V31" s="347"/>
      <c r="W31" s="347"/>
      <c r="X31" s="347"/>
      <c r="Y31" s="347"/>
      <c r="Z31" s="347"/>
      <c r="AA31" s="347"/>
    </row>
    <row r="32" spans="2:27">
      <c r="B32" s="347" t="s">
        <v>60</v>
      </c>
      <c r="C32" s="765">
        <v>3.8049000000000004</v>
      </c>
      <c r="D32" s="766">
        <v>1.78555</v>
      </c>
      <c r="E32" s="767">
        <v>6.0360899999999997</v>
      </c>
      <c r="F32" s="793" t="s">
        <v>497</v>
      </c>
      <c r="H32" s="347"/>
      <c r="I32" s="825"/>
      <c r="J32" s="825"/>
      <c r="K32" s="826"/>
      <c r="L32" s="826"/>
      <c r="M32" s="826"/>
      <c r="N32" s="827"/>
      <c r="P32" s="347"/>
      <c r="Q32" s="825"/>
      <c r="R32" s="347"/>
      <c r="S32" s="347"/>
      <c r="T32" s="347"/>
      <c r="U32" s="347"/>
      <c r="V32" s="347"/>
      <c r="W32" s="347"/>
      <c r="X32" s="347"/>
      <c r="Y32" s="347"/>
      <c r="Z32" s="347"/>
      <c r="AA32" s="347"/>
    </row>
    <row r="33" spans="2:27">
      <c r="B33" s="347" t="s">
        <v>79</v>
      </c>
      <c r="C33" s="765" t="s">
        <v>339</v>
      </c>
      <c r="D33" s="766" t="s">
        <v>339</v>
      </c>
      <c r="E33" s="767">
        <v>5.01084</v>
      </c>
      <c r="F33" s="793" t="s">
        <v>497</v>
      </c>
      <c r="H33" s="347"/>
      <c r="I33" s="825"/>
      <c r="J33" s="825"/>
      <c r="K33" s="826"/>
      <c r="L33" s="826"/>
      <c r="M33" s="826"/>
      <c r="N33" s="827"/>
      <c r="P33" s="347"/>
      <c r="Q33" s="825"/>
      <c r="R33" s="347"/>
      <c r="S33" s="347"/>
      <c r="T33" s="347"/>
      <c r="U33" s="347"/>
      <c r="V33" s="347"/>
      <c r="W33" s="347"/>
      <c r="X33" s="347"/>
      <c r="Y33" s="347"/>
      <c r="Z33" s="347"/>
      <c r="AA33" s="347"/>
    </row>
    <row r="34" spans="2:27">
      <c r="B34" s="347" t="s">
        <v>65</v>
      </c>
      <c r="C34" s="765" t="s">
        <v>339</v>
      </c>
      <c r="D34" s="766" t="s">
        <v>339</v>
      </c>
      <c r="E34" s="767">
        <v>2.1628599999999998</v>
      </c>
      <c r="F34" s="793" t="s">
        <v>497</v>
      </c>
      <c r="H34" s="347"/>
      <c r="I34" s="825"/>
      <c r="J34" s="825"/>
      <c r="K34" s="826"/>
      <c r="L34" s="826"/>
      <c r="M34" s="826"/>
      <c r="N34" s="827"/>
      <c r="P34" s="347"/>
      <c r="Q34" s="825"/>
      <c r="R34" s="347"/>
      <c r="S34" s="347"/>
      <c r="T34" s="347"/>
      <c r="U34" s="347"/>
      <c r="V34" s="347"/>
      <c r="W34" s="347"/>
      <c r="X34" s="347"/>
      <c r="Y34" s="347"/>
      <c r="Z34" s="347"/>
      <c r="AA34" s="347"/>
    </row>
    <row r="35" spans="2:27">
      <c r="B35" s="347" t="s">
        <v>57</v>
      </c>
      <c r="C35" s="765" t="s">
        <v>339</v>
      </c>
      <c r="D35" s="766" t="s">
        <v>339</v>
      </c>
      <c r="E35" s="767">
        <v>3.1452900000000001</v>
      </c>
      <c r="F35" s="793" t="s">
        <v>497</v>
      </c>
      <c r="H35" s="347"/>
      <c r="I35" s="825"/>
      <c r="J35" s="825"/>
      <c r="K35" s="826"/>
      <c r="L35" s="826"/>
      <c r="M35" s="826"/>
      <c r="N35" s="827"/>
      <c r="P35" s="347"/>
      <c r="Q35" s="825"/>
      <c r="R35" s="347"/>
      <c r="S35" s="347"/>
      <c r="T35" s="347"/>
      <c r="U35" s="347"/>
      <c r="V35" s="347"/>
      <c r="W35" s="347"/>
      <c r="X35" s="347"/>
      <c r="Y35" s="347"/>
      <c r="Z35" s="347"/>
      <c r="AA35" s="347"/>
    </row>
    <row r="36" spans="2:27">
      <c r="B36" s="347" t="s">
        <v>38</v>
      </c>
      <c r="C36" s="765">
        <v>3.2593597000000001</v>
      </c>
      <c r="D36" s="766">
        <v>1.6308530999999999</v>
      </c>
      <c r="E36" s="767">
        <v>4.8902127999999996</v>
      </c>
      <c r="F36" s="793" t="s">
        <v>592</v>
      </c>
      <c r="H36" s="347"/>
      <c r="I36" s="825"/>
      <c r="J36" s="825"/>
      <c r="K36" s="826"/>
      <c r="L36" s="826"/>
      <c r="M36" s="826"/>
      <c r="N36" s="827"/>
      <c r="P36" s="347"/>
      <c r="Q36" s="825"/>
      <c r="R36" s="347"/>
      <c r="S36" s="347"/>
      <c r="T36" s="347"/>
      <c r="U36" s="347"/>
      <c r="V36" s="347"/>
      <c r="W36" s="347"/>
      <c r="X36" s="347"/>
      <c r="Y36" s="347"/>
      <c r="Z36" s="347"/>
      <c r="AA36" s="347"/>
    </row>
    <row r="37" spans="2:27">
      <c r="B37" s="347" t="s">
        <v>58</v>
      </c>
      <c r="C37" s="765">
        <v>3.0436193999999999</v>
      </c>
      <c r="D37" s="766">
        <v>1.3650293</v>
      </c>
      <c r="E37" s="767">
        <v>4.4086486999999996</v>
      </c>
      <c r="F37" s="793" t="s">
        <v>592</v>
      </c>
      <c r="H37" s="347"/>
      <c r="I37" s="825"/>
      <c r="J37" s="825"/>
      <c r="K37" s="826"/>
      <c r="L37" s="826"/>
      <c r="M37" s="826"/>
      <c r="N37" s="827"/>
      <c r="P37" s="347"/>
      <c r="Q37" s="825"/>
      <c r="R37" s="347"/>
      <c r="S37" s="347"/>
      <c r="T37" s="347"/>
      <c r="U37" s="347"/>
      <c r="V37" s="347"/>
      <c r="W37" s="347"/>
      <c r="X37" s="347"/>
      <c r="Y37" s="347"/>
      <c r="Z37" s="347"/>
      <c r="AA37" s="347"/>
    </row>
    <row r="38" spans="2:27">
      <c r="B38" s="347" t="s">
        <v>1</v>
      </c>
      <c r="C38" s="765" t="s">
        <v>339</v>
      </c>
      <c r="D38" s="766" t="s">
        <v>339</v>
      </c>
      <c r="E38" s="767" t="s">
        <v>339</v>
      </c>
      <c r="F38" s="793" t="s">
        <v>338</v>
      </c>
      <c r="H38" s="347"/>
      <c r="I38" s="825"/>
      <c r="J38" s="825"/>
      <c r="K38" s="826"/>
      <c r="L38" s="826"/>
      <c r="M38" s="826"/>
      <c r="N38" s="827"/>
      <c r="P38" s="347"/>
      <c r="Q38" s="825"/>
      <c r="R38" s="347"/>
      <c r="S38" s="347"/>
      <c r="T38" s="347"/>
      <c r="U38" s="347"/>
      <c r="V38" s="347"/>
      <c r="W38" s="347"/>
      <c r="X38" s="347"/>
      <c r="Y38" s="347"/>
      <c r="Z38" s="347"/>
      <c r="AA38" s="347"/>
    </row>
    <row r="39" spans="2:27">
      <c r="B39" s="347" t="s">
        <v>31</v>
      </c>
      <c r="C39" s="765">
        <v>3.1784702</v>
      </c>
      <c r="D39" s="766">
        <v>1.0471638000000001</v>
      </c>
      <c r="E39" s="767">
        <v>4.2256340000000003</v>
      </c>
      <c r="F39" s="793" t="s">
        <v>497</v>
      </c>
      <c r="G39" s="347"/>
      <c r="H39" s="347"/>
      <c r="I39" s="825"/>
      <c r="J39" s="827"/>
      <c r="K39" s="826"/>
      <c r="L39" s="826"/>
      <c r="M39" s="826"/>
      <c r="N39" s="827"/>
      <c r="O39" s="347"/>
      <c r="P39" s="347"/>
      <c r="Q39" s="825"/>
      <c r="S39" s="347"/>
      <c r="T39" s="347"/>
      <c r="U39" s="347"/>
      <c r="V39" s="347"/>
      <c r="W39" s="347"/>
      <c r="X39" s="347"/>
      <c r="Y39" s="347"/>
      <c r="Z39" s="347"/>
      <c r="AA39" s="347"/>
    </row>
    <row r="40" spans="2:27">
      <c r="B40" s="347" t="s">
        <v>113</v>
      </c>
      <c r="C40" s="765">
        <v>4.0310034000000003</v>
      </c>
      <c r="D40" s="766">
        <v>1.6084892</v>
      </c>
      <c r="E40" s="767">
        <v>5.6394925999999996</v>
      </c>
      <c r="F40" s="793" t="s">
        <v>497</v>
      </c>
      <c r="H40" s="347"/>
      <c r="I40" s="825"/>
      <c r="J40" s="825"/>
      <c r="K40" s="826"/>
      <c r="L40" s="826"/>
      <c r="M40" s="826"/>
      <c r="N40" s="827"/>
      <c r="P40" s="347"/>
      <c r="Q40" s="825"/>
      <c r="R40" s="347"/>
      <c r="S40" s="347"/>
      <c r="T40" s="347"/>
      <c r="U40" s="347"/>
      <c r="V40" s="347"/>
      <c r="W40" s="347"/>
      <c r="X40" s="347"/>
      <c r="Y40" s="347"/>
      <c r="Z40" s="347"/>
      <c r="AA40" s="347"/>
    </row>
    <row r="41" spans="2:27">
      <c r="B41" s="347" t="s">
        <v>324</v>
      </c>
      <c r="C41" s="765">
        <v>3.5999600000000003</v>
      </c>
      <c r="D41" s="766">
        <v>0.61275999999999997</v>
      </c>
      <c r="E41" s="767">
        <v>4.3681599999999996</v>
      </c>
      <c r="F41" s="793" t="s">
        <v>497</v>
      </c>
      <c r="H41" s="347"/>
      <c r="I41" s="825"/>
      <c r="J41" s="825"/>
      <c r="K41" s="826"/>
      <c r="L41" s="826"/>
      <c r="M41" s="826"/>
      <c r="N41" s="827"/>
      <c r="P41" s="347"/>
      <c r="Q41" s="825"/>
      <c r="R41" s="347"/>
      <c r="S41" s="347"/>
      <c r="T41" s="347"/>
      <c r="U41" s="347"/>
      <c r="V41" s="347"/>
      <c r="W41" s="347"/>
      <c r="X41" s="347"/>
      <c r="Y41" s="347"/>
      <c r="Z41" s="347"/>
      <c r="AA41" s="347"/>
    </row>
    <row r="42" spans="2:27">
      <c r="B42" s="347" t="s">
        <v>114</v>
      </c>
      <c r="C42" s="765" t="s">
        <v>339</v>
      </c>
      <c r="D42" s="766">
        <v>0.99594000000000005</v>
      </c>
      <c r="E42" s="767">
        <v>4.5569499999999996</v>
      </c>
      <c r="F42" s="793" t="s">
        <v>600</v>
      </c>
      <c r="H42" s="347"/>
      <c r="I42" s="825"/>
      <c r="J42" s="825"/>
      <c r="K42" s="826"/>
      <c r="L42" s="826"/>
      <c r="M42" s="826"/>
      <c r="N42" s="827"/>
      <c r="P42" s="347"/>
      <c r="Q42" s="825"/>
      <c r="R42" s="347"/>
      <c r="S42" s="347"/>
      <c r="T42" s="347"/>
      <c r="U42" s="347"/>
      <c r="V42" s="347"/>
      <c r="W42" s="347"/>
      <c r="X42" s="347"/>
      <c r="Y42" s="347"/>
      <c r="Z42" s="347"/>
      <c r="AA42" s="347"/>
    </row>
    <row r="43" spans="2:27">
      <c r="B43" s="347" t="s">
        <v>73</v>
      </c>
      <c r="C43" s="765">
        <v>7.4863700000000009</v>
      </c>
      <c r="D43" s="766">
        <v>2.9809999999999999</v>
      </c>
      <c r="E43" s="767">
        <v>12.83727</v>
      </c>
      <c r="F43" s="793" t="s">
        <v>605</v>
      </c>
      <c r="H43" s="347"/>
      <c r="I43" s="825"/>
      <c r="J43" s="825"/>
      <c r="K43" s="826"/>
      <c r="L43" s="826"/>
      <c r="M43" s="826"/>
      <c r="N43" s="827"/>
      <c r="P43" s="347"/>
      <c r="Q43" s="825"/>
      <c r="R43" s="347"/>
      <c r="S43" s="347"/>
      <c r="T43" s="347"/>
      <c r="U43" s="347"/>
      <c r="V43" s="347"/>
      <c r="W43" s="347"/>
      <c r="X43" s="347"/>
      <c r="Y43" s="347"/>
      <c r="Z43" s="347"/>
      <c r="AA43" s="347"/>
    </row>
    <row r="44" spans="2:27">
      <c r="B44" s="347" t="s">
        <v>138</v>
      </c>
      <c r="C44" s="765">
        <v>4.6363799999999999</v>
      </c>
      <c r="D44" s="766">
        <v>1.3074399999999999</v>
      </c>
      <c r="E44" s="767">
        <v>6.2913600000000001</v>
      </c>
      <c r="F44" s="793" t="s">
        <v>599</v>
      </c>
      <c r="H44" s="347"/>
      <c r="I44" s="825"/>
      <c r="J44" s="825"/>
      <c r="K44" s="826"/>
      <c r="L44" s="826"/>
      <c r="M44" s="826"/>
      <c r="N44" s="827"/>
      <c r="P44" s="347"/>
      <c r="Q44" s="825"/>
      <c r="R44" s="347"/>
      <c r="T44" s="347"/>
      <c r="U44" s="347"/>
      <c r="V44" s="347"/>
      <c r="W44" s="347"/>
      <c r="X44" s="347"/>
      <c r="Y44" s="347"/>
      <c r="Z44" s="347"/>
      <c r="AA44" s="347"/>
    </row>
    <row r="45" spans="2:27">
      <c r="B45" s="347" t="s">
        <v>80</v>
      </c>
      <c r="C45" s="765">
        <v>2.5388917000000002</v>
      </c>
      <c r="D45" s="766">
        <v>0.70447157999999999</v>
      </c>
      <c r="E45" s="767">
        <v>3.2433632999999999</v>
      </c>
      <c r="F45" s="793" t="s">
        <v>592</v>
      </c>
      <c r="H45" s="347"/>
      <c r="I45" s="825"/>
      <c r="J45" s="825"/>
      <c r="K45" s="826"/>
      <c r="L45" s="826"/>
      <c r="M45" s="826"/>
      <c r="N45" s="827"/>
      <c r="P45" s="347"/>
      <c r="Q45" s="825"/>
      <c r="R45" s="347"/>
      <c r="S45" s="347"/>
      <c r="T45" s="347"/>
      <c r="U45" s="347"/>
      <c r="V45" s="347"/>
      <c r="W45" s="347"/>
      <c r="X45" s="347"/>
      <c r="Y45" s="347"/>
      <c r="Z45" s="347"/>
      <c r="AA45" s="347"/>
    </row>
    <row r="46" spans="2:27">
      <c r="B46" s="347" t="s">
        <v>103</v>
      </c>
      <c r="C46" s="765">
        <v>4.0473708999999998</v>
      </c>
      <c r="D46" s="766">
        <v>2.4532763000000002</v>
      </c>
      <c r="E46" s="767">
        <v>6.5006472000000004</v>
      </c>
      <c r="F46" s="793" t="s">
        <v>592</v>
      </c>
      <c r="H46" s="347"/>
      <c r="I46" s="825"/>
      <c r="J46" s="825"/>
      <c r="K46" s="826"/>
      <c r="L46" s="826"/>
      <c r="M46" s="826"/>
      <c r="N46" s="827"/>
      <c r="P46" s="347"/>
      <c r="Q46" s="825"/>
      <c r="R46" s="347"/>
      <c r="S46" s="347"/>
      <c r="T46" s="347"/>
      <c r="U46" s="347"/>
      <c r="V46" s="347"/>
      <c r="W46" s="347"/>
      <c r="X46" s="347"/>
      <c r="Y46" s="347"/>
      <c r="Z46" s="347"/>
      <c r="AA46" s="347"/>
    </row>
    <row r="47" spans="2:27">
      <c r="B47" s="347" t="s">
        <v>64</v>
      </c>
      <c r="C47" s="765">
        <v>1.7437200000000002</v>
      </c>
      <c r="D47" s="766">
        <v>2.1751200000000002</v>
      </c>
      <c r="E47" s="767">
        <v>4.9987000000000004</v>
      </c>
      <c r="F47" s="793" t="s">
        <v>598</v>
      </c>
      <c r="G47" s="347"/>
      <c r="H47" s="347"/>
      <c r="I47" s="825"/>
      <c r="J47" s="827"/>
      <c r="K47" s="826"/>
      <c r="L47" s="826"/>
      <c r="M47" s="826"/>
      <c r="N47" s="827"/>
      <c r="O47" s="347"/>
      <c r="P47" s="347"/>
      <c r="Q47" s="825"/>
      <c r="S47" s="347"/>
      <c r="T47" s="347"/>
      <c r="U47" s="347"/>
      <c r="V47" s="347"/>
      <c r="W47" s="347"/>
      <c r="X47" s="347"/>
      <c r="Y47" s="347"/>
      <c r="Z47" s="347"/>
      <c r="AA47" s="347"/>
    </row>
    <row r="48" spans="2:27">
      <c r="B48" s="347" t="s">
        <v>19</v>
      </c>
      <c r="C48" s="765">
        <v>2.57341</v>
      </c>
      <c r="D48" s="766" t="s">
        <v>339</v>
      </c>
      <c r="E48" s="767" t="s">
        <v>339</v>
      </c>
      <c r="F48" s="793" t="s">
        <v>592</v>
      </c>
      <c r="H48" s="347"/>
      <c r="I48" s="825"/>
      <c r="J48" s="825"/>
      <c r="K48" s="826"/>
      <c r="L48" s="826"/>
      <c r="M48" s="826"/>
      <c r="N48" s="827"/>
      <c r="P48" s="347"/>
      <c r="Q48" s="825"/>
      <c r="R48" s="347"/>
      <c r="S48" s="347"/>
      <c r="T48" s="347"/>
      <c r="U48" s="347"/>
      <c r="V48" s="347"/>
      <c r="W48" s="347"/>
      <c r="X48" s="347"/>
      <c r="Y48" s="347"/>
      <c r="Z48" s="347"/>
      <c r="AA48" s="347"/>
    </row>
    <row r="49" spans="2:27">
      <c r="B49" s="347" t="s">
        <v>100</v>
      </c>
      <c r="C49" s="765">
        <v>2.8873199999999999</v>
      </c>
      <c r="D49" s="766">
        <v>0.33023999999999998</v>
      </c>
      <c r="E49" s="767">
        <v>3.6007500000000001</v>
      </c>
      <c r="F49" s="793" t="s">
        <v>497</v>
      </c>
      <c r="H49" s="347"/>
      <c r="I49" s="825"/>
      <c r="J49" s="825"/>
      <c r="K49" s="826"/>
      <c r="L49" s="826"/>
      <c r="M49" s="826"/>
      <c r="N49" s="827"/>
      <c r="P49" s="347"/>
      <c r="Q49" s="825"/>
      <c r="R49" s="347"/>
      <c r="S49" s="347"/>
      <c r="T49" s="347"/>
      <c r="U49" s="347"/>
      <c r="V49" s="347"/>
      <c r="W49" s="347"/>
      <c r="X49" s="347"/>
      <c r="Y49" s="347"/>
      <c r="Z49" s="347"/>
      <c r="AA49" s="347"/>
    </row>
    <row r="50" spans="2:27">
      <c r="B50" s="347" t="s">
        <v>134</v>
      </c>
      <c r="C50" s="765">
        <v>2.7971816999999999</v>
      </c>
      <c r="D50" s="766">
        <v>1.1373424000000001</v>
      </c>
      <c r="E50" s="767">
        <v>3.9345241</v>
      </c>
      <c r="F50" s="793" t="s">
        <v>592</v>
      </c>
      <c r="H50" s="347"/>
      <c r="I50" s="825"/>
      <c r="J50" s="825"/>
      <c r="K50" s="826"/>
      <c r="L50" s="826"/>
      <c r="M50" s="826"/>
      <c r="N50" s="827"/>
      <c r="P50" s="347"/>
      <c r="Q50" s="825"/>
      <c r="R50" s="347"/>
      <c r="S50" s="347"/>
      <c r="T50" s="347"/>
      <c r="U50" s="347"/>
      <c r="V50" s="347"/>
      <c r="W50" s="347"/>
      <c r="X50" s="347"/>
      <c r="Y50" s="347"/>
      <c r="Z50" s="347"/>
      <c r="AA50" s="347"/>
    </row>
    <row r="51" spans="2:27">
      <c r="B51" s="347" t="s">
        <v>17</v>
      </c>
      <c r="C51" s="765">
        <v>2.3793699999999998</v>
      </c>
      <c r="D51" s="766">
        <v>2.2671999999999999</v>
      </c>
      <c r="E51" s="767">
        <v>4.7379199999999999</v>
      </c>
      <c r="F51" s="793" t="s">
        <v>598</v>
      </c>
      <c r="H51" s="347"/>
      <c r="I51" s="825"/>
      <c r="J51" s="825"/>
      <c r="K51" s="826"/>
      <c r="L51" s="826"/>
      <c r="M51" s="826"/>
      <c r="N51" s="827"/>
      <c r="P51" s="347"/>
      <c r="Q51" s="825"/>
      <c r="R51" s="347"/>
      <c r="S51" s="347"/>
      <c r="T51" s="347"/>
      <c r="U51" s="347"/>
      <c r="V51" s="347"/>
      <c r="W51" s="347"/>
      <c r="X51" s="347"/>
      <c r="Y51" s="347"/>
      <c r="Z51" s="347"/>
      <c r="AA51" s="347"/>
    </row>
    <row r="52" spans="2:27">
      <c r="B52" s="347" t="s">
        <v>105</v>
      </c>
      <c r="C52" s="765">
        <v>3.6876047000000001</v>
      </c>
      <c r="D52" s="766">
        <v>1.6555449</v>
      </c>
      <c r="E52" s="767">
        <v>5.3431496000000003</v>
      </c>
      <c r="F52" s="793" t="s">
        <v>592</v>
      </c>
      <c r="H52" s="347"/>
      <c r="I52" s="825"/>
      <c r="J52" s="825"/>
      <c r="K52" s="826"/>
      <c r="L52" s="826"/>
      <c r="M52" s="826"/>
      <c r="N52" s="827"/>
      <c r="P52" s="347"/>
      <c r="Q52" s="825"/>
      <c r="R52" s="347"/>
      <c r="S52" s="347"/>
      <c r="T52" s="347"/>
      <c r="U52" s="347"/>
      <c r="V52" s="347"/>
      <c r="W52" s="347"/>
      <c r="X52" s="347"/>
      <c r="Y52" s="347"/>
      <c r="Z52" s="347"/>
      <c r="AA52" s="347"/>
    </row>
    <row r="53" spans="2:27">
      <c r="B53" s="347" t="s">
        <v>24</v>
      </c>
      <c r="C53" s="765">
        <v>3.5256504999999998</v>
      </c>
      <c r="D53" s="766">
        <v>1.2276020000000001</v>
      </c>
      <c r="E53" s="767">
        <v>4.7532525000000003</v>
      </c>
      <c r="F53" s="793" t="s">
        <v>592</v>
      </c>
      <c r="H53" s="347"/>
      <c r="I53" s="825"/>
      <c r="J53" s="825"/>
      <c r="K53" s="826"/>
      <c r="L53" s="826"/>
      <c r="M53" s="826"/>
      <c r="N53" s="827"/>
      <c r="P53" s="347"/>
      <c r="Q53" s="825"/>
      <c r="R53" s="347"/>
      <c r="T53" s="347"/>
      <c r="U53" s="347"/>
      <c r="V53" s="347"/>
      <c r="W53" s="347"/>
      <c r="X53" s="347"/>
      <c r="Y53" s="347"/>
      <c r="Z53" s="347"/>
      <c r="AA53" s="347"/>
    </row>
    <row r="54" spans="2:27">
      <c r="B54" s="347" t="s">
        <v>131</v>
      </c>
      <c r="C54" s="765">
        <v>1.55131</v>
      </c>
      <c r="D54" s="766">
        <v>1.0086900000000001</v>
      </c>
      <c r="E54" s="767">
        <v>2.6666699999999999</v>
      </c>
      <c r="F54" s="793" t="s">
        <v>591</v>
      </c>
      <c r="H54" s="347"/>
      <c r="I54" s="830"/>
      <c r="J54" s="830"/>
      <c r="K54" s="831"/>
      <c r="L54" s="831"/>
      <c r="M54" s="831"/>
      <c r="N54" s="832"/>
      <c r="P54" s="347"/>
      <c r="Q54" s="830"/>
      <c r="R54" s="347"/>
      <c r="S54" s="347"/>
      <c r="T54" s="347"/>
      <c r="U54" s="347"/>
      <c r="V54" s="347"/>
      <c r="W54" s="347"/>
      <c r="X54" s="347"/>
      <c r="Y54" s="347"/>
      <c r="Z54" s="347"/>
      <c r="AA54" s="347"/>
    </row>
    <row r="55" spans="2:27">
      <c r="B55" s="347" t="s">
        <v>222</v>
      </c>
      <c r="C55" s="765">
        <v>1.8933900000000001</v>
      </c>
      <c r="D55" s="766">
        <v>0.24188999999999999</v>
      </c>
      <c r="E55" s="767">
        <v>2.1352799999999998</v>
      </c>
      <c r="F55" s="793" t="s">
        <v>598</v>
      </c>
      <c r="G55" s="347"/>
      <c r="H55" s="347"/>
      <c r="I55" s="825"/>
      <c r="J55" s="827"/>
      <c r="K55" s="826"/>
      <c r="L55" s="826"/>
      <c r="M55" s="826"/>
      <c r="N55" s="827"/>
      <c r="O55" s="347"/>
      <c r="P55" s="347"/>
      <c r="Q55" s="825"/>
      <c r="R55" s="347"/>
      <c r="S55" s="347"/>
      <c r="T55" s="347"/>
      <c r="U55" s="347"/>
      <c r="V55" s="347"/>
      <c r="W55" s="347"/>
      <c r="X55" s="347"/>
      <c r="Y55" s="347"/>
      <c r="Z55" s="347"/>
      <c r="AA55" s="347"/>
    </row>
    <row r="56" spans="2:27">
      <c r="B56" s="347" t="s">
        <v>112</v>
      </c>
      <c r="C56" s="765">
        <v>0.10023</v>
      </c>
      <c r="D56" s="766">
        <v>0.38797999999999999</v>
      </c>
      <c r="E56" s="767">
        <v>3.8497400000000002</v>
      </c>
      <c r="F56" s="793" t="s">
        <v>592</v>
      </c>
      <c r="H56" s="347"/>
      <c r="I56" s="830"/>
      <c r="J56" s="830"/>
      <c r="K56" s="831"/>
      <c r="L56" s="831"/>
      <c r="M56" s="831"/>
      <c r="N56" s="832"/>
      <c r="P56" s="347"/>
      <c r="Q56" s="830"/>
      <c r="S56" s="347"/>
      <c r="T56" s="347"/>
      <c r="U56" s="347"/>
      <c r="V56" s="347"/>
      <c r="W56" s="347"/>
      <c r="X56" s="347"/>
      <c r="Y56" s="347"/>
      <c r="Z56" s="347"/>
      <c r="AA56" s="347"/>
    </row>
    <row r="57" spans="2:27">
      <c r="B57" s="347" t="s">
        <v>20</v>
      </c>
      <c r="C57" s="765">
        <v>2.7855751</v>
      </c>
      <c r="D57" s="766">
        <v>1.2516654</v>
      </c>
      <c r="E57" s="767">
        <v>4.0372404</v>
      </c>
      <c r="F57" s="793" t="s">
        <v>592</v>
      </c>
      <c r="G57" s="347"/>
      <c r="H57" s="347"/>
      <c r="I57" s="825"/>
      <c r="J57" s="825"/>
      <c r="K57" s="826"/>
      <c r="L57" s="826"/>
      <c r="M57" s="826"/>
      <c r="N57" s="827"/>
      <c r="O57" s="347"/>
      <c r="P57" s="347"/>
      <c r="Q57" s="825"/>
      <c r="R57" s="347"/>
      <c r="S57" s="347"/>
      <c r="T57" s="347"/>
      <c r="U57" s="347"/>
      <c r="V57" s="347"/>
      <c r="W57" s="347"/>
      <c r="X57" s="347"/>
      <c r="Y57" s="347"/>
      <c r="Z57" s="347"/>
      <c r="AA57" s="347"/>
    </row>
    <row r="58" spans="2:27">
      <c r="B58" s="347" t="s">
        <v>48</v>
      </c>
      <c r="C58" s="765">
        <v>2.6357599999999999</v>
      </c>
      <c r="D58" s="766">
        <v>0.82043999999999995</v>
      </c>
      <c r="E58" s="767">
        <v>3.9894400000000001</v>
      </c>
      <c r="F58" s="793" t="s">
        <v>497</v>
      </c>
      <c r="G58" s="347"/>
      <c r="H58" s="347"/>
      <c r="I58" s="825"/>
      <c r="J58" s="825"/>
      <c r="K58" s="826"/>
      <c r="L58" s="826"/>
      <c r="M58" s="826"/>
      <c r="N58" s="827"/>
      <c r="O58" s="347"/>
      <c r="P58" s="347"/>
      <c r="Q58" s="825"/>
      <c r="R58" s="347"/>
      <c r="S58" s="347"/>
      <c r="T58" s="347"/>
      <c r="U58" s="347"/>
      <c r="V58" s="347"/>
      <c r="W58" s="347"/>
      <c r="Y58" s="347"/>
      <c r="Z58" s="347"/>
      <c r="AA58" s="347"/>
    </row>
    <row r="59" spans="2:27">
      <c r="B59" s="347" t="s">
        <v>75</v>
      </c>
      <c r="C59" s="765">
        <v>2.5417044999999998</v>
      </c>
      <c r="D59" s="766">
        <v>0.62000442</v>
      </c>
      <c r="E59" s="767">
        <v>3.1617088999999998</v>
      </c>
      <c r="F59" s="793" t="s">
        <v>592</v>
      </c>
      <c r="G59" s="347"/>
      <c r="H59" s="347"/>
      <c r="I59" s="825"/>
      <c r="J59" s="825"/>
      <c r="K59" s="826"/>
      <c r="L59" s="826"/>
      <c r="M59" s="826"/>
      <c r="N59" s="827"/>
      <c r="O59" s="347"/>
      <c r="P59" s="347"/>
      <c r="Q59" s="825"/>
      <c r="R59" s="347"/>
      <c r="S59" s="347"/>
      <c r="T59" s="347"/>
      <c r="U59" s="347"/>
      <c r="V59" s="347"/>
      <c r="W59" s="347"/>
      <c r="X59" s="347"/>
      <c r="Y59" s="347"/>
      <c r="Z59" s="347"/>
      <c r="AA59" s="347"/>
    </row>
    <row r="60" spans="2:27">
      <c r="B60" s="347" t="s">
        <v>68</v>
      </c>
      <c r="C60" s="765">
        <v>2.0131300000000003</v>
      </c>
      <c r="D60" s="766">
        <v>0.40671000000000002</v>
      </c>
      <c r="E60" s="767">
        <v>2.9270700000000001</v>
      </c>
      <c r="F60" s="793" t="s">
        <v>497</v>
      </c>
      <c r="G60" s="347"/>
      <c r="H60" s="347"/>
      <c r="I60" s="825"/>
      <c r="J60" s="825"/>
      <c r="K60" s="826"/>
      <c r="L60" s="826"/>
      <c r="M60" s="826"/>
      <c r="N60" s="827"/>
      <c r="O60" s="347"/>
      <c r="P60" s="347"/>
      <c r="Q60" s="825"/>
      <c r="R60" s="347"/>
      <c r="S60" s="347"/>
      <c r="T60" s="347"/>
      <c r="U60" s="347"/>
      <c r="V60" s="347"/>
      <c r="W60" s="347"/>
      <c r="X60" s="347"/>
      <c r="Y60" s="347"/>
      <c r="Z60" s="347"/>
      <c r="AA60" s="347"/>
    </row>
    <row r="61" spans="2:27">
      <c r="B61" s="347" t="s">
        <v>77</v>
      </c>
      <c r="C61" s="765">
        <v>2.1241500000000002</v>
      </c>
      <c r="D61" s="766">
        <v>0.44497999999999999</v>
      </c>
      <c r="E61" s="767">
        <v>2.5725099999999999</v>
      </c>
      <c r="F61" s="793" t="s">
        <v>497</v>
      </c>
      <c r="G61" s="347"/>
      <c r="H61" s="347"/>
      <c r="I61" s="825"/>
      <c r="J61" s="825"/>
      <c r="K61" s="826"/>
      <c r="L61" s="826"/>
      <c r="M61" s="826"/>
      <c r="N61" s="827"/>
      <c r="O61" s="347"/>
      <c r="P61" s="347"/>
      <c r="Q61" s="825"/>
      <c r="R61" s="347"/>
      <c r="S61" s="347"/>
      <c r="T61" s="347"/>
      <c r="U61" s="347"/>
      <c r="V61" s="347"/>
      <c r="W61" s="347"/>
      <c r="X61" s="347"/>
      <c r="Y61" s="347"/>
      <c r="Z61" s="347"/>
      <c r="AA61" s="347"/>
    </row>
    <row r="62" spans="2:27">
      <c r="B62" s="347" t="s">
        <v>89</v>
      </c>
      <c r="C62" s="765">
        <v>4.3586599999999995</v>
      </c>
      <c r="D62" s="766">
        <v>0.87807999999999997</v>
      </c>
      <c r="E62" s="767">
        <v>6.0811999999999999</v>
      </c>
      <c r="F62" s="793" t="s">
        <v>497</v>
      </c>
      <c r="G62" s="347"/>
      <c r="H62" s="347"/>
      <c r="I62" s="825"/>
      <c r="J62" s="825"/>
      <c r="K62" s="826"/>
      <c r="L62" s="826"/>
      <c r="M62" s="826"/>
      <c r="N62" s="827"/>
      <c r="O62" s="347"/>
      <c r="P62" s="347"/>
      <c r="Q62" s="825"/>
      <c r="R62" s="347"/>
      <c r="S62" s="347"/>
      <c r="T62" s="347"/>
      <c r="U62" s="347"/>
      <c r="V62" s="347"/>
      <c r="W62" s="347"/>
      <c r="X62" s="347"/>
      <c r="Y62" s="347"/>
      <c r="Z62" s="347"/>
      <c r="AA62" s="347"/>
    </row>
    <row r="63" spans="2:27">
      <c r="B63" s="347" t="s">
        <v>93</v>
      </c>
      <c r="C63" s="765">
        <v>1.91157</v>
      </c>
      <c r="D63" s="766">
        <v>0.97640000000000005</v>
      </c>
      <c r="E63" s="767">
        <v>3.3225899999999999</v>
      </c>
      <c r="F63" s="793" t="s">
        <v>497</v>
      </c>
      <c r="G63" s="347"/>
      <c r="H63" s="347"/>
      <c r="I63" s="825"/>
      <c r="J63" s="825"/>
      <c r="K63" s="826"/>
      <c r="L63" s="826"/>
      <c r="M63" s="826"/>
      <c r="N63" s="827"/>
      <c r="O63" s="347"/>
      <c r="P63" s="347"/>
      <c r="Q63" s="825"/>
      <c r="R63" s="347"/>
      <c r="S63" s="347"/>
      <c r="T63" s="347"/>
      <c r="U63" s="347"/>
      <c r="V63" s="347"/>
      <c r="W63" s="347"/>
      <c r="X63" s="347"/>
      <c r="Y63" s="347"/>
      <c r="Z63" s="347"/>
      <c r="AA63" s="347"/>
    </row>
    <row r="64" spans="2:27">
      <c r="B64" s="347" t="s">
        <v>82</v>
      </c>
      <c r="C64" s="765">
        <v>2.6891432000000002</v>
      </c>
      <c r="D64" s="766">
        <v>0.80112742999999997</v>
      </c>
      <c r="E64" s="767">
        <v>3.4902706000000001</v>
      </c>
      <c r="F64" s="793" t="s">
        <v>592</v>
      </c>
      <c r="G64" s="347"/>
      <c r="H64" s="347"/>
      <c r="I64" s="825"/>
      <c r="J64" s="825"/>
      <c r="K64" s="826"/>
      <c r="L64" s="826"/>
      <c r="M64" s="826"/>
      <c r="N64" s="827"/>
      <c r="O64" s="347"/>
      <c r="P64" s="347"/>
      <c r="Q64" s="825"/>
      <c r="R64" s="347"/>
      <c r="S64" s="347"/>
      <c r="T64" s="347"/>
      <c r="U64" s="347"/>
      <c r="V64" s="347"/>
      <c r="W64" s="347"/>
      <c r="X64" s="347"/>
      <c r="Y64" s="347"/>
      <c r="Z64" s="347"/>
      <c r="AA64" s="347"/>
    </row>
    <row r="65" spans="2:27">
      <c r="B65" s="347" t="s">
        <v>145</v>
      </c>
      <c r="C65" s="765">
        <v>4.3932842000000001</v>
      </c>
      <c r="D65" s="766">
        <v>1.3771602999999999</v>
      </c>
      <c r="E65" s="767">
        <v>5.7704443999999997</v>
      </c>
      <c r="F65" s="793" t="s">
        <v>592</v>
      </c>
      <c r="H65" s="347"/>
      <c r="I65" s="830"/>
      <c r="J65" s="830"/>
      <c r="K65" s="834"/>
      <c r="L65" s="834"/>
      <c r="M65" s="834"/>
      <c r="N65" s="835"/>
      <c r="P65" s="347"/>
      <c r="Q65" s="830"/>
      <c r="X65" s="347"/>
      <c r="Y65" s="347"/>
      <c r="Z65" s="347"/>
      <c r="AA65" s="347"/>
    </row>
    <row r="66" spans="2:27">
      <c r="B66" s="347" t="s">
        <v>6</v>
      </c>
      <c r="C66" s="765">
        <v>2.68181</v>
      </c>
      <c r="D66" s="766">
        <v>1.09676</v>
      </c>
      <c r="E66" s="767">
        <v>3.8446699999999998</v>
      </c>
      <c r="F66" s="793" t="s">
        <v>600</v>
      </c>
      <c r="G66" s="347"/>
      <c r="H66" s="347"/>
      <c r="I66" s="825"/>
      <c r="J66" s="825"/>
      <c r="K66" s="826"/>
      <c r="L66" s="826"/>
      <c r="M66" s="826"/>
      <c r="N66" s="827"/>
      <c r="O66" s="347"/>
      <c r="P66" s="347"/>
      <c r="Q66" s="825"/>
      <c r="R66" s="347"/>
      <c r="S66" s="347"/>
      <c r="T66" s="347"/>
      <c r="U66" s="347"/>
      <c r="V66" s="347"/>
      <c r="W66" s="347"/>
      <c r="X66" s="347"/>
      <c r="Y66" s="347"/>
      <c r="Z66" s="347"/>
      <c r="AA66" s="347"/>
    </row>
    <row r="67" spans="2:27" ht="14.25" customHeight="1">
      <c r="B67" s="347" t="s">
        <v>8</v>
      </c>
      <c r="C67" s="765">
        <v>2.49404</v>
      </c>
      <c r="D67" s="766">
        <v>0.56621999999999995</v>
      </c>
      <c r="E67" s="767">
        <v>3.5836000000000001</v>
      </c>
      <c r="F67" s="793" t="s">
        <v>598</v>
      </c>
      <c r="H67" s="347"/>
      <c r="I67" s="830"/>
      <c r="J67" s="830"/>
      <c r="K67" s="831"/>
      <c r="L67" s="831"/>
      <c r="M67" s="831"/>
      <c r="N67" s="832"/>
      <c r="P67" s="347"/>
      <c r="Q67" s="830"/>
      <c r="R67" s="347"/>
      <c r="S67" s="347"/>
      <c r="T67" s="347"/>
      <c r="U67" s="347"/>
      <c r="V67" s="347"/>
      <c r="W67" s="347"/>
      <c r="X67" s="347"/>
      <c r="Y67" s="347"/>
      <c r="Z67" s="347"/>
      <c r="AA67" s="347"/>
    </row>
    <row r="68" spans="2:27" ht="14.25" customHeight="1">
      <c r="B68" s="347" t="s">
        <v>22</v>
      </c>
      <c r="C68" s="765">
        <v>2.82287</v>
      </c>
      <c r="D68" s="766">
        <v>1.1169800000000001</v>
      </c>
      <c r="E68" s="767">
        <v>3.9553600000000002</v>
      </c>
      <c r="F68" s="793" t="s">
        <v>497</v>
      </c>
      <c r="G68" s="347"/>
      <c r="H68" s="347"/>
      <c r="I68" s="825"/>
      <c r="J68" s="825"/>
      <c r="K68" s="826"/>
      <c r="L68" s="826"/>
      <c r="M68" s="826"/>
      <c r="N68" s="827"/>
      <c r="O68" s="347"/>
      <c r="P68" s="347"/>
      <c r="Q68" s="825"/>
      <c r="R68" s="347"/>
      <c r="S68" s="347"/>
      <c r="T68" s="347"/>
      <c r="U68" s="347"/>
      <c r="V68" s="347"/>
      <c r="W68" s="347"/>
      <c r="X68" s="347"/>
      <c r="Y68" s="347"/>
      <c r="Z68" s="347"/>
      <c r="AA68" s="347"/>
    </row>
    <row r="69" spans="2:27" ht="14.25" customHeight="1">
      <c r="B69" s="347" t="s">
        <v>40</v>
      </c>
      <c r="C69" s="765" t="s">
        <v>339</v>
      </c>
      <c r="D69" s="766" t="s">
        <v>339</v>
      </c>
      <c r="E69" s="767" t="s">
        <v>339</v>
      </c>
      <c r="F69" s="793" t="s">
        <v>338</v>
      </c>
      <c r="G69" s="347"/>
      <c r="H69" s="347"/>
      <c r="I69" s="825"/>
      <c r="J69" s="825"/>
      <c r="K69" s="826"/>
      <c r="L69" s="826"/>
      <c r="M69" s="826"/>
      <c r="N69" s="827"/>
      <c r="O69" s="347"/>
      <c r="P69" s="347"/>
      <c r="Q69" s="825"/>
      <c r="R69" s="347"/>
      <c r="S69" s="347"/>
      <c r="T69" s="347"/>
      <c r="U69" s="347"/>
      <c r="V69" s="347"/>
      <c r="W69" s="347"/>
      <c r="X69" s="347"/>
      <c r="Y69" s="347"/>
      <c r="Z69" s="347"/>
      <c r="AA69" s="347"/>
    </row>
    <row r="70" spans="2:27" ht="14.25" customHeight="1">
      <c r="B70" s="347" t="s">
        <v>110</v>
      </c>
      <c r="C70" s="765">
        <v>2.3885391999999999</v>
      </c>
      <c r="D70" s="766">
        <v>0.97312354999999995</v>
      </c>
      <c r="E70" s="767">
        <v>3.3616627000000001</v>
      </c>
      <c r="F70" s="793" t="s">
        <v>592</v>
      </c>
      <c r="G70" s="347"/>
      <c r="H70" s="347"/>
      <c r="I70" s="825"/>
      <c r="J70" s="825"/>
      <c r="K70" s="826"/>
      <c r="L70" s="826"/>
      <c r="M70" s="826"/>
      <c r="N70" s="827"/>
      <c r="O70" s="347"/>
      <c r="P70" s="347"/>
      <c r="Q70" s="825"/>
      <c r="R70" s="347"/>
      <c r="S70" s="347"/>
      <c r="T70" s="347"/>
      <c r="U70" s="347"/>
      <c r="V70" s="347"/>
      <c r="W70" s="347"/>
      <c r="X70" s="347"/>
      <c r="Y70" s="347"/>
      <c r="Z70" s="347"/>
      <c r="AA70" s="347"/>
    </row>
    <row r="71" spans="2:27" ht="14.25" customHeight="1">
      <c r="B71" s="347" t="s">
        <v>91</v>
      </c>
      <c r="C71" s="765">
        <v>4.2641480999999999</v>
      </c>
      <c r="D71" s="766">
        <v>0.90346053000000004</v>
      </c>
      <c r="E71" s="767">
        <v>5.1676086999999997</v>
      </c>
      <c r="F71" s="793" t="s">
        <v>592</v>
      </c>
      <c r="H71" s="347"/>
      <c r="I71" s="825"/>
      <c r="J71" s="825"/>
      <c r="K71" s="826"/>
      <c r="L71" s="826"/>
      <c r="M71" s="826"/>
      <c r="N71" s="827"/>
      <c r="P71" s="347"/>
      <c r="Q71" s="825"/>
      <c r="R71" s="347"/>
      <c r="S71" s="347"/>
      <c r="T71" s="347"/>
      <c r="U71" s="347"/>
      <c r="V71" s="347"/>
      <c r="W71" s="347"/>
      <c r="X71" s="347"/>
      <c r="Y71" s="347"/>
      <c r="Z71" s="347"/>
      <c r="AA71" s="347"/>
    </row>
    <row r="72" spans="2:27" ht="14.25" customHeight="1">
      <c r="B72" s="347" t="s">
        <v>26</v>
      </c>
      <c r="C72" s="765">
        <v>2.8204180000000001</v>
      </c>
      <c r="D72" s="766">
        <v>0.75161743000000003</v>
      </c>
      <c r="E72" s="767">
        <v>3.5720353999999999</v>
      </c>
      <c r="F72" s="793" t="s">
        <v>592</v>
      </c>
      <c r="H72" s="347"/>
      <c r="I72" s="825"/>
      <c r="J72" s="825"/>
      <c r="K72" s="826"/>
      <c r="L72" s="826"/>
      <c r="M72" s="826"/>
      <c r="N72" s="827"/>
      <c r="P72" s="347"/>
      <c r="Q72" s="825"/>
      <c r="R72" s="347"/>
      <c r="S72" s="347"/>
      <c r="T72" s="347"/>
      <c r="U72" s="347"/>
      <c r="V72" s="347"/>
      <c r="W72" s="347"/>
      <c r="X72" s="347"/>
      <c r="Y72" s="347"/>
      <c r="Z72" s="347"/>
      <c r="AA72" s="347"/>
    </row>
    <row r="73" spans="2:27" ht="14.25" customHeight="1">
      <c r="B73" s="347" t="s">
        <v>14</v>
      </c>
      <c r="C73" s="765">
        <v>2.4330625000000001</v>
      </c>
      <c r="D73" s="766">
        <v>0.63320220999999999</v>
      </c>
      <c r="E73" s="767">
        <v>3.0662647000000001</v>
      </c>
      <c r="F73" s="793" t="s">
        <v>592</v>
      </c>
      <c r="H73" s="347"/>
      <c r="I73" s="825"/>
      <c r="J73" s="825"/>
      <c r="K73" s="826"/>
      <c r="L73" s="826"/>
      <c r="M73" s="826"/>
      <c r="N73" s="827"/>
      <c r="P73" s="347"/>
      <c r="Q73" s="825"/>
      <c r="R73" s="347"/>
      <c r="S73" s="347"/>
      <c r="T73" s="347"/>
      <c r="U73" s="347"/>
      <c r="V73" s="347"/>
      <c r="W73" s="347"/>
      <c r="X73" s="347"/>
      <c r="Y73" s="347"/>
      <c r="Z73" s="347"/>
      <c r="AA73" s="347"/>
    </row>
    <row r="74" spans="2:27" ht="14.25" customHeight="1">
      <c r="B74" s="347" t="s">
        <v>97</v>
      </c>
      <c r="C74" s="765">
        <v>2.7522899999999999</v>
      </c>
      <c r="D74" s="766">
        <v>0.81630999999999998</v>
      </c>
      <c r="E74" s="767">
        <v>3.5885099999999999</v>
      </c>
      <c r="F74" s="793" t="s">
        <v>497</v>
      </c>
      <c r="H74" s="347"/>
      <c r="I74" s="830"/>
      <c r="J74" s="830"/>
      <c r="K74" s="831"/>
      <c r="L74" s="831"/>
      <c r="M74" s="831"/>
      <c r="N74" s="832"/>
      <c r="P74" s="347"/>
      <c r="Q74" s="830"/>
      <c r="R74" s="347"/>
      <c r="S74" s="347"/>
      <c r="T74" s="347"/>
      <c r="U74" s="347"/>
      <c r="V74" s="347"/>
      <c r="W74" s="347"/>
      <c r="X74" s="347"/>
      <c r="Y74" s="347"/>
      <c r="Z74" s="347"/>
      <c r="AA74" s="347"/>
    </row>
    <row r="75" spans="2:27" ht="14.25" customHeight="1">
      <c r="B75" s="347" t="s">
        <v>63</v>
      </c>
      <c r="C75" s="765">
        <v>2.0599400000000001</v>
      </c>
      <c r="D75" s="766">
        <v>0.25807999999999998</v>
      </c>
      <c r="E75" s="767">
        <v>2.75095</v>
      </c>
      <c r="F75" s="793" t="s">
        <v>497</v>
      </c>
      <c r="H75" s="347"/>
      <c r="I75" s="825"/>
      <c r="J75" s="825"/>
      <c r="K75" s="826"/>
      <c r="L75" s="826"/>
      <c r="M75" s="826"/>
      <c r="N75" s="827"/>
      <c r="P75" s="347"/>
      <c r="Q75" s="825"/>
      <c r="R75" s="347"/>
      <c r="T75" s="347"/>
      <c r="U75" s="347"/>
      <c r="V75" s="347"/>
      <c r="W75" s="347"/>
      <c r="X75" s="347"/>
      <c r="Y75" s="347"/>
      <c r="Z75" s="347"/>
      <c r="AA75" s="347"/>
    </row>
    <row r="76" spans="2:27" ht="14.25" customHeight="1">
      <c r="B76" s="347" t="s">
        <v>34</v>
      </c>
      <c r="C76" s="765">
        <v>4.3873499999999996</v>
      </c>
      <c r="D76" s="766">
        <v>0.68916999999999995</v>
      </c>
      <c r="E76" s="767">
        <v>5.3202400000000001</v>
      </c>
      <c r="F76" s="793" t="s">
        <v>497</v>
      </c>
      <c r="H76" s="347"/>
      <c r="I76" s="825"/>
      <c r="J76" s="825"/>
      <c r="K76" s="826"/>
      <c r="L76" s="826"/>
      <c r="M76" s="826"/>
      <c r="N76" s="827"/>
      <c r="P76" s="347"/>
      <c r="Q76" s="825"/>
      <c r="R76" s="347"/>
      <c r="S76" s="347"/>
      <c r="T76" s="347"/>
      <c r="U76" s="347"/>
      <c r="V76" s="347"/>
      <c r="W76" s="347"/>
      <c r="X76" s="347"/>
      <c r="Y76" s="347"/>
      <c r="Z76" s="347"/>
      <c r="AA76" s="347"/>
    </row>
    <row r="77" spans="2:27" ht="14.25" customHeight="1">
      <c r="B77" s="347" t="s">
        <v>125</v>
      </c>
      <c r="C77" s="765">
        <v>2.4181300000000001</v>
      </c>
      <c r="D77" s="766" t="s">
        <v>339</v>
      </c>
      <c r="E77" s="767" t="s">
        <v>339</v>
      </c>
      <c r="F77" s="793" t="s">
        <v>591</v>
      </c>
      <c r="H77" s="347"/>
      <c r="I77" s="830"/>
      <c r="J77" s="830"/>
      <c r="K77" s="831"/>
      <c r="L77" s="831"/>
      <c r="M77" s="831"/>
      <c r="N77" s="832"/>
      <c r="P77" s="347"/>
      <c r="Q77" s="830"/>
      <c r="S77" s="347"/>
      <c r="T77" s="347"/>
      <c r="U77" s="347"/>
      <c r="V77" s="347"/>
      <c r="W77" s="347"/>
      <c r="X77" s="347"/>
      <c r="Y77" s="347"/>
      <c r="Z77" s="347"/>
      <c r="AA77" s="347"/>
    </row>
    <row r="78" spans="2:27" ht="14.25" customHeight="1">
      <c r="B78" s="347" t="s">
        <v>102</v>
      </c>
      <c r="C78" s="765">
        <v>0.29391</v>
      </c>
      <c r="D78" s="766">
        <v>0.18268999999999999</v>
      </c>
      <c r="E78" s="767">
        <v>6.0261899999999997</v>
      </c>
      <c r="F78" s="793" t="s">
        <v>592</v>
      </c>
      <c r="H78" s="347"/>
      <c r="I78" s="825"/>
      <c r="J78" s="825"/>
      <c r="K78" s="826"/>
      <c r="L78" s="826"/>
      <c r="M78" s="826"/>
      <c r="N78" s="827"/>
      <c r="P78" s="347"/>
      <c r="Q78" s="825"/>
      <c r="R78" s="347"/>
      <c r="S78" s="347"/>
      <c r="T78" s="347"/>
      <c r="U78" s="347"/>
      <c r="V78" s="347"/>
      <c r="W78" s="347"/>
      <c r="X78" s="347"/>
      <c r="Y78" s="347"/>
      <c r="Z78" s="347"/>
      <c r="AA78" s="347"/>
    </row>
    <row r="79" spans="2:27" ht="14.25" customHeight="1">
      <c r="B79" s="347" t="s">
        <v>98</v>
      </c>
      <c r="C79" s="765">
        <v>2.3395300000000003</v>
      </c>
      <c r="D79" s="766">
        <v>0.40577999999999997</v>
      </c>
      <c r="E79" s="767">
        <v>2.9378099999999998</v>
      </c>
      <c r="F79" s="793" t="s">
        <v>591</v>
      </c>
      <c r="G79" s="347"/>
      <c r="H79" s="347"/>
      <c r="I79" s="825"/>
      <c r="J79" s="827"/>
      <c r="K79" s="826"/>
      <c r="L79" s="826"/>
      <c r="M79" s="826"/>
      <c r="N79" s="827"/>
      <c r="O79" s="347"/>
      <c r="P79" s="347"/>
      <c r="Q79" s="825"/>
      <c r="S79" s="347"/>
      <c r="T79" s="347"/>
      <c r="U79" s="347"/>
      <c r="V79" s="347"/>
      <c r="W79" s="347"/>
      <c r="X79" s="347"/>
      <c r="Y79" s="347"/>
      <c r="Z79" s="347"/>
      <c r="AA79" s="347"/>
    </row>
    <row r="80" spans="2:27" ht="14.25" customHeight="1">
      <c r="B80" s="347" t="s">
        <v>126</v>
      </c>
      <c r="C80" s="765">
        <v>2.8804767</v>
      </c>
      <c r="D80" s="766">
        <v>0.69480538000000003</v>
      </c>
      <c r="E80" s="767">
        <v>3.5752820999999999</v>
      </c>
      <c r="F80" s="793" t="s">
        <v>592</v>
      </c>
      <c r="H80" s="347"/>
      <c r="I80" s="825"/>
      <c r="J80" s="825"/>
      <c r="K80" s="826"/>
      <c r="L80" s="826"/>
      <c r="M80" s="826"/>
      <c r="N80" s="827"/>
      <c r="P80" s="347"/>
      <c r="Q80" s="825"/>
      <c r="R80" s="347"/>
      <c r="S80" s="347"/>
      <c r="T80" s="347"/>
      <c r="U80" s="347"/>
      <c r="V80" s="347"/>
      <c r="W80" s="347"/>
      <c r="X80" s="347"/>
      <c r="Y80" s="347"/>
      <c r="Z80" s="347"/>
      <c r="AA80" s="347"/>
    </row>
    <row r="81" spans="2:27" ht="14.25" customHeight="1">
      <c r="B81" s="347" t="s">
        <v>117</v>
      </c>
      <c r="C81" s="765">
        <v>0.41613</v>
      </c>
      <c r="D81" s="766">
        <v>0.69976000000000005</v>
      </c>
      <c r="E81" s="767">
        <v>2.4346700000000001</v>
      </c>
      <c r="F81" s="793" t="s">
        <v>600</v>
      </c>
      <c r="H81" s="347"/>
      <c r="I81" s="830"/>
      <c r="J81" s="830"/>
      <c r="K81" s="831"/>
      <c r="L81" s="831"/>
      <c r="M81" s="831"/>
      <c r="N81" s="832"/>
      <c r="P81" s="347"/>
      <c r="Q81" s="830"/>
      <c r="R81" s="347"/>
      <c r="S81" s="347"/>
      <c r="T81" s="347"/>
      <c r="U81" s="347"/>
      <c r="V81" s="347"/>
      <c r="W81" s="347"/>
      <c r="X81" s="347"/>
      <c r="Y81" s="347"/>
      <c r="Z81" s="347"/>
      <c r="AA81" s="347"/>
    </row>
    <row r="82" spans="2:27" ht="14.25" customHeight="1">
      <c r="B82" s="347" t="s">
        <v>130</v>
      </c>
      <c r="C82" s="765">
        <v>5.7034700000000003</v>
      </c>
      <c r="D82" s="766">
        <v>0.48237000000000002</v>
      </c>
      <c r="E82" s="767">
        <v>6.51166</v>
      </c>
      <c r="F82" s="793" t="s">
        <v>497</v>
      </c>
      <c r="H82" s="347"/>
      <c r="I82" s="830"/>
      <c r="J82" s="830"/>
      <c r="K82" s="831"/>
      <c r="L82" s="831"/>
      <c r="M82" s="831"/>
      <c r="N82" s="832"/>
      <c r="P82" s="347"/>
      <c r="Q82" s="830"/>
      <c r="S82" s="347"/>
      <c r="T82" s="347"/>
      <c r="U82" s="347"/>
      <c r="V82" s="347"/>
      <c r="W82" s="347"/>
      <c r="X82" s="347"/>
      <c r="Y82" s="347"/>
      <c r="Z82" s="347"/>
      <c r="AA82" s="347"/>
    </row>
    <row r="83" spans="2:27" ht="14.25" customHeight="1">
      <c r="B83" s="347" t="s">
        <v>96</v>
      </c>
      <c r="C83" s="765" t="s">
        <v>339</v>
      </c>
      <c r="D83" s="766" t="s">
        <v>339</v>
      </c>
      <c r="E83" s="767" t="s">
        <v>339</v>
      </c>
      <c r="F83" s="793" t="s">
        <v>338</v>
      </c>
      <c r="G83" s="347"/>
      <c r="H83" s="347"/>
      <c r="I83" s="825"/>
      <c r="J83" s="827"/>
      <c r="K83" s="826"/>
      <c r="L83" s="826"/>
      <c r="M83" s="826"/>
      <c r="N83" s="827"/>
      <c r="O83" s="347"/>
      <c r="P83" s="347"/>
      <c r="Q83" s="825"/>
      <c r="R83" s="347"/>
      <c r="S83" s="347"/>
      <c r="T83" s="347"/>
      <c r="U83" s="347"/>
      <c r="V83" s="347"/>
      <c r="W83" s="347"/>
      <c r="X83" s="347"/>
      <c r="Y83" s="347"/>
      <c r="Z83" s="347"/>
      <c r="AA83" s="347"/>
    </row>
    <row r="84" spans="2:27" ht="14.25" customHeight="1">
      <c r="B84" s="347" t="s">
        <v>118</v>
      </c>
      <c r="C84" s="765">
        <v>2.2970891</v>
      </c>
      <c r="D84" s="766">
        <v>0.75285252999999996</v>
      </c>
      <c r="E84" s="767">
        <v>3.0499415999999999</v>
      </c>
      <c r="F84" s="793" t="s">
        <v>592</v>
      </c>
      <c r="H84" s="347"/>
      <c r="I84" s="825"/>
      <c r="J84" s="825"/>
      <c r="K84" s="826"/>
      <c r="L84" s="826"/>
      <c r="M84" s="826"/>
      <c r="N84" s="827"/>
      <c r="P84" s="347"/>
      <c r="Q84" s="825"/>
      <c r="R84" s="347"/>
      <c r="S84" s="347"/>
      <c r="T84" s="347"/>
      <c r="U84" s="347"/>
      <c r="V84" s="347"/>
      <c r="W84" s="347"/>
      <c r="X84" s="347"/>
      <c r="Y84" s="347"/>
      <c r="Z84" s="347"/>
      <c r="AA84" s="347"/>
    </row>
    <row r="85" spans="2:27" ht="14.25" customHeight="1">
      <c r="B85" s="347" t="s">
        <v>142</v>
      </c>
      <c r="C85" s="765">
        <v>2.6304739000000001</v>
      </c>
      <c r="D85" s="766">
        <v>0.46011269999999999</v>
      </c>
      <c r="E85" s="767">
        <v>3.0905866</v>
      </c>
      <c r="F85" s="793" t="s">
        <v>592</v>
      </c>
      <c r="H85" s="347"/>
      <c r="I85" s="825"/>
      <c r="J85" s="825"/>
      <c r="K85" s="826"/>
      <c r="L85" s="826"/>
      <c r="M85" s="826"/>
      <c r="N85" s="827"/>
      <c r="P85" s="347"/>
      <c r="Q85" s="825"/>
      <c r="R85" s="347"/>
      <c r="S85" s="347"/>
      <c r="T85" s="347"/>
      <c r="U85" s="347"/>
      <c r="V85" s="347"/>
      <c r="W85" s="347"/>
      <c r="X85" s="347"/>
      <c r="Y85" s="347"/>
      <c r="Z85" s="347"/>
      <c r="AA85" s="347"/>
    </row>
    <row r="86" spans="2:27" ht="14.25" customHeight="1">
      <c r="B86" s="347" t="s">
        <v>531</v>
      </c>
      <c r="C86" s="765" t="s">
        <v>339</v>
      </c>
      <c r="D86" s="766" t="s">
        <v>339</v>
      </c>
      <c r="E86" s="767" t="s">
        <v>339</v>
      </c>
      <c r="F86" s="793" t="s">
        <v>338</v>
      </c>
      <c r="H86" s="347"/>
      <c r="I86" s="825"/>
      <c r="J86" s="825"/>
      <c r="K86" s="826"/>
      <c r="L86" s="826"/>
      <c r="M86" s="826"/>
      <c r="N86" s="827"/>
      <c r="P86" s="347"/>
      <c r="Q86" s="825"/>
      <c r="R86" s="347"/>
      <c r="S86" s="347"/>
      <c r="T86" s="347"/>
      <c r="U86" s="347"/>
      <c r="V86" s="347"/>
      <c r="W86" s="347"/>
      <c r="X86" s="347"/>
      <c r="Y86" s="347"/>
      <c r="Z86" s="347"/>
      <c r="AA86" s="347"/>
    </row>
    <row r="87" spans="2:27" ht="14.25" customHeight="1">
      <c r="B87" s="347" t="s">
        <v>53</v>
      </c>
      <c r="C87" s="765" t="s">
        <v>339</v>
      </c>
      <c r="D87" s="766" t="s">
        <v>339</v>
      </c>
      <c r="E87" s="767">
        <v>3.23481</v>
      </c>
      <c r="F87" s="793" t="s">
        <v>497</v>
      </c>
      <c r="H87" s="347"/>
      <c r="I87" s="830"/>
      <c r="J87" s="830"/>
      <c r="K87" s="831"/>
      <c r="L87" s="831"/>
      <c r="M87" s="831"/>
      <c r="N87" s="832"/>
      <c r="P87" s="347"/>
      <c r="Q87" s="830"/>
      <c r="R87" s="347"/>
      <c r="S87" s="347"/>
      <c r="T87" s="347"/>
      <c r="U87" s="347"/>
      <c r="V87" s="347"/>
      <c r="W87" s="347"/>
      <c r="X87" s="347"/>
      <c r="Y87" s="347"/>
      <c r="Z87" s="347"/>
      <c r="AA87" s="347"/>
    </row>
    <row r="88" spans="2:27" ht="14.25" customHeight="1">
      <c r="B88" s="347" t="s">
        <v>62</v>
      </c>
      <c r="C88" s="765">
        <v>3.4736800000000003</v>
      </c>
      <c r="D88" s="766">
        <v>1.0972299999999999</v>
      </c>
      <c r="E88" s="767">
        <v>4.74857</v>
      </c>
      <c r="F88" s="793" t="s">
        <v>599</v>
      </c>
      <c r="H88" s="347"/>
      <c r="I88" s="825"/>
      <c r="J88" s="825"/>
      <c r="K88" s="826"/>
      <c r="L88" s="826"/>
      <c r="M88" s="826"/>
      <c r="N88" s="827"/>
      <c r="P88" s="347"/>
      <c r="Q88" s="825"/>
      <c r="R88" s="347"/>
      <c r="S88" s="347"/>
      <c r="T88" s="347"/>
      <c r="U88" s="347"/>
      <c r="V88" s="347"/>
      <c r="W88" s="347"/>
      <c r="X88" s="347"/>
      <c r="Y88" s="347"/>
      <c r="Z88" s="347"/>
      <c r="AA88" s="347"/>
    </row>
    <row r="89" spans="2:27" ht="14.25" customHeight="1">
      <c r="B89" s="347" t="s">
        <v>44</v>
      </c>
      <c r="C89" s="765">
        <v>3.4194599999999999</v>
      </c>
      <c r="D89" s="766">
        <v>0.96804000000000001</v>
      </c>
      <c r="E89" s="767">
        <v>4.53477</v>
      </c>
      <c r="F89" s="793" t="s">
        <v>497</v>
      </c>
      <c r="H89" s="347"/>
      <c r="I89" s="825"/>
      <c r="J89" s="825"/>
      <c r="K89" s="826"/>
      <c r="L89" s="826"/>
      <c r="M89" s="826"/>
      <c r="N89" s="827"/>
      <c r="P89" s="347"/>
      <c r="Q89" s="825"/>
      <c r="R89" s="347"/>
      <c r="T89" s="347"/>
      <c r="U89" s="347"/>
      <c r="V89" s="347"/>
      <c r="W89" s="347"/>
      <c r="X89" s="347"/>
      <c r="Y89" s="347"/>
      <c r="Z89" s="347"/>
      <c r="AA89" s="347"/>
    </row>
    <row r="90" spans="2:27" ht="14.25" customHeight="1">
      <c r="B90" s="347" t="s">
        <v>66</v>
      </c>
      <c r="C90" s="765">
        <v>3.1188799999999999</v>
      </c>
      <c r="D90" s="766">
        <v>0.65464</v>
      </c>
      <c r="E90" s="767">
        <v>3.7868400000000002</v>
      </c>
      <c r="F90" s="793" t="s">
        <v>592</v>
      </c>
      <c r="H90" s="347"/>
      <c r="I90" s="830"/>
      <c r="J90" s="830"/>
      <c r="K90" s="831"/>
      <c r="L90" s="831"/>
      <c r="M90" s="831"/>
      <c r="N90" s="832"/>
      <c r="P90" s="347"/>
      <c r="Q90" s="830"/>
      <c r="R90" s="347"/>
      <c r="S90" s="347"/>
      <c r="T90" s="347"/>
      <c r="U90" s="347"/>
      <c r="V90" s="347"/>
      <c r="W90" s="347"/>
      <c r="X90" s="347"/>
      <c r="Y90" s="347"/>
      <c r="Z90" s="347"/>
      <c r="AA90" s="347"/>
    </row>
    <row r="91" spans="2:27" ht="14.25" customHeight="1">
      <c r="B91" s="347" t="s">
        <v>144</v>
      </c>
      <c r="C91" s="765">
        <v>3.3812199999999999</v>
      </c>
      <c r="D91" s="766">
        <v>1.31836</v>
      </c>
      <c r="E91" s="767">
        <v>5.2045500000000002</v>
      </c>
      <c r="F91" s="793" t="s">
        <v>598</v>
      </c>
      <c r="H91" s="347"/>
      <c r="I91" s="825"/>
      <c r="J91" s="825"/>
      <c r="K91" s="826"/>
      <c r="L91" s="826"/>
      <c r="M91" s="826"/>
      <c r="N91" s="827"/>
      <c r="P91" s="347"/>
      <c r="Q91" s="825"/>
      <c r="R91" s="347"/>
      <c r="S91" s="347"/>
      <c r="T91" s="347"/>
      <c r="U91" s="347"/>
      <c r="V91" s="347"/>
      <c r="W91" s="347"/>
      <c r="X91" s="347"/>
      <c r="Y91" s="347"/>
      <c r="Z91" s="347"/>
      <c r="AA91" s="347"/>
    </row>
    <row r="92" spans="2:27" ht="14.25" customHeight="1">
      <c r="B92" s="347" t="s">
        <v>133</v>
      </c>
      <c r="C92" s="765">
        <v>4.2391399999999999</v>
      </c>
      <c r="D92" s="766">
        <v>0.31058999999999998</v>
      </c>
      <c r="E92" s="767">
        <v>4.8345900000000004</v>
      </c>
      <c r="F92" s="793" t="s">
        <v>497</v>
      </c>
      <c r="H92" s="347"/>
      <c r="I92" s="825"/>
      <c r="J92" s="825"/>
      <c r="K92" s="826"/>
      <c r="L92" s="826"/>
      <c r="M92" s="826"/>
      <c r="N92" s="827"/>
      <c r="P92" s="347"/>
      <c r="Q92" s="825"/>
      <c r="R92" s="347"/>
      <c r="T92" s="347"/>
      <c r="U92" s="347"/>
      <c r="V92" s="347"/>
      <c r="W92" s="347"/>
      <c r="X92" s="347"/>
      <c r="Y92" s="347"/>
      <c r="Z92" s="347"/>
      <c r="AA92" s="347"/>
    </row>
    <row r="93" spans="2:27" ht="14.25" customHeight="1">
      <c r="B93" s="347" t="s">
        <v>15</v>
      </c>
      <c r="C93" s="765">
        <v>2.9959372000000002</v>
      </c>
      <c r="D93" s="766">
        <v>0.91119329000000004</v>
      </c>
      <c r="E93" s="767">
        <v>3.9071305000000001</v>
      </c>
      <c r="F93" s="793" t="s">
        <v>592</v>
      </c>
      <c r="H93" s="347"/>
      <c r="I93" s="825"/>
      <c r="J93" s="825"/>
      <c r="K93" s="826"/>
      <c r="L93" s="826"/>
      <c r="M93" s="826"/>
      <c r="N93" s="827"/>
      <c r="P93" s="347"/>
      <c r="Q93" s="825"/>
      <c r="R93" s="347"/>
      <c r="S93" s="347"/>
      <c r="T93" s="347"/>
      <c r="U93" s="347"/>
      <c r="V93" s="347"/>
      <c r="W93" s="347"/>
      <c r="X93" s="347"/>
      <c r="Y93" s="347"/>
      <c r="Z93" s="347"/>
      <c r="AA93" s="347"/>
    </row>
    <row r="94" spans="2:27" ht="14.25" customHeight="1">
      <c r="B94" s="347" t="s">
        <v>115</v>
      </c>
      <c r="C94" s="765">
        <v>3.2768000000000002</v>
      </c>
      <c r="D94" s="766">
        <v>0.65585000000000004</v>
      </c>
      <c r="E94" s="767">
        <v>5.5110799999999998</v>
      </c>
      <c r="F94" s="793" t="s">
        <v>497</v>
      </c>
      <c r="H94" s="347"/>
      <c r="I94" s="825"/>
      <c r="J94" s="825"/>
      <c r="K94" s="826"/>
      <c r="L94" s="826"/>
      <c r="M94" s="826"/>
      <c r="N94" s="827"/>
      <c r="P94" s="347"/>
      <c r="Q94" s="825"/>
      <c r="R94" s="347"/>
      <c r="S94" s="347"/>
      <c r="T94" s="347"/>
      <c r="U94" s="347"/>
      <c r="V94" s="347"/>
      <c r="W94" s="347"/>
      <c r="X94" s="347"/>
      <c r="Y94" s="347"/>
      <c r="Z94" s="347"/>
      <c r="AA94" s="347"/>
    </row>
    <row r="95" spans="2:27" ht="14.25" customHeight="1">
      <c r="B95" s="347" t="s">
        <v>121</v>
      </c>
      <c r="C95" s="765">
        <v>2.7484799999999998</v>
      </c>
      <c r="D95" s="766">
        <v>0.26184000000000002</v>
      </c>
      <c r="E95" s="767">
        <v>4.0857799999999997</v>
      </c>
      <c r="F95" s="793" t="s">
        <v>592</v>
      </c>
      <c r="H95" s="347"/>
      <c r="I95" s="825"/>
      <c r="J95" s="825"/>
      <c r="K95" s="826"/>
      <c r="L95" s="826"/>
      <c r="M95" s="826"/>
      <c r="N95" s="827"/>
      <c r="P95" s="347"/>
      <c r="Q95" s="825"/>
      <c r="R95" s="347"/>
      <c r="S95" s="347"/>
      <c r="T95" s="347"/>
      <c r="U95" s="347"/>
      <c r="V95" s="347"/>
      <c r="W95" s="347"/>
      <c r="X95" s="347"/>
      <c r="Y95" s="347"/>
      <c r="Z95" s="347"/>
      <c r="AA95" s="347"/>
    </row>
    <row r="96" spans="2:27" ht="14.25" customHeight="1">
      <c r="B96" s="347" t="s">
        <v>140</v>
      </c>
      <c r="C96" s="765" t="s">
        <v>339</v>
      </c>
      <c r="D96" s="766" t="s">
        <v>339</v>
      </c>
      <c r="E96" s="767" t="s">
        <v>339</v>
      </c>
      <c r="F96" s="793" t="s">
        <v>338</v>
      </c>
      <c r="H96" s="347"/>
      <c r="I96" s="825"/>
      <c r="J96" s="825"/>
      <c r="K96" s="826"/>
      <c r="L96" s="826"/>
      <c r="M96" s="826"/>
      <c r="N96" s="827"/>
      <c r="P96" s="347"/>
      <c r="Q96" s="825"/>
      <c r="R96" s="347"/>
      <c r="S96" s="347"/>
      <c r="T96" s="347"/>
      <c r="U96" s="347"/>
      <c r="V96" s="347"/>
      <c r="W96" s="347"/>
      <c r="X96" s="347"/>
      <c r="Y96" s="347"/>
      <c r="Z96" s="347"/>
      <c r="AA96" s="347"/>
    </row>
    <row r="97" spans="2:27" ht="14.25" customHeight="1">
      <c r="B97" s="347" t="s">
        <v>39</v>
      </c>
      <c r="C97" s="765">
        <v>5.0026600000000006</v>
      </c>
      <c r="D97" s="766">
        <v>1.1068199999999999</v>
      </c>
      <c r="E97" s="767">
        <v>6.2535299999999996</v>
      </c>
      <c r="F97" s="793" t="s">
        <v>600</v>
      </c>
      <c r="H97" s="347"/>
      <c r="I97" s="825"/>
      <c r="J97" s="825"/>
      <c r="K97" s="826"/>
      <c r="L97" s="826"/>
      <c r="M97" s="826"/>
      <c r="N97" s="827"/>
      <c r="P97" s="347"/>
      <c r="Q97" s="825"/>
      <c r="R97" s="347"/>
      <c r="T97" s="347"/>
      <c r="U97" s="347"/>
      <c r="V97" s="347"/>
      <c r="W97" s="347"/>
      <c r="X97" s="347"/>
      <c r="Y97" s="347"/>
      <c r="Z97" s="347"/>
      <c r="AA97" s="347"/>
    </row>
    <row r="98" spans="2:27" ht="14.25" customHeight="1">
      <c r="B98" s="347" t="s">
        <v>51</v>
      </c>
      <c r="C98" s="765" t="s">
        <v>339</v>
      </c>
      <c r="D98" s="766" t="s">
        <v>339</v>
      </c>
      <c r="E98" s="767">
        <v>5.5984699999999998</v>
      </c>
      <c r="F98" s="793" t="s">
        <v>497</v>
      </c>
      <c r="H98" s="347"/>
      <c r="I98" s="825"/>
      <c r="J98" s="825"/>
      <c r="K98" s="826"/>
      <c r="L98" s="826"/>
      <c r="M98" s="826"/>
      <c r="N98" s="827"/>
      <c r="P98" s="347"/>
      <c r="Q98" s="825"/>
      <c r="R98" s="347"/>
      <c r="S98" s="347"/>
      <c r="T98" s="347"/>
      <c r="U98" s="347"/>
      <c r="V98" s="347"/>
      <c r="W98" s="347"/>
      <c r="X98" s="347"/>
      <c r="Y98" s="347"/>
      <c r="Z98" s="347"/>
      <c r="AA98" s="347"/>
    </row>
    <row r="99" spans="2:27" ht="14.25" customHeight="1">
      <c r="B99" s="347" t="s">
        <v>127</v>
      </c>
      <c r="C99" s="765">
        <v>1.4747899999999998</v>
      </c>
      <c r="D99" s="766">
        <v>1.5702100000000001</v>
      </c>
      <c r="E99" s="767">
        <v>3.1031499999999999</v>
      </c>
      <c r="F99" s="793" t="s">
        <v>591</v>
      </c>
      <c r="H99" s="347"/>
      <c r="I99" s="825"/>
      <c r="J99" s="825"/>
      <c r="K99" s="826"/>
      <c r="L99" s="826"/>
      <c r="M99" s="826"/>
      <c r="N99" s="827"/>
      <c r="P99" s="347"/>
      <c r="Q99" s="825"/>
      <c r="R99" s="347"/>
      <c r="S99" s="347"/>
      <c r="T99" s="347"/>
      <c r="U99" s="347"/>
      <c r="V99" s="347"/>
      <c r="W99" s="347"/>
      <c r="X99" s="347"/>
      <c r="Y99" s="347"/>
      <c r="Z99" s="347"/>
      <c r="AA99" s="347"/>
    </row>
    <row r="100" spans="2:27" ht="14.25" customHeight="1">
      <c r="B100" s="347" t="s">
        <v>42</v>
      </c>
      <c r="C100" s="765" t="s">
        <v>339</v>
      </c>
      <c r="D100" s="766" t="s">
        <v>339</v>
      </c>
      <c r="E100" s="767">
        <v>5.1636499999999996</v>
      </c>
      <c r="F100" s="793" t="s">
        <v>497</v>
      </c>
      <c r="H100" s="347"/>
      <c r="I100" s="830"/>
      <c r="J100" s="830"/>
      <c r="K100" s="831"/>
      <c r="L100" s="831"/>
      <c r="M100" s="831"/>
      <c r="N100" s="832"/>
      <c r="P100" s="347"/>
      <c r="Q100" s="830"/>
      <c r="R100" s="347"/>
      <c r="S100" s="347"/>
      <c r="T100" s="347"/>
      <c r="U100" s="347"/>
      <c r="V100" s="347"/>
      <c r="W100" s="347"/>
      <c r="X100" s="347"/>
      <c r="Y100" s="347"/>
      <c r="Z100" s="347"/>
      <c r="AA100" s="347"/>
    </row>
    <row r="101" spans="2:27" ht="14.25" customHeight="1">
      <c r="B101" s="347" t="s">
        <v>59</v>
      </c>
      <c r="C101" s="765">
        <v>3.2464754999999998</v>
      </c>
      <c r="D101" s="766">
        <v>1.5879065999999999</v>
      </c>
      <c r="E101" s="767">
        <v>4.8343821</v>
      </c>
      <c r="F101" s="793" t="s">
        <v>592</v>
      </c>
      <c r="G101" s="347"/>
      <c r="H101" s="347"/>
      <c r="I101" s="825"/>
      <c r="J101" s="827"/>
      <c r="K101" s="826"/>
      <c r="L101" s="826"/>
      <c r="M101" s="826"/>
      <c r="N101" s="827"/>
      <c r="O101" s="347"/>
      <c r="P101" s="347"/>
      <c r="Q101" s="825"/>
      <c r="S101" s="347"/>
      <c r="T101" s="347"/>
      <c r="U101" s="347"/>
      <c r="V101" s="347"/>
      <c r="W101" s="347"/>
      <c r="X101" s="347"/>
      <c r="Y101" s="347"/>
      <c r="Z101" s="347"/>
      <c r="AA101" s="347"/>
    </row>
    <row r="102" spans="2:27" ht="14.25" customHeight="1">
      <c r="B102" s="347" t="s">
        <v>116</v>
      </c>
      <c r="C102" s="765">
        <v>3.9744644</v>
      </c>
      <c r="D102" s="766">
        <v>1.4796788000000001</v>
      </c>
      <c r="E102" s="767">
        <v>5.4541431999999999</v>
      </c>
      <c r="F102" s="793" t="s">
        <v>592</v>
      </c>
      <c r="H102" s="347"/>
      <c r="I102" s="825"/>
      <c r="J102" s="825"/>
      <c r="K102" s="826"/>
      <c r="L102" s="826"/>
      <c r="M102" s="826"/>
      <c r="N102" s="827"/>
      <c r="P102" s="347"/>
      <c r="Q102" s="825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</row>
    <row r="103" spans="2:27" ht="14.25" customHeight="1">
      <c r="B103" s="347" t="s">
        <v>101</v>
      </c>
      <c r="C103" s="765" t="s">
        <v>339</v>
      </c>
      <c r="D103" s="766" t="s">
        <v>339</v>
      </c>
      <c r="E103" s="767">
        <v>4.3395299999999999</v>
      </c>
      <c r="F103" s="793" t="s">
        <v>592</v>
      </c>
      <c r="H103" s="347"/>
      <c r="I103" s="825"/>
      <c r="J103" s="825"/>
      <c r="K103" s="826"/>
      <c r="L103" s="826"/>
      <c r="M103" s="826"/>
      <c r="N103" s="827"/>
      <c r="P103" s="347"/>
      <c r="Q103" s="825"/>
      <c r="R103" s="347"/>
      <c r="S103" s="347"/>
      <c r="T103" s="347"/>
      <c r="U103" s="347"/>
      <c r="V103" s="347"/>
      <c r="W103" s="347"/>
      <c r="X103" s="347"/>
      <c r="Y103" s="347"/>
      <c r="Z103" s="347"/>
      <c r="AA103" s="347"/>
    </row>
    <row r="104" spans="2:27" ht="14.25" customHeight="1">
      <c r="B104" s="347" t="s">
        <v>61</v>
      </c>
      <c r="C104" s="765">
        <v>2.3342800000000001</v>
      </c>
      <c r="D104" s="766">
        <v>0.82394000000000001</v>
      </c>
      <c r="E104" s="767">
        <v>4.9198000000000004</v>
      </c>
      <c r="F104" s="793" t="s">
        <v>497</v>
      </c>
      <c r="H104" s="347"/>
      <c r="I104" s="825"/>
      <c r="J104" s="825"/>
      <c r="K104" s="826"/>
      <c r="L104" s="826"/>
      <c r="M104" s="826"/>
      <c r="N104" s="827"/>
      <c r="P104" s="347"/>
      <c r="Q104" s="825"/>
      <c r="R104" s="347"/>
      <c r="S104" s="347"/>
      <c r="T104" s="347"/>
      <c r="U104" s="347"/>
      <c r="V104" s="347"/>
      <c r="W104" s="347"/>
      <c r="X104" s="347"/>
      <c r="Y104" s="347"/>
      <c r="Z104" s="347"/>
      <c r="AA104" s="347"/>
    </row>
    <row r="105" spans="2:27" ht="14.25" customHeight="1">
      <c r="B105" s="347" t="s">
        <v>12</v>
      </c>
      <c r="C105" s="765" t="s">
        <v>339</v>
      </c>
      <c r="D105" s="766" t="s">
        <v>339</v>
      </c>
      <c r="E105" s="767" t="s">
        <v>339</v>
      </c>
      <c r="F105" s="793" t="s">
        <v>338</v>
      </c>
      <c r="H105" s="347"/>
      <c r="I105" s="825"/>
      <c r="J105" s="825"/>
      <c r="K105" s="826"/>
      <c r="L105" s="826"/>
      <c r="M105" s="826"/>
      <c r="N105" s="827"/>
      <c r="P105" s="347"/>
      <c r="Q105" s="825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</row>
    <row r="106" spans="2:27" ht="14.25" customHeight="1">
      <c r="B106" s="347" t="s">
        <v>109</v>
      </c>
      <c r="C106" s="765">
        <v>4.8531548000000004</v>
      </c>
      <c r="D106" s="766">
        <v>2.4916706999999998</v>
      </c>
      <c r="E106" s="767">
        <v>7.3448254999999998</v>
      </c>
      <c r="F106" s="793" t="s">
        <v>592</v>
      </c>
      <c r="H106" s="347"/>
      <c r="I106" s="830"/>
      <c r="J106" s="830"/>
      <c r="K106" s="831"/>
      <c r="L106" s="831"/>
      <c r="M106" s="831"/>
      <c r="N106" s="832"/>
      <c r="P106" s="347"/>
      <c r="Q106" s="830"/>
      <c r="R106" s="347"/>
      <c r="S106" s="347"/>
      <c r="T106" s="347"/>
      <c r="U106" s="347"/>
      <c r="V106" s="347"/>
      <c r="W106" s="347"/>
      <c r="X106" s="347"/>
      <c r="Y106" s="347"/>
      <c r="Z106" s="347"/>
      <c r="AA106" s="347"/>
    </row>
    <row r="107" spans="2:27" ht="14.25" customHeight="1">
      <c r="B107" s="347" t="s">
        <v>122</v>
      </c>
      <c r="C107" s="765">
        <v>4.8951399999999996</v>
      </c>
      <c r="D107" s="766">
        <v>1.28051</v>
      </c>
      <c r="E107" s="767" t="s">
        <v>339</v>
      </c>
      <c r="F107" s="793" t="s">
        <v>599</v>
      </c>
      <c r="H107" s="347"/>
      <c r="I107" s="830"/>
      <c r="J107" s="830"/>
      <c r="K107" s="831"/>
      <c r="L107" s="831"/>
      <c r="M107" s="831"/>
      <c r="N107" s="832"/>
      <c r="P107" s="347"/>
      <c r="Q107" s="830"/>
      <c r="T107" s="347"/>
      <c r="U107" s="347"/>
      <c r="V107" s="347"/>
      <c r="W107" s="347"/>
      <c r="X107" s="347"/>
      <c r="Y107" s="347"/>
      <c r="Z107" s="347"/>
      <c r="AA107" s="347"/>
    </row>
    <row r="108" spans="2:27" ht="14.25" customHeight="1">
      <c r="B108" s="347" t="s">
        <v>10</v>
      </c>
      <c r="C108" s="765">
        <v>1.8137000000000001</v>
      </c>
      <c r="D108" s="766">
        <v>0.64109000000000005</v>
      </c>
      <c r="E108" s="767">
        <v>2.8995199999999999</v>
      </c>
      <c r="F108" s="793" t="s">
        <v>592</v>
      </c>
      <c r="G108" s="347"/>
      <c r="H108" s="347"/>
      <c r="I108" s="825"/>
      <c r="J108" s="827"/>
      <c r="K108" s="826"/>
      <c r="L108" s="826"/>
      <c r="M108" s="826"/>
      <c r="N108" s="827"/>
      <c r="O108" s="347"/>
      <c r="P108" s="347"/>
      <c r="Q108" s="825"/>
      <c r="S108" s="347"/>
      <c r="T108" s="347"/>
      <c r="U108" s="347"/>
      <c r="V108" s="347"/>
      <c r="W108" s="347"/>
      <c r="X108" s="347"/>
      <c r="Y108" s="347"/>
      <c r="Z108" s="347"/>
      <c r="AA108" s="347"/>
    </row>
    <row r="109" spans="2:27" ht="14.25" customHeight="1">
      <c r="B109" s="347" t="s">
        <v>119</v>
      </c>
      <c r="C109" s="765" t="s">
        <v>339</v>
      </c>
      <c r="D109" s="766">
        <v>0.69677999999999995</v>
      </c>
      <c r="E109" s="767" t="s">
        <v>339</v>
      </c>
      <c r="F109" s="793" t="s">
        <v>606</v>
      </c>
      <c r="H109" s="347"/>
      <c r="I109" s="825"/>
      <c r="J109" s="825"/>
      <c r="K109" s="826"/>
      <c r="L109" s="826"/>
      <c r="M109" s="826"/>
      <c r="N109" s="827"/>
      <c r="P109" s="347"/>
      <c r="Q109" s="825"/>
      <c r="R109" s="347"/>
      <c r="S109" s="347"/>
      <c r="V109" s="347"/>
      <c r="W109" s="347"/>
      <c r="X109" s="347"/>
      <c r="Y109" s="347"/>
      <c r="Z109" s="347"/>
      <c r="AA109" s="347"/>
    </row>
    <row r="110" spans="2:27" ht="14.25" customHeight="1">
      <c r="B110" s="347" t="s">
        <v>99</v>
      </c>
      <c r="C110" s="765">
        <v>2.3282699999999998</v>
      </c>
      <c r="D110" s="766">
        <v>0.80203000000000002</v>
      </c>
      <c r="E110" s="767">
        <v>3.4383400000000002</v>
      </c>
      <c r="F110" s="793" t="s">
        <v>599</v>
      </c>
      <c r="G110" s="347"/>
      <c r="H110" s="347"/>
      <c r="I110" s="825"/>
      <c r="J110" s="827"/>
      <c r="K110" s="826"/>
      <c r="L110" s="826"/>
      <c r="M110" s="826"/>
      <c r="N110" s="827"/>
      <c r="O110" s="347"/>
      <c r="P110" s="347"/>
      <c r="Q110" s="825"/>
      <c r="R110" s="347"/>
      <c r="S110" s="347"/>
      <c r="V110" s="347"/>
      <c r="W110" s="347"/>
      <c r="X110" s="347"/>
      <c r="Y110" s="347"/>
      <c r="Z110" s="347"/>
      <c r="AA110" s="347"/>
    </row>
    <row r="111" spans="2:27" ht="14.25" customHeight="1">
      <c r="B111" s="347" t="s">
        <v>43</v>
      </c>
      <c r="C111" s="765">
        <v>2.53356</v>
      </c>
      <c r="D111" s="766">
        <v>0.58665</v>
      </c>
      <c r="E111" s="767">
        <v>3.7199300000000002</v>
      </c>
      <c r="F111" s="793" t="s">
        <v>497</v>
      </c>
      <c r="H111" s="347"/>
      <c r="I111" s="825"/>
      <c r="J111" s="825"/>
      <c r="K111" s="826"/>
      <c r="L111" s="826"/>
      <c r="M111" s="826"/>
      <c r="N111" s="827"/>
      <c r="P111" s="347"/>
      <c r="Q111" s="825"/>
      <c r="R111" s="347"/>
      <c r="S111" s="347"/>
      <c r="T111" s="347"/>
      <c r="U111" s="347"/>
      <c r="V111" s="347"/>
      <c r="W111" s="347"/>
      <c r="X111" s="347"/>
      <c r="Y111" s="347"/>
      <c r="Z111" s="347"/>
      <c r="AA111" s="347"/>
    </row>
    <row r="112" spans="2:27" ht="14.25" customHeight="1">
      <c r="B112" s="347" t="s">
        <v>16</v>
      </c>
      <c r="C112" s="765">
        <v>2.2898700000000001</v>
      </c>
      <c r="D112" s="766">
        <v>0.31707000000000002</v>
      </c>
      <c r="E112" s="767">
        <v>2.6516799999999998</v>
      </c>
      <c r="F112" s="793" t="s">
        <v>607</v>
      </c>
      <c r="H112" s="347"/>
      <c r="I112" s="825"/>
      <c r="J112" s="825"/>
      <c r="K112" s="826"/>
      <c r="L112" s="826"/>
      <c r="M112" s="826"/>
      <c r="N112" s="827"/>
      <c r="P112" s="347"/>
      <c r="Q112" s="825"/>
      <c r="R112" s="347"/>
      <c r="S112" s="347"/>
      <c r="V112" s="347"/>
      <c r="W112" s="347"/>
      <c r="X112" s="347"/>
      <c r="Y112" s="347"/>
      <c r="Z112" s="347"/>
      <c r="AA112" s="347"/>
    </row>
    <row r="113" spans="2:27" ht="14.25" customHeight="1">
      <c r="B113" s="347" t="s">
        <v>35</v>
      </c>
      <c r="C113" s="765">
        <v>2.8149685</v>
      </c>
      <c r="D113" s="766">
        <v>1.0761381999999999</v>
      </c>
      <c r="E113" s="767">
        <v>3.8911066999999999</v>
      </c>
      <c r="F113" s="793" t="s">
        <v>592</v>
      </c>
      <c r="H113" s="347"/>
      <c r="I113" s="825"/>
      <c r="J113" s="825"/>
      <c r="K113" s="826"/>
      <c r="L113" s="826"/>
      <c r="M113" s="826"/>
      <c r="N113" s="827"/>
      <c r="P113" s="347"/>
      <c r="Q113" s="825"/>
      <c r="R113" s="347"/>
      <c r="S113" s="347"/>
      <c r="T113" s="347"/>
      <c r="U113" s="347"/>
      <c r="V113" s="347"/>
      <c r="W113" s="347"/>
      <c r="X113" s="347"/>
      <c r="Y113" s="347"/>
      <c r="Z113" s="347"/>
      <c r="AA113" s="347"/>
    </row>
    <row r="114" spans="2:27" ht="14.25" customHeight="1">
      <c r="B114" s="347" t="s">
        <v>74</v>
      </c>
      <c r="C114" s="765">
        <v>3.7020343000000002</v>
      </c>
      <c r="D114" s="766">
        <v>0.80091712999999998</v>
      </c>
      <c r="E114" s="767">
        <v>4.5029513999999997</v>
      </c>
      <c r="F114" s="793" t="s">
        <v>592</v>
      </c>
      <c r="H114" s="347"/>
      <c r="I114" s="825"/>
      <c r="J114" s="825"/>
      <c r="K114" s="826"/>
      <c r="L114" s="826"/>
      <c r="M114" s="826"/>
      <c r="N114" s="827"/>
      <c r="P114" s="347"/>
      <c r="Q114" s="825"/>
      <c r="R114" s="347"/>
      <c r="S114" s="347"/>
      <c r="V114" s="347"/>
      <c r="W114" s="347"/>
      <c r="X114" s="347"/>
      <c r="Y114" s="347"/>
      <c r="Z114" s="347"/>
      <c r="AA114" s="347"/>
    </row>
    <row r="115" spans="2:27" ht="14.25" customHeight="1">
      <c r="B115" s="347" t="s">
        <v>139</v>
      </c>
      <c r="C115" s="765" t="s">
        <v>339</v>
      </c>
      <c r="D115" s="766" t="s">
        <v>339</v>
      </c>
      <c r="E115" s="767">
        <v>2.8638300000000001</v>
      </c>
      <c r="F115" s="793" t="s">
        <v>592</v>
      </c>
      <c r="H115" s="347"/>
      <c r="I115" s="825"/>
      <c r="J115" s="825"/>
      <c r="K115" s="826"/>
      <c r="L115" s="826"/>
      <c r="M115" s="826"/>
      <c r="N115" s="827"/>
      <c r="P115" s="347"/>
      <c r="Q115" s="825"/>
      <c r="R115" s="347"/>
      <c r="S115" s="347"/>
      <c r="U115" s="347"/>
      <c r="V115" s="347"/>
      <c r="W115" s="347"/>
      <c r="X115" s="347"/>
      <c r="Y115" s="347"/>
      <c r="Z115" s="347"/>
      <c r="AA115" s="347"/>
    </row>
    <row r="116" spans="2:27" ht="14.25" customHeight="1">
      <c r="B116" s="347" t="s">
        <v>54</v>
      </c>
      <c r="C116" s="765">
        <v>1.5647600000000002</v>
      </c>
      <c r="D116" s="766">
        <v>0.70720000000000005</v>
      </c>
      <c r="E116" s="767">
        <v>2.97411</v>
      </c>
      <c r="F116" s="793" t="s">
        <v>599</v>
      </c>
      <c r="H116" s="347"/>
      <c r="I116" s="825"/>
      <c r="J116" s="825"/>
      <c r="K116" s="826"/>
      <c r="L116" s="826"/>
      <c r="M116" s="826"/>
      <c r="N116" s="827"/>
      <c r="P116" s="347"/>
      <c r="Q116" s="825"/>
      <c r="R116" s="347"/>
      <c r="S116" s="347"/>
      <c r="T116" s="347"/>
      <c r="V116" s="347"/>
      <c r="W116" s="347"/>
      <c r="X116" s="347"/>
      <c r="Y116" s="347"/>
      <c r="Z116" s="347"/>
      <c r="AA116" s="347"/>
    </row>
    <row r="117" spans="2:27" ht="14.25" customHeight="1">
      <c r="B117" s="347" t="s">
        <v>13</v>
      </c>
      <c r="C117" s="765">
        <v>2.3007276000000001</v>
      </c>
      <c r="D117" s="766">
        <v>0.77526691000000003</v>
      </c>
      <c r="E117" s="767">
        <v>3.0759945000000002</v>
      </c>
      <c r="F117" s="793" t="s">
        <v>592</v>
      </c>
      <c r="H117" s="347"/>
      <c r="I117" s="825"/>
      <c r="J117" s="825"/>
      <c r="K117" s="826"/>
      <c r="L117" s="826"/>
      <c r="M117" s="826"/>
      <c r="N117" s="827"/>
      <c r="P117" s="347"/>
      <c r="Q117" s="825"/>
      <c r="R117" s="347"/>
      <c r="S117" s="347"/>
      <c r="U117" s="347"/>
      <c r="V117" s="347"/>
      <c r="W117" s="347"/>
      <c r="X117" s="347"/>
      <c r="Y117" s="347"/>
      <c r="Z117" s="347"/>
      <c r="AA117" s="347"/>
    </row>
    <row r="118" spans="2:27" ht="14.25" customHeight="1">
      <c r="B118" s="347" t="s">
        <v>72</v>
      </c>
      <c r="C118" s="765">
        <v>2.3454499999999996</v>
      </c>
      <c r="D118" s="766">
        <v>0.61714999999999998</v>
      </c>
      <c r="E118" s="767">
        <v>3.11334</v>
      </c>
      <c r="F118" s="793" t="s">
        <v>497</v>
      </c>
      <c r="H118" s="347"/>
      <c r="I118" s="825"/>
      <c r="J118" s="825"/>
      <c r="K118" s="826"/>
      <c r="L118" s="826"/>
      <c r="M118" s="826"/>
      <c r="N118" s="827"/>
      <c r="P118" s="347"/>
      <c r="Q118" s="825"/>
      <c r="R118" s="347"/>
      <c r="S118" s="347"/>
      <c r="T118" s="347"/>
      <c r="V118" s="347"/>
      <c r="W118" s="347"/>
      <c r="X118" s="347"/>
      <c r="Y118" s="347"/>
      <c r="Z118" s="347"/>
      <c r="AA118" s="347"/>
    </row>
    <row r="119" spans="2:27" ht="14.25" customHeight="1">
      <c r="B119" s="347" t="s">
        <v>47</v>
      </c>
      <c r="C119" s="765" t="s">
        <v>339</v>
      </c>
      <c r="D119" s="766" t="s">
        <v>339</v>
      </c>
      <c r="E119" s="767" t="s">
        <v>339</v>
      </c>
      <c r="F119" s="793" t="s">
        <v>338</v>
      </c>
      <c r="H119" s="347"/>
      <c r="I119" s="830"/>
      <c r="J119" s="830"/>
      <c r="K119" s="831"/>
      <c r="L119" s="831"/>
      <c r="M119" s="831"/>
      <c r="N119" s="832"/>
      <c r="P119" s="347"/>
      <c r="Q119" s="830"/>
      <c r="R119" s="347"/>
      <c r="S119" s="347"/>
      <c r="U119" s="347"/>
      <c r="V119" s="347"/>
      <c r="W119" s="347"/>
      <c r="X119" s="347"/>
      <c r="Y119" s="347"/>
      <c r="Z119" s="347"/>
      <c r="AA119" s="347"/>
    </row>
    <row r="120" spans="2:27" ht="14.25" customHeight="1">
      <c r="B120" s="347" t="s">
        <v>70</v>
      </c>
      <c r="C120" s="765">
        <v>2.27834</v>
      </c>
      <c r="D120" s="766">
        <v>1.52776</v>
      </c>
      <c r="E120" s="767">
        <v>4.6520099999999998</v>
      </c>
      <c r="F120" s="793" t="s">
        <v>497</v>
      </c>
      <c r="H120" s="347"/>
      <c r="I120" s="825"/>
      <c r="J120" s="825"/>
      <c r="K120" s="826"/>
      <c r="L120" s="826"/>
      <c r="M120" s="826"/>
      <c r="N120" s="827"/>
      <c r="P120" s="347"/>
      <c r="Q120" s="825"/>
      <c r="R120" s="347"/>
      <c r="T120" s="347"/>
      <c r="V120" s="347"/>
      <c r="W120" s="347"/>
      <c r="X120" s="347"/>
      <c r="Y120" s="347"/>
      <c r="Z120" s="347"/>
      <c r="AA120" s="347"/>
    </row>
    <row r="121" spans="2:27" ht="14.25" customHeight="1">
      <c r="B121" s="347" t="s">
        <v>92</v>
      </c>
      <c r="C121" s="765">
        <v>2.58507</v>
      </c>
      <c r="D121" s="766">
        <v>1.1119300000000001</v>
      </c>
      <c r="E121" s="767">
        <v>3.71509</v>
      </c>
      <c r="F121" s="793" t="s">
        <v>592</v>
      </c>
      <c r="H121" s="347"/>
      <c r="I121" s="825"/>
      <c r="J121" s="825"/>
      <c r="K121" s="826"/>
      <c r="L121" s="826"/>
      <c r="M121" s="826"/>
      <c r="N121" s="827"/>
      <c r="P121" s="347"/>
      <c r="Q121" s="825"/>
      <c r="R121" s="347"/>
      <c r="S121" s="347"/>
      <c r="U121" s="347"/>
      <c r="V121" s="347"/>
      <c r="W121" s="347"/>
      <c r="X121" s="347"/>
      <c r="Y121" s="347"/>
      <c r="Z121" s="347"/>
      <c r="AA121" s="347"/>
    </row>
    <row r="122" spans="2:27" ht="14.25" customHeight="1">
      <c r="B122" s="347" t="s">
        <v>108</v>
      </c>
      <c r="C122" s="765">
        <v>1.7450199999999998</v>
      </c>
      <c r="D122" s="766">
        <v>0.81920999999999999</v>
      </c>
      <c r="E122" s="767">
        <v>2.8543500000000002</v>
      </c>
      <c r="F122" s="793" t="s">
        <v>592</v>
      </c>
      <c r="H122" s="347"/>
      <c r="I122" s="825"/>
      <c r="J122" s="825"/>
      <c r="K122" s="826"/>
      <c r="L122" s="826"/>
      <c r="M122" s="826"/>
      <c r="N122" s="827"/>
      <c r="P122" s="347"/>
      <c r="Q122" s="825"/>
      <c r="R122" s="347"/>
      <c r="S122" s="347"/>
      <c r="T122" s="347"/>
      <c r="V122" s="347"/>
      <c r="W122" s="347"/>
      <c r="X122" s="347"/>
      <c r="Y122" s="347"/>
      <c r="Z122" s="347"/>
      <c r="AA122" s="347"/>
    </row>
    <row r="123" spans="2:27" ht="14.25" customHeight="1">
      <c r="B123" s="347" t="s">
        <v>156</v>
      </c>
      <c r="C123" s="765">
        <v>2.6197379000000001</v>
      </c>
      <c r="D123" s="766">
        <v>0.78595862000000005</v>
      </c>
      <c r="E123" s="767">
        <v>3.4056964999999999</v>
      </c>
      <c r="F123" s="793" t="s">
        <v>592</v>
      </c>
      <c r="H123" s="347"/>
      <c r="I123" s="825"/>
      <c r="J123" s="825"/>
      <c r="K123" s="826"/>
      <c r="L123" s="826"/>
      <c r="M123" s="826"/>
      <c r="N123" s="827"/>
      <c r="P123" s="347"/>
      <c r="Q123" s="825"/>
      <c r="R123" s="347"/>
      <c r="S123" s="347"/>
      <c r="T123" s="347"/>
      <c r="U123" s="347"/>
      <c r="V123" s="347"/>
      <c r="W123" s="347"/>
      <c r="X123" s="347"/>
      <c r="Y123" s="347"/>
      <c r="Z123" s="347"/>
      <c r="AA123" s="347"/>
    </row>
    <row r="124" spans="2:27" ht="14.25" customHeight="1">
      <c r="B124" s="347" t="s">
        <v>129</v>
      </c>
      <c r="C124" s="765">
        <v>3.0140552999999999</v>
      </c>
      <c r="D124" s="766">
        <v>0.94600476</v>
      </c>
      <c r="E124" s="767">
        <v>3.9600599999999999</v>
      </c>
      <c r="F124" s="793" t="s">
        <v>592</v>
      </c>
      <c r="H124" s="347"/>
      <c r="I124" s="825"/>
      <c r="J124" s="825"/>
      <c r="K124" s="826"/>
      <c r="L124" s="826"/>
      <c r="M124" s="826"/>
      <c r="N124" s="827"/>
      <c r="P124" s="347"/>
      <c r="Q124" s="825"/>
      <c r="R124" s="347"/>
      <c r="U124" s="347"/>
      <c r="V124" s="347"/>
      <c r="W124" s="347"/>
      <c r="X124" s="347"/>
      <c r="Y124" s="347"/>
      <c r="Z124" s="347"/>
      <c r="AA124" s="347"/>
    </row>
    <row r="125" spans="2:27" ht="14.25" customHeight="1">
      <c r="B125" s="347" t="s">
        <v>27</v>
      </c>
      <c r="C125" s="765">
        <v>4.3878399999999997</v>
      </c>
      <c r="D125" s="766">
        <v>0.93933999999999995</v>
      </c>
      <c r="E125" s="767">
        <v>6.1589900000000002</v>
      </c>
      <c r="F125" s="793" t="s">
        <v>497</v>
      </c>
      <c r="H125" s="347"/>
      <c r="I125" s="825"/>
      <c r="J125" s="825"/>
      <c r="K125" s="826"/>
      <c r="L125" s="826"/>
      <c r="M125" s="826"/>
      <c r="N125" s="827"/>
      <c r="P125" s="347"/>
      <c r="Q125" s="825"/>
      <c r="R125" s="347"/>
      <c r="S125" s="347"/>
      <c r="T125" s="347"/>
      <c r="V125" s="347"/>
      <c r="W125" s="347"/>
      <c r="X125" s="347"/>
      <c r="Y125" s="347"/>
      <c r="Z125" s="347"/>
      <c r="AA125" s="347"/>
    </row>
    <row r="126" spans="2:27" ht="14.25" customHeight="1">
      <c r="B126" s="347" t="s">
        <v>219</v>
      </c>
      <c r="C126" s="765">
        <v>3.0989002999999999</v>
      </c>
      <c r="D126" s="766">
        <v>0.84679325000000005</v>
      </c>
      <c r="E126" s="767">
        <v>3.9456935999999998</v>
      </c>
      <c r="F126" s="793" t="s">
        <v>592</v>
      </c>
      <c r="H126" s="347"/>
      <c r="I126" s="830"/>
      <c r="J126" s="830"/>
      <c r="K126" s="831"/>
      <c r="L126" s="831"/>
      <c r="M126" s="831"/>
      <c r="N126" s="832"/>
      <c r="P126" s="347"/>
      <c r="Q126" s="830"/>
      <c r="R126" s="347"/>
      <c r="S126" s="347"/>
      <c r="T126" s="347"/>
      <c r="V126" s="347"/>
      <c r="W126" s="347"/>
      <c r="X126" s="347"/>
      <c r="Y126" s="347"/>
      <c r="Z126" s="347"/>
      <c r="AA126" s="347"/>
    </row>
    <row r="127" spans="2:27" ht="14.25" customHeight="1">
      <c r="B127" s="347" t="s">
        <v>28</v>
      </c>
      <c r="C127" s="765">
        <v>2.6948629999999998</v>
      </c>
      <c r="D127" s="766">
        <v>0.93431025000000001</v>
      </c>
      <c r="E127" s="767">
        <v>3.6291733000000002</v>
      </c>
      <c r="F127" s="793" t="s">
        <v>592</v>
      </c>
      <c r="H127" s="347"/>
      <c r="I127" s="825"/>
      <c r="J127" s="825"/>
      <c r="K127" s="826"/>
      <c r="L127" s="826"/>
      <c r="M127" s="826"/>
      <c r="N127" s="827"/>
      <c r="P127" s="347"/>
      <c r="Q127" s="825"/>
      <c r="R127" s="347"/>
      <c r="S127" s="347"/>
      <c r="U127" s="347"/>
      <c r="V127" s="347"/>
      <c r="W127" s="347"/>
      <c r="X127" s="347"/>
      <c r="Y127" s="347"/>
      <c r="Z127" s="347"/>
      <c r="AA127" s="347"/>
    </row>
    <row r="128" spans="2:27" ht="14.25" customHeight="1">
      <c r="B128" s="347" t="s">
        <v>56</v>
      </c>
      <c r="C128" s="765">
        <v>1.6738500000000001</v>
      </c>
      <c r="D128" s="766">
        <v>0.43804999999999999</v>
      </c>
      <c r="E128" s="767">
        <v>2.1118899999999998</v>
      </c>
      <c r="F128" s="793" t="s">
        <v>497</v>
      </c>
      <c r="H128" s="347"/>
      <c r="I128" s="825"/>
      <c r="J128" s="825"/>
      <c r="K128" s="826"/>
      <c r="L128" s="826"/>
      <c r="M128" s="826"/>
      <c r="N128" s="827"/>
      <c r="P128" s="347"/>
      <c r="Q128" s="825"/>
      <c r="R128" s="347"/>
      <c r="S128" s="347"/>
      <c r="T128" s="347"/>
      <c r="V128" s="347"/>
      <c r="W128" s="347"/>
      <c r="X128" s="347"/>
      <c r="Y128" s="347"/>
      <c r="Z128" s="347"/>
      <c r="AA128" s="347"/>
    </row>
    <row r="129" spans="2:34" ht="14.25" customHeight="1">
      <c r="B129" s="347" t="s">
        <v>86</v>
      </c>
      <c r="C129" s="765">
        <v>4.0602438000000003</v>
      </c>
      <c r="D129" s="766">
        <v>1.7965586</v>
      </c>
      <c r="E129" s="767">
        <v>5.8568024000000003</v>
      </c>
      <c r="F129" s="793" t="s">
        <v>592</v>
      </c>
      <c r="H129" s="347"/>
      <c r="I129" s="825"/>
      <c r="J129" s="825"/>
      <c r="K129" s="826"/>
      <c r="L129" s="826"/>
      <c r="M129" s="826"/>
      <c r="N129" s="827"/>
      <c r="P129" s="347"/>
      <c r="Q129" s="825"/>
      <c r="R129" s="347"/>
      <c r="S129" s="347"/>
      <c r="T129" s="347"/>
      <c r="U129" s="347"/>
      <c r="V129" s="347"/>
      <c r="W129" s="347"/>
      <c r="X129" s="347"/>
      <c r="Y129" s="347"/>
      <c r="Z129" s="347"/>
      <c r="AA129" s="347"/>
    </row>
    <row r="130" spans="2:34" ht="14.25" customHeight="1">
      <c r="B130" s="347" t="s">
        <v>0</v>
      </c>
      <c r="C130" s="765">
        <v>3.2758691</v>
      </c>
      <c r="D130" s="766">
        <v>1.3583772999999999</v>
      </c>
      <c r="E130" s="767">
        <v>4.6342464000000003</v>
      </c>
      <c r="F130" s="793" t="s">
        <v>592</v>
      </c>
      <c r="H130" s="347"/>
      <c r="I130" s="825"/>
      <c r="J130" s="825"/>
      <c r="K130" s="826"/>
      <c r="L130" s="826"/>
      <c r="M130" s="826"/>
      <c r="N130" s="827"/>
      <c r="P130" s="347"/>
      <c r="Q130" s="825"/>
      <c r="R130" s="347"/>
      <c r="U130" s="347"/>
      <c r="V130" s="347"/>
      <c r="W130" s="347"/>
      <c r="X130" s="347"/>
      <c r="Y130" s="347"/>
      <c r="Z130" s="347"/>
      <c r="AA130" s="347"/>
    </row>
    <row r="131" spans="2:34" ht="14.25" customHeight="1">
      <c r="B131" s="347" t="s">
        <v>52</v>
      </c>
      <c r="C131" s="765" t="s">
        <v>339</v>
      </c>
      <c r="D131" s="766">
        <v>1.2426600000000001</v>
      </c>
      <c r="E131" s="767">
        <v>5.1301399999999999</v>
      </c>
      <c r="F131" s="793" t="s">
        <v>607</v>
      </c>
      <c r="H131" s="347"/>
      <c r="I131" s="825"/>
      <c r="J131" s="825"/>
      <c r="K131" s="826"/>
      <c r="L131" s="826"/>
      <c r="M131" s="826"/>
      <c r="N131" s="827"/>
      <c r="P131" s="347"/>
      <c r="Q131" s="825"/>
      <c r="R131" s="347"/>
      <c r="S131" s="347"/>
      <c r="T131" s="347"/>
      <c r="V131" s="347"/>
      <c r="W131" s="347"/>
      <c r="X131" s="347"/>
      <c r="Y131" s="347"/>
      <c r="Z131" s="347"/>
      <c r="AA131" s="347"/>
    </row>
    <row r="132" spans="2:34" ht="14.25" customHeight="1">
      <c r="B132" s="347" t="s">
        <v>50</v>
      </c>
      <c r="C132" s="765" t="s">
        <v>339</v>
      </c>
      <c r="D132" s="766" t="s">
        <v>339</v>
      </c>
      <c r="E132" s="767" t="s">
        <v>339</v>
      </c>
      <c r="F132" s="793" t="s">
        <v>338</v>
      </c>
      <c r="H132" s="347"/>
      <c r="I132" s="825"/>
      <c r="J132" s="825"/>
      <c r="K132" s="826"/>
      <c r="L132" s="826"/>
      <c r="M132" s="826"/>
      <c r="N132" s="827"/>
      <c r="P132" s="347"/>
      <c r="Q132" s="825"/>
      <c r="U132" s="347"/>
      <c r="V132" s="347"/>
      <c r="W132" s="347"/>
      <c r="X132" s="347"/>
      <c r="Y132" s="347"/>
      <c r="Z132" s="347"/>
      <c r="AA132" s="347"/>
    </row>
    <row r="133" spans="2:34" ht="14.25" customHeight="1">
      <c r="B133" s="347" t="s">
        <v>90</v>
      </c>
      <c r="C133" s="765">
        <v>0.15396000000000001</v>
      </c>
      <c r="D133" s="766">
        <v>0.52029000000000003</v>
      </c>
      <c r="E133" s="767">
        <v>5.2313900000000002</v>
      </c>
      <c r="F133" s="793" t="s">
        <v>598</v>
      </c>
      <c r="H133" s="347"/>
      <c r="I133" s="825"/>
      <c r="J133" s="825"/>
      <c r="K133" s="826"/>
      <c r="L133" s="826"/>
      <c r="M133" s="826"/>
      <c r="N133" s="827"/>
      <c r="P133" s="347"/>
      <c r="Q133" s="825"/>
      <c r="R133" s="347"/>
      <c r="T133" s="347"/>
      <c r="V133" s="347"/>
      <c r="W133" s="347"/>
      <c r="X133" s="347"/>
      <c r="Y133" s="347"/>
      <c r="Z133" s="347"/>
      <c r="AA133" s="347"/>
    </row>
    <row r="134" spans="2:34" ht="14.25" customHeight="1">
      <c r="B134" s="347" t="s">
        <v>23</v>
      </c>
      <c r="C134" s="765">
        <v>2.9247999999999998</v>
      </c>
      <c r="D134" s="766">
        <v>0.64141999999999999</v>
      </c>
      <c r="E134" s="767">
        <v>4.1240199999999998</v>
      </c>
      <c r="F134" s="793" t="s">
        <v>600</v>
      </c>
      <c r="H134" s="347"/>
      <c r="I134" s="825"/>
      <c r="J134" s="825"/>
      <c r="K134" s="826"/>
      <c r="L134" s="826"/>
      <c r="M134" s="826"/>
      <c r="N134" s="827"/>
      <c r="P134" s="347"/>
      <c r="Q134" s="825"/>
      <c r="T134" s="347"/>
      <c r="U134" s="347"/>
      <c r="V134" s="347"/>
      <c r="W134" s="347"/>
      <c r="X134" s="347"/>
      <c r="Y134" s="347"/>
      <c r="Z134" s="347"/>
      <c r="AA134" s="347"/>
    </row>
    <row r="135" spans="2:34" ht="14.25" customHeight="1">
      <c r="B135" s="347" t="s">
        <v>95</v>
      </c>
      <c r="C135" s="765">
        <v>4.0509200000000005</v>
      </c>
      <c r="D135" s="766">
        <v>0.89307999999999998</v>
      </c>
      <c r="E135" s="767">
        <v>5.4288499999999997</v>
      </c>
      <c r="F135" s="793" t="s">
        <v>497</v>
      </c>
      <c r="H135" s="347"/>
      <c r="I135" s="825"/>
      <c r="J135" s="825"/>
      <c r="K135" s="826"/>
      <c r="L135" s="826"/>
      <c r="M135" s="826"/>
      <c r="N135" s="827"/>
      <c r="P135" s="347"/>
      <c r="Q135" s="825"/>
      <c r="R135" s="347"/>
      <c r="S135" s="347"/>
      <c r="T135" s="347"/>
      <c r="V135" s="347"/>
      <c r="W135" s="347"/>
      <c r="X135" s="347"/>
      <c r="Y135" s="347"/>
      <c r="Z135" s="347"/>
      <c r="AA135" s="347"/>
    </row>
    <row r="136" spans="2:34" ht="14.25" customHeight="1">
      <c r="B136" s="347" t="s">
        <v>76</v>
      </c>
      <c r="C136" s="765">
        <v>5.0194800000000006</v>
      </c>
      <c r="D136" s="766">
        <v>1.5797300000000001</v>
      </c>
      <c r="E136" s="767">
        <v>6.5992100000000002</v>
      </c>
      <c r="F136" s="793" t="s">
        <v>598</v>
      </c>
      <c r="H136" s="347"/>
      <c r="I136" s="825"/>
      <c r="J136" s="825"/>
      <c r="K136" s="826"/>
      <c r="L136" s="826"/>
      <c r="M136" s="826"/>
      <c r="N136" s="827"/>
      <c r="P136" s="347"/>
      <c r="Q136" s="825"/>
      <c r="S136" s="347"/>
      <c r="U136" s="347"/>
      <c r="V136" s="347"/>
      <c r="W136" s="347"/>
      <c r="X136" s="347"/>
      <c r="Y136" s="347"/>
      <c r="Z136" s="347"/>
      <c r="AA136" s="347"/>
    </row>
    <row r="137" spans="2:34" ht="14.25" customHeight="1">
      <c r="B137" s="347" t="s">
        <v>21</v>
      </c>
      <c r="C137" s="765">
        <v>2.5269325999999999</v>
      </c>
      <c r="D137" s="766">
        <v>1.5850776</v>
      </c>
      <c r="E137" s="767">
        <v>4.1120102999999997</v>
      </c>
      <c r="F137" s="793" t="s">
        <v>592</v>
      </c>
      <c r="H137" s="347"/>
      <c r="I137" s="825"/>
      <c r="J137" s="825"/>
      <c r="K137" s="826"/>
      <c r="L137" s="826"/>
      <c r="M137" s="826"/>
      <c r="N137" s="827"/>
      <c r="P137" s="347"/>
      <c r="Q137" s="825"/>
      <c r="R137" s="347"/>
      <c r="T137" s="347"/>
      <c r="V137" s="347"/>
      <c r="W137" s="347"/>
      <c r="X137" s="347"/>
      <c r="Y137" s="347"/>
      <c r="Z137" s="347"/>
      <c r="AA137" s="347"/>
    </row>
    <row r="138" spans="2:34" ht="14.25" customHeight="1">
      <c r="B138" s="347" t="s">
        <v>37</v>
      </c>
      <c r="C138" s="765">
        <v>1.8839300000000001</v>
      </c>
      <c r="D138" s="766">
        <v>0.36675000000000002</v>
      </c>
      <c r="E138" s="767">
        <v>2.5207600000000001</v>
      </c>
      <c r="F138" s="793" t="s">
        <v>497</v>
      </c>
      <c r="H138" s="347"/>
      <c r="I138" s="830"/>
      <c r="J138" s="830"/>
      <c r="K138" s="831"/>
      <c r="L138" s="831"/>
      <c r="M138" s="831"/>
      <c r="N138" s="832"/>
      <c r="P138" s="347"/>
      <c r="Q138" s="830"/>
      <c r="R138" s="347"/>
      <c r="S138" s="347"/>
      <c r="T138" s="347"/>
      <c r="V138" s="347"/>
      <c r="W138" s="347"/>
      <c r="X138" s="347"/>
      <c r="Y138" s="347"/>
      <c r="Z138" s="347"/>
      <c r="AA138" s="347"/>
    </row>
    <row r="139" spans="2:34" ht="14.25" customHeight="1">
      <c r="B139" s="347" t="s">
        <v>29</v>
      </c>
      <c r="C139" s="765">
        <v>3.1143000000000001</v>
      </c>
      <c r="D139" s="766">
        <v>1.3525499999999999</v>
      </c>
      <c r="E139" s="767">
        <v>5.4122599999999998</v>
      </c>
      <c r="F139" s="793" t="s">
        <v>592</v>
      </c>
      <c r="H139" s="347"/>
      <c r="I139" s="825"/>
      <c r="J139" s="825"/>
      <c r="K139" s="826"/>
      <c r="L139" s="826"/>
      <c r="M139" s="826"/>
      <c r="N139" s="827"/>
      <c r="P139" s="347"/>
      <c r="Q139" s="825"/>
      <c r="R139" s="347"/>
      <c r="U139" s="347"/>
      <c r="V139" s="347"/>
      <c r="W139" s="347"/>
      <c r="X139" s="347"/>
      <c r="Y139" s="347"/>
      <c r="Z139" s="347"/>
      <c r="AA139" s="347"/>
    </row>
    <row r="140" spans="2:34" ht="14.25" customHeight="1">
      <c r="B140" s="347" t="s">
        <v>106</v>
      </c>
      <c r="C140" s="765" t="s">
        <v>339</v>
      </c>
      <c r="D140" s="766" t="s">
        <v>339</v>
      </c>
      <c r="E140" s="767" t="s">
        <v>339</v>
      </c>
      <c r="F140" s="793" t="s">
        <v>338</v>
      </c>
      <c r="H140" s="347"/>
      <c r="I140" s="825"/>
      <c r="J140" s="825"/>
      <c r="K140" s="826"/>
      <c r="L140" s="826"/>
      <c r="M140" s="826"/>
      <c r="N140" s="827"/>
      <c r="P140" s="347"/>
      <c r="Q140" s="825"/>
      <c r="T140" s="347"/>
      <c r="V140" s="347"/>
      <c r="W140" s="347"/>
      <c r="X140" s="347"/>
      <c r="Y140" s="347"/>
      <c r="Z140" s="347"/>
      <c r="AA140" s="347"/>
    </row>
    <row r="141" spans="2:34" ht="14.25" customHeight="1">
      <c r="B141" s="347" t="s">
        <v>25</v>
      </c>
      <c r="C141" s="765">
        <v>3.7017405999999999</v>
      </c>
      <c r="D141" s="766">
        <v>1.4358666</v>
      </c>
      <c r="E141" s="767">
        <v>5.1376071999999997</v>
      </c>
      <c r="F141" s="793" t="s">
        <v>592</v>
      </c>
      <c r="H141" s="347"/>
      <c r="I141" s="825"/>
      <c r="J141" s="825"/>
      <c r="K141" s="826"/>
      <c r="L141" s="826"/>
      <c r="M141" s="826"/>
      <c r="N141" s="827"/>
      <c r="P141" s="347"/>
      <c r="Q141" s="825"/>
      <c r="R141" s="347"/>
      <c r="S141" s="347"/>
      <c r="U141" s="347"/>
      <c r="V141" s="347"/>
      <c r="W141" s="347"/>
      <c r="X141" s="347"/>
      <c r="Y141" s="347"/>
      <c r="Z141" s="347"/>
      <c r="AA141" s="347"/>
    </row>
    <row r="142" spans="2:34" ht="14.25" customHeight="1">
      <c r="B142" s="347" t="s">
        <v>7</v>
      </c>
      <c r="C142" s="765">
        <v>3.2576149999999999</v>
      </c>
      <c r="D142" s="766">
        <v>1.4236441</v>
      </c>
      <c r="E142" s="767">
        <v>4.6812589999999998</v>
      </c>
      <c r="F142" s="793" t="s">
        <v>592</v>
      </c>
      <c r="H142" s="347"/>
      <c r="I142" s="825"/>
      <c r="J142" s="825"/>
      <c r="K142" s="826"/>
      <c r="L142" s="826"/>
      <c r="M142" s="826"/>
      <c r="N142" s="827"/>
      <c r="P142" s="347"/>
      <c r="Q142" s="825"/>
      <c r="T142" s="347"/>
      <c r="V142" s="347"/>
      <c r="W142" s="347"/>
      <c r="X142" s="347"/>
      <c r="Y142" s="347"/>
      <c r="Z142" s="347"/>
      <c r="AA142" s="825"/>
      <c r="AD142" s="347"/>
      <c r="AF142" s="347"/>
      <c r="AG142" s="347"/>
      <c r="AH142" s="347"/>
    </row>
    <row r="143" spans="2:34" ht="14.25" customHeight="1">
      <c r="B143" s="347" t="s">
        <v>120</v>
      </c>
      <c r="C143" s="765">
        <v>2.7976700000000001</v>
      </c>
      <c r="D143" s="766">
        <v>1.2002200000000001</v>
      </c>
      <c r="E143" s="767">
        <v>4.8403</v>
      </c>
      <c r="F143" s="793" t="s">
        <v>592</v>
      </c>
      <c r="H143" s="347"/>
      <c r="I143" s="825"/>
      <c r="J143" s="825"/>
      <c r="K143" s="826"/>
      <c r="L143" s="826"/>
      <c r="M143" s="826"/>
      <c r="N143" s="827"/>
      <c r="P143" s="347"/>
      <c r="Q143" s="825"/>
      <c r="R143" s="347"/>
      <c r="S143" s="347"/>
      <c r="U143" s="347"/>
      <c r="V143" s="347"/>
      <c r="W143" s="347"/>
      <c r="X143" s="347"/>
      <c r="Y143" s="347"/>
      <c r="Z143" s="347"/>
      <c r="AA143" s="347"/>
    </row>
    <row r="144" spans="2:34" ht="14.25" customHeight="1">
      <c r="B144" s="347" t="s">
        <v>46</v>
      </c>
      <c r="C144" s="765">
        <v>3.31019</v>
      </c>
      <c r="D144" s="766" t="s">
        <v>339</v>
      </c>
      <c r="E144" s="767" t="s">
        <v>339</v>
      </c>
      <c r="F144" s="793" t="s">
        <v>598</v>
      </c>
      <c r="H144" s="347"/>
      <c r="I144" s="825"/>
      <c r="J144" s="825"/>
      <c r="K144" s="826"/>
      <c r="L144" s="826"/>
      <c r="M144" s="826"/>
      <c r="N144" s="827"/>
      <c r="P144" s="347"/>
      <c r="Q144" s="825"/>
      <c r="T144" s="347"/>
      <c r="V144" s="347"/>
      <c r="W144" s="347"/>
      <c r="X144" s="347"/>
      <c r="Y144" s="347"/>
      <c r="Z144" s="347"/>
      <c r="AA144" s="347"/>
    </row>
    <row r="145" spans="2:27" ht="14.25" customHeight="1">
      <c r="B145" s="347" t="s">
        <v>18</v>
      </c>
      <c r="C145" s="765" t="s">
        <v>339</v>
      </c>
      <c r="D145" s="766" t="s">
        <v>339</v>
      </c>
      <c r="E145" s="767">
        <v>4.1727699999999999</v>
      </c>
      <c r="F145" s="793" t="s">
        <v>497</v>
      </c>
      <c r="H145" s="347"/>
      <c r="I145" s="825"/>
      <c r="J145" s="825"/>
      <c r="K145" s="826"/>
      <c r="L145" s="826"/>
      <c r="M145" s="826"/>
      <c r="N145" s="827"/>
      <c r="P145" s="347"/>
      <c r="Q145" s="825"/>
      <c r="R145" s="347"/>
      <c r="S145" s="347"/>
      <c r="U145" s="347"/>
      <c r="V145" s="347"/>
      <c r="W145" s="347"/>
      <c r="X145" s="347"/>
      <c r="Y145" s="347"/>
      <c r="Z145" s="347"/>
      <c r="AA145" s="347"/>
    </row>
    <row r="146" spans="2:27" ht="14.25" customHeight="1">
      <c r="B146" s="347" t="s">
        <v>49</v>
      </c>
      <c r="C146" s="765" t="s">
        <v>339</v>
      </c>
      <c r="D146" s="766" t="s">
        <v>339</v>
      </c>
      <c r="E146" s="767" t="s">
        <v>339</v>
      </c>
      <c r="F146" s="793" t="s">
        <v>338</v>
      </c>
      <c r="H146" s="347"/>
      <c r="I146" s="825"/>
      <c r="J146" s="825"/>
      <c r="K146" s="826"/>
      <c r="L146" s="826"/>
      <c r="M146" s="826"/>
      <c r="N146" s="827"/>
      <c r="P146" s="347"/>
      <c r="Q146" s="825"/>
      <c r="S146" s="347"/>
      <c r="T146" s="347"/>
      <c r="V146" s="347"/>
      <c r="W146" s="347"/>
      <c r="X146" s="347"/>
      <c r="Y146" s="347"/>
      <c r="Z146" s="347"/>
      <c r="AA146" s="347"/>
    </row>
    <row r="147" spans="2:27" ht="14.25" customHeight="1">
      <c r="B147" s="347" t="s">
        <v>67</v>
      </c>
      <c r="C147" s="765">
        <v>3.3820900000000003</v>
      </c>
      <c r="D147" s="766">
        <v>0.33254</v>
      </c>
      <c r="E147" s="767">
        <v>4.6673799999999996</v>
      </c>
      <c r="F147" s="793" t="s">
        <v>497</v>
      </c>
      <c r="H147" s="347"/>
      <c r="I147" s="825"/>
      <c r="J147" s="825"/>
      <c r="K147" s="826"/>
      <c r="L147" s="826"/>
      <c r="M147" s="826"/>
      <c r="N147" s="827"/>
      <c r="P147" s="347"/>
      <c r="Q147" s="825"/>
      <c r="R147" s="347"/>
      <c r="U147" s="347"/>
      <c r="V147" s="347"/>
      <c r="W147" s="347"/>
      <c r="X147" s="347"/>
      <c r="Y147" s="347"/>
      <c r="Z147" s="347"/>
      <c r="AA147" s="347"/>
    </row>
    <row r="148" spans="2:27" ht="14.25" customHeight="1">
      <c r="B148" s="347" t="s">
        <v>71</v>
      </c>
      <c r="C148" s="765" t="s">
        <v>339</v>
      </c>
      <c r="D148" s="766" t="s">
        <v>339</v>
      </c>
      <c r="E148" s="767">
        <v>4.6044900000000002</v>
      </c>
      <c r="F148" s="793" t="s">
        <v>497</v>
      </c>
      <c r="H148" s="347"/>
      <c r="I148" s="825"/>
      <c r="J148" s="825"/>
      <c r="K148" s="826"/>
      <c r="L148" s="826"/>
      <c r="M148" s="826"/>
      <c r="N148" s="827"/>
      <c r="P148" s="347"/>
      <c r="Q148" s="825"/>
      <c r="R148" s="347"/>
      <c r="S148" s="347"/>
      <c r="T148" s="347"/>
      <c r="V148" s="347"/>
      <c r="W148" s="347"/>
      <c r="X148" s="347"/>
      <c r="Y148" s="347"/>
      <c r="Z148" s="347"/>
      <c r="AA148" s="347"/>
    </row>
    <row r="149" spans="2:27" ht="14.25" customHeight="1">
      <c r="B149" s="347">
        <v>0</v>
      </c>
      <c r="C149" s="765">
        <v>0</v>
      </c>
      <c r="D149" s="766">
        <v>0</v>
      </c>
      <c r="E149" s="767">
        <v>0</v>
      </c>
      <c r="F149" s="793">
        <v>0</v>
      </c>
      <c r="H149" s="347"/>
      <c r="I149" s="825"/>
      <c r="J149" s="825"/>
      <c r="K149" s="826"/>
      <c r="L149" s="826"/>
      <c r="M149" s="826"/>
      <c r="N149" s="827"/>
      <c r="P149" s="347"/>
      <c r="Q149" s="825"/>
      <c r="S149" s="347"/>
      <c r="U149" s="347"/>
      <c r="V149" s="347"/>
      <c r="W149" s="347"/>
      <c r="X149" s="347"/>
      <c r="Y149" s="347"/>
      <c r="Z149" s="347"/>
      <c r="AA149" s="347"/>
    </row>
    <row r="150" spans="2:27" ht="14.25" customHeight="1">
      <c r="B150" s="347" t="s">
        <v>340</v>
      </c>
      <c r="C150" s="765" t="s">
        <v>339</v>
      </c>
      <c r="D150" s="766" t="s">
        <v>339</v>
      </c>
      <c r="E150" s="767" t="s">
        <v>339</v>
      </c>
      <c r="F150" s="793" t="s">
        <v>332</v>
      </c>
      <c r="H150" s="347"/>
      <c r="I150" s="825"/>
      <c r="J150" s="825"/>
      <c r="K150" s="826"/>
      <c r="L150" s="826"/>
      <c r="M150" s="826"/>
      <c r="N150" s="827"/>
      <c r="P150" s="347"/>
      <c r="Q150" s="825"/>
      <c r="R150" s="347"/>
      <c r="T150" s="347"/>
      <c r="V150" s="347"/>
      <c r="W150" s="347"/>
      <c r="X150" s="347"/>
      <c r="Y150" s="347"/>
      <c r="Z150" s="347"/>
      <c r="AA150" s="347"/>
    </row>
    <row r="151" spans="2:27" ht="14.25" customHeight="1">
      <c r="B151" s="347" t="s">
        <v>480</v>
      </c>
      <c r="C151" s="765" t="s">
        <v>339</v>
      </c>
      <c r="D151" s="766" t="s">
        <v>339</v>
      </c>
      <c r="E151" s="767" t="s">
        <v>339</v>
      </c>
      <c r="F151" s="793" t="s">
        <v>332</v>
      </c>
      <c r="H151" s="347"/>
      <c r="I151" s="825"/>
      <c r="J151" s="827"/>
      <c r="K151" s="826"/>
      <c r="L151" s="826"/>
      <c r="M151" s="826"/>
      <c r="N151" s="827"/>
      <c r="O151" s="347"/>
      <c r="P151" s="347"/>
      <c r="Q151" s="825"/>
      <c r="R151" s="347"/>
      <c r="S151" s="347"/>
      <c r="T151" s="347"/>
      <c r="V151" s="347"/>
      <c r="W151" s="347"/>
      <c r="X151" s="347"/>
      <c r="Y151" s="347"/>
      <c r="Z151" s="347"/>
      <c r="AA151" s="347"/>
    </row>
    <row r="152" spans="2:27" ht="14.25" customHeight="1">
      <c r="B152" s="347" t="s">
        <v>594</v>
      </c>
      <c r="C152" s="765">
        <v>3.0725809000000002</v>
      </c>
      <c r="D152" s="766">
        <v>1.1306301999999999</v>
      </c>
      <c r="E152" s="767">
        <v>4.2032110999999999</v>
      </c>
      <c r="F152" s="793" t="s">
        <v>592</v>
      </c>
      <c r="H152" s="347"/>
      <c r="I152" s="825"/>
      <c r="J152" s="825"/>
      <c r="K152" s="826"/>
      <c r="L152" s="826"/>
      <c r="M152" s="826"/>
      <c r="N152" s="827"/>
      <c r="P152" s="347"/>
      <c r="Q152" s="825"/>
      <c r="R152" s="347"/>
      <c r="S152" s="347"/>
      <c r="U152" s="347"/>
      <c r="V152" s="347"/>
      <c r="W152" s="347"/>
      <c r="X152" s="347"/>
      <c r="Y152" s="347"/>
      <c r="Z152" s="347"/>
      <c r="AA152" s="347"/>
    </row>
    <row r="153" spans="2:27" ht="14.25" customHeight="1">
      <c r="B153" s="347" t="s">
        <v>415</v>
      </c>
      <c r="C153" s="765" t="s">
        <v>339</v>
      </c>
      <c r="D153" s="766" t="s">
        <v>339</v>
      </c>
      <c r="E153" s="767" t="s">
        <v>339</v>
      </c>
      <c r="F153" s="793" t="s">
        <v>332</v>
      </c>
      <c r="H153" s="347"/>
      <c r="I153" s="830"/>
      <c r="J153" s="830"/>
      <c r="K153" s="831"/>
      <c r="L153" s="831"/>
      <c r="M153" s="831"/>
      <c r="N153" s="832"/>
      <c r="P153" s="347"/>
      <c r="Q153" s="830"/>
      <c r="S153" s="347"/>
      <c r="U153" s="347"/>
      <c r="V153" s="347"/>
      <c r="W153" s="347"/>
      <c r="X153" s="347"/>
      <c r="Y153" s="347"/>
      <c r="Z153" s="347"/>
      <c r="AA153" s="347"/>
    </row>
    <row r="154" spans="2:27" ht="14.25" customHeight="1">
      <c r="B154" s="347" t="s">
        <v>157</v>
      </c>
      <c r="C154" s="765">
        <v>3.2272069999999999</v>
      </c>
      <c r="D154" s="766">
        <v>1.2084983</v>
      </c>
      <c r="E154" s="767">
        <v>4.4357053000000004</v>
      </c>
      <c r="F154" s="793" t="s">
        <v>592</v>
      </c>
      <c r="H154" s="347"/>
      <c r="I154" s="825"/>
      <c r="J154" s="825"/>
      <c r="K154" s="826"/>
      <c r="L154" s="826"/>
      <c r="M154" s="826"/>
      <c r="N154" s="827"/>
      <c r="P154" s="347"/>
      <c r="Q154" s="825"/>
      <c r="R154" s="347"/>
      <c r="T154" s="347"/>
      <c r="V154" s="347"/>
      <c r="W154" s="347"/>
      <c r="X154" s="347"/>
      <c r="Y154" s="347"/>
      <c r="Z154" s="347"/>
      <c r="AA154" s="347"/>
    </row>
    <row r="155" spans="2:27" ht="14.25" customHeight="1">
      <c r="B155" s="347"/>
      <c r="C155" s="765"/>
      <c r="D155" s="766"/>
      <c r="E155" s="767"/>
      <c r="F155" s="793"/>
      <c r="H155" s="347"/>
      <c r="I155" s="825"/>
      <c r="J155" s="825"/>
      <c r="K155" s="826"/>
      <c r="L155" s="826"/>
      <c r="M155" s="826"/>
      <c r="N155" s="827"/>
      <c r="P155" s="347"/>
      <c r="Q155" s="825"/>
      <c r="R155" s="347"/>
      <c r="S155" s="347"/>
      <c r="U155" s="347"/>
      <c r="V155" s="347"/>
      <c r="W155" s="347"/>
      <c r="X155" s="347"/>
      <c r="Y155" s="347"/>
      <c r="Z155" s="347"/>
      <c r="AA155" s="347"/>
    </row>
    <row r="156" spans="2:27" ht="14.25" customHeight="1">
      <c r="B156" s="347"/>
      <c r="C156" s="765"/>
      <c r="D156" s="766"/>
      <c r="E156" s="767"/>
      <c r="F156" s="793"/>
      <c r="H156" s="347"/>
      <c r="I156" s="825"/>
      <c r="J156" s="825"/>
      <c r="K156" s="826"/>
      <c r="L156" s="826"/>
      <c r="M156" s="826"/>
      <c r="N156" s="827"/>
      <c r="P156" s="347"/>
      <c r="Q156" s="825"/>
      <c r="S156" s="347"/>
      <c r="T156" s="347"/>
      <c r="V156" s="347"/>
      <c r="W156" s="347"/>
      <c r="X156" s="347"/>
      <c r="Y156" s="347"/>
      <c r="Z156" s="347"/>
      <c r="AA156" s="347"/>
    </row>
    <row r="157" spans="2:27" ht="14.25" customHeight="1">
      <c r="B157" s="347"/>
      <c r="C157" s="765"/>
      <c r="D157" s="766"/>
      <c r="E157" s="767"/>
      <c r="F157" s="793"/>
      <c r="H157" s="347"/>
      <c r="I157" s="825"/>
      <c r="J157" s="825"/>
      <c r="K157" s="826"/>
      <c r="L157" s="826"/>
      <c r="M157" s="826"/>
      <c r="N157" s="827"/>
      <c r="P157" s="347"/>
      <c r="Q157" s="825"/>
      <c r="R157" s="347"/>
      <c r="U157" s="347"/>
      <c r="V157" s="347"/>
      <c r="W157" s="347"/>
      <c r="X157" s="347"/>
      <c r="Y157" s="347"/>
      <c r="Z157" s="347"/>
      <c r="AA157" s="347"/>
    </row>
    <row r="158" spans="2:27" ht="14.25" customHeight="1">
      <c r="B158" s="347"/>
      <c r="C158" s="765"/>
      <c r="D158" s="766"/>
      <c r="E158" s="767"/>
      <c r="F158" s="793"/>
      <c r="H158" s="347"/>
      <c r="I158" s="825"/>
      <c r="J158" s="825"/>
      <c r="K158" s="826"/>
      <c r="L158" s="826"/>
      <c r="M158" s="826"/>
      <c r="N158" s="827"/>
      <c r="P158" s="347"/>
      <c r="Q158" s="825"/>
      <c r="S158" s="347"/>
      <c r="T158" s="347"/>
      <c r="V158" s="836"/>
      <c r="W158" s="836"/>
      <c r="X158" s="836"/>
      <c r="Y158" s="836"/>
      <c r="Z158" s="836"/>
      <c r="AA158" s="837"/>
    </row>
    <row r="159" spans="2:27" ht="14.25" customHeight="1">
      <c r="B159" s="347"/>
      <c r="C159" s="765"/>
      <c r="D159" s="766"/>
      <c r="E159" s="767"/>
      <c r="F159" s="793"/>
      <c r="H159" s="347"/>
      <c r="I159" s="825"/>
      <c r="J159" s="825"/>
      <c r="K159" s="826"/>
      <c r="L159" s="826"/>
      <c r="M159" s="826"/>
      <c r="N159" s="827"/>
      <c r="P159" s="347"/>
      <c r="Q159" s="825"/>
      <c r="R159" s="347"/>
      <c r="U159" s="347"/>
      <c r="V159" s="347"/>
      <c r="W159" s="347"/>
      <c r="X159" s="347"/>
      <c r="Y159" s="347"/>
      <c r="Z159" s="347"/>
      <c r="AA159" s="347"/>
    </row>
    <row r="160" spans="2:27" ht="14.25" customHeight="1">
      <c r="B160" s="347"/>
      <c r="C160" s="765"/>
      <c r="D160" s="766"/>
      <c r="E160" s="767"/>
      <c r="F160" s="793"/>
      <c r="H160" s="347"/>
      <c r="I160" s="830"/>
      <c r="J160" s="830"/>
      <c r="K160" s="831"/>
      <c r="L160" s="831"/>
      <c r="M160" s="831"/>
      <c r="N160" s="832"/>
      <c r="P160" s="347"/>
      <c r="Q160" s="830"/>
      <c r="R160" s="347"/>
      <c r="S160" s="347"/>
      <c r="U160" s="347"/>
      <c r="V160" s="347"/>
      <c r="W160" s="347"/>
      <c r="X160" s="347"/>
      <c r="Y160" s="347"/>
      <c r="Z160" s="347"/>
      <c r="AA160" s="347"/>
    </row>
    <row r="161" spans="2:27" ht="14.25" customHeight="1">
      <c r="B161" s="347"/>
      <c r="C161" s="765"/>
      <c r="D161" s="766"/>
      <c r="E161" s="767"/>
      <c r="F161" s="793"/>
      <c r="G161" s="347"/>
      <c r="H161" s="347"/>
      <c r="I161" s="825"/>
      <c r="J161" s="827"/>
      <c r="K161" s="826"/>
      <c r="L161" s="826"/>
      <c r="M161" s="826"/>
      <c r="N161" s="827"/>
      <c r="O161" s="347"/>
      <c r="P161" s="347"/>
      <c r="Q161" s="825"/>
      <c r="S161" s="347"/>
      <c r="U161" s="347"/>
      <c r="V161" s="347"/>
      <c r="W161" s="347"/>
      <c r="X161" s="347"/>
      <c r="Y161" s="347"/>
      <c r="Z161" s="347"/>
      <c r="AA161" s="347"/>
    </row>
    <row r="162" spans="2:27" ht="14.25" customHeight="1">
      <c r="B162" s="347"/>
      <c r="C162" s="765"/>
      <c r="D162" s="766"/>
      <c r="E162" s="767"/>
      <c r="F162" s="793"/>
      <c r="G162" s="347"/>
      <c r="H162" s="347"/>
      <c r="I162" s="825"/>
      <c r="J162" s="827"/>
      <c r="K162" s="826"/>
      <c r="L162" s="826"/>
      <c r="M162" s="826"/>
      <c r="N162" s="827"/>
      <c r="O162" s="347"/>
      <c r="P162" s="347"/>
      <c r="Q162" s="825"/>
      <c r="R162" s="347"/>
      <c r="S162" s="347"/>
      <c r="U162" s="347"/>
      <c r="V162" s="347"/>
      <c r="W162" s="347"/>
      <c r="X162" s="347"/>
      <c r="Y162" s="347"/>
      <c r="Z162" s="347"/>
      <c r="AA162" s="347"/>
    </row>
    <row r="163" spans="2:27" ht="14.25" customHeight="1">
      <c r="B163" s="347"/>
      <c r="C163" s="765"/>
      <c r="D163" s="766"/>
      <c r="E163" s="767"/>
      <c r="F163" s="793"/>
      <c r="H163" s="347"/>
      <c r="I163" s="825"/>
      <c r="J163" s="825"/>
      <c r="K163" s="826"/>
      <c r="L163" s="826"/>
      <c r="M163" s="826"/>
      <c r="N163" s="827"/>
      <c r="P163" s="347"/>
      <c r="Q163" s="825"/>
      <c r="R163" s="347"/>
      <c r="U163" s="347"/>
      <c r="V163" s="347"/>
      <c r="W163" s="347"/>
      <c r="X163" s="347"/>
      <c r="Y163" s="347"/>
      <c r="Z163" s="347"/>
      <c r="AA163" s="347"/>
    </row>
    <row r="164" spans="2:27" ht="14.25" customHeight="1">
      <c r="B164" s="347"/>
      <c r="C164" s="765"/>
      <c r="D164" s="766"/>
      <c r="E164" s="767"/>
      <c r="F164" s="793"/>
      <c r="H164" s="347"/>
      <c r="I164" s="825"/>
      <c r="J164" s="825"/>
      <c r="K164" s="826"/>
      <c r="L164" s="826"/>
      <c r="M164" s="826"/>
      <c r="N164" s="827"/>
      <c r="P164" s="347"/>
      <c r="Q164" s="825"/>
      <c r="R164" s="347"/>
      <c r="S164" s="347"/>
      <c r="T164" s="347"/>
      <c r="V164" s="347"/>
      <c r="W164" s="347"/>
      <c r="X164" s="347"/>
      <c r="Y164" s="347"/>
      <c r="Z164" s="347"/>
      <c r="AA164" s="347"/>
    </row>
    <row r="165" spans="2:27" ht="14.25" customHeight="1">
      <c r="B165" s="347"/>
      <c r="C165" s="765"/>
      <c r="D165" s="766"/>
      <c r="E165" s="767"/>
      <c r="F165" s="793"/>
      <c r="H165" s="347"/>
      <c r="I165" s="825"/>
      <c r="J165" s="825"/>
      <c r="K165" s="826"/>
      <c r="L165" s="826"/>
      <c r="M165" s="826"/>
      <c r="N165" s="827"/>
      <c r="P165" s="347"/>
      <c r="Q165" s="825"/>
      <c r="S165" s="347"/>
      <c r="U165" s="347"/>
      <c r="V165" s="347"/>
      <c r="W165" s="347"/>
      <c r="X165" s="347"/>
      <c r="Y165" s="347"/>
      <c r="Z165" s="347"/>
      <c r="AA165" s="347"/>
    </row>
    <row r="166" spans="2:27" ht="14.25" customHeight="1">
      <c r="B166" s="347"/>
      <c r="C166" s="765"/>
      <c r="D166" s="766"/>
      <c r="E166" s="767"/>
      <c r="F166" s="793"/>
      <c r="H166" s="347"/>
      <c r="I166" s="825"/>
      <c r="J166" s="825"/>
      <c r="K166" s="826"/>
      <c r="L166" s="826"/>
      <c r="M166" s="826"/>
      <c r="N166" s="827"/>
      <c r="P166" s="347"/>
      <c r="Q166" s="825"/>
      <c r="R166" s="347"/>
      <c r="S166" s="347"/>
      <c r="T166" s="347"/>
      <c r="V166" s="347"/>
      <c r="W166" s="347"/>
      <c r="X166" s="347"/>
      <c r="Y166" s="347"/>
      <c r="Z166" s="347"/>
      <c r="AA166" s="347"/>
    </row>
    <row r="167" spans="2:27" ht="14.25" customHeight="1">
      <c r="B167" s="347"/>
      <c r="C167" s="765"/>
      <c r="D167" s="766"/>
      <c r="E167" s="767"/>
      <c r="F167" s="793"/>
      <c r="H167" s="347"/>
      <c r="I167" s="825"/>
      <c r="J167" s="825"/>
      <c r="K167" s="826"/>
      <c r="L167" s="826"/>
      <c r="M167" s="826"/>
      <c r="N167" s="827"/>
      <c r="P167" s="347"/>
      <c r="Q167" s="825"/>
      <c r="U167" s="347"/>
      <c r="V167" s="347"/>
      <c r="W167" s="347"/>
      <c r="X167" s="347"/>
      <c r="Y167" s="347"/>
      <c r="Z167" s="347"/>
      <c r="AA167" s="347"/>
    </row>
    <row r="168" spans="2:27" ht="14.25" customHeight="1">
      <c r="B168" s="347"/>
      <c r="C168" s="765"/>
      <c r="D168" s="766"/>
      <c r="E168" s="767"/>
      <c r="F168" s="793"/>
      <c r="H168" s="347"/>
      <c r="I168" s="825"/>
      <c r="J168" s="825"/>
      <c r="K168" s="826"/>
      <c r="L168" s="826"/>
      <c r="M168" s="826"/>
      <c r="N168" s="827"/>
      <c r="P168" s="347"/>
      <c r="Q168" s="825"/>
      <c r="R168" s="347"/>
      <c r="S168" s="347"/>
      <c r="T168" s="347"/>
      <c r="V168" s="347"/>
      <c r="W168" s="347"/>
      <c r="X168" s="347"/>
      <c r="Y168" s="347"/>
      <c r="Z168" s="347"/>
      <c r="AA168" s="347"/>
    </row>
    <row r="169" spans="2:27" ht="14.25" customHeight="1">
      <c r="B169" s="347"/>
      <c r="C169" s="765"/>
      <c r="D169" s="766"/>
      <c r="E169" s="767"/>
      <c r="F169" s="793"/>
      <c r="H169" s="347"/>
      <c r="I169" s="825"/>
      <c r="J169" s="825"/>
      <c r="K169" s="826"/>
      <c r="L169" s="826"/>
      <c r="M169" s="826"/>
      <c r="N169" s="827"/>
      <c r="P169" s="347"/>
      <c r="Q169" s="825"/>
      <c r="U169" s="347"/>
      <c r="V169" s="347"/>
      <c r="W169" s="347"/>
      <c r="X169" s="347"/>
      <c r="Y169" s="347"/>
      <c r="Z169" s="347"/>
      <c r="AA169" s="347"/>
    </row>
    <row r="170" spans="2:27" ht="14.25" customHeight="1">
      <c r="B170" s="347"/>
      <c r="C170" s="765"/>
      <c r="D170" s="766"/>
      <c r="E170" s="767"/>
      <c r="F170" s="793"/>
      <c r="H170" s="347"/>
      <c r="I170" s="825"/>
      <c r="J170" s="825"/>
      <c r="K170" s="826"/>
      <c r="L170" s="826"/>
      <c r="M170" s="826"/>
      <c r="N170" s="827"/>
      <c r="P170" s="347"/>
      <c r="Q170" s="825"/>
      <c r="R170" s="347"/>
      <c r="S170" s="347"/>
      <c r="T170" s="347"/>
      <c r="V170" s="347"/>
      <c r="W170" s="347"/>
      <c r="X170" s="347"/>
      <c r="Y170" s="347"/>
      <c r="Z170" s="347"/>
      <c r="AA170" s="347"/>
    </row>
    <row r="171" spans="2:27" ht="14.25" customHeight="1">
      <c r="B171" s="347"/>
      <c r="C171" s="765"/>
      <c r="D171" s="766"/>
      <c r="E171" s="767"/>
      <c r="F171" s="793"/>
      <c r="H171" s="347"/>
      <c r="I171" s="825"/>
      <c r="J171" s="825"/>
      <c r="K171" s="826"/>
      <c r="L171" s="826"/>
      <c r="M171" s="826"/>
      <c r="N171" s="827"/>
      <c r="P171" s="347"/>
      <c r="Q171" s="825"/>
      <c r="T171" s="347"/>
      <c r="V171" s="347"/>
      <c r="W171" s="347"/>
      <c r="X171" s="347"/>
      <c r="Y171" s="347"/>
      <c r="Z171" s="347"/>
      <c r="AA171" s="347"/>
    </row>
    <row r="172" spans="2:27" ht="14.25" customHeight="1">
      <c r="B172" s="347"/>
      <c r="C172" s="765"/>
      <c r="D172" s="766"/>
      <c r="E172" s="767"/>
      <c r="F172" s="793"/>
      <c r="H172" s="347"/>
      <c r="I172" s="830"/>
      <c r="J172" s="830"/>
      <c r="K172" s="831"/>
      <c r="L172" s="831"/>
      <c r="M172" s="831"/>
      <c r="N172" s="832"/>
      <c r="P172" s="347"/>
      <c r="Q172" s="830"/>
      <c r="R172" s="347"/>
      <c r="S172" s="347"/>
      <c r="T172" s="347"/>
      <c r="V172" s="347"/>
      <c r="W172" s="347"/>
      <c r="X172" s="347"/>
      <c r="Y172" s="347"/>
      <c r="Z172" s="347"/>
      <c r="AA172" s="347"/>
    </row>
    <row r="173" spans="2:27" ht="14.25" customHeight="1">
      <c r="B173" s="347"/>
      <c r="C173" s="765"/>
      <c r="D173" s="766"/>
      <c r="E173" s="767"/>
      <c r="F173" s="793"/>
      <c r="H173" s="347"/>
      <c r="I173" s="830"/>
      <c r="J173" s="830"/>
      <c r="K173" s="831"/>
      <c r="L173" s="831"/>
      <c r="M173" s="831"/>
      <c r="N173" s="832"/>
      <c r="P173" s="347"/>
      <c r="Q173" s="830"/>
      <c r="U173" s="347"/>
      <c r="V173" s="347"/>
      <c r="W173" s="347"/>
      <c r="X173" s="347"/>
      <c r="Y173" s="347"/>
      <c r="Z173" s="347"/>
      <c r="AA173" s="347"/>
    </row>
    <row r="174" spans="2:27" ht="14.25" customHeight="1">
      <c r="B174" s="347"/>
      <c r="C174" s="765"/>
      <c r="D174" s="766"/>
      <c r="E174" s="767"/>
      <c r="F174" s="793"/>
      <c r="H174" s="347"/>
      <c r="I174" s="825"/>
      <c r="J174" s="825"/>
      <c r="K174" s="826"/>
      <c r="L174" s="826"/>
      <c r="M174" s="826"/>
      <c r="N174" s="827"/>
      <c r="P174" s="347"/>
      <c r="Q174" s="825"/>
      <c r="R174" s="347"/>
      <c r="S174" s="347"/>
      <c r="T174" s="347"/>
      <c r="V174" s="347"/>
      <c r="W174" s="347"/>
      <c r="X174" s="347"/>
      <c r="Y174" s="347"/>
      <c r="Z174" s="347"/>
      <c r="AA174" s="347"/>
    </row>
    <row r="175" spans="2:27" ht="14.25" customHeight="1">
      <c r="B175" s="347"/>
      <c r="C175" s="765"/>
      <c r="D175" s="766"/>
      <c r="E175" s="767"/>
      <c r="F175" s="793"/>
      <c r="H175" s="347"/>
      <c r="I175" s="825"/>
      <c r="J175" s="825"/>
      <c r="K175" s="826"/>
      <c r="L175" s="826"/>
      <c r="M175" s="826"/>
      <c r="N175" s="827"/>
      <c r="P175" s="347"/>
      <c r="Q175" s="825"/>
      <c r="U175" s="347"/>
      <c r="V175" s="347"/>
      <c r="W175" s="347"/>
      <c r="X175" s="347"/>
      <c r="Y175" s="347"/>
      <c r="Z175" s="347"/>
      <c r="AA175" s="347"/>
    </row>
    <row r="176" spans="2:27" ht="14.25" customHeight="1">
      <c r="B176" s="347"/>
      <c r="C176" s="765"/>
      <c r="D176" s="766"/>
      <c r="E176" s="767"/>
      <c r="F176" s="793"/>
      <c r="H176" s="347"/>
      <c r="I176" s="825"/>
      <c r="J176" s="825"/>
      <c r="K176" s="826"/>
      <c r="L176" s="826"/>
      <c r="M176" s="826"/>
      <c r="N176" s="827"/>
      <c r="P176" s="347"/>
      <c r="Q176" s="825"/>
      <c r="R176" s="347"/>
      <c r="S176" s="347"/>
      <c r="U176" s="347"/>
      <c r="V176" s="347"/>
      <c r="W176" s="347"/>
      <c r="X176" s="347"/>
      <c r="Y176" s="347"/>
      <c r="Z176" s="347"/>
      <c r="AA176" s="347"/>
    </row>
    <row r="177" spans="2:27" ht="14.25" customHeight="1">
      <c r="B177" s="347"/>
      <c r="C177" s="765"/>
      <c r="D177" s="766"/>
      <c r="E177" s="767"/>
      <c r="F177" s="793"/>
      <c r="H177" s="347"/>
      <c r="I177" s="830"/>
      <c r="J177" s="830"/>
      <c r="K177" s="831"/>
      <c r="L177" s="831"/>
      <c r="M177" s="831"/>
      <c r="N177" s="832"/>
      <c r="P177" s="347"/>
      <c r="Q177" s="830"/>
      <c r="T177" s="347"/>
      <c r="V177" s="347"/>
      <c r="W177" s="347"/>
      <c r="X177" s="347"/>
      <c r="Y177" s="347"/>
      <c r="Z177" s="347"/>
      <c r="AA177" s="347"/>
    </row>
    <row r="178" spans="2:27" ht="14.25" customHeight="1">
      <c r="B178" s="347"/>
      <c r="C178" s="765"/>
      <c r="D178" s="766"/>
      <c r="E178" s="767"/>
      <c r="F178" s="793"/>
      <c r="H178" s="347"/>
      <c r="I178" s="825"/>
      <c r="J178" s="825"/>
      <c r="K178" s="826"/>
      <c r="L178" s="826"/>
      <c r="M178" s="826"/>
      <c r="N178" s="827"/>
      <c r="P178" s="347"/>
      <c r="Q178" s="825"/>
      <c r="R178" s="347"/>
      <c r="S178" s="347"/>
      <c r="U178" s="347"/>
      <c r="V178" s="347"/>
      <c r="W178" s="347"/>
      <c r="X178" s="347"/>
      <c r="Y178" s="347"/>
      <c r="Z178" s="347"/>
      <c r="AA178" s="347"/>
    </row>
    <row r="179" spans="2:27" ht="14.25" customHeight="1">
      <c r="B179" s="347"/>
      <c r="C179" s="765"/>
      <c r="D179" s="766"/>
      <c r="E179" s="767"/>
      <c r="F179" s="793"/>
      <c r="H179" s="347"/>
      <c r="I179" s="825"/>
      <c r="J179" s="825"/>
      <c r="K179" s="826"/>
      <c r="L179" s="826"/>
      <c r="M179" s="826"/>
      <c r="N179" s="827"/>
      <c r="P179" s="347"/>
      <c r="Q179" s="825"/>
      <c r="S179" s="347"/>
      <c r="T179" s="347"/>
      <c r="V179" s="347"/>
      <c r="W179" s="347"/>
      <c r="X179" s="347"/>
      <c r="Y179" s="347"/>
      <c r="Z179" s="347"/>
      <c r="AA179" s="347"/>
    </row>
    <row r="180" spans="2:27" ht="14.25" customHeight="1">
      <c r="B180" s="347"/>
      <c r="C180" s="765"/>
      <c r="D180" s="766"/>
      <c r="E180" s="767"/>
      <c r="F180" s="793"/>
      <c r="H180" s="347"/>
      <c r="I180" s="825"/>
      <c r="J180" s="825"/>
      <c r="K180" s="826"/>
      <c r="L180" s="826"/>
      <c r="M180" s="826"/>
      <c r="N180" s="827"/>
      <c r="P180" s="347"/>
      <c r="Q180" s="825"/>
      <c r="R180" s="347"/>
      <c r="S180" s="347"/>
      <c r="U180" s="347"/>
      <c r="V180" s="347"/>
      <c r="W180" s="347"/>
      <c r="X180" s="347"/>
      <c r="Y180" s="347"/>
      <c r="Z180" s="347"/>
      <c r="AA180" s="347"/>
    </row>
    <row r="181" spans="2:27" ht="14.25" customHeight="1">
      <c r="B181" s="347"/>
      <c r="C181" s="765"/>
      <c r="D181" s="766"/>
      <c r="E181" s="767"/>
      <c r="F181" s="793"/>
      <c r="H181" s="347"/>
      <c r="I181" s="825"/>
      <c r="J181" s="825"/>
      <c r="K181" s="826"/>
      <c r="L181" s="826"/>
      <c r="M181" s="826"/>
      <c r="N181" s="827"/>
      <c r="P181" s="347"/>
      <c r="Q181" s="825"/>
      <c r="T181" s="347"/>
      <c r="V181" s="347"/>
      <c r="W181" s="347"/>
      <c r="X181" s="347"/>
      <c r="Y181" s="347"/>
      <c r="Z181" s="347"/>
      <c r="AA181" s="347"/>
    </row>
    <row r="182" spans="2:27" ht="14.25" customHeight="1">
      <c r="B182" s="347"/>
      <c r="C182" s="765"/>
      <c r="D182" s="766"/>
      <c r="E182" s="767"/>
      <c r="F182" s="793"/>
      <c r="H182" s="347"/>
      <c r="I182" s="825"/>
      <c r="J182" s="825"/>
      <c r="K182" s="826"/>
      <c r="L182" s="826"/>
      <c r="M182" s="826"/>
      <c r="N182" s="827"/>
      <c r="P182" s="347"/>
      <c r="Q182" s="825"/>
      <c r="R182" s="347"/>
      <c r="U182" s="347"/>
      <c r="V182" s="347"/>
      <c r="W182" s="347"/>
      <c r="X182" s="347"/>
      <c r="Y182" s="347"/>
      <c r="Z182" s="347"/>
      <c r="AA182" s="347"/>
    </row>
    <row r="183" spans="2:27" ht="14.25" customHeight="1">
      <c r="B183" s="347"/>
      <c r="C183" s="765"/>
      <c r="D183" s="766"/>
      <c r="E183" s="767"/>
      <c r="F183" s="793"/>
      <c r="H183" s="347"/>
      <c r="I183" s="825"/>
      <c r="J183" s="825"/>
      <c r="K183" s="826"/>
      <c r="L183" s="826"/>
      <c r="M183" s="826"/>
      <c r="N183" s="827"/>
      <c r="P183" s="347"/>
      <c r="Q183" s="825"/>
      <c r="T183" s="347"/>
      <c r="V183" s="347"/>
      <c r="W183" s="347"/>
      <c r="X183" s="347"/>
      <c r="Y183" s="347"/>
      <c r="Z183" s="347"/>
      <c r="AA183" s="347"/>
    </row>
    <row r="184" spans="2:27" ht="14.25" customHeight="1">
      <c r="B184" s="347"/>
      <c r="C184" s="765"/>
      <c r="D184" s="766"/>
      <c r="E184" s="767"/>
      <c r="F184" s="793"/>
      <c r="H184" s="347"/>
      <c r="I184" s="825"/>
      <c r="J184" s="825"/>
      <c r="K184" s="826"/>
      <c r="L184" s="826"/>
      <c r="M184" s="826"/>
      <c r="N184" s="827"/>
      <c r="P184" s="347"/>
      <c r="Q184" s="825"/>
      <c r="R184" s="347"/>
      <c r="S184" s="347"/>
      <c r="U184" s="347"/>
      <c r="V184" s="347"/>
      <c r="W184" s="347"/>
      <c r="X184" s="347"/>
      <c r="Y184" s="347"/>
      <c r="Z184" s="347"/>
      <c r="AA184" s="347"/>
    </row>
    <row r="185" spans="2:27" ht="14.25" customHeight="1">
      <c r="B185" s="347"/>
      <c r="C185" s="765"/>
      <c r="D185" s="766"/>
      <c r="E185" s="767"/>
      <c r="F185" s="793"/>
      <c r="H185" s="347"/>
      <c r="I185" s="825"/>
      <c r="J185" s="825"/>
      <c r="K185" s="826"/>
      <c r="L185" s="826"/>
      <c r="M185" s="826"/>
      <c r="N185" s="827"/>
      <c r="P185" s="347"/>
      <c r="Q185" s="825"/>
      <c r="U185" s="347"/>
      <c r="V185" s="347"/>
      <c r="W185" s="347"/>
      <c r="X185" s="347"/>
      <c r="Y185" s="347"/>
      <c r="Z185" s="347"/>
      <c r="AA185" s="347"/>
    </row>
    <row r="186" spans="2:27" ht="14.25" customHeight="1">
      <c r="B186" s="347"/>
      <c r="C186" s="765"/>
      <c r="D186" s="766"/>
      <c r="E186" s="767"/>
      <c r="F186" s="793"/>
      <c r="H186" s="347"/>
      <c r="I186" s="825"/>
      <c r="J186" s="825"/>
      <c r="K186" s="826"/>
      <c r="L186" s="826"/>
      <c r="M186" s="826"/>
      <c r="N186" s="827"/>
      <c r="P186" s="347"/>
      <c r="Q186" s="825"/>
      <c r="R186" s="347"/>
      <c r="S186" s="347"/>
      <c r="T186" s="347"/>
      <c r="V186" s="347"/>
      <c r="W186" s="347"/>
      <c r="X186" s="347"/>
      <c r="Y186" s="347"/>
      <c r="Z186" s="347"/>
      <c r="AA186" s="347"/>
    </row>
    <row r="187" spans="2:27" ht="14.25" customHeight="1">
      <c r="B187" s="347"/>
      <c r="C187" s="765"/>
      <c r="D187" s="766"/>
      <c r="E187" s="767"/>
      <c r="F187" s="793"/>
      <c r="H187" s="347"/>
      <c r="I187" s="825"/>
      <c r="J187" s="825"/>
      <c r="K187" s="826"/>
      <c r="L187" s="826"/>
      <c r="M187" s="826"/>
      <c r="N187" s="827"/>
      <c r="P187" s="347"/>
      <c r="Q187" s="825"/>
      <c r="U187" s="347"/>
      <c r="V187" s="347"/>
      <c r="W187" s="347"/>
      <c r="X187" s="347"/>
      <c r="Y187" s="347"/>
      <c r="Z187" s="347"/>
      <c r="AA187" s="347"/>
    </row>
    <row r="188" spans="2:27" ht="14.25" customHeight="1">
      <c r="B188" s="347"/>
      <c r="C188" s="765"/>
      <c r="D188" s="766"/>
      <c r="E188" s="767"/>
      <c r="F188" s="793"/>
      <c r="H188" s="347"/>
      <c r="I188" s="825"/>
      <c r="J188" s="825"/>
      <c r="K188" s="826"/>
      <c r="L188" s="826"/>
      <c r="M188" s="826"/>
      <c r="N188" s="827"/>
      <c r="P188" s="347"/>
      <c r="Q188" s="825"/>
      <c r="R188" s="347"/>
      <c r="S188" s="347"/>
      <c r="T188" s="347"/>
      <c r="V188" s="347"/>
      <c r="W188" s="347"/>
      <c r="X188" s="347"/>
      <c r="Y188" s="347"/>
      <c r="Z188" s="347"/>
      <c r="AA188" s="347"/>
    </row>
    <row r="189" spans="2:27" ht="14.25" customHeight="1">
      <c r="B189" s="347"/>
      <c r="C189" s="765"/>
      <c r="D189" s="766"/>
      <c r="E189" s="767"/>
      <c r="F189" s="793"/>
      <c r="H189" s="347"/>
      <c r="I189" s="825"/>
      <c r="J189" s="825"/>
      <c r="K189" s="826"/>
      <c r="L189" s="826"/>
      <c r="M189" s="826"/>
      <c r="N189" s="827"/>
      <c r="P189" s="347"/>
      <c r="Q189" s="825"/>
      <c r="U189" s="347"/>
      <c r="V189" s="347"/>
      <c r="W189" s="347"/>
      <c r="X189" s="347"/>
      <c r="Y189" s="347"/>
      <c r="Z189" s="347"/>
      <c r="AA189" s="347"/>
    </row>
    <row r="190" spans="2:27" ht="14.25" customHeight="1">
      <c r="B190" s="347"/>
      <c r="C190" s="765"/>
      <c r="D190" s="766"/>
      <c r="E190" s="767"/>
      <c r="F190" s="793"/>
      <c r="H190" s="347"/>
      <c r="I190" s="825"/>
      <c r="J190" s="825"/>
      <c r="K190" s="826"/>
      <c r="L190" s="826"/>
      <c r="M190" s="826"/>
      <c r="N190" s="827"/>
      <c r="P190" s="347"/>
      <c r="Q190" s="825"/>
      <c r="R190" s="347"/>
      <c r="U190" s="347"/>
      <c r="V190" s="347"/>
      <c r="W190" s="347"/>
      <c r="X190" s="347"/>
      <c r="Y190" s="347"/>
      <c r="Z190" s="347"/>
      <c r="AA190" s="347"/>
    </row>
    <row r="191" spans="2:27" ht="14.25" customHeight="1">
      <c r="B191" s="347"/>
      <c r="C191" s="765"/>
      <c r="D191" s="766"/>
      <c r="E191" s="767"/>
      <c r="F191" s="793"/>
      <c r="H191" s="347"/>
      <c r="I191" s="830"/>
      <c r="J191" s="830"/>
      <c r="K191" s="831"/>
      <c r="L191" s="831"/>
      <c r="M191" s="831"/>
      <c r="N191" s="832"/>
      <c r="P191" s="347"/>
      <c r="Q191" s="830"/>
      <c r="R191" s="347"/>
      <c r="S191" s="347"/>
      <c r="U191" s="347"/>
      <c r="V191" s="347"/>
      <c r="W191" s="347"/>
      <c r="X191" s="347"/>
      <c r="Y191" s="347"/>
      <c r="Z191" s="347"/>
      <c r="AA191" s="347"/>
    </row>
    <row r="192" spans="2:27" ht="14.25" customHeight="1">
      <c r="B192" s="347"/>
      <c r="C192" s="838"/>
      <c r="D192" s="838"/>
      <c r="E192" s="838"/>
      <c r="F192" s="793"/>
      <c r="H192" s="347"/>
      <c r="I192" s="830"/>
      <c r="J192" s="830"/>
      <c r="K192" s="831"/>
      <c r="L192" s="831"/>
      <c r="M192" s="831"/>
      <c r="N192" s="832"/>
      <c r="P192" s="347"/>
      <c r="Q192" s="830"/>
      <c r="U192" s="347"/>
      <c r="W192" s="347"/>
      <c r="X192" s="347"/>
      <c r="Y192" s="347"/>
      <c r="Z192" s="347"/>
      <c r="AA192" s="347"/>
    </row>
    <row r="193" spans="2:27" ht="14.25" customHeight="1">
      <c r="B193" s="347"/>
      <c r="C193" s="838"/>
      <c r="D193" s="838"/>
      <c r="E193" s="838"/>
      <c r="F193" s="793"/>
      <c r="H193" s="347"/>
      <c r="I193" s="825"/>
      <c r="J193" s="825"/>
      <c r="K193" s="826"/>
      <c r="L193" s="826"/>
      <c r="M193" s="826"/>
      <c r="N193" s="827"/>
      <c r="P193" s="347"/>
      <c r="Q193" s="825"/>
      <c r="U193" s="347"/>
      <c r="V193" s="347"/>
      <c r="W193" s="347"/>
      <c r="X193" s="347"/>
      <c r="Y193" s="347"/>
      <c r="Z193" s="347"/>
      <c r="AA193" s="347"/>
    </row>
    <row r="194" spans="2:27" ht="14.25" customHeight="1">
      <c r="B194" s="347"/>
      <c r="C194" s="838"/>
      <c r="D194" s="838"/>
      <c r="E194" s="838"/>
      <c r="F194" s="793"/>
      <c r="H194" s="347"/>
      <c r="I194" s="825"/>
      <c r="J194" s="825"/>
      <c r="K194" s="826"/>
      <c r="L194" s="826"/>
      <c r="M194" s="826"/>
      <c r="N194" s="827"/>
      <c r="P194" s="347"/>
      <c r="Q194" s="825"/>
      <c r="R194" s="347"/>
      <c r="S194" s="347"/>
      <c r="T194" s="347"/>
      <c r="V194" s="347"/>
      <c r="W194" s="347"/>
      <c r="X194" s="347"/>
      <c r="Y194" s="347"/>
      <c r="Z194" s="347"/>
      <c r="AA194" s="347"/>
    </row>
    <row r="195" spans="2:27">
      <c r="B195" s="347"/>
      <c r="C195" s="838"/>
      <c r="D195" s="838"/>
      <c r="E195" s="838"/>
      <c r="F195" s="793"/>
      <c r="H195" s="347"/>
      <c r="I195" s="825"/>
      <c r="J195" s="825"/>
      <c r="K195" s="826"/>
      <c r="L195" s="826"/>
      <c r="M195" s="826"/>
      <c r="N195" s="827"/>
      <c r="P195" s="347"/>
      <c r="Q195" s="825"/>
      <c r="T195" s="347"/>
      <c r="U195" s="347"/>
      <c r="V195" s="347"/>
      <c r="W195" s="347"/>
      <c r="X195" s="347"/>
      <c r="Y195" s="347"/>
      <c r="Z195" s="347"/>
      <c r="AA195" s="347"/>
    </row>
    <row r="196" spans="2:27">
      <c r="B196" s="347"/>
      <c r="C196" s="838"/>
      <c r="D196" s="838"/>
      <c r="E196" s="838"/>
      <c r="F196" s="793"/>
      <c r="H196" s="347"/>
      <c r="I196" s="830"/>
      <c r="J196" s="830"/>
      <c r="K196" s="831"/>
      <c r="L196" s="831"/>
      <c r="M196" s="831"/>
      <c r="N196" s="832"/>
      <c r="P196" s="347"/>
      <c r="Q196" s="830"/>
      <c r="V196" s="347"/>
      <c r="W196" s="347"/>
      <c r="X196" s="347"/>
      <c r="Y196" s="347"/>
      <c r="Z196" s="347"/>
      <c r="AA196" s="347"/>
    </row>
    <row r="197" spans="2:27">
      <c r="B197" s="347"/>
      <c r="C197" s="838"/>
      <c r="D197" s="838"/>
      <c r="E197" s="838"/>
      <c r="F197" s="793"/>
      <c r="H197" s="347"/>
      <c r="I197" s="830"/>
      <c r="J197" s="830"/>
      <c r="K197" s="831"/>
      <c r="L197" s="831"/>
      <c r="M197" s="831"/>
      <c r="N197" s="832"/>
      <c r="P197" s="347"/>
      <c r="Q197" s="830"/>
      <c r="R197" s="347"/>
      <c r="S197" s="347"/>
      <c r="T197" s="347"/>
      <c r="U197" s="347"/>
      <c r="V197" s="347"/>
      <c r="W197" s="347"/>
      <c r="X197" s="347"/>
      <c r="Y197" s="347"/>
      <c r="Z197" s="347"/>
      <c r="AA197" s="347"/>
    </row>
    <row r="198" spans="2:27">
      <c r="B198" s="347"/>
      <c r="C198" s="838"/>
      <c r="D198" s="838"/>
      <c r="E198" s="838"/>
      <c r="F198" s="793"/>
      <c r="H198" s="347"/>
      <c r="I198" s="825"/>
      <c r="J198" s="825"/>
      <c r="K198" s="826"/>
      <c r="L198" s="829"/>
      <c r="M198" s="826"/>
      <c r="N198" s="827"/>
      <c r="P198" s="347"/>
      <c r="Q198" s="825"/>
      <c r="R198" s="838"/>
      <c r="S198" s="838"/>
      <c r="T198" s="838"/>
      <c r="V198" s="347"/>
      <c r="W198" s="347"/>
      <c r="X198" s="347"/>
      <c r="Y198" s="347"/>
      <c r="Z198" s="347"/>
      <c r="AA198" s="347"/>
    </row>
    <row r="199" spans="2:27">
      <c r="B199" s="347"/>
      <c r="C199" s="838"/>
      <c r="D199" s="838"/>
      <c r="E199" s="838"/>
      <c r="F199" s="793"/>
      <c r="H199" s="347"/>
      <c r="I199" s="825"/>
      <c r="J199" s="825"/>
      <c r="K199" s="826"/>
      <c r="L199" s="826"/>
      <c r="M199" s="826"/>
      <c r="N199" s="827"/>
      <c r="P199" s="347"/>
      <c r="Q199" s="825"/>
      <c r="R199" s="347"/>
      <c r="S199" s="347"/>
      <c r="T199" s="347"/>
      <c r="U199" s="347"/>
      <c r="V199" s="347"/>
      <c r="W199" s="347"/>
      <c r="X199" s="347"/>
      <c r="Y199" s="347"/>
      <c r="Z199" s="347"/>
      <c r="AA199" s="347"/>
    </row>
    <row r="200" spans="2:27">
      <c r="B200" s="347"/>
      <c r="C200" s="838"/>
      <c r="D200" s="838"/>
      <c r="E200" s="838"/>
      <c r="F200" s="793"/>
      <c r="H200" s="347"/>
      <c r="I200" s="825"/>
      <c r="J200" s="825"/>
      <c r="K200" s="826"/>
      <c r="L200" s="826"/>
      <c r="M200" s="826"/>
      <c r="N200" s="827"/>
      <c r="P200" s="347"/>
      <c r="Q200" s="825"/>
      <c r="V200" s="347"/>
      <c r="W200" s="347"/>
      <c r="X200" s="347"/>
      <c r="Y200" s="347"/>
      <c r="Z200" s="347"/>
      <c r="AA200" s="347"/>
    </row>
    <row r="201" spans="2:27">
      <c r="B201" s="347"/>
      <c r="C201" s="838"/>
      <c r="D201" s="838"/>
      <c r="E201" s="838"/>
      <c r="F201" s="793"/>
      <c r="H201" s="347"/>
      <c r="I201" s="825"/>
      <c r="J201" s="825"/>
      <c r="K201" s="826"/>
      <c r="L201" s="826"/>
      <c r="M201" s="826"/>
      <c r="N201" s="827"/>
      <c r="P201" s="347"/>
      <c r="Q201" s="825"/>
      <c r="R201" s="347"/>
      <c r="S201" s="347"/>
      <c r="T201" s="347"/>
      <c r="U201" s="347"/>
      <c r="V201" s="347"/>
      <c r="W201" s="347"/>
      <c r="X201" s="347"/>
      <c r="Y201" s="347"/>
      <c r="Z201" s="347"/>
      <c r="AA201" s="347"/>
    </row>
    <row r="202" spans="2:27">
      <c r="B202" s="347"/>
      <c r="C202" s="838"/>
      <c r="D202" s="838"/>
      <c r="E202" s="838"/>
      <c r="F202" s="793"/>
      <c r="H202" s="347"/>
      <c r="I202" s="825"/>
      <c r="J202" s="825"/>
      <c r="K202" s="826"/>
      <c r="L202" s="826"/>
      <c r="M202" s="826"/>
      <c r="N202" s="827"/>
      <c r="P202" s="347"/>
      <c r="Q202" s="825"/>
      <c r="T202" s="347"/>
      <c r="U202" s="347"/>
      <c r="V202" s="347"/>
      <c r="W202" s="347"/>
      <c r="X202" s="347"/>
      <c r="Y202" s="347"/>
      <c r="Z202" s="347"/>
      <c r="AA202" s="347"/>
    </row>
    <row r="203" spans="2:27">
      <c r="B203" s="347"/>
      <c r="C203" s="838"/>
      <c r="D203" s="838"/>
      <c r="E203" s="838"/>
      <c r="F203" s="793"/>
      <c r="H203" s="347"/>
      <c r="I203" s="830"/>
      <c r="J203" s="830"/>
      <c r="K203" s="831"/>
      <c r="L203" s="831"/>
      <c r="M203" s="831"/>
      <c r="N203" s="832"/>
      <c r="P203" s="347"/>
      <c r="Q203" s="830"/>
      <c r="T203" s="347"/>
      <c r="U203" s="347"/>
      <c r="V203" s="347"/>
      <c r="W203" s="347"/>
      <c r="X203" s="347"/>
      <c r="Y203" s="347"/>
      <c r="Z203" s="347"/>
      <c r="AA203" s="347"/>
    </row>
    <row r="204" spans="2:27">
      <c r="B204" s="347"/>
      <c r="C204" s="838"/>
      <c r="D204" s="838"/>
      <c r="E204" s="838"/>
      <c r="F204" s="793"/>
      <c r="H204" s="347"/>
      <c r="I204" s="830"/>
      <c r="J204" s="830"/>
      <c r="K204" s="831"/>
      <c r="L204" s="831"/>
      <c r="M204" s="831"/>
      <c r="N204" s="832"/>
      <c r="P204" s="347"/>
      <c r="Q204" s="830"/>
      <c r="R204" s="347"/>
      <c r="S204" s="347"/>
      <c r="V204" s="347"/>
      <c r="W204" s="347"/>
      <c r="X204" s="347"/>
      <c r="Y204" s="347"/>
      <c r="Z204" s="347"/>
      <c r="AA204" s="347"/>
    </row>
    <row r="205" spans="2:27">
      <c r="B205" s="347"/>
      <c r="C205" s="838"/>
      <c r="D205" s="838"/>
      <c r="E205" s="838"/>
      <c r="F205" s="793"/>
      <c r="H205" s="347"/>
      <c r="I205" s="825"/>
      <c r="J205" s="825"/>
      <c r="K205" s="826"/>
      <c r="L205" s="826"/>
      <c r="M205" s="826"/>
      <c r="N205" s="827"/>
      <c r="P205" s="347"/>
      <c r="Q205" s="825"/>
      <c r="R205" s="347"/>
      <c r="S205" s="347"/>
      <c r="T205" s="347"/>
      <c r="U205" s="347"/>
      <c r="V205" s="347"/>
      <c r="W205" s="347"/>
      <c r="X205" s="347"/>
      <c r="Y205" s="347"/>
      <c r="Z205" s="347"/>
      <c r="AA205" s="347"/>
    </row>
    <row r="206" spans="2:27">
      <c r="B206" s="347"/>
      <c r="C206" s="838"/>
      <c r="D206" s="838"/>
      <c r="E206" s="838"/>
      <c r="F206" s="793"/>
      <c r="H206" s="347"/>
      <c r="I206" s="830"/>
      <c r="J206" s="830"/>
      <c r="K206" s="831"/>
      <c r="L206" s="831"/>
      <c r="M206" s="831"/>
      <c r="N206" s="832"/>
      <c r="P206" s="347"/>
      <c r="Q206" s="830"/>
      <c r="S206" s="347"/>
      <c r="V206" s="347"/>
      <c r="W206" s="347"/>
      <c r="X206" s="347"/>
      <c r="Y206" s="347"/>
      <c r="Z206" s="347"/>
      <c r="AA206" s="347"/>
    </row>
    <row r="207" spans="2:27">
      <c r="B207" s="347"/>
      <c r="C207" s="838"/>
      <c r="D207" s="838"/>
      <c r="E207" s="838"/>
      <c r="F207" s="793"/>
      <c r="H207" s="347"/>
      <c r="I207" s="825"/>
      <c r="J207" s="825"/>
      <c r="K207" s="826"/>
      <c r="L207" s="826"/>
      <c r="M207" s="826"/>
      <c r="N207" s="827"/>
      <c r="P207" s="347"/>
      <c r="Q207" s="825"/>
      <c r="R207" s="347"/>
      <c r="S207" s="347"/>
      <c r="T207" s="347"/>
      <c r="U207" s="347"/>
      <c r="V207" s="347"/>
      <c r="W207" s="347"/>
      <c r="X207" s="347"/>
      <c r="Y207" s="347"/>
      <c r="Z207" s="347"/>
      <c r="AA207" s="347"/>
    </row>
    <row r="208" spans="2:27">
      <c r="B208" s="347"/>
      <c r="C208" s="838"/>
      <c r="D208" s="838"/>
      <c r="E208" s="838"/>
      <c r="F208" s="793"/>
      <c r="H208" s="347"/>
      <c r="I208" s="825"/>
      <c r="J208" s="825"/>
      <c r="K208" s="826"/>
      <c r="L208" s="826"/>
      <c r="M208" s="826"/>
      <c r="N208" s="827"/>
      <c r="P208" s="347"/>
      <c r="Q208" s="825"/>
      <c r="V208" s="347"/>
      <c r="W208" s="347"/>
      <c r="X208" s="347"/>
      <c r="Y208" s="347"/>
      <c r="Z208" s="347"/>
      <c r="AA208" s="347"/>
    </row>
    <row r="209" spans="2:27">
      <c r="B209" s="347"/>
      <c r="C209" s="838"/>
      <c r="D209" s="838"/>
      <c r="E209" s="838"/>
      <c r="F209" s="793"/>
      <c r="H209" s="347"/>
      <c r="I209" s="825"/>
      <c r="J209" s="825"/>
      <c r="K209" s="826"/>
      <c r="L209" s="826"/>
      <c r="M209" s="826"/>
      <c r="N209" s="827"/>
      <c r="P209" s="347"/>
      <c r="Q209" s="825"/>
      <c r="R209" s="347"/>
      <c r="T209" s="347"/>
      <c r="U209" s="347"/>
      <c r="V209" s="347"/>
      <c r="W209" s="347"/>
      <c r="X209" s="347"/>
      <c r="Y209" s="347"/>
      <c r="Z209" s="347"/>
      <c r="AA209" s="347"/>
    </row>
    <row r="210" spans="2:27">
      <c r="B210" s="347"/>
      <c r="C210" s="838"/>
      <c r="D210" s="838"/>
      <c r="E210" s="838"/>
      <c r="F210" s="793"/>
      <c r="H210" s="347"/>
      <c r="I210" s="825"/>
      <c r="J210" s="825"/>
      <c r="K210" s="826"/>
      <c r="L210" s="826"/>
      <c r="M210" s="826"/>
      <c r="N210" s="827"/>
      <c r="P210" s="347"/>
      <c r="Q210" s="825"/>
      <c r="S210" s="347"/>
      <c r="V210" s="347"/>
      <c r="W210" s="347"/>
      <c r="X210" s="347"/>
      <c r="Y210" s="347"/>
      <c r="Z210" s="347"/>
      <c r="AA210" s="347"/>
    </row>
    <row r="211" spans="2:27">
      <c r="B211" s="347"/>
      <c r="C211" s="838"/>
      <c r="D211" s="838"/>
      <c r="E211" s="838"/>
      <c r="F211" s="793"/>
      <c r="H211" s="347"/>
      <c r="I211" s="825"/>
      <c r="J211" s="825"/>
      <c r="K211" s="826"/>
      <c r="L211" s="826"/>
      <c r="M211" s="826"/>
      <c r="N211" s="827"/>
      <c r="P211" s="347"/>
      <c r="Q211" s="825"/>
      <c r="R211" s="347"/>
      <c r="T211" s="347"/>
      <c r="U211" s="347"/>
      <c r="V211" s="347"/>
      <c r="W211" s="347"/>
      <c r="X211" s="347"/>
      <c r="Y211" s="347"/>
      <c r="Z211" s="347"/>
      <c r="AA211" s="347"/>
    </row>
    <row r="212" spans="2:27">
      <c r="B212" s="347"/>
      <c r="C212" s="838"/>
      <c r="D212" s="838"/>
      <c r="E212" s="838"/>
      <c r="F212" s="793"/>
      <c r="H212" s="347"/>
      <c r="I212" s="825"/>
      <c r="J212" s="825"/>
      <c r="K212" s="826"/>
      <c r="L212" s="826"/>
      <c r="M212" s="826"/>
      <c r="N212" s="827"/>
      <c r="P212" s="347"/>
      <c r="Q212" s="825"/>
      <c r="V212" s="347"/>
      <c r="W212" s="347"/>
      <c r="X212" s="347"/>
      <c r="Y212" s="347"/>
      <c r="Z212" s="347"/>
      <c r="AA212" s="347"/>
    </row>
    <row r="213" spans="2:27">
      <c r="B213" s="347"/>
      <c r="C213" s="838"/>
      <c r="D213" s="838"/>
      <c r="E213" s="838"/>
      <c r="F213" s="793"/>
      <c r="H213" s="347"/>
      <c r="I213" s="825"/>
      <c r="J213" s="825"/>
      <c r="K213" s="826"/>
      <c r="L213" s="826"/>
      <c r="M213" s="826"/>
      <c r="N213" s="827"/>
      <c r="P213" s="347"/>
      <c r="Q213" s="825"/>
      <c r="R213" s="347"/>
      <c r="T213" s="347"/>
      <c r="U213" s="347"/>
      <c r="V213" s="347"/>
      <c r="W213" s="347"/>
      <c r="X213" s="347"/>
      <c r="Y213" s="347"/>
      <c r="Z213" s="347"/>
      <c r="AA213" s="347"/>
    </row>
    <row r="214" spans="2:27">
      <c r="B214" s="347"/>
      <c r="C214" s="838"/>
      <c r="D214" s="838"/>
      <c r="E214" s="838"/>
      <c r="F214" s="793"/>
      <c r="H214" s="347"/>
      <c r="I214" s="825"/>
      <c r="J214" s="825"/>
      <c r="K214" s="826"/>
      <c r="L214" s="826"/>
      <c r="M214" s="826"/>
      <c r="N214" s="827"/>
      <c r="P214" s="347"/>
      <c r="Q214" s="825"/>
      <c r="S214" s="347"/>
      <c r="V214" s="347"/>
      <c r="W214" s="347"/>
      <c r="X214" s="347"/>
      <c r="Y214" s="347"/>
      <c r="Z214" s="347"/>
      <c r="AA214" s="347"/>
    </row>
    <row r="215" spans="2:27">
      <c r="B215" s="347"/>
      <c r="C215" s="838"/>
      <c r="D215" s="838"/>
      <c r="E215" s="838"/>
      <c r="F215" s="793"/>
      <c r="H215" s="347"/>
      <c r="I215" s="825"/>
      <c r="J215" s="825"/>
      <c r="K215" s="826"/>
      <c r="L215" s="826"/>
      <c r="M215" s="826"/>
      <c r="N215" s="827"/>
      <c r="P215" s="347"/>
      <c r="Q215" s="825"/>
      <c r="R215" s="347"/>
      <c r="V215" s="347"/>
      <c r="W215" s="347"/>
      <c r="X215" s="347"/>
      <c r="Y215" s="347"/>
      <c r="Z215" s="347"/>
      <c r="AA215" s="347"/>
    </row>
    <row r="216" spans="2:27">
      <c r="B216" s="347"/>
      <c r="C216" s="838"/>
      <c r="D216" s="838"/>
      <c r="E216" s="838"/>
      <c r="F216" s="793"/>
      <c r="H216" s="347"/>
      <c r="I216" s="830"/>
      <c r="J216" s="830"/>
      <c r="K216" s="830"/>
      <c r="L216" s="830"/>
      <c r="M216" s="830"/>
      <c r="N216" s="827"/>
      <c r="P216" s="347"/>
      <c r="Q216" s="830"/>
      <c r="R216" s="347"/>
      <c r="S216" s="347"/>
      <c r="T216" s="347"/>
      <c r="U216" s="347"/>
      <c r="V216" s="347"/>
      <c r="W216" s="347"/>
      <c r="X216" s="347"/>
      <c r="Y216" s="347"/>
      <c r="Z216" s="347"/>
      <c r="AA216" s="347"/>
    </row>
    <row r="217" spans="2:27">
      <c r="B217" s="347"/>
      <c r="C217" s="838"/>
      <c r="D217" s="838"/>
      <c r="E217" s="838"/>
      <c r="F217" s="793"/>
      <c r="H217" s="347"/>
      <c r="I217" s="825"/>
      <c r="J217" s="825"/>
      <c r="K217" s="826"/>
      <c r="L217" s="826"/>
      <c r="M217" s="826"/>
      <c r="N217" s="827"/>
      <c r="P217" s="347"/>
      <c r="Q217" s="825"/>
      <c r="R217" s="347"/>
      <c r="V217" s="347"/>
      <c r="W217" s="347"/>
      <c r="X217" s="347"/>
      <c r="Y217" s="347"/>
      <c r="Z217" s="347"/>
      <c r="AA217" s="347"/>
    </row>
    <row r="218" spans="2:27">
      <c r="B218" s="347"/>
      <c r="C218" s="838"/>
      <c r="D218" s="838"/>
      <c r="E218" s="838"/>
      <c r="F218" s="793"/>
      <c r="H218" s="347"/>
      <c r="I218" s="825"/>
      <c r="J218" s="825"/>
      <c r="K218" s="826"/>
      <c r="L218" s="826"/>
      <c r="M218" s="826"/>
      <c r="N218" s="827"/>
      <c r="P218" s="347"/>
      <c r="Q218" s="825"/>
      <c r="S218" s="347"/>
      <c r="T218" s="347"/>
      <c r="U218" s="347"/>
      <c r="V218" s="347"/>
      <c r="W218" s="347"/>
      <c r="X218" s="347"/>
      <c r="Y218" s="347"/>
      <c r="Z218" s="347"/>
      <c r="AA218" s="347"/>
    </row>
    <row r="219" spans="2:27">
      <c r="B219" s="347"/>
      <c r="C219" s="838"/>
      <c r="D219" s="838"/>
      <c r="E219" s="838"/>
      <c r="F219" s="793"/>
      <c r="H219" s="347"/>
      <c r="I219" s="825"/>
      <c r="J219" s="825"/>
      <c r="K219" s="826"/>
      <c r="L219" s="826"/>
      <c r="M219" s="826"/>
      <c r="N219" s="827"/>
      <c r="P219" s="347"/>
      <c r="Q219" s="825"/>
      <c r="R219" s="347"/>
      <c r="V219" s="347"/>
      <c r="W219" s="347"/>
      <c r="X219" s="347"/>
      <c r="Y219" s="347"/>
      <c r="Z219" s="347"/>
      <c r="AA219" s="347"/>
    </row>
    <row r="220" spans="2:27">
      <c r="B220" s="347"/>
      <c r="C220" s="838"/>
      <c r="D220" s="838"/>
      <c r="E220" s="838"/>
      <c r="F220" s="793"/>
      <c r="H220" s="347"/>
      <c r="I220" s="825"/>
      <c r="J220" s="825"/>
      <c r="K220" s="826"/>
      <c r="L220" s="826"/>
      <c r="M220" s="826"/>
      <c r="N220" s="827"/>
      <c r="P220" s="347"/>
      <c r="Q220" s="825"/>
      <c r="S220" s="347"/>
      <c r="T220" s="347"/>
      <c r="U220" s="347"/>
      <c r="V220" s="347"/>
      <c r="W220" s="347"/>
      <c r="X220" s="347"/>
      <c r="Y220" s="347"/>
      <c r="Z220" s="347"/>
      <c r="AA220" s="347"/>
    </row>
    <row r="221" spans="2:27">
      <c r="B221" s="347"/>
      <c r="C221" s="838"/>
      <c r="D221" s="838"/>
      <c r="E221" s="838"/>
      <c r="F221" s="793"/>
      <c r="H221" s="347"/>
      <c r="I221" s="825"/>
      <c r="J221" s="825"/>
      <c r="K221" s="826"/>
      <c r="L221" s="826"/>
      <c r="M221" s="826"/>
      <c r="N221" s="827"/>
      <c r="P221" s="347"/>
      <c r="Q221" s="825"/>
      <c r="R221" s="347"/>
      <c r="V221" s="347"/>
      <c r="W221" s="347"/>
      <c r="X221" s="347"/>
      <c r="Y221" s="347"/>
      <c r="Z221" s="347"/>
      <c r="AA221" s="347"/>
    </row>
    <row r="222" spans="2:27">
      <c r="B222" s="347"/>
      <c r="C222" s="838"/>
      <c r="D222" s="838"/>
      <c r="E222" s="838"/>
      <c r="F222" s="793"/>
      <c r="H222" s="347"/>
      <c r="I222" s="825"/>
      <c r="J222" s="825"/>
      <c r="K222" s="826"/>
      <c r="L222" s="826"/>
      <c r="M222" s="826"/>
      <c r="N222" s="827"/>
      <c r="P222" s="347"/>
      <c r="Q222" s="825"/>
      <c r="S222" s="347"/>
      <c r="V222" s="347"/>
      <c r="W222" s="347"/>
      <c r="X222" s="347"/>
      <c r="Y222" s="347"/>
      <c r="Z222" s="347"/>
      <c r="AA222" s="347"/>
    </row>
    <row r="223" spans="2:27">
      <c r="B223" s="347"/>
      <c r="C223" s="838"/>
      <c r="D223" s="838"/>
      <c r="E223" s="838"/>
      <c r="F223" s="793"/>
      <c r="H223" s="347"/>
      <c r="I223" s="830"/>
      <c r="J223" s="830"/>
      <c r="K223" s="831"/>
      <c r="L223" s="831"/>
      <c r="M223" s="831"/>
      <c r="N223" s="832"/>
      <c r="P223" s="347"/>
      <c r="Q223" s="830"/>
      <c r="R223" s="347"/>
      <c r="T223" s="347"/>
      <c r="U223" s="347"/>
      <c r="V223" s="347"/>
      <c r="W223" s="347"/>
      <c r="X223" s="347"/>
      <c r="Y223" s="347"/>
      <c r="Z223" s="347"/>
      <c r="AA223" s="347"/>
    </row>
    <row r="224" spans="2:27">
      <c r="B224" s="347"/>
      <c r="C224" s="838"/>
      <c r="D224" s="838"/>
      <c r="E224" s="838"/>
      <c r="F224" s="793"/>
      <c r="H224" s="347"/>
      <c r="I224" s="830"/>
      <c r="J224" s="830"/>
      <c r="K224" s="831"/>
      <c r="L224" s="831"/>
      <c r="M224" s="831"/>
      <c r="N224" s="832"/>
      <c r="P224" s="347"/>
      <c r="Q224" s="830"/>
      <c r="S224" s="347"/>
      <c r="T224" s="347"/>
      <c r="U224" s="347"/>
      <c r="V224" s="347"/>
      <c r="W224" s="347"/>
      <c r="X224" s="347"/>
      <c r="Y224" s="347"/>
      <c r="Z224" s="347"/>
      <c r="AA224" s="347"/>
    </row>
    <row r="225" spans="2:27">
      <c r="B225" s="347"/>
      <c r="C225" s="838"/>
      <c r="D225" s="838"/>
      <c r="E225" s="838"/>
      <c r="F225" s="793"/>
      <c r="H225" s="347"/>
      <c r="I225" s="825"/>
      <c r="J225" s="825"/>
      <c r="K225" s="826"/>
      <c r="L225" s="826"/>
      <c r="M225" s="826"/>
      <c r="N225" s="827"/>
      <c r="P225" s="347"/>
      <c r="Q225" s="825"/>
      <c r="R225" s="347"/>
      <c r="V225" s="347"/>
      <c r="W225" s="347"/>
      <c r="X225" s="347"/>
      <c r="Y225" s="347"/>
      <c r="Z225" s="347"/>
      <c r="AA225" s="347"/>
    </row>
    <row r="226" spans="2:27">
      <c r="B226" s="347"/>
      <c r="C226" s="838"/>
      <c r="D226" s="838"/>
      <c r="E226" s="838"/>
      <c r="F226" s="793"/>
      <c r="H226" s="347"/>
      <c r="I226" s="825"/>
      <c r="J226" s="825"/>
      <c r="K226" s="826"/>
      <c r="L226" s="826"/>
      <c r="M226" s="826"/>
      <c r="N226" s="827"/>
      <c r="P226" s="347"/>
      <c r="Q226" s="825"/>
      <c r="S226" s="347"/>
      <c r="T226" s="347"/>
      <c r="U226" s="347"/>
      <c r="V226" s="347"/>
      <c r="W226" s="347"/>
      <c r="X226" s="347"/>
      <c r="Y226" s="347"/>
      <c r="Z226" s="347"/>
      <c r="AA226" s="347"/>
    </row>
    <row r="227" spans="2:27">
      <c r="B227" s="347"/>
      <c r="C227" s="838"/>
      <c r="D227" s="838"/>
      <c r="E227" s="838"/>
      <c r="F227" s="793"/>
      <c r="H227" s="347"/>
      <c r="I227" s="825"/>
      <c r="J227" s="825"/>
      <c r="K227" s="826"/>
      <c r="L227" s="826"/>
      <c r="M227" s="826"/>
      <c r="N227" s="827"/>
      <c r="P227" s="347"/>
      <c r="Q227" s="825"/>
      <c r="R227" s="347"/>
      <c r="V227" s="347"/>
      <c r="W227" s="347"/>
      <c r="X227" s="347"/>
      <c r="Y227" s="347"/>
      <c r="Z227" s="347"/>
      <c r="AA227" s="347"/>
    </row>
    <row r="228" spans="2:27">
      <c r="B228" s="347"/>
      <c r="C228" s="838"/>
      <c r="D228" s="838"/>
      <c r="E228" s="838"/>
      <c r="F228" s="793"/>
      <c r="H228" s="347"/>
      <c r="I228" s="825"/>
      <c r="J228" s="825"/>
      <c r="K228" s="826"/>
      <c r="L228" s="826"/>
      <c r="M228" s="826"/>
      <c r="N228" s="827"/>
      <c r="P228" s="347"/>
      <c r="Q228" s="825"/>
      <c r="T228" s="347"/>
      <c r="U228" s="347"/>
      <c r="V228" s="347"/>
      <c r="W228" s="347"/>
      <c r="X228" s="347"/>
      <c r="Y228" s="347"/>
      <c r="Z228" s="347"/>
      <c r="AA228" s="347"/>
    </row>
    <row r="229" spans="2:27">
      <c r="B229" s="347"/>
      <c r="C229" s="838"/>
      <c r="D229" s="838"/>
      <c r="E229" s="838"/>
      <c r="F229" s="793"/>
      <c r="H229" s="347"/>
      <c r="I229" s="825"/>
      <c r="J229" s="825"/>
      <c r="K229" s="826"/>
      <c r="L229" s="826"/>
      <c r="M229" s="826"/>
      <c r="N229" s="827"/>
      <c r="P229" s="347"/>
      <c r="Q229" s="825"/>
      <c r="R229" s="347"/>
      <c r="S229" s="825"/>
      <c r="T229" s="825"/>
      <c r="U229" s="825"/>
      <c r="V229" s="827"/>
      <c r="W229" s="347"/>
      <c r="X229" s="347"/>
      <c r="Y229" s="347"/>
      <c r="Z229" s="347"/>
      <c r="AA229" s="347"/>
    </row>
    <row r="230" spans="2:27">
      <c r="B230" s="347"/>
      <c r="C230" s="838"/>
      <c r="D230" s="838"/>
      <c r="E230" s="838"/>
      <c r="F230" s="793"/>
      <c r="H230" s="347"/>
      <c r="I230" s="825"/>
      <c r="J230" s="825"/>
      <c r="K230" s="826"/>
      <c r="L230" s="826"/>
      <c r="M230" s="826"/>
      <c r="N230" s="827"/>
      <c r="P230" s="347"/>
      <c r="Q230" s="825"/>
      <c r="T230" s="347"/>
      <c r="U230" s="347"/>
      <c r="V230" s="347"/>
      <c r="W230" s="347"/>
      <c r="X230" s="347"/>
      <c r="Y230" s="347"/>
      <c r="Z230" s="347"/>
      <c r="AA230" s="347"/>
    </row>
    <row r="231" spans="2:27">
      <c r="B231" s="347"/>
      <c r="C231" s="838"/>
      <c r="D231" s="838"/>
      <c r="E231" s="838"/>
      <c r="F231" s="793"/>
      <c r="H231" s="347"/>
      <c r="I231" s="825"/>
      <c r="J231" s="825"/>
      <c r="K231" s="826"/>
      <c r="L231" s="826"/>
      <c r="M231" s="826"/>
      <c r="N231" s="827"/>
      <c r="P231" s="347"/>
      <c r="Q231" s="825"/>
      <c r="R231" s="347"/>
      <c r="S231" s="825"/>
      <c r="T231" s="825"/>
      <c r="U231" s="825"/>
      <c r="V231" s="827"/>
      <c r="W231" s="347"/>
      <c r="X231" s="347"/>
      <c r="Y231" s="347"/>
      <c r="Z231" s="347"/>
      <c r="AA231" s="347"/>
    </row>
    <row r="232" spans="2:27">
      <c r="B232" s="347"/>
      <c r="C232" s="838"/>
      <c r="D232" s="838"/>
      <c r="E232" s="838"/>
      <c r="F232" s="793"/>
      <c r="H232" s="347"/>
      <c r="I232" s="825"/>
      <c r="J232" s="825"/>
      <c r="K232" s="826"/>
      <c r="L232" s="826"/>
      <c r="M232" s="826"/>
      <c r="N232" s="827"/>
      <c r="P232" s="347"/>
      <c r="Q232" s="825"/>
      <c r="S232" s="347"/>
      <c r="T232" s="347"/>
      <c r="U232" s="347"/>
      <c r="V232" s="347"/>
      <c r="W232" s="347"/>
      <c r="X232" s="347"/>
      <c r="Y232" s="347"/>
      <c r="Z232" s="347"/>
      <c r="AA232" s="347"/>
    </row>
    <row r="233" spans="2:27">
      <c r="B233" s="347"/>
      <c r="C233" s="838"/>
      <c r="D233" s="838"/>
      <c r="E233" s="838"/>
      <c r="F233" s="793"/>
      <c r="H233" s="347"/>
      <c r="I233" s="825"/>
      <c r="J233" s="825"/>
      <c r="K233" s="826"/>
      <c r="L233" s="826"/>
      <c r="M233" s="826"/>
      <c r="N233" s="827"/>
      <c r="P233" s="347"/>
      <c r="Q233" s="825"/>
      <c r="R233" s="347"/>
      <c r="S233" s="825"/>
      <c r="T233" s="825"/>
      <c r="U233" s="825"/>
      <c r="V233" s="827"/>
      <c r="W233" s="347"/>
      <c r="X233" s="347"/>
      <c r="Y233" s="347"/>
      <c r="Z233" s="347"/>
      <c r="AA233" s="347"/>
    </row>
    <row r="234" spans="2:27">
      <c r="B234" s="347"/>
      <c r="C234" s="839"/>
      <c r="D234" s="839"/>
      <c r="E234" s="839"/>
      <c r="F234" s="793"/>
      <c r="I234" s="830"/>
      <c r="J234" s="830"/>
      <c r="K234" s="840"/>
      <c r="L234" s="840"/>
      <c r="M234" s="840"/>
      <c r="N234" s="832"/>
      <c r="Q234" s="830"/>
      <c r="S234" s="347"/>
      <c r="T234" s="347"/>
      <c r="U234" s="347"/>
      <c r="V234" s="347"/>
      <c r="W234" s="347"/>
      <c r="X234" s="347"/>
      <c r="Y234" s="347"/>
      <c r="Z234" s="347"/>
      <c r="AA234" s="347"/>
    </row>
    <row r="235" spans="2:27">
      <c r="B235" s="347"/>
      <c r="C235" s="347"/>
      <c r="D235" s="347"/>
      <c r="E235" s="347"/>
      <c r="F235" s="793"/>
      <c r="G235" s="841"/>
      <c r="H235" s="841" t="s">
        <v>338</v>
      </c>
      <c r="I235" s="347"/>
      <c r="J235" s="842"/>
      <c r="K235" s="843"/>
      <c r="L235" s="843"/>
      <c r="M235" s="843"/>
      <c r="N235" s="827"/>
      <c r="O235" s="841"/>
      <c r="P235" s="841"/>
      <c r="Q235" s="347"/>
      <c r="R235" s="842"/>
      <c r="S235" s="825"/>
      <c r="T235" s="825"/>
      <c r="U235" s="825"/>
      <c r="V235" s="827"/>
      <c r="W235" s="841"/>
      <c r="X235" s="841"/>
      <c r="Y235" s="841"/>
      <c r="Z235" s="347"/>
      <c r="AA235" s="347"/>
    </row>
    <row r="236" spans="2:27">
      <c r="B236" s="347"/>
      <c r="C236" s="347"/>
      <c r="D236" s="347"/>
      <c r="E236" s="347"/>
      <c r="F236" s="793"/>
      <c r="G236" s="841"/>
      <c r="H236" s="841" t="s">
        <v>338</v>
      </c>
      <c r="I236" s="347"/>
      <c r="J236" s="842"/>
      <c r="K236" s="843"/>
      <c r="L236" s="843"/>
      <c r="M236" s="843"/>
      <c r="N236" s="827"/>
      <c r="O236" s="841"/>
      <c r="P236" s="841"/>
      <c r="Q236" s="347"/>
      <c r="R236" s="842"/>
      <c r="S236" s="825"/>
      <c r="T236" s="825"/>
      <c r="U236" s="825"/>
      <c r="V236" s="827"/>
      <c r="W236" s="841"/>
      <c r="X236" s="841"/>
      <c r="Y236" s="841"/>
      <c r="Z236" s="347"/>
      <c r="AA236" s="347"/>
    </row>
    <row r="237" spans="2:27">
      <c r="B237" s="347"/>
      <c r="C237" s="347"/>
      <c r="D237" s="347"/>
      <c r="E237" s="347"/>
      <c r="F237" s="793"/>
      <c r="G237" s="841"/>
      <c r="H237" s="841" t="s">
        <v>338</v>
      </c>
      <c r="I237" s="347"/>
      <c r="J237" s="842"/>
      <c r="K237" s="843"/>
      <c r="L237" s="843"/>
      <c r="M237" s="843"/>
      <c r="N237" s="827"/>
      <c r="O237" s="841"/>
      <c r="P237" s="841"/>
      <c r="Q237" s="347"/>
      <c r="R237" s="842"/>
      <c r="S237" s="825"/>
      <c r="T237" s="825"/>
      <c r="U237" s="825"/>
      <c r="V237" s="827"/>
      <c r="W237" s="841"/>
      <c r="X237" s="841"/>
      <c r="Y237" s="841"/>
      <c r="Z237" s="347"/>
      <c r="AA237" s="347"/>
    </row>
    <row r="238" spans="2:27">
      <c r="B238" s="347"/>
      <c r="C238" s="347"/>
      <c r="D238" s="347"/>
      <c r="E238" s="347"/>
      <c r="F238" s="793"/>
      <c r="G238" s="841"/>
      <c r="H238" s="841" t="s">
        <v>338</v>
      </c>
      <c r="I238" s="347"/>
      <c r="J238" s="842"/>
      <c r="K238" s="843"/>
      <c r="L238" s="843"/>
      <c r="M238" s="843"/>
      <c r="N238" s="827"/>
      <c r="O238" s="841"/>
      <c r="P238" s="841"/>
      <c r="Q238" s="347"/>
      <c r="R238" s="842"/>
      <c r="S238" s="825"/>
      <c r="T238" s="825"/>
      <c r="U238" s="825"/>
      <c r="V238" s="827"/>
      <c r="W238" s="841"/>
      <c r="X238" s="841"/>
      <c r="Y238" s="841"/>
      <c r="Z238" s="347"/>
      <c r="AA238" s="347"/>
    </row>
    <row r="239" spans="2:27">
      <c r="B239" s="347"/>
      <c r="C239" s="347"/>
      <c r="D239" s="347"/>
      <c r="E239" s="347"/>
      <c r="F239" s="793"/>
      <c r="G239" s="841"/>
      <c r="H239" s="841" t="s">
        <v>338</v>
      </c>
      <c r="I239" s="347"/>
      <c r="J239" s="842"/>
      <c r="K239" s="843"/>
      <c r="L239" s="843"/>
      <c r="M239" s="843"/>
      <c r="N239" s="827"/>
      <c r="O239" s="841"/>
      <c r="P239" s="841"/>
      <c r="Q239" s="347"/>
      <c r="R239" s="842"/>
      <c r="S239" s="825"/>
      <c r="T239" s="825"/>
      <c r="U239" s="825"/>
      <c r="V239" s="827"/>
      <c r="W239" s="841"/>
      <c r="X239" s="841"/>
      <c r="Y239" s="841"/>
      <c r="Z239" s="347"/>
      <c r="AA239" s="347"/>
    </row>
    <row r="240" spans="2:27">
      <c r="B240" s="347"/>
      <c r="C240" s="347"/>
      <c r="D240" s="347"/>
      <c r="E240" s="347"/>
      <c r="F240" s="793"/>
      <c r="G240" s="841"/>
      <c r="H240" s="841" t="s">
        <v>338</v>
      </c>
      <c r="I240" s="347"/>
      <c r="J240" s="842"/>
      <c r="K240" s="843"/>
      <c r="L240" s="843"/>
      <c r="M240" s="843"/>
      <c r="N240" s="827"/>
      <c r="O240" s="841"/>
      <c r="P240" s="841"/>
      <c r="Q240" s="347"/>
      <c r="R240" s="842"/>
      <c r="S240" s="825"/>
      <c r="T240" s="825"/>
      <c r="U240" s="825"/>
      <c r="V240" s="827"/>
      <c r="W240" s="841"/>
      <c r="X240" s="841"/>
      <c r="Y240" s="841"/>
      <c r="Z240" s="347"/>
      <c r="AA240" s="347"/>
    </row>
    <row r="241" spans="2:27">
      <c r="B241" s="347"/>
      <c r="C241" s="347"/>
      <c r="D241" s="347"/>
      <c r="E241" s="347"/>
      <c r="F241" s="793"/>
      <c r="G241" s="841"/>
      <c r="H241" s="841" t="s">
        <v>338</v>
      </c>
      <c r="I241" s="347"/>
      <c r="J241" s="842"/>
      <c r="K241" s="843"/>
      <c r="L241" s="843"/>
      <c r="M241" s="843"/>
      <c r="N241" s="827"/>
      <c r="O241" s="841"/>
      <c r="P241" s="841"/>
      <c r="Q241" s="347"/>
      <c r="R241" s="842"/>
      <c r="S241" s="825"/>
      <c r="T241" s="825"/>
      <c r="U241" s="825"/>
      <c r="V241" s="827"/>
      <c r="W241" s="841"/>
      <c r="X241" s="841"/>
      <c r="Y241" s="841"/>
      <c r="Z241" s="347"/>
      <c r="AA241" s="347"/>
    </row>
    <row r="242" spans="2:27">
      <c r="B242" s="347"/>
      <c r="C242" s="347"/>
      <c r="D242" s="347"/>
      <c r="E242" s="347"/>
      <c r="F242" s="793"/>
      <c r="G242" s="347"/>
      <c r="I242" s="825"/>
      <c r="J242" s="827"/>
      <c r="K242" s="844"/>
      <c r="L242" s="844"/>
      <c r="M242" s="844"/>
      <c r="N242" s="827"/>
      <c r="O242" s="347"/>
      <c r="Q242" s="825"/>
      <c r="S242" s="347"/>
      <c r="T242" s="347"/>
      <c r="U242" s="347"/>
      <c r="V242" s="347"/>
      <c r="W242" s="347"/>
      <c r="X242" s="347"/>
      <c r="Y242" s="347"/>
      <c r="Z242" s="347"/>
      <c r="AA242" s="347"/>
    </row>
    <row r="243" spans="2:27">
      <c r="B243" s="347"/>
      <c r="C243" s="347"/>
      <c r="D243" s="347"/>
      <c r="E243" s="347"/>
      <c r="F243" s="793"/>
      <c r="H243" s="347"/>
      <c r="I243" s="825"/>
      <c r="J243" s="825"/>
      <c r="K243" s="843"/>
      <c r="L243" s="843"/>
      <c r="M243" s="843"/>
      <c r="N243" s="827"/>
      <c r="P243" s="347"/>
      <c r="Q243" s="825"/>
      <c r="R243" s="347"/>
    </row>
    <row r="244" spans="2:27">
      <c r="B244" s="347"/>
      <c r="C244" s="347"/>
      <c r="D244" s="347"/>
      <c r="E244" s="347"/>
      <c r="F244" s="793"/>
      <c r="H244" s="347"/>
      <c r="I244" s="830"/>
      <c r="J244" s="830"/>
      <c r="K244" s="840"/>
      <c r="L244" s="840"/>
      <c r="M244" s="840"/>
      <c r="N244" s="832"/>
      <c r="P244" s="347"/>
      <c r="Q244" s="830"/>
      <c r="R244" s="347"/>
      <c r="S244" s="347"/>
      <c r="T244" s="347"/>
      <c r="U244" s="347"/>
    </row>
    <row r="245" spans="2:27">
      <c r="B245" s="347"/>
      <c r="C245" s="347"/>
      <c r="D245" s="347"/>
      <c r="E245" s="347"/>
      <c r="F245" s="793"/>
      <c r="I245" s="830"/>
      <c r="J245" s="830"/>
      <c r="K245" s="840"/>
      <c r="L245" s="840"/>
      <c r="M245" s="840"/>
      <c r="N245" s="832"/>
      <c r="Q245" s="830"/>
      <c r="S245" s="347"/>
    </row>
    <row r="246" spans="2:27">
      <c r="B246" s="347"/>
      <c r="C246" s="347"/>
      <c r="D246" s="347"/>
      <c r="E246" s="347"/>
      <c r="F246" s="793"/>
      <c r="H246" s="347"/>
      <c r="I246" s="830"/>
      <c r="J246" s="830"/>
      <c r="K246" s="840"/>
      <c r="L246" s="840"/>
      <c r="M246" s="840"/>
      <c r="N246" s="832"/>
      <c r="P246" s="347"/>
      <c r="Q246" s="830"/>
      <c r="R246" s="347"/>
      <c r="T246" s="347"/>
      <c r="U246" s="347"/>
    </row>
    <row r="247" spans="2:27">
      <c r="B247" s="347"/>
      <c r="C247" s="347"/>
      <c r="D247" s="347"/>
      <c r="E247" s="347"/>
      <c r="F247" s="793"/>
      <c r="H247" s="347"/>
      <c r="I247" s="830"/>
      <c r="J247" s="830"/>
      <c r="K247" s="840"/>
      <c r="L247" s="840"/>
      <c r="M247" s="840"/>
      <c r="N247" s="832"/>
      <c r="P247" s="347"/>
      <c r="Q247" s="830"/>
      <c r="R247" s="347"/>
      <c r="S247" s="347"/>
    </row>
    <row r="248" spans="2:27">
      <c r="B248" s="347"/>
      <c r="C248" s="347"/>
      <c r="D248" s="347"/>
      <c r="E248" s="347"/>
      <c r="F248" s="793"/>
      <c r="G248" s="347"/>
      <c r="I248" s="825"/>
      <c r="J248" s="827"/>
      <c r="K248" s="844"/>
      <c r="L248" s="844"/>
      <c r="M248" s="844"/>
      <c r="N248" s="827"/>
      <c r="O248" s="347"/>
      <c r="Q248" s="825"/>
      <c r="S248" s="347"/>
      <c r="T248" s="347"/>
      <c r="U248" s="347"/>
    </row>
    <row r="249" spans="2:27">
      <c r="B249" s="347"/>
      <c r="C249" s="347"/>
      <c r="D249" s="347"/>
      <c r="E249" s="347"/>
      <c r="F249" s="793"/>
      <c r="H249" s="347"/>
      <c r="I249" s="830"/>
      <c r="J249" s="830"/>
      <c r="K249" s="840"/>
      <c r="L249" s="840"/>
      <c r="M249" s="840"/>
      <c r="N249" s="832"/>
      <c r="P249" s="347"/>
      <c r="Q249" s="830"/>
      <c r="R249" s="347"/>
    </row>
    <row r="250" spans="2:27">
      <c r="B250" s="347"/>
      <c r="C250" s="347"/>
      <c r="D250" s="347"/>
      <c r="E250" s="347"/>
      <c r="F250" s="793"/>
      <c r="G250" s="347"/>
      <c r="H250" s="347"/>
      <c r="I250" s="825"/>
      <c r="J250" s="827"/>
      <c r="K250" s="844"/>
      <c r="L250" s="844"/>
      <c r="M250" s="844"/>
      <c r="N250" s="827"/>
      <c r="O250" s="347"/>
      <c r="P250" s="347"/>
      <c r="Q250" s="825"/>
      <c r="R250" s="347"/>
      <c r="S250" s="347"/>
      <c r="T250" s="347"/>
      <c r="U250" s="347"/>
    </row>
    <row r="251" spans="2:27">
      <c r="B251" s="347"/>
      <c r="C251" s="347"/>
      <c r="D251" s="347"/>
      <c r="E251" s="347"/>
      <c r="F251" s="793"/>
      <c r="I251" s="830"/>
      <c r="J251" s="830"/>
      <c r="K251" s="840"/>
      <c r="L251" s="840"/>
      <c r="M251" s="840"/>
      <c r="N251" s="832"/>
      <c r="Q251" s="830"/>
    </row>
    <row r="252" spans="2:27">
      <c r="B252" s="347"/>
      <c r="C252" s="347"/>
      <c r="D252" s="347"/>
      <c r="E252" s="347"/>
      <c r="F252" s="793"/>
      <c r="G252" s="347"/>
      <c r="I252" s="825"/>
      <c r="J252" s="827"/>
      <c r="K252" s="844"/>
      <c r="L252" s="844"/>
      <c r="M252" s="844"/>
      <c r="N252" s="827"/>
      <c r="O252" s="347"/>
      <c r="Q252" s="825"/>
      <c r="S252" s="347"/>
      <c r="T252" s="347"/>
      <c r="U252" s="347"/>
    </row>
    <row r="253" spans="2:27">
      <c r="B253" s="347"/>
      <c r="C253" s="347"/>
      <c r="D253" s="347"/>
      <c r="E253" s="347"/>
      <c r="F253" s="793"/>
      <c r="H253" s="347"/>
      <c r="I253" s="830"/>
      <c r="J253" s="830"/>
      <c r="K253" s="840"/>
      <c r="L253" s="840"/>
      <c r="M253" s="840"/>
      <c r="N253" s="832"/>
      <c r="P253" s="347"/>
      <c r="Q253" s="830"/>
      <c r="R253" s="347"/>
    </row>
    <row r="254" spans="2:27">
      <c r="B254" s="347"/>
      <c r="C254" s="347"/>
      <c r="D254" s="347"/>
      <c r="E254" s="347"/>
      <c r="F254" s="793"/>
      <c r="G254" s="347"/>
      <c r="H254" s="347"/>
      <c r="I254" s="825"/>
      <c r="J254" s="827"/>
      <c r="K254" s="844"/>
      <c r="L254" s="844"/>
      <c r="M254" s="844"/>
      <c r="N254" s="827"/>
      <c r="O254" s="347"/>
      <c r="P254" s="347"/>
      <c r="Q254" s="825"/>
      <c r="R254" s="347"/>
      <c r="S254" s="347"/>
    </row>
    <row r="255" spans="2:27">
      <c r="B255" s="830"/>
      <c r="C255" s="840"/>
      <c r="D255" s="840"/>
      <c r="E255" s="840"/>
      <c r="F255" s="845"/>
      <c r="I255" s="830"/>
      <c r="J255" s="830"/>
      <c r="K255" s="840"/>
      <c r="L255" s="840"/>
      <c r="M255" s="840"/>
      <c r="N255" s="832"/>
      <c r="Q255" s="830"/>
      <c r="T255" s="347"/>
      <c r="U255" s="347"/>
    </row>
    <row r="256" spans="2:27">
      <c r="B256" s="830"/>
      <c r="C256" s="840"/>
      <c r="D256" s="840"/>
      <c r="E256" s="840"/>
      <c r="F256" s="845"/>
      <c r="I256" s="830"/>
      <c r="J256" s="830"/>
      <c r="K256" s="840"/>
      <c r="L256" s="840"/>
      <c r="M256" s="840"/>
      <c r="N256" s="832"/>
      <c r="Q256" s="830"/>
      <c r="S256" s="347"/>
    </row>
    <row r="257" spans="2:21">
      <c r="B257" s="830"/>
      <c r="C257" s="840"/>
      <c r="D257" s="840"/>
      <c r="E257" s="840"/>
      <c r="F257" s="845"/>
      <c r="H257" s="347"/>
      <c r="I257" s="830"/>
      <c r="J257" s="830"/>
      <c r="K257" s="840"/>
      <c r="L257" s="840"/>
      <c r="M257" s="840"/>
      <c r="N257" s="832"/>
      <c r="P257" s="347"/>
      <c r="Q257" s="830"/>
      <c r="R257" s="347"/>
      <c r="T257" s="347"/>
      <c r="U257" s="347"/>
    </row>
    <row r="258" spans="2:21">
      <c r="B258" s="837"/>
      <c r="C258" s="846"/>
      <c r="D258" s="846"/>
      <c r="E258" s="846"/>
      <c r="F258" s="847"/>
      <c r="I258" s="837"/>
      <c r="J258" s="837"/>
      <c r="K258" s="846"/>
      <c r="L258" s="846"/>
      <c r="M258" s="846"/>
      <c r="N258" s="836"/>
      <c r="Q258" s="837"/>
      <c r="S258" s="347"/>
      <c r="T258" s="347"/>
      <c r="U258" s="347"/>
    </row>
    <row r="259" spans="2:21">
      <c r="B259" s="837"/>
      <c r="C259" s="846"/>
      <c r="D259" s="846"/>
      <c r="E259" s="846"/>
      <c r="F259" s="847"/>
      <c r="H259" s="347"/>
      <c r="I259" s="837"/>
      <c r="J259" s="837"/>
      <c r="K259" s="846"/>
      <c r="L259" s="846"/>
      <c r="M259" s="846"/>
      <c r="N259" s="836"/>
      <c r="P259" s="347"/>
      <c r="Q259" s="837"/>
      <c r="R259" s="347"/>
      <c r="T259" s="347"/>
      <c r="U259" s="347"/>
    </row>
    <row r="260" spans="2:21">
      <c r="B260" s="347"/>
      <c r="C260" s="793"/>
      <c r="D260" s="793"/>
      <c r="E260" s="793"/>
      <c r="F260" s="848"/>
      <c r="H260" s="347"/>
      <c r="I260" s="347"/>
      <c r="J260" s="347"/>
      <c r="K260" s="793"/>
      <c r="L260" s="793"/>
      <c r="M260" s="793"/>
      <c r="N260" s="838"/>
      <c r="P260" s="347"/>
      <c r="Q260" s="347"/>
      <c r="R260" s="347"/>
    </row>
    <row r="261" spans="2:21">
      <c r="B261" s="347"/>
      <c r="C261" s="848"/>
      <c r="D261" s="848"/>
      <c r="E261" s="848"/>
      <c r="F261" s="848"/>
      <c r="G261" s="347"/>
      <c r="H261" s="347"/>
      <c r="I261" s="347"/>
      <c r="J261" s="838"/>
      <c r="K261" s="848"/>
      <c r="L261" s="848"/>
      <c r="M261" s="848"/>
      <c r="N261" s="838"/>
      <c r="O261" s="347"/>
      <c r="P261" s="347"/>
      <c r="Q261" s="347"/>
      <c r="R261" s="347"/>
      <c r="T261" s="347"/>
      <c r="U261" s="347"/>
    </row>
    <row r="262" spans="2:21">
      <c r="B262" s="837"/>
      <c r="C262" s="846"/>
      <c r="D262" s="846"/>
      <c r="E262" s="846"/>
      <c r="F262" s="847"/>
      <c r="I262" s="837"/>
      <c r="J262" s="837"/>
      <c r="K262" s="846"/>
      <c r="L262" s="846"/>
      <c r="M262" s="846"/>
      <c r="N262" s="836"/>
      <c r="Q262" s="837"/>
      <c r="S262" s="347"/>
      <c r="T262" s="347"/>
      <c r="U262" s="347"/>
    </row>
    <row r="263" spans="2:21">
      <c r="B263" s="837"/>
      <c r="C263" s="846"/>
      <c r="D263" s="846"/>
      <c r="E263" s="846"/>
      <c r="F263" s="847"/>
      <c r="H263" s="347"/>
      <c r="I263" s="837"/>
      <c r="J263" s="837"/>
      <c r="K263" s="846"/>
      <c r="L263" s="846"/>
      <c r="M263" s="846"/>
      <c r="N263" s="836"/>
      <c r="P263" s="347"/>
      <c r="Q263" s="837"/>
      <c r="R263" s="347"/>
    </row>
    <row r="264" spans="2:21">
      <c r="B264" s="837"/>
      <c r="C264" s="846"/>
      <c r="D264" s="846"/>
      <c r="E264" s="846"/>
      <c r="F264" s="847"/>
      <c r="I264" s="837"/>
      <c r="J264" s="837"/>
      <c r="K264" s="846"/>
      <c r="L264" s="846"/>
      <c r="M264" s="846"/>
      <c r="N264" s="836"/>
      <c r="Q264" s="837"/>
      <c r="S264" s="347"/>
      <c r="T264" s="347"/>
      <c r="U264" s="347"/>
    </row>
    <row r="265" spans="2:21">
      <c r="B265" s="837"/>
      <c r="C265" s="846"/>
      <c r="D265" s="846"/>
      <c r="E265" s="846"/>
      <c r="F265" s="847"/>
      <c r="H265" s="347"/>
      <c r="I265" s="837"/>
      <c r="J265" s="837"/>
      <c r="K265" s="846"/>
      <c r="L265" s="846"/>
      <c r="M265" s="846"/>
      <c r="N265" s="836"/>
      <c r="P265" s="347"/>
      <c r="Q265" s="837"/>
      <c r="R265" s="347"/>
    </row>
    <row r="266" spans="2:21">
      <c r="B266" s="347"/>
      <c r="C266" s="848"/>
      <c r="D266" s="848"/>
      <c r="E266" s="848"/>
      <c r="F266" s="848"/>
      <c r="G266" s="347"/>
      <c r="H266" s="347"/>
      <c r="I266" s="347"/>
      <c r="J266" s="838"/>
      <c r="K266" s="848"/>
      <c r="L266" s="848"/>
      <c r="M266" s="848"/>
      <c r="N266" s="838"/>
      <c r="O266" s="347"/>
      <c r="P266" s="347"/>
      <c r="Q266" s="347"/>
      <c r="R266" s="347"/>
      <c r="S266" s="347"/>
      <c r="T266" s="347"/>
      <c r="U266" s="347"/>
    </row>
    <row r="267" spans="2:21">
      <c r="B267" s="846"/>
      <c r="C267" s="846"/>
      <c r="D267" s="846"/>
      <c r="E267" s="846"/>
      <c r="F267" s="847"/>
      <c r="I267" s="846"/>
      <c r="J267" s="846"/>
      <c r="K267" s="846"/>
      <c r="L267" s="846"/>
      <c r="M267" s="846"/>
      <c r="N267" s="847"/>
      <c r="Q267" s="846"/>
    </row>
    <row r="268" spans="2:21">
      <c r="B268" s="837"/>
      <c r="C268" s="846"/>
      <c r="D268" s="846"/>
      <c r="E268" s="846"/>
      <c r="F268" s="847"/>
      <c r="I268" s="837"/>
      <c r="J268" s="837"/>
      <c r="K268" s="846"/>
      <c r="L268" s="846"/>
      <c r="M268" s="846"/>
      <c r="N268" s="836"/>
      <c r="Q268" s="837"/>
      <c r="T268" s="347"/>
      <c r="U268" s="347"/>
    </row>
    <row r="269" spans="2:21">
      <c r="B269" s="837"/>
      <c r="C269" s="846"/>
      <c r="D269" s="846"/>
      <c r="E269" s="846"/>
      <c r="F269" s="847"/>
      <c r="H269" s="347"/>
      <c r="I269" s="837"/>
      <c r="J269" s="837"/>
      <c r="K269" s="846"/>
      <c r="L269" s="846"/>
      <c r="M269" s="846"/>
      <c r="N269" s="836"/>
      <c r="P269" s="347"/>
      <c r="Q269" s="837"/>
      <c r="R269" s="347"/>
      <c r="S269" s="347"/>
    </row>
    <row r="270" spans="2:21">
      <c r="B270" s="837"/>
      <c r="C270" s="846"/>
      <c r="D270" s="846"/>
      <c r="E270" s="846"/>
      <c r="F270" s="847"/>
      <c r="H270" s="347"/>
      <c r="I270" s="837"/>
      <c r="J270" s="837"/>
      <c r="K270" s="846"/>
      <c r="L270" s="846"/>
      <c r="M270" s="846"/>
      <c r="N270" s="836"/>
      <c r="P270" s="347"/>
      <c r="Q270" s="837"/>
      <c r="R270" s="347"/>
      <c r="S270" s="347"/>
      <c r="T270" s="347"/>
      <c r="U270" s="347"/>
    </row>
    <row r="271" spans="2:21">
      <c r="B271" s="846"/>
      <c r="C271" s="846"/>
      <c r="D271" s="846"/>
      <c r="E271" s="846"/>
      <c r="F271" s="847"/>
      <c r="H271" s="347"/>
      <c r="I271" s="846"/>
      <c r="J271" s="846"/>
      <c r="K271" s="846"/>
      <c r="L271" s="846"/>
      <c r="M271" s="846"/>
      <c r="N271" s="847"/>
      <c r="P271" s="347"/>
      <c r="Q271" s="846"/>
      <c r="R271" s="347"/>
    </row>
    <row r="272" spans="2:21">
      <c r="B272" s="837"/>
      <c r="C272" s="846"/>
      <c r="D272" s="846"/>
      <c r="E272" s="846"/>
      <c r="F272" s="847"/>
      <c r="I272" s="837"/>
      <c r="J272" s="837"/>
      <c r="K272" s="846"/>
      <c r="L272" s="846"/>
      <c r="M272" s="846"/>
      <c r="N272" s="836"/>
      <c r="Q272" s="837"/>
      <c r="S272" s="347"/>
      <c r="T272" s="347"/>
      <c r="U272" s="347"/>
    </row>
    <row r="273" spans="2:21">
      <c r="B273" s="347"/>
      <c r="C273" s="848"/>
      <c r="D273" s="848"/>
      <c r="E273" s="848"/>
      <c r="F273" s="848"/>
      <c r="G273" s="347"/>
      <c r="H273" s="347"/>
      <c r="I273" s="347"/>
      <c r="J273" s="838"/>
      <c r="K273" s="848"/>
      <c r="L273" s="848"/>
      <c r="M273" s="848"/>
      <c r="N273" s="838"/>
      <c r="O273" s="347"/>
      <c r="P273" s="347"/>
      <c r="Q273" s="347"/>
      <c r="R273" s="347"/>
    </row>
    <row r="274" spans="2:21">
      <c r="B274" s="846"/>
      <c r="C274" s="846"/>
      <c r="D274" s="846"/>
      <c r="E274" s="846"/>
      <c r="F274" s="847"/>
      <c r="I274" s="846"/>
      <c r="J274" s="846"/>
      <c r="K274" s="846"/>
      <c r="L274" s="846"/>
      <c r="M274" s="846"/>
      <c r="N274" s="847"/>
      <c r="Q274" s="846"/>
      <c r="S274" s="347"/>
      <c r="T274" s="347"/>
      <c r="U274" s="347"/>
    </row>
    <row r="275" spans="2:21">
      <c r="B275" s="837"/>
      <c r="C275" s="846"/>
      <c r="D275" s="846"/>
      <c r="E275" s="846"/>
      <c r="F275" s="847"/>
      <c r="I275" s="837"/>
      <c r="J275" s="837"/>
      <c r="K275" s="846"/>
      <c r="L275" s="846"/>
      <c r="M275" s="846"/>
      <c r="N275" s="836"/>
      <c r="Q275" s="837"/>
    </row>
    <row r="276" spans="2:21">
      <c r="B276" s="837"/>
      <c r="C276" s="846"/>
      <c r="D276" s="846"/>
      <c r="E276" s="846"/>
      <c r="F276" s="847"/>
      <c r="I276" s="837"/>
      <c r="J276" s="837"/>
      <c r="K276" s="846"/>
      <c r="L276" s="846"/>
      <c r="M276" s="846"/>
      <c r="N276" s="836"/>
      <c r="Q276" s="837"/>
      <c r="S276" s="347"/>
      <c r="T276" s="347"/>
      <c r="U276" s="347"/>
    </row>
    <row r="277" spans="2:21">
      <c r="B277" s="837"/>
      <c r="C277" s="846"/>
      <c r="D277" s="846"/>
      <c r="E277" s="846"/>
      <c r="F277" s="847"/>
      <c r="H277" s="347"/>
      <c r="I277" s="837"/>
      <c r="J277" s="837"/>
      <c r="K277" s="846"/>
      <c r="L277" s="846"/>
      <c r="M277" s="846"/>
      <c r="N277" s="836"/>
      <c r="P277" s="347"/>
      <c r="Q277" s="837"/>
      <c r="R277" s="347"/>
    </row>
    <row r="278" spans="2:21">
      <c r="B278" s="837"/>
      <c r="C278" s="837"/>
      <c r="D278" s="837"/>
      <c r="E278" s="837"/>
      <c r="F278" s="847"/>
      <c r="I278" s="837"/>
      <c r="J278" s="837"/>
      <c r="K278" s="837"/>
      <c r="L278" s="837"/>
      <c r="M278" s="837"/>
      <c r="N278" s="836"/>
      <c r="Q278" s="837"/>
      <c r="S278" s="347"/>
      <c r="T278" s="347"/>
      <c r="U278" s="347"/>
    </row>
    <row r="279" spans="2:21">
      <c r="B279" s="837"/>
      <c r="C279" s="837"/>
      <c r="D279" s="837"/>
      <c r="E279" s="837"/>
      <c r="F279" s="847"/>
      <c r="I279" s="837"/>
      <c r="J279" s="837"/>
      <c r="K279" s="837"/>
      <c r="L279" s="837"/>
      <c r="M279" s="837"/>
      <c r="N279" s="836"/>
      <c r="Q279" s="837"/>
    </row>
    <row r="280" spans="2:21">
      <c r="B280" s="837"/>
      <c r="C280" s="837"/>
      <c r="D280" s="837"/>
      <c r="E280" s="837"/>
      <c r="F280" s="847"/>
      <c r="H280" s="347"/>
      <c r="I280" s="837"/>
      <c r="J280" s="837"/>
      <c r="K280" s="837"/>
      <c r="L280" s="837"/>
      <c r="M280" s="837"/>
      <c r="N280" s="836"/>
      <c r="P280" s="347"/>
      <c r="Q280" s="837"/>
      <c r="R280" s="347"/>
      <c r="S280" s="347"/>
      <c r="T280" s="347"/>
      <c r="U280" s="347"/>
    </row>
    <row r="281" spans="2:21">
      <c r="B281" s="837"/>
      <c r="C281" s="837"/>
      <c r="D281" s="837"/>
      <c r="E281" s="837"/>
      <c r="F281" s="847"/>
      <c r="I281" s="837"/>
      <c r="J281" s="837"/>
      <c r="K281" s="837"/>
      <c r="L281" s="837"/>
      <c r="M281" s="837"/>
      <c r="N281" s="836"/>
      <c r="Q281" s="837"/>
    </row>
    <row r="282" spans="2:21">
      <c r="B282" s="837"/>
      <c r="C282" s="837"/>
      <c r="D282" s="837"/>
      <c r="E282" s="837"/>
      <c r="F282" s="847"/>
      <c r="H282" s="347"/>
      <c r="I282" s="837"/>
      <c r="J282" s="837"/>
      <c r="K282" s="837"/>
      <c r="L282" s="837"/>
      <c r="M282" s="837"/>
      <c r="N282" s="836"/>
      <c r="P282" s="347"/>
      <c r="Q282" s="837"/>
      <c r="R282" s="347"/>
      <c r="S282" s="347"/>
      <c r="T282" s="347"/>
      <c r="U282" s="347"/>
    </row>
    <row r="283" spans="2:21">
      <c r="B283" s="837"/>
      <c r="C283" s="837"/>
      <c r="D283" s="837"/>
      <c r="E283" s="837"/>
      <c r="F283" s="847"/>
      <c r="I283" s="837"/>
      <c r="J283" s="837"/>
      <c r="K283" s="837"/>
      <c r="L283" s="837"/>
      <c r="M283" s="837"/>
      <c r="N283" s="836"/>
      <c r="Q283" s="837"/>
    </row>
    <row r="284" spans="2:21">
      <c r="B284" s="837"/>
      <c r="C284" s="837"/>
      <c r="D284" s="837"/>
      <c r="E284" s="837"/>
      <c r="F284" s="847"/>
      <c r="H284" s="347"/>
      <c r="I284" s="837"/>
      <c r="J284" s="837"/>
      <c r="K284" s="837"/>
      <c r="L284" s="837"/>
      <c r="M284" s="837"/>
      <c r="N284" s="836"/>
      <c r="P284" s="347"/>
      <c r="Q284" s="837"/>
      <c r="R284" s="347"/>
      <c r="S284" s="347"/>
      <c r="T284" s="347"/>
      <c r="U284" s="347"/>
    </row>
    <row r="285" spans="2:21">
      <c r="B285" s="837"/>
      <c r="C285" s="837"/>
      <c r="D285" s="837"/>
      <c r="E285" s="837"/>
      <c r="F285" s="847"/>
      <c r="I285" s="837"/>
      <c r="J285" s="837"/>
      <c r="K285" s="837"/>
      <c r="L285" s="837"/>
      <c r="M285" s="837"/>
      <c r="N285" s="836"/>
      <c r="Q285" s="837"/>
    </row>
    <row r="286" spans="2:21">
      <c r="B286" s="793"/>
      <c r="C286" s="848"/>
      <c r="D286" s="848"/>
      <c r="E286" s="848"/>
      <c r="F286" s="848"/>
      <c r="G286" s="347"/>
      <c r="H286" s="347"/>
      <c r="I286" s="793"/>
      <c r="J286" s="848"/>
      <c r="K286" s="848"/>
      <c r="L286" s="848"/>
      <c r="M286" s="848"/>
      <c r="N286" s="848"/>
      <c r="O286" s="347"/>
      <c r="P286" s="347"/>
      <c r="Q286" s="793"/>
      <c r="R286" s="347"/>
      <c r="S286" s="347"/>
      <c r="T286" s="347"/>
      <c r="U286" s="347"/>
    </row>
    <row r="287" spans="2:21">
      <c r="B287" s="846"/>
      <c r="C287" s="846"/>
      <c r="D287" s="846"/>
      <c r="E287" s="846"/>
      <c r="F287" s="847"/>
      <c r="H287" s="347"/>
      <c r="I287" s="846"/>
      <c r="J287" s="846"/>
      <c r="K287" s="846"/>
      <c r="L287" s="846"/>
      <c r="M287" s="846"/>
      <c r="N287" s="847"/>
      <c r="P287" s="347"/>
      <c r="Q287" s="846"/>
      <c r="R287" s="347"/>
      <c r="S287" s="347"/>
    </row>
    <row r="288" spans="2:21">
      <c r="B288" s="837"/>
      <c r="C288" s="837"/>
      <c r="D288" s="837"/>
      <c r="E288" s="837"/>
      <c r="F288" s="847"/>
      <c r="H288" s="347"/>
      <c r="I288" s="837"/>
      <c r="J288" s="837"/>
      <c r="K288" s="837"/>
      <c r="L288" s="837"/>
      <c r="M288" s="837"/>
      <c r="N288" s="836"/>
      <c r="P288" s="347"/>
      <c r="Q288" s="837"/>
      <c r="R288" s="347"/>
      <c r="S288" s="347"/>
      <c r="T288" s="347"/>
      <c r="U288" s="347"/>
    </row>
    <row r="289" spans="2:21">
      <c r="B289" s="837"/>
      <c r="C289" s="837"/>
      <c r="D289" s="837"/>
      <c r="E289" s="837"/>
      <c r="F289" s="847"/>
      <c r="I289" s="837"/>
      <c r="J289" s="837"/>
      <c r="K289" s="837"/>
      <c r="L289" s="837"/>
      <c r="M289" s="837"/>
      <c r="N289" s="836"/>
      <c r="Q289" s="837"/>
    </row>
    <row r="290" spans="2:21">
      <c r="B290" s="837"/>
      <c r="C290" s="837"/>
      <c r="D290" s="837"/>
      <c r="E290" s="837"/>
      <c r="F290" s="847"/>
      <c r="H290" s="347"/>
      <c r="I290" s="837"/>
      <c r="J290" s="837"/>
      <c r="K290" s="837"/>
      <c r="L290" s="837"/>
      <c r="M290" s="837"/>
      <c r="N290" s="836"/>
      <c r="P290" s="347"/>
      <c r="Q290" s="837"/>
      <c r="R290" s="347"/>
      <c r="S290" s="347"/>
      <c r="T290" s="347"/>
      <c r="U290" s="347"/>
    </row>
    <row r="291" spans="2:21">
      <c r="B291" s="837"/>
      <c r="C291" s="837"/>
      <c r="D291" s="837"/>
      <c r="E291" s="837"/>
      <c r="F291" s="847"/>
      <c r="I291" s="837"/>
      <c r="J291" s="837"/>
      <c r="K291" s="837"/>
      <c r="L291" s="837"/>
      <c r="M291" s="837"/>
      <c r="N291" s="836"/>
      <c r="Q291" s="837"/>
    </row>
    <row r="292" spans="2:21">
      <c r="B292" s="837"/>
      <c r="C292" s="837"/>
      <c r="D292" s="837"/>
      <c r="E292" s="837"/>
      <c r="F292" s="847"/>
      <c r="H292" s="347"/>
      <c r="I292" s="837"/>
      <c r="J292" s="837"/>
      <c r="K292" s="837"/>
      <c r="L292" s="837"/>
      <c r="M292" s="837"/>
      <c r="N292" s="836"/>
      <c r="P292" s="347"/>
      <c r="Q292" s="837"/>
      <c r="R292" s="347"/>
      <c r="S292" s="347"/>
      <c r="T292" s="347"/>
      <c r="U292" s="347"/>
    </row>
    <row r="293" spans="2:21">
      <c r="B293" s="837"/>
      <c r="C293" s="837"/>
      <c r="D293" s="837"/>
      <c r="E293" s="837"/>
      <c r="F293" s="847"/>
      <c r="I293" s="837"/>
      <c r="J293" s="837"/>
      <c r="K293" s="837"/>
      <c r="L293" s="837"/>
      <c r="M293" s="837"/>
      <c r="N293" s="836"/>
      <c r="Q293" s="837"/>
    </row>
    <row r="294" spans="2:21">
      <c r="B294" s="837"/>
      <c r="C294" s="837"/>
      <c r="D294" s="837"/>
      <c r="E294" s="837"/>
      <c r="F294" s="847"/>
      <c r="H294" s="347"/>
      <c r="I294" s="837"/>
      <c r="J294" s="837"/>
      <c r="K294" s="837"/>
      <c r="L294" s="837"/>
      <c r="M294" s="837"/>
      <c r="N294" s="836"/>
      <c r="P294" s="347"/>
      <c r="Q294" s="837"/>
      <c r="R294" s="347"/>
      <c r="S294" s="347"/>
      <c r="T294" s="347"/>
      <c r="U294" s="347"/>
    </row>
    <row r="295" spans="2:21">
      <c r="B295" s="837"/>
      <c r="C295" s="837"/>
      <c r="D295" s="837"/>
      <c r="E295" s="837"/>
      <c r="F295" s="847"/>
      <c r="I295" s="837"/>
      <c r="J295" s="837"/>
      <c r="K295" s="837"/>
      <c r="L295" s="837"/>
      <c r="M295" s="837"/>
      <c r="N295" s="836"/>
      <c r="Q295" s="837"/>
    </row>
    <row r="296" spans="2:21">
      <c r="B296" s="837"/>
      <c r="C296" s="837"/>
      <c r="D296" s="837"/>
      <c r="E296" s="837"/>
      <c r="F296" s="847"/>
      <c r="H296" s="347"/>
      <c r="I296" s="837"/>
      <c r="J296" s="837"/>
      <c r="K296" s="837"/>
      <c r="L296" s="837"/>
      <c r="M296" s="837"/>
      <c r="N296" s="836"/>
      <c r="P296" s="347"/>
      <c r="Q296" s="837"/>
      <c r="R296" s="347"/>
      <c r="S296" s="347"/>
      <c r="T296" s="347"/>
      <c r="U296" s="347"/>
    </row>
    <row r="297" spans="2:21">
      <c r="B297" s="837"/>
      <c r="C297" s="837"/>
      <c r="D297" s="837"/>
      <c r="E297" s="837"/>
      <c r="F297" s="847"/>
      <c r="I297" s="837"/>
      <c r="J297" s="837"/>
      <c r="K297" s="837"/>
      <c r="L297" s="837"/>
      <c r="M297" s="837"/>
      <c r="N297" s="836"/>
      <c r="Q297" s="837"/>
    </row>
    <row r="298" spans="2:21">
      <c r="B298" s="347"/>
      <c r="C298" s="838"/>
      <c r="D298" s="838"/>
      <c r="E298" s="838"/>
      <c r="F298" s="848"/>
      <c r="G298" s="347"/>
      <c r="H298" s="347"/>
      <c r="I298" s="347"/>
      <c r="J298" s="838"/>
      <c r="K298" s="838"/>
      <c r="L298" s="838"/>
      <c r="M298" s="838"/>
      <c r="N298" s="838"/>
      <c r="O298" s="347"/>
      <c r="P298" s="347"/>
      <c r="Q298" s="347"/>
      <c r="R298" s="347"/>
      <c r="S298" s="347"/>
      <c r="T298" s="347"/>
      <c r="U298" s="347"/>
    </row>
    <row r="299" spans="2:21">
      <c r="B299" s="837"/>
      <c r="C299" s="837"/>
      <c r="D299" s="837"/>
      <c r="E299" s="837"/>
      <c r="F299" s="847"/>
      <c r="I299" s="837"/>
      <c r="J299" s="837"/>
      <c r="K299" s="837"/>
      <c r="L299" s="837"/>
      <c r="M299" s="837"/>
      <c r="N299" s="836"/>
      <c r="Q299" s="837"/>
    </row>
    <row r="300" spans="2:21">
      <c r="B300" s="837"/>
      <c r="C300" s="837"/>
      <c r="D300" s="837"/>
      <c r="E300" s="837"/>
      <c r="F300" s="847"/>
      <c r="H300" s="347"/>
      <c r="I300" s="837"/>
      <c r="J300" s="837"/>
      <c r="K300" s="837"/>
      <c r="L300" s="837"/>
      <c r="M300" s="837"/>
      <c r="N300" s="836"/>
      <c r="P300" s="347"/>
      <c r="Q300" s="837"/>
      <c r="R300" s="347"/>
      <c r="S300" s="347"/>
      <c r="T300" s="347"/>
      <c r="U300" s="347"/>
    </row>
    <row r="301" spans="2:21">
      <c r="B301" s="837"/>
      <c r="C301" s="837"/>
      <c r="D301" s="837"/>
      <c r="E301" s="837"/>
      <c r="F301" s="847"/>
      <c r="I301" s="837"/>
      <c r="J301" s="837"/>
      <c r="K301" s="837"/>
      <c r="L301" s="837"/>
      <c r="M301" s="837"/>
      <c r="N301" s="836"/>
      <c r="Q301" s="837"/>
    </row>
    <row r="302" spans="2:21">
      <c r="B302" s="837"/>
      <c r="C302" s="837"/>
      <c r="D302" s="837"/>
      <c r="E302" s="837"/>
      <c r="F302" s="847"/>
      <c r="H302" s="347"/>
      <c r="I302" s="837"/>
      <c r="J302" s="837"/>
      <c r="K302" s="837"/>
      <c r="L302" s="837"/>
      <c r="M302" s="837"/>
      <c r="N302" s="836"/>
      <c r="P302" s="347"/>
      <c r="Q302" s="837"/>
      <c r="R302" s="347"/>
      <c r="S302" s="347"/>
      <c r="T302" s="347"/>
      <c r="U302" s="347"/>
    </row>
    <row r="303" spans="2:21">
      <c r="B303" s="837"/>
      <c r="C303" s="837"/>
      <c r="D303" s="837"/>
      <c r="E303" s="837"/>
      <c r="F303" s="847"/>
      <c r="I303" s="837"/>
      <c r="J303" s="837"/>
      <c r="K303" s="837"/>
      <c r="L303" s="837"/>
      <c r="M303" s="837"/>
      <c r="N303" s="836"/>
      <c r="Q303" s="837"/>
    </row>
    <row r="304" spans="2:21">
      <c r="B304" s="837"/>
      <c r="C304" s="837"/>
      <c r="D304" s="837"/>
      <c r="E304" s="837"/>
      <c r="F304" s="847"/>
      <c r="H304" s="837"/>
      <c r="I304" s="837"/>
      <c r="J304" s="837"/>
      <c r="K304" s="837"/>
      <c r="L304" s="837"/>
      <c r="M304" s="837"/>
      <c r="N304" s="836"/>
      <c r="P304" s="837"/>
      <c r="Q304" s="837"/>
      <c r="R304" s="837"/>
      <c r="S304" s="837"/>
      <c r="T304" s="836"/>
      <c r="U304" s="836"/>
    </row>
    <row r="305" spans="2:21">
      <c r="B305" s="837"/>
      <c r="C305" s="837"/>
      <c r="D305" s="837"/>
      <c r="E305" s="837"/>
      <c r="F305" s="847"/>
      <c r="I305" s="837"/>
      <c r="J305" s="837"/>
      <c r="K305" s="837"/>
      <c r="L305" s="837"/>
      <c r="M305" s="837"/>
      <c r="N305" s="836"/>
      <c r="Q305" s="837"/>
    </row>
    <row r="306" spans="2:21">
      <c r="B306" s="837"/>
      <c r="C306" s="837"/>
      <c r="D306" s="837"/>
      <c r="E306" s="837"/>
      <c r="F306" s="847"/>
      <c r="H306" s="347"/>
      <c r="I306" s="837"/>
      <c r="J306" s="837"/>
      <c r="K306" s="837"/>
      <c r="L306" s="837"/>
      <c r="M306" s="837"/>
      <c r="N306" s="836"/>
      <c r="P306" s="347"/>
      <c r="Q306" s="837"/>
      <c r="R306" s="347"/>
      <c r="S306" s="347"/>
      <c r="T306" s="347"/>
      <c r="U306" s="347"/>
    </row>
    <row r="307" spans="2:21">
      <c r="B307" s="837"/>
      <c r="C307" s="837"/>
      <c r="D307" s="837"/>
      <c r="E307" s="837"/>
      <c r="F307" s="847"/>
      <c r="I307" s="837"/>
      <c r="J307" s="837"/>
      <c r="K307" s="837"/>
      <c r="L307" s="837"/>
      <c r="M307" s="837"/>
      <c r="N307" s="836"/>
      <c r="Q307" s="837"/>
    </row>
    <row r="308" spans="2:21">
      <c r="B308" s="837"/>
      <c r="C308" s="837"/>
      <c r="D308" s="837"/>
      <c r="E308" s="837"/>
      <c r="F308" s="847"/>
      <c r="H308" s="347"/>
      <c r="I308" s="837"/>
      <c r="J308" s="837"/>
      <c r="K308" s="837"/>
      <c r="L308" s="837"/>
      <c r="M308" s="837"/>
      <c r="N308" s="836"/>
      <c r="P308" s="347"/>
      <c r="Q308" s="837"/>
      <c r="R308" s="347"/>
      <c r="S308" s="347"/>
      <c r="T308" s="347"/>
      <c r="U308" s="347"/>
    </row>
    <row r="309" spans="2:21">
      <c r="B309" s="837"/>
      <c r="C309" s="837"/>
      <c r="D309" s="837"/>
      <c r="E309" s="837"/>
      <c r="F309" s="847"/>
      <c r="I309" s="837"/>
      <c r="J309" s="837"/>
      <c r="K309" s="837"/>
      <c r="L309" s="837"/>
      <c r="M309" s="837"/>
      <c r="N309" s="836"/>
      <c r="Q309" s="837"/>
    </row>
    <row r="310" spans="2:21">
      <c r="B310" s="347"/>
      <c r="C310" s="838"/>
      <c r="D310" s="838"/>
      <c r="E310" s="838"/>
      <c r="F310" s="848"/>
      <c r="G310" s="347"/>
      <c r="H310" s="347"/>
      <c r="I310" s="347"/>
      <c r="J310" s="838"/>
      <c r="K310" s="838"/>
      <c r="L310" s="838"/>
      <c r="M310" s="838"/>
      <c r="N310" s="838"/>
      <c r="O310" s="347"/>
      <c r="P310" s="347"/>
      <c r="Q310" s="347"/>
      <c r="R310" s="347"/>
      <c r="S310" s="347"/>
      <c r="T310" s="347"/>
      <c r="U310" s="347"/>
    </row>
    <row r="311" spans="2:21">
      <c r="B311" s="837"/>
      <c r="C311" s="837"/>
      <c r="D311" s="837"/>
      <c r="E311" s="837"/>
      <c r="F311" s="847"/>
      <c r="I311" s="837"/>
      <c r="J311" s="837"/>
      <c r="K311" s="837"/>
      <c r="L311" s="837"/>
      <c r="M311" s="837"/>
      <c r="N311" s="836"/>
      <c r="Q311" s="837"/>
    </row>
    <row r="312" spans="2:21">
      <c r="B312" s="837"/>
      <c r="C312" s="837"/>
      <c r="D312" s="837"/>
      <c r="E312" s="837"/>
      <c r="F312" s="847"/>
      <c r="H312" s="347"/>
      <c r="I312" s="837"/>
      <c r="J312" s="837"/>
      <c r="K312" s="837"/>
      <c r="L312" s="837"/>
      <c r="M312" s="837"/>
      <c r="N312" s="836"/>
      <c r="P312" s="347"/>
      <c r="Q312" s="837"/>
      <c r="R312" s="347"/>
      <c r="S312" s="347"/>
      <c r="T312" s="347"/>
      <c r="U312" s="347"/>
    </row>
    <row r="313" spans="2:21">
      <c r="B313" s="837"/>
      <c r="C313" s="837"/>
      <c r="D313" s="837"/>
      <c r="E313" s="837"/>
      <c r="F313" s="847"/>
      <c r="I313" s="837"/>
      <c r="J313" s="837"/>
      <c r="K313" s="837"/>
      <c r="L313" s="837"/>
      <c r="M313" s="837"/>
      <c r="N313" s="836"/>
      <c r="Q313" s="837"/>
    </row>
    <row r="314" spans="2:21">
      <c r="B314" s="837"/>
      <c r="C314" s="837"/>
      <c r="D314" s="837"/>
      <c r="E314" s="837"/>
      <c r="F314" s="847"/>
      <c r="H314" s="347"/>
      <c r="I314" s="837"/>
      <c r="J314" s="837"/>
      <c r="K314" s="837"/>
      <c r="L314" s="837"/>
      <c r="M314" s="837"/>
      <c r="N314" s="836"/>
      <c r="P314" s="347"/>
      <c r="Q314" s="837"/>
      <c r="R314" s="347"/>
      <c r="S314" s="347"/>
      <c r="T314" s="347"/>
      <c r="U314" s="347"/>
    </row>
    <row r="315" spans="2:21">
      <c r="B315" s="837"/>
      <c r="C315" s="837"/>
      <c r="D315" s="837"/>
      <c r="E315" s="837"/>
      <c r="F315" s="847"/>
      <c r="I315" s="837"/>
      <c r="J315" s="837"/>
      <c r="K315" s="837"/>
      <c r="L315" s="837"/>
      <c r="M315" s="837"/>
      <c r="N315" s="836"/>
      <c r="Q315" s="837"/>
    </row>
    <row r="316" spans="2:21">
      <c r="B316" s="837"/>
      <c r="C316" s="837"/>
      <c r="D316" s="837"/>
      <c r="E316" s="837"/>
      <c r="F316" s="847"/>
      <c r="H316" s="347"/>
      <c r="I316" s="837"/>
      <c r="J316" s="837"/>
      <c r="K316" s="837"/>
      <c r="L316" s="837"/>
      <c r="M316" s="837"/>
      <c r="N316" s="836"/>
      <c r="P316" s="347"/>
      <c r="Q316" s="837"/>
      <c r="R316" s="347"/>
      <c r="S316" s="347"/>
      <c r="T316" s="347"/>
      <c r="U316" s="347"/>
    </row>
    <row r="317" spans="2:21">
      <c r="B317" s="837"/>
      <c r="C317" s="837"/>
      <c r="D317" s="837"/>
      <c r="E317" s="837"/>
      <c r="F317" s="847"/>
      <c r="I317" s="837"/>
      <c r="J317" s="837"/>
      <c r="K317" s="837"/>
      <c r="L317" s="837"/>
      <c r="M317" s="837"/>
      <c r="N317" s="836"/>
      <c r="Q317" s="837"/>
    </row>
    <row r="318" spans="2:21">
      <c r="B318" s="837"/>
      <c r="C318" s="837"/>
      <c r="D318" s="837"/>
      <c r="E318" s="837"/>
      <c r="F318" s="847"/>
      <c r="H318" s="347"/>
      <c r="I318" s="837"/>
      <c r="J318" s="837"/>
      <c r="K318" s="837"/>
      <c r="L318" s="837"/>
      <c r="M318" s="837"/>
      <c r="N318" s="836"/>
      <c r="P318" s="347"/>
      <c r="Q318" s="837"/>
      <c r="R318" s="347"/>
      <c r="S318" s="347"/>
      <c r="T318" s="347"/>
      <c r="U318" s="347"/>
    </row>
    <row r="319" spans="2:21">
      <c r="B319" s="837"/>
      <c r="C319" s="837"/>
      <c r="D319" s="837"/>
      <c r="E319" s="837"/>
      <c r="F319" s="847"/>
      <c r="I319" s="837"/>
      <c r="J319" s="837"/>
      <c r="K319" s="837"/>
      <c r="L319" s="837"/>
      <c r="M319" s="837"/>
      <c r="N319" s="836"/>
      <c r="Q319" s="837"/>
    </row>
    <row r="320" spans="2:21">
      <c r="B320" s="837"/>
      <c r="C320" s="837"/>
      <c r="D320" s="837"/>
      <c r="E320" s="837"/>
      <c r="F320" s="847"/>
      <c r="H320" s="347"/>
      <c r="I320" s="837"/>
      <c r="J320" s="837"/>
      <c r="K320" s="837"/>
      <c r="L320" s="837"/>
      <c r="M320" s="837"/>
      <c r="N320" s="836"/>
      <c r="P320" s="347"/>
      <c r="Q320" s="837"/>
      <c r="R320" s="347"/>
      <c r="S320" s="347"/>
      <c r="T320" s="347"/>
      <c r="U320" s="347"/>
    </row>
    <row r="321" spans="2:21">
      <c r="B321" s="837"/>
      <c r="C321" s="837"/>
      <c r="D321" s="837"/>
      <c r="E321" s="837"/>
      <c r="F321" s="847"/>
      <c r="I321" s="837"/>
      <c r="J321" s="837"/>
      <c r="K321" s="837"/>
      <c r="L321" s="837"/>
      <c r="M321" s="837"/>
      <c r="N321" s="836"/>
      <c r="Q321" s="837"/>
    </row>
    <row r="322" spans="2:21">
      <c r="B322" s="837"/>
      <c r="C322" s="837"/>
      <c r="D322" s="837"/>
      <c r="E322" s="837"/>
      <c r="F322" s="847"/>
      <c r="H322" s="347"/>
      <c r="I322" s="837"/>
      <c r="J322" s="837"/>
      <c r="K322" s="837"/>
      <c r="L322" s="837"/>
      <c r="M322" s="837"/>
      <c r="N322" s="836"/>
      <c r="P322" s="347"/>
      <c r="Q322" s="837"/>
      <c r="R322" s="347"/>
      <c r="S322" s="347"/>
      <c r="T322" s="347"/>
      <c r="U322" s="347"/>
    </row>
    <row r="323" spans="2:21">
      <c r="B323" s="347"/>
      <c r="C323" s="838"/>
      <c r="D323" s="838"/>
      <c r="E323" s="838"/>
      <c r="F323" s="848"/>
      <c r="G323" s="347"/>
      <c r="I323" s="347"/>
      <c r="J323" s="838"/>
      <c r="K323" s="838"/>
      <c r="L323" s="838"/>
      <c r="M323" s="838"/>
      <c r="N323" s="838"/>
      <c r="O323" s="347"/>
      <c r="Q323" s="347"/>
    </row>
    <row r="324" spans="2:21">
      <c r="B324" s="837"/>
      <c r="C324" s="837"/>
      <c r="D324" s="837"/>
      <c r="E324" s="837"/>
      <c r="F324" s="847"/>
      <c r="H324" s="347"/>
      <c r="I324" s="837"/>
      <c r="J324" s="837"/>
      <c r="K324" s="837"/>
      <c r="L324" s="837"/>
      <c r="M324" s="837"/>
      <c r="N324" s="836"/>
      <c r="P324" s="347"/>
      <c r="Q324" s="837"/>
      <c r="R324" s="347"/>
      <c r="S324" s="347"/>
      <c r="T324" s="347"/>
      <c r="U324" s="347"/>
    </row>
    <row r="325" spans="2:21">
      <c r="B325" s="347"/>
      <c r="C325" s="838"/>
      <c r="D325" s="838"/>
      <c r="E325" s="838"/>
      <c r="F325" s="848"/>
      <c r="G325" s="347"/>
      <c r="I325" s="347"/>
      <c r="J325" s="838"/>
      <c r="K325" s="838"/>
      <c r="L325" s="838"/>
      <c r="M325" s="838"/>
      <c r="N325" s="838"/>
      <c r="O325" s="347"/>
      <c r="Q325" s="347"/>
    </row>
    <row r="326" spans="2:21">
      <c r="B326" s="837"/>
      <c r="C326" s="837"/>
      <c r="D326" s="837"/>
      <c r="E326" s="837"/>
      <c r="F326" s="847"/>
      <c r="H326" s="347"/>
      <c r="I326" s="837"/>
      <c r="J326" s="837"/>
      <c r="K326" s="837"/>
      <c r="L326" s="837"/>
      <c r="M326" s="837"/>
      <c r="N326" s="836"/>
      <c r="P326" s="347"/>
      <c r="Q326" s="837"/>
      <c r="R326" s="347"/>
      <c r="S326" s="347"/>
      <c r="T326" s="347"/>
      <c r="U326" s="347"/>
    </row>
    <row r="327" spans="2:21">
      <c r="B327" s="837"/>
      <c r="C327" s="837"/>
      <c r="D327" s="837"/>
      <c r="E327" s="837"/>
      <c r="F327" s="847"/>
      <c r="I327" s="837"/>
      <c r="J327" s="837"/>
      <c r="K327" s="837"/>
      <c r="L327" s="837"/>
      <c r="M327" s="837"/>
      <c r="N327" s="836"/>
      <c r="Q327" s="837"/>
    </row>
    <row r="328" spans="2:21">
      <c r="B328" s="837"/>
      <c r="C328" s="837"/>
      <c r="D328" s="837"/>
      <c r="E328" s="837"/>
      <c r="F328" s="847"/>
      <c r="H328" s="347"/>
      <c r="I328" s="837"/>
      <c r="J328" s="837"/>
      <c r="K328" s="837"/>
      <c r="L328" s="837"/>
      <c r="M328" s="837"/>
      <c r="N328" s="836"/>
      <c r="P328" s="347"/>
      <c r="Q328" s="837"/>
      <c r="R328" s="347"/>
      <c r="S328" s="347"/>
      <c r="T328" s="347"/>
      <c r="U328" s="347"/>
    </row>
    <row r="329" spans="2:21">
      <c r="B329" s="837"/>
      <c r="C329" s="837"/>
      <c r="D329" s="837"/>
      <c r="E329" s="837"/>
      <c r="F329" s="847"/>
      <c r="I329" s="837"/>
      <c r="J329" s="837"/>
      <c r="K329" s="837"/>
      <c r="L329" s="837"/>
      <c r="M329" s="837"/>
      <c r="N329" s="836"/>
      <c r="Q329" s="837"/>
    </row>
    <row r="330" spans="2:21">
      <c r="B330" s="837"/>
      <c r="C330" s="837"/>
      <c r="D330" s="837"/>
      <c r="E330" s="837"/>
      <c r="F330" s="847"/>
      <c r="H330" s="347"/>
      <c r="I330" s="837"/>
      <c r="J330" s="837"/>
      <c r="K330" s="837"/>
      <c r="L330" s="837"/>
      <c r="M330" s="837"/>
      <c r="N330" s="836"/>
      <c r="P330" s="347"/>
      <c r="Q330" s="837"/>
      <c r="R330" s="347"/>
      <c r="S330" s="347"/>
      <c r="T330" s="347"/>
      <c r="U330" s="347"/>
    </row>
    <row r="331" spans="2:21">
      <c r="B331" s="347"/>
      <c r="C331" s="838"/>
      <c r="D331" s="838"/>
      <c r="E331" s="838"/>
      <c r="F331" s="848"/>
      <c r="G331" s="347"/>
      <c r="I331" s="347"/>
      <c r="J331" s="838"/>
      <c r="K331" s="838"/>
      <c r="L331" s="838"/>
      <c r="M331" s="838"/>
      <c r="N331" s="838"/>
      <c r="O331" s="347"/>
      <c r="Q331" s="347"/>
    </row>
    <row r="332" spans="2:21">
      <c r="B332" s="837"/>
      <c r="C332" s="837"/>
      <c r="D332" s="837"/>
      <c r="E332" s="837"/>
      <c r="F332" s="847"/>
      <c r="H332" s="347"/>
      <c r="I332" s="837"/>
      <c r="J332" s="837"/>
      <c r="K332" s="837"/>
      <c r="L332" s="837"/>
      <c r="M332" s="837"/>
      <c r="N332" s="836"/>
      <c r="P332" s="347"/>
      <c r="Q332" s="837"/>
      <c r="R332" s="347"/>
      <c r="S332" s="347"/>
      <c r="T332" s="347"/>
      <c r="U332" s="347"/>
    </row>
    <row r="333" spans="2:21">
      <c r="B333" s="837"/>
      <c r="C333" s="837"/>
      <c r="D333" s="837"/>
      <c r="E333" s="837"/>
      <c r="F333" s="847"/>
      <c r="I333" s="837"/>
      <c r="J333" s="837"/>
      <c r="K333" s="837"/>
      <c r="L333" s="837"/>
      <c r="M333" s="837"/>
      <c r="N333" s="836"/>
      <c r="Q333" s="837"/>
    </row>
    <row r="334" spans="2:21">
      <c r="B334" s="837"/>
      <c r="C334" s="837"/>
      <c r="D334" s="837"/>
      <c r="E334" s="837"/>
      <c r="F334" s="847"/>
      <c r="H334" s="347"/>
      <c r="I334" s="837"/>
      <c r="J334" s="837"/>
      <c r="K334" s="837"/>
      <c r="L334" s="837"/>
      <c r="M334" s="837"/>
      <c r="N334" s="836"/>
      <c r="P334" s="347"/>
      <c r="Q334" s="837"/>
      <c r="R334" s="347"/>
      <c r="S334" s="347"/>
      <c r="T334" s="347"/>
      <c r="U334" s="347"/>
    </row>
    <row r="335" spans="2:21">
      <c r="B335" s="837"/>
      <c r="C335" s="837"/>
      <c r="D335" s="837"/>
      <c r="E335" s="837"/>
      <c r="F335" s="847"/>
      <c r="I335" s="837"/>
      <c r="J335" s="837"/>
      <c r="K335" s="837"/>
      <c r="L335" s="837"/>
      <c r="M335" s="837"/>
      <c r="N335" s="836"/>
      <c r="Q335" s="837"/>
    </row>
    <row r="336" spans="2:21">
      <c r="B336" s="837"/>
      <c r="C336" s="837"/>
      <c r="D336" s="837"/>
      <c r="E336" s="837"/>
      <c r="F336" s="847"/>
      <c r="I336" s="837"/>
      <c r="J336" s="837"/>
      <c r="K336" s="837"/>
      <c r="L336" s="837"/>
      <c r="M336" s="837"/>
      <c r="N336" s="836"/>
      <c r="Q336" s="837"/>
    </row>
    <row r="337" spans="2:21">
      <c r="B337" s="837"/>
      <c r="C337" s="837"/>
      <c r="D337" s="837"/>
      <c r="E337" s="837"/>
      <c r="F337" s="847"/>
      <c r="H337" s="347"/>
      <c r="I337" s="837"/>
      <c r="J337" s="837"/>
      <c r="K337" s="837"/>
      <c r="L337" s="837"/>
      <c r="M337" s="837"/>
      <c r="N337" s="836"/>
      <c r="P337" s="347"/>
      <c r="Q337" s="837"/>
      <c r="R337" s="347"/>
      <c r="S337" s="347"/>
      <c r="T337" s="347"/>
      <c r="U337" s="347"/>
    </row>
    <row r="338" spans="2:21">
      <c r="B338" s="837"/>
      <c r="C338" s="837"/>
      <c r="D338" s="837"/>
      <c r="E338" s="837"/>
      <c r="F338" s="847"/>
      <c r="H338" s="347"/>
      <c r="I338" s="837"/>
      <c r="J338" s="837"/>
      <c r="K338" s="837"/>
      <c r="L338" s="837"/>
      <c r="M338" s="837"/>
      <c r="N338" s="836"/>
      <c r="P338" s="347"/>
      <c r="Q338" s="837"/>
      <c r="R338" s="347"/>
      <c r="S338" s="347"/>
      <c r="T338" s="347"/>
      <c r="U338" s="347"/>
    </row>
    <row r="339" spans="2:21">
      <c r="B339" s="837"/>
      <c r="C339" s="837"/>
      <c r="D339" s="837"/>
      <c r="E339" s="837"/>
      <c r="F339" s="847"/>
      <c r="I339" s="837"/>
      <c r="J339" s="837"/>
      <c r="K339" s="837"/>
      <c r="L339" s="837"/>
      <c r="M339" s="837"/>
      <c r="N339" s="836"/>
      <c r="Q339" s="837"/>
    </row>
    <row r="340" spans="2:21">
      <c r="B340" s="837"/>
      <c r="C340" s="837"/>
      <c r="D340" s="837"/>
      <c r="E340" s="837"/>
      <c r="F340" s="847"/>
      <c r="H340" s="347"/>
      <c r="I340" s="837"/>
      <c r="J340" s="837"/>
      <c r="K340" s="837"/>
      <c r="L340" s="837"/>
      <c r="M340" s="837"/>
      <c r="N340" s="836"/>
      <c r="P340" s="347"/>
      <c r="Q340" s="837"/>
      <c r="R340" s="347"/>
      <c r="S340" s="347"/>
      <c r="T340" s="347"/>
      <c r="U340" s="347"/>
    </row>
    <row r="341" spans="2:21">
      <c r="B341" s="347"/>
      <c r="C341" s="838"/>
      <c r="D341" s="838"/>
      <c r="E341" s="838"/>
      <c r="F341" s="848"/>
      <c r="G341" s="347"/>
      <c r="I341" s="347"/>
      <c r="J341" s="838"/>
      <c r="K341" s="838"/>
      <c r="L341" s="838"/>
      <c r="M341" s="838"/>
      <c r="N341" s="838"/>
      <c r="O341" s="347"/>
      <c r="Q341" s="347"/>
    </row>
    <row r="342" spans="2:21">
      <c r="B342" s="347"/>
      <c r="C342" s="838"/>
      <c r="D342" s="838"/>
      <c r="E342" s="838"/>
      <c r="F342" s="848"/>
      <c r="G342" s="347"/>
      <c r="H342" s="347"/>
      <c r="I342" s="347"/>
      <c r="J342" s="838"/>
      <c r="K342" s="838"/>
      <c r="L342" s="838"/>
      <c r="M342" s="838"/>
      <c r="N342" s="838"/>
      <c r="O342" s="347"/>
      <c r="P342" s="347"/>
      <c r="Q342" s="347"/>
      <c r="R342" s="347"/>
      <c r="S342" s="347"/>
      <c r="T342" s="347"/>
      <c r="U342" s="347"/>
    </row>
    <row r="343" spans="2:21">
      <c r="B343" s="837"/>
      <c r="C343" s="837"/>
      <c r="D343" s="837"/>
      <c r="E343" s="837"/>
      <c r="F343" s="847"/>
      <c r="I343" s="837"/>
      <c r="J343" s="837"/>
      <c r="K343" s="837"/>
      <c r="L343" s="837"/>
      <c r="M343" s="837"/>
      <c r="N343" s="836"/>
      <c r="Q343" s="837"/>
    </row>
    <row r="344" spans="2:21">
      <c r="B344" s="837"/>
      <c r="C344" s="837"/>
      <c r="D344" s="837"/>
      <c r="E344" s="837"/>
      <c r="F344" s="847"/>
      <c r="H344" s="347"/>
      <c r="I344" s="837"/>
      <c r="J344" s="837"/>
      <c r="K344" s="837"/>
      <c r="L344" s="837"/>
      <c r="M344" s="837"/>
      <c r="N344" s="836"/>
      <c r="P344" s="347"/>
      <c r="Q344" s="837"/>
      <c r="S344" s="347"/>
      <c r="T344" s="347"/>
      <c r="U344" s="347"/>
    </row>
    <row r="345" spans="2:21">
      <c r="B345" s="837"/>
      <c r="C345" s="837"/>
      <c r="D345" s="837"/>
      <c r="E345" s="837"/>
      <c r="F345" s="847"/>
      <c r="I345" s="837"/>
      <c r="J345" s="837"/>
      <c r="K345" s="837"/>
      <c r="L345" s="837"/>
      <c r="M345" s="837"/>
      <c r="N345" s="836"/>
      <c r="Q345" s="837"/>
    </row>
    <row r="346" spans="2:21">
      <c r="B346" s="347"/>
      <c r="C346" s="347"/>
      <c r="D346" s="347"/>
      <c r="E346" s="347"/>
      <c r="F346" s="848"/>
      <c r="H346" s="347"/>
      <c r="I346" s="347"/>
      <c r="J346" s="347"/>
      <c r="K346" s="347"/>
      <c r="L346" s="347"/>
      <c r="M346" s="347"/>
      <c r="N346" s="838"/>
      <c r="P346" s="347"/>
      <c r="Q346" s="347"/>
      <c r="R346" s="347"/>
      <c r="S346" s="347"/>
      <c r="T346" s="347"/>
      <c r="U346" s="347"/>
    </row>
    <row r="347" spans="2:21">
      <c r="B347" s="837"/>
      <c r="C347" s="837"/>
      <c r="D347" s="837"/>
      <c r="E347" s="837"/>
      <c r="F347" s="847"/>
      <c r="I347" s="837"/>
      <c r="J347" s="837"/>
      <c r="K347" s="837"/>
      <c r="L347" s="837"/>
      <c r="M347" s="837"/>
      <c r="N347" s="836"/>
      <c r="Q347" s="837"/>
    </row>
    <row r="348" spans="2:21">
      <c r="B348" s="837"/>
      <c r="C348" s="837"/>
      <c r="D348" s="837"/>
      <c r="E348" s="837"/>
      <c r="F348" s="847"/>
      <c r="H348" s="347"/>
      <c r="I348" s="837"/>
      <c r="J348" s="837"/>
      <c r="K348" s="837"/>
      <c r="L348" s="837"/>
      <c r="M348" s="837"/>
      <c r="N348" s="836"/>
      <c r="P348" s="347"/>
      <c r="Q348" s="837"/>
      <c r="R348" s="347"/>
      <c r="S348" s="347"/>
      <c r="T348" s="347"/>
      <c r="U348" s="347"/>
    </row>
    <row r="349" spans="2:21">
      <c r="B349" s="837"/>
      <c r="C349" s="837"/>
      <c r="D349" s="837"/>
      <c r="E349" s="837"/>
      <c r="F349" s="847"/>
      <c r="H349" s="347"/>
      <c r="I349" s="837"/>
      <c r="J349" s="837"/>
      <c r="K349" s="837"/>
      <c r="L349" s="837"/>
      <c r="M349" s="837"/>
      <c r="N349" s="836"/>
      <c r="P349" s="347"/>
      <c r="Q349" s="837"/>
      <c r="R349" s="347"/>
      <c r="S349" s="347"/>
      <c r="T349" s="347"/>
      <c r="U349" s="347"/>
    </row>
    <row r="350" spans="2:21">
      <c r="B350" s="837"/>
      <c r="C350" s="837"/>
      <c r="D350" s="837"/>
      <c r="E350" s="837"/>
      <c r="F350" s="847"/>
      <c r="I350" s="837"/>
      <c r="J350" s="837"/>
      <c r="K350" s="837"/>
      <c r="L350" s="837"/>
      <c r="M350" s="837"/>
      <c r="N350" s="836"/>
      <c r="Q350" s="837"/>
    </row>
    <row r="351" spans="2:21">
      <c r="B351" s="837"/>
      <c r="C351" s="837"/>
      <c r="D351" s="837"/>
      <c r="E351" s="837"/>
      <c r="F351" s="847"/>
      <c r="I351" s="837"/>
      <c r="J351" s="837"/>
      <c r="K351" s="837"/>
      <c r="L351" s="837"/>
      <c r="M351" s="837"/>
      <c r="N351" s="836"/>
      <c r="Q351" s="837"/>
    </row>
    <row r="352" spans="2:21">
      <c r="B352" s="837"/>
      <c r="C352" s="837"/>
      <c r="D352" s="837"/>
      <c r="E352" s="837"/>
      <c r="F352" s="847"/>
      <c r="H352" s="347"/>
      <c r="I352" s="837"/>
      <c r="J352" s="837"/>
      <c r="K352" s="837"/>
      <c r="L352" s="837"/>
      <c r="M352" s="837"/>
      <c r="N352" s="836"/>
      <c r="P352" s="347"/>
      <c r="Q352" s="837"/>
      <c r="R352" s="347"/>
      <c r="S352" s="347"/>
      <c r="T352" s="347"/>
      <c r="U352" s="347"/>
    </row>
    <row r="353" spans="2:21">
      <c r="B353" s="837"/>
      <c r="C353" s="837"/>
      <c r="D353" s="837"/>
      <c r="E353" s="837"/>
      <c r="F353" s="847"/>
      <c r="I353" s="837"/>
      <c r="J353" s="837"/>
      <c r="K353" s="837"/>
      <c r="L353" s="837"/>
      <c r="M353" s="837"/>
      <c r="N353" s="836"/>
      <c r="Q353" s="837"/>
    </row>
    <row r="354" spans="2:21">
      <c r="B354" s="347"/>
      <c r="C354" s="838"/>
      <c r="D354" s="838"/>
      <c r="E354" s="838"/>
      <c r="F354" s="848"/>
      <c r="G354" s="837"/>
      <c r="H354" s="347"/>
      <c r="I354" s="347"/>
      <c r="J354" s="838"/>
      <c r="K354" s="838"/>
      <c r="L354" s="838"/>
      <c r="M354" s="838"/>
      <c r="N354" s="838"/>
      <c r="O354" s="837"/>
      <c r="P354" s="347"/>
      <c r="Q354" s="347"/>
      <c r="R354" s="347"/>
      <c r="S354" s="347"/>
      <c r="T354" s="347"/>
      <c r="U354" s="347"/>
    </row>
    <row r="355" spans="2:21">
      <c r="B355" s="837"/>
      <c r="C355" s="837"/>
      <c r="D355" s="837"/>
      <c r="E355" s="837"/>
      <c r="F355" s="847"/>
      <c r="I355" s="837"/>
      <c r="J355" s="837"/>
      <c r="K355" s="837"/>
      <c r="L355" s="837"/>
      <c r="M355" s="837"/>
      <c r="N355" s="836"/>
      <c r="Q355" s="837"/>
    </row>
    <row r="356" spans="2:21">
      <c r="B356" s="837"/>
      <c r="C356" s="837"/>
      <c r="D356" s="837"/>
      <c r="E356" s="837"/>
      <c r="F356" s="847"/>
      <c r="H356" s="347"/>
      <c r="I356" s="837"/>
      <c r="J356" s="837"/>
      <c r="K356" s="837"/>
      <c r="L356" s="837"/>
      <c r="M356" s="837"/>
      <c r="N356" s="836"/>
      <c r="P356" s="347"/>
      <c r="Q356" s="837"/>
      <c r="R356" s="347"/>
      <c r="S356" s="347"/>
      <c r="T356" s="347"/>
      <c r="U356" s="347"/>
    </row>
    <row r="357" spans="2:21">
      <c r="B357" s="837"/>
      <c r="C357" s="837"/>
      <c r="D357" s="837"/>
      <c r="E357" s="837"/>
      <c r="F357" s="847"/>
      <c r="I357" s="837"/>
      <c r="J357" s="837"/>
      <c r="K357" s="837"/>
      <c r="L357" s="837"/>
      <c r="M357" s="837"/>
      <c r="N357" s="836"/>
      <c r="Q357" s="837"/>
    </row>
    <row r="358" spans="2:21">
      <c r="B358" s="837"/>
      <c r="C358" s="837"/>
      <c r="D358" s="837"/>
      <c r="E358" s="837"/>
      <c r="F358" s="847"/>
      <c r="H358" s="347"/>
      <c r="I358" s="837"/>
      <c r="J358" s="837"/>
      <c r="K358" s="837"/>
      <c r="L358" s="837"/>
      <c r="M358" s="837"/>
      <c r="N358" s="836"/>
      <c r="P358" s="347"/>
      <c r="Q358" s="837"/>
      <c r="R358" s="347"/>
      <c r="S358" s="347"/>
      <c r="T358" s="347"/>
      <c r="U358" s="347"/>
    </row>
    <row r="359" spans="2:21">
      <c r="B359" s="837"/>
      <c r="C359" s="837"/>
      <c r="D359" s="837"/>
      <c r="E359" s="837"/>
      <c r="F359" s="847"/>
      <c r="I359" s="837"/>
      <c r="J359" s="837"/>
      <c r="K359" s="837"/>
      <c r="L359" s="837"/>
      <c r="M359" s="837"/>
      <c r="N359" s="836"/>
      <c r="Q359" s="837"/>
    </row>
    <row r="360" spans="2:21">
      <c r="B360" s="347"/>
      <c r="C360" s="838"/>
      <c r="D360" s="838"/>
      <c r="E360" s="838"/>
      <c r="F360" s="848"/>
      <c r="G360" s="347"/>
      <c r="H360" s="347"/>
      <c r="I360" s="347"/>
      <c r="J360" s="838"/>
      <c r="K360" s="838"/>
      <c r="L360" s="838"/>
      <c r="M360" s="838"/>
      <c r="N360" s="838"/>
      <c r="O360" s="347"/>
      <c r="P360" s="347"/>
      <c r="Q360" s="347"/>
      <c r="R360" s="347"/>
      <c r="S360" s="347"/>
      <c r="T360" s="347"/>
      <c r="U360" s="347"/>
    </row>
    <row r="361" spans="2:21">
      <c r="B361" s="347"/>
      <c r="C361" s="838"/>
      <c r="D361" s="838"/>
      <c r="E361" s="838"/>
      <c r="F361" s="848"/>
      <c r="G361" s="347"/>
      <c r="I361" s="347"/>
      <c r="J361" s="838"/>
      <c r="K361" s="838"/>
      <c r="L361" s="838"/>
      <c r="M361" s="838"/>
      <c r="N361" s="838"/>
      <c r="O361" s="347"/>
      <c r="Q361" s="347"/>
    </row>
    <row r="362" spans="2:21">
      <c r="B362" s="837"/>
      <c r="C362" s="837"/>
      <c r="D362" s="837"/>
      <c r="E362" s="837"/>
      <c r="F362" s="847"/>
      <c r="H362" s="347"/>
      <c r="I362" s="837"/>
      <c r="J362" s="837"/>
      <c r="K362" s="837"/>
      <c r="L362" s="837"/>
      <c r="M362" s="837"/>
      <c r="N362" s="836"/>
      <c r="P362" s="347"/>
      <c r="Q362" s="837"/>
      <c r="R362" s="347"/>
      <c r="S362" s="347"/>
      <c r="T362" s="347"/>
      <c r="U362" s="347"/>
    </row>
    <row r="363" spans="2:21">
      <c r="B363" s="837"/>
      <c r="C363" s="837"/>
      <c r="D363" s="837"/>
      <c r="E363" s="837"/>
      <c r="F363" s="847"/>
      <c r="I363" s="837"/>
      <c r="J363" s="837"/>
      <c r="K363" s="837"/>
      <c r="L363" s="837"/>
      <c r="M363" s="837"/>
      <c r="N363" s="836"/>
      <c r="Q363" s="837"/>
    </row>
    <row r="364" spans="2:21">
      <c r="B364" s="347"/>
      <c r="C364" s="838"/>
      <c r="D364" s="838"/>
      <c r="E364" s="838"/>
      <c r="F364" s="848"/>
      <c r="G364" s="347"/>
      <c r="H364" s="347"/>
      <c r="I364" s="347"/>
      <c r="J364" s="838"/>
      <c r="K364" s="838"/>
      <c r="L364" s="838"/>
      <c r="M364" s="838"/>
      <c r="N364" s="838"/>
      <c r="O364" s="347"/>
      <c r="P364" s="347"/>
      <c r="Q364" s="347"/>
      <c r="R364" s="347"/>
      <c r="S364" s="347"/>
      <c r="T364" s="347"/>
      <c r="U364" s="347"/>
    </row>
    <row r="365" spans="2:21">
      <c r="B365" s="837"/>
      <c r="C365" s="837"/>
      <c r="D365" s="837"/>
      <c r="E365" s="837"/>
      <c r="F365" s="847"/>
      <c r="I365" s="837"/>
      <c r="J365" s="837"/>
      <c r="K365" s="837"/>
      <c r="L365" s="837"/>
      <c r="M365" s="837"/>
      <c r="N365" s="836"/>
      <c r="Q365" s="837"/>
    </row>
    <row r="366" spans="2:21">
      <c r="B366" s="347"/>
      <c r="C366" s="838"/>
      <c r="D366" s="838"/>
      <c r="E366" s="838"/>
      <c r="F366" s="848"/>
      <c r="G366" s="347"/>
      <c r="H366" s="347"/>
      <c r="I366" s="347"/>
      <c r="J366" s="838"/>
      <c r="K366" s="838"/>
      <c r="L366" s="838"/>
      <c r="M366" s="838"/>
      <c r="N366" s="838"/>
      <c r="O366" s="347"/>
      <c r="P366" s="347"/>
      <c r="Q366" s="347"/>
      <c r="R366" s="347"/>
      <c r="S366" s="347"/>
      <c r="T366" s="347"/>
      <c r="U366" s="347"/>
    </row>
    <row r="367" spans="2:21">
      <c r="B367" s="347"/>
      <c r="C367" s="838"/>
      <c r="D367" s="838"/>
      <c r="E367" s="838"/>
      <c r="F367" s="848"/>
      <c r="G367" s="347"/>
      <c r="I367" s="347"/>
      <c r="J367" s="838"/>
      <c r="K367" s="838"/>
      <c r="L367" s="838"/>
      <c r="M367" s="838"/>
      <c r="N367" s="838"/>
      <c r="O367" s="347"/>
      <c r="Q367" s="347"/>
    </row>
    <row r="368" spans="2:21">
      <c r="B368" s="837"/>
      <c r="C368" s="837"/>
      <c r="D368" s="837"/>
      <c r="E368" s="837"/>
      <c r="F368" s="847"/>
      <c r="H368" s="347"/>
      <c r="I368" s="837"/>
      <c r="J368" s="837"/>
      <c r="K368" s="837"/>
      <c r="L368" s="837"/>
      <c r="M368" s="837"/>
      <c r="N368" s="836"/>
      <c r="P368" s="347"/>
      <c r="Q368" s="837"/>
      <c r="R368" s="347"/>
      <c r="S368" s="347"/>
      <c r="T368" s="347"/>
      <c r="U368" s="347"/>
    </row>
    <row r="369" spans="2:21">
      <c r="B369" s="837"/>
      <c r="C369" s="837"/>
      <c r="D369" s="837"/>
      <c r="E369" s="837"/>
      <c r="F369" s="847"/>
      <c r="I369" s="837"/>
      <c r="J369" s="837"/>
      <c r="K369" s="837"/>
      <c r="L369" s="837"/>
      <c r="M369" s="837"/>
      <c r="N369" s="836"/>
      <c r="Q369" s="837"/>
    </row>
    <row r="370" spans="2:21">
      <c r="B370" s="837"/>
      <c r="C370" s="837"/>
      <c r="D370" s="837"/>
      <c r="E370" s="837"/>
      <c r="F370" s="847"/>
      <c r="H370" s="347"/>
      <c r="I370" s="837"/>
      <c r="J370" s="837"/>
      <c r="K370" s="837"/>
      <c r="L370" s="837"/>
      <c r="M370" s="837"/>
      <c r="N370" s="836"/>
      <c r="P370" s="347"/>
      <c r="Q370" s="837"/>
      <c r="R370" s="347"/>
      <c r="S370" s="347"/>
      <c r="T370" s="347"/>
      <c r="U370" s="347"/>
    </row>
    <row r="371" spans="2:21">
      <c r="B371" s="837"/>
      <c r="C371" s="837"/>
      <c r="D371" s="837"/>
      <c r="E371" s="837"/>
      <c r="F371" s="847"/>
      <c r="I371" s="837"/>
      <c r="J371" s="837"/>
      <c r="K371" s="837"/>
      <c r="L371" s="837"/>
      <c r="M371" s="837"/>
      <c r="N371" s="836"/>
      <c r="Q371" s="837"/>
    </row>
    <row r="372" spans="2:21">
      <c r="B372" s="837"/>
      <c r="C372" s="837"/>
      <c r="D372" s="837"/>
      <c r="E372" s="837"/>
      <c r="F372" s="847"/>
      <c r="H372" s="347"/>
      <c r="I372" s="837"/>
      <c r="J372" s="837"/>
      <c r="K372" s="837"/>
      <c r="L372" s="837"/>
      <c r="M372" s="837"/>
      <c r="N372" s="836"/>
      <c r="P372" s="347"/>
      <c r="Q372" s="837"/>
      <c r="R372" s="347"/>
      <c r="S372" s="347"/>
      <c r="T372" s="347"/>
      <c r="U372" s="347"/>
    </row>
    <row r="373" spans="2:21">
      <c r="B373" s="347"/>
      <c r="C373" s="838"/>
      <c r="D373" s="838"/>
      <c r="E373" s="838"/>
      <c r="F373" s="848"/>
      <c r="G373" s="347"/>
      <c r="I373" s="347"/>
      <c r="J373" s="838"/>
      <c r="K373" s="838"/>
      <c r="L373" s="838"/>
      <c r="M373" s="838"/>
      <c r="N373" s="838"/>
      <c r="O373" s="347"/>
      <c r="Q373" s="347"/>
    </row>
    <row r="374" spans="2:21">
      <c r="B374" s="347"/>
      <c r="C374" s="347"/>
      <c r="D374" s="347"/>
      <c r="E374" s="347"/>
      <c r="F374" s="848"/>
      <c r="H374" s="347"/>
      <c r="I374" s="347"/>
      <c r="J374" s="347"/>
      <c r="K374" s="347"/>
      <c r="L374" s="347"/>
      <c r="M374" s="347"/>
      <c r="N374" s="838"/>
      <c r="P374" s="347"/>
      <c r="Q374" s="347"/>
      <c r="R374" s="347"/>
      <c r="S374" s="347"/>
      <c r="T374" s="347"/>
      <c r="U374" s="347"/>
    </row>
    <row r="375" spans="2:21">
      <c r="B375" s="837"/>
      <c r="C375" s="837"/>
      <c r="D375" s="837"/>
      <c r="E375" s="837"/>
      <c r="F375" s="847"/>
      <c r="I375" s="837"/>
      <c r="J375" s="837"/>
      <c r="K375" s="837"/>
      <c r="L375" s="837"/>
      <c r="M375" s="837"/>
      <c r="N375" s="836"/>
      <c r="Q375" s="837"/>
    </row>
    <row r="376" spans="2:21">
      <c r="B376" s="837"/>
      <c r="C376" s="837"/>
      <c r="D376" s="837"/>
      <c r="E376" s="837"/>
      <c r="F376" s="847"/>
      <c r="H376" s="347"/>
      <c r="I376" s="837"/>
      <c r="J376" s="837"/>
      <c r="K376" s="837"/>
      <c r="L376" s="837"/>
      <c r="M376" s="837"/>
      <c r="N376" s="836"/>
      <c r="P376" s="347"/>
      <c r="Q376" s="837"/>
      <c r="R376" s="347"/>
      <c r="S376" s="347"/>
      <c r="T376" s="347"/>
      <c r="U376" s="347"/>
    </row>
    <row r="377" spans="2:21">
      <c r="B377" s="837"/>
      <c r="C377" s="837"/>
      <c r="D377" s="837"/>
      <c r="E377" s="837"/>
      <c r="F377" s="847"/>
      <c r="I377" s="837"/>
      <c r="J377" s="837"/>
      <c r="K377" s="837"/>
      <c r="L377" s="837"/>
      <c r="M377" s="837"/>
      <c r="N377" s="836"/>
      <c r="Q377" s="837"/>
    </row>
    <row r="378" spans="2:21">
      <c r="B378" s="837"/>
      <c r="C378" s="837"/>
      <c r="D378" s="837"/>
      <c r="E378" s="837"/>
      <c r="F378" s="847"/>
      <c r="H378" s="347"/>
      <c r="I378" s="837"/>
      <c r="J378" s="837"/>
      <c r="K378" s="837"/>
      <c r="L378" s="837"/>
      <c r="M378" s="837"/>
      <c r="N378" s="836"/>
      <c r="P378" s="347"/>
      <c r="Q378" s="837"/>
      <c r="R378" s="347"/>
      <c r="S378" s="347"/>
      <c r="T378" s="347"/>
      <c r="U378" s="347"/>
    </row>
    <row r="379" spans="2:21">
      <c r="B379" s="837"/>
      <c r="C379" s="837"/>
      <c r="D379" s="837"/>
      <c r="E379" s="837"/>
      <c r="F379" s="847"/>
      <c r="I379" s="837"/>
      <c r="J379" s="837"/>
      <c r="K379" s="837"/>
      <c r="L379" s="837"/>
      <c r="M379" s="837"/>
      <c r="N379" s="836"/>
      <c r="Q379" s="837"/>
    </row>
    <row r="380" spans="2:21">
      <c r="B380" s="837"/>
      <c r="C380" s="837"/>
      <c r="D380" s="837"/>
      <c r="E380" s="837"/>
      <c r="F380" s="847"/>
      <c r="H380" s="347"/>
      <c r="I380" s="837"/>
      <c r="J380" s="837"/>
      <c r="K380" s="837"/>
      <c r="L380" s="837"/>
      <c r="M380" s="837"/>
      <c r="N380" s="836"/>
      <c r="P380" s="347"/>
      <c r="Q380" s="837"/>
      <c r="R380" s="347"/>
      <c r="S380" s="347"/>
      <c r="T380" s="347"/>
      <c r="U380" s="347"/>
    </row>
    <row r="381" spans="2:21">
      <c r="B381" s="837"/>
      <c r="C381" s="837"/>
      <c r="D381" s="837"/>
      <c r="E381" s="837"/>
      <c r="F381" s="847"/>
      <c r="I381" s="837"/>
      <c r="J381" s="837"/>
      <c r="K381" s="837"/>
      <c r="L381" s="837"/>
      <c r="M381" s="837"/>
      <c r="N381" s="836"/>
      <c r="Q381" s="837"/>
    </row>
    <row r="382" spans="2:21">
      <c r="B382" s="837"/>
      <c r="C382" s="837"/>
      <c r="D382" s="837"/>
      <c r="E382" s="837"/>
      <c r="F382" s="847"/>
      <c r="H382" s="347"/>
      <c r="I382" s="837"/>
      <c r="J382" s="837"/>
      <c r="K382" s="837"/>
      <c r="L382" s="837"/>
      <c r="M382" s="837"/>
      <c r="N382" s="836"/>
      <c r="P382" s="347"/>
      <c r="Q382" s="837"/>
      <c r="R382" s="347"/>
      <c r="S382" s="347"/>
      <c r="T382" s="347"/>
      <c r="U382" s="347"/>
    </row>
    <row r="383" spans="2:21">
      <c r="B383" s="837"/>
      <c r="C383" s="837"/>
      <c r="D383" s="837"/>
      <c r="E383" s="837"/>
      <c r="F383" s="847"/>
      <c r="H383" s="347"/>
      <c r="I383" s="837"/>
      <c r="J383" s="837"/>
      <c r="K383" s="837"/>
      <c r="L383" s="837"/>
      <c r="M383" s="837"/>
      <c r="N383" s="836"/>
      <c r="P383" s="347"/>
      <c r="Q383" s="837"/>
      <c r="R383" s="347"/>
      <c r="S383" s="347"/>
      <c r="T383" s="347"/>
      <c r="U383" s="347"/>
    </row>
    <row r="384" spans="2:21">
      <c r="B384" s="837"/>
      <c r="C384" s="837"/>
      <c r="D384" s="837"/>
      <c r="E384" s="837"/>
      <c r="F384" s="847"/>
      <c r="I384" s="837"/>
      <c r="J384" s="837"/>
      <c r="K384" s="837"/>
      <c r="L384" s="837"/>
      <c r="M384" s="837"/>
      <c r="N384" s="836"/>
      <c r="Q384" s="837"/>
    </row>
    <row r="385" spans="2:21">
      <c r="B385" s="837"/>
      <c r="C385" s="837"/>
      <c r="D385" s="837"/>
      <c r="E385" s="837"/>
      <c r="F385" s="847"/>
      <c r="H385" s="347"/>
      <c r="I385" s="837"/>
      <c r="J385" s="837"/>
      <c r="K385" s="837"/>
      <c r="L385" s="837"/>
      <c r="M385" s="837"/>
      <c r="N385" s="836"/>
      <c r="P385" s="347"/>
      <c r="Q385" s="837"/>
      <c r="R385" s="347"/>
      <c r="S385" s="347"/>
      <c r="T385" s="347"/>
      <c r="U385" s="347"/>
    </row>
    <row r="386" spans="2:21">
      <c r="B386" s="837"/>
      <c r="C386" s="837"/>
      <c r="D386" s="837"/>
      <c r="E386" s="837"/>
      <c r="F386" s="847"/>
      <c r="I386" s="837"/>
      <c r="J386" s="837"/>
      <c r="K386" s="837"/>
      <c r="L386" s="837"/>
      <c r="M386" s="837"/>
      <c r="N386" s="836"/>
      <c r="Q386" s="837"/>
    </row>
    <row r="387" spans="2:21">
      <c r="B387" s="837"/>
      <c r="C387" s="837"/>
      <c r="D387" s="837"/>
      <c r="E387" s="837"/>
      <c r="F387" s="847"/>
      <c r="H387" s="347"/>
      <c r="I387" s="837"/>
      <c r="J387" s="837"/>
      <c r="K387" s="837"/>
      <c r="L387" s="837"/>
      <c r="M387" s="837"/>
      <c r="N387" s="836"/>
      <c r="P387" s="347"/>
      <c r="Q387" s="837"/>
      <c r="R387" s="347"/>
      <c r="S387" s="347"/>
      <c r="T387" s="347"/>
      <c r="U387" s="347"/>
    </row>
    <row r="388" spans="2:21">
      <c r="B388" s="837"/>
      <c r="C388" s="837"/>
      <c r="D388" s="837"/>
      <c r="E388" s="837"/>
      <c r="F388" s="847"/>
      <c r="I388" s="837"/>
      <c r="J388" s="837"/>
      <c r="K388" s="837"/>
      <c r="L388" s="837"/>
      <c r="M388" s="837"/>
      <c r="N388" s="836"/>
      <c r="Q388" s="837"/>
    </row>
    <row r="389" spans="2:21">
      <c r="B389" s="837"/>
      <c r="C389" s="837"/>
      <c r="D389" s="837"/>
      <c r="E389" s="837"/>
      <c r="F389" s="847"/>
      <c r="H389" s="347"/>
      <c r="I389" s="837"/>
      <c r="J389" s="837"/>
      <c r="K389" s="837"/>
      <c r="L389" s="837"/>
      <c r="M389" s="837"/>
      <c r="N389" s="836"/>
      <c r="P389" s="347"/>
      <c r="Q389" s="837"/>
      <c r="R389" s="347"/>
      <c r="S389" s="347"/>
      <c r="T389" s="347"/>
      <c r="U389" s="347"/>
    </row>
    <row r="390" spans="2:21">
      <c r="B390" s="837"/>
      <c r="C390" s="837"/>
      <c r="D390" s="837"/>
      <c r="E390" s="837"/>
      <c r="F390" s="847"/>
      <c r="I390" s="837"/>
      <c r="J390" s="837"/>
      <c r="K390" s="837"/>
      <c r="L390" s="837"/>
      <c r="M390" s="837"/>
      <c r="N390" s="836"/>
      <c r="Q390" s="837"/>
    </row>
    <row r="391" spans="2:21">
      <c r="B391" s="347"/>
      <c r="C391" s="838"/>
      <c r="D391" s="838"/>
      <c r="E391" s="838"/>
      <c r="F391" s="848"/>
      <c r="G391" s="347"/>
      <c r="H391" s="347"/>
      <c r="I391" s="347"/>
      <c r="J391" s="838"/>
      <c r="K391" s="838"/>
      <c r="L391" s="838"/>
      <c r="M391" s="838"/>
      <c r="N391" s="838"/>
      <c r="O391" s="347"/>
      <c r="P391" s="347"/>
      <c r="Q391" s="347"/>
      <c r="R391" s="347"/>
      <c r="S391" s="347"/>
      <c r="T391" s="347"/>
      <c r="U391" s="347"/>
    </row>
    <row r="392" spans="2:21">
      <c r="B392" s="837"/>
      <c r="C392" s="837"/>
      <c r="D392" s="837"/>
      <c r="E392" s="837"/>
      <c r="F392" s="847"/>
      <c r="I392" s="837"/>
      <c r="J392" s="837"/>
      <c r="K392" s="837"/>
      <c r="L392" s="837"/>
      <c r="M392" s="837"/>
      <c r="N392" s="836"/>
      <c r="Q392" s="837"/>
    </row>
    <row r="393" spans="2:21">
      <c r="B393" s="347"/>
      <c r="C393" s="838"/>
      <c r="D393" s="838"/>
      <c r="E393" s="838"/>
      <c r="F393" s="848"/>
      <c r="G393" s="347"/>
      <c r="H393" s="347"/>
      <c r="I393" s="347"/>
      <c r="J393" s="838"/>
      <c r="K393" s="838"/>
      <c r="L393" s="838"/>
      <c r="M393" s="838"/>
      <c r="N393" s="838"/>
      <c r="O393" s="347"/>
      <c r="P393" s="347"/>
      <c r="Q393" s="347"/>
      <c r="R393" s="347"/>
      <c r="S393" s="347"/>
      <c r="T393" s="347"/>
      <c r="U393" s="347"/>
    </row>
    <row r="394" spans="2:21">
      <c r="B394" s="837"/>
      <c r="C394" s="837"/>
      <c r="D394" s="837"/>
      <c r="E394" s="837"/>
      <c r="F394" s="847"/>
      <c r="I394" s="837"/>
      <c r="J394" s="837"/>
      <c r="K394" s="837"/>
      <c r="L394" s="837"/>
      <c r="M394" s="837"/>
      <c r="N394" s="836"/>
      <c r="Q394" s="837"/>
    </row>
    <row r="395" spans="2:21">
      <c r="B395" s="837"/>
      <c r="C395" s="837"/>
      <c r="D395" s="837"/>
      <c r="E395" s="837"/>
      <c r="F395" s="847"/>
      <c r="I395" s="837"/>
      <c r="J395" s="837"/>
      <c r="K395" s="837"/>
      <c r="L395" s="837"/>
      <c r="M395" s="837"/>
      <c r="N395" s="836"/>
      <c r="Q395" s="837"/>
    </row>
    <row r="396" spans="2:21">
      <c r="B396" s="837"/>
      <c r="C396" s="837"/>
      <c r="D396" s="837"/>
      <c r="E396" s="837"/>
      <c r="F396" s="847"/>
      <c r="H396" s="347"/>
      <c r="I396" s="837"/>
      <c r="J396" s="837"/>
      <c r="K396" s="837"/>
      <c r="L396" s="837"/>
      <c r="M396" s="837"/>
      <c r="N396" s="836"/>
      <c r="P396" s="347"/>
      <c r="Q396" s="837"/>
      <c r="R396" s="347"/>
      <c r="S396" s="347"/>
      <c r="T396" s="347"/>
      <c r="U396" s="347"/>
    </row>
    <row r="397" spans="2:21">
      <c r="B397" s="837"/>
      <c r="C397" s="837"/>
      <c r="D397" s="837"/>
      <c r="E397" s="837"/>
      <c r="F397" s="847"/>
      <c r="I397" s="837"/>
      <c r="J397" s="837"/>
      <c r="K397" s="837"/>
      <c r="L397" s="837"/>
      <c r="M397" s="837"/>
      <c r="N397" s="836"/>
      <c r="Q397" s="837"/>
    </row>
    <row r="398" spans="2:21">
      <c r="B398" s="837"/>
      <c r="C398" s="837"/>
      <c r="D398" s="837"/>
      <c r="E398" s="837"/>
      <c r="F398" s="847"/>
      <c r="H398" s="347"/>
      <c r="I398" s="837"/>
      <c r="J398" s="837"/>
      <c r="K398" s="837"/>
      <c r="L398" s="837"/>
      <c r="M398" s="837"/>
      <c r="N398" s="836"/>
      <c r="P398" s="347"/>
      <c r="Q398" s="837"/>
      <c r="R398" s="347"/>
      <c r="S398" s="347"/>
      <c r="T398" s="347"/>
      <c r="U398" s="347"/>
    </row>
    <row r="399" spans="2:21">
      <c r="B399" s="837"/>
      <c r="C399" s="837"/>
      <c r="D399" s="837"/>
      <c r="E399" s="837"/>
      <c r="F399" s="847"/>
      <c r="I399" s="837"/>
      <c r="J399" s="837"/>
      <c r="K399" s="837"/>
      <c r="L399" s="837"/>
      <c r="M399" s="837"/>
      <c r="N399" s="836"/>
      <c r="Q399" s="837"/>
    </row>
    <row r="400" spans="2:21">
      <c r="B400" s="837"/>
      <c r="C400" s="837"/>
      <c r="D400" s="837"/>
      <c r="E400" s="837"/>
      <c r="F400" s="847"/>
      <c r="H400" s="347"/>
      <c r="I400" s="837"/>
      <c r="J400" s="837"/>
      <c r="K400" s="837"/>
      <c r="L400" s="837"/>
      <c r="M400" s="837"/>
      <c r="N400" s="836"/>
      <c r="P400" s="347"/>
      <c r="Q400" s="837"/>
      <c r="R400" s="347"/>
      <c r="S400" s="347"/>
      <c r="T400" s="347"/>
      <c r="U400" s="347"/>
    </row>
    <row r="401" spans="2:17">
      <c r="B401" s="837"/>
      <c r="C401" s="837"/>
      <c r="D401" s="837"/>
      <c r="E401" s="837"/>
      <c r="F401" s="847"/>
      <c r="I401" s="837"/>
      <c r="J401" s="837"/>
      <c r="K401" s="837"/>
      <c r="L401" s="837"/>
      <c r="M401" s="837"/>
      <c r="N401" s="836"/>
      <c r="Q401" s="837"/>
    </row>
  </sheetData>
  <sortState ref="B8:T230">
    <sortCondition ref="B230"/>
  </sortState>
  <hyperlinks>
    <hyperlink ref="C7" r:id="rId1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B1:AK450"/>
  <sheetViews>
    <sheetView zoomScale="90" zoomScaleNormal="90" workbookViewId="0">
      <selection activeCell="B1" sqref="B1"/>
    </sheetView>
  </sheetViews>
  <sheetFormatPr baseColWidth="10" defaultColWidth="6.58203125" defaultRowHeight="12.5"/>
  <cols>
    <col min="1" max="1" width="6.58203125" style="794"/>
    <col min="2" max="2" width="15.58203125" style="794" customWidth="1"/>
    <col min="3" max="5" width="12.33203125" style="794" customWidth="1"/>
    <col min="6" max="6" width="8.25" style="849" customWidth="1"/>
    <col min="7" max="7" width="5.75" style="885" customWidth="1"/>
    <col min="8" max="8" width="6.58203125" style="794"/>
    <col min="9" max="9" width="15.58203125" style="794" customWidth="1"/>
    <col min="10" max="10" width="4.33203125" style="794" customWidth="1"/>
    <col min="11" max="13" width="8.25" style="794" customWidth="1"/>
    <col min="14" max="14" width="5.75" style="885" customWidth="1"/>
    <col min="15" max="16384" width="6.58203125" style="794"/>
  </cols>
  <sheetData>
    <row r="1" spans="2:37">
      <c r="B1" s="921" t="s">
        <v>586</v>
      </c>
      <c r="C1" s="347"/>
      <c r="D1" s="347"/>
      <c r="E1" s="792"/>
      <c r="F1" s="793"/>
      <c r="G1" s="347"/>
      <c r="H1" s="347"/>
      <c r="I1" s="850"/>
      <c r="J1" s="347"/>
      <c r="K1" s="347"/>
      <c r="L1" s="792"/>
      <c r="M1" s="347"/>
      <c r="N1" s="347"/>
      <c r="O1" s="850"/>
      <c r="Q1" s="347"/>
      <c r="R1" s="347"/>
      <c r="S1" s="851"/>
      <c r="T1" s="347"/>
      <c r="U1" s="347"/>
      <c r="V1" s="347"/>
      <c r="W1" s="347"/>
      <c r="X1" s="347"/>
      <c r="Y1" s="347"/>
      <c r="Z1" s="347"/>
      <c r="AA1" s="347"/>
      <c r="AB1" s="347"/>
      <c r="AC1" s="347"/>
      <c r="AD1" s="347"/>
    </row>
    <row r="2" spans="2:37" ht="13">
      <c r="B2" s="921" t="s">
        <v>587</v>
      </c>
      <c r="C2" s="347"/>
      <c r="D2" s="347"/>
      <c r="E2" s="347"/>
      <c r="F2" s="793"/>
      <c r="G2" s="347"/>
      <c r="H2" s="347"/>
      <c r="I2" s="795"/>
      <c r="J2" s="347"/>
      <c r="K2" s="347"/>
      <c r="L2" s="347"/>
      <c r="M2" s="347"/>
      <c r="N2" s="347"/>
      <c r="O2" s="795"/>
      <c r="Q2" s="347"/>
      <c r="R2" s="347"/>
      <c r="T2" s="347"/>
      <c r="U2" s="347"/>
      <c r="V2" s="347"/>
      <c r="W2" s="347"/>
      <c r="X2" s="347"/>
      <c r="Y2" s="347"/>
      <c r="Z2" s="347"/>
      <c r="AA2" s="347"/>
      <c r="AB2" s="347"/>
      <c r="AC2" s="347"/>
      <c r="AD2" s="347"/>
    </row>
    <row r="3" spans="2:37" ht="13">
      <c r="B3" s="921" t="s">
        <v>601</v>
      </c>
      <c r="C3" s="347"/>
      <c r="D3" s="347"/>
      <c r="E3" s="347"/>
      <c r="F3" s="793"/>
      <c r="G3" s="347"/>
      <c r="H3" s="347"/>
      <c r="I3" s="795"/>
      <c r="J3" s="347"/>
      <c r="K3" s="347"/>
      <c r="L3" s="347"/>
      <c r="M3" s="347"/>
      <c r="N3" s="347"/>
      <c r="O3" s="795"/>
      <c r="Q3" s="347"/>
      <c r="R3" s="347"/>
      <c r="T3" s="347"/>
      <c r="U3" s="347"/>
      <c r="V3" s="347"/>
      <c r="W3" s="347"/>
      <c r="X3" s="347"/>
      <c r="Y3" s="347"/>
      <c r="Z3" s="347"/>
      <c r="AA3" s="347"/>
      <c r="AB3" s="347"/>
      <c r="AC3" s="347"/>
      <c r="AD3" s="347"/>
    </row>
    <row r="4" spans="2:37" ht="13">
      <c r="B4" s="921" t="s">
        <v>602</v>
      </c>
      <c r="C4" s="347"/>
      <c r="D4" s="347"/>
      <c r="E4" s="347"/>
      <c r="F4" s="793"/>
      <c r="G4" s="347"/>
      <c r="H4" s="347"/>
      <c r="I4" s="795"/>
      <c r="J4" s="347"/>
      <c r="K4" s="347"/>
      <c r="L4" s="347"/>
      <c r="M4" s="347"/>
      <c r="N4" s="347"/>
      <c r="O4" s="795"/>
      <c r="Q4" s="347"/>
      <c r="R4" s="347"/>
      <c r="T4" s="347"/>
      <c r="U4" s="347"/>
      <c r="V4" s="347"/>
      <c r="W4" s="347"/>
      <c r="X4" s="347"/>
      <c r="Y4" s="347"/>
      <c r="Z4" s="347"/>
      <c r="AA4" s="347"/>
      <c r="AB4" s="347"/>
      <c r="AC4" s="347"/>
      <c r="AD4" s="347"/>
    </row>
    <row r="5" spans="2:37" ht="13">
      <c r="B5" s="921" t="s">
        <v>603</v>
      </c>
      <c r="C5" s="347"/>
      <c r="D5" s="347"/>
      <c r="E5" s="347"/>
      <c r="F5" s="793"/>
      <c r="G5" s="347"/>
      <c r="H5" s="347"/>
      <c r="I5" s="795"/>
      <c r="J5" s="347"/>
      <c r="K5" s="347"/>
      <c r="L5" s="347"/>
      <c r="M5" s="347"/>
      <c r="N5" s="347"/>
      <c r="O5" s="795"/>
      <c r="Q5" s="347"/>
      <c r="R5" s="347"/>
      <c r="T5" s="347"/>
      <c r="U5" s="347"/>
      <c r="V5" s="347"/>
      <c r="W5" s="347"/>
      <c r="X5" s="347"/>
      <c r="Y5" s="347"/>
      <c r="Z5" s="347"/>
      <c r="AA5" s="347"/>
      <c r="AB5" s="347"/>
      <c r="AC5" s="347"/>
      <c r="AD5" s="347"/>
    </row>
    <row r="6" spans="2:37">
      <c r="B6" s="852"/>
      <c r="C6" s="347"/>
      <c r="D6" s="347"/>
      <c r="E6" s="347"/>
      <c r="F6" s="793"/>
      <c r="G6" s="347"/>
      <c r="H6" s="347"/>
      <c r="I6" s="852"/>
      <c r="J6" s="347"/>
      <c r="K6" s="347"/>
      <c r="L6" s="347"/>
      <c r="M6" s="347"/>
      <c r="N6" s="347"/>
      <c r="O6" s="852"/>
      <c r="P6" s="347"/>
      <c r="Q6" s="347"/>
      <c r="R6" s="347"/>
      <c r="S6" s="792"/>
      <c r="T6" s="347"/>
      <c r="U6" s="347"/>
      <c r="V6" s="347"/>
      <c r="W6" s="347"/>
      <c r="X6" s="347"/>
      <c r="Y6" s="347"/>
      <c r="Z6" s="347"/>
      <c r="AA6" s="347"/>
      <c r="AB6" s="347"/>
      <c r="AC6" s="347"/>
      <c r="AD6" s="347"/>
    </row>
    <row r="7" spans="2:37">
      <c r="B7" s="853" t="s">
        <v>347</v>
      </c>
      <c r="C7" s="347"/>
      <c r="D7" s="347"/>
      <c r="E7" s="347"/>
      <c r="F7" s="793"/>
      <c r="G7" s="347"/>
      <c r="H7" s="347"/>
      <c r="I7" s="853"/>
      <c r="J7" s="347"/>
      <c r="K7" s="347"/>
      <c r="L7" s="347"/>
      <c r="M7" s="347"/>
      <c r="N7" s="347"/>
      <c r="P7" s="347"/>
      <c r="Q7" s="347"/>
      <c r="R7" s="347"/>
      <c r="T7" s="347"/>
      <c r="U7" s="854"/>
      <c r="V7" s="854"/>
      <c r="W7" s="854"/>
      <c r="X7" s="854"/>
      <c r="Y7" s="854"/>
      <c r="Z7" s="854"/>
      <c r="AA7" s="855"/>
      <c r="AB7" s="854"/>
      <c r="AC7" s="854"/>
      <c r="AD7" s="854"/>
    </row>
    <row r="8" spans="2:37">
      <c r="B8" s="792" t="s">
        <v>390</v>
      </c>
      <c r="C8" s="347"/>
      <c r="D8" s="347"/>
      <c r="E8" s="347"/>
      <c r="F8" s="793"/>
      <c r="G8" s="347"/>
      <c r="H8" s="347"/>
      <c r="I8" s="792"/>
      <c r="J8" s="347"/>
      <c r="K8" s="347"/>
      <c r="L8" s="347"/>
      <c r="M8" s="347"/>
      <c r="N8" s="347"/>
      <c r="P8" s="347"/>
      <c r="Q8" s="347"/>
      <c r="R8" s="347"/>
      <c r="T8" s="347"/>
      <c r="U8" s="854"/>
      <c r="V8" s="854"/>
      <c r="W8" s="854"/>
      <c r="X8" s="854"/>
      <c r="Y8" s="854"/>
      <c r="Z8" s="854"/>
      <c r="AA8" s="856"/>
      <c r="AB8" s="854"/>
      <c r="AC8" s="854"/>
      <c r="AD8" s="854"/>
    </row>
    <row r="9" spans="2:37">
      <c r="B9" s="347"/>
      <c r="C9" s="347"/>
      <c r="D9" s="347"/>
      <c r="E9" s="347"/>
      <c r="F9" s="793"/>
      <c r="G9" s="347"/>
      <c r="H9" s="347"/>
      <c r="I9" s="347"/>
      <c r="J9" s="347"/>
      <c r="K9" s="347"/>
      <c r="L9" s="347"/>
      <c r="M9" s="347"/>
      <c r="N9" s="347"/>
      <c r="O9" s="347"/>
      <c r="Q9" s="347"/>
      <c r="R9" s="347"/>
      <c r="T9" s="854"/>
      <c r="U9" s="854"/>
      <c r="V9" s="854"/>
      <c r="W9" s="854"/>
      <c r="X9" s="854"/>
      <c r="Y9" s="854"/>
      <c r="Z9" s="854"/>
      <c r="AA9" s="854"/>
      <c r="AB9" s="854"/>
      <c r="AC9" s="854"/>
      <c r="AD9" s="854"/>
    </row>
    <row r="10" spans="2:37">
      <c r="B10" s="347"/>
      <c r="C10" s="347"/>
      <c r="D10" s="347"/>
      <c r="E10" s="347"/>
      <c r="F10" s="793"/>
      <c r="G10" s="347"/>
      <c r="H10" s="347"/>
      <c r="I10" s="347"/>
      <c r="J10" s="347"/>
      <c r="K10" s="347"/>
      <c r="L10" s="347"/>
      <c r="M10" s="347"/>
      <c r="N10" s="347"/>
      <c r="O10" s="347"/>
      <c r="Q10" s="347"/>
      <c r="R10" s="347"/>
      <c r="S10" s="361"/>
      <c r="T10" s="857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</row>
    <row r="11" spans="2:37" ht="11.5" customHeight="1">
      <c r="B11" s="347"/>
      <c r="C11" s="347"/>
      <c r="D11" s="347"/>
      <c r="E11" s="347"/>
      <c r="F11" s="793"/>
      <c r="G11" s="347"/>
      <c r="H11" s="347"/>
      <c r="I11" s="347"/>
      <c r="J11" s="347"/>
      <c r="K11" s="347"/>
      <c r="L11" s="347"/>
      <c r="M11" s="347"/>
      <c r="N11" s="347"/>
      <c r="O11" s="347"/>
      <c r="P11" s="347"/>
      <c r="Q11" s="347"/>
      <c r="R11" s="347"/>
      <c r="S11" s="347"/>
      <c r="T11" s="859"/>
      <c r="U11" s="860"/>
      <c r="V11" s="860"/>
      <c r="W11" s="860"/>
      <c r="X11" s="860"/>
      <c r="Y11" s="860"/>
      <c r="Z11" s="860"/>
      <c r="AA11" s="860"/>
      <c r="AB11" s="860"/>
      <c r="AC11" s="860"/>
      <c r="AD11" s="860"/>
    </row>
    <row r="12" spans="2:37">
      <c r="B12" s="799"/>
      <c r="C12" s="799"/>
      <c r="D12" s="854"/>
      <c r="E12" s="861"/>
      <c r="F12" s="862"/>
      <c r="G12" s="863"/>
      <c r="H12" s="861"/>
      <c r="I12" s="799"/>
      <c r="J12" s="799"/>
      <c r="K12" s="854"/>
      <c r="L12" s="861"/>
      <c r="M12" s="861"/>
      <c r="N12" s="863"/>
      <c r="O12" s="861"/>
      <c r="P12" s="347"/>
      <c r="Q12" s="347"/>
      <c r="R12" s="347"/>
      <c r="S12" s="347"/>
      <c r="T12" s="347"/>
      <c r="U12" s="347"/>
      <c r="V12" s="347"/>
      <c r="W12" s="347"/>
      <c r="X12" s="347"/>
      <c r="Y12" s="347"/>
      <c r="Z12" s="347"/>
      <c r="AA12" s="347"/>
      <c r="AB12" s="347"/>
      <c r="AC12" s="347"/>
      <c r="AD12" s="347"/>
    </row>
    <row r="13" spans="2:37" ht="51.25" customHeight="1">
      <c r="B13" s="864"/>
      <c r="C13" s="865" t="s">
        <v>330</v>
      </c>
      <c r="D13" s="866" t="s">
        <v>331</v>
      </c>
      <c r="E13" s="867" t="s">
        <v>333</v>
      </c>
      <c r="F13" s="868" t="s">
        <v>345</v>
      </c>
      <c r="G13" s="869"/>
      <c r="H13" s="870"/>
      <c r="I13" s="864"/>
      <c r="J13" s="871"/>
      <c r="K13" s="870"/>
      <c r="L13" s="870"/>
      <c r="M13" s="870"/>
      <c r="N13" s="869"/>
      <c r="O13" s="870"/>
      <c r="P13" s="347"/>
      <c r="Q13" s="347"/>
      <c r="R13" s="347"/>
      <c r="S13" s="347"/>
      <c r="T13" s="347"/>
      <c r="U13" s="347"/>
      <c r="V13" s="347"/>
      <c r="W13" s="347"/>
      <c r="X13" s="347"/>
      <c r="Y13" s="864"/>
      <c r="Z13" s="871"/>
      <c r="AA13" s="870"/>
      <c r="AB13" s="870"/>
      <c r="AC13" s="870"/>
      <c r="AD13" s="869"/>
      <c r="AE13" s="870"/>
      <c r="AF13" s="347"/>
      <c r="AG13" s="347"/>
      <c r="AH13" s="347"/>
      <c r="AI13" s="347"/>
      <c r="AJ13" s="347"/>
      <c r="AK13" s="347"/>
    </row>
    <row r="14" spans="2:37">
      <c r="B14" s="872"/>
      <c r="C14" s="872"/>
      <c r="D14" s="873"/>
      <c r="E14" s="873"/>
      <c r="F14" s="874"/>
      <c r="G14" s="872"/>
      <c r="H14" s="875"/>
      <c r="I14" s="872"/>
      <c r="J14" s="872"/>
      <c r="K14" s="873"/>
      <c r="L14" s="873"/>
      <c r="M14" s="873"/>
      <c r="N14" s="872"/>
      <c r="O14" s="875"/>
      <c r="W14" s="876"/>
      <c r="X14" s="347"/>
      <c r="Y14" s="872"/>
      <c r="Z14" s="872"/>
      <c r="AA14" s="873"/>
      <c r="AB14" s="873"/>
      <c r="AC14" s="873"/>
      <c r="AD14" s="872"/>
      <c r="AE14" s="875"/>
    </row>
    <row r="15" spans="2:37">
      <c r="B15" s="347" t="s">
        <v>41</v>
      </c>
      <c r="C15" s="765">
        <v>10.703850000000001</v>
      </c>
      <c r="D15" s="766">
        <v>1.99566</v>
      </c>
      <c r="E15" s="767">
        <v>15.661379999999999</v>
      </c>
      <c r="F15" s="793" t="s">
        <v>592</v>
      </c>
      <c r="G15" s="872"/>
      <c r="H15" s="875"/>
      <c r="I15" s="872"/>
      <c r="J15" s="872"/>
      <c r="K15" s="873"/>
      <c r="L15" s="873"/>
      <c r="M15" s="873"/>
      <c r="N15" s="872"/>
      <c r="O15" s="875"/>
      <c r="W15" s="876"/>
      <c r="X15" s="347"/>
      <c r="Y15" s="872"/>
      <c r="Z15" s="872"/>
      <c r="AA15" s="873"/>
      <c r="AB15" s="873"/>
      <c r="AC15" s="873"/>
      <c r="AD15" s="872"/>
    </row>
    <row r="16" spans="2:37">
      <c r="B16" s="347" t="s">
        <v>123</v>
      </c>
      <c r="C16" s="765">
        <v>9.8098200000000002</v>
      </c>
      <c r="D16" s="766">
        <v>2.33568</v>
      </c>
      <c r="E16" s="767">
        <v>12.3908</v>
      </c>
      <c r="F16" s="793" t="s">
        <v>592</v>
      </c>
      <c r="G16" s="872"/>
      <c r="H16" s="875"/>
      <c r="I16" s="872"/>
      <c r="J16" s="872"/>
      <c r="K16" s="873"/>
      <c r="L16" s="873"/>
      <c r="M16" s="873"/>
      <c r="N16" s="872"/>
      <c r="O16" s="875"/>
      <c r="W16" s="876"/>
      <c r="X16" s="347"/>
      <c r="Y16" s="872"/>
      <c r="Z16" s="872"/>
      <c r="AA16" s="873"/>
      <c r="AB16" s="873"/>
      <c r="AC16" s="873"/>
      <c r="AD16" s="872"/>
      <c r="AE16" s="875"/>
      <c r="AJ16" s="876"/>
      <c r="AK16" s="876"/>
    </row>
    <row r="17" spans="2:37">
      <c r="B17" s="347" t="s">
        <v>36</v>
      </c>
      <c r="C17" s="765" t="s">
        <v>339</v>
      </c>
      <c r="D17" s="766">
        <v>3.0828099999999998</v>
      </c>
      <c r="E17" s="767">
        <v>11.429410000000001</v>
      </c>
      <c r="F17" s="793" t="s">
        <v>604</v>
      </c>
      <c r="G17" s="872"/>
      <c r="H17" s="875"/>
      <c r="I17" s="872"/>
      <c r="J17" s="872"/>
      <c r="K17" s="873"/>
      <c r="L17" s="873"/>
      <c r="M17" s="873"/>
      <c r="N17" s="872"/>
      <c r="O17" s="875"/>
      <c r="V17" s="876"/>
      <c r="W17" s="876"/>
      <c r="X17" s="347"/>
      <c r="Y17" s="872"/>
      <c r="Z17" s="872"/>
      <c r="AA17" s="873"/>
      <c r="AB17" s="873"/>
      <c r="AC17" s="873"/>
      <c r="AD17" s="872"/>
      <c r="AE17" s="875"/>
    </row>
    <row r="18" spans="2:37">
      <c r="B18" s="347" t="s">
        <v>69</v>
      </c>
      <c r="C18" s="765" t="s">
        <v>339</v>
      </c>
      <c r="D18" s="766" t="s">
        <v>339</v>
      </c>
      <c r="E18" s="767">
        <v>8.6847700000000003</v>
      </c>
      <c r="F18" s="793" t="s">
        <v>605</v>
      </c>
      <c r="G18" s="872"/>
      <c r="H18" s="875"/>
      <c r="I18" s="872"/>
      <c r="J18" s="872"/>
      <c r="K18" s="873"/>
      <c r="L18" s="873"/>
      <c r="M18" s="873"/>
      <c r="N18" s="872"/>
      <c r="O18" s="875"/>
      <c r="W18" s="876"/>
      <c r="X18" s="347"/>
      <c r="Y18" s="872"/>
      <c r="Z18" s="872"/>
      <c r="AA18" s="873"/>
      <c r="AB18" s="873"/>
      <c r="AC18" s="873"/>
      <c r="AD18" s="872"/>
      <c r="AE18" s="875"/>
      <c r="AJ18" s="876"/>
      <c r="AK18" s="876"/>
    </row>
    <row r="19" spans="2:37">
      <c r="B19" s="347" t="s">
        <v>33</v>
      </c>
      <c r="C19" s="765">
        <v>9.1715114</v>
      </c>
      <c r="D19" s="766">
        <v>2.9292413000000002</v>
      </c>
      <c r="E19" s="767">
        <v>12.100752999999999</v>
      </c>
      <c r="F19" s="793" t="s">
        <v>592</v>
      </c>
      <c r="G19" s="872"/>
      <c r="H19" s="875"/>
      <c r="I19" s="872"/>
      <c r="J19" s="872"/>
      <c r="K19" s="873"/>
      <c r="L19" s="873"/>
      <c r="M19" s="873"/>
      <c r="N19" s="872"/>
      <c r="O19" s="875"/>
      <c r="T19" s="876"/>
      <c r="U19" s="876"/>
      <c r="V19" s="876"/>
      <c r="W19" s="876"/>
      <c r="X19" s="347"/>
      <c r="Y19" s="872"/>
      <c r="Z19" s="872"/>
      <c r="AA19" s="873"/>
      <c r="AB19" s="873"/>
      <c r="AC19" s="873"/>
      <c r="AD19" s="872"/>
    </row>
    <row r="20" spans="2:37">
      <c r="B20" s="347" t="s">
        <v>124</v>
      </c>
      <c r="C20" s="765">
        <v>6.8917300000000008</v>
      </c>
      <c r="D20" s="766">
        <v>1.35162</v>
      </c>
      <c r="E20" s="767">
        <v>10.403130000000001</v>
      </c>
      <c r="F20" s="793" t="s">
        <v>592</v>
      </c>
      <c r="G20" s="872"/>
      <c r="H20" s="875"/>
      <c r="I20" s="872"/>
      <c r="J20" s="872"/>
      <c r="K20" s="873"/>
      <c r="L20" s="873"/>
      <c r="M20" s="873"/>
      <c r="N20" s="872"/>
      <c r="O20" s="875"/>
      <c r="T20" s="876"/>
      <c r="U20" s="876"/>
      <c r="V20" s="876"/>
      <c r="W20" s="876"/>
      <c r="X20" s="347"/>
      <c r="Y20" s="872"/>
      <c r="Z20" s="872"/>
      <c r="AC20" s="876"/>
      <c r="AD20" s="876"/>
      <c r="AE20" s="875"/>
      <c r="AJ20" s="876"/>
      <c r="AK20" s="876"/>
    </row>
    <row r="21" spans="2:37">
      <c r="B21" s="347" t="s">
        <v>55</v>
      </c>
      <c r="C21" s="765">
        <v>8.9961842000000001</v>
      </c>
      <c r="D21" s="766">
        <v>3.3459832999999999</v>
      </c>
      <c r="E21" s="767">
        <v>12.342167</v>
      </c>
      <c r="F21" s="793" t="s">
        <v>592</v>
      </c>
      <c r="G21" s="872"/>
      <c r="H21" s="875"/>
      <c r="I21" s="872"/>
      <c r="J21" s="872"/>
      <c r="K21" s="873"/>
      <c r="L21" s="873"/>
      <c r="M21" s="873"/>
      <c r="N21" s="872"/>
      <c r="O21" s="875"/>
      <c r="U21" s="876"/>
      <c r="V21" s="876"/>
      <c r="W21" s="876"/>
      <c r="X21" s="347"/>
      <c r="Y21" s="872"/>
      <c r="Z21" s="872"/>
      <c r="AA21" s="873"/>
      <c r="AB21" s="873"/>
      <c r="AC21" s="873"/>
      <c r="AD21" s="872"/>
      <c r="AE21" s="875"/>
      <c r="AK21" s="876"/>
    </row>
    <row r="22" spans="2:37">
      <c r="B22" s="347" t="s">
        <v>88</v>
      </c>
      <c r="C22" s="765">
        <v>6.1861984000000003</v>
      </c>
      <c r="D22" s="766">
        <v>3.4768642000000001</v>
      </c>
      <c r="E22" s="767">
        <v>9.6630625999999999</v>
      </c>
      <c r="F22" s="793" t="s">
        <v>592</v>
      </c>
      <c r="G22" s="872"/>
      <c r="H22" s="875"/>
      <c r="I22" s="872"/>
      <c r="J22" s="872"/>
      <c r="K22" s="873"/>
      <c r="L22" s="873"/>
      <c r="M22" s="873"/>
      <c r="N22" s="872"/>
      <c r="O22" s="875"/>
      <c r="T22" s="876"/>
      <c r="W22" s="876"/>
      <c r="X22" s="347"/>
      <c r="Y22" s="872"/>
      <c r="Z22" s="872"/>
      <c r="AA22" s="873"/>
      <c r="AB22" s="873"/>
      <c r="AC22" s="873"/>
      <c r="AD22" s="872"/>
      <c r="AJ22" s="876"/>
    </row>
    <row r="23" spans="2:37">
      <c r="B23" s="347" t="s">
        <v>87</v>
      </c>
      <c r="C23" s="765" t="s">
        <v>339</v>
      </c>
      <c r="D23" s="766">
        <v>1.14002</v>
      </c>
      <c r="E23" s="767">
        <v>6.9504000000000001</v>
      </c>
      <c r="F23" s="793" t="s">
        <v>592</v>
      </c>
      <c r="G23" s="872"/>
      <c r="H23" s="875"/>
      <c r="I23" s="877"/>
      <c r="J23" s="872"/>
      <c r="K23" s="873"/>
      <c r="L23" s="873"/>
      <c r="M23" s="873"/>
      <c r="N23" s="872"/>
      <c r="O23" s="875"/>
      <c r="T23" s="876"/>
      <c r="W23" s="876"/>
      <c r="X23" s="347"/>
      <c r="Y23" s="877"/>
      <c r="Z23" s="872"/>
      <c r="AA23" s="873"/>
      <c r="AB23" s="873"/>
      <c r="AC23" s="873"/>
      <c r="AD23" s="872"/>
      <c r="AJ23" s="876"/>
    </row>
    <row r="24" spans="2:37">
      <c r="B24" s="347" t="s">
        <v>136</v>
      </c>
      <c r="C24" s="765">
        <v>5.6343999999999994</v>
      </c>
      <c r="D24" s="766" t="s">
        <v>339</v>
      </c>
      <c r="E24" s="767">
        <v>7.1803499999999998</v>
      </c>
      <c r="F24" s="793" t="s">
        <v>592</v>
      </c>
      <c r="G24" s="878"/>
      <c r="H24" s="875"/>
      <c r="I24" s="877"/>
      <c r="J24" s="879"/>
      <c r="K24" s="880"/>
      <c r="L24" s="880"/>
      <c r="M24" s="881"/>
      <c r="N24" s="878"/>
      <c r="O24" s="875"/>
      <c r="W24" s="876"/>
      <c r="X24" s="347"/>
      <c r="Y24" s="877"/>
      <c r="Z24" s="879"/>
      <c r="AA24" s="880"/>
      <c r="AB24" s="880"/>
      <c r="AC24" s="881"/>
      <c r="AD24" s="878"/>
    </row>
    <row r="25" spans="2:37">
      <c r="B25" s="347" t="s">
        <v>11</v>
      </c>
      <c r="C25" s="765">
        <v>7.6193399999999993</v>
      </c>
      <c r="D25" s="766">
        <v>3.80009</v>
      </c>
      <c r="E25" s="767">
        <v>14.646599999999999</v>
      </c>
      <c r="F25" s="793" t="s">
        <v>497</v>
      </c>
      <c r="G25" s="872"/>
      <c r="H25" s="875"/>
      <c r="I25" s="872"/>
      <c r="J25" s="872"/>
      <c r="K25" s="873"/>
      <c r="L25" s="873"/>
      <c r="M25" s="873"/>
      <c r="N25" s="872"/>
      <c r="O25" s="875"/>
      <c r="U25" s="876"/>
      <c r="V25" s="876"/>
      <c r="W25" s="876"/>
      <c r="X25" s="875"/>
      <c r="Y25" s="872"/>
      <c r="Z25" s="872"/>
      <c r="AA25" s="873"/>
      <c r="AB25" s="873"/>
      <c r="AC25" s="873"/>
      <c r="AD25" s="872"/>
      <c r="AK25" s="876"/>
    </row>
    <row r="26" spans="2:37">
      <c r="B26" s="347" t="s">
        <v>84</v>
      </c>
      <c r="C26" s="765">
        <v>6.72464</v>
      </c>
      <c r="D26" s="766">
        <v>2.0238200000000002</v>
      </c>
      <c r="E26" s="767">
        <v>12.281689999999999</v>
      </c>
      <c r="F26" s="793" t="s">
        <v>592</v>
      </c>
      <c r="G26" s="872"/>
      <c r="H26" s="875"/>
      <c r="I26" s="872"/>
      <c r="J26" s="872"/>
      <c r="K26" s="873"/>
      <c r="L26" s="873"/>
      <c r="M26" s="873"/>
      <c r="N26" s="872"/>
      <c r="O26" s="875"/>
      <c r="T26" s="876"/>
      <c r="W26" s="882"/>
      <c r="X26" s="347"/>
      <c r="Y26" s="872"/>
      <c r="Z26" s="872"/>
      <c r="AA26" s="873"/>
      <c r="AB26" s="873"/>
      <c r="AC26" s="873"/>
      <c r="AD26" s="872"/>
      <c r="AJ26" s="876"/>
    </row>
    <row r="27" spans="2:37">
      <c r="B27" s="347" t="s">
        <v>78</v>
      </c>
      <c r="C27" s="765">
        <v>7.9893004999999997</v>
      </c>
      <c r="D27" s="766">
        <v>2.7930828999999999</v>
      </c>
      <c r="E27" s="767">
        <v>10.782382999999999</v>
      </c>
      <c r="F27" s="793" t="s">
        <v>592</v>
      </c>
      <c r="G27" s="872"/>
      <c r="H27" s="875"/>
      <c r="I27" s="872"/>
      <c r="J27" s="872"/>
      <c r="K27" s="873"/>
      <c r="L27" s="873"/>
      <c r="M27" s="873"/>
      <c r="N27" s="872"/>
      <c r="O27" s="875"/>
      <c r="U27" s="875"/>
      <c r="V27" s="875"/>
      <c r="W27" s="876"/>
      <c r="X27" s="347"/>
      <c r="Y27" s="872"/>
      <c r="Z27" s="872"/>
      <c r="AA27" s="873"/>
      <c r="AB27" s="873"/>
      <c r="AC27" s="873"/>
      <c r="AD27" s="872"/>
      <c r="AK27" s="875"/>
    </row>
    <row r="28" spans="2:37">
      <c r="B28" s="347" t="s">
        <v>85</v>
      </c>
      <c r="C28" s="765">
        <v>12.903089999999999</v>
      </c>
      <c r="D28" s="766">
        <v>3.87154</v>
      </c>
      <c r="E28" s="767">
        <v>17.70918</v>
      </c>
      <c r="F28" s="793" t="s">
        <v>497</v>
      </c>
      <c r="G28" s="872"/>
      <c r="H28" s="875"/>
      <c r="I28" s="872"/>
      <c r="J28" s="872"/>
      <c r="K28" s="873"/>
      <c r="L28" s="873"/>
      <c r="M28" s="873"/>
      <c r="N28" s="872"/>
      <c r="O28" s="875"/>
      <c r="T28" s="876"/>
      <c r="W28" s="876"/>
      <c r="X28" s="347"/>
      <c r="Y28" s="872"/>
      <c r="Z28" s="872"/>
      <c r="AA28" s="873"/>
      <c r="AB28" s="873"/>
      <c r="AC28" s="873"/>
      <c r="AD28" s="872"/>
      <c r="AJ28" s="876"/>
    </row>
    <row r="29" spans="2:37">
      <c r="B29" s="347" t="s">
        <v>81</v>
      </c>
      <c r="C29" s="765">
        <v>11.507999999999999</v>
      </c>
      <c r="D29" s="766">
        <v>4.41</v>
      </c>
      <c r="E29" s="767">
        <v>16.842099999999999</v>
      </c>
      <c r="F29" s="793" t="s">
        <v>591</v>
      </c>
      <c r="G29" s="872"/>
      <c r="H29" s="875"/>
      <c r="I29" s="872"/>
      <c r="J29" s="872"/>
      <c r="K29" s="873"/>
      <c r="L29" s="873"/>
      <c r="M29" s="873"/>
      <c r="N29" s="872"/>
      <c r="O29" s="875"/>
      <c r="U29" s="876"/>
      <c r="V29" s="876"/>
      <c r="W29" s="876"/>
      <c r="X29" s="347"/>
      <c r="Y29" s="872"/>
      <c r="Z29" s="872"/>
      <c r="AA29" s="873"/>
      <c r="AB29" s="873"/>
      <c r="AC29" s="873"/>
      <c r="AD29" s="872"/>
      <c r="AK29" s="876"/>
    </row>
    <row r="30" spans="2:37">
      <c r="B30" s="347" t="s">
        <v>111</v>
      </c>
      <c r="C30" s="765">
        <v>8.0103100000000005</v>
      </c>
      <c r="D30" s="766">
        <v>1.77684</v>
      </c>
      <c r="E30" s="767" t="s">
        <v>339</v>
      </c>
      <c r="F30" s="793" t="s">
        <v>599</v>
      </c>
      <c r="G30" s="872"/>
      <c r="H30" s="875"/>
      <c r="I30" s="872"/>
      <c r="J30" s="872"/>
      <c r="K30" s="873"/>
      <c r="L30" s="873"/>
      <c r="M30" s="873"/>
      <c r="N30" s="872"/>
      <c r="O30" s="875"/>
      <c r="T30" s="883"/>
      <c r="W30" s="876"/>
      <c r="X30" s="347"/>
      <c r="Y30" s="872"/>
      <c r="Z30" s="872"/>
      <c r="AA30" s="873"/>
      <c r="AB30" s="873"/>
      <c r="AC30" s="873"/>
      <c r="AD30" s="872"/>
      <c r="AJ30" s="883"/>
    </row>
    <row r="31" spans="2:37">
      <c r="B31" s="347" t="s">
        <v>128</v>
      </c>
      <c r="C31" s="765" t="s">
        <v>339</v>
      </c>
      <c r="D31" s="766" t="s">
        <v>339</v>
      </c>
      <c r="E31" s="767" t="s">
        <v>339</v>
      </c>
      <c r="F31" s="793" t="s">
        <v>338</v>
      </c>
      <c r="G31" s="884"/>
      <c r="H31" s="875"/>
      <c r="I31" s="877"/>
      <c r="J31" s="873"/>
      <c r="K31" s="873"/>
      <c r="L31" s="873"/>
      <c r="M31" s="873"/>
      <c r="N31" s="884"/>
      <c r="O31" s="875"/>
      <c r="W31" s="876"/>
      <c r="X31" s="347"/>
      <c r="Y31" s="877"/>
      <c r="Z31" s="873"/>
      <c r="AA31" s="873"/>
      <c r="AB31" s="873"/>
      <c r="AC31" s="873"/>
      <c r="AD31" s="884"/>
    </row>
    <row r="32" spans="2:37">
      <c r="B32" s="347" t="s">
        <v>9</v>
      </c>
      <c r="C32" s="765">
        <v>10.645106</v>
      </c>
      <c r="D32" s="766">
        <v>3.9512814000000001</v>
      </c>
      <c r="E32" s="767">
        <v>14.596387</v>
      </c>
      <c r="F32" s="793" t="s">
        <v>592</v>
      </c>
      <c r="G32" s="872"/>
      <c r="H32" s="875"/>
      <c r="I32" s="872"/>
      <c r="J32" s="872"/>
      <c r="K32" s="873"/>
      <c r="L32" s="873"/>
      <c r="M32" s="873"/>
      <c r="N32" s="872"/>
      <c r="O32" s="875"/>
      <c r="T32" s="876"/>
      <c r="U32" s="875"/>
      <c r="V32" s="875"/>
      <c r="W32" s="876"/>
      <c r="X32" s="347"/>
      <c r="Y32" s="872"/>
      <c r="Z32" s="872"/>
      <c r="AA32" s="873"/>
      <c r="AB32" s="873"/>
      <c r="AC32" s="873"/>
      <c r="AD32" s="872"/>
      <c r="AJ32" s="876"/>
      <c r="AK32" s="875"/>
    </row>
    <row r="33" spans="2:37">
      <c r="B33" s="347" t="s">
        <v>323</v>
      </c>
      <c r="C33" s="765">
        <v>9.19557</v>
      </c>
      <c r="D33" s="766">
        <v>2.1619000000000002</v>
      </c>
      <c r="E33" s="767">
        <v>11.44195</v>
      </c>
      <c r="F33" s="793" t="s">
        <v>599</v>
      </c>
      <c r="G33" s="872"/>
      <c r="H33" s="875"/>
      <c r="I33" s="872"/>
      <c r="J33" s="872"/>
      <c r="K33" s="873"/>
      <c r="L33" s="873"/>
      <c r="M33" s="873"/>
      <c r="N33" s="872"/>
      <c r="O33" s="875"/>
      <c r="W33" s="876"/>
      <c r="X33" s="347"/>
      <c r="Y33" s="872"/>
      <c r="Z33" s="872"/>
      <c r="AA33" s="873"/>
      <c r="AB33" s="873"/>
      <c r="AC33" s="873"/>
      <c r="AD33" s="872"/>
    </row>
    <row r="34" spans="2:37">
      <c r="B34" s="347" t="s">
        <v>94</v>
      </c>
      <c r="C34" s="765">
        <v>6.7202099999999998</v>
      </c>
      <c r="D34" s="766">
        <v>1.82077</v>
      </c>
      <c r="E34" s="767">
        <v>11.4398</v>
      </c>
      <c r="F34" s="793" t="s">
        <v>600</v>
      </c>
      <c r="G34" s="872"/>
      <c r="H34" s="875"/>
      <c r="I34" s="872"/>
      <c r="J34" s="872"/>
      <c r="K34" s="873"/>
      <c r="L34" s="873"/>
      <c r="M34" s="873"/>
      <c r="N34" s="872"/>
      <c r="O34" s="875"/>
      <c r="T34" s="876"/>
      <c r="U34" s="876"/>
      <c r="V34" s="876"/>
      <c r="W34" s="876"/>
      <c r="X34" s="885"/>
      <c r="Y34" s="872"/>
      <c r="Z34" s="872"/>
      <c r="AA34" s="873"/>
      <c r="AB34" s="873"/>
      <c r="AC34" s="873"/>
      <c r="AD34" s="872"/>
      <c r="AJ34" s="876"/>
      <c r="AK34" s="876"/>
    </row>
    <row r="35" spans="2:37">
      <c r="B35" s="347" t="s">
        <v>60</v>
      </c>
      <c r="C35" s="765">
        <v>14.870090000000001</v>
      </c>
      <c r="D35" s="766">
        <v>7.0068099999999998</v>
      </c>
      <c r="E35" s="767">
        <v>22.661169999999998</v>
      </c>
      <c r="F35" s="793" t="s">
        <v>497</v>
      </c>
      <c r="G35" s="872"/>
      <c r="H35" s="875"/>
      <c r="I35" s="872"/>
      <c r="J35" s="872"/>
      <c r="K35" s="873"/>
      <c r="L35" s="873"/>
      <c r="M35" s="873"/>
      <c r="N35" s="872"/>
      <c r="O35" s="875"/>
      <c r="W35" s="876"/>
      <c r="X35" s="347"/>
      <c r="Y35" s="872"/>
      <c r="Z35" s="872"/>
      <c r="AA35" s="873"/>
      <c r="AB35" s="873"/>
      <c r="AC35" s="873"/>
      <c r="AD35" s="872"/>
    </row>
    <row r="36" spans="2:37">
      <c r="B36" s="347" t="s">
        <v>79</v>
      </c>
      <c r="C36" s="765" t="s">
        <v>339</v>
      </c>
      <c r="D36" s="766">
        <v>4.1786799999999999</v>
      </c>
      <c r="E36" s="767">
        <v>19.91987</v>
      </c>
      <c r="F36" s="793" t="s">
        <v>497</v>
      </c>
      <c r="G36" s="872"/>
      <c r="H36" s="875"/>
      <c r="I36" s="872"/>
      <c r="J36" s="872"/>
      <c r="K36" s="873"/>
      <c r="L36" s="873"/>
      <c r="M36" s="873"/>
      <c r="N36" s="872"/>
      <c r="O36" s="875"/>
      <c r="T36" s="886"/>
      <c r="U36" s="876"/>
      <c r="V36" s="876"/>
      <c r="W36" s="876"/>
      <c r="X36" s="885"/>
      <c r="Y36" s="872"/>
      <c r="Z36" s="872"/>
      <c r="AA36" s="873"/>
      <c r="AB36" s="873"/>
      <c r="AC36" s="873"/>
      <c r="AD36" s="872"/>
      <c r="AJ36" s="886"/>
      <c r="AK36" s="876"/>
    </row>
    <row r="37" spans="2:37">
      <c r="B37" s="347" t="s">
        <v>65</v>
      </c>
      <c r="C37" s="765" t="s">
        <v>339</v>
      </c>
      <c r="D37" s="766" t="s">
        <v>339</v>
      </c>
      <c r="E37" s="767">
        <v>8.8389799999999994</v>
      </c>
      <c r="F37" s="793" t="s">
        <v>497</v>
      </c>
      <c r="G37" s="872"/>
      <c r="H37" s="875"/>
      <c r="I37" s="872"/>
      <c r="J37" s="872"/>
      <c r="K37" s="873"/>
      <c r="L37" s="873"/>
      <c r="M37" s="873"/>
      <c r="N37" s="872"/>
      <c r="O37" s="875"/>
      <c r="W37" s="876"/>
      <c r="X37" s="885"/>
      <c r="Y37" s="872"/>
      <c r="Z37" s="872"/>
      <c r="AA37" s="873"/>
      <c r="AB37" s="873"/>
      <c r="AC37" s="873"/>
      <c r="AD37" s="872"/>
    </row>
    <row r="38" spans="2:37">
      <c r="B38" s="347" t="s">
        <v>57</v>
      </c>
      <c r="C38" s="765" t="s">
        <v>339</v>
      </c>
      <c r="D38" s="766" t="s">
        <v>339</v>
      </c>
      <c r="E38" s="767">
        <v>16.88316</v>
      </c>
      <c r="F38" s="793" t="s">
        <v>497</v>
      </c>
      <c r="G38" s="872"/>
      <c r="H38" s="875"/>
      <c r="I38" s="872"/>
      <c r="J38" s="872"/>
      <c r="K38" s="873"/>
      <c r="L38" s="873"/>
      <c r="M38" s="873"/>
      <c r="N38" s="872"/>
      <c r="O38" s="875"/>
      <c r="W38" s="876"/>
      <c r="X38" s="885"/>
      <c r="Y38" s="872"/>
      <c r="Z38" s="872"/>
      <c r="AA38" s="873"/>
      <c r="AB38" s="873"/>
      <c r="AC38" s="873"/>
      <c r="AD38" s="872"/>
      <c r="AJ38" s="876"/>
      <c r="AK38" s="876"/>
    </row>
    <row r="39" spans="2:37">
      <c r="B39" s="347" t="s">
        <v>38</v>
      </c>
      <c r="C39" s="765">
        <v>7.5639636000000001</v>
      </c>
      <c r="D39" s="766">
        <v>3.7847045000000001</v>
      </c>
      <c r="E39" s="767">
        <v>11.348668</v>
      </c>
      <c r="F39" s="793" t="s">
        <v>592</v>
      </c>
      <c r="G39" s="884"/>
      <c r="H39" s="875"/>
      <c r="I39" s="887"/>
      <c r="J39" s="873"/>
      <c r="K39" s="873"/>
      <c r="L39" s="873"/>
      <c r="M39" s="873"/>
      <c r="N39" s="884"/>
      <c r="O39" s="875"/>
      <c r="W39" s="876"/>
      <c r="X39" s="885"/>
      <c r="Y39" s="887"/>
      <c r="Z39" s="873"/>
      <c r="AA39" s="873"/>
      <c r="AB39" s="873"/>
      <c r="AC39" s="873"/>
      <c r="AD39" s="884"/>
    </row>
    <row r="40" spans="2:37">
      <c r="B40" s="347" t="s">
        <v>58</v>
      </c>
      <c r="C40" s="765">
        <v>12.001110000000001</v>
      </c>
      <c r="D40" s="766">
        <v>5.3823637</v>
      </c>
      <c r="E40" s="767">
        <v>17.383474</v>
      </c>
      <c r="F40" s="793" t="s">
        <v>592</v>
      </c>
      <c r="G40" s="872"/>
      <c r="H40" s="875"/>
      <c r="I40" s="872"/>
      <c r="J40" s="872"/>
      <c r="K40" s="873"/>
      <c r="L40" s="873"/>
      <c r="M40" s="873"/>
      <c r="N40" s="872"/>
      <c r="O40" s="875"/>
      <c r="T40" s="876"/>
      <c r="W40" s="876"/>
      <c r="X40" s="885"/>
      <c r="Y40" s="872"/>
      <c r="Z40" s="872"/>
      <c r="AA40" s="873"/>
      <c r="AB40" s="873"/>
      <c r="AC40" s="873"/>
      <c r="AD40" s="872"/>
      <c r="AJ40" s="876"/>
    </row>
    <row r="41" spans="2:37">
      <c r="B41" s="347" t="s">
        <v>1</v>
      </c>
      <c r="C41" s="765" t="s">
        <v>339</v>
      </c>
      <c r="D41" s="766" t="s">
        <v>339</v>
      </c>
      <c r="E41" s="767" t="s">
        <v>339</v>
      </c>
      <c r="F41" s="793" t="s">
        <v>338</v>
      </c>
      <c r="G41" s="872"/>
      <c r="H41" s="875"/>
      <c r="I41" s="872"/>
      <c r="J41" s="872"/>
      <c r="K41" s="873"/>
      <c r="L41" s="873"/>
      <c r="M41" s="873"/>
      <c r="N41" s="872"/>
      <c r="O41" s="875"/>
      <c r="U41" s="875"/>
      <c r="V41" s="875"/>
      <c r="W41" s="876"/>
      <c r="X41" s="885"/>
      <c r="Y41" s="872"/>
      <c r="Z41" s="872"/>
      <c r="AA41" s="873"/>
      <c r="AB41" s="873"/>
      <c r="AC41" s="873"/>
      <c r="AD41" s="872"/>
      <c r="AK41" s="875"/>
    </row>
    <row r="42" spans="2:37">
      <c r="B42" s="347" t="s">
        <v>31</v>
      </c>
      <c r="C42" s="765">
        <v>7.1062723999999999</v>
      </c>
      <c r="D42" s="766">
        <v>2.3411990999999999</v>
      </c>
      <c r="E42" s="767">
        <v>9.4474716000000001</v>
      </c>
      <c r="F42" s="793" t="s">
        <v>497</v>
      </c>
      <c r="G42" s="872"/>
      <c r="H42" s="875"/>
      <c r="I42" s="872"/>
      <c r="J42" s="872"/>
      <c r="K42" s="873"/>
      <c r="L42" s="873"/>
      <c r="M42" s="873"/>
      <c r="N42" s="872"/>
      <c r="O42" s="875"/>
      <c r="R42" s="873"/>
      <c r="S42" s="873"/>
      <c r="T42" s="873"/>
      <c r="U42" s="872"/>
      <c r="W42" s="876"/>
      <c r="X42" s="347"/>
      <c r="Y42" s="872"/>
      <c r="Z42" s="872"/>
      <c r="AA42" s="873"/>
      <c r="AB42" s="873"/>
      <c r="AC42" s="873"/>
      <c r="AD42" s="872"/>
      <c r="AJ42" s="876"/>
    </row>
    <row r="43" spans="2:37">
      <c r="B43" s="347" t="s">
        <v>113</v>
      </c>
      <c r="C43" s="765">
        <v>9.3700914999999991</v>
      </c>
      <c r="D43" s="766">
        <v>3.7389427</v>
      </c>
      <c r="E43" s="767">
        <v>13.109033999999999</v>
      </c>
      <c r="F43" s="793" t="s">
        <v>497</v>
      </c>
      <c r="G43" s="872"/>
      <c r="H43" s="875"/>
      <c r="I43" s="872"/>
      <c r="J43" s="872"/>
      <c r="K43" s="873"/>
      <c r="L43" s="873"/>
      <c r="M43" s="873"/>
      <c r="N43" s="872"/>
      <c r="O43" s="875"/>
      <c r="U43" s="876"/>
      <c r="V43" s="876"/>
      <c r="W43" s="347"/>
      <c r="X43" s="347"/>
      <c r="Y43" s="872"/>
      <c r="Z43" s="872"/>
      <c r="AA43" s="873"/>
      <c r="AB43" s="873"/>
      <c r="AC43" s="873"/>
      <c r="AD43" s="872"/>
      <c r="AK43" s="876"/>
    </row>
    <row r="44" spans="2:37">
      <c r="B44" s="347" t="s">
        <v>324</v>
      </c>
      <c r="C44" s="765">
        <v>15.10779</v>
      </c>
      <c r="D44" s="766">
        <v>2.57152</v>
      </c>
      <c r="E44" s="767">
        <v>18.331669999999999</v>
      </c>
      <c r="F44" s="793" t="s">
        <v>497</v>
      </c>
      <c r="G44" s="872"/>
      <c r="H44" s="875"/>
      <c r="I44" s="872"/>
      <c r="J44" s="872"/>
      <c r="K44" s="873"/>
      <c r="L44" s="873"/>
      <c r="M44" s="873"/>
      <c r="N44" s="872"/>
      <c r="O44" s="875"/>
      <c r="T44" s="876"/>
      <c r="W44" s="347"/>
      <c r="X44" s="347"/>
      <c r="Y44" s="872"/>
      <c r="Z44" s="872"/>
      <c r="AA44" s="873"/>
      <c r="AB44" s="873"/>
      <c r="AC44" s="873"/>
      <c r="AD44" s="872"/>
      <c r="AJ44" s="876"/>
    </row>
    <row r="45" spans="2:37">
      <c r="B45" s="347" t="s">
        <v>114</v>
      </c>
      <c r="C45" s="765" t="s">
        <v>339</v>
      </c>
      <c r="D45" s="766">
        <v>2.0901100000000001</v>
      </c>
      <c r="E45" s="767">
        <v>9.5634099999999993</v>
      </c>
      <c r="F45" s="793" t="s">
        <v>600</v>
      </c>
      <c r="G45" s="872"/>
      <c r="H45" s="875"/>
      <c r="I45" s="872"/>
      <c r="J45" s="872"/>
      <c r="K45" s="873"/>
      <c r="L45" s="873"/>
      <c r="M45" s="873"/>
      <c r="N45" s="872"/>
      <c r="O45" s="875"/>
      <c r="V45" s="876"/>
      <c r="W45" s="347"/>
      <c r="X45" s="347"/>
      <c r="Y45" s="872"/>
      <c r="Z45" s="872"/>
      <c r="AA45" s="873"/>
      <c r="AB45" s="873"/>
      <c r="AC45" s="873"/>
      <c r="AD45" s="872"/>
      <c r="AK45" s="876"/>
    </row>
    <row r="46" spans="2:37">
      <c r="B46" s="347" t="s">
        <v>73</v>
      </c>
      <c r="C46" s="765" t="s">
        <v>339</v>
      </c>
      <c r="D46" s="766" t="s">
        <v>339</v>
      </c>
      <c r="E46" s="767" t="s">
        <v>339</v>
      </c>
      <c r="F46" s="793" t="s">
        <v>338</v>
      </c>
      <c r="G46" s="872"/>
      <c r="H46" s="875"/>
      <c r="I46" s="872"/>
      <c r="J46" s="872"/>
      <c r="K46" s="873"/>
      <c r="L46" s="873"/>
      <c r="M46" s="873"/>
      <c r="N46" s="872"/>
      <c r="O46" s="875"/>
      <c r="R46" s="873"/>
      <c r="S46" s="873"/>
      <c r="T46" s="873"/>
      <c r="U46" s="872"/>
      <c r="W46" s="347"/>
      <c r="X46" s="347"/>
      <c r="Y46" s="872"/>
      <c r="Z46" s="872"/>
      <c r="AA46" s="873"/>
      <c r="AB46" s="873"/>
      <c r="AC46" s="873"/>
      <c r="AD46" s="872"/>
      <c r="AJ46" s="886"/>
    </row>
    <row r="47" spans="2:37">
      <c r="B47" s="347" t="s">
        <v>138</v>
      </c>
      <c r="C47" s="765">
        <v>12.301269999999999</v>
      </c>
      <c r="D47" s="766">
        <v>3.4689000000000001</v>
      </c>
      <c r="E47" s="767">
        <v>16.69229</v>
      </c>
      <c r="F47" s="793" t="s">
        <v>599</v>
      </c>
      <c r="G47" s="884"/>
      <c r="H47" s="875"/>
      <c r="I47" s="877"/>
      <c r="J47" s="872"/>
      <c r="K47" s="873"/>
      <c r="L47" s="873"/>
      <c r="M47" s="873"/>
      <c r="N47" s="884"/>
      <c r="O47" s="875"/>
      <c r="W47" s="347"/>
      <c r="X47" s="347"/>
      <c r="Y47" s="877"/>
      <c r="Z47" s="872"/>
      <c r="AA47" s="873"/>
      <c r="AB47" s="873"/>
      <c r="AC47" s="873"/>
      <c r="AD47" s="884"/>
    </row>
    <row r="48" spans="2:37">
      <c r="B48" s="347" t="s">
        <v>80</v>
      </c>
      <c r="C48" s="765">
        <v>6.5193519000000002</v>
      </c>
      <c r="D48" s="766">
        <v>1.8089382000000001</v>
      </c>
      <c r="E48" s="767">
        <v>8.3282901000000003</v>
      </c>
      <c r="F48" s="793" t="s">
        <v>592</v>
      </c>
      <c r="G48" s="872"/>
      <c r="H48" s="875"/>
      <c r="I48" s="872"/>
      <c r="J48" s="872"/>
      <c r="K48" s="873"/>
      <c r="L48" s="873"/>
      <c r="M48" s="873"/>
      <c r="N48" s="872"/>
      <c r="O48" s="875"/>
      <c r="Q48" s="876"/>
      <c r="T48" s="876"/>
      <c r="U48" s="876"/>
      <c r="V48" s="876"/>
      <c r="W48" s="347"/>
      <c r="Y48" s="872"/>
      <c r="Z48" s="872"/>
      <c r="AA48" s="873"/>
      <c r="AB48" s="873"/>
      <c r="AC48" s="873"/>
      <c r="AD48" s="872"/>
      <c r="AG48" s="876"/>
      <c r="AJ48" s="876"/>
      <c r="AK48" s="876"/>
    </row>
    <row r="49" spans="2:37">
      <c r="B49" s="347" t="s">
        <v>103</v>
      </c>
      <c r="C49" s="765">
        <v>7.8988519000000004</v>
      </c>
      <c r="D49" s="766">
        <v>4.7878157000000003</v>
      </c>
      <c r="E49" s="767">
        <v>12.686667999999999</v>
      </c>
      <c r="F49" s="793" t="s">
        <v>592</v>
      </c>
      <c r="G49" s="872"/>
      <c r="H49" s="875"/>
      <c r="I49" s="872"/>
      <c r="J49" s="872"/>
      <c r="K49" s="873"/>
      <c r="L49" s="873"/>
      <c r="M49" s="873"/>
      <c r="N49" s="872"/>
      <c r="O49" s="875"/>
      <c r="Y49" s="872"/>
      <c r="Z49" s="872"/>
      <c r="AA49" s="873"/>
      <c r="AB49" s="873"/>
      <c r="AC49" s="873"/>
      <c r="AD49" s="872"/>
    </row>
    <row r="50" spans="2:37">
      <c r="B50" s="347" t="s">
        <v>64</v>
      </c>
      <c r="C50" s="765">
        <v>4.5216200000000004</v>
      </c>
      <c r="D50" s="766">
        <v>5.4817099999999996</v>
      </c>
      <c r="E50" s="767">
        <v>12.59765</v>
      </c>
      <c r="F50" s="793" t="s">
        <v>598</v>
      </c>
      <c r="G50" s="872"/>
      <c r="H50" s="875"/>
      <c r="I50" s="872"/>
      <c r="J50" s="872"/>
      <c r="K50" s="873"/>
      <c r="L50" s="873"/>
      <c r="M50" s="873"/>
      <c r="N50" s="872"/>
      <c r="O50" s="875"/>
      <c r="T50" s="876"/>
      <c r="U50" s="876"/>
      <c r="V50" s="876"/>
      <c r="Y50" s="872"/>
      <c r="Z50" s="872"/>
      <c r="AA50" s="873"/>
      <c r="AB50" s="873"/>
      <c r="AC50" s="873"/>
      <c r="AD50" s="872"/>
      <c r="AJ50" s="876"/>
      <c r="AK50" s="876"/>
    </row>
    <row r="51" spans="2:37">
      <c r="B51" s="347" t="s">
        <v>19</v>
      </c>
      <c r="C51" s="765">
        <v>7.86158</v>
      </c>
      <c r="D51" s="766" t="s">
        <v>339</v>
      </c>
      <c r="E51" s="767" t="s">
        <v>339</v>
      </c>
      <c r="F51" s="793" t="s">
        <v>592</v>
      </c>
      <c r="G51" s="872"/>
      <c r="H51" s="875"/>
      <c r="I51" s="872"/>
      <c r="J51" s="872"/>
      <c r="K51" s="873"/>
      <c r="L51" s="873"/>
      <c r="M51" s="873"/>
      <c r="N51" s="872"/>
      <c r="O51" s="875"/>
      <c r="Y51" s="872"/>
      <c r="Z51" s="872"/>
      <c r="AA51" s="873"/>
      <c r="AB51" s="873"/>
      <c r="AC51" s="873"/>
      <c r="AD51" s="872"/>
    </row>
    <row r="52" spans="2:37">
      <c r="B52" s="347" t="s">
        <v>100</v>
      </c>
      <c r="C52" s="765">
        <v>11.983840000000001</v>
      </c>
      <c r="D52" s="766">
        <v>1.3706499999999999</v>
      </c>
      <c r="E52" s="767">
        <v>14.945</v>
      </c>
      <c r="F52" s="793" t="s">
        <v>497</v>
      </c>
      <c r="G52" s="872"/>
      <c r="H52" s="875"/>
      <c r="I52" s="872"/>
      <c r="J52" s="872"/>
      <c r="K52" s="873"/>
      <c r="L52" s="873"/>
      <c r="M52" s="873"/>
      <c r="N52" s="872"/>
      <c r="O52" s="875"/>
      <c r="Y52" s="872"/>
      <c r="Z52" s="872"/>
      <c r="AA52" s="873"/>
      <c r="AB52" s="873"/>
      <c r="AC52" s="873"/>
      <c r="AD52" s="872"/>
      <c r="AJ52" s="886"/>
      <c r="AK52" s="876"/>
    </row>
    <row r="53" spans="2:37">
      <c r="B53" s="347" t="s">
        <v>134</v>
      </c>
      <c r="C53" s="765">
        <v>7.1111171000000004</v>
      </c>
      <c r="D53" s="766">
        <v>2.8914015000000002</v>
      </c>
      <c r="E53" s="767">
        <v>10.002518999999999</v>
      </c>
      <c r="F53" s="793" t="s">
        <v>592</v>
      </c>
      <c r="G53" s="872"/>
      <c r="H53" s="875"/>
      <c r="I53" s="872"/>
      <c r="J53" s="872"/>
      <c r="K53" s="873"/>
      <c r="L53" s="873"/>
      <c r="M53" s="873"/>
      <c r="N53" s="872"/>
      <c r="O53" s="875"/>
      <c r="P53" s="883"/>
      <c r="Q53" s="886"/>
      <c r="R53" s="882"/>
      <c r="S53" s="882"/>
      <c r="T53" s="882"/>
      <c r="U53" s="888"/>
      <c r="Y53" s="872"/>
      <c r="Z53" s="872"/>
      <c r="AA53" s="873"/>
      <c r="AB53" s="873"/>
      <c r="AC53" s="873"/>
      <c r="AD53" s="872"/>
    </row>
    <row r="54" spans="2:37">
      <c r="B54" s="347" t="s">
        <v>17</v>
      </c>
      <c r="C54" s="765">
        <v>13.60886</v>
      </c>
      <c r="D54" s="766">
        <v>12.96733</v>
      </c>
      <c r="E54" s="767">
        <v>27.098710000000001</v>
      </c>
      <c r="F54" s="793" t="s">
        <v>598</v>
      </c>
      <c r="G54" s="884"/>
      <c r="H54" s="875"/>
      <c r="I54" s="872"/>
      <c r="J54" s="873"/>
      <c r="K54" s="873"/>
      <c r="L54" s="873"/>
      <c r="M54" s="873"/>
      <c r="N54" s="884"/>
      <c r="O54" s="875"/>
      <c r="T54" s="876"/>
      <c r="U54" s="876"/>
      <c r="V54" s="876"/>
      <c r="Y54" s="872"/>
      <c r="Z54" s="873"/>
      <c r="AA54" s="873"/>
      <c r="AB54" s="873"/>
      <c r="AC54" s="873"/>
      <c r="AD54" s="884"/>
    </row>
    <row r="55" spans="2:37">
      <c r="B55" s="347" t="s">
        <v>105</v>
      </c>
      <c r="C55" s="765">
        <v>6.8629467000000002</v>
      </c>
      <c r="D55" s="766">
        <v>3.0811101000000001</v>
      </c>
      <c r="E55" s="767">
        <v>9.9440568000000003</v>
      </c>
      <c r="F55" s="793" t="s">
        <v>592</v>
      </c>
      <c r="G55" s="884"/>
      <c r="H55" s="875"/>
      <c r="I55" s="887"/>
      <c r="J55" s="873"/>
      <c r="K55" s="873"/>
      <c r="L55" s="873"/>
      <c r="M55" s="873"/>
      <c r="N55" s="884"/>
      <c r="O55" s="875"/>
      <c r="Y55" s="887"/>
      <c r="Z55" s="873"/>
      <c r="AA55" s="873"/>
      <c r="AB55" s="873"/>
      <c r="AC55" s="873"/>
      <c r="AD55" s="884"/>
      <c r="AF55" s="883"/>
      <c r="AG55" s="886"/>
      <c r="AH55" s="882"/>
      <c r="AI55" s="882"/>
      <c r="AJ55" s="882"/>
      <c r="AK55" s="888"/>
    </row>
    <row r="56" spans="2:37">
      <c r="B56" s="347" t="s">
        <v>24</v>
      </c>
      <c r="C56" s="765">
        <v>6.2533878999999999</v>
      </c>
      <c r="D56" s="766">
        <v>2.1773774000000001</v>
      </c>
      <c r="E56" s="767">
        <v>8.4307652999999991</v>
      </c>
      <c r="F56" s="793" t="s">
        <v>592</v>
      </c>
      <c r="G56" s="872"/>
      <c r="H56" s="875"/>
      <c r="I56" s="872"/>
      <c r="J56" s="872"/>
      <c r="K56" s="873"/>
      <c r="L56" s="873"/>
      <c r="M56" s="873"/>
      <c r="N56" s="872"/>
      <c r="O56" s="875"/>
      <c r="T56" s="876"/>
      <c r="U56" s="876"/>
      <c r="V56" s="876"/>
      <c r="Y56" s="872"/>
      <c r="Z56" s="872"/>
      <c r="AA56" s="873"/>
      <c r="AB56" s="873"/>
      <c r="AC56" s="873"/>
      <c r="AD56" s="872"/>
      <c r="AJ56" s="876"/>
      <c r="AK56" s="876"/>
    </row>
    <row r="57" spans="2:37">
      <c r="B57" s="347" t="s">
        <v>131</v>
      </c>
      <c r="C57" s="765">
        <v>6.5377400000000003</v>
      </c>
      <c r="D57" s="766">
        <v>4.2461500000000001</v>
      </c>
      <c r="E57" s="767">
        <v>11.225490000000001</v>
      </c>
      <c r="F57" s="793" t="s">
        <v>591</v>
      </c>
      <c r="G57" s="872"/>
      <c r="H57" s="875"/>
      <c r="I57" s="872"/>
      <c r="J57" s="872"/>
      <c r="K57" s="873"/>
      <c r="L57" s="873"/>
      <c r="M57" s="873"/>
      <c r="N57" s="872"/>
      <c r="O57" s="875"/>
      <c r="Y57" s="872"/>
      <c r="Z57" s="872"/>
      <c r="AA57" s="873"/>
      <c r="AB57" s="873"/>
      <c r="AC57" s="873"/>
      <c r="AD57" s="872"/>
    </row>
    <row r="58" spans="2:37">
      <c r="B58" s="347" t="s">
        <v>222</v>
      </c>
      <c r="C58" s="765">
        <v>9.7830899999999996</v>
      </c>
      <c r="D58" s="766">
        <v>1.2498499999999999</v>
      </c>
      <c r="E58" s="767">
        <v>11.03293</v>
      </c>
      <c r="F58" s="793" t="s">
        <v>598</v>
      </c>
      <c r="G58" s="872"/>
      <c r="H58" s="875"/>
      <c r="I58" s="872"/>
      <c r="J58" s="872"/>
      <c r="K58" s="873"/>
      <c r="L58" s="873"/>
      <c r="M58" s="873"/>
      <c r="N58" s="872"/>
      <c r="O58" s="875"/>
      <c r="T58" s="876"/>
      <c r="U58" s="876"/>
      <c r="V58" s="876"/>
      <c r="Y58" s="872"/>
      <c r="Z58" s="872"/>
      <c r="AA58" s="873"/>
      <c r="AB58" s="873"/>
      <c r="AC58" s="873"/>
      <c r="AD58" s="872"/>
      <c r="AJ58" s="876"/>
      <c r="AK58" s="876"/>
    </row>
    <row r="59" spans="2:37">
      <c r="B59" s="347" t="s">
        <v>112</v>
      </c>
      <c r="C59" s="765">
        <v>0.33726</v>
      </c>
      <c r="D59" s="766">
        <v>1.30545</v>
      </c>
      <c r="E59" s="767">
        <v>12.95336</v>
      </c>
      <c r="F59" s="793" t="s">
        <v>592</v>
      </c>
      <c r="G59" s="872"/>
      <c r="H59" s="875"/>
      <c r="I59" s="872"/>
      <c r="J59" s="872"/>
      <c r="K59" s="873"/>
      <c r="L59" s="873"/>
      <c r="M59" s="873"/>
      <c r="N59" s="872"/>
      <c r="O59" s="875"/>
      <c r="Y59" s="872"/>
      <c r="Z59" s="872"/>
      <c r="AA59" s="873"/>
      <c r="AB59" s="873"/>
      <c r="AC59" s="873"/>
      <c r="AD59" s="872"/>
    </row>
    <row r="60" spans="2:37">
      <c r="B60" s="347" t="s">
        <v>20</v>
      </c>
      <c r="C60" s="765">
        <v>6.2710170999999999</v>
      </c>
      <c r="D60" s="766">
        <v>2.8178076999999999</v>
      </c>
      <c r="E60" s="767">
        <v>9.0888249000000005</v>
      </c>
      <c r="F60" s="793" t="s">
        <v>592</v>
      </c>
      <c r="G60" s="872"/>
      <c r="H60" s="875"/>
      <c r="I60" s="872"/>
      <c r="J60" s="872"/>
      <c r="K60" s="873"/>
      <c r="L60" s="873"/>
      <c r="M60" s="873"/>
      <c r="N60" s="872"/>
      <c r="O60" s="875"/>
      <c r="V60" s="876"/>
      <c r="Y60" s="872"/>
      <c r="Z60" s="872"/>
      <c r="AA60" s="873"/>
      <c r="AB60" s="873"/>
      <c r="AC60" s="873"/>
      <c r="AD60" s="872"/>
      <c r="AJ60" s="876"/>
      <c r="AK60" s="876"/>
    </row>
    <row r="61" spans="2:37">
      <c r="B61" s="347" t="s">
        <v>48</v>
      </c>
      <c r="C61" s="765">
        <v>12.31391</v>
      </c>
      <c r="D61" s="766">
        <v>3.8329900000000001</v>
      </c>
      <c r="E61" s="767">
        <v>18.59817</v>
      </c>
      <c r="F61" s="793" t="s">
        <v>497</v>
      </c>
      <c r="G61" s="794"/>
      <c r="H61" s="875"/>
      <c r="I61" s="872"/>
      <c r="J61" s="872"/>
      <c r="N61" s="794"/>
      <c r="O61" s="875"/>
      <c r="Y61" s="872"/>
      <c r="Z61" s="872"/>
      <c r="AA61" s="873"/>
      <c r="AB61" s="873"/>
      <c r="AC61" s="873"/>
      <c r="AD61" s="872"/>
    </row>
    <row r="62" spans="2:37">
      <c r="B62" s="347" t="s">
        <v>75</v>
      </c>
      <c r="C62" s="765">
        <v>5.3579267000000002</v>
      </c>
      <c r="D62" s="766">
        <v>1.3069725999999999</v>
      </c>
      <c r="E62" s="767">
        <v>6.6648994000000004</v>
      </c>
      <c r="F62" s="793" t="s">
        <v>592</v>
      </c>
      <c r="G62" s="872"/>
      <c r="H62" s="875"/>
      <c r="I62" s="872"/>
      <c r="J62" s="872"/>
      <c r="K62" s="873"/>
      <c r="L62" s="873"/>
      <c r="M62" s="873"/>
      <c r="N62" s="872"/>
      <c r="O62" s="875"/>
      <c r="T62" s="876"/>
      <c r="U62" s="876"/>
      <c r="V62" s="876"/>
      <c r="Y62" s="872"/>
      <c r="Z62" s="872"/>
      <c r="AA62" s="873"/>
      <c r="AB62" s="873"/>
      <c r="AC62" s="873"/>
      <c r="AD62" s="872"/>
      <c r="AJ62" s="876"/>
      <c r="AK62" s="876"/>
    </row>
    <row r="63" spans="2:37" ht="15.75" customHeight="1">
      <c r="B63" s="347" t="s">
        <v>68</v>
      </c>
      <c r="C63" s="765">
        <v>16.352679999999999</v>
      </c>
      <c r="D63" s="766">
        <v>3.2999100000000001</v>
      </c>
      <c r="E63" s="767">
        <v>23.74954</v>
      </c>
      <c r="F63" s="793" t="s">
        <v>497</v>
      </c>
      <c r="G63" s="872"/>
      <c r="H63" s="875"/>
      <c r="I63" s="872"/>
      <c r="J63" s="872"/>
      <c r="K63" s="873"/>
      <c r="L63" s="873"/>
      <c r="M63" s="873"/>
      <c r="N63" s="872"/>
      <c r="O63" s="875"/>
      <c r="Y63" s="872"/>
      <c r="Z63" s="872"/>
      <c r="AA63" s="873"/>
      <c r="AB63" s="873"/>
      <c r="AC63" s="873"/>
      <c r="AD63" s="872"/>
    </row>
    <row r="64" spans="2:37" ht="13" customHeight="1">
      <c r="B64" s="347" t="s">
        <v>77</v>
      </c>
      <c r="C64" s="765">
        <v>12.278420000000001</v>
      </c>
      <c r="D64" s="766">
        <v>2.5721400000000001</v>
      </c>
      <c r="E64" s="767">
        <v>14.87012</v>
      </c>
      <c r="F64" s="793" t="s">
        <v>497</v>
      </c>
      <c r="G64" s="872"/>
      <c r="H64" s="875"/>
      <c r="I64" s="872"/>
      <c r="J64" s="872"/>
      <c r="K64" s="873"/>
      <c r="L64" s="873"/>
      <c r="M64" s="873"/>
      <c r="N64" s="872"/>
      <c r="O64" s="875"/>
      <c r="T64" s="876"/>
      <c r="Y64" s="872"/>
      <c r="Z64" s="872"/>
      <c r="AA64" s="873"/>
      <c r="AB64" s="873"/>
      <c r="AC64" s="873"/>
      <c r="AD64" s="872"/>
      <c r="AJ64" s="876"/>
      <c r="AK64" s="876"/>
    </row>
    <row r="65" spans="2:37">
      <c r="B65" s="347" t="s">
        <v>89</v>
      </c>
      <c r="C65" s="765">
        <v>14.73732</v>
      </c>
      <c r="D65" s="766">
        <v>3.3743799999999999</v>
      </c>
      <c r="E65" s="767">
        <v>22.954360000000001</v>
      </c>
      <c r="F65" s="793" t="s">
        <v>497</v>
      </c>
      <c r="G65" s="849"/>
      <c r="H65" s="875"/>
      <c r="I65" s="877"/>
      <c r="J65" s="872"/>
      <c r="K65" s="873"/>
      <c r="L65" s="873"/>
      <c r="M65" s="873"/>
      <c r="N65" s="849"/>
      <c r="O65" s="875"/>
      <c r="Y65" s="877"/>
      <c r="Z65" s="872"/>
      <c r="AA65" s="889"/>
      <c r="AB65" s="889"/>
      <c r="AC65" s="889"/>
      <c r="AD65" s="849"/>
    </row>
    <row r="66" spans="2:37">
      <c r="B66" s="347" t="s">
        <v>93</v>
      </c>
      <c r="C66" s="765">
        <v>10.80908</v>
      </c>
      <c r="D66" s="766">
        <v>5.5211399999999999</v>
      </c>
      <c r="E66" s="767">
        <v>18.787839999999999</v>
      </c>
      <c r="F66" s="793" t="s">
        <v>497</v>
      </c>
      <c r="G66" s="872"/>
      <c r="H66" s="875"/>
      <c r="I66" s="872"/>
      <c r="J66" s="872"/>
      <c r="K66" s="873"/>
      <c r="L66" s="873"/>
      <c r="M66" s="873"/>
      <c r="N66" s="872"/>
      <c r="O66" s="875"/>
      <c r="T66" s="876"/>
      <c r="U66" s="876"/>
      <c r="V66" s="876"/>
      <c r="Y66" s="872"/>
      <c r="Z66" s="872"/>
      <c r="AA66" s="873"/>
      <c r="AB66" s="873"/>
      <c r="AC66" s="873"/>
      <c r="AD66" s="872"/>
      <c r="AJ66" s="876"/>
    </row>
    <row r="67" spans="2:37">
      <c r="B67" s="347" t="s">
        <v>82</v>
      </c>
      <c r="C67" s="765">
        <v>5.724971</v>
      </c>
      <c r="D67" s="766">
        <v>1.7055362999999999</v>
      </c>
      <c r="E67" s="767">
        <v>7.4305073000000004</v>
      </c>
      <c r="F67" s="793" t="s">
        <v>592</v>
      </c>
      <c r="G67" s="872"/>
      <c r="H67" s="875"/>
      <c r="I67" s="877"/>
      <c r="J67" s="872"/>
      <c r="K67" s="873"/>
      <c r="L67" s="873"/>
      <c r="M67" s="873"/>
      <c r="N67" s="872"/>
      <c r="O67" s="875"/>
      <c r="Y67" s="877"/>
      <c r="Z67" s="872"/>
      <c r="AA67" s="873"/>
      <c r="AB67" s="873"/>
      <c r="AC67" s="873"/>
      <c r="AD67" s="872"/>
    </row>
    <row r="68" spans="2:37">
      <c r="B68" s="347" t="s">
        <v>145</v>
      </c>
      <c r="C68" s="765">
        <v>10.212071999999999</v>
      </c>
      <c r="D68" s="766">
        <v>3.2011723999999999</v>
      </c>
      <c r="E68" s="767">
        <v>13.413245</v>
      </c>
      <c r="F68" s="793" t="s">
        <v>592</v>
      </c>
      <c r="G68" s="872"/>
      <c r="H68" s="875"/>
      <c r="I68" s="872"/>
      <c r="J68" s="872"/>
      <c r="K68" s="873"/>
      <c r="L68" s="873"/>
      <c r="M68" s="873"/>
      <c r="N68" s="872"/>
      <c r="O68" s="875"/>
      <c r="T68" s="876"/>
      <c r="U68" s="876"/>
      <c r="V68" s="876"/>
      <c r="Y68" s="872"/>
      <c r="Z68" s="872"/>
      <c r="AA68" s="873"/>
      <c r="AB68" s="873"/>
      <c r="AC68" s="873"/>
      <c r="AD68" s="872"/>
      <c r="AJ68" s="876"/>
      <c r="AK68" s="876"/>
    </row>
    <row r="69" spans="2:37">
      <c r="B69" s="347" t="s">
        <v>6</v>
      </c>
      <c r="C69" s="765">
        <v>9.8183900000000008</v>
      </c>
      <c r="D69" s="766">
        <v>4.0080799999999996</v>
      </c>
      <c r="E69" s="767">
        <v>14.050179999999999</v>
      </c>
      <c r="F69" s="793" t="s">
        <v>600</v>
      </c>
      <c r="G69" s="872"/>
      <c r="H69" s="875"/>
      <c r="I69" s="872"/>
      <c r="J69" s="872"/>
      <c r="K69" s="873"/>
      <c r="L69" s="873"/>
      <c r="M69" s="873"/>
      <c r="N69" s="872"/>
      <c r="O69" s="875"/>
      <c r="T69" s="876"/>
      <c r="U69" s="876"/>
      <c r="V69" s="876"/>
      <c r="Y69" s="872"/>
      <c r="Z69" s="872"/>
      <c r="AA69" s="873"/>
      <c r="AB69" s="873"/>
      <c r="AC69" s="873"/>
      <c r="AD69" s="872"/>
    </row>
    <row r="70" spans="2:37">
      <c r="B70" s="347" t="s">
        <v>8</v>
      </c>
      <c r="C70" s="765">
        <v>14.269469999999998</v>
      </c>
      <c r="D70" s="766">
        <v>3.2395700000000001</v>
      </c>
      <c r="E70" s="767">
        <v>20.503299999999999</v>
      </c>
      <c r="F70" s="793" t="s">
        <v>598</v>
      </c>
      <c r="G70" s="872"/>
      <c r="H70" s="875"/>
      <c r="I70" s="872"/>
      <c r="J70" s="872"/>
      <c r="K70" s="873"/>
      <c r="L70" s="873"/>
      <c r="M70" s="873"/>
      <c r="N70" s="872"/>
      <c r="O70" s="875"/>
      <c r="Y70" s="872"/>
      <c r="Z70" s="872"/>
      <c r="AA70" s="873"/>
      <c r="AB70" s="873"/>
      <c r="AC70" s="873"/>
      <c r="AD70" s="872"/>
      <c r="AJ70" s="876"/>
      <c r="AK70" s="876"/>
    </row>
    <row r="71" spans="2:37">
      <c r="B71" s="347" t="s">
        <v>22</v>
      </c>
      <c r="C71" s="765">
        <v>15.091259999999998</v>
      </c>
      <c r="D71" s="766">
        <v>5.9714499999999999</v>
      </c>
      <c r="E71" s="767">
        <v>21.145679999999999</v>
      </c>
      <c r="F71" s="793" t="s">
        <v>497</v>
      </c>
      <c r="G71" s="872"/>
      <c r="H71" s="875"/>
      <c r="I71" s="872"/>
      <c r="J71" s="872"/>
      <c r="K71" s="873"/>
      <c r="L71" s="873"/>
      <c r="M71" s="873"/>
      <c r="N71" s="872"/>
      <c r="O71" s="875"/>
      <c r="T71" s="876"/>
      <c r="U71" s="876"/>
      <c r="V71" s="876"/>
      <c r="Y71" s="872"/>
      <c r="Z71" s="872"/>
      <c r="AA71" s="873"/>
      <c r="AB71" s="873"/>
      <c r="AC71" s="873"/>
      <c r="AD71" s="872"/>
    </row>
    <row r="72" spans="2:37">
      <c r="B72" s="347" t="s">
        <v>40</v>
      </c>
      <c r="C72" s="765" t="s">
        <v>339</v>
      </c>
      <c r="D72" s="766" t="s">
        <v>339</v>
      </c>
      <c r="E72" s="767" t="s">
        <v>339</v>
      </c>
      <c r="F72" s="793" t="s">
        <v>338</v>
      </c>
      <c r="G72" s="872"/>
      <c r="H72" s="875"/>
      <c r="I72" s="872"/>
      <c r="J72" s="872"/>
      <c r="K72" s="873"/>
      <c r="L72" s="873"/>
      <c r="M72" s="873"/>
      <c r="N72" s="872"/>
      <c r="O72" s="875"/>
      <c r="Y72" s="872"/>
      <c r="Z72" s="872"/>
      <c r="AA72" s="873"/>
      <c r="AB72" s="873"/>
      <c r="AC72" s="873"/>
      <c r="AD72" s="872"/>
      <c r="AJ72" s="876"/>
      <c r="AK72" s="876"/>
    </row>
    <row r="73" spans="2:37">
      <c r="B73" s="347" t="s">
        <v>110</v>
      </c>
      <c r="C73" s="765">
        <v>9.1597787999999998</v>
      </c>
      <c r="D73" s="766">
        <v>3.7318193000000002</v>
      </c>
      <c r="E73" s="767">
        <v>12.891598</v>
      </c>
      <c r="F73" s="793" t="s">
        <v>592</v>
      </c>
      <c r="G73" s="872"/>
      <c r="H73" s="875"/>
      <c r="I73" s="872"/>
      <c r="J73" s="872"/>
      <c r="K73" s="873"/>
      <c r="L73" s="873"/>
      <c r="M73" s="873"/>
      <c r="N73" s="872"/>
      <c r="O73" s="875"/>
      <c r="T73" s="876"/>
      <c r="U73" s="876"/>
      <c r="V73" s="876"/>
      <c r="Y73" s="872"/>
      <c r="Z73" s="872"/>
      <c r="AA73" s="873"/>
      <c r="AB73" s="873"/>
      <c r="AC73" s="873"/>
      <c r="AD73" s="872"/>
    </row>
    <row r="74" spans="2:37">
      <c r="B74" s="347" t="s">
        <v>91</v>
      </c>
      <c r="C74" s="765">
        <v>10.79017</v>
      </c>
      <c r="D74" s="766">
        <v>2.2861525</v>
      </c>
      <c r="E74" s="767">
        <v>13.076323</v>
      </c>
      <c r="F74" s="793" t="s">
        <v>592</v>
      </c>
      <c r="G74" s="872"/>
      <c r="H74" s="875"/>
      <c r="I74" s="872"/>
      <c r="J74" s="872"/>
      <c r="K74" s="873"/>
      <c r="L74" s="873"/>
      <c r="M74" s="873"/>
      <c r="N74" s="872"/>
      <c r="O74" s="875"/>
      <c r="Y74" s="872"/>
      <c r="Z74" s="872"/>
      <c r="AA74" s="873"/>
      <c r="AB74" s="873"/>
      <c r="AC74" s="873"/>
      <c r="AD74" s="872"/>
      <c r="AJ74" s="876"/>
      <c r="AK74" s="876"/>
    </row>
    <row r="75" spans="2:37">
      <c r="B75" s="347" t="s">
        <v>26</v>
      </c>
      <c r="C75" s="765">
        <v>5.7960117999999996</v>
      </c>
      <c r="D75" s="766">
        <v>1.5445879</v>
      </c>
      <c r="E75" s="767">
        <v>7.3405997000000003</v>
      </c>
      <c r="F75" s="793" t="s">
        <v>592</v>
      </c>
      <c r="G75" s="872"/>
      <c r="H75" s="875"/>
      <c r="I75" s="872"/>
      <c r="J75" s="872"/>
      <c r="K75" s="873"/>
      <c r="L75" s="873"/>
      <c r="M75" s="873"/>
      <c r="N75" s="872"/>
      <c r="O75" s="875"/>
      <c r="T75" s="876"/>
      <c r="V75" s="876"/>
      <c r="Y75" s="872"/>
      <c r="Z75" s="872"/>
      <c r="AA75" s="873"/>
      <c r="AB75" s="873"/>
      <c r="AC75" s="873"/>
      <c r="AD75" s="872"/>
    </row>
    <row r="76" spans="2:37">
      <c r="B76" s="347" t="s">
        <v>14</v>
      </c>
      <c r="C76" s="765">
        <v>6.2015412999999997</v>
      </c>
      <c r="D76" s="766">
        <v>1.6139452999999999</v>
      </c>
      <c r="E76" s="767">
        <v>7.8154865999999998</v>
      </c>
      <c r="F76" s="793" t="s">
        <v>592</v>
      </c>
      <c r="G76" s="872"/>
      <c r="H76" s="875"/>
      <c r="I76" s="872"/>
      <c r="J76" s="872"/>
      <c r="K76" s="873"/>
      <c r="L76" s="873"/>
      <c r="M76" s="873"/>
      <c r="N76" s="872"/>
      <c r="O76" s="875"/>
      <c r="T76" s="876"/>
      <c r="V76" s="876"/>
      <c r="Y76" s="872"/>
      <c r="Z76" s="872"/>
      <c r="AA76" s="873"/>
      <c r="AB76" s="873"/>
      <c r="AC76" s="873"/>
      <c r="AD76" s="872"/>
      <c r="AJ76" s="876"/>
      <c r="AK76" s="876"/>
    </row>
    <row r="77" spans="2:37">
      <c r="B77" s="347" t="s">
        <v>97</v>
      </c>
      <c r="C77" s="765">
        <v>8.9081699999999984</v>
      </c>
      <c r="D77" s="766">
        <v>2.6421000000000001</v>
      </c>
      <c r="E77" s="767">
        <v>11.614699999999999</v>
      </c>
      <c r="F77" s="793" t="s">
        <v>497</v>
      </c>
      <c r="G77" s="884"/>
      <c r="H77" s="875"/>
      <c r="I77" s="877"/>
      <c r="J77" s="872"/>
      <c r="K77" s="873"/>
      <c r="L77" s="873"/>
      <c r="M77" s="873"/>
      <c r="N77" s="884"/>
      <c r="O77" s="875"/>
      <c r="T77" s="876"/>
      <c r="U77" s="876"/>
      <c r="V77" s="876"/>
      <c r="Y77" s="877"/>
      <c r="Z77" s="872"/>
      <c r="AA77" s="873"/>
      <c r="AB77" s="873"/>
      <c r="AC77" s="873"/>
      <c r="AD77" s="884"/>
    </row>
    <row r="78" spans="2:37">
      <c r="B78" s="347" t="s">
        <v>63</v>
      </c>
      <c r="C78" s="765">
        <v>9.5923400000000001</v>
      </c>
      <c r="D78" s="766">
        <v>1.3021799999999999</v>
      </c>
      <c r="E78" s="767">
        <v>13.880179999999999</v>
      </c>
      <c r="F78" s="793" t="s">
        <v>497</v>
      </c>
      <c r="G78" s="872"/>
      <c r="H78" s="875"/>
      <c r="I78" s="872"/>
      <c r="J78" s="872"/>
      <c r="K78" s="873"/>
      <c r="L78" s="873"/>
      <c r="M78" s="873"/>
      <c r="N78" s="872"/>
      <c r="O78" s="875"/>
      <c r="Y78" s="872"/>
      <c r="Z78" s="872"/>
      <c r="AA78" s="873"/>
      <c r="AB78" s="873"/>
      <c r="AC78" s="873"/>
      <c r="AD78" s="872"/>
      <c r="AJ78" s="876"/>
    </row>
    <row r="79" spans="2:37">
      <c r="B79" s="347" t="s">
        <v>34</v>
      </c>
      <c r="C79" s="765">
        <v>13.870019999999998</v>
      </c>
      <c r="D79" s="766">
        <v>2.1787299999999998</v>
      </c>
      <c r="E79" s="767">
        <v>19.104030000000002</v>
      </c>
      <c r="F79" s="793" t="s">
        <v>497</v>
      </c>
      <c r="G79" s="872"/>
      <c r="H79" s="875"/>
      <c r="I79" s="877"/>
      <c r="J79" s="872"/>
      <c r="K79" s="873"/>
      <c r="L79" s="873"/>
      <c r="M79" s="873"/>
      <c r="N79" s="872"/>
      <c r="O79" s="875"/>
      <c r="Y79" s="877"/>
      <c r="Z79" s="872"/>
      <c r="AA79" s="873"/>
      <c r="AB79" s="873"/>
      <c r="AC79" s="873"/>
      <c r="AD79" s="872"/>
    </row>
    <row r="80" spans="2:37">
      <c r="B80" s="347" t="s">
        <v>125</v>
      </c>
      <c r="C80" s="765">
        <v>6.3391799999999998</v>
      </c>
      <c r="D80" s="766" t="s">
        <v>339</v>
      </c>
      <c r="E80" s="767" t="s">
        <v>339</v>
      </c>
      <c r="F80" s="793" t="s">
        <v>591</v>
      </c>
      <c r="G80" s="872"/>
      <c r="H80" s="875"/>
      <c r="I80" s="872"/>
      <c r="J80" s="872"/>
      <c r="K80" s="873"/>
      <c r="L80" s="873"/>
      <c r="M80" s="873"/>
      <c r="N80" s="872"/>
      <c r="O80" s="875"/>
      <c r="T80" s="876"/>
      <c r="Y80" s="872"/>
      <c r="Z80" s="872"/>
      <c r="AA80" s="873"/>
      <c r="AB80" s="873"/>
      <c r="AC80" s="873"/>
      <c r="AD80" s="872"/>
      <c r="AJ80" s="876"/>
      <c r="AK80" s="876"/>
    </row>
    <row r="81" spans="2:36">
      <c r="B81" s="347" t="s">
        <v>102</v>
      </c>
      <c r="C81" s="765">
        <v>0.76719000000000004</v>
      </c>
      <c r="D81" s="766">
        <v>0.47687000000000002</v>
      </c>
      <c r="E81" s="767">
        <v>15.730259999999999</v>
      </c>
      <c r="F81" s="793" t="s">
        <v>592</v>
      </c>
      <c r="G81" s="884"/>
      <c r="H81" s="875"/>
      <c r="I81" s="877"/>
      <c r="J81" s="872"/>
      <c r="K81" s="873"/>
      <c r="L81" s="873"/>
      <c r="M81" s="873"/>
      <c r="N81" s="884"/>
      <c r="O81" s="875"/>
      <c r="V81" s="876"/>
      <c r="Y81" s="877"/>
      <c r="Z81" s="872"/>
      <c r="AA81" s="873"/>
      <c r="AB81" s="873"/>
      <c r="AC81" s="873"/>
      <c r="AD81" s="884"/>
    </row>
    <row r="82" spans="2:36">
      <c r="B82" s="347" t="s">
        <v>98</v>
      </c>
      <c r="C82" s="765">
        <v>9.3629699999999989</v>
      </c>
      <c r="D82" s="766">
        <v>1.6239600000000001</v>
      </c>
      <c r="E82" s="767">
        <v>11.757350000000001</v>
      </c>
      <c r="F82" s="793" t="s">
        <v>591</v>
      </c>
      <c r="G82" s="872"/>
      <c r="H82" s="875"/>
      <c r="I82" s="877"/>
      <c r="J82" s="872"/>
      <c r="K82" s="873"/>
      <c r="L82" s="873"/>
      <c r="M82" s="873"/>
      <c r="N82" s="872"/>
      <c r="O82" s="875"/>
      <c r="T82" s="876"/>
      <c r="Y82" s="877"/>
      <c r="Z82" s="872"/>
      <c r="AA82" s="873"/>
      <c r="AB82" s="873"/>
      <c r="AC82" s="873"/>
      <c r="AD82" s="872"/>
    </row>
    <row r="83" spans="2:36">
      <c r="B83" s="347" t="s">
        <v>126</v>
      </c>
      <c r="C83" s="765">
        <v>7.5781080999999997</v>
      </c>
      <c r="D83" s="766">
        <v>1.8279301999999999</v>
      </c>
      <c r="E83" s="767">
        <v>9.4060383000000005</v>
      </c>
      <c r="F83" s="793" t="s">
        <v>592</v>
      </c>
      <c r="G83" s="872"/>
      <c r="H83" s="875"/>
      <c r="I83" s="872"/>
      <c r="J83" s="872"/>
      <c r="K83" s="873"/>
      <c r="L83" s="873"/>
      <c r="M83" s="873"/>
      <c r="N83" s="872"/>
      <c r="O83" s="875"/>
      <c r="Y83" s="872"/>
      <c r="Z83" s="872"/>
      <c r="AA83" s="873"/>
      <c r="AB83" s="873"/>
      <c r="AC83" s="873"/>
      <c r="AD83" s="872"/>
      <c r="AJ83" s="876"/>
    </row>
    <row r="84" spans="2:36">
      <c r="B84" s="347" t="s">
        <v>117</v>
      </c>
      <c r="C84" s="765">
        <v>1.4657100000000001</v>
      </c>
      <c r="D84" s="766">
        <v>2.4647299999999999</v>
      </c>
      <c r="E84" s="767">
        <v>8.5755199999999991</v>
      </c>
      <c r="F84" s="793" t="s">
        <v>600</v>
      </c>
      <c r="G84" s="872"/>
      <c r="H84" s="875"/>
      <c r="I84" s="872"/>
      <c r="J84" s="872"/>
      <c r="K84" s="873"/>
      <c r="L84" s="873"/>
      <c r="M84" s="873"/>
      <c r="N84" s="872"/>
      <c r="O84" s="875"/>
      <c r="T84" s="876"/>
      <c r="Y84" s="872"/>
      <c r="Z84" s="872"/>
      <c r="AA84" s="873"/>
      <c r="AB84" s="873"/>
      <c r="AC84" s="873"/>
      <c r="AD84" s="872"/>
    </row>
    <row r="85" spans="2:36">
      <c r="B85" s="347" t="s">
        <v>130</v>
      </c>
      <c r="C85" s="765">
        <v>12.16869</v>
      </c>
      <c r="D85" s="766">
        <v>1.0291699999999999</v>
      </c>
      <c r="E85" s="767">
        <v>13.89303</v>
      </c>
      <c r="F85" s="793" t="s">
        <v>497</v>
      </c>
      <c r="G85" s="872"/>
      <c r="H85" s="875"/>
      <c r="I85" s="872"/>
      <c r="J85" s="872"/>
      <c r="K85" s="873"/>
      <c r="L85" s="873"/>
      <c r="M85" s="873"/>
      <c r="N85" s="872"/>
      <c r="O85" s="875"/>
      <c r="Y85" s="872"/>
      <c r="Z85" s="872"/>
      <c r="AA85" s="873"/>
      <c r="AB85" s="873"/>
      <c r="AC85" s="873"/>
      <c r="AD85" s="872"/>
      <c r="AJ85" s="876"/>
    </row>
    <row r="86" spans="2:36">
      <c r="B86" s="347" t="s">
        <v>96</v>
      </c>
      <c r="C86" s="765" t="s">
        <v>339</v>
      </c>
      <c r="D86" s="766" t="s">
        <v>339</v>
      </c>
      <c r="E86" s="767" t="s">
        <v>339</v>
      </c>
      <c r="F86" s="793" t="s">
        <v>338</v>
      </c>
      <c r="G86" s="794"/>
      <c r="H86" s="875"/>
      <c r="I86" s="877"/>
      <c r="J86" s="872"/>
      <c r="M86" s="876"/>
      <c r="N86" s="794"/>
      <c r="O86" s="875"/>
      <c r="T86" s="876"/>
      <c r="Y86" s="877"/>
      <c r="Z86" s="872"/>
      <c r="AA86" s="873"/>
      <c r="AB86" s="873"/>
      <c r="AC86" s="873"/>
      <c r="AD86" s="872"/>
    </row>
    <row r="87" spans="2:36">
      <c r="B87" s="347" t="s">
        <v>118</v>
      </c>
      <c r="C87" s="765">
        <v>6.9253681</v>
      </c>
      <c r="D87" s="766">
        <v>2.2697338999999999</v>
      </c>
      <c r="E87" s="767">
        <v>9.1951020000000003</v>
      </c>
      <c r="F87" s="793" t="s">
        <v>592</v>
      </c>
      <c r="G87" s="872"/>
      <c r="H87" s="875"/>
      <c r="I87" s="872"/>
      <c r="J87" s="872"/>
      <c r="K87" s="873"/>
      <c r="L87" s="873"/>
      <c r="M87" s="873"/>
      <c r="N87" s="872"/>
      <c r="O87" s="875"/>
      <c r="T87" s="876"/>
      <c r="Y87" s="872"/>
      <c r="Z87" s="872"/>
      <c r="AA87" s="873"/>
      <c r="AB87" s="873"/>
      <c r="AC87" s="873"/>
      <c r="AD87" s="872"/>
      <c r="AJ87" s="876"/>
    </row>
    <row r="88" spans="2:36">
      <c r="B88" s="347" t="s">
        <v>142</v>
      </c>
      <c r="C88" s="765">
        <v>6.2906978000000002</v>
      </c>
      <c r="D88" s="766">
        <v>1.1003453999999999</v>
      </c>
      <c r="E88" s="767">
        <v>7.3910432999999998</v>
      </c>
      <c r="F88" s="793" t="s">
        <v>592</v>
      </c>
      <c r="G88" s="872"/>
      <c r="H88" s="875"/>
      <c r="I88" s="872"/>
      <c r="J88" s="872"/>
      <c r="K88" s="873"/>
      <c r="L88" s="873"/>
      <c r="M88" s="873"/>
      <c r="N88" s="872"/>
      <c r="O88" s="875"/>
      <c r="Y88" s="872"/>
      <c r="Z88" s="872"/>
      <c r="AA88" s="873"/>
      <c r="AB88" s="873"/>
      <c r="AC88" s="873"/>
      <c r="AD88" s="872"/>
    </row>
    <row r="89" spans="2:36">
      <c r="B89" s="347" t="s">
        <v>531</v>
      </c>
      <c r="C89" s="765" t="s">
        <v>339</v>
      </c>
      <c r="D89" s="766" t="s">
        <v>339</v>
      </c>
      <c r="E89" s="767" t="s">
        <v>339</v>
      </c>
      <c r="F89" s="793" t="s">
        <v>338</v>
      </c>
      <c r="G89" s="884"/>
      <c r="H89" s="875"/>
      <c r="I89" s="872"/>
      <c r="J89" s="873"/>
      <c r="K89" s="873"/>
      <c r="L89" s="873"/>
      <c r="M89" s="873"/>
      <c r="N89" s="884"/>
      <c r="O89" s="875"/>
      <c r="Y89" s="872"/>
      <c r="Z89" s="873"/>
      <c r="AA89" s="873"/>
      <c r="AB89" s="873"/>
      <c r="AC89" s="873"/>
      <c r="AD89" s="884"/>
      <c r="AJ89" s="876"/>
    </row>
    <row r="90" spans="2:36">
      <c r="B90" s="347" t="s">
        <v>53</v>
      </c>
      <c r="C90" s="765" t="s">
        <v>339</v>
      </c>
      <c r="D90" s="766" t="s">
        <v>339</v>
      </c>
      <c r="E90" s="767">
        <v>19.81822</v>
      </c>
      <c r="F90" s="793" t="s">
        <v>497</v>
      </c>
      <c r="G90" s="872"/>
      <c r="H90" s="875"/>
      <c r="I90" s="872"/>
      <c r="J90" s="872"/>
      <c r="K90" s="873"/>
      <c r="L90" s="873"/>
      <c r="M90" s="873"/>
      <c r="N90" s="872"/>
      <c r="O90" s="875"/>
      <c r="T90" s="876"/>
      <c r="Y90" s="872"/>
      <c r="Z90" s="872"/>
      <c r="AA90" s="873"/>
      <c r="AB90" s="873"/>
      <c r="AC90" s="873"/>
      <c r="AD90" s="872"/>
    </row>
    <row r="91" spans="2:36">
      <c r="B91" s="347" t="s">
        <v>62</v>
      </c>
      <c r="C91" s="765">
        <v>12.511640000000002</v>
      </c>
      <c r="D91" s="766">
        <v>3.9520400000000002</v>
      </c>
      <c r="E91" s="767">
        <v>17.10361</v>
      </c>
      <c r="F91" s="793" t="s">
        <v>599</v>
      </c>
      <c r="G91" s="872"/>
      <c r="H91" s="875"/>
      <c r="I91" s="872"/>
      <c r="J91" s="872"/>
      <c r="K91" s="873"/>
      <c r="L91" s="873"/>
      <c r="M91" s="873"/>
      <c r="N91" s="872"/>
      <c r="O91" s="875"/>
      <c r="Y91" s="872"/>
      <c r="Z91" s="872"/>
      <c r="AA91" s="873"/>
      <c r="AB91" s="873"/>
      <c r="AC91" s="873"/>
      <c r="AD91" s="872"/>
      <c r="AJ91" s="876"/>
    </row>
    <row r="92" spans="2:36">
      <c r="B92" s="347" t="s">
        <v>44</v>
      </c>
      <c r="C92" s="765">
        <v>14.883970000000001</v>
      </c>
      <c r="D92" s="766">
        <v>4.2136199999999997</v>
      </c>
      <c r="E92" s="767">
        <v>19.73864</v>
      </c>
      <c r="F92" s="793" t="s">
        <v>497</v>
      </c>
      <c r="G92" s="872"/>
      <c r="H92" s="875"/>
      <c r="I92" s="872"/>
      <c r="J92" s="872"/>
      <c r="K92" s="873"/>
      <c r="L92" s="873"/>
      <c r="M92" s="873"/>
      <c r="N92" s="872"/>
      <c r="O92" s="875"/>
      <c r="T92" s="876"/>
      <c r="Y92" s="872"/>
      <c r="Z92" s="872"/>
      <c r="AA92" s="873"/>
      <c r="AB92" s="873"/>
      <c r="AC92" s="873"/>
      <c r="AD92" s="872"/>
    </row>
    <row r="93" spans="2:36">
      <c r="B93" s="347" t="s">
        <v>66</v>
      </c>
      <c r="C93" s="765">
        <v>13.61786</v>
      </c>
      <c r="D93" s="766">
        <v>2.8583099999999999</v>
      </c>
      <c r="E93" s="767">
        <v>16.534330000000001</v>
      </c>
      <c r="F93" s="793" t="s">
        <v>592</v>
      </c>
      <c r="G93" s="872"/>
      <c r="H93" s="875"/>
      <c r="I93" s="872"/>
      <c r="J93" s="872"/>
      <c r="K93" s="873"/>
      <c r="L93" s="873"/>
      <c r="M93" s="873"/>
      <c r="N93" s="872"/>
      <c r="O93" s="875"/>
      <c r="Y93" s="872"/>
      <c r="Z93" s="872"/>
      <c r="AA93" s="873"/>
      <c r="AB93" s="873"/>
      <c r="AC93" s="873"/>
      <c r="AD93" s="872"/>
      <c r="AJ93" s="876"/>
    </row>
    <row r="94" spans="2:36">
      <c r="B94" s="347" t="s">
        <v>144</v>
      </c>
      <c r="C94" s="765">
        <v>8.5437000000000012</v>
      </c>
      <c r="D94" s="766">
        <v>3.3312300000000001</v>
      </c>
      <c r="E94" s="767">
        <v>13.15089</v>
      </c>
      <c r="F94" s="793" t="s">
        <v>598</v>
      </c>
      <c r="G94" s="872"/>
      <c r="H94" s="875"/>
      <c r="I94" s="872"/>
      <c r="J94" s="872"/>
      <c r="K94" s="873"/>
      <c r="L94" s="873"/>
      <c r="M94" s="873"/>
      <c r="N94" s="872"/>
      <c r="O94" s="875"/>
      <c r="Y94" s="872"/>
      <c r="Z94" s="872"/>
      <c r="AA94" s="873"/>
      <c r="AB94" s="873"/>
      <c r="AC94" s="873"/>
      <c r="AD94" s="872"/>
    </row>
    <row r="95" spans="2:36">
      <c r="B95" s="347" t="s">
        <v>133</v>
      </c>
      <c r="C95" s="765">
        <v>17.227909999999998</v>
      </c>
      <c r="D95" s="766">
        <v>1.2622199999999999</v>
      </c>
      <c r="E95" s="767">
        <v>19.647819999999999</v>
      </c>
      <c r="F95" s="793" t="s">
        <v>497</v>
      </c>
      <c r="G95" s="872"/>
      <c r="H95" s="875"/>
      <c r="I95" s="872"/>
      <c r="J95" s="872"/>
      <c r="K95" s="873"/>
      <c r="L95" s="873"/>
      <c r="M95" s="873"/>
      <c r="N95" s="872"/>
      <c r="O95" s="875"/>
      <c r="Y95" s="872"/>
      <c r="Z95" s="872"/>
      <c r="AA95" s="873"/>
      <c r="AB95" s="873"/>
      <c r="AC95" s="873"/>
      <c r="AD95" s="872"/>
    </row>
    <row r="96" spans="2:36">
      <c r="B96" s="347" t="s">
        <v>15</v>
      </c>
      <c r="C96" s="765">
        <v>11.479839</v>
      </c>
      <c r="D96" s="766">
        <v>3.4915126000000001</v>
      </c>
      <c r="E96" s="767">
        <v>14.971352</v>
      </c>
      <c r="F96" s="793" t="s">
        <v>592</v>
      </c>
      <c r="G96" s="872"/>
      <c r="H96" s="875"/>
      <c r="I96" s="872"/>
      <c r="J96" s="872"/>
      <c r="K96" s="873"/>
      <c r="L96" s="873"/>
      <c r="M96" s="873"/>
      <c r="N96" s="872"/>
      <c r="O96" s="875"/>
      <c r="Y96" s="872"/>
      <c r="Z96" s="872"/>
      <c r="AA96" s="873"/>
      <c r="AB96" s="873"/>
      <c r="AC96" s="873"/>
      <c r="AD96" s="872"/>
    </row>
    <row r="97" spans="2:30">
      <c r="B97" s="347" t="s">
        <v>115</v>
      </c>
      <c r="C97" s="765">
        <v>10.3703</v>
      </c>
      <c r="D97" s="766">
        <v>2.0779800000000002</v>
      </c>
      <c r="E97" s="767">
        <v>17.461099999999998</v>
      </c>
      <c r="F97" s="793" t="s">
        <v>497</v>
      </c>
      <c r="G97" s="872"/>
      <c r="H97" s="875"/>
      <c r="I97" s="872"/>
      <c r="J97" s="872"/>
      <c r="K97" s="873"/>
      <c r="L97" s="873"/>
      <c r="M97" s="873"/>
      <c r="N97" s="872"/>
      <c r="O97" s="875"/>
      <c r="Y97" s="872"/>
      <c r="Z97" s="872"/>
      <c r="AA97" s="873"/>
      <c r="AB97" s="873"/>
      <c r="AC97" s="873"/>
      <c r="AD97" s="872"/>
    </row>
    <row r="98" spans="2:30">
      <c r="B98" s="347" t="s">
        <v>121</v>
      </c>
      <c r="C98" s="765">
        <v>8.5066199999999998</v>
      </c>
      <c r="D98" s="766">
        <v>0.81042000000000003</v>
      </c>
      <c r="E98" s="767">
        <v>12.645619999999999</v>
      </c>
      <c r="F98" s="793" t="s">
        <v>592</v>
      </c>
      <c r="G98" s="872"/>
      <c r="H98" s="875"/>
      <c r="I98" s="872"/>
      <c r="J98" s="872"/>
      <c r="K98" s="873"/>
      <c r="L98" s="873"/>
      <c r="M98" s="873"/>
      <c r="N98" s="872"/>
      <c r="O98" s="875"/>
      <c r="Y98" s="872"/>
      <c r="Z98" s="872"/>
      <c r="AA98" s="873"/>
      <c r="AB98" s="873"/>
      <c r="AC98" s="873"/>
      <c r="AD98" s="872"/>
    </row>
    <row r="99" spans="2:30">
      <c r="B99" s="347" t="s">
        <v>140</v>
      </c>
      <c r="C99" s="765" t="s">
        <v>339</v>
      </c>
      <c r="D99" s="766" t="s">
        <v>339</v>
      </c>
      <c r="E99" s="767" t="s">
        <v>339</v>
      </c>
      <c r="F99" s="793" t="s">
        <v>338</v>
      </c>
      <c r="G99" s="872"/>
      <c r="H99" s="875"/>
      <c r="I99" s="877"/>
      <c r="J99" s="872"/>
      <c r="K99" s="873"/>
      <c r="L99" s="873"/>
      <c r="M99" s="873"/>
      <c r="N99" s="872"/>
      <c r="O99" s="875"/>
      <c r="Y99" s="877"/>
      <c r="Z99" s="872"/>
      <c r="AA99" s="873"/>
      <c r="AB99" s="873"/>
      <c r="AC99" s="873"/>
      <c r="AD99" s="872"/>
    </row>
    <row r="100" spans="2:30">
      <c r="B100" s="347" t="s">
        <v>39</v>
      </c>
      <c r="C100" s="765">
        <v>15.1905</v>
      </c>
      <c r="D100" s="766">
        <v>3.2667899999999999</v>
      </c>
      <c r="E100" s="767">
        <v>18.4573</v>
      </c>
      <c r="F100" s="793" t="s">
        <v>600</v>
      </c>
      <c r="G100" s="872"/>
      <c r="H100" s="875"/>
      <c r="I100" s="877"/>
      <c r="J100" s="872"/>
      <c r="K100" s="873"/>
      <c r="L100" s="873"/>
      <c r="M100" s="873"/>
      <c r="N100" s="872"/>
      <c r="O100" s="875"/>
      <c r="Y100" s="877"/>
      <c r="Z100" s="872"/>
      <c r="AA100" s="873"/>
      <c r="AB100" s="873"/>
      <c r="AC100" s="873"/>
      <c r="AD100" s="872"/>
    </row>
    <row r="101" spans="2:30">
      <c r="B101" s="347" t="s">
        <v>51</v>
      </c>
      <c r="C101" s="765" t="s">
        <v>339</v>
      </c>
      <c r="D101" s="766" t="s">
        <v>339</v>
      </c>
      <c r="E101" s="767">
        <v>17.880610000000001</v>
      </c>
      <c r="F101" s="793" t="s">
        <v>497</v>
      </c>
      <c r="G101" s="872"/>
      <c r="H101" s="875"/>
      <c r="I101" s="872"/>
      <c r="J101" s="872"/>
      <c r="K101" s="873"/>
      <c r="L101" s="873"/>
      <c r="M101" s="873"/>
      <c r="N101" s="872"/>
      <c r="O101" s="875"/>
      <c r="Y101" s="872"/>
      <c r="Z101" s="872"/>
      <c r="AA101" s="873"/>
      <c r="AB101" s="873"/>
      <c r="AC101" s="873"/>
      <c r="AD101" s="872"/>
    </row>
    <row r="102" spans="2:30">
      <c r="B102" s="347" t="s">
        <v>127</v>
      </c>
      <c r="C102" s="765">
        <v>3.6993199999999997</v>
      </c>
      <c r="D102" s="766">
        <v>3.8666299999999998</v>
      </c>
      <c r="E102" s="767">
        <v>7.6414600000000004</v>
      </c>
      <c r="F102" s="793" t="s">
        <v>591</v>
      </c>
      <c r="G102" s="872"/>
      <c r="H102" s="875"/>
      <c r="I102" s="872"/>
      <c r="J102" s="872"/>
      <c r="K102" s="873"/>
      <c r="L102" s="873"/>
      <c r="M102" s="873"/>
      <c r="N102" s="872"/>
      <c r="O102" s="875"/>
      <c r="Y102" s="872"/>
      <c r="Z102" s="872"/>
      <c r="AA102" s="873"/>
      <c r="AB102" s="873"/>
      <c r="AC102" s="873"/>
      <c r="AD102" s="872"/>
    </row>
    <row r="103" spans="2:30">
      <c r="B103" s="347" t="s">
        <v>42</v>
      </c>
      <c r="C103" s="765" t="s">
        <v>339</v>
      </c>
      <c r="D103" s="766" t="s">
        <v>339</v>
      </c>
      <c r="E103" s="767">
        <v>14.10187</v>
      </c>
      <c r="F103" s="793" t="s">
        <v>497</v>
      </c>
      <c r="G103" s="884"/>
      <c r="H103" s="875"/>
      <c r="I103" s="872"/>
      <c r="J103" s="873"/>
      <c r="K103" s="873"/>
      <c r="L103" s="873"/>
      <c r="M103" s="873"/>
      <c r="N103" s="884"/>
      <c r="O103" s="875"/>
      <c r="Y103" s="872"/>
      <c r="Z103" s="873"/>
      <c r="AA103" s="873"/>
      <c r="AB103" s="873"/>
      <c r="AC103" s="873"/>
      <c r="AD103" s="884"/>
    </row>
    <row r="104" spans="2:30">
      <c r="B104" s="347" t="s">
        <v>59</v>
      </c>
      <c r="C104" s="765">
        <v>7.6480066999999998</v>
      </c>
      <c r="D104" s="766">
        <v>3.7407708</v>
      </c>
      <c r="E104" s="767">
        <v>11.388778</v>
      </c>
      <c r="F104" s="793" t="s">
        <v>592</v>
      </c>
      <c r="G104" s="872"/>
      <c r="H104" s="875"/>
      <c r="I104" s="872"/>
      <c r="J104" s="872"/>
      <c r="K104" s="873"/>
      <c r="L104" s="873"/>
      <c r="M104" s="873"/>
      <c r="N104" s="872"/>
      <c r="O104" s="875"/>
      <c r="Y104" s="872"/>
      <c r="Z104" s="872"/>
      <c r="AA104" s="873"/>
      <c r="AB104" s="873"/>
      <c r="AC104" s="873"/>
      <c r="AD104" s="872"/>
    </row>
    <row r="105" spans="2:30">
      <c r="B105" s="347" t="s">
        <v>116</v>
      </c>
      <c r="C105" s="765">
        <v>9.8293219999999994</v>
      </c>
      <c r="D105" s="766">
        <v>3.6594213</v>
      </c>
      <c r="E105" s="767">
        <v>13.488742999999999</v>
      </c>
      <c r="F105" s="793" t="s">
        <v>592</v>
      </c>
      <c r="G105" s="872"/>
      <c r="H105" s="875"/>
      <c r="I105" s="877"/>
      <c r="J105" s="872"/>
      <c r="K105" s="873"/>
      <c r="L105" s="873"/>
      <c r="M105" s="873"/>
      <c r="N105" s="872"/>
      <c r="O105" s="875"/>
      <c r="Y105" s="877"/>
      <c r="Z105" s="872"/>
      <c r="AA105" s="873"/>
      <c r="AB105" s="873"/>
      <c r="AC105" s="873"/>
      <c r="AD105" s="872"/>
    </row>
    <row r="106" spans="2:30">
      <c r="B106" s="347" t="s">
        <v>101</v>
      </c>
      <c r="C106" s="765" t="s">
        <v>339</v>
      </c>
      <c r="D106" s="766" t="s">
        <v>339</v>
      </c>
      <c r="E106" s="767">
        <v>17.91958</v>
      </c>
      <c r="F106" s="793" t="s">
        <v>599</v>
      </c>
      <c r="G106" s="872"/>
      <c r="H106" s="875"/>
      <c r="I106" s="877"/>
      <c r="J106" s="872"/>
      <c r="K106" s="873"/>
      <c r="L106" s="873"/>
      <c r="M106" s="873"/>
      <c r="N106" s="872"/>
      <c r="O106" s="875"/>
      <c r="Y106" s="877"/>
      <c r="Z106" s="872"/>
      <c r="AA106" s="873"/>
      <c r="AB106" s="873"/>
      <c r="AC106" s="873"/>
      <c r="AD106" s="872"/>
    </row>
    <row r="107" spans="2:30">
      <c r="B107" s="347" t="s">
        <v>61</v>
      </c>
      <c r="C107" s="765">
        <v>8.7073599999999995</v>
      </c>
      <c r="D107" s="766">
        <v>3.07348</v>
      </c>
      <c r="E107" s="767">
        <v>16.781120000000001</v>
      </c>
      <c r="F107" s="793" t="s">
        <v>497</v>
      </c>
      <c r="G107" s="872"/>
      <c r="H107" s="875"/>
      <c r="I107" s="877"/>
      <c r="J107" s="872"/>
      <c r="K107" s="873"/>
      <c r="L107" s="873"/>
      <c r="M107" s="873"/>
      <c r="N107" s="872"/>
      <c r="O107" s="875"/>
      <c r="Y107" s="877"/>
      <c r="Z107" s="872"/>
      <c r="AA107" s="873"/>
      <c r="AB107" s="873"/>
      <c r="AC107" s="873"/>
      <c r="AD107" s="872"/>
    </row>
    <row r="108" spans="2:30">
      <c r="B108" s="347" t="s">
        <v>12</v>
      </c>
      <c r="C108" s="765" t="s">
        <v>339</v>
      </c>
      <c r="D108" s="766" t="s">
        <v>339</v>
      </c>
      <c r="E108" s="767" t="s">
        <v>339</v>
      </c>
      <c r="F108" s="793" t="s">
        <v>338</v>
      </c>
      <c r="G108" s="872"/>
      <c r="H108" s="875"/>
      <c r="I108" s="872"/>
      <c r="J108" s="872"/>
      <c r="K108" s="873"/>
      <c r="L108" s="873"/>
      <c r="M108" s="873"/>
      <c r="N108" s="872"/>
      <c r="O108" s="875"/>
      <c r="Y108" s="872"/>
      <c r="Z108" s="872"/>
      <c r="AA108" s="873"/>
      <c r="AB108" s="873"/>
      <c r="AC108" s="873"/>
      <c r="AD108" s="872"/>
    </row>
    <row r="109" spans="2:30">
      <c r="B109" s="347" t="s">
        <v>109</v>
      </c>
      <c r="C109" s="765">
        <v>8.1459653999999997</v>
      </c>
      <c r="D109" s="766">
        <v>4.1822410999999997</v>
      </c>
      <c r="E109" s="767">
        <v>12.328207000000001</v>
      </c>
      <c r="F109" s="793" t="s">
        <v>592</v>
      </c>
      <c r="G109" s="794"/>
      <c r="H109" s="875"/>
      <c r="I109" s="877"/>
      <c r="J109" s="872"/>
      <c r="K109" s="873"/>
      <c r="L109" s="873"/>
      <c r="M109" s="873"/>
      <c r="N109" s="794"/>
      <c r="O109" s="875"/>
      <c r="Y109" s="877"/>
      <c r="Z109" s="872"/>
      <c r="AA109" s="873"/>
      <c r="AB109" s="873"/>
      <c r="AC109" s="873"/>
      <c r="AD109" s="872"/>
    </row>
    <row r="110" spans="2:30">
      <c r="B110" s="347" t="s">
        <v>122</v>
      </c>
      <c r="C110" s="765">
        <v>10.139800000000001</v>
      </c>
      <c r="D110" s="766">
        <v>2.5191499999999998</v>
      </c>
      <c r="E110" s="767" t="s">
        <v>339</v>
      </c>
      <c r="F110" s="793" t="s">
        <v>599</v>
      </c>
      <c r="G110" s="884"/>
      <c r="H110" s="875"/>
      <c r="I110" s="872"/>
      <c r="J110" s="873"/>
      <c r="K110" s="873"/>
      <c r="L110" s="873"/>
      <c r="M110" s="873"/>
      <c r="N110" s="884"/>
      <c r="O110" s="875"/>
      <c r="Y110" s="872"/>
      <c r="Z110" s="873"/>
      <c r="AA110" s="873"/>
      <c r="AB110" s="873"/>
      <c r="AC110" s="873"/>
      <c r="AD110" s="884"/>
    </row>
    <row r="111" spans="2:30">
      <c r="B111" s="347" t="s">
        <v>10</v>
      </c>
      <c r="C111" s="765">
        <v>9.0255299999999998</v>
      </c>
      <c r="D111" s="766">
        <v>3.2159</v>
      </c>
      <c r="E111" s="767">
        <v>14.544779999999999</v>
      </c>
      <c r="F111" s="793" t="s">
        <v>592</v>
      </c>
      <c r="G111" s="872"/>
      <c r="H111" s="875"/>
      <c r="I111" s="872"/>
      <c r="J111" s="872"/>
      <c r="K111" s="873"/>
      <c r="L111" s="873"/>
      <c r="M111" s="873"/>
      <c r="N111" s="872"/>
      <c r="O111" s="875"/>
      <c r="Y111" s="872"/>
      <c r="Z111" s="872"/>
      <c r="AA111" s="873"/>
      <c r="AB111" s="873"/>
      <c r="AC111" s="873"/>
      <c r="AD111" s="872"/>
    </row>
    <row r="112" spans="2:30">
      <c r="B112" s="347" t="s">
        <v>119</v>
      </c>
      <c r="C112" s="765">
        <v>5.9844299999999997</v>
      </c>
      <c r="D112" s="766">
        <v>2.9550800000000002</v>
      </c>
      <c r="E112" s="767">
        <v>13.01972</v>
      </c>
      <c r="F112" s="793" t="s">
        <v>606</v>
      </c>
      <c r="G112" s="872"/>
      <c r="H112" s="875"/>
      <c r="I112" s="872"/>
      <c r="J112" s="872"/>
      <c r="K112" s="873"/>
      <c r="L112" s="873"/>
      <c r="M112" s="873"/>
      <c r="N112" s="872"/>
      <c r="O112" s="875"/>
      <c r="Y112" s="872"/>
      <c r="Z112" s="872"/>
      <c r="AA112" s="873"/>
      <c r="AB112" s="873"/>
      <c r="AC112" s="873"/>
      <c r="AD112" s="872"/>
    </row>
    <row r="113" spans="2:30">
      <c r="B113" s="347" t="s">
        <v>99</v>
      </c>
      <c r="C113" s="765">
        <v>12.293199999999999</v>
      </c>
      <c r="D113" s="766">
        <v>4.2346700000000004</v>
      </c>
      <c r="E113" s="767">
        <v>18.154319999999998</v>
      </c>
      <c r="F113" s="793" t="s">
        <v>599</v>
      </c>
      <c r="G113" s="794"/>
      <c r="H113" s="875"/>
      <c r="I113" s="872"/>
      <c r="J113" s="872"/>
      <c r="K113" s="873"/>
      <c r="L113" s="873"/>
      <c r="M113" s="873"/>
      <c r="N113" s="794"/>
      <c r="O113" s="875"/>
      <c r="Y113" s="872"/>
      <c r="Z113" s="872"/>
      <c r="AA113" s="873"/>
      <c r="AB113" s="873"/>
      <c r="AC113" s="873"/>
      <c r="AD113" s="872"/>
    </row>
    <row r="114" spans="2:30">
      <c r="B114" s="347" t="s">
        <v>43</v>
      </c>
      <c r="C114" s="765">
        <v>11.668230000000001</v>
      </c>
      <c r="D114" s="766">
        <v>2.7017899999999999</v>
      </c>
      <c r="E114" s="767">
        <v>17.13195</v>
      </c>
      <c r="F114" s="793" t="s">
        <v>497</v>
      </c>
      <c r="G114" s="872"/>
      <c r="H114" s="875"/>
      <c r="I114" s="872"/>
      <c r="J114" s="872"/>
      <c r="K114" s="873"/>
      <c r="L114" s="873"/>
      <c r="M114" s="873"/>
      <c r="N114" s="872"/>
      <c r="O114" s="875"/>
      <c r="Y114" s="872"/>
      <c r="Z114" s="872"/>
      <c r="AA114" s="873"/>
      <c r="AB114" s="873"/>
      <c r="AC114" s="873"/>
      <c r="AD114" s="872"/>
    </row>
    <row r="115" spans="2:30">
      <c r="B115" s="347" t="s">
        <v>16</v>
      </c>
      <c r="C115" s="765">
        <v>11.40859</v>
      </c>
      <c r="D115" s="766">
        <v>1.5797000000000001</v>
      </c>
      <c r="E115" s="767">
        <v>13.21116</v>
      </c>
      <c r="F115" s="793" t="s">
        <v>607</v>
      </c>
      <c r="G115" s="872"/>
      <c r="H115" s="875"/>
      <c r="I115" s="872"/>
      <c r="J115" s="872"/>
      <c r="K115" s="873"/>
      <c r="L115" s="873"/>
      <c r="M115" s="873"/>
      <c r="N115" s="872"/>
      <c r="O115" s="875"/>
      <c r="Y115" s="872"/>
      <c r="Z115" s="872"/>
      <c r="AA115" s="873"/>
      <c r="AB115" s="873"/>
      <c r="AC115" s="873"/>
      <c r="AD115" s="872"/>
    </row>
    <row r="116" spans="2:30">
      <c r="B116" s="347" t="s">
        <v>35</v>
      </c>
      <c r="C116" s="765">
        <v>6.8288618999999997</v>
      </c>
      <c r="D116" s="766">
        <v>2.6106151</v>
      </c>
      <c r="E116" s="767">
        <v>9.4394770000000001</v>
      </c>
      <c r="F116" s="793" t="s">
        <v>592</v>
      </c>
      <c r="G116" s="872"/>
      <c r="H116" s="875"/>
      <c r="I116" s="872"/>
      <c r="J116" s="872"/>
      <c r="K116" s="873"/>
      <c r="L116" s="873"/>
      <c r="M116" s="873"/>
      <c r="N116" s="872"/>
      <c r="O116" s="875"/>
      <c r="Y116" s="872"/>
      <c r="Z116" s="872"/>
      <c r="AA116" s="873"/>
      <c r="AB116" s="873"/>
      <c r="AC116" s="873"/>
      <c r="AD116" s="872"/>
    </row>
    <row r="117" spans="2:30">
      <c r="B117" s="347" t="s">
        <v>74</v>
      </c>
      <c r="C117" s="765">
        <v>8.1593789000000001</v>
      </c>
      <c r="D117" s="766">
        <v>1.765242</v>
      </c>
      <c r="E117" s="767">
        <v>9.9246207999999996</v>
      </c>
      <c r="F117" s="793" t="s">
        <v>592</v>
      </c>
      <c r="G117" s="872"/>
      <c r="H117" s="875"/>
      <c r="I117" s="872"/>
      <c r="J117" s="872"/>
      <c r="K117" s="873"/>
      <c r="L117" s="873"/>
      <c r="M117" s="873"/>
      <c r="N117" s="872"/>
      <c r="O117" s="875"/>
      <c r="Y117" s="872"/>
      <c r="Z117" s="872"/>
      <c r="AA117" s="873"/>
      <c r="AB117" s="873"/>
      <c r="AC117" s="873"/>
      <c r="AD117" s="872"/>
    </row>
    <row r="118" spans="2:30">
      <c r="B118" s="347" t="s">
        <v>139</v>
      </c>
      <c r="C118" s="765" t="s">
        <v>339</v>
      </c>
      <c r="D118" s="766" t="s">
        <v>339</v>
      </c>
      <c r="E118" s="767">
        <v>8.5608500000000003</v>
      </c>
      <c r="F118" s="793" t="s">
        <v>592</v>
      </c>
      <c r="G118" s="884"/>
      <c r="H118" s="875"/>
      <c r="I118" s="887"/>
      <c r="J118" s="873"/>
      <c r="K118" s="873"/>
      <c r="L118" s="873"/>
      <c r="M118" s="873"/>
      <c r="N118" s="884"/>
      <c r="O118" s="875"/>
      <c r="Y118" s="887"/>
      <c r="Z118" s="873"/>
      <c r="AA118" s="873"/>
      <c r="AB118" s="873"/>
      <c r="AC118" s="873"/>
      <c r="AD118" s="884"/>
    </row>
    <row r="119" spans="2:30">
      <c r="B119" s="347" t="s">
        <v>54</v>
      </c>
      <c r="C119" s="765">
        <v>5.0037500000000001</v>
      </c>
      <c r="D119" s="766">
        <v>2.2614800000000002</v>
      </c>
      <c r="E119" s="767">
        <v>9.5105900000000005</v>
      </c>
      <c r="F119" s="793" t="s">
        <v>599</v>
      </c>
      <c r="G119" s="872"/>
      <c r="H119" s="875"/>
      <c r="I119" s="872"/>
      <c r="J119" s="872"/>
      <c r="K119" s="873"/>
      <c r="L119" s="873"/>
      <c r="M119" s="873"/>
      <c r="N119" s="872"/>
      <c r="O119" s="875"/>
      <c r="Y119" s="872"/>
      <c r="Z119" s="872"/>
      <c r="AA119" s="873"/>
      <c r="AB119" s="873"/>
      <c r="AC119" s="873"/>
      <c r="AD119" s="872"/>
    </row>
    <row r="120" spans="2:30">
      <c r="B120" s="347" t="s">
        <v>13</v>
      </c>
      <c r="C120" s="765">
        <v>6.6241289999999999</v>
      </c>
      <c r="D120" s="766">
        <v>2.2321061000000002</v>
      </c>
      <c r="E120" s="767">
        <v>8.8562350999999992</v>
      </c>
      <c r="F120" s="793" t="s">
        <v>592</v>
      </c>
      <c r="G120" s="872"/>
      <c r="H120" s="875"/>
      <c r="I120" s="872"/>
      <c r="J120" s="872"/>
      <c r="K120" s="873"/>
      <c r="L120" s="873"/>
      <c r="M120" s="873"/>
      <c r="N120" s="872"/>
      <c r="O120" s="875"/>
      <c r="Y120" s="872"/>
      <c r="Z120" s="872"/>
      <c r="AA120" s="873"/>
      <c r="AB120" s="873"/>
      <c r="AC120" s="873"/>
      <c r="AD120" s="872"/>
    </row>
    <row r="121" spans="2:30">
      <c r="B121" s="347" t="s">
        <v>72</v>
      </c>
      <c r="C121" s="765">
        <v>8.1397399999999998</v>
      </c>
      <c r="D121" s="766">
        <v>2.1417700000000002</v>
      </c>
      <c r="E121" s="767">
        <v>10.80461</v>
      </c>
      <c r="F121" s="793" t="s">
        <v>497</v>
      </c>
      <c r="G121" s="872"/>
      <c r="H121" s="875"/>
      <c r="I121" s="872"/>
      <c r="J121" s="872"/>
      <c r="K121" s="873"/>
      <c r="L121" s="873"/>
      <c r="M121" s="873"/>
      <c r="N121" s="872"/>
      <c r="O121" s="875"/>
      <c r="Y121" s="872"/>
      <c r="Z121" s="872"/>
      <c r="AA121" s="873"/>
      <c r="AB121" s="873"/>
      <c r="AC121" s="873"/>
      <c r="AD121" s="872"/>
    </row>
    <row r="122" spans="2:30">
      <c r="B122" s="347" t="s">
        <v>47</v>
      </c>
      <c r="C122" s="765" t="s">
        <v>339</v>
      </c>
      <c r="D122" s="766" t="s">
        <v>339</v>
      </c>
      <c r="E122" s="767" t="s">
        <v>339</v>
      </c>
      <c r="F122" s="793" t="s">
        <v>338</v>
      </c>
      <c r="G122" s="872"/>
      <c r="H122" s="875"/>
      <c r="I122" s="872"/>
      <c r="J122" s="872"/>
      <c r="K122" s="873"/>
      <c r="L122" s="873"/>
      <c r="M122" s="873"/>
      <c r="N122" s="872"/>
      <c r="O122" s="875"/>
      <c r="Y122" s="872"/>
      <c r="Z122" s="872"/>
      <c r="AA122" s="873"/>
      <c r="AB122" s="873"/>
      <c r="AC122" s="873"/>
      <c r="AD122" s="872"/>
    </row>
    <row r="123" spans="2:30">
      <c r="B123" s="347" t="s">
        <v>70</v>
      </c>
      <c r="C123" s="765">
        <v>10.53795</v>
      </c>
      <c r="D123" s="766">
        <v>7.07043</v>
      </c>
      <c r="E123" s="767">
        <v>21.529409999999999</v>
      </c>
      <c r="F123" s="793" t="s">
        <v>497</v>
      </c>
      <c r="G123" s="872"/>
      <c r="H123" s="875"/>
      <c r="I123" s="872"/>
      <c r="J123" s="872"/>
      <c r="K123" s="873"/>
      <c r="L123" s="873"/>
      <c r="M123" s="873"/>
      <c r="N123" s="872"/>
      <c r="O123" s="875"/>
      <c r="Y123" s="872"/>
      <c r="Z123" s="872"/>
      <c r="AA123" s="873"/>
      <c r="AB123" s="873"/>
      <c r="AC123" s="873"/>
      <c r="AD123" s="872"/>
    </row>
    <row r="124" spans="2:30">
      <c r="B124" s="347" t="s">
        <v>92</v>
      </c>
      <c r="C124" s="765">
        <v>6.0559399999999997</v>
      </c>
      <c r="D124" s="766">
        <v>2.7704800000000001</v>
      </c>
      <c r="E124" s="767">
        <v>9.2564600000000006</v>
      </c>
      <c r="F124" s="793" t="s">
        <v>592</v>
      </c>
      <c r="G124" s="872"/>
      <c r="H124" s="875"/>
      <c r="I124" s="872"/>
      <c r="J124" s="872"/>
      <c r="K124" s="873"/>
      <c r="L124" s="873"/>
      <c r="M124" s="873"/>
      <c r="N124" s="872"/>
      <c r="O124" s="875"/>
      <c r="Y124" s="872"/>
      <c r="Z124" s="872"/>
      <c r="AA124" s="873"/>
      <c r="AB124" s="873"/>
      <c r="AC124" s="873"/>
      <c r="AD124" s="872"/>
    </row>
    <row r="125" spans="2:30">
      <c r="B125" s="347" t="s">
        <v>108</v>
      </c>
      <c r="C125" s="765">
        <v>11.217329999999999</v>
      </c>
      <c r="D125" s="766">
        <v>5.2660200000000001</v>
      </c>
      <c r="E125" s="767">
        <v>28.83915</v>
      </c>
      <c r="F125" s="793" t="s">
        <v>592</v>
      </c>
      <c r="G125" s="878"/>
      <c r="H125" s="875"/>
      <c r="I125" s="877"/>
      <c r="J125" s="890"/>
      <c r="K125" s="880"/>
      <c r="L125" s="880"/>
      <c r="M125" s="880"/>
      <c r="N125" s="878"/>
      <c r="O125" s="875"/>
      <c r="Y125" s="877"/>
      <c r="Z125" s="890"/>
      <c r="AA125" s="880"/>
      <c r="AB125" s="880"/>
      <c r="AC125" s="880"/>
      <c r="AD125" s="878"/>
    </row>
    <row r="126" spans="2:30">
      <c r="B126" s="347" t="s">
        <v>156</v>
      </c>
      <c r="C126" s="765">
        <v>6.3111022999999999</v>
      </c>
      <c r="D126" s="766">
        <v>1.8934203999999999</v>
      </c>
      <c r="E126" s="767">
        <v>8.2045227000000001</v>
      </c>
      <c r="F126" s="793" t="s">
        <v>592</v>
      </c>
      <c r="G126" s="872"/>
      <c r="H126" s="875"/>
      <c r="I126" s="872"/>
      <c r="J126" s="872"/>
      <c r="K126" s="873"/>
      <c r="L126" s="873"/>
      <c r="M126" s="873"/>
      <c r="N126" s="872"/>
      <c r="O126" s="875"/>
      <c r="Y126" s="872"/>
      <c r="Z126" s="872"/>
      <c r="AA126" s="873"/>
      <c r="AB126" s="873"/>
      <c r="AC126" s="873"/>
      <c r="AD126" s="872"/>
    </row>
    <row r="127" spans="2:30">
      <c r="B127" s="347" t="s">
        <v>129</v>
      </c>
      <c r="C127" s="765">
        <v>6.8405078000000001</v>
      </c>
      <c r="D127" s="766">
        <v>2.1469920999999998</v>
      </c>
      <c r="E127" s="767">
        <v>8.9875000000000007</v>
      </c>
      <c r="F127" s="793" t="s">
        <v>592</v>
      </c>
      <c r="G127" s="872"/>
      <c r="H127" s="875"/>
      <c r="I127" s="872"/>
      <c r="J127" s="872"/>
      <c r="K127" s="873"/>
      <c r="L127" s="873"/>
      <c r="M127" s="873"/>
      <c r="N127" s="872"/>
      <c r="O127" s="875"/>
      <c r="Y127" s="872"/>
      <c r="Z127" s="872"/>
      <c r="AA127" s="873"/>
      <c r="AB127" s="873"/>
      <c r="AC127" s="873"/>
      <c r="AD127" s="872"/>
    </row>
    <row r="128" spans="2:30">
      <c r="B128" s="347" t="s">
        <v>27</v>
      </c>
      <c r="C128" s="765">
        <v>13.44604</v>
      </c>
      <c r="D128" s="766">
        <v>2.8784999999999998</v>
      </c>
      <c r="E128" s="767">
        <v>18.873519999999999</v>
      </c>
      <c r="F128" s="793" t="s">
        <v>497</v>
      </c>
      <c r="G128" s="872"/>
      <c r="H128" s="875"/>
      <c r="I128" s="872"/>
      <c r="J128" s="872"/>
      <c r="K128" s="873"/>
      <c r="L128" s="873"/>
      <c r="M128" s="873"/>
      <c r="N128" s="872"/>
      <c r="O128" s="875"/>
      <c r="Y128" s="872"/>
      <c r="Z128" s="872"/>
      <c r="AA128" s="873"/>
      <c r="AB128" s="873"/>
      <c r="AC128" s="873"/>
      <c r="AD128" s="872"/>
    </row>
    <row r="129" spans="2:30">
      <c r="B129" s="347" t="s">
        <v>219</v>
      </c>
      <c r="C129" s="765">
        <v>10.237287999999999</v>
      </c>
      <c r="D129" s="766">
        <v>2.7974006999999999</v>
      </c>
      <c r="E129" s="767">
        <v>13.034687999999999</v>
      </c>
      <c r="F129" s="793" t="s">
        <v>592</v>
      </c>
      <c r="G129" s="872"/>
      <c r="H129" s="875"/>
      <c r="I129" s="872"/>
      <c r="J129" s="872"/>
      <c r="K129" s="873"/>
      <c r="L129" s="873"/>
      <c r="M129" s="873"/>
      <c r="N129" s="872"/>
      <c r="O129" s="875"/>
      <c r="Y129" s="872"/>
      <c r="Z129" s="872"/>
      <c r="AA129" s="873"/>
      <c r="AB129" s="873"/>
      <c r="AC129" s="873"/>
      <c r="AD129" s="872"/>
    </row>
    <row r="130" spans="2:30">
      <c r="B130" s="347" t="s">
        <v>28</v>
      </c>
      <c r="C130" s="765">
        <v>6.5412676999999997</v>
      </c>
      <c r="D130" s="766">
        <v>2.2678604999999998</v>
      </c>
      <c r="E130" s="767">
        <v>8.8091282</v>
      </c>
      <c r="F130" s="793" t="s">
        <v>592</v>
      </c>
      <c r="G130" s="872"/>
      <c r="H130" s="875"/>
      <c r="I130" s="872"/>
      <c r="J130" s="872"/>
      <c r="K130" s="873"/>
      <c r="L130" s="873"/>
      <c r="M130" s="873"/>
      <c r="N130" s="872"/>
      <c r="O130" s="875"/>
      <c r="Y130" s="872"/>
      <c r="Z130" s="872"/>
      <c r="AA130" s="873"/>
      <c r="AB130" s="873"/>
      <c r="AC130" s="873"/>
      <c r="AD130" s="872"/>
    </row>
    <row r="131" spans="2:30">
      <c r="B131" s="347" t="s">
        <v>56</v>
      </c>
      <c r="C131" s="765">
        <v>8.9806399999999993</v>
      </c>
      <c r="D131" s="766">
        <v>2.3502399999999999</v>
      </c>
      <c r="E131" s="767">
        <v>11.33089</v>
      </c>
      <c r="F131" s="793" t="s">
        <v>497</v>
      </c>
      <c r="G131" s="872"/>
      <c r="H131" s="875"/>
      <c r="I131" s="872"/>
      <c r="J131" s="872"/>
      <c r="K131" s="873"/>
      <c r="L131" s="873"/>
      <c r="M131" s="873"/>
      <c r="N131" s="872"/>
      <c r="O131" s="875"/>
      <c r="Y131" s="872"/>
      <c r="Z131" s="872"/>
      <c r="AA131" s="873"/>
      <c r="AB131" s="873"/>
      <c r="AC131" s="873"/>
      <c r="AD131" s="872"/>
    </row>
    <row r="132" spans="2:30">
      <c r="B132" s="347" t="s">
        <v>86</v>
      </c>
      <c r="C132" s="765">
        <v>8.2404933000000007</v>
      </c>
      <c r="D132" s="766">
        <v>3.6462169000000002</v>
      </c>
      <c r="E132" s="767">
        <v>11.886710000000001</v>
      </c>
      <c r="F132" s="793" t="s">
        <v>592</v>
      </c>
      <c r="G132" s="872"/>
      <c r="H132" s="875"/>
      <c r="I132" s="872"/>
      <c r="J132" s="872"/>
      <c r="K132" s="873"/>
      <c r="L132" s="873"/>
      <c r="M132" s="873"/>
      <c r="N132" s="872"/>
      <c r="O132" s="875"/>
      <c r="Y132" s="872"/>
      <c r="Z132" s="872"/>
      <c r="AA132" s="873"/>
      <c r="AB132" s="873"/>
      <c r="AC132" s="873"/>
      <c r="AD132" s="872"/>
    </row>
    <row r="133" spans="2:30">
      <c r="B133" s="347" t="s">
        <v>0</v>
      </c>
      <c r="C133" s="765">
        <v>9.5919104999999991</v>
      </c>
      <c r="D133" s="766">
        <v>3.9773974000000001</v>
      </c>
      <c r="E133" s="767">
        <v>13.569307999999999</v>
      </c>
      <c r="F133" s="793" t="s">
        <v>592</v>
      </c>
      <c r="G133" s="872"/>
      <c r="H133" s="875"/>
      <c r="I133" s="872"/>
      <c r="J133" s="872"/>
      <c r="K133" s="873"/>
      <c r="L133" s="873"/>
      <c r="M133" s="873"/>
      <c r="N133" s="872"/>
      <c r="O133" s="875"/>
      <c r="Y133" s="872"/>
      <c r="Z133" s="872"/>
      <c r="AA133" s="873"/>
      <c r="AB133" s="873"/>
      <c r="AC133" s="873"/>
      <c r="AD133" s="872"/>
    </row>
    <row r="134" spans="2:30">
      <c r="B134" s="347" t="s">
        <v>52</v>
      </c>
      <c r="C134" s="765">
        <v>14.537140000000001</v>
      </c>
      <c r="D134" s="766">
        <v>4.6469100000000001</v>
      </c>
      <c r="E134" s="767">
        <v>19.184049999999999</v>
      </c>
      <c r="F134" s="793" t="s">
        <v>607</v>
      </c>
      <c r="G134" s="872"/>
      <c r="H134" s="875"/>
      <c r="I134" s="872"/>
      <c r="J134" s="872"/>
      <c r="K134" s="873"/>
      <c r="L134" s="873"/>
      <c r="M134" s="873"/>
      <c r="N134" s="872"/>
      <c r="O134" s="875"/>
      <c r="Y134" s="872"/>
      <c r="Z134" s="872"/>
      <c r="AA134" s="873"/>
      <c r="AB134" s="873"/>
      <c r="AC134" s="873"/>
      <c r="AD134" s="872"/>
    </row>
    <row r="135" spans="2:30">
      <c r="B135" s="347" t="s">
        <v>50</v>
      </c>
      <c r="C135" s="765" t="s">
        <v>339</v>
      </c>
      <c r="D135" s="766" t="s">
        <v>339</v>
      </c>
      <c r="E135" s="767" t="s">
        <v>339</v>
      </c>
      <c r="F135" s="793" t="s">
        <v>338</v>
      </c>
      <c r="G135" s="872"/>
      <c r="H135" s="875"/>
      <c r="I135" s="872"/>
      <c r="J135" s="872"/>
      <c r="K135" s="873"/>
      <c r="L135" s="873"/>
      <c r="M135" s="873"/>
      <c r="N135" s="872"/>
      <c r="O135" s="875"/>
      <c r="Y135" s="872"/>
      <c r="Z135" s="872"/>
      <c r="AA135" s="873"/>
      <c r="AB135" s="873"/>
      <c r="AC135" s="873"/>
      <c r="AD135" s="872"/>
    </row>
    <row r="136" spans="2:30">
      <c r="B136" s="347" t="s">
        <v>90</v>
      </c>
      <c r="C136" s="765">
        <v>0.48246</v>
      </c>
      <c r="D136" s="766">
        <v>1.6304099999999999</v>
      </c>
      <c r="E136" s="767">
        <v>16.393360000000001</v>
      </c>
      <c r="F136" s="793" t="s">
        <v>598</v>
      </c>
      <c r="G136" s="872"/>
      <c r="H136" s="875"/>
      <c r="I136" s="872"/>
      <c r="J136" s="872"/>
      <c r="K136" s="873"/>
      <c r="L136" s="873"/>
      <c r="M136" s="873"/>
      <c r="N136" s="872"/>
      <c r="O136" s="875"/>
      <c r="Y136" s="872"/>
      <c r="Z136" s="872"/>
      <c r="AA136" s="873"/>
      <c r="AB136" s="873"/>
      <c r="AC136" s="873"/>
      <c r="AD136" s="872"/>
    </row>
    <row r="137" spans="2:30">
      <c r="B137" s="347" t="s">
        <v>23</v>
      </c>
      <c r="C137" s="765">
        <v>13.564299999999999</v>
      </c>
      <c r="D137" s="766">
        <v>2.97472</v>
      </c>
      <c r="E137" s="767">
        <v>19.12593</v>
      </c>
      <c r="F137" s="793" t="s">
        <v>600</v>
      </c>
      <c r="G137" s="884"/>
      <c r="H137" s="875"/>
      <c r="I137" s="877"/>
      <c r="J137" s="873"/>
      <c r="K137" s="873"/>
      <c r="L137" s="873"/>
      <c r="M137" s="873"/>
      <c r="N137" s="884"/>
      <c r="O137" s="875"/>
      <c r="Y137" s="877"/>
      <c r="Z137" s="873"/>
      <c r="AA137" s="873"/>
      <c r="AB137" s="873"/>
      <c r="AC137" s="873"/>
      <c r="AD137" s="884"/>
    </row>
    <row r="138" spans="2:30">
      <c r="B138" s="347" t="s">
        <v>95</v>
      </c>
      <c r="C138" s="765">
        <v>12.87083</v>
      </c>
      <c r="D138" s="766">
        <v>4.1053300000000004</v>
      </c>
      <c r="E138" s="767">
        <v>21.769089999999998</v>
      </c>
      <c r="F138" s="793" t="s">
        <v>497</v>
      </c>
      <c r="G138" s="872"/>
      <c r="H138" s="875"/>
      <c r="I138" s="872"/>
      <c r="J138" s="872"/>
      <c r="K138" s="873"/>
      <c r="L138" s="873"/>
      <c r="M138" s="873"/>
      <c r="N138" s="872"/>
      <c r="O138" s="875"/>
      <c r="Y138" s="872"/>
      <c r="Z138" s="872"/>
      <c r="AA138" s="873"/>
      <c r="AB138" s="873"/>
      <c r="AC138" s="873"/>
      <c r="AD138" s="872"/>
    </row>
    <row r="139" spans="2:30">
      <c r="B139" s="347" t="s">
        <v>76</v>
      </c>
      <c r="C139" s="765">
        <v>17.208929999999999</v>
      </c>
      <c r="D139" s="766">
        <v>5.4160000000000004</v>
      </c>
      <c r="E139" s="767">
        <v>22.624949999999998</v>
      </c>
      <c r="F139" s="793" t="s">
        <v>598</v>
      </c>
      <c r="G139" s="872"/>
      <c r="H139" s="875"/>
      <c r="I139" s="872"/>
      <c r="J139" s="872"/>
      <c r="K139" s="873"/>
      <c r="L139" s="873"/>
      <c r="M139" s="873"/>
      <c r="N139" s="872"/>
      <c r="O139" s="875"/>
      <c r="Y139" s="872"/>
      <c r="Z139" s="872"/>
      <c r="AA139" s="873"/>
      <c r="AB139" s="873"/>
      <c r="AC139" s="873"/>
      <c r="AD139" s="872"/>
    </row>
    <row r="140" spans="2:30">
      <c r="B140" s="347" t="s">
        <v>21</v>
      </c>
      <c r="C140" s="765">
        <v>7.4047635999999999</v>
      </c>
      <c r="D140" s="766">
        <v>4.6448112999999998</v>
      </c>
      <c r="E140" s="767">
        <v>12.049575000000001</v>
      </c>
      <c r="F140" s="793" t="s">
        <v>592</v>
      </c>
      <c r="G140" s="872"/>
      <c r="H140" s="875"/>
      <c r="I140" s="872"/>
      <c r="J140" s="872"/>
      <c r="K140" s="873"/>
      <c r="L140" s="873"/>
      <c r="M140" s="873"/>
      <c r="N140" s="872"/>
      <c r="O140" s="875"/>
      <c r="Y140" s="872"/>
      <c r="Z140" s="872"/>
      <c r="AA140" s="873"/>
      <c r="AB140" s="873"/>
      <c r="AC140" s="873"/>
      <c r="AD140" s="872"/>
    </row>
    <row r="141" spans="2:30">
      <c r="B141" s="347" t="s">
        <v>37</v>
      </c>
      <c r="C141" s="765">
        <v>9.1037199999999991</v>
      </c>
      <c r="D141" s="766">
        <v>1.77224</v>
      </c>
      <c r="E141" s="767">
        <v>10.917009999999999</v>
      </c>
      <c r="F141" s="793" t="s">
        <v>497</v>
      </c>
      <c r="G141" s="872"/>
      <c r="H141" s="875"/>
      <c r="I141" s="872"/>
      <c r="J141" s="872"/>
      <c r="K141" s="873"/>
      <c r="L141" s="873"/>
      <c r="M141" s="873"/>
      <c r="N141" s="872"/>
      <c r="O141" s="875"/>
      <c r="Y141" s="872"/>
      <c r="Z141" s="872"/>
      <c r="AA141" s="873"/>
      <c r="AB141" s="873"/>
      <c r="AC141" s="873"/>
      <c r="AD141" s="872"/>
    </row>
    <row r="142" spans="2:30">
      <c r="B142" s="347" t="s">
        <v>29</v>
      </c>
      <c r="C142" s="765">
        <v>7.5099799999999997</v>
      </c>
      <c r="D142" s="766">
        <v>3.2616100000000001</v>
      </c>
      <c r="E142" s="767">
        <v>13.05142</v>
      </c>
      <c r="F142" s="793" t="s">
        <v>592</v>
      </c>
      <c r="G142" s="872"/>
      <c r="H142" s="875"/>
      <c r="I142" s="872"/>
      <c r="J142" s="872"/>
      <c r="K142" s="873"/>
      <c r="L142" s="873"/>
      <c r="M142" s="873"/>
      <c r="N142" s="872"/>
      <c r="O142" s="875"/>
      <c r="Y142" s="872"/>
      <c r="Z142" s="872"/>
      <c r="AA142" s="873"/>
      <c r="AB142" s="873"/>
      <c r="AC142" s="873"/>
      <c r="AD142" s="872"/>
    </row>
    <row r="143" spans="2:30">
      <c r="B143" s="347" t="s">
        <v>106</v>
      </c>
      <c r="C143" s="765" t="s">
        <v>339</v>
      </c>
      <c r="D143" s="766" t="s">
        <v>339</v>
      </c>
      <c r="E143" s="767" t="s">
        <v>339</v>
      </c>
      <c r="F143" s="793" t="s">
        <v>338</v>
      </c>
      <c r="G143" s="873"/>
      <c r="H143" s="875"/>
      <c r="I143" s="872"/>
      <c r="J143" s="872"/>
      <c r="K143" s="873"/>
      <c r="L143" s="873"/>
      <c r="M143" s="873"/>
      <c r="N143" s="873"/>
      <c r="O143" s="875"/>
      <c r="Y143" s="872"/>
      <c r="Z143" s="872"/>
      <c r="AA143" s="873"/>
      <c r="AB143" s="873"/>
      <c r="AC143" s="873"/>
      <c r="AD143" s="873"/>
    </row>
    <row r="144" spans="2:30">
      <c r="B144" s="347" t="s">
        <v>25</v>
      </c>
      <c r="C144" s="765">
        <v>8.7476234000000002</v>
      </c>
      <c r="D144" s="766">
        <v>3.3931119999999999</v>
      </c>
      <c r="E144" s="767">
        <v>12.140734999999999</v>
      </c>
      <c r="F144" s="793" t="s">
        <v>592</v>
      </c>
      <c r="G144" s="872"/>
      <c r="H144" s="875"/>
      <c r="I144" s="872"/>
      <c r="J144" s="872"/>
      <c r="K144" s="873"/>
      <c r="L144" s="873"/>
      <c r="M144" s="873"/>
      <c r="N144" s="872"/>
      <c r="O144" s="875"/>
      <c r="Y144" s="872"/>
      <c r="Z144" s="872"/>
      <c r="AA144" s="873"/>
      <c r="AB144" s="873"/>
      <c r="AC144" s="873"/>
      <c r="AD144" s="872"/>
    </row>
    <row r="145" spans="2:30">
      <c r="B145" s="347" t="s">
        <v>7</v>
      </c>
      <c r="C145" s="765">
        <v>8.3990521999999999</v>
      </c>
      <c r="D145" s="766">
        <v>3.6705568999999998</v>
      </c>
      <c r="E145" s="767">
        <v>12.069609</v>
      </c>
      <c r="F145" s="793" t="s">
        <v>592</v>
      </c>
      <c r="G145" s="872"/>
      <c r="H145" s="875"/>
      <c r="I145" s="872"/>
      <c r="J145" s="872"/>
      <c r="K145" s="873"/>
      <c r="L145" s="873"/>
      <c r="M145" s="873"/>
      <c r="N145" s="872"/>
      <c r="O145" s="875"/>
      <c r="Y145" s="872"/>
      <c r="Z145" s="872"/>
      <c r="AA145" s="873"/>
      <c r="AB145" s="873"/>
      <c r="AC145" s="873"/>
      <c r="AD145" s="872"/>
    </row>
    <row r="146" spans="2:30">
      <c r="B146" s="347" t="s">
        <v>120</v>
      </c>
      <c r="C146" s="765">
        <v>8.6330000000000009</v>
      </c>
      <c r="D146" s="766">
        <v>3.7036099999999998</v>
      </c>
      <c r="E146" s="767">
        <v>14.936109999999999</v>
      </c>
      <c r="F146" s="793" t="s">
        <v>592</v>
      </c>
      <c r="G146" s="872"/>
      <c r="H146" s="875"/>
      <c r="I146" s="872"/>
      <c r="J146" s="872"/>
      <c r="K146" s="873"/>
      <c r="L146" s="873"/>
      <c r="M146" s="873"/>
      <c r="N146" s="872"/>
      <c r="O146" s="875"/>
      <c r="Y146" s="872"/>
      <c r="Z146" s="872"/>
      <c r="AA146" s="873"/>
      <c r="AB146" s="873"/>
      <c r="AC146" s="873"/>
      <c r="AD146" s="872"/>
    </row>
    <row r="147" spans="2:30">
      <c r="B147" s="347" t="s">
        <v>46</v>
      </c>
      <c r="C147" s="765">
        <v>10.451740000000001</v>
      </c>
      <c r="D147" s="766">
        <v>4.6697800000000003</v>
      </c>
      <c r="E147" s="767">
        <v>20.66358</v>
      </c>
      <c r="F147" s="793" t="s">
        <v>607</v>
      </c>
      <c r="G147" s="872"/>
      <c r="H147" s="875"/>
      <c r="I147" s="872"/>
      <c r="J147" s="872"/>
      <c r="K147" s="873"/>
      <c r="L147" s="873"/>
      <c r="M147" s="873"/>
      <c r="N147" s="872"/>
      <c r="O147" s="875"/>
      <c r="Y147" s="872"/>
      <c r="Z147" s="872"/>
      <c r="AA147" s="873"/>
      <c r="AB147" s="873"/>
      <c r="AC147" s="873"/>
      <c r="AD147" s="872"/>
    </row>
    <row r="148" spans="2:30">
      <c r="B148" s="347" t="s">
        <v>18</v>
      </c>
      <c r="C148" s="765" t="s">
        <v>339</v>
      </c>
      <c r="D148" s="766" t="s">
        <v>339</v>
      </c>
      <c r="E148" s="767">
        <v>14.468299999999999</v>
      </c>
      <c r="F148" s="793" t="s">
        <v>497</v>
      </c>
      <c r="G148" s="872"/>
      <c r="H148" s="875"/>
      <c r="I148" s="872"/>
      <c r="J148" s="872"/>
      <c r="K148" s="873"/>
      <c r="L148" s="873"/>
      <c r="M148" s="873"/>
      <c r="N148" s="872"/>
      <c r="O148" s="875"/>
      <c r="Y148" s="872"/>
      <c r="Z148" s="872"/>
      <c r="AA148" s="873"/>
      <c r="AB148" s="873"/>
      <c r="AC148" s="873"/>
      <c r="AD148" s="872"/>
    </row>
    <row r="149" spans="2:30">
      <c r="B149" s="347" t="s">
        <v>49</v>
      </c>
      <c r="C149" s="765" t="s">
        <v>339</v>
      </c>
      <c r="D149" s="766" t="s">
        <v>339</v>
      </c>
      <c r="E149" s="767" t="s">
        <v>339</v>
      </c>
      <c r="F149" s="793" t="s">
        <v>338</v>
      </c>
      <c r="G149" s="872"/>
      <c r="H149" s="875"/>
      <c r="I149" s="872"/>
      <c r="J149" s="872"/>
      <c r="K149" s="873"/>
      <c r="L149" s="873"/>
      <c r="M149" s="873"/>
      <c r="N149" s="872"/>
      <c r="O149" s="875"/>
      <c r="Y149" s="872"/>
      <c r="Z149" s="872"/>
      <c r="AA149" s="873"/>
      <c r="AB149" s="873"/>
      <c r="AC149" s="873"/>
      <c r="AD149" s="872"/>
    </row>
    <row r="150" spans="2:30">
      <c r="B150" s="347" t="s">
        <v>67</v>
      </c>
      <c r="C150" s="765">
        <v>13.42755</v>
      </c>
      <c r="D150" s="766">
        <v>1.3202400000000001</v>
      </c>
      <c r="E150" s="767">
        <v>17.048010000000001</v>
      </c>
      <c r="F150" s="793" t="s">
        <v>497</v>
      </c>
      <c r="G150" s="872"/>
      <c r="H150" s="875"/>
      <c r="I150" s="877"/>
      <c r="J150" s="872"/>
      <c r="K150" s="873"/>
      <c r="L150" s="873"/>
      <c r="M150" s="873"/>
      <c r="N150" s="872"/>
      <c r="O150" s="875"/>
      <c r="Y150" s="877"/>
      <c r="Z150" s="872"/>
      <c r="AA150" s="873"/>
      <c r="AB150" s="873"/>
      <c r="AC150" s="873"/>
      <c r="AD150" s="872"/>
    </row>
    <row r="151" spans="2:30">
      <c r="B151" s="347" t="s">
        <v>71</v>
      </c>
      <c r="C151" s="765">
        <v>1.95418</v>
      </c>
      <c r="D151" s="766" t="s">
        <v>339</v>
      </c>
      <c r="E151" s="767">
        <v>19.039840000000002</v>
      </c>
      <c r="F151" s="793" t="s">
        <v>497</v>
      </c>
      <c r="G151" s="872"/>
      <c r="H151" s="875"/>
      <c r="I151" s="872"/>
      <c r="J151" s="872"/>
      <c r="K151" s="873"/>
      <c r="L151" s="873"/>
      <c r="M151" s="873"/>
      <c r="N151" s="872"/>
      <c r="O151" s="875"/>
      <c r="Y151" s="872"/>
      <c r="Z151" s="872"/>
      <c r="AA151" s="873"/>
      <c r="AB151" s="873"/>
      <c r="AC151" s="873"/>
      <c r="AD151" s="872"/>
    </row>
    <row r="152" spans="2:30">
      <c r="B152" s="347">
        <v>0</v>
      </c>
      <c r="C152" s="765">
        <v>0</v>
      </c>
      <c r="D152" s="766">
        <v>0</v>
      </c>
      <c r="E152" s="767">
        <v>0</v>
      </c>
      <c r="F152" s="793">
        <v>0</v>
      </c>
      <c r="G152" s="872"/>
      <c r="H152" s="875"/>
      <c r="I152" s="877"/>
      <c r="J152" s="872"/>
      <c r="K152" s="873"/>
      <c r="L152" s="873"/>
      <c r="M152" s="873"/>
      <c r="N152" s="872"/>
      <c r="O152" s="875"/>
      <c r="Y152" s="877"/>
      <c r="Z152" s="872"/>
      <c r="AA152" s="873"/>
      <c r="AB152" s="873"/>
      <c r="AC152" s="873"/>
      <c r="AD152" s="872"/>
    </row>
    <row r="153" spans="2:30">
      <c r="B153" s="347" t="s">
        <v>340</v>
      </c>
      <c r="C153" s="765" t="s">
        <v>339</v>
      </c>
      <c r="D153" s="766" t="s">
        <v>339</v>
      </c>
      <c r="E153" s="767" t="s">
        <v>339</v>
      </c>
      <c r="F153" s="793" t="s">
        <v>332</v>
      </c>
      <c r="G153" s="872"/>
      <c r="H153" s="875"/>
      <c r="I153" s="872"/>
      <c r="J153" s="872"/>
      <c r="K153" s="873"/>
      <c r="L153" s="873"/>
      <c r="M153" s="873"/>
      <c r="N153" s="872"/>
      <c r="O153" s="875"/>
      <c r="Y153" s="872"/>
      <c r="Z153" s="872"/>
      <c r="AA153" s="873"/>
      <c r="AB153" s="873"/>
      <c r="AC153" s="873"/>
      <c r="AD153" s="872"/>
    </row>
    <row r="154" spans="2:30">
      <c r="B154" s="347" t="s">
        <v>480</v>
      </c>
      <c r="C154" s="765" t="s">
        <v>339</v>
      </c>
      <c r="D154" s="766" t="s">
        <v>339</v>
      </c>
      <c r="E154" s="767" t="s">
        <v>339</v>
      </c>
      <c r="F154" s="793" t="s">
        <v>332</v>
      </c>
      <c r="G154" s="872"/>
      <c r="H154" s="875"/>
      <c r="I154" s="872"/>
      <c r="J154" s="872"/>
      <c r="K154" s="873"/>
      <c r="L154" s="873"/>
      <c r="M154" s="873"/>
      <c r="N154" s="872"/>
      <c r="O154" s="875"/>
      <c r="Y154" s="872"/>
      <c r="Z154" s="872"/>
      <c r="AA154" s="873"/>
      <c r="AB154" s="873"/>
      <c r="AC154" s="873"/>
      <c r="AD154" s="872"/>
    </row>
    <row r="155" spans="2:30">
      <c r="B155" s="347" t="s">
        <v>594</v>
      </c>
      <c r="C155" s="765">
        <v>7.0105336999999999</v>
      </c>
      <c r="D155" s="766">
        <v>2.5558936000000001</v>
      </c>
      <c r="E155" s="767">
        <v>9.5664274000000002</v>
      </c>
      <c r="F155" s="793" t="s">
        <v>592</v>
      </c>
      <c r="G155" s="872"/>
      <c r="H155" s="875"/>
      <c r="I155" s="872"/>
      <c r="J155" s="872"/>
      <c r="K155" s="873"/>
      <c r="L155" s="873"/>
      <c r="M155" s="873"/>
      <c r="N155" s="872"/>
      <c r="O155" s="875"/>
      <c r="Y155" s="872"/>
      <c r="Z155" s="872"/>
      <c r="AA155" s="873"/>
      <c r="AB155" s="873"/>
      <c r="AC155" s="873"/>
      <c r="AD155" s="872"/>
    </row>
    <row r="156" spans="2:30">
      <c r="B156" s="347" t="s">
        <v>415</v>
      </c>
      <c r="C156" s="765" t="s">
        <v>339</v>
      </c>
      <c r="D156" s="766" t="s">
        <v>339</v>
      </c>
      <c r="E156" s="767" t="s">
        <v>339</v>
      </c>
      <c r="F156" s="793" t="s">
        <v>332</v>
      </c>
      <c r="G156" s="872"/>
      <c r="H156" s="875"/>
      <c r="I156" s="872"/>
      <c r="J156" s="872"/>
      <c r="K156" s="873"/>
      <c r="L156" s="873"/>
      <c r="M156" s="873"/>
      <c r="N156" s="872"/>
      <c r="O156" s="875"/>
      <c r="Y156" s="872"/>
      <c r="Z156" s="872"/>
      <c r="AA156" s="873"/>
      <c r="AB156" s="873"/>
      <c r="AC156" s="873"/>
      <c r="AD156" s="872"/>
    </row>
    <row r="157" spans="2:30">
      <c r="B157" s="347" t="s">
        <v>157</v>
      </c>
      <c r="C157" s="765">
        <v>7.8571531999999999</v>
      </c>
      <c r="D157" s="766">
        <v>2.9185094</v>
      </c>
      <c r="E157" s="767">
        <v>10.775663</v>
      </c>
      <c r="F157" s="793" t="s">
        <v>592</v>
      </c>
      <c r="G157" s="872"/>
      <c r="H157" s="875"/>
      <c r="I157" s="872"/>
      <c r="J157" s="872"/>
      <c r="K157" s="873"/>
      <c r="L157" s="873"/>
      <c r="M157" s="873"/>
      <c r="N157" s="872"/>
      <c r="O157" s="875"/>
      <c r="Y157" s="872"/>
      <c r="Z157" s="872"/>
      <c r="AA157" s="873"/>
      <c r="AB157" s="873"/>
      <c r="AC157" s="873"/>
      <c r="AD157" s="872"/>
    </row>
    <row r="158" spans="2:30">
      <c r="B158" s="347" t="s">
        <v>342</v>
      </c>
      <c r="C158" s="765" t="s">
        <v>339</v>
      </c>
      <c r="D158" s="766" t="s">
        <v>339</v>
      </c>
      <c r="E158" s="767" t="s">
        <v>339</v>
      </c>
      <c r="F158" s="793" t="s">
        <v>332</v>
      </c>
      <c r="G158" s="872"/>
      <c r="H158" s="875"/>
      <c r="I158" s="872"/>
      <c r="J158" s="872"/>
      <c r="K158" s="873"/>
      <c r="L158" s="873"/>
      <c r="M158" s="873"/>
      <c r="N158" s="872"/>
      <c r="O158" s="875"/>
      <c r="Y158" s="872"/>
      <c r="Z158" s="872"/>
      <c r="AA158" s="873"/>
      <c r="AB158" s="873"/>
      <c r="AC158" s="873"/>
      <c r="AD158" s="872"/>
    </row>
    <row r="159" spans="2:30">
      <c r="B159" s="347">
        <v>0</v>
      </c>
      <c r="C159" s="765">
        <v>0</v>
      </c>
      <c r="D159" s="766">
        <v>0</v>
      </c>
      <c r="E159" s="767">
        <v>0</v>
      </c>
      <c r="F159" s="793">
        <v>0</v>
      </c>
      <c r="G159" s="872"/>
      <c r="H159" s="875"/>
      <c r="I159" s="877"/>
      <c r="J159" s="872"/>
      <c r="K159" s="873"/>
      <c r="L159" s="873"/>
      <c r="M159" s="873"/>
      <c r="N159" s="872"/>
      <c r="O159" s="875"/>
      <c r="Y159" s="877"/>
      <c r="Z159" s="872"/>
      <c r="AA159" s="873"/>
      <c r="AB159" s="873"/>
      <c r="AC159" s="873"/>
      <c r="AD159" s="872"/>
    </row>
    <row r="160" spans="2:30">
      <c r="B160" s="347"/>
      <c r="C160" s="839"/>
      <c r="D160" s="839"/>
      <c r="E160" s="839"/>
      <c r="F160" s="793"/>
      <c r="G160" s="872"/>
      <c r="H160" s="875"/>
      <c r="I160" s="877"/>
      <c r="J160" s="872"/>
      <c r="K160" s="873"/>
      <c r="L160" s="873"/>
      <c r="M160" s="873"/>
      <c r="N160" s="872"/>
      <c r="O160" s="875"/>
      <c r="Y160" s="877"/>
      <c r="Z160" s="872"/>
      <c r="AA160" s="873"/>
      <c r="AB160" s="873"/>
      <c r="AC160" s="873"/>
      <c r="AD160" s="872"/>
    </row>
    <row r="161" spans="2:30">
      <c r="B161" s="347"/>
      <c r="C161" s="839"/>
      <c r="D161" s="839"/>
      <c r="E161" s="839"/>
      <c r="F161" s="793"/>
      <c r="G161" s="872"/>
      <c r="H161" s="875"/>
      <c r="I161" s="872"/>
      <c r="J161" s="872"/>
      <c r="K161" s="873"/>
      <c r="L161" s="873"/>
      <c r="M161" s="873"/>
      <c r="N161" s="872"/>
      <c r="O161" s="875"/>
      <c r="Y161" s="872"/>
      <c r="Z161" s="872"/>
      <c r="AA161" s="873"/>
      <c r="AB161" s="873"/>
      <c r="AC161" s="873"/>
      <c r="AD161" s="872"/>
    </row>
    <row r="162" spans="2:30">
      <c r="B162" s="347"/>
      <c r="C162" s="839"/>
      <c r="D162" s="839"/>
      <c r="E162" s="839"/>
      <c r="F162" s="793"/>
      <c r="G162" s="872"/>
      <c r="H162" s="875"/>
      <c r="I162" s="872"/>
      <c r="J162" s="872"/>
      <c r="K162" s="873"/>
      <c r="L162" s="873"/>
      <c r="M162" s="873"/>
      <c r="N162" s="872"/>
      <c r="O162" s="875"/>
      <c r="Y162" s="872"/>
      <c r="Z162" s="872"/>
      <c r="AA162" s="873"/>
      <c r="AB162" s="873"/>
      <c r="AC162" s="873"/>
      <c r="AD162" s="872"/>
    </row>
    <row r="163" spans="2:30">
      <c r="B163" s="347"/>
      <c r="C163" s="839"/>
      <c r="D163" s="839"/>
      <c r="E163" s="839"/>
      <c r="F163" s="793"/>
      <c r="G163" s="872"/>
      <c r="H163" s="875"/>
      <c r="I163" s="872"/>
      <c r="J163" s="872"/>
      <c r="K163" s="873"/>
      <c r="L163" s="873"/>
      <c r="M163" s="873"/>
      <c r="N163" s="872"/>
      <c r="O163" s="875"/>
      <c r="Y163" s="872"/>
      <c r="Z163" s="872"/>
      <c r="AA163" s="873"/>
      <c r="AB163" s="873"/>
      <c r="AC163" s="873"/>
      <c r="AD163" s="872"/>
    </row>
    <row r="164" spans="2:30">
      <c r="B164" s="347"/>
      <c r="C164" s="839"/>
      <c r="D164" s="839"/>
      <c r="E164" s="839"/>
      <c r="F164" s="793"/>
      <c r="G164" s="872"/>
      <c r="H164" s="875"/>
      <c r="I164" s="872"/>
      <c r="J164" s="872"/>
      <c r="K164" s="873"/>
      <c r="L164" s="873"/>
      <c r="M164" s="873"/>
      <c r="N164" s="872"/>
      <c r="O164" s="875"/>
      <c r="Y164" s="872"/>
      <c r="Z164" s="872"/>
      <c r="AA164" s="873"/>
      <c r="AB164" s="873"/>
      <c r="AC164" s="873"/>
      <c r="AD164" s="872"/>
    </row>
    <row r="165" spans="2:30">
      <c r="B165" s="347"/>
      <c r="C165" s="839"/>
      <c r="D165" s="839"/>
      <c r="E165" s="839"/>
      <c r="F165" s="793"/>
      <c r="G165" s="872"/>
      <c r="H165" s="875"/>
      <c r="I165" s="872"/>
      <c r="J165" s="872"/>
      <c r="K165" s="873"/>
      <c r="L165" s="873"/>
      <c r="M165" s="873"/>
      <c r="N165" s="872"/>
      <c r="O165" s="875"/>
      <c r="Y165" s="872"/>
      <c r="Z165" s="872"/>
      <c r="AA165" s="873"/>
      <c r="AB165" s="873"/>
      <c r="AC165" s="873"/>
      <c r="AD165" s="872"/>
    </row>
    <row r="166" spans="2:30">
      <c r="B166" s="347"/>
      <c r="C166" s="839"/>
      <c r="D166" s="839"/>
      <c r="E166" s="839"/>
      <c r="F166" s="793"/>
      <c r="G166" s="872"/>
      <c r="H166" s="875"/>
      <c r="I166" s="872"/>
      <c r="J166" s="872"/>
      <c r="K166" s="873"/>
      <c r="L166" s="873"/>
      <c r="M166" s="873"/>
      <c r="N166" s="872"/>
      <c r="O166" s="875"/>
      <c r="Y166" s="872"/>
      <c r="Z166" s="872"/>
      <c r="AA166" s="873"/>
      <c r="AB166" s="873"/>
      <c r="AC166" s="873"/>
      <c r="AD166" s="872"/>
    </row>
    <row r="167" spans="2:30">
      <c r="B167" s="347"/>
      <c r="C167" s="839"/>
      <c r="D167" s="839"/>
      <c r="E167" s="839"/>
      <c r="F167" s="793"/>
      <c r="G167" s="872"/>
      <c r="H167" s="875"/>
      <c r="I167" s="872"/>
      <c r="J167" s="872"/>
      <c r="K167" s="873"/>
      <c r="L167" s="873"/>
      <c r="M167" s="873"/>
      <c r="N167" s="872"/>
      <c r="O167" s="875"/>
      <c r="Y167" s="872"/>
      <c r="Z167" s="872"/>
      <c r="AA167" s="873"/>
      <c r="AB167" s="873"/>
      <c r="AC167" s="873"/>
      <c r="AD167" s="872"/>
    </row>
    <row r="168" spans="2:30">
      <c r="B168" s="347"/>
      <c r="C168" s="839"/>
      <c r="D168" s="839"/>
      <c r="E168" s="839"/>
      <c r="F168" s="793"/>
      <c r="G168" s="872"/>
      <c r="H168" s="875"/>
      <c r="I168" s="872"/>
      <c r="J168" s="872"/>
      <c r="K168" s="873"/>
      <c r="L168" s="873"/>
      <c r="M168" s="873"/>
      <c r="N168" s="872"/>
      <c r="O168" s="875"/>
      <c r="Y168" s="872"/>
      <c r="Z168" s="872"/>
      <c r="AA168" s="873"/>
      <c r="AB168" s="873"/>
      <c r="AC168" s="873"/>
      <c r="AD168" s="872"/>
    </row>
    <row r="169" spans="2:30">
      <c r="B169" s="347"/>
      <c r="C169" s="839"/>
      <c r="D169" s="839"/>
      <c r="E169" s="839"/>
      <c r="F169" s="793"/>
      <c r="G169" s="872"/>
      <c r="H169" s="875"/>
      <c r="I169" s="872"/>
      <c r="J169" s="872"/>
      <c r="K169" s="873"/>
      <c r="L169" s="873"/>
      <c r="M169" s="873"/>
      <c r="N169" s="872"/>
      <c r="O169" s="875"/>
      <c r="Y169" s="872"/>
      <c r="Z169" s="872"/>
      <c r="AA169" s="873"/>
      <c r="AB169" s="873"/>
      <c r="AC169" s="873"/>
      <c r="AD169" s="872"/>
    </row>
    <row r="170" spans="2:30">
      <c r="B170" s="347"/>
      <c r="C170" s="839"/>
      <c r="D170" s="839"/>
      <c r="E170" s="839"/>
      <c r="F170" s="793"/>
      <c r="G170" s="827"/>
      <c r="H170" s="875"/>
      <c r="I170" s="877"/>
      <c r="J170" s="873"/>
      <c r="K170" s="873"/>
      <c r="L170" s="873"/>
      <c r="M170" s="873"/>
      <c r="N170" s="827"/>
      <c r="O170" s="875"/>
      <c r="Y170" s="877"/>
      <c r="Z170" s="873"/>
      <c r="AA170" s="873"/>
      <c r="AB170" s="873"/>
      <c r="AC170" s="873"/>
      <c r="AD170" s="884"/>
    </row>
    <row r="171" spans="2:30">
      <c r="B171" s="347"/>
      <c r="C171" s="839"/>
      <c r="D171" s="839"/>
      <c r="E171" s="839"/>
      <c r="F171" s="793"/>
      <c r="G171" s="872"/>
      <c r="H171" s="875"/>
      <c r="I171" s="877"/>
      <c r="J171" s="872"/>
      <c r="K171" s="873"/>
      <c r="L171" s="873"/>
      <c r="M171" s="873"/>
      <c r="N171" s="872"/>
      <c r="O171" s="875"/>
      <c r="Y171" s="877"/>
      <c r="Z171" s="872"/>
      <c r="AA171" s="873"/>
      <c r="AB171" s="873"/>
      <c r="AC171" s="873"/>
      <c r="AD171" s="872"/>
    </row>
    <row r="172" spans="2:30">
      <c r="B172" s="347"/>
      <c r="C172" s="839"/>
      <c r="D172" s="839"/>
      <c r="E172" s="839"/>
      <c r="F172" s="793"/>
      <c r="G172" s="872"/>
      <c r="H172" s="875"/>
      <c r="I172" s="872"/>
      <c r="J172" s="872"/>
      <c r="K172" s="873"/>
      <c r="L172" s="873"/>
      <c r="M172" s="873"/>
      <c r="N172" s="872"/>
      <c r="O172" s="875"/>
      <c r="Y172" s="872"/>
      <c r="Z172" s="872"/>
      <c r="AA172" s="873"/>
      <c r="AB172" s="873"/>
      <c r="AC172" s="873"/>
      <c r="AD172" s="872"/>
    </row>
    <row r="173" spans="2:30">
      <c r="B173" s="347"/>
      <c r="C173" s="839"/>
      <c r="D173" s="839"/>
      <c r="E173" s="839"/>
      <c r="F173" s="793"/>
      <c r="G173" s="872"/>
      <c r="H173" s="875"/>
      <c r="I173" s="872"/>
      <c r="J173" s="872"/>
      <c r="K173" s="873"/>
      <c r="L173" s="873"/>
      <c r="M173" s="873"/>
      <c r="N173" s="872"/>
      <c r="O173" s="875"/>
      <c r="Y173" s="872"/>
      <c r="Z173" s="872"/>
      <c r="AA173" s="873"/>
      <c r="AB173" s="873"/>
      <c r="AC173" s="873"/>
      <c r="AD173" s="872"/>
    </row>
    <row r="174" spans="2:30">
      <c r="B174" s="347"/>
      <c r="C174" s="839"/>
      <c r="D174" s="839"/>
      <c r="E174" s="839"/>
      <c r="F174" s="793"/>
      <c r="G174" s="872"/>
      <c r="H174" s="875"/>
      <c r="I174" s="872"/>
      <c r="J174" s="872"/>
      <c r="K174" s="873"/>
      <c r="L174" s="873"/>
      <c r="M174" s="873"/>
      <c r="N174" s="872"/>
      <c r="O174" s="875"/>
      <c r="Y174" s="872"/>
      <c r="Z174" s="872"/>
      <c r="AA174" s="873"/>
      <c r="AB174" s="873"/>
      <c r="AC174" s="873"/>
      <c r="AD174" s="872"/>
    </row>
    <row r="175" spans="2:30">
      <c r="B175" s="347"/>
      <c r="C175" s="839"/>
      <c r="D175" s="839"/>
      <c r="E175" s="839"/>
      <c r="F175" s="793"/>
      <c r="G175" s="872"/>
      <c r="H175" s="875"/>
      <c r="I175" s="887"/>
      <c r="J175" s="872"/>
      <c r="K175" s="873"/>
      <c r="L175" s="873"/>
      <c r="M175" s="873"/>
      <c r="N175" s="872"/>
      <c r="O175" s="875"/>
      <c r="Y175" s="887"/>
      <c r="Z175" s="872"/>
      <c r="AA175" s="873"/>
      <c r="AB175" s="873"/>
      <c r="AC175" s="873"/>
      <c r="AD175" s="872"/>
    </row>
    <row r="176" spans="2:30">
      <c r="B176" s="347"/>
      <c r="C176" s="839"/>
      <c r="D176" s="839"/>
      <c r="E176" s="839"/>
      <c r="F176" s="793"/>
      <c r="G176" s="872"/>
      <c r="H176" s="875"/>
      <c r="I176" s="872"/>
      <c r="J176" s="872"/>
      <c r="K176" s="873"/>
      <c r="L176" s="873"/>
      <c r="M176" s="873"/>
      <c r="N176" s="872"/>
      <c r="O176" s="875"/>
      <c r="Y176" s="872"/>
      <c r="Z176" s="872"/>
      <c r="AA176" s="873"/>
      <c r="AB176" s="873"/>
      <c r="AC176" s="873"/>
      <c r="AD176" s="872"/>
    </row>
    <row r="177" spans="2:30">
      <c r="B177" s="347"/>
      <c r="C177" s="839"/>
      <c r="D177" s="839"/>
      <c r="E177" s="839"/>
      <c r="F177" s="793"/>
      <c r="G177" s="872"/>
      <c r="H177" s="875"/>
      <c r="I177" s="872"/>
      <c r="J177" s="872"/>
      <c r="K177" s="873"/>
      <c r="L177" s="873"/>
      <c r="M177" s="873"/>
      <c r="N177" s="872"/>
      <c r="O177" s="875"/>
      <c r="Y177" s="872"/>
      <c r="Z177" s="872"/>
      <c r="AA177" s="873"/>
      <c r="AB177" s="873"/>
      <c r="AC177" s="873"/>
      <c r="AD177" s="872"/>
    </row>
    <row r="178" spans="2:30">
      <c r="B178" s="347"/>
      <c r="C178" s="839"/>
      <c r="D178" s="839"/>
      <c r="E178" s="839"/>
      <c r="F178" s="793"/>
      <c r="G178" s="872"/>
      <c r="H178" s="875"/>
      <c r="I178" s="872"/>
      <c r="J178" s="872"/>
      <c r="K178" s="873"/>
      <c r="L178" s="873"/>
      <c r="M178" s="873"/>
      <c r="N178" s="872"/>
      <c r="O178" s="875"/>
      <c r="Y178" s="872"/>
      <c r="Z178" s="872"/>
      <c r="AA178" s="873"/>
      <c r="AB178" s="873"/>
      <c r="AC178" s="873"/>
      <c r="AD178" s="872"/>
    </row>
    <row r="179" spans="2:30">
      <c r="B179" s="347"/>
      <c r="C179" s="839"/>
      <c r="D179" s="839"/>
      <c r="E179" s="839"/>
      <c r="F179" s="793"/>
      <c r="G179" s="872"/>
      <c r="H179" s="875"/>
      <c r="I179" s="872"/>
      <c r="J179" s="872"/>
      <c r="K179" s="873"/>
      <c r="L179" s="873"/>
      <c r="M179" s="873"/>
      <c r="N179" s="872"/>
      <c r="O179" s="875"/>
      <c r="Y179" s="872"/>
      <c r="Z179" s="872"/>
      <c r="AA179" s="873"/>
      <c r="AB179" s="873"/>
      <c r="AC179" s="873"/>
      <c r="AD179" s="872"/>
    </row>
    <row r="180" spans="2:30">
      <c r="B180" s="347"/>
      <c r="C180" s="839"/>
      <c r="D180" s="839"/>
      <c r="E180" s="839"/>
      <c r="F180" s="793"/>
      <c r="G180" s="872"/>
      <c r="H180" s="875"/>
      <c r="I180" s="872"/>
      <c r="J180" s="872"/>
      <c r="K180" s="873"/>
      <c r="L180" s="873"/>
      <c r="M180" s="873"/>
      <c r="N180" s="872"/>
      <c r="O180" s="875"/>
      <c r="Y180" s="872"/>
      <c r="Z180" s="872"/>
      <c r="AA180" s="873"/>
      <c r="AB180" s="873"/>
      <c r="AC180" s="873"/>
      <c r="AD180" s="872"/>
    </row>
    <row r="181" spans="2:30">
      <c r="B181" s="347"/>
      <c r="C181" s="839"/>
      <c r="D181" s="839"/>
      <c r="E181" s="839"/>
      <c r="F181" s="793"/>
      <c r="G181" s="872"/>
      <c r="H181" s="875"/>
      <c r="I181" s="872"/>
      <c r="J181" s="872"/>
      <c r="K181" s="873"/>
      <c r="L181" s="873"/>
      <c r="M181" s="873"/>
      <c r="N181" s="872"/>
      <c r="O181" s="875"/>
      <c r="Y181" s="872"/>
      <c r="Z181" s="872"/>
      <c r="AA181" s="873"/>
      <c r="AB181" s="873"/>
      <c r="AC181" s="873"/>
      <c r="AD181" s="872"/>
    </row>
    <row r="182" spans="2:30">
      <c r="B182" s="347"/>
      <c r="C182" s="839"/>
      <c r="D182" s="839"/>
      <c r="E182" s="839"/>
      <c r="F182" s="793"/>
      <c r="G182" s="872"/>
      <c r="H182" s="875"/>
      <c r="I182" s="872"/>
      <c r="J182" s="872"/>
      <c r="K182" s="873"/>
      <c r="L182" s="873"/>
      <c r="M182" s="873"/>
      <c r="N182" s="872"/>
      <c r="O182" s="875"/>
      <c r="Y182" s="872"/>
      <c r="Z182" s="872"/>
      <c r="AA182" s="873"/>
      <c r="AB182" s="873"/>
      <c r="AC182" s="873"/>
      <c r="AD182" s="872"/>
    </row>
    <row r="183" spans="2:30">
      <c r="B183" s="347"/>
      <c r="C183" s="839"/>
      <c r="D183" s="839"/>
      <c r="E183" s="839"/>
      <c r="F183" s="793"/>
      <c r="G183" s="872"/>
      <c r="H183" s="875"/>
      <c r="I183" s="872"/>
      <c r="J183" s="872"/>
      <c r="K183" s="873"/>
      <c r="L183" s="873"/>
      <c r="M183" s="873"/>
      <c r="N183" s="872"/>
      <c r="O183" s="875"/>
      <c r="Y183" s="872"/>
      <c r="Z183" s="872"/>
      <c r="AA183" s="873"/>
      <c r="AB183" s="873"/>
      <c r="AC183" s="873"/>
      <c r="AD183" s="872"/>
    </row>
    <row r="184" spans="2:30">
      <c r="B184" s="347"/>
      <c r="C184" s="839"/>
      <c r="D184" s="839"/>
      <c r="E184" s="839"/>
      <c r="F184" s="793"/>
      <c r="G184" s="872"/>
      <c r="H184" s="875"/>
      <c r="I184" s="872"/>
      <c r="J184" s="872"/>
      <c r="K184" s="873"/>
      <c r="L184" s="873"/>
      <c r="M184" s="873"/>
      <c r="N184" s="872"/>
      <c r="O184" s="875"/>
      <c r="Y184" s="872"/>
      <c r="Z184" s="872"/>
      <c r="AA184" s="873"/>
      <c r="AB184" s="873"/>
      <c r="AC184" s="873"/>
      <c r="AD184" s="872"/>
    </row>
    <row r="185" spans="2:30">
      <c r="B185" s="347"/>
      <c r="C185" s="839"/>
      <c r="D185" s="839"/>
      <c r="E185" s="839"/>
      <c r="F185" s="793"/>
      <c r="G185" s="872"/>
      <c r="H185" s="875"/>
      <c r="I185" s="872"/>
      <c r="J185" s="872"/>
      <c r="K185" s="873"/>
      <c r="L185" s="873"/>
      <c r="M185" s="873"/>
      <c r="N185" s="872"/>
      <c r="O185" s="875"/>
      <c r="Y185" s="872"/>
      <c r="Z185" s="872"/>
      <c r="AA185" s="873"/>
      <c r="AB185" s="873"/>
      <c r="AC185" s="873"/>
      <c r="AD185" s="872"/>
    </row>
    <row r="186" spans="2:30">
      <c r="B186" s="347"/>
      <c r="C186" s="839"/>
      <c r="D186" s="839"/>
      <c r="E186" s="839"/>
      <c r="F186" s="793"/>
      <c r="G186" s="872"/>
      <c r="H186" s="875"/>
      <c r="I186" s="872"/>
      <c r="J186" s="872"/>
      <c r="K186" s="873"/>
      <c r="L186" s="873"/>
      <c r="M186" s="873"/>
      <c r="N186" s="872"/>
      <c r="O186" s="875"/>
      <c r="Y186" s="872"/>
      <c r="Z186" s="872"/>
      <c r="AA186" s="873"/>
      <c r="AB186" s="873"/>
      <c r="AC186" s="873"/>
      <c r="AD186" s="872"/>
    </row>
    <row r="187" spans="2:30">
      <c r="B187" s="347"/>
      <c r="C187" s="839"/>
      <c r="D187" s="839"/>
      <c r="E187" s="839"/>
      <c r="F187" s="793"/>
      <c r="G187" s="872"/>
      <c r="H187" s="875"/>
      <c r="I187" s="872"/>
      <c r="J187" s="872"/>
      <c r="K187" s="873"/>
      <c r="L187" s="873"/>
      <c r="M187" s="873"/>
      <c r="N187" s="872"/>
      <c r="O187" s="875"/>
      <c r="Y187" s="872"/>
      <c r="Z187" s="872"/>
      <c r="AA187" s="873"/>
      <c r="AB187" s="873"/>
      <c r="AC187" s="873"/>
      <c r="AD187" s="872"/>
    </row>
    <row r="188" spans="2:30">
      <c r="B188" s="347"/>
      <c r="C188" s="839"/>
      <c r="D188" s="839"/>
      <c r="E188" s="839"/>
      <c r="F188" s="793"/>
      <c r="G188" s="872"/>
      <c r="H188" s="875"/>
      <c r="I188" s="872"/>
      <c r="J188" s="872"/>
      <c r="K188" s="873"/>
      <c r="L188" s="873"/>
      <c r="M188" s="873"/>
      <c r="N188" s="872"/>
      <c r="O188" s="875"/>
      <c r="Y188" s="872"/>
      <c r="Z188" s="872"/>
      <c r="AA188" s="873"/>
      <c r="AB188" s="873"/>
      <c r="AC188" s="873"/>
      <c r="AD188" s="872"/>
    </row>
    <row r="189" spans="2:30">
      <c r="B189" s="347"/>
      <c r="C189" s="839"/>
      <c r="D189" s="839"/>
      <c r="E189" s="839"/>
      <c r="F189" s="793"/>
      <c r="G189" s="872"/>
      <c r="H189" s="875"/>
      <c r="I189" s="877"/>
      <c r="J189" s="872"/>
      <c r="K189" s="873"/>
      <c r="L189" s="873"/>
      <c r="M189" s="873"/>
      <c r="N189" s="872"/>
      <c r="O189" s="875"/>
      <c r="Y189" s="877"/>
      <c r="Z189" s="872"/>
      <c r="AA189" s="873"/>
      <c r="AB189" s="873"/>
      <c r="AC189" s="873"/>
      <c r="AD189" s="872"/>
    </row>
    <row r="190" spans="2:30">
      <c r="B190" s="347"/>
      <c r="C190" s="839"/>
      <c r="D190" s="839"/>
      <c r="E190" s="839"/>
      <c r="F190" s="793"/>
      <c r="G190" s="884"/>
      <c r="H190" s="875"/>
      <c r="I190" s="877"/>
      <c r="J190" s="873"/>
      <c r="K190" s="873"/>
      <c r="L190" s="873"/>
      <c r="M190" s="873"/>
      <c r="N190" s="884"/>
      <c r="O190" s="875"/>
      <c r="Y190" s="877"/>
      <c r="Z190" s="873"/>
      <c r="AA190" s="873"/>
      <c r="AB190" s="873"/>
      <c r="AC190" s="873"/>
      <c r="AD190" s="884"/>
    </row>
    <row r="191" spans="2:30">
      <c r="B191" s="347"/>
      <c r="C191" s="839"/>
      <c r="D191" s="839"/>
      <c r="E191" s="839"/>
      <c r="F191" s="793"/>
      <c r="G191" s="872"/>
      <c r="H191" s="875"/>
      <c r="I191" s="872"/>
      <c r="J191" s="872"/>
      <c r="K191" s="873"/>
      <c r="L191" s="873"/>
      <c r="M191" s="873"/>
      <c r="N191" s="872"/>
      <c r="O191" s="875"/>
      <c r="Y191" s="872"/>
      <c r="Z191" s="872"/>
      <c r="AA191" s="873"/>
      <c r="AB191" s="873"/>
      <c r="AC191" s="873"/>
      <c r="AD191" s="872"/>
    </row>
    <row r="192" spans="2:30">
      <c r="B192" s="347"/>
      <c r="C192" s="839"/>
      <c r="D192" s="839"/>
      <c r="E192" s="839"/>
      <c r="F192" s="793"/>
      <c r="G192" s="872"/>
      <c r="H192" s="875"/>
      <c r="I192" s="872"/>
      <c r="J192" s="872"/>
      <c r="K192" s="873"/>
      <c r="L192" s="873"/>
      <c r="M192" s="873"/>
      <c r="N192" s="872"/>
      <c r="O192" s="875"/>
      <c r="Y192" s="872"/>
      <c r="Z192" s="872"/>
      <c r="AA192" s="873"/>
      <c r="AB192" s="873"/>
      <c r="AC192" s="873"/>
      <c r="AD192" s="872"/>
    </row>
    <row r="193" spans="2:30">
      <c r="B193" s="347"/>
      <c r="C193" s="839"/>
      <c r="D193" s="839"/>
      <c r="E193" s="839"/>
      <c r="F193" s="793"/>
      <c r="G193" s="872"/>
      <c r="H193" s="875"/>
      <c r="I193" s="872"/>
      <c r="J193" s="872"/>
      <c r="K193" s="873"/>
      <c r="L193" s="873"/>
      <c r="M193" s="873"/>
      <c r="N193" s="872"/>
      <c r="O193" s="875"/>
      <c r="Y193" s="872"/>
      <c r="Z193" s="872"/>
      <c r="AA193" s="873"/>
      <c r="AB193" s="873"/>
      <c r="AC193" s="873"/>
      <c r="AD193" s="872"/>
    </row>
    <row r="194" spans="2:30">
      <c r="B194" s="347"/>
      <c r="C194" s="839"/>
      <c r="D194" s="839"/>
      <c r="E194" s="839"/>
      <c r="F194" s="793"/>
      <c r="G194" s="872"/>
      <c r="H194" s="875"/>
      <c r="I194" s="877"/>
      <c r="J194" s="872"/>
      <c r="K194" s="873"/>
      <c r="L194" s="873"/>
      <c r="M194" s="873"/>
      <c r="N194" s="872"/>
      <c r="O194" s="875"/>
      <c r="Y194" s="877"/>
      <c r="Z194" s="872"/>
      <c r="AA194" s="873"/>
      <c r="AB194" s="873"/>
      <c r="AC194" s="873"/>
      <c r="AD194" s="872"/>
    </row>
    <row r="195" spans="2:30">
      <c r="B195" s="347"/>
      <c r="C195" s="839"/>
      <c r="D195" s="839"/>
      <c r="E195" s="839"/>
      <c r="F195" s="793"/>
      <c r="G195" s="872"/>
      <c r="H195" s="875"/>
      <c r="I195" s="877"/>
      <c r="J195" s="872"/>
      <c r="K195" s="873"/>
      <c r="L195" s="873"/>
      <c r="M195" s="873"/>
      <c r="N195" s="872"/>
      <c r="O195" s="875"/>
      <c r="Y195" s="877"/>
      <c r="Z195" s="872"/>
      <c r="AA195" s="873"/>
      <c r="AB195" s="873"/>
      <c r="AC195" s="873"/>
      <c r="AD195" s="872"/>
    </row>
    <row r="196" spans="2:30">
      <c r="B196" s="347"/>
      <c r="C196" s="839"/>
      <c r="D196" s="839"/>
      <c r="E196" s="839"/>
      <c r="F196" s="793"/>
      <c r="G196" s="872"/>
      <c r="H196" s="875"/>
      <c r="I196" s="872"/>
      <c r="J196" s="872"/>
      <c r="K196" s="873"/>
      <c r="L196" s="873"/>
      <c r="M196" s="873"/>
      <c r="N196" s="872"/>
      <c r="O196" s="875"/>
      <c r="Y196" s="872"/>
      <c r="Z196" s="872"/>
      <c r="AA196" s="873"/>
      <c r="AB196" s="873"/>
      <c r="AC196" s="873"/>
      <c r="AD196" s="872"/>
    </row>
    <row r="197" spans="2:30">
      <c r="B197" s="347"/>
      <c r="C197" s="839"/>
      <c r="D197" s="839"/>
      <c r="E197" s="839"/>
      <c r="F197" s="793"/>
      <c r="G197" s="872"/>
      <c r="H197" s="875"/>
      <c r="I197" s="872"/>
      <c r="J197" s="872"/>
      <c r="K197" s="873"/>
      <c r="L197" s="873"/>
      <c r="M197" s="873"/>
      <c r="N197" s="872"/>
      <c r="O197" s="875"/>
      <c r="Y197" s="872"/>
      <c r="Z197" s="872"/>
      <c r="AA197" s="873"/>
      <c r="AB197" s="873"/>
      <c r="AC197" s="873"/>
      <c r="AD197" s="872"/>
    </row>
    <row r="198" spans="2:30">
      <c r="B198" s="347"/>
      <c r="C198" s="839"/>
      <c r="D198" s="839"/>
      <c r="E198" s="839"/>
      <c r="F198" s="793"/>
      <c r="G198" s="872"/>
      <c r="H198" s="875"/>
      <c r="I198" s="872"/>
      <c r="J198" s="872"/>
      <c r="K198" s="873"/>
      <c r="L198" s="873"/>
      <c r="M198" s="873"/>
      <c r="N198" s="872"/>
      <c r="O198" s="875"/>
      <c r="Y198" s="872"/>
      <c r="Z198" s="872"/>
      <c r="AA198" s="873"/>
      <c r="AB198" s="873"/>
      <c r="AC198" s="873"/>
      <c r="AD198" s="872"/>
    </row>
    <row r="199" spans="2:30">
      <c r="B199" s="347"/>
      <c r="C199" s="839"/>
      <c r="D199" s="839"/>
      <c r="E199" s="839"/>
      <c r="F199" s="793"/>
      <c r="G199" s="872"/>
      <c r="H199" s="875"/>
      <c r="I199" s="872"/>
      <c r="J199" s="872"/>
      <c r="K199" s="873"/>
      <c r="L199" s="873"/>
      <c r="M199" s="873"/>
      <c r="N199" s="872"/>
      <c r="O199" s="875"/>
      <c r="Y199" s="872"/>
      <c r="Z199" s="872"/>
      <c r="AA199" s="873"/>
      <c r="AB199" s="873"/>
      <c r="AC199" s="873"/>
      <c r="AD199" s="872"/>
    </row>
    <row r="200" spans="2:30">
      <c r="B200" s="347"/>
      <c r="C200" s="839"/>
      <c r="D200" s="839"/>
      <c r="E200" s="839"/>
      <c r="F200" s="793"/>
      <c r="G200" s="872"/>
      <c r="H200" s="875"/>
      <c r="I200" s="877"/>
      <c r="J200" s="872"/>
      <c r="K200" s="873"/>
      <c r="L200" s="873"/>
      <c r="M200" s="873"/>
      <c r="N200" s="872"/>
      <c r="O200" s="875"/>
      <c r="Y200" s="877"/>
      <c r="Z200" s="872"/>
      <c r="AA200" s="873"/>
      <c r="AB200" s="873"/>
      <c r="AC200" s="873"/>
      <c r="AD200" s="872"/>
    </row>
    <row r="201" spans="2:30">
      <c r="B201" s="347"/>
      <c r="C201" s="839"/>
      <c r="D201" s="839"/>
      <c r="E201" s="839"/>
      <c r="F201" s="793"/>
      <c r="G201" s="872"/>
      <c r="H201" s="875"/>
      <c r="I201" s="877"/>
      <c r="J201" s="872"/>
      <c r="K201" s="873"/>
      <c r="L201" s="873"/>
      <c r="M201" s="873"/>
      <c r="N201" s="872"/>
      <c r="O201" s="875"/>
      <c r="Y201" s="877"/>
      <c r="Z201" s="872"/>
      <c r="AA201" s="873"/>
      <c r="AB201" s="873"/>
      <c r="AC201" s="873"/>
      <c r="AD201" s="872"/>
    </row>
    <row r="202" spans="2:30">
      <c r="B202" s="347"/>
      <c r="C202" s="839"/>
      <c r="D202" s="839"/>
      <c r="E202" s="839"/>
      <c r="F202" s="793"/>
      <c r="G202" s="872"/>
      <c r="H202" s="875"/>
      <c r="I202" s="872"/>
      <c r="J202" s="872"/>
      <c r="K202" s="873"/>
      <c r="L202" s="873"/>
      <c r="M202" s="873"/>
      <c r="N202" s="872"/>
      <c r="O202" s="875"/>
      <c r="Y202" s="872"/>
      <c r="Z202" s="872"/>
      <c r="AA202" s="873"/>
      <c r="AB202" s="873"/>
      <c r="AC202" s="873"/>
      <c r="AD202" s="872"/>
    </row>
    <row r="203" spans="2:30">
      <c r="B203" s="347"/>
      <c r="C203" s="839"/>
      <c r="D203" s="839"/>
      <c r="E203" s="839"/>
      <c r="F203" s="793"/>
      <c r="G203" s="884"/>
      <c r="H203" s="875"/>
      <c r="I203" s="872"/>
      <c r="J203" s="873"/>
      <c r="K203" s="873"/>
      <c r="L203" s="873"/>
      <c r="M203" s="873"/>
      <c r="N203" s="884"/>
      <c r="O203" s="875"/>
      <c r="Y203" s="872"/>
      <c r="Z203" s="873"/>
      <c r="AA203" s="873"/>
      <c r="AB203" s="873"/>
      <c r="AC203" s="873"/>
      <c r="AD203" s="884"/>
    </row>
    <row r="204" spans="2:30">
      <c r="B204" s="347"/>
      <c r="C204" s="839"/>
      <c r="D204" s="839"/>
      <c r="E204" s="839"/>
      <c r="F204" s="793"/>
      <c r="G204" s="872"/>
      <c r="H204" s="875"/>
      <c r="I204" s="872"/>
      <c r="J204" s="872"/>
      <c r="K204" s="873"/>
      <c r="L204" s="873"/>
      <c r="M204" s="873"/>
      <c r="N204" s="872"/>
      <c r="O204" s="875"/>
      <c r="Y204" s="872"/>
      <c r="Z204" s="872"/>
      <c r="AA204" s="873"/>
      <c r="AB204" s="873"/>
      <c r="AC204" s="873"/>
      <c r="AD204" s="872"/>
    </row>
    <row r="205" spans="2:30">
      <c r="B205" s="347"/>
      <c r="C205" s="839"/>
      <c r="D205" s="839"/>
      <c r="E205" s="839"/>
      <c r="F205" s="793"/>
      <c r="G205" s="872"/>
      <c r="H205" s="875"/>
      <c r="I205" s="872"/>
      <c r="J205" s="872"/>
      <c r="K205" s="873"/>
      <c r="L205" s="873"/>
      <c r="M205" s="873"/>
      <c r="N205" s="872"/>
      <c r="O205" s="875"/>
      <c r="Y205" s="872"/>
      <c r="Z205" s="872"/>
      <c r="AA205" s="873"/>
      <c r="AB205" s="873"/>
      <c r="AC205" s="873"/>
      <c r="AD205" s="872"/>
    </row>
    <row r="206" spans="2:30">
      <c r="B206" s="347"/>
      <c r="C206" s="839"/>
      <c r="D206" s="839"/>
      <c r="E206" s="839"/>
      <c r="F206" s="793"/>
      <c r="G206" s="872"/>
      <c r="H206" s="875"/>
      <c r="I206" s="872"/>
      <c r="J206" s="872"/>
      <c r="K206" s="873"/>
      <c r="L206" s="873"/>
      <c r="M206" s="873"/>
      <c r="N206" s="872"/>
      <c r="O206" s="875"/>
      <c r="Y206" s="872"/>
      <c r="Z206" s="872"/>
      <c r="AA206" s="873"/>
      <c r="AB206" s="873"/>
      <c r="AC206" s="873"/>
      <c r="AD206" s="872"/>
    </row>
    <row r="207" spans="2:30">
      <c r="B207" s="347"/>
      <c r="C207" s="839"/>
      <c r="D207" s="839"/>
      <c r="E207" s="839"/>
      <c r="F207" s="793"/>
      <c r="G207" s="872"/>
      <c r="H207" s="875"/>
      <c r="I207" s="872"/>
      <c r="J207" s="872"/>
      <c r="K207" s="873"/>
      <c r="L207" s="873"/>
      <c r="M207" s="873"/>
      <c r="N207" s="872"/>
      <c r="O207" s="875"/>
      <c r="Y207" s="872"/>
      <c r="Z207" s="872"/>
      <c r="AA207" s="873"/>
      <c r="AB207" s="873"/>
      <c r="AC207" s="873"/>
      <c r="AD207" s="872"/>
    </row>
    <row r="208" spans="2:30">
      <c r="B208" s="347"/>
      <c r="C208" s="839"/>
      <c r="D208" s="839"/>
      <c r="E208" s="839"/>
      <c r="F208" s="793"/>
      <c r="G208" s="872"/>
      <c r="H208" s="875"/>
      <c r="I208" s="872"/>
      <c r="J208" s="872"/>
      <c r="K208" s="873"/>
      <c r="L208" s="873"/>
      <c r="M208" s="873"/>
      <c r="N208" s="872"/>
      <c r="O208" s="875"/>
      <c r="Y208" s="872"/>
      <c r="Z208" s="872"/>
      <c r="AA208" s="873"/>
      <c r="AB208" s="873"/>
      <c r="AC208" s="873"/>
      <c r="AD208" s="872"/>
    </row>
    <row r="209" spans="2:30">
      <c r="B209" s="347"/>
      <c r="C209" s="839"/>
      <c r="D209" s="839"/>
      <c r="E209" s="839"/>
      <c r="F209" s="793"/>
      <c r="G209" s="872"/>
      <c r="H209" s="875"/>
      <c r="I209" s="872"/>
      <c r="J209" s="872"/>
      <c r="K209" s="873"/>
      <c r="L209" s="873"/>
      <c r="M209" s="873"/>
      <c r="N209" s="872"/>
      <c r="O209" s="875"/>
      <c r="Y209" s="872"/>
      <c r="Z209" s="872"/>
      <c r="AA209" s="873"/>
      <c r="AB209" s="873"/>
      <c r="AC209" s="873"/>
      <c r="AD209" s="872"/>
    </row>
    <row r="210" spans="2:30">
      <c r="B210" s="347"/>
      <c r="C210" s="839"/>
      <c r="D210" s="839"/>
      <c r="E210" s="839"/>
      <c r="F210" s="793"/>
      <c r="G210" s="872"/>
      <c r="H210" s="875"/>
      <c r="I210" s="872"/>
      <c r="J210" s="872"/>
      <c r="K210" s="873"/>
      <c r="L210" s="873"/>
      <c r="M210" s="873"/>
      <c r="N210" s="872"/>
      <c r="O210" s="875"/>
      <c r="Y210" s="872"/>
      <c r="Z210" s="872"/>
      <c r="AA210" s="873"/>
      <c r="AB210" s="873"/>
      <c r="AC210" s="873"/>
      <c r="AD210" s="872"/>
    </row>
    <row r="211" spans="2:30">
      <c r="B211" s="347"/>
      <c r="C211" s="839"/>
      <c r="D211" s="839"/>
      <c r="E211" s="839"/>
      <c r="F211" s="793"/>
      <c r="G211" s="872"/>
      <c r="H211" s="875"/>
      <c r="I211" s="872"/>
      <c r="J211" s="872"/>
      <c r="K211" s="873"/>
      <c r="L211" s="873"/>
      <c r="M211" s="873"/>
      <c r="N211" s="872"/>
      <c r="O211" s="875"/>
      <c r="Y211" s="872"/>
      <c r="Z211" s="872"/>
      <c r="AA211" s="873"/>
      <c r="AB211" s="873"/>
      <c r="AC211" s="873"/>
      <c r="AD211" s="872"/>
    </row>
    <row r="212" spans="2:30">
      <c r="B212" s="347"/>
      <c r="C212" s="839"/>
      <c r="D212" s="839"/>
      <c r="E212" s="839"/>
      <c r="F212" s="793"/>
      <c r="G212" s="872"/>
      <c r="H212" s="875"/>
      <c r="I212" s="872"/>
      <c r="J212" s="872"/>
      <c r="K212" s="873"/>
      <c r="L212" s="873"/>
      <c r="M212" s="873"/>
      <c r="N212" s="872"/>
      <c r="O212" s="875"/>
      <c r="Y212" s="872"/>
      <c r="Z212" s="872"/>
      <c r="AA212" s="873"/>
      <c r="AB212" s="873"/>
      <c r="AC212" s="873"/>
      <c r="AD212" s="872"/>
    </row>
    <row r="213" spans="2:30">
      <c r="B213" s="347"/>
      <c r="C213" s="839"/>
      <c r="D213" s="839"/>
      <c r="E213" s="839"/>
      <c r="F213" s="793"/>
      <c r="G213" s="884"/>
      <c r="H213" s="875"/>
      <c r="I213" s="877"/>
      <c r="J213" s="873"/>
      <c r="K213" s="873"/>
      <c r="L213" s="873"/>
      <c r="M213" s="873"/>
      <c r="N213" s="884"/>
      <c r="O213" s="875"/>
      <c r="Y213" s="877"/>
      <c r="Z213" s="873"/>
      <c r="AA213" s="873"/>
      <c r="AB213" s="873"/>
      <c r="AC213" s="873"/>
      <c r="AD213" s="884"/>
    </row>
    <row r="214" spans="2:30">
      <c r="B214" s="347"/>
      <c r="C214" s="839"/>
      <c r="D214" s="839"/>
      <c r="E214" s="839"/>
      <c r="F214" s="793"/>
      <c r="G214" s="872"/>
      <c r="H214" s="875"/>
      <c r="I214" s="872"/>
      <c r="J214" s="872"/>
      <c r="K214" s="873"/>
      <c r="L214" s="873"/>
      <c r="M214" s="873"/>
      <c r="N214" s="872"/>
      <c r="O214" s="875"/>
      <c r="Y214" s="872"/>
      <c r="Z214" s="872"/>
      <c r="AA214" s="873"/>
      <c r="AB214" s="873"/>
      <c r="AC214" s="873"/>
      <c r="AD214" s="872"/>
    </row>
    <row r="215" spans="2:30">
      <c r="B215" s="347"/>
      <c r="C215" s="839"/>
      <c r="D215" s="839"/>
      <c r="E215" s="839"/>
      <c r="F215" s="793"/>
      <c r="G215" s="872"/>
      <c r="H215" s="875"/>
      <c r="I215" s="872"/>
      <c r="J215" s="872"/>
      <c r="K215" s="873"/>
      <c r="L215" s="873"/>
      <c r="M215" s="873"/>
      <c r="N215" s="872"/>
      <c r="O215" s="875"/>
      <c r="Y215" s="872"/>
      <c r="Z215" s="872"/>
      <c r="AA215" s="873"/>
      <c r="AB215" s="873"/>
      <c r="AC215" s="873"/>
      <c r="AD215" s="872"/>
    </row>
    <row r="216" spans="2:30">
      <c r="B216" s="347"/>
      <c r="C216" s="839"/>
      <c r="D216" s="839"/>
      <c r="E216" s="839"/>
      <c r="F216" s="793"/>
      <c r="G216" s="872"/>
      <c r="H216" s="875"/>
      <c r="I216" s="872"/>
      <c r="J216" s="872"/>
      <c r="K216" s="873"/>
      <c r="L216" s="873"/>
      <c r="M216" s="873"/>
      <c r="N216" s="872"/>
      <c r="O216" s="875"/>
      <c r="Y216" s="872"/>
      <c r="Z216" s="872"/>
      <c r="AA216" s="873"/>
      <c r="AB216" s="873"/>
      <c r="AC216" s="873"/>
      <c r="AD216" s="872"/>
    </row>
    <row r="217" spans="2:30">
      <c r="B217" s="347"/>
      <c r="C217" s="839"/>
      <c r="D217" s="839"/>
      <c r="E217" s="839"/>
      <c r="F217" s="793"/>
      <c r="G217" s="872"/>
      <c r="H217" s="875"/>
      <c r="I217" s="872"/>
      <c r="J217" s="872"/>
      <c r="K217" s="873"/>
      <c r="L217" s="873"/>
      <c r="M217" s="873"/>
      <c r="N217" s="872"/>
      <c r="O217" s="875"/>
      <c r="Y217" s="872"/>
      <c r="Z217" s="872"/>
      <c r="AA217" s="873"/>
      <c r="AB217" s="873"/>
      <c r="AC217" s="873"/>
      <c r="AD217" s="872"/>
    </row>
    <row r="218" spans="2:30">
      <c r="B218" s="347"/>
      <c r="C218" s="839"/>
      <c r="D218" s="839"/>
      <c r="E218" s="839"/>
      <c r="F218" s="793"/>
      <c r="G218" s="872"/>
      <c r="H218" s="875"/>
      <c r="I218" s="872"/>
      <c r="J218" s="872"/>
      <c r="K218" s="873"/>
      <c r="L218" s="873"/>
      <c r="M218" s="873"/>
      <c r="N218" s="872"/>
      <c r="O218" s="875"/>
      <c r="Y218" s="872"/>
      <c r="Z218" s="872"/>
      <c r="AA218" s="873"/>
      <c r="AB218" s="873"/>
      <c r="AC218" s="873"/>
      <c r="AD218" s="872"/>
    </row>
    <row r="219" spans="2:30">
      <c r="B219" s="872" t="s">
        <v>350</v>
      </c>
      <c r="C219" s="872"/>
      <c r="D219" s="873" t="s">
        <v>339</v>
      </c>
      <c r="E219" s="873" t="s">
        <v>339</v>
      </c>
      <c r="F219" s="874" t="s">
        <v>339</v>
      </c>
      <c r="G219" s="872"/>
      <c r="H219" s="875"/>
      <c r="I219" s="872"/>
      <c r="J219" s="872"/>
      <c r="K219" s="873"/>
      <c r="L219" s="873"/>
      <c r="M219" s="873"/>
      <c r="N219" s="872"/>
      <c r="O219" s="875"/>
      <c r="Y219" s="872"/>
      <c r="Z219" s="872"/>
      <c r="AA219" s="873"/>
      <c r="AB219" s="873"/>
      <c r="AC219" s="873"/>
      <c r="AD219" s="872"/>
    </row>
    <row r="220" spans="2:30">
      <c r="B220" s="877" t="s">
        <v>120</v>
      </c>
      <c r="C220" s="872"/>
      <c r="D220" s="873" t="s">
        <v>339</v>
      </c>
      <c r="E220" s="873" t="s">
        <v>339</v>
      </c>
      <c r="F220" s="874" t="s">
        <v>339</v>
      </c>
      <c r="G220" s="872"/>
      <c r="H220" s="875"/>
      <c r="I220" s="877"/>
      <c r="J220" s="872"/>
      <c r="K220" s="873"/>
      <c r="L220" s="873"/>
      <c r="M220" s="873"/>
      <c r="N220" s="872"/>
      <c r="O220" s="875"/>
      <c r="Y220" s="877"/>
      <c r="Z220" s="872"/>
      <c r="AA220" s="873"/>
      <c r="AB220" s="873"/>
      <c r="AC220" s="873"/>
      <c r="AD220" s="872"/>
    </row>
    <row r="221" spans="2:30">
      <c r="B221" s="877" t="s">
        <v>45</v>
      </c>
      <c r="C221" s="872"/>
      <c r="D221" s="873" t="s">
        <v>339</v>
      </c>
      <c r="E221" s="873" t="s">
        <v>339</v>
      </c>
      <c r="F221" s="874" t="s">
        <v>339</v>
      </c>
      <c r="G221" s="872"/>
      <c r="H221" s="875"/>
      <c r="I221" s="877"/>
      <c r="J221" s="872"/>
      <c r="K221" s="873"/>
      <c r="L221" s="873"/>
      <c r="M221" s="873"/>
      <c r="N221" s="872"/>
      <c r="O221" s="875"/>
      <c r="Y221" s="877"/>
      <c r="Z221" s="872"/>
      <c r="AA221" s="873"/>
      <c r="AB221" s="873"/>
      <c r="AC221" s="873"/>
      <c r="AD221" s="872"/>
    </row>
    <row r="222" spans="2:30">
      <c r="B222" s="872" t="s">
        <v>146</v>
      </c>
      <c r="C222" s="872"/>
      <c r="D222" s="873" t="s">
        <v>339</v>
      </c>
      <c r="E222" s="873" t="s">
        <v>339</v>
      </c>
      <c r="F222" s="874" t="s">
        <v>339</v>
      </c>
      <c r="G222" s="872"/>
      <c r="H222" s="875"/>
      <c r="I222" s="872"/>
      <c r="J222" s="872"/>
      <c r="K222" s="873"/>
      <c r="L222" s="873"/>
      <c r="M222" s="873"/>
      <c r="N222" s="872"/>
      <c r="O222" s="875"/>
      <c r="Y222" s="872"/>
      <c r="Z222" s="872"/>
      <c r="AA222" s="873"/>
      <c r="AB222" s="873"/>
      <c r="AC222" s="873"/>
      <c r="AD222" s="872"/>
    </row>
    <row r="223" spans="2:30">
      <c r="B223" s="872" t="s">
        <v>46</v>
      </c>
      <c r="C223" s="872"/>
      <c r="D223" s="873">
        <v>10.451740000000001</v>
      </c>
      <c r="E223" s="873">
        <v>4.6697800000000003</v>
      </c>
      <c r="F223" s="874">
        <v>20.66358</v>
      </c>
      <c r="G223" s="872"/>
      <c r="H223" s="875"/>
      <c r="I223" s="872"/>
      <c r="J223" s="872"/>
      <c r="K223" s="873"/>
      <c r="L223" s="873"/>
      <c r="M223" s="873"/>
      <c r="N223" s="872"/>
      <c r="O223" s="875"/>
      <c r="Y223" s="872"/>
      <c r="Z223" s="872"/>
      <c r="AA223" s="873"/>
      <c r="AB223" s="873"/>
      <c r="AC223" s="873"/>
      <c r="AD223" s="872"/>
    </row>
    <row r="224" spans="2:30">
      <c r="B224" s="872" t="s">
        <v>18</v>
      </c>
      <c r="C224" s="872"/>
      <c r="D224" s="873">
        <v>12.82367</v>
      </c>
      <c r="E224" s="873">
        <v>2.7789899999999998</v>
      </c>
      <c r="F224" s="874">
        <v>18.515509999999999</v>
      </c>
      <c r="G224" s="872"/>
      <c r="H224" s="875"/>
      <c r="I224" s="872"/>
      <c r="J224" s="872"/>
      <c r="K224" s="873"/>
      <c r="L224" s="873"/>
      <c r="M224" s="873"/>
      <c r="N224" s="872"/>
      <c r="O224" s="875"/>
      <c r="Y224" s="872"/>
      <c r="Z224" s="872"/>
      <c r="AA224" s="873"/>
      <c r="AB224" s="873"/>
      <c r="AC224" s="873"/>
      <c r="AD224" s="872"/>
    </row>
    <row r="225" spans="2:37">
      <c r="B225" s="872" t="s">
        <v>49</v>
      </c>
      <c r="C225" s="872"/>
      <c r="D225" s="873" t="s">
        <v>339</v>
      </c>
      <c r="E225" s="873" t="s">
        <v>339</v>
      </c>
      <c r="F225" s="874" t="s">
        <v>339</v>
      </c>
      <c r="G225" s="872"/>
      <c r="H225" s="875"/>
      <c r="I225" s="872"/>
      <c r="J225" s="872"/>
      <c r="K225" s="873"/>
      <c r="L225" s="873"/>
      <c r="M225" s="873"/>
      <c r="N225" s="872"/>
      <c r="O225" s="875"/>
      <c r="Y225" s="872"/>
      <c r="Z225" s="872"/>
      <c r="AA225" s="873"/>
      <c r="AB225" s="873"/>
      <c r="AC225" s="873"/>
      <c r="AD225" s="872"/>
    </row>
    <row r="226" spans="2:37">
      <c r="B226" s="872" t="s">
        <v>67</v>
      </c>
      <c r="C226" s="872"/>
      <c r="D226" s="873" t="s">
        <v>339</v>
      </c>
      <c r="E226" s="873" t="s">
        <v>339</v>
      </c>
      <c r="F226" s="874" t="s">
        <v>339</v>
      </c>
      <c r="G226" s="872"/>
      <c r="H226" s="875"/>
      <c r="I226" s="872"/>
      <c r="J226" s="872"/>
      <c r="K226" s="873"/>
      <c r="L226" s="873"/>
      <c r="M226" s="873"/>
      <c r="N226" s="872"/>
      <c r="O226" s="875"/>
      <c r="Y226" s="872"/>
      <c r="Z226" s="872"/>
      <c r="AA226" s="873"/>
      <c r="AB226" s="873"/>
      <c r="AC226" s="873"/>
      <c r="AD226" s="872"/>
    </row>
    <row r="227" spans="2:37">
      <c r="B227" s="872" t="s">
        <v>71</v>
      </c>
      <c r="C227" s="872"/>
      <c r="D227" s="873">
        <v>24.34984</v>
      </c>
      <c r="E227" s="873">
        <v>5.0509000000000004</v>
      </c>
      <c r="F227" s="874">
        <v>30.007619999999999</v>
      </c>
      <c r="G227" s="872"/>
      <c r="H227" s="875"/>
      <c r="I227" s="872"/>
      <c r="J227" s="872"/>
      <c r="K227" s="873"/>
      <c r="L227" s="873"/>
      <c r="M227" s="873"/>
      <c r="N227" s="872"/>
      <c r="O227" s="875"/>
      <c r="X227" s="347"/>
      <c r="Y227" s="872"/>
      <c r="Z227" s="872"/>
      <c r="AA227" s="873"/>
      <c r="AB227" s="873"/>
      <c r="AC227" s="873"/>
      <c r="AD227" s="872"/>
    </row>
    <row r="228" spans="2:37">
      <c r="B228" s="872" t="s">
        <v>338</v>
      </c>
      <c r="C228" s="872"/>
      <c r="D228" s="873" t="s">
        <v>339</v>
      </c>
      <c r="E228" s="873" t="s">
        <v>339</v>
      </c>
      <c r="F228" s="874" t="s">
        <v>339</v>
      </c>
      <c r="G228" s="872"/>
      <c r="H228" s="875"/>
      <c r="I228" s="872"/>
      <c r="J228" s="872"/>
      <c r="K228" s="873"/>
      <c r="L228" s="873"/>
      <c r="M228" s="873"/>
      <c r="N228" s="872"/>
      <c r="O228" s="875"/>
      <c r="W228" s="876"/>
      <c r="X228" s="347"/>
      <c r="Y228" s="872"/>
      <c r="Z228" s="872"/>
      <c r="AA228" s="873"/>
      <c r="AB228" s="873"/>
      <c r="AC228" s="873"/>
      <c r="AD228" s="872"/>
    </row>
    <row r="229" spans="2:37">
      <c r="B229" s="872" t="s">
        <v>340</v>
      </c>
      <c r="C229" s="872"/>
      <c r="D229" s="873" t="s">
        <v>339</v>
      </c>
      <c r="E229" s="873" t="s">
        <v>339</v>
      </c>
      <c r="F229" s="874" t="s">
        <v>339</v>
      </c>
      <c r="G229" s="872"/>
      <c r="H229" s="875"/>
      <c r="I229" s="872"/>
      <c r="J229" s="872"/>
      <c r="K229" s="873"/>
      <c r="L229" s="873"/>
      <c r="M229" s="873"/>
      <c r="N229" s="872"/>
      <c r="O229" s="875"/>
      <c r="P229" s="872"/>
      <c r="W229" s="876"/>
      <c r="X229" s="875"/>
      <c r="Y229" s="872"/>
      <c r="Z229" s="872"/>
      <c r="AA229" s="873"/>
      <c r="AB229" s="873"/>
      <c r="AC229" s="873"/>
      <c r="AD229" s="872"/>
    </row>
    <row r="230" spans="2:37">
      <c r="B230" s="872" t="s">
        <v>337</v>
      </c>
      <c r="C230" s="872"/>
      <c r="D230" s="873">
        <v>6.9848533176291268</v>
      </c>
      <c r="E230" s="873">
        <v>2.5811311403727624</v>
      </c>
      <c r="F230" s="874">
        <v>9.5433759423375246</v>
      </c>
      <c r="G230" s="872"/>
      <c r="H230" s="875"/>
      <c r="I230" s="872"/>
      <c r="J230" s="872"/>
      <c r="K230" s="873"/>
      <c r="L230" s="873"/>
      <c r="M230" s="873"/>
      <c r="N230" s="872"/>
      <c r="O230" s="875"/>
      <c r="W230" s="875"/>
      <c r="X230" s="347"/>
      <c r="Y230" s="872"/>
      <c r="Z230" s="872"/>
      <c r="AA230" s="873"/>
      <c r="AB230" s="873"/>
      <c r="AC230" s="873"/>
      <c r="AD230" s="872"/>
    </row>
    <row r="231" spans="2:37">
      <c r="B231" s="887" t="s">
        <v>415</v>
      </c>
      <c r="C231" s="873"/>
      <c r="D231" s="873" t="s">
        <v>339</v>
      </c>
      <c r="E231" s="873" t="s">
        <v>339</v>
      </c>
      <c r="F231" s="874" t="s">
        <v>339</v>
      </c>
      <c r="G231" s="884"/>
      <c r="H231" s="875"/>
      <c r="I231" s="887"/>
      <c r="J231" s="873"/>
      <c r="K231" s="873"/>
      <c r="L231" s="873"/>
      <c r="M231" s="873"/>
      <c r="N231" s="884"/>
      <c r="O231" s="875"/>
      <c r="P231" s="887"/>
      <c r="Q231" s="873"/>
      <c r="R231" s="873"/>
      <c r="S231" s="873"/>
      <c r="T231" s="873"/>
      <c r="U231" s="884"/>
      <c r="W231" s="876"/>
      <c r="X231" s="885"/>
      <c r="Y231" s="887"/>
      <c r="Z231" s="873"/>
      <c r="AA231" s="873"/>
      <c r="AB231" s="873"/>
      <c r="AC231" s="873"/>
      <c r="AD231" s="884"/>
    </row>
    <row r="232" spans="2:37">
      <c r="B232" s="872" t="s">
        <v>157</v>
      </c>
      <c r="C232" s="873"/>
      <c r="D232" s="873">
        <v>8.1480355845117245</v>
      </c>
      <c r="E232" s="873">
        <v>3.0315804571952669</v>
      </c>
      <c r="F232" s="874">
        <v>11.113443969689937</v>
      </c>
      <c r="G232" s="884"/>
      <c r="H232" s="875"/>
      <c r="I232" s="872"/>
      <c r="J232" s="873"/>
      <c r="K232" s="873"/>
      <c r="L232" s="873"/>
      <c r="M232" s="873"/>
      <c r="N232" s="884"/>
      <c r="O232" s="875"/>
      <c r="V232" s="876"/>
      <c r="W232" s="876"/>
      <c r="X232" s="347"/>
      <c r="Y232" s="872"/>
      <c r="Z232" s="873"/>
      <c r="AA232" s="873"/>
      <c r="AB232" s="873"/>
      <c r="AC232" s="873"/>
      <c r="AD232" s="884"/>
    </row>
    <row r="233" spans="2:37">
      <c r="B233" s="872" t="s">
        <v>342</v>
      </c>
      <c r="C233" s="873"/>
      <c r="D233" s="873" t="s">
        <v>339</v>
      </c>
      <c r="E233" s="873" t="s">
        <v>339</v>
      </c>
      <c r="F233" s="874" t="s">
        <v>339</v>
      </c>
      <c r="G233" s="884"/>
      <c r="H233" s="875"/>
      <c r="I233" s="872"/>
      <c r="J233" s="873"/>
      <c r="K233" s="873"/>
      <c r="L233" s="873"/>
      <c r="M233" s="873"/>
      <c r="N233" s="884"/>
      <c r="O233" s="875"/>
      <c r="Y233" s="872"/>
      <c r="Z233" s="873"/>
      <c r="AA233" s="873"/>
      <c r="AB233" s="873"/>
      <c r="AC233" s="873"/>
      <c r="AD233" s="884"/>
    </row>
    <row r="234" spans="2:37">
      <c r="B234" s="872"/>
      <c r="C234" s="873"/>
      <c r="D234" s="873"/>
      <c r="E234" s="873"/>
      <c r="F234" s="874"/>
      <c r="G234" s="884"/>
      <c r="H234" s="875"/>
      <c r="I234" s="872"/>
      <c r="J234" s="873"/>
      <c r="K234" s="873"/>
      <c r="L234" s="873"/>
      <c r="M234" s="873"/>
      <c r="N234" s="884"/>
      <c r="O234" s="875"/>
      <c r="Y234" s="872"/>
      <c r="Z234" s="873"/>
      <c r="AA234" s="873"/>
      <c r="AB234" s="873"/>
      <c r="AC234" s="873"/>
      <c r="AD234" s="884"/>
    </row>
    <row r="235" spans="2:37">
      <c r="B235" s="347"/>
      <c r="C235" s="842"/>
      <c r="D235" s="873"/>
      <c r="E235" s="873"/>
      <c r="F235" s="874"/>
      <c r="G235" s="872"/>
      <c r="H235" s="841"/>
      <c r="I235" s="347"/>
      <c r="J235" s="842"/>
      <c r="K235" s="873"/>
      <c r="L235" s="873"/>
      <c r="M235" s="873"/>
      <c r="N235" s="872"/>
      <c r="O235" s="841"/>
      <c r="P235" s="347"/>
      <c r="Q235" s="842"/>
      <c r="R235" s="873"/>
      <c r="S235" s="873"/>
      <c r="T235" s="873"/>
      <c r="U235" s="872"/>
      <c r="V235" s="841"/>
      <c r="Y235" s="872"/>
      <c r="Z235" s="873"/>
      <c r="AA235" s="873"/>
      <c r="AB235" s="873"/>
      <c r="AC235" s="873"/>
      <c r="AD235" s="884"/>
      <c r="AK235" s="876"/>
    </row>
    <row r="236" spans="2:37">
      <c r="B236" s="347"/>
      <c r="C236" s="842"/>
      <c r="D236" s="873"/>
      <c r="E236" s="873"/>
      <c r="F236" s="874"/>
      <c r="G236" s="872"/>
      <c r="H236" s="841"/>
      <c r="I236" s="347"/>
      <c r="J236" s="842"/>
      <c r="K236" s="873"/>
      <c r="L236" s="873"/>
      <c r="M236" s="873"/>
      <c r="N236" s="872"/>
      <c r="O236" s="841"/>
      <c r="P236" s="347"/>
      <c r="Q236" s="842"/>
      <c r="R236" s="873"/>
      <c r="S236" s="873"/>
      <c r="T236" s="873"/>
      <c r="U236" s="872"/>
      <c r="V236" s="841"/>
      <c r="Y236" s="872"/>
      <c r="Z236" s="873"/>
      <c r="AA236" s="873"/>
      <c r="AB236" s="873"/>
      <c r="AC236" s="873"/>
      <c r="AD236" s="884"/>
    </row>
    <row r="237" spans="2:37">
      <c r="B237" s="347"/>
      <c r="C237" s="842"/>
      <c r="D237" s="873"/>
      <c r="E237" s="873"/>
      <c r="F237" s="874"/>
      <c r="G237" s="872"/>
      <c r="H237" s="841"/>
      <c r="I237" s="347"/>
      <c r="J237" s="842"/>
      <c r="K237" s="873"/>
      <c r="L237" s="873"/>
      <c r="M237" s="873"/>
      <c r="N237" s="872"/>
      <c r="O237" s="841"/>
      <c r="P237" s="347"/>
      <c r="Q237" s="842"/>
      <c r="R237" s="873"/>
      <c r="S237" s="873"/>
      <c r="T237" s="873"/>
      <c r="U237" s="872"/>
      <c r="V237" s="841"/>
      <c r="Y237" s="877"/>
      <c r="Z237" s="872"/>
      <c r="AA237" s="873"/>
      <c r="AB237" s="873"/>
      <c r="AC237" s="873"/>
      <c r="AD237" s="872"/>
    </row>
    <row r="238" spans="2:37">
      <c r="B238" s="347"/>
      <c r="C238" s="842"/>
      <c r="D238" s="873"/>
      <c r="E238" s="873"/>
      <c r="F238" s="874"/>
      <c r="G238" s="872"/>
      <c r="H238" s="841"/>
      <c r="I238" s="347"/>
      <c r="J238" s="842"/>
      <c r="K238" s="873"/>
      <c r="L238" s="873"/>
      <c r="M238" s="873"/>
      <c r="N238" s="872"/>
      <c r="O238" s="841"/>
      <c r="P238" s="347"/>
      <c r="Q238" s="842"/>
      <c r="R238" s="873"/>
      <c r="S238" s="873"/>
      <c r="T238" s="873"/>
      <c r="U238" s="872"/>
      <c r="V238" s="841"/>
      <c r="Y238" s="872"/>
      <c r="Z238" s="873"/>
      <c r="AA238" s="873"/>
      <c r="AB238" s="873"/>
      <c r="AC238" s="873"/>
      <c r="AD238" s="884"/>
    </row>
    <row r="239" spans="2:37">
      <c r="B239" s="347"/>
      <c r="C239" s="842"/>
      <c r="D239" s="873"/>
      <c r="E239" s="873"/>
      <c r="F239" s="874"/>
      <c r="G239" s="872"/>
      <c r="H239" s="841"/>
      <c r="I239" s="347"/>
      <c r="J239" s="842"/>
      <c r="K239" s="873"/>
      <c r="L239" s="873"/>
      <c r="M239" s="873"/>
      <c r="N239" s="872"/>
      <c r="O239" s="841"/>
      <c r="P239" s="347"/>
      <c r="Q239" s="842"/>
      <c r="R239" s="873"/>
      <c r="S239" s="873"/>
      <c r="T239" s="873"/>
      <c r="U239" s="872"/>
      <c r="V239" s="841"/>
      <c r="Y239" s="887"/>
      <c r="Z239" s="873"/>
      <c r="AA239" s="873"/>
      <c r="AB239" s="873"/>
      <c r="AC239" s="873"/>
      <c r="AD239" s="884"/>
    </row>
    <row r="240" spans="2:37">
      <c r="B240" s="347"/>
      <c r="C240" s="842"/>
      <c r="D240" s="873"/>
      <c r="E240" s="873"/>
      <c r="F240" s="874"/>
      <c r="G240" s="872"/>
      <c r="H240" s="841"/>
      <c r="I240" s="347"/>
      <c r="J240" s="842"/>
      <c r="K240" s="873"/>
      <c r="L240" s="873"/>
      <c r="M240" s="873"/>
      <c r="N240" s="872"/>
      <c r="O240" s="841"/>
      <c r="P240" s="347"/>
      <c r="Q240" s="842"/>
      <c r="R240" s="873"/>
      <c r="S240" s="873"/>
      <c r="T240" s="873"/>
      <c r="U240" s="872"/>
      <c r="V240" s="841"/>
      <c r="Y240" s="872"/>
      <c r="Z240" s="873"/>
      <c r="AA240" s="873"/>
      <c r="AB240" s="873"/>
      <c r="AC240" s="873"/>
      <c r="AD240" s="884"/>
      <c r="AK240" s="876"/>
    </row>
    <row r="241" spans="2:37">
      <c r="B241" s="347"/>
      <c r="C241" s="842"/>
      <c r="D241" s="873"/>
      <c r="E241" s="873"/>
      <c r="F241" s="874"/>
      <c r="G241" s="872"/>
      <c r="H241" s="841"/>
      <c r="I241" s="347"/>
      <c r="J241" s="842"/>
      <c r="K241" s="873"/>
      <c r="L241" s="873"/>
      <c r="M241" s="873"/>
      <c r="N241" s="872"/>
      <c r="O241" s="841"/>
      <c r="P241" s="347"/>
      <c r="Q241" s="842"/>
      <c r="R241" s="873"/>
      <c r="S241" s="873"/>
      <c r="T241" s="873"/>
      <c r="U241" s="872"/>
      <c r="V241" s="841"/>
      <c r="Y241" s="872"/>
      <c r="Z241" s="873"/>
      <c r="AA241" s="873"/>
      <c r="AB241" s="873"/>
      <c r="AC241" s="873"/>
      <c r="AD241" s="884"/>
    </row>
    <row r="242" spans="2:37">
      <c r="B242" s="872"/>
      <c r="C242" s="873"/>
      <c r="D242" s="873"/>
      <c r="E242" s="873"/>
      <c r="F242" s="874"/>
      <c r="G242" s="884"/>
      <c r="I242" s="872"/>
      <c r="J242" s="873"/>
      <c r="K242" s="873"/>
      <c r="L242" s="873"/>
      <c r="M242" s="873"/>
      <c r="N242" s="884"/>
      <c r="V242" s="876"/>
      <c r="Y242" s="872"/>
      <c r="Z242" s="873"/>
      <c r="AA242" s="873"/>
      <c r="AB242" s="873"/>
      <c r="AC242" s="873"/>
      <c r="AD242" s="884"/>
      <c r="AK242" s="876"/>
    </row>
    <row r="243" spans="2:37">
      <c r="B243" s="872"/>
      <c r="C243" s="873"/>
      <c r="D243" s="873"/>
      <c r="E243" s="873"/>
      <c r="F243" s="874"/>
      <c r="G243" s="884"/>
      <c r="I243" s="872"/>
      <c r="J243" s="873"/>
      <c r="K243" s="873"/>
      <c r="L243" s="873"/>
      <c r="M243" s="873"/>
      <c r="N243" s="884"/>
      <c r="Y243" s="872"/>
      <c r="Z243" s="873"/>
      <c r="AA243" s="873"/>
      <c r="AB243" s="873"/>
      <c r="AC243" s="873"/>
      <c r="AD243" s="884"/>
    </row>
    <row r="244" spans="2:37">
      <c r="B244" s="872"/>
      <c r="C244" s="873"/>
      <c r="D244" s="873"/>
      <c r="E244" s="873"/>
      <c r="F244" s="874"/>
      <c r="G244" s="884"/>
      <c r="I244" s="872"/>
      <c r="J244" s="873"/>
      <c r="K244" s="873"/>
      <c r="L244" s="873"/>
      <c r="M244" s="873"/>
      <c r="N244" s="884"/>
      <c r="Y244" s="872"/>
      <c r="Z244" s="873"/>
      <c r="AA244" s="873"/>
      <c r="AB244" s="873"/>
      <c r="AC244" s="873"/>
      <c r="AD244" s="884"/>
      <c r="AK244" s="876"/>
    </row>
    <row r="245" spans="2:37">
      <c r="B245" s="872"/>
      <c r="C245" s="873"/>
      <c r="D245" s="873"/>
      <c r="E245" s="873"/>
      <c r="F245" s="874"/>
      <c r="G245" s="884"/>
      <c r="I245" s="872"/>
      <c r="J245" s="873"/>
      <c r="K245" s="873"/>
      <c r="L245" s="873"/>
      <c r="M245" s="873"/>
      <c r="N245" s="884"/>
      <c r="Y245" s="872"/>
      <c r="Z245" s="873"/>
      <c r="AA245" s="873"/>
      <c r="AB245" s="873"/>
      <c r="AC245" s="873"/>
      <c r="AD245" s="884"/>
    </row>
    <row r="246" spans="2:37">
      <c r="B246" s="872"/>
      <c r="C246" s="872"/>
      <c r="D246" s="873"/>
      <c r="E246" s="873"/>
      <c r="F246" s="874"/>
      <c r="G246" s="872"/>
      <c r="I246" s="872"/>
      <c r="J246" s="872"/>
      <c r="K246" s="873"/>
      <c r="L246" s="873"/>
      <c r="M246" s="873"/>
      <c r="N246" s="872"/>
      <c r="Y246" s="872"/>
      <c r="Z246" s="872"/>
      <c r="AA246" s="873"/>
      <c r="AB246" s="873"/>
      <c r="AC246" s="873"/>
      <c r="AD246" s="872"/>
    </row>
    <row r="247" spans="2:37">
      <c r="B247" s="877"/>
      <c r="C247" s="872"/>
      <c r="D247" s="873"/>
      <c r="E247" s="873"/>
      <c r="F247" s="874"/>
      <c r="G247" s="872"/>
      <c r="I247" s="877"/>
      <c r="J247" s="872"/>
      <c r="K247" s="873"/>
      <c r="L247" s="873"/>
      <c r="M247" s="873"/>
      <c r="N247" s="872"/>
      <c r="Y247" s="877"/>
      <c r="Z247" s="872"/>
      <c r="AA247" s="873"/>
      <c r="AB247" s="873"/>
      <c r="AC247" s="873"/>
      <c r="AD247" s="872"/>
    </row>
    <row r="248" spans="2:37">
      <c r="B248" s="872"/>
      <c r="C248" s="872"/>
      <c r="D248" s="873"/>
      <c r="E248" s="873"/>
      <c r="F248" s="874"/>
      <c r="G248" s="884"/>
      <c r="I248" s="872"/>
      <c r="J248" s="872"/>
      <c r="K248" s="873"/>
      <c r="L248" s="873"/>
      <c r="M248" s="873"/>
      <c r="N248" s="884"/>
      <c r="Y248" s="872"/>
      <c r="Z248" s="872"/>
      <c r="AA248" s="873"/>
      <c r="AB248" s="873"/>
      <c r="AC248" s="873"/>
      <c r="AD248" s="884"/>
    </row>
    <row r="249" spans="2:37">
      <c r="B249" s="872"/>
      <c r="C249" s="873"/>
      <c r="D249" s="873"/>
      <c r="E249" s="873"/>
      <c r="F249" s="874"/>
      <c r="G249" s="884"/>
      <c r="I249" s="872"/>
      <c r="J249" s="873"/>
      <c r="K249" s="873"/>
      <c r="L249" s="873"/>
      <c r="M249" s="873"/>
      <c r="N249" s="884"/>
      <c r="Y249" s="872"/>
      <c r="Z249" s="873"/>
      <c r="AA249" s="873"/>
      <c r="AB249" s="873"/>
      <c r="AC249" s="873"/>
      <c r="AD249" s="884"/>
    </row>
    <row r="250" spans="2:37">
      <c r="B250" s="887"/>
      <c r="C250" s="873"/>
      <c r="D250" s="873"/>
      <c r="E250" s="873"/>
      <c r="F250" s="874"/>
      <c r="G250" s="884"/>
      <c r="I250" s="887"/>
      <c r="J250" s="873"/>
      <c r="K250" s="873"/>
      <c r="L250" s="873"/>
      <c r="M250" s="873"/>
      <c r="N250" s="884"/>
      <c r="Y250" s="887"/>
      <c r="Z250" s="873"/>
      <c r="AA250" s="873"/>
      <c r="AB250" s="873"/>
      <c r="AC250" s="873"/>
      <c r="AD250" s="884"/>
    </row>
    <row r="251" spans="2:37">
      <c r="B251" s="887"/>
      <c r="C251" s="873"/>
      <c r="D251" s="873"/>
      <c r="E251" s="873"/>
      <c r="F251" s="874"/>
      <c r="G251" s="884"/>
      <c r="I251" s="887"/>
      <c r="J251" s="873"/>
      <c r="K251" s="873"/>
      <c r="L251" s="873"/>
      <c r="M251" s="873"/>
      <c r="N251" s="884"/>
      <c r="Y251" s="887"/>
      <c r="Z251" s="873"/>
      <c r="AA251" s="873"/>
      <c r="AB251" s="873"/>
      <c r="AC251" s="873"/>
      <c r="AD251" s="884"/>
    </row>
    <row r="252" spans="2:37">
      <c r="B252" s="872"/>
      <c r="C252" s="873"/>
      <c r="D252" s="873"/>
      <c r="E252" s="873"/>
      <c r="F252" s="874"/>
      <c r="G252" s="884"/>
      <c r="I252" s="872"/>
      <c r="J252" s="873"/>
      <c r="K252" s="873"/>
      <c r="L252" s="873"/>
      <c r="M252" s="873"/>
      <c r="N252" s="884"/>
      <c r="Y252" s="872"/>
      <c r="Z252" s="873"/>
      <c r="AA252" s="873"/>
      <c r="AB252" s="873"/>
      <c r="AC252" s="873"/>
      <c r="AD252" s="884"/>
    </row>
    <row r="253" spans="2:37">
      <c r="B253" s="872"/>
      <c r="C253" s="873"/>
      <c r="D253" s="873"/>
      <c r="E253" s="873"/>
      <c r="F253" s="874"/>
      <c r="G253" s="884"/>
      <c r="I253" s="872"/>
      <c r="J253" s="873"/>
      <c r="K253" s="873"/>
      <c r="L253" s="873"/>
      <c r="M253" s="873"/>
      <c r="N253" s="884"/>
      <c r="Y253" s="872"/>
      <c r="Z253" s="873"/>
      <c r="AA253" s="873"/>
      <c r="AB253" s="873"/>
      <c r="AC253" s="873"/>
      <c r="AD253" s="884"/>
    </row>
    <row r="254" spans="2:37">
      <c r="B254" s="872"/>
      <c r="C254" s="873"/>
      <c r="D254" s="873"/>
      <c r="E254" s="873"/>
      <c r="F254" s="874"/>
      <c r="G254" s="884"/>
      <c r="I254" s="872"/>
      <c r="J254" s="873"/>
      <c r="K254" s="873"/>
      <c r="L254" s="873"/>
      <c r="M254" s="873"/>
      <c r="N254" s="884"/>
      <c r="Y254" s="872"/>
      <c r="Z254" s="873"/>
      <c r="AA254" s="873"/>
      <c r="AB254" s="873"/>
      <c r="AC254" s="873"/>
      <c r="AD254" s="884"/>
    </row>
    <row r="255" spans="2:37">
      <c r="B255" s="872"/>
      <c r="C255" s="873"/>
      <c r="D255" s="873"/>
      <c r="E255" s="873"/>
      <c r="F255" s="874"/>
      <c r="G255" s="884"/>
      <c r="I255" s="872"/>
      <c r="J255" s="873"/>
      <c r="K255" s="873"/>
      <c r="L255" s="873"/>
      <c r="M255" s="873"/>
      <c r="N255" s="884"/>
      <c r="S255" s="883"/>
      <c r="Y255" s="872"/>
      <c r="Z255" s="873"/>
      <c r="AA255" s="873"/>
      <c r="AB255" s="873"/>
      <c r="AC255" s="873"/>
      <c r="AD255" s="884"/>
    </row>
    <row r="256" spans="2:37">
      <c r="B256" s="872"/>
      <c r="C256" s="872"/>
      <c r="D256" s="873"/>
      <c r="E256" s="873"/>
      <c r="F256" s="874"/>
      <c r="G256" s="872"/>
      <c r="I256" s="872"/>
      <c r="J256" s="872"/>
      <c r="K256" s="873"/>
      <c r="L256" s="873"/>
      <c r="M256" s="873"/>
      <c r="N256" s="872"/>
      <c r="Y256" s="872"/>
      <c r="Z256" s="872"/>
      <c r="AA256" s="873"/>
      <c r="AB256" s="873"/>
      <c r="AC256" s="873"/>
      <c r="AD256" s="872"/>
    </row>
    <row r="257" spans="2:35">
      <c r="B257" s="872"/>
      <c r="C257" s="872"/>
      <c r="D257" s="873"/>
      <c r="E257" s="873"/>
      <c r="F257" s="874"/>
      <c r="G257" s="884"/>
      <c r="I257" s="872"/>
      <c r="J257" s="872"/>
      <c r="K257" s="873"/>
      <c r="L257" s="873"/>
      <c r="M257" s="873"/>
      <c r="N257" s="884"/>
      <c r="Y257" s="872"/>
      <c r="Z257" s="872"/>
      <c r="AA257" s="873"/>
      <c r="AB257" s="873"/>
      <c r="AC257" s="873"/>
      <c r="AD257" s="884"/>
    </row>
    <row r="258" spans="2:35">
      <c r="B258" s="872"/>
      <c r="C258" s="873"/>
      <c r="D258" s="873"/>
      <c r="E258" s="873"/>
      <c r="F258" s="874"/>
      <c r="G258" s="884"/>
      <c r="I258" s="872"/>
      <c r="J258" s="873"/>
      <c r="K258" s="873"/>
      <c r="L258" s="873"/>
      <c r="M258" s="873"/>
      <c r="N258" s="884"/>
      <c r="Q258" s="361"/>
      <c r="Y258" s="872"/>
      <c r="Z258" s="873"/>
      <c r="AA258" s="873"/>
      <c r="AB258" s="873"/>
      <c r="AC258" s="873"/>
      <c r="AD258" s="884"/>
      <c r="AI258" s="883"/>
    </row>
    <row r="259" spans="2:35">
      <c r="B259" s="872"/>
      <c r="C259" s="873"/>
      <c r="D259" s="873"/>
      <c r="E259" s="873"/>
      <c r="F259" s="874"/>
      <c r="G259" s="884"/>
      <c r="I259" s="872"/>
      <c r="J259" s="873"/>
      <c r="K259" s="873"/>
      <c r="L259" s="873"/>
      <c r="M259" s="873"/>
      <c r="N259" s="884"/>
      <c r="Y259" s="872"/>
      <c r="Z259" s="873"/>
      <c r="AA259" s="873"/>
      <c r="AB259" s="873"/>
      <c r="AC259" s="873"/>
      <c r="AD259" s="884"/>
    </row>
    <row r="260" spans="2:35">
      <c r="B260" s="872"/>
      <c r="C260" s="873"/>
      <c r="D260" s="873"/>
      <c r="E260" s="873"/>
      <c r="F260" s="874"/>
      <c r="G260" s="884"/>
      <c r="I260" s="872"/>
      <c r="J260" s="873"/>
      <c r="K260" s="873"/>
      <c r="L260" s="873"/>
      <c r="M260" s="873"/>
      <c r="N260" s="884"/>
      <c r="Y260" s="872"/>
      <c r="Z260" s="873"/>
      <c r="AA260" s="873"/>
      <c r="AB260" s="873"/>
      <c r="AC260" s="873"/>
      <c r="AD260" s="884"/>
    </row>
    <row r="261" spans="2:35">
      <c r="B261" s="872"/>
      <c r="C261" s="873"/>
      <c r="D261" s="873"/>
      <c r="E261" s="873"/>
      <c r="F261" s="874"/>
      <c r="G261" s="884"/>
      <c r="I261" s="872"/>
      <c r="J261" s="873"/>
      <c r="K261" s="873"/>
      <c r="L261" s="873"/>
      <c r="M261" s="873"/>
      <c r="N261" s="884"/>
      <c r="Y261" s="872"/>
      <c r="Z261" s="873"/>
      <c r="AA261" s="873"/>
      <c r="AB261" s="873"/>
      <c r="AC261" s="873"/>
      <c r="AD261" s="884"/>
      <c r="AG261" s="361"/>
    </row>
    <row r="262" spans="2:35">
      <c r="B262" s="872"/>
      <c r="C262" s="872"/>
      <c r="D262" s="873"/>
      <c r="E262" s="873"/>
      <c r="F262" s="874"/>
      <c r="G262" s="884"/>
      <c r="I262" s="872"/>
      <c r="J262" s="872"/>
      <c r="K262" s="873"/>
      <c r="L262" s="873"/>
      <c r="M262" s="873"/>
      <c r="N262" s="884"/>
      <c r="Y262" s="872"/>
      <c r="Z262" s="872"/>
      <c r="AA262" s="873"/>
      <c r="AB262" s="873"/>
      <c r="AC262" s="873"/>
      <c r="AD262" s="884"/>
    </row>
    <row r="263" spans="2:35">
      <c r="B263" s="872"/>
      <c r="C263" s="873"/>
      <c r="D263" s="873"/>
      <c r="E263" s="873"/>
      <c r="F263" s="874"/>
      <c r="G263" s="884"/>
      <c r="I263" s="872"/>
      <c r="J263" s="873"/>
      <c r="K263" s="873"/>
      <c r="L263" s="873"/>
      <c r="M263" s="873"/>
      <c r="N263" s="884"/>
      <c r="Y263" s="872"/>
      <c r="Z263" s="873"/>
      <c r="AA263" s="873"/>
      <c r="AB263" s="873"/>
      <c r="AC263" s="873"/>
      <c r="AD263" s="884"/>
    </row>
    <row r="264" spans="2:35">
      <c r="B264" s="872"/>
      <c r="C264" s="873"/>
      <c r="D264" s="873"/>
      <c r="E264" s="873"/>
      <c r="F264" s="874"/>
      <c r="G264" s="884"/>
      <c r="I264" s="872"/>
      <c r="J264" s="873"/>
      <c r="K264" s="873"/>
      <c r="L264" s="873"/>
      <c r="M264" s="873"/>
      <c r="N264" s="884"/>
      <c r="Y264" s="872"/>
      <c r="Z264" s="873"/>
      <c r="AA264" s="873"/>
      <c r="AB264" s="873"/>
      <c r="AC264" s="873"/>
      <c r="AD264" s="884"/>
    </row>
    <row r="265" spans="2:35">
      <c r="B265" s="872"/>
      <c r="C265" s="873"/>
      <c r="D265" s="873"/>
      <c r="E265" s="873"/>
      <c r="F265" s="874"/>
      <c r="G265" s="884"/>
      <c r="I265" s="872"/>
      <c r="J265" s="873"/>
      <c r="K265" s="873"/>
      <c r="L265" s="873"/>
      <c r="M265" s="873"/>
      <c r="N265" s="884"/>
      <c r="Y265" s="872"/>
      <c r="Z265" s="873"/>
      <c r="AA265" s="873"/>
      <c r="AB265" s="873"/>
      <c r="AC265" s="873"/>
      <c r="AD265" s="884"/>
    </row>
    <row r="266" spans="2:35">
      <c r="B266" s="887"/>
      <c r="C266" s="873"/>
      <c r="D266" s="873"/>
      <c r="E266" s="873"/>
      <c r="F266" s="874"/>
      <c r="G266" s="884"/>
      <c r="I266" s="887"/>
      <c r="J266" s="873"/>
      <c r="K266" s="873"/>
      <c r="L266" s="873"/>
      <c r="M266" s="873"/>
      <c r="N266" s="884"/>
      <c r="Y266" s="887"/>
      <c r="Z266" s="873"/>
      <c r="AA266" s="873"/>
      <c r="AB266" s="873"/>
      <c r="AC266" s="873"/>
      <c r="AD266" s="884"/>
    </row>
    <row r="267" spans="2:35">
      <c r="B267" s="872"/>
      <c r="C267" s="873"/>
      <c r="D267" s="873"/>
      <c r="E267" s="873"/>
      <c r="F267" s="874"/>
      <c r="G267" s="884"/>
      <c r="I267" s="872"/>
      <c r="J267" s="873"/>
      <c r="K267" s="873"/>
      <c r="L267" s="873"/>
      <c r="M267" s="873"/>
      <c r="N267" s="884"/>
      <c r="Y267" s="872"/>
      <c r="Z267" s="873"/>
      <c r="AA267" s="873"/>
      <c r="AB267" s="873"/>
      <c r="AC267" s="873"/>
      <c r="AD267" s="884"/>
    </row>
    <row r="268" spans="2:35">
      <c r="B268" s="872"/>
      <c r="C268" s="872"/>
      <c r="D268" s="873"/>
      <c r="E268" s="873"/>
      <c r="F268" s="874"/>
      <c r="G268" s="884"/>
      <c r="I268" s="872"/>
      <c r="J268" s="872"/>
      <c r="K268" s="873"/>
      <c r="L268" s="873"/>
      <c r="M268" s="873"/>
      <c r="N268" s="884"/>
      <c r="Y268" s="872"/>
      <c r="Z268" s="872"/>
      <c r="AA268" s="873"/>
      <c r="AB268" s="873"/>
      <c r="AC268" s="873"/>
      <c r="AD268" s="884"/>
    </row>
    <row r="269" spans="2:35">
      <c r="B269" s="887"/>
      <c r="C269" s="873"/>
      <c r="D269" s="873"/>
      <c r="E269" s="873"/>
      <c r="F269" s="874"/>
      <c r="G269" s="884"/>
      <c r="I269" s="887"/>
      <c r="J269" s="873"/>
      <c r="K269" s="873"/>
      <c r="L269" s="873"/>
      <c r="M269" s="873"/>
      <c r="N269" s="884"/>
      <c r="Y269" s="887"/>
      <c r="Z269" s="873"/>
      <c r="AA269" s="873"/>
      <c r="AB269" s="873"/>
      <c r="AC269" s="873"/>
      <c r="AD269" s="884"/>
    </row>
    <row r="270" spans="2:35">
      <c r="B270" s="872"/>
      <c r="C270" s="873"/>
      <c r="D270" s="873"/>
      <c r="E270" s="873"/>
      <c r="F270" s="874"/>
      <c r="G270" s="884"/>
      <c r="I270" s="872"/>
      <c r="J270" s="873"/>
      <c r="K270" s="873"/>
      <c r="L270" s="873"/>
      <c r="M270" s="873"/>
      <c r="N270" s="884"/>
      <c r="Y270" s="872"/>
      <c r="Z270" s="873"/>
      <c r="AA270" s="873"/>
      <c r="AB270" s="873"/>
      <c r="AC270" s="873"/>
      <c r="AD270" s="884"/>
    </row>
    <row r="271" spans="2:35">
      <c r="B271" s="872"/>
      <c r="C271" s="873"/>
      <c r="D271" s="873"/>
      <c r="E271" s="873"/>
      <c r="F271" s="874"/>
      <c r="G271" s="884"/>
      <c r="I271" s="872"/>
      <c r="J271" s="873"/>
      <c r="K271" s="873"/>
      <c r="L271" s="873"/>
      <c r="M271" s="873"/>
      <c r="N271" s="884"/>
      <c r="Y271" s="872"/>
      <c r="Z271" s="873"/>
      <c r="AA271" s="873"/>
      <c r="AB271" s="873"/>
      <c r="AC271" s="873"/>
      <c r="AD271" s="884"/>
    </row>
    <row r="272" spans="2:35">
      <c r="B272" s="872"/>
      <c r="C272" s="873"/>
      <c r="D272" s="873"/>
      <c r="E272" s="873"/>
      <c r="F272" s="874"/>
      <c r="G272" s="884"/>
      <c r="I272" s="872"/>
      <c r="J272" s="873"/>
      <c r="K272" s="873"/>
      <c r="L272" s="873"/>
      <c r="M272" s="873"/>
      <c r="N272" s="884"/>
      <c r="Y272" s="872"/>
      <c r="Z272" s="873"/>
      <c r="AA272" s="873"/>
      <c r="AB272" s="873"/>
      <c r="AC272" s="873"/>
      <c r="AD272" s="884"/>
    </row>
    <row r="273" spans="2:37">
      <c r="B273" s="872"/>
      <c r="C273" s="873"/>
      <c r="D273" s="873"/>
      <c r="E273" s="873"/>
      <c r="F273" s="874"/>
      <c r="G273" s="884"/>
      <c r="I273" s="872"/>
      <c r="J273" s="873"/>
      <c r="K273" s="873"/>
      <c r="L273" s="873"/>
      <c r="M273" s="873"/>
      <c r="N273" s="884"/>
      <c r="Y273" s="872"/>
      <c r="Z273" s="873"/>
      <c r="AA273" s="873"/>
      <c r="AB273" s="873"/>
      <c r="AC273" s="873"/>
      <c r="AD273" s="884"/>
    </row>
    <row r="274" spans="2:37">
      <c r="B274" s="872"/>
      <c r="C274" s="873"/>
      <c r="D274" s="873"/>
      <c r="E274" s="873"/>
      <c r="F274" s="874"/>
      <c r="G274" s="884"/>
      <c r="I274" s="872"/>
      <c r="J274" s="873"/>
      <c r="K274" s="873"/>
      <c r="L274" s="873"/>
      <c r="M274" s="873"/>
      <c r="N274" s="884"/>
      <c r="Y274" s="872"/>
      <c r="Z274" s="873"/>
      <c r="AA274" s="873"/>
      <c r="AB274" s="873"/>
      <c r="AC274" s="873"/>
      <c r="AD274" s="884"/>
    </row>
    <row r="275" spans="2:37">
      <c r="B275" s="872"/>
      <c r="C275" s="873"/>
      <c r="D275" s="873"/>
      <c r="E275" s="873"/>
      <c r="F275" s="874"/>
      <c r="G275" s="884"/>
      <c r="I275" s="872"/>
      <c r="J275" s="873"/>
      <c r="K275" s="873"/>
      <c r="L275" s="873"/>
      <c r="M275" s="873"/>
      <c r="N275" s="884"/>
      <c r="U275" s="876"/>
      <c r="Y275" s="872"/>
      <c r="Z275" s="873"/>
      <c r="AA275" s="873"/>
      <c r="AB275" s="873"/>
      <c r="AC275" s="873"/>
      <c r="AD275" s="884"/>
    </row>
    <row r="276" spans="2:37">
      <c r="B276" s="872"/>
      <c r="C276" s="873"/>
      <c r="D276" s="873"/>
      <c r="E276" s="873"/>
      <c r="F276" s="874"/>
      <c r="G276" s="884"/>
      <c r="I276" s="872"/>
      <c r="J276" s="873"/>
      <c r="K276" s="873"/>
      <c r="L276" s="873"/>
      <c r="M276" s="873"/>
      <c r="N276" s="884"/>
      <c r="Y276" s="872"/>
      <c r="Z276" s="873"/>
      <c r="AA276" s="873"/>
      <c r="AB276" s="873"/>
      <c r="AC276" s="873"/>
      <c r="AD276" s="884"/>
    </row>
    <row r="277" spans="2:37">
      <c r="B277" s="872"/>
      <c r="C277" s="872"/>
      <c r="D277" s="873"/>
      <c r="E277" s="873"/>
      <c r="F277" s="874"/>
      <c r="G277" s="872"/>
      <c r="I277" s="872"/>
      <c r="J277" s="872"/>
      <c r="K277" s="873"/>
      <c r="L277" s="873"/>
      <c r="M277" s="873"/>
      <c r="N277" s="872"/>
      <c r="Y277" s="872"/>
      <c r="Z277" s="872"/>
      <c r="AA277" s="873"/>
      <c r="AB277" s="873"/>
      <c r="AC277" s="873"/>
      <c r="AD277" s="872"/>
    </row>
    <row r="278" spans="2:37">
      <c r="B278" s="872"/>
      <c r="C278" s="872"/>
      <c r="D278" s="873"/>
      <c r="E278" s="873"/>
      <c r="F278" s="874"/>
      <c r="G278" s="872"/>
      <c r="I278" s="872"/>
      <c r="J278" s="872"/>
      <c r="K278" s="873"/>
      <c r="L278" s="873"/>
      <c r="M278" s="873"/>
      <c r="N278" s="872"/>
      <c r="Y278" s="872"/>
      <c r="Z278" s="872"/>
      <c r="AA278" s="873"/>
      <c r="AB278" s="873"/>
      <c r="AC278" s="873"/>
      <c r="AD278" s="872"/>
      <c r="AK278" s="876"/>
    </row>
    <row r="279" spans="2:37">
      <c r="B279" s="872"/>
      <c r="C279" s="872"/>
      <c r="D279" s="873"/>
      <c r="E279" s="873"/>
      <c r="F279" s="874"/>
      <c r="G279" s="872"/>
      <c r="I279" s="872"/>
      <c r="J279" s="872"/>
      <c r="K279" s="873"/>
      <c r="L279" s="873"/>
      <c r="M279" s="873"/>
      <c r="N279" s="872"/>
      <c r="Y279" s="872"/>
      <c r="Z279" s="872"/>
      <c r="AA279" s="873"/>
      <c r="AB279" s="873"/>
      <c r="AC279" s="873"/>
      <c r="AD279" s="872"/>
    </row>
    <row r="280" spans="2:37">
      <c r="B280" s="877"/>
      <c r="C280" s="872"/>
      <c r="D280" s="873"/>
      <c r="E280" s="873"/>
      <c r="F280" s="874"/>
      <c r="G280" s="872"/>
      <c r="I280" s="877"/>
      <c r="J280" s="872"/>
      <c r="K280" s="873"/>
      <c r="L280" s="873"/>
      <c r="M280" s="873"/>
      <c r="N280" s="872"/>
      <c r="Y280" s="877"/>
      <c r="Z280" s="872"/>
      <c r="AA280" s="873"/>
      <c r="AB280" s="873"/>
      <c r="AC280" s="873"/>
      <c r="AD280" s="872"/>
    </row>
    <row r="281" spans="2:37" ht="13">
      <c r="B281" s="891"/>
      <c r="C281" s="872"/>
      <c r="D281" s="873"/>
      <c r="E281" s="873"/>
      <c r="F281" s="874"/>
      <c r="G281" s="872"/>
      <c r="I281" s="891"/>
      <c r="J281" s="872"/>
      <c r="K281" s="873"/>
      <c r="L281" s="873"/>
      <c r="M281" s="873"/>
      <c r="N281" s="872"/>
      <c r="Y281" s="891"/>
      <c r="Z281" s="872"/>
      <c r="AA281" s="873"/>
      <c r="AB281" s="873"/>
      <c r="AC281" s="873"/>
      <c r="AD281" s="872"/>
    </row>
    <row r="282" spans="2:37" ht="13">
      <c r="B282" s="892"/>
      <c r="C282" s="873"/>
      <c r="D282" s="873"/>
      <c r="E282" s="873"/>
      <c r="F282" s="874"/>
      <c r="G282" s="884"/>
      <c r="I282" s="892"/>
      <c r="J282" s="873"/>
      <c r="K282" s="873"/>
      <c r="L282" s="873"/>
      <c r="M282" s="873"/>
      <c r="N282" s="884"/>
      <c r="Y282" s="892"/>
      <c r="Z282" s="873"/>
      <c r="AA282" s="873"/>
      <c r="AB282" s="873"/>
      <c r="AC282" s="873"/>
      <c r="AD282" s="884"/>
    </row>
    <row r="283" spans="2:37">
      <c r="B283" s="887"/>
      <c r="C283" s="872"/>
      <c r="D283" s="873"/>
      <c r="E283" s="873"/>
      <c r="F283" s="874"/>
      <c r="G283" s="872"/>
      <c r="I283" s="887"/>
      <c r="J283" s="872"/>
      <c r="K283" s="873"/>
      <c r="L283" s="873"/>
      <c r="M283" s="873"/>
      <c r="N283" s="872"/>
      <c r="Y283" s="887"/>
      <c r="Z283" s="872"/>
      <c r="AA283" s="873"/>
      <c r="AB283" s="873"/>
      <c r="AC283" s="873"/>
      <c r="AD283" s="872"/>
    </row>
    <row r="284" spans="2:37" ht="13">
      <c r="B284" s="893"/>
      <c r="C284" s="873"/>
      <c r="D284" s="873"/>
      <c r="E284" s="873"/>
      <c r="F284" s="874"/>
      <c r="G284" s="884"/>
      <c r="H284" s="347"/>
      <c r="I284" s="893"/>
      <c r="J284" s="873"/>
      <c r="K284" s="873"/>
      <c r="L284" s="873"/>
      <c r="M284" s="873"/>
      <c r="N284" s="884"/>
      <c r="O284" s="347"/>
      <c r="Y284" s="893"/>
      <c r="Z284" s="873"/>
      <c r="AA284" s="873"/>
      <c r="AB284" s="873"/>
      <c r="AC284" s="873"/>
      <c r="AD284" s="884"/>
      <c r="AE284" s="347"/>
    </row>
    <row r="285" spans="2:37">
      <c r="B285" s="872"/>
      <c r="C285" s="873"/>
      <c r="D285" s="873"/>
      <c r="E285" s="873"/>
      <c r="F285" s="874"/>
      <c r="G285" s="884"/>
      <c r="H285" s="347"/>
      <c r="I285" s="872"/>
      <c r="J285" s="873"/>
      <c r="K285" s="873"/>
      <c r="L285" s="873"/>
      <c r="M285" s="873"/>
      <c r="N285" s="884"/>
      <c r="O285" s="347"/>
      <c r="Y285" s="872"/>
      <c r="Z285" s="873"/>
      <c r="AA285" s="873"/>
      <c r="AB285" s="873"/>
      <c r="AC285" s="873"/>
      <c r="AD285" s="884"/>
      <c r="AE285" s="347"/>
    </row>
    <row r="286" spans="2:37">
      <c r="C286" s="876"/>
      <c r="D286" s="876"/>
      <c r="E286" s="876"/>
      <c r="F286" s="889"/>
      <c r="G286" s="894"/>
      <c r="H286" s="347"/>
      <c r="J286" s="876"/>
      <c r="K286" s="876"/>
      <c r="L286" s="876"/>
      <c r="M286" s="876"/>
      <c r="N286" s="894"/>
      <c r="O286" s="347"/>
      <c r="Z286" s="876"/>
      <c r="AA286" s="876"/>
      <c r="AB286" s="876"/>
      <c r="AC286" s="876"/>
      <c r="AD286" s="894"/>
      <c r="AE286" s="347"/>
    </row>
    <row r="287" spans="2:37">
      <c r="C287" s="876"/>
      <c r="D287" s="876"/>
      <c r="E287" s="876"/>
      <c r="F287" s="889"/>
      <c r="G287" s="894"/>
      <c r="H287" s="347"/>
      <c r="J287" s="876"/>
      <c r="K287" s="876"/>
      <c r="L287" s="876"/>
      <c r="M287" s="876"/>
      <c r="N287" s="894"/>
      <c r="O287" s="347"/>
      <c r="Z287" s="876"/>
      <c r="AA287" s="876"/>
      <c r="AB287" s="876"/>
      <c r="AC287" s="876"/>
      <c r="AD287" s="894"/>
      <c r="AE287" s="347"/>
    </row>
    <row r="288" spans="2:37">
      <c r="C288" s="876"/>
      <c r="D288" s="876"/>
      <c r="E288" s="876"/>
      <c r="F288" s="889"/>
      <c r="G288" s="894"/>
      <c r="H288" s="347"/>
      <c r="J288" s="876"/>
      <c r="K288" s="876"/>
      <c r="L288" s="876"/>
      <c r="M288" s="876"/>
      <c r="N288" s="894"/>
      <c r="O288" s="347"/>
      <c r="Z288" s="876"/>
      <c r="AA288" s="876"/>
      <c r="AB288" s="876"/>
      <c r="AC288" s="876"/>
      <c r="AD288" s="894"/>
      <c r="AE288" s="347"/>
    </row>
    <row r="289" spans="2:31">
      <c r="C289" s="876"/>
      <c r="D289" s="876"/>
      <c r="E289" s="876"/>
      <c r="F289" s="889"/>
      <c r="G289" s="894"/>
      <c r="H289" s="347"/>
      <c r="J289" s="876"/>
      <c r="K289" s="876"/>
      <c r="L289" s="876"/>
      <c r="M289" s="876"/>
      <c r="N289" s="894"/>
      <c r="O289" s="347"/>
      <c r="Z289" s="876"/>
      <c r="AA289" s="876"/>
      <c r="AB289" s="876"/>
      <c r="AC289" s="876"/>
      <c r="AD289" s="894"/>
      <c r="AE289" s="347"/>
    </row>
    <row r="290" spans="2:31">
      <c r="C290" s="876"/>
      <c r="D290" s="876"/>
      <c r="E290" s="876"/>
      <c r="F290" s="889"/>
      <c r="G290" s="894"/>
      <c r="H290" s="347"/>
      <c r="J290" s="876"/>
      <c r="K290" s="876"/>
      <c r="L290" s="876"/>
      <c r="M290" s="876"/>
      <c r="N290" s="894"/>
      <c r="O290" s="347"/>
      <c r="Z290" s="876"/>
      <c r="AA290" s="876"/>
      <c r="AB290" s="876"/>
      <c r="AC290" s="876"/>
      <c r="AD290" s="894"/>
      <c r="AE290" s="347"/>
    </row>
    <row r="291" spans="2:31">
      <c r="C291" s="876"/>
      <c r="D291" s="876"/>
      <c r="E291" s="876"/>
      <c r="F291" s="889"/>
      <c r="G291" s="894"/>
      <c r="H291" s="347"/>
      <c r="J291" s="876"/>
      <c r="K291" s="876"/>
      <c r="L291" s="876"/>
      <c r="M291" s="876"/>
      <c r="N291" s="894"/>
      <c r="O291" s="347"/>
      <c r="Z291" s="876"/>
      <c r="AA291" s="876"/>
      <c r="AB291" s="876"/>
      <c r="AC291" s="876"/>
      <c r="AD291" s="894"/>
      <c r="AE291" s="347"/>
    </row>
    <row r="292" spans="2:31">
      <c r="C292" s="876"/>
      <c r="D292" s="876"/>
      <c r="E292" s="876"/>
      <c r="F292" s="889"/>
      <c r="G292" s="894"/>
      <c r="H292" s="347"/>
      <c r="J292" s="876"/>
      <c r="K292" s="876"/>
      <c r="L292" s="876"/>
      <c r="M292" s="876"/>
      <c r="N292" s="894"/>
      <c r="O292" s="347"/>
      <c r="Z292" s="876"/>
      <c r="AA292" s="876"/>
      <c r="AB292" s="876"/>
      <c r="AC292" s="876"/>
      <c r="AD292" s="894"/>
      <c r="AE292" s="347"/>
    </row>
    <row r="293" spans="2:31">
      <c r="B293" s="347"/>
      <c r="C293" s="347"/>
      <c r="D293" s="838"/>
      <c r="E293" s="838"/>
      <c r="F293" s="848"/>
      <c r="G293" s="347"/>
      <c r="H293" s="347"/>
      <c r="I293" s="347"/>
      <c r="J293" s="347"/>
      <c r="K293" s="838"/>
      <c r="L293" s="838"/>
      <c r="M293" s="838"/>
      <c r="N293" s="347"/>
      <c r="O293" s="347"/>
      <c r="Y293" s="347"/>
      <c r="Z293" s="347"/>
      <c r="AA293" s="838"/>
      <c r="AB293" s="838"/>
      <c r="AC293" s="838"/>
      <c r="AD293" s="347"/>
      <c r="AE293" s="347"/>
    </row>
    <row r="294" spans="2:31">
      <c r="C294" s="876"/>
      <c r="D294" s="876"/>
      <c r="E294" s="876"/>
      <c r="F294" s="889"/>
      <c r="G294" s="894"/>
      <c r="H294" s="347"/>
      <c r="J294" s="876"/>
      <c r="K294" s="876"/>
      <c r="L294" s="876"/>
      <c r="M294" s="876"/>
      <c r="N294" s="894"/>
      <c r="O294" s="347"/>
    </row>
    <row r="295" spans="2:31">
      <c r="C295" s="876"/>
      <c r="D295" s="876"/>
      <c r="E295" s="876"/>
      <c r="F295" s="889"/>
      <c r="G295" s="894"/>
      <c r="H295" s="347"/>
      <c r="J295" s="876"/>
      <c r="K295" s="876"/>
      <c r="L295" s="876"/>
      <c r="M295" s="876"/>
      <c r="N295" s="894"/>
      <c r="O295" s="347"/>
    </row>
    <row r="296" spans="2:31">
      <c r="B296" s="347"/>
      <c r="C296" s="347"/>
      <c r="D296" s="838"/>
      <c r="E296" s="838"/>
      <c r="F296" s="848"/>
      <c r="G296" s="347"/>
      <c r="H296" s="347"/>
      <c r="I296" s="347"/>
      <c r="J296" s="347"/>
      <c r="K296" s="838"/>
      <c r="L296" s="838"/>
      <c r="M296" s="838"/>
      <c r="N296" s="347"/>
      <c r="O296" s="347"/>
    </row>
    <row r="297" spans="2:31">
      <c r="B297" s="347"/>
      <c r="C297" s="347"/>
      <c r="D297" s="838"/>
      <c r="E297" s="838"/>
      <c r="F297" s="848"/>
      <c r="G297" s="347"/>
      <c r="H297" s="347"/>
      <c r="I297" s="347"/>
      <c r="J297" s="347"/>
      <c r="K297" s="838"/>
      <c r="L297" s="838"/>
      <c r="M297" s="838"/>
      <c r="N297" s="347"/>
      <c r="O297" s="347"/>
    </row>
    <row r="298" spans="2:31">
      <c r="C298" s="876"/>
      <c r="D298" s="876"/>
      <c r="E298" s="876"/>
      <c r="F298" s="889"/>
      <c r="G298" s="894"/>
      <c r="H298" s="347"/>
      <c r="J298" s="876"/>
      <c r="K298" s="876"/>
      <c r="L298" s="876"/>
      <c r="M298" s="876"/>
      <c r="N298" s="894"/>
      <c r="O298" s="347"/>
    </row>
    <row r="299" spans="2:31">
      <c r="C299" s="876"/>
      <c r="D299" s="876"/>
      <c r="E299" s="876"/>
      <c r="F299" s="889"/>
      <c r="G299" s="894"/>
      <c r="H299" s="347"/>
      <c r="J299" s="876"/>
      <c r="K299" s="876"/>
      <c r="L299" s="876"/>
      <c r="M299" s="876"/>
      <c r="N299" s="894"/>
      <c r="O299" s="347"/>
    </row>
    <row r="300" spans="2:31">
      <c r="C300" s="876"/>
      <c r="D300" s="876"/>
      <c r="E300" s="876"/>
      <c r="F300" s="889"/>
      <c r="G300" s="894"/>
      <c r="H300" s="347"/>
      <c r="J300" s="876"/>
      <c r="K300" s="876"/>
      <c r="L300" s="876"/>
      <c r="M300" s="876"/>
      <c r="N300" s="894"/>
      <c r="O300" s="347"/>
    </row>
    <row r="301" spans="2:31">
      <c r="B301" s="347"/>
      <c r="C301" s="347"/>
      <c r="D301" s="838"/>
      <c r="E301" s="838"/>
      <c r="F301" s="848"/>
      <c r="G301" s="347"/>
      <c r="I301" s="347"/>
      <c r="J301" s="347"/>
      <c r="K301" s="838"/>
      <c r="L301" s="838"/>
      <c r="M301" s="838"/>
      <c r="N301" s="347"/>
    </row>
    <row r="302" spans="2:31">
      <c r="C302" s="876"/>
      <c r="D302" s="876"/>
      <c r="E302" s="876"/>
      <c r="F302" s="889"/>
      <c r="G302" s="894"/>
      <c r="H302" s="347"/>
      <c r="J302" s="876"/>
      <c r="K302" s="876"/>
      <c r="L302" s="876"/>
      <c r="M302" s="876"/>
      <c r="N302" s="894"/>
      <c r="O302" s="347"/>
    </row>
    <row r="303" spans="2:31">
      <c r="C303" s="876"/>
      <c r="D303" s="876"/>
      <c r="E303" s="876"/>
      <c r="F303" s="889"/>
      <c r="G303" s="894"/>
      <c r="H303" s="347"/>
      <c r="J303" s="876"/>
      <c r="K303" s="876"/>
      <c r="L303" s="876"/>
      <c r="M303" s="876"/>
      <c r="N303" s="894"/>
      <c r="O303" s="347"/>
    </row>
    <row r="304" spans="2:31">
      <c r="C304" s="876"/>
      <c r="D304" s="876"/>
      <c r="E304" s="876"/>
      <c r="F304" s="889"/>
      <c r="G304" s="894"/>
      <c r="H304" s="347"/>
      <c r="J304" s="876"/>
      <c r="K304" s="876"/>
      <c r="L304" s="876"/>
      <c r="M304" s="876"/>
      <c r="N304" s="894"/>
      <c r="O304" s="347"/>
    </row>
    <row r="305" spans="2:15">
      <c r="C305" s="876"/>
      <c r="D305" s="876"/>
      <c r="E305" s="876"/>
      <c r="F305" s="889"/>
      <c r="G305" s="894"/>
      <c r="H305" s="347"/>
      <c r="J305" s="876"/>
      <c r="K305" s="876"/>
      <c r="L305" s="876"/>
      <c r="M305" s="876"/>
      <c r="N305" s="894"/>
      <c r="O305" s="347"/>
    </row>
    <row r="306" spans="2:15">
      <c r="C306" s="876"/>
      <c r="D306" s="876"/>
      <c r="E306" s="876"/>
      <c r="F306" s="889"/>
      <c r="G306" s="894"/>
      <c r="H306" s="347"/>
      <c r="J306" s="876"/>
      <c r="K306" s="876"/>
      <c r="L306" s="876"/>
      <c r="M306" s="876"/>
      <c r="N306" s="894"/>
      <c r="O306" s="347"/>
    </row>
    <row r="307" spans="2:15">
      <c r="C307" s="876"/>
      <c r="D307" s="876"/>
      <c r="E307" s="876"/>
      <c r="F307" s="889"/>
      <c r="G307" s="894"/>
      <c r="H307" s="347"/>
      <c r="J307" s="876"/>
      <c r="K307" s="876"/>
      <c r="L307" s="876"/>
      <c r="M307" s="876"/>
      <c r="N307" s="894"/>
      <c r="O307" s="347"/>
    </row>
    <row r="308" spans="2:15">
      <c r="C308" s="876"/>
      <c r="D308" s="876"/>
      <c r="E308" s="876"/>
      <c r="F308" s="889"/>
      <c r="G308" s="894"/>
      <c r="H308" s="347"/>
      <c r="J308" s="876"/>
      <c r="K308" s="876"/>
      <c r="L308" s="876"/>
      <c r="M308" s="876"/>
      <c r="N308" s="894"/>
      <c r="O308" s="347"/>
    </row>
    <row r="309" spans="2:15">
      <c r="C309" s="876"/>
      <c r="D309" s="876"/>
      <c r="E309" s="876"/>
      <c r="F309" s="889"/>
      <c r="G309" s="894"/>
      <c r="H309" s="347"/>
      <c r="J309" s="876"/>
      <c r="K309" s="876"/>
      <c r="L309" s="876"/>
      <c r="M309" s="876"/>
      <c r="N309" s="894"/>
      <c r="O309" s="347"/>
    </row>
    <row r="310" spans="2:15">
      <c r="C310" s="876"/>
      <c r="D310" s="876"/>
      <c r="E310" s="876"/>
      <c r="F310" s="889"/>
      <c r="G310" s="894"/>
      <c r="H310" s="347"/>
      <c r="J310" s="876"/>
      <c r="K310" s="876"/>
      <c r="L310" s="876"/>
      <c r="M310" s="876"/>
      <c r="N310" s="894"/>
      <c r="O310" s="347"/>
    </row>
    <row r="311" spans="2:15">
      <c r="C311" s="876"/>
      <c r="D311" s="876"/>
      <c r="E311" s="876"/>
      <c r="F311" s="889"/>
      <c r="G311" s="894"/>
      <c r="H311" s="347"/>
      <c r="J311" s="876"/>
      <c r="K311" s="876"/>
      <c r="L311" s="876"/>
      <c r="M311" s="876"/>
      <c r="N311" s="894"/>
      <c r="O311" s="347"/>
    </row>
    <row r="312" spans="2:15">
      <c r="C312" s="876"/>
      <c r="D312" s="876"/>
      <c r="E312" s="876"/>
      <c r="F312" s="889"/>
      <c r="G312" s="894"/>
      <c r="H312" s="347"/>
      <c r="J312" s="876"/>
      <c r="K312" s="876"/>
      <c r="L312" s="876"/>
      <c r="M312" s="876"/>
      <c r="N312" s="894"/>
      <c r="O312" s="347"/>
    </row>
    <row r="313" spans="2:15">
      <c r="C313" s="876"/>
      <c r="D313" s="876"/>
      <c r="E313" s="876"/>
      <c r="F313" s="889"/>
      <c r="G313" s="894"/>
      <c r="H313" s="347"/>
      <c r="J313" s="876"/>
      <c r="K313" s="876"/>
      <c r="L313" s="876"/>
      <c r="M313" s="876"/>
      <c r="N313" s="894"/>
      <c r="O313" s="347"/>
    </row>
    <row r="314" spans="2:15">
      <c r="B314" s="347"/>
      <c r="C314" s="347"/>
      <c r="D314" s="838"/>
      <c r="E314" s="838"/>
      <c r="F314" s="848"/>
      <c r="G314" s="347"/>
      <c r="H314" s="347"/>
      <c r="I314" s="347"/>
      <c r="J314" s="347"/>
      <c r="K314" s="838"/>
      <c r="L314" s="838"/>
      <c r="M314" s="838"/>
      <c r="N314" s="347"/>
      <c r="O314" s="347"/>
    </row>
    <row r="315" spans="2:15">
      <c r="B315" s="895"/>
      <c r="C315" s="886"/>
      <c r="D315" s="882"/>
      <c r="E315" s="882"/>
      <c r="F315" s="882"/>
      <c r="G315" s="888"/>
      <c r="H315" s="347"/>
      <c r="I315" s="895"/>
      <c r="J315" s="886"/>
      <c r="K315" s="882"/>
      <c r="L315" s="882"/>
      <c r="M315" s="882"/>
      <c r="N315" s="888"/>
      <c r="O315" s="347"/>
    </row>
    <row r="316" spans="2:15">
      <c r="C316" s="876"/>
      <c r="D316" s="876"/>
      <c r="E316" s="876"/>
      <c r="F316" s="889"/>
      <c r="G316" s="894"/>
      <c r="H316" s="347"/>
      <c r="J316" s="876"/>
      <c r="K316" s="876"/>
      <c r="L316" s="876"/>
      <c r="M316" s="876"/>
      <c r="N316" s="894"/>
      <c r="O316" s="347"/>
    </row>
    <row r="317" spans="2:15">
      <c r="C317" s="876"/>
      <c r="D317" s="876"/>
      <c r="E317" s="876"/>
      <c r="F317" s="889"/>
      <c r="G317" s="894"/>
      <c r="H317" s="347"/>
      <c r="J317" s="876"/>
      <c r="K317" s="876"/>
      <c r="L317" s="876"/>
      <c r="M317" s="876"/>
      <c r="N317" s="894"/>
      <c r="O317" s="347"/>
    </row>
    <row r="318" spans="2:15">
      <c r="C318" s="876"/>
      <c r="D318" s="876"/>
      <c r="E318" s="876"/>
      <c r="F318" s="889"/>
      <c r="G318" s="894"/>
      <c r="H318" s="347"/>
      <c r="J318" s="876"/>
      <c r="K318" s="876"/>
      <c r="L318" s="876"/>
      <c r="M318" s="876"/>
      <c r="N318" s="894"/>
      <c r="O318" s="347"/>
    </row>
    <row r="319" spans="2:15">
      <c r="C319" s="876"/>
      <c r="D319" s="876"/>
      <c r="E319" s="876"/>
      <c r="F319" s="889"/>
      <c r="G319" s="894"/>
      <c r="H319" s="347"/>
      <c r="J319" s="876"/>
      <c r="K319" s="876"/>
      <c r="L319" s="876"/>
      <c r="M319" s="876"/>
      <c r="N319" s="894"/>
      <c r="O319" s="347"/>
    </row>
    <row r="320" spans="2:15">
      <c r="B320" s="347"/>
      <c r="C320" s="347"/>
      <c r="D320" s="838"/>
      <c r="E320" s="838"/>
      <c r="F320" s="848"/>
      <c r="G320" s="347"/>
      <c r="H320" s="347"/>
      <c r="I320" s="347"/>
      <c r="J320" s="347"/>
      <c r="K320" s="838"/>
      <c r="L320" s="838"/>
      <c r="M320" s="838"/>
      <c r="N320" s="347"/>
      <c r="O320" s="347"/>
    </row>
    <row r="321" spans="2:15">
      <c r="B321" s="347"/>
      <c r="C321" s="347"/>
      <c r="D321" s="838"/>
      <c r="E321" s="838"/>
      <c r="F321" s="848"/>
      <c r="G321" s="347"/>
      <c r="H321" s="347"/>
      <c r="I321" s="347"/>
      <c r="J321" s="347"/>
      <c r="K321" s="838"/>
      <c r="L321" s="838"/>
      <c r="M321" s="838"/>
      <c r="N321" s="347"/>
      <c r="O321" s="347"/>
    </row>
    <row r="322" spans="2:15">
      <c r="B322" s="347"/>
      <c r="C322" s="347"/>
      <c r="D322" s="838"/>
      <c r="E322" s="838"/>
      <c r="F322" s="848"/>
      <c r="G322" s="347"/>
      <c r="I322" s="347"/>
      <c r="J322" s="347"/>
      <c r="K322" s="838"/>
      <c r="L322" s="838"/>
      <c r="M322" s="838"/>
      <c r="N322" s="347"/>
    </row>
    <row r="323" spans="2:15">
      <c r="C323" s="876"/>
      <c r="D323" s="876"/>
      <c r="E323" s="876"/>
      <c r="F323" s="889"/>
      <c r="G323" s="894"/>
      <c r="H323" s="347"/>
      <c r="J323" s="876"/>
      <c r="K323" s="876"/>
      <c r="L323" s="876"/>
      <c r="M323" s="876"/>
      <c r="N323" s="894"/>
      <c r="O323" s="347"/>
    </row>
    <row r="324" spans="2:15">
      <c r="B324" s="347"/>
      <c r="C324" s="347"/>
      <c r="D324" s="838"/>
      <c r="E324" s="838"/>
      <c r="F324" s="848"/>
      <c r="G324" s="347"/>
      <c r="I324" s="347"/>
      <c r="J324" s="347"/>
      <c r="K324" s="838"/>
      <c r="L324" s="838"/>
      <c r="M324" s="838"/>
      <c r="N324" s="347"/>
    </row>
    <row r="325" spans="2:15">
      <c r="B325" s="347"/>
      <c r="C325" s="347"/>
      <c r="D325" s="838"/>
      <c r="E325" s="838"/>
      <c r="F325" s="848"/>
      <c r="G325" s="347"/>
      <c r="I325" s="347"/>
      <c r="J325" s="347"/>
      <c r="K325" s="838"/>
      <c r="L325" s="838"/>
      <c r="M325" s="838"/>
      <c r="N325" s="347"/>
    </row>
    <row r="326" spans="2:15">
      <c r="C326" s="876"/>
      <c r="D326" s="876"/>
      <c r="E326" s="876"/>
      <c r="F326" s="889"/>
      <c r="G326" s="894"/>
      <c r="H326" s="347"/>
      <c r="J326" s="876"/>
      <c r="K326" s="876"/>
      <c r="L326" s="876"/>
      <c r="M326" s="876"/>
      <c r="N326" s="894"/>
      <c r="O326" s="347"/>
    </row>
    <row r="327" spans="2:15">
      <c r="C327" s="876"/>
      <c r="D327" s="876"/>
      <c r="E327" s="876"/>
      <c r="F327" s="889"/>
      <c r="G327" s="894"/>
      <c r="H327" s="347"/>
      <c r="J327" s="876"/>
      <c r="K327" s="876"/>
      <c r="L327" s="876"/>
      <c r="M327" s="876"/>
      <c r="N327" s="894"/>
      <c r="O327" s="347"/>
    </row>
    <row r="328" spans="2:15">
      <c r="C328" s="876"/>
      <c r="D328" s="876"/>
      <c r="E328" s="876"/>
      <c r="F328" s="889"/>
      <c r="G328" s="894"/>
      <c r="H328" s="347"/>
      <c r="J328" s="876"/>
      <c r="K328" s="876"/>
      <c r="L328" s="876"/>
      <c r="M328" s="876"/>
      <c r="N328" s="894"/>
      <c r="O328" s="347"/>
    </row>
    <row r="329" spans="2:15">
      <c r="C329" s="876"/>
      <c r="D329" s="876"/>
      <c r="E329" s="876"/>
      <c r="F329" s="889"/>
      <c r="G329" s="894"/>
      <c r="H329" s="347"/>
      <c r="J329" s="876"/>
      <c r="K329" s="876"/>
      <c r="L329" s="876"/>
      <c r="M329" s="876"/>
      <c r="N329" s="894"/>
      <c r="O329" s="347"/>
    </row>
    <row r="330" spans="2:15">
      <c r="C330" s="876"/>
      <c r="D330" s="876"/>
      <c r="E330" s="876"/>
      <c r="F330" s="889"/>
      <c r="G330" s="894"/>
      <c r="H330" s="347"/>
      <c r="J330" s="876"/>
      <c r="K330" s="876"/>
      <c r="L330" s="876"/>
      <c r="M330" s="876"/>
      <c r="N330" s="894"/>
      <c r="O330" s="347"/>
    </row>
    <row r="331" spans="2:15">
      <c r="C331" s="876"/>
      <c r="D331" s="876"/>
      <c r="E331" s="876"/>
      <c r="F331" s="889"/>
      <c r="G331" s="894"/>
      <c r="H331" s="347"/>
      <c r="J331" s="876"/>
      <c r="K331" s="876"/>
      <c r="L331" s="876"/>
      <c r="M331" s="876"/>
      <c r="N331" s="894"/>
      <c r="O331" s="347"/>
    </row>
    <row r="332" spans="2:15">
      <c r="C332" s="876"/>
      <c r="D332" s="876"/>
      <c r="E332" s="876"/>
      <c r="F332" s="889"/>
      <c r="G332" s="894"/>
      <c r="H332" s="347"/>
      <c r="J332" s="876"/>
      <c r="K332" s="876"/>
      <c r="L332" s="876"/>
      <c r="M332" s="876"/>
      <c r="N332" s="894"/>
      <c r="O332" s="347"/>
    </row>
    <row r="333" spans="2:15">
      <c r="C333" s="876"/>
      <c r="D333" s="876"/>
      <c r="E333" s="876"/>
      <c r="F333" s="889"/>
      <c r="G333" s="894"/>
      <c r="H333" s="347"/>
      <c r="J333" s="876"/>
      <c r="K333" s="876"/>
      <c r="L333" s="876"/>
      <c r="M333" s="876"/>
      <c r="N333" s="894"/>
      <c r="O333" s="347"/>
    </row>
    <row r="334" spans="2:15">
      <c r="C334" s="876"/>
      <c r="D334" s="876"/>
      <c r="E334" s="876"/>
      <c r="F334" s="889"/>
      <c r="G334" s="894"/>
      <c r="H334" s="347"/>
      <c r="J334" s="876"/>
      <c r="K334" s="876"/>
      <c r="L334" s="876"/>
      <c r="M334" s="876"/>
      <c r="N334" s="894"/>
      <c r="O334" s="347"/>
    </row>
    <row r="335" spans="2:15">
      <c r="C335" s="876"/>
      <c r="D335" s="876"/>
      <c r="E335" s="876"/>
      <c r="F335" s="889"/>
      <c r="G335" s="894"/>
      <c r="H335" s="347"/>
      <c r="J335" s="876"/>
      <c r="K335" s="876"/>
      <c r="L335" s="876"/>
      <c r="M335" s="876"/>
      <c r="N335" s="894"/>
      <c r="O335" s="347"/>
    </row>
    <row r="336" spans="2:15">
      <c r="C336" s="876"/>
      <c r="D336" s="876"/>
      <c r="E336" s="876"/>
      <c r="F336" s="889"/>
      <c r="G336" s="894"/>
      <c r="H336" s="347"/>
      <c r="J336" s="876"/>
      <c r="K336" s="876"/>
      <c r="L336" s="876"/>
      <c r="M336" s="876"/>
      <c r="N336" s="894"/>
      <c r="O336" s="347"/>
    </row>
    <row r="337" spans="2:15">
      <c r="C337" s="876"/>
      <c r="D337" s="876"/>
      <c r="E337" s="876"/>
      <c r="F337" s="889"/>
      <c r="G337" s="894"/>
      <c r="H337" s="347"/>
      <c r="J337" s="876"/>
      <c r="K337" s="876"/>
      <c r="L337" s="876"/>
      <c r="M337" s="876"/>
      <c r="N337" s="894"/>
      <c r="O337" s="347"/>
    </row>
    <row r="338" spans="2:15">
      <c r="C338" s="876"/>
      <c r="D338" s="876"/>
      <c r="E338" s="876"/>
      <c r="F338" s="889"/>
      <c r="G338" s="894"/>
      <c r="H338" s="347"/>
      <c r="J338" s="876"/>
      <c r="K338" s="876"/>
      <c r="L338" s="876"/>
      <c r="M338" s="876"/>
      <c r="N338" s="894"/>
      <c r="O338" s="347"/>
    </row>
    <row r="339" spans="2:15">
      <c r="C339" s="876"/>
      <c r="D339" s="876"/>
      <c r="E339" s="876"/>
      <c r="F339" s="889"/>
      <c r="G339" s="894"/>
      <c r="H339" s="347"/>
      <c r="J339" s="876"/>
      <c r="K339" s="876"/>
      <c r="L339" s="876"/>
      <c r="M339" s="876"/>
      <c r="N339" s="894"/>
      <c r="O339" s="347"/>
    </row>
    <row r="340" spans="2:15">
      <c r="B340" s="347"/>
      <c r="C340" s="347"/>
      <c r="D340" s="838"/>
      <c r="E340" s="838"/>
      <c r="F340" s="848"/>
      <c r="G340" s="347"/>
      <c r="H340" s="347"/>
      <c r="I340" s="347"/>
      <c r="J340" s="347"/>
      <c r="K340" s="838"/>
      <c r="L340" s="838"/>
      <c r="M340" s="838"/>
      <c r="N340" s="347"/>
      <c r="O340" s="347"/>
    </row>
    <row r="341" spans="2:15">
      <c r="C341" s="876"/>
      <c r="D341" s="876"/>
      <c r="E341" s="876"/>
      <c r="F341" s="889"/>
      <c r="G341" s="894"/>
      <c r="H341" s="347"/>
      <c r="J341" s="876"/>
      <c r="K341" s="876"/>
      <c r="L341" s="876"/>
      <c r="M341" s="876"/>
      <c r="N341" s="894"/>
      <c r="O341" s="347"/>
    </row>
    <row r="342" spans="2:15">
      <c r="C342" s="876"/>
      <c r="D342" s="876"/>
      <c r="E342" s="876"/>
      <c r="F342" s="889"/>
      <c r="G342" s="894"/>
      <c r="H342" s="347"/>
      <c r="J342" s="876"/>
      <c r="K342" s="876"/>
      <c r="L342" s="876"/>
      <c r="M342" s="876"/>
      <c r="N342" s="894"/>
      <c r="O342" s="347"/>
    </row>
    <row r="343" spans="2:15">
      <c r="C343" s="876"/>
      <c r="D343" s="876"/>
      <c r="E343" s="876"/>
      <c r="F343" s="889"/>
      <c r="G343" s="894"/>
      <c r="H343" s="347"/>
      <c r="J343" s="876"/>
      <c r="K343" s="876"/>
      <c r="L343" s="876"/>
      <c r="M343" s="876"/>
      <c r="N343" s="894"/>
      <c r="O343" s="347"/>
    </row>
    <row r="344" spans="2:15">
      <c r="C344" s="876"/>
      <c r="D344" s="876"/>
      <c r="E344" s="876"/>
      <c r="F344" s="889"/>
      <c r="G344" s="894"/>
      <c r="H344" s="347"/>
      <c r="J344" s="876"/>
      <c r="K344" s="876"/>
      <c r="L344" s="876"/>
      <c r="M344" s="876"/>
      <c r="N344" s="894"/>
      <c r="O344" s="347"/>
    </row>
    <row r="345" spans="2:15">
      <c r="C345" s="876"/>
      <c r="D345" s="876"/>
      <c r="E345" s="876"/>
      <c r="F345" s="889"/>
      <c r="G345" s="894"/>
      <c r="H345" s="347"/>
      <c r="J345" s="876"/>
      <c r="K345" s="876"/>
      <c r="L345" s="876"/>
      <c r="M345" s="876"/>
      <c r="N345" s="894"/>
      <c r="O345" s="347"/>
    </row>
    <row r="346" spans="2:15">
      <c r="C346" s="876"/>
      <c r="D346" s="876"/>
      <c r="E346" s="876"/>
      <c r="F346" s="889"/>
      <c r="G346" s="894"/>
      <c r="H346" s="347"/>
      <c r="J346" s="876"/>
      <c r="K346" s="876"/>
      <c r="L346" s="876"/>
      <c r="M346" s="876"/>
      <c r="N346" s="894"/>
      <c r="O346" s="347"/>
    </row>
    <row r="347" spans="2:15">
      <c r="C347" s="876"/>
      <c r="D347" s="876"/>
      <c r="E347" s="876"/>
      <c r="F347" s="889"/>
      <c r="G347" s="894"/>
      <c r="H347" s="347"/>
      <c r="J347" s="876"/>
      <c r="K347" s="876"/>
      <c r="L347" s="876"/>
      <c r="M347" s="876"/>
      <c r="N347" s="894"/>
      <c r="O347" s="347"/>
    </row>
    <row r="348" spans="2:15">
      <c r="C348" s="876"/>
      <c r="D348" s="876"/>
      <c r="E348" s="876"/>
      <c r="F348" s="889"/>
      <c r="G348" s="894"/>
      <c r="H348" s="347"/>
      <c r="J348" s="876"/>
      <c r="K348" s="876"/>
      <c r="L348" s="876"/>
      <c r="M348" s="876"/>
      <c r="N348" s="894"/>
      <c r="O348" s="347"/>
    </row>
    <row r="349" spans="2:15">
      <c r="C349" s="876"/>
      <c r="D349" s="876"/>
      <c r="E349" s="876"/>
      <c r="F349" s="889"/>
      <c r="G349" s="894"/>
      <c r="H349" s="347"/>
      <c r="J349" s="876"/>
      <c r="K349" s="876"/>
      <c r="L349" s="876"/>
      <c r="M349" s="876"/>
      <c r="N349" s="894"/>
      <c r="O349" s="347"/>
    </row>
    <row r="350" spans="2:15">
      <c r="C350" s="876"/>
      <c r="D350" s="876"/>
      <c r="E350" s="876"/>
      <c r="F350" s="889"/>
      <c r="G350" s="894"/>
      <c r="H350" s="347"/>
      <c r="J350" s="876"/>
      <c r="K350" s="876"/>
      <c r="L350" s="876"/>
      <c r="M350" s="876"/>
      <c r="N350" s="894"/>
      <c r="O350" s="347"/>
    </row>
    <row r="351" spans="2:15">
      <c r="C351" s="876"/>
      <c r="D351" s="876"/>
      <c r="E351" s="876"/>
      <c r="F351" s="889"/>
      <c r="G351" s="894"/>
      <c r="H351" s="347"/>
      <c r="J351" s="876"/>
      <c r="K351" s="876"/>
      <c r="L351" s="876"/>
      <c r="M351" s="876"/>
      <c r="N351" s="894"/>
      <c r="O351" s="347"/>
    </row>
    <row r="352" spans="2:15">
      <c r="B352" s="347"/>
      <c r="C352" s="347"/>
      <c r="D352" s="838"/>
      <c r="E352" s="838"/>
      <c r="F352" s="848"/>
      <c r="G352" s="347"/>
      <c r="I352" s="347"/>
      <c r="J352" s="347"/>
      <c r="K352" s="838"/>
      <c r="L352" s="838"/>
      <c r="M352" s="838"/>
      <c r="N352" s="347"/>
    </row>
    <row r="353" spans="2:15">
      <c r="C353" s="876"/>
      <c r="D353" s="876"/>
      <c r="E353" s="876"/>
      <c r="F353" s="889"/>
      <c r="G353" s="894"/>
      <c r="H353" s="347"/>
      <c r="J353" s="876"/>
      <c r="K353" s="876"/>
      <c r="L353" s="876"/>
      <c r="M353" s="876"/>
      <c r="N353" s="894"/>
      <c r="O353" s="347"/>
    </row>
    <row r="354" spans="2:15">
      <c r="C354" s="876"/>
      <c r="D354" s="876"/>
      <c r="E354" s="876"/>
      <c r="F354" s="889"/>
      <c r="G354" s="894"/>
      <c r="H354" s="347"/>
      <c r="J354" s="876"/>
      <c r="K354" s="876"/>
      <c r="L354" s="876"/>
      <c r="M354" s="876"/>
      <c r="N354" s="894"/>
      <c r="O354" s="347"/>
    </row>
    <row r="355" spans="2:15">
      <c r="C355" s="876"/>
      <c r="D355" s="876"/>
      <c r="E355" s="876"/>
      <c r="F355" s="889"/>
      <c r="G355" s="894"/>
      <c r="H355" s="347"/>
      <c r="J355" s="876"/>
      <c r="K355" s="876"/>
      <c r="L355" s="876"/>
      <c r="M355" s="876"/>
      <c r="N355" s="894"/>
      <c r="O355" s="347"/>
    </row>
    <row r="356" spans="2:15">
      <c r="C356" s="876"/>
      <c r="D356" s="876"/>
      <c r="E356" s="876"/>
      <c r="F356" s="889"/>
      <c r="G356" s="894"/>
      <c r="H356" s="347"/>
      <c r="J356" s="876"/>
      <c r="K356" s="876"/>
      <c r="L356" s="876"/>
      <c r="M356" s="876"/>
      <c r="N356" s="894"/>
      <c r="O356" s="347"/>
    </row>
    <row r="357" spans="2:15">
      <c r="C357" s="876"/>
      <c r="D357" s="876"/>
      <c r="E357" s="876"/>
      <c r="F357" s="889"/>
      <c r="G357" s="894"/>
      <c r="H357" s="347"/>
      <c r="J357" s="876"/>
      <c r="K357" s="876"/>
      <c r="L357" s="876"/>
      <c r="M357" s="876"/>
      <c r="N357" s="894"/>
      <c r="O357" s="347"/>
    </row>
    <row r="358" spans="2:15">
      <c r="C358" s="876"/>
      <c r="D358" s="876"/>
      <c r="E358" s="876"/>
      <c r="F358" s="889"/>
      <c r="G358" s="894"/>
      <c r="H358" s="347"/>
      <c r="J358" s="876"/>
      <c r="K358" s="876"/>
      <c r="L358" s="876"/>
      <c r="M358" s="876"/>
      <c r="N358" s="894"/>
      <c r="O358" s="347"/>
    </row>
    <row r="359" spans="2:15">
      <c r="C359" s="876"/>
      <c r="D359" s="876"/>
      <c r="E359" s="876"/>
      <c r="F359" s="889"/>
      <c r="G359" s="894"/>
      <c r="H359" s="347"/>
      <c r="J359" s="876"/>
      <c r="K359" s="876"/>
      <c r="L359" s="876"/>
      <c r="M359" s="876"/>
      <c r="N359" s="894"/>
      <c r="O359" s="347"/>
    </row>
    <row r="360" spans="2:15">
      <c r="C360" s="876"/>
      <c r="D360" s="876"/>
      <c r="E360" s="876"/>
      <c r="F360" s="889"/>
      <c r="G360" s="894"/>
      <c r="H360" s="347"/>
      <c r="J360" s="876"/>
      <c r="K360" s="876"/>
      <c r="L360" s="876"/>
      <c r="M360" s="876"/>
      <c r="N360" s="894"/>
      <c r="O360" s="347"/>
    </row>
    <row r="361" spans="2:15">
      <c r="C361" s="876"/>
      <c r="D361" s="876"/>
      <c r="E361" s="876"/>
      <c r="F361" s="889"/>
      <c r="G361" s="894"/>
      <c r="H361" s="347"/>
      <c r="J361" s="876"/>
      <c r="K361" s="876"/>
      <c r="L361" s="876"/>
      <c r="M361" s="876"/>
      <c r="N361" s="894"/>
      <c r="O361" s="347"/>
    </row>
    <row r="362" spans="2:15">
      <c r="C362" s="876"/>
      <c r="D362" s="876"/>
      <c r="E362" s="876"/>
      <c r="F362" s="889"/>
      <c r="G362" s="894"/>
      <c r="H362" s="347"/>
      <c r="J362" s="876"/>
      <c r="K362" s="876"/>
      <c r="L362" s="876"/>
      <c r="M362" s="876"/>
      <c r="N362" s="894"/>
      <c r="O362" s="347"/>
    </row>
    <row r="363" spans="2:15">
      <c r="C363" s="876"/>
      <c r="D363" s="876"/>
      <c r="E363" s="876"/>
      <c r="F363" s="889"/>
      <c r="G363" s="894"/>
      <c r="H363" s="347"/>
      <c r="J363" s="876"/>
      <c r="K363" s="876"/>
      <c r="L363" s="876"/>
      <c r="M363" s="876"/>
      <c r="N363" s="894"/>
      <c r="O363" s="347"/>
    </row>
    <row r="364" spans="2:15">
      <c r="B364" s="347"/>
      <c r="C364" s="347"/>
      <c r="D364" s="838"/>
      <c r="E364" s="838"/>
      <c r="F364" s="848"/>
      <c r="G364" s="347"/>
      <c r="H364" s="347"/>
      <c r="I364" s="347"/>
      <c r="J364" s="347"/>
      <c r="K364" s="838"/>
      <c r="L364" s="838"/>
      <c r="M364" s="838"/>
      <c r="N364" s="347"/>
      <c r="O364" s="347"/>
    </row>
    <row r="365" spans="2:15">
      <c r="C365" s="876"/>
      <c r="D365" s="876"/>
      <c r="E365" s="876"/>
      <c r="F365" s="889"/>
      <c r="G365" s="894"/>
      <c r="H365" s="347"/>
      <c r="J365" s="876"/>
      <c r="K365" s="876"/>
      <c r="L365" s="876"/>
      <c r="M365" s="876"/>
      <c r="N365" s="894"/>
      <c r="O365" s="347"/>
    </row>
    <row r="366" spans="2:15">
      <c r="B366" s="347"/>
      <c r="C366" s="347"/>
      <c r="D366" s="838"/>
      <c r="E366" s="838"/>
      <c r="F366" s="848"/>
      <c r="G366" s="347"/>
      <c r="I366" s="347"/>
      <c r="J366" s="347"/>
      <c r="K366" s="838"/>
      <c r="L366" s="838"/>
      <c r="M366" s="838"/>
      <c r="N366" s="347"/>
    </row>
    <row r="367" spans="2:15">
      <c r="C367" s="876"/>
      <c r="D367" s="876"/>
      <c r="E367" s="876"/>
      <c r="F367" s="889"/>
      <c r="G367" s="894"/>
      <c r="H367" s="347"/>
      <c r="J367" s="876"/>
      <c r="K367" s="876"/>
      <c r="L367" s="876"/>
      <c r="M367" s="876"/>
      <c r="N367" s="894"/>
      <c r="O367" s="347"/>
    </row>
    <row r="368" spans="2:15">
      <c r="C368" s="876"/>
      <c r="D368" s="876"/>
      <c r="E368" s="876"/>
      <c r="F368" s="889"/>
      <c r="G368" s="894"/>
      <c r="H368" s="347"/>
      <c r="J368" s="876"/>
      <c r="K368" s="876"/>
      <c r="L368" s="876"/>
      <c r="M368" s="876"/>
      <c r="N368" s="894"/>
      <c r="O368" s="347"/>
    </row>
    <row r="369" spans="2:15">
      <c r="C369" s="876"/>
      <c r="D369" s="876"/>
      <c r="E369" s="876"/>
      <c r="F369" s="889"/>
      <c r="G369" s="894"/>
      <c r="H369" s="347"/>
      <c r="J369" s="876"/>
      <c r="K369" s="876"/>
      <c r="L369" s="876"/>
      <c r="M369" s="876"/>
      <c r="N369" s="894"/>
      <c r="O369" s="347"/>
    </row>
    <row r="370" spans="2:15">
      <c r="C370" s="876"/>
      <c r="D370" s="876"/>
      <c r="E370" s="876"/>
      <c r="F370" s="889"/>
      <c r="G370" s="894"/>
      <c r="H370" s="347"/>
      <c r="J370" s="876"/>
      <c r="K370" s="876"/>
      <c r="L370" s="876"/>
      <c r="M370" s="876"/>
      <c r="N370" s="894"/>
      <c r="O370" s="347"/>
    </row>
    <row r="371" spans="2:15">
      <c r="C371" s="876"/>
      <c r="D371" s="876"/>
      <c r="E371" s="876"/>
      <c r="F371" s="889"/>
      <c r="G371" s="894"/>
      <c r="H371" s="347"/>
      <c r="J371" s="876"/>
      <c r="K371" s="876"/>
      <c r="L371" s="876"/>
      <c r="M371" s="876"/>
      <c r="N371" s="894"/>
      <c r="O371" s="347"/>
    </row>
    <row r="372" spans="2:15">
      <c r="B372" s="347"/>
      <c r="C372" s="347"/>
      <c r="D372" s="838"/>
      <c r="E372" s="838"/>
      <c r="F372" s="848"/>
      <c r="G372" s="347"/>
      <c r="H372" s="347"/>
      <c r="I372" s="347"/>
      <c r="J372" s="347"/>
      <c r="K372" s="838"/>
      <c r="L372" s="838"/>
      <c r="M372" s="838"/>
      <c r="N372" s="347"/>
      <c r="O372" s="347"/>
    </row>
    <row r="373" spans="2:15">
      <c r="C373" s="876"/>
      <c r="D373" s="876"/>
      <c r="E373" s="876"/>
      <c r="F373" s="889"/>
      <c r="G373" s="894"/>
      <c r="H373" s="347"/>
      <c r="J373" s="876"/>
      <c r="K373" s="876"/>
      <c r="L373" s="876"/>
      <c r="M373" s="876"/>
      <c r="N373" s="894"/>
      <c r="O373" s="347"/>
    </row>
    <row r="374" spans="2:15">
      <c r="C374" s="876"/>
      <c r="D374" s="876"/>
      <c r="E374" s="876"/>
      <c r="F374" s="889"/>
      <c r="G374" s="894"/>
      <c r="H374" s="347"/>
      <c r="J374" s="876"/>
      <c r="K374" s="876"/>
      <c r="L374" s="876"/>
      <c r="M374" s="876"/>
      <c r="N374" s="894"/>
      <c r="O374" s="347"/>
    </row>
    <row r="375" spans="2:15">
      <c r="C375" s="876"/>
      <c r="D375" s="876"/>
      <c r="E375" s="876"/>
      <c r="F375" s="889"/>
      <c r="G375" s="894"/>
      <c r="H375" s="347"/>
      <c r="J375" s="876"/>
      <c r="K375" s="876"/>
      <c r="L375" s="876"/>
      <c r="M375" s="876"/>
      <c r="N375" s="894"/>
      <c r="O375" s="347"/>
    </row>
    <row r="376" spans="2:15">
      <c r="C376" s="876"/>
      <c r="D376" s="876"/>
      <c r="E376" s="876"/>
      <c r="F376" s="889"/>
      <c r="G376" s="894"/>
      <c r="H376" s="347"/>
      <c r="J376" s="876"/>
      <c r="K376" s="876"/>
      <c r="L376" s="876"/>
      <c r="M376" s="876"/>
      <c r="N376" s="894"/>
      <c r="O376" s="347"/>
    </row>
    <row r="377" spans="2:15">
      <c r="C377" s="876"/>
      <c r="D377" s="876"/>
      <c r="E377" s="876"/>
      <c r="F377" s="889"/>
      <c r="G377" s="894"/>
      <c r="H377" s="347"/>
      <c r="J377" s="876"/>
      <c r="K377" s="876"/>
      <c r="L377" s="876"/>
      <c r="M377" s="876"/>
      <c r="N377" s="894"/>
      <c r="O377" s="347"/>
    </row>
    <row r="378" spans="2:15">
      <c r="C378" s="876"/>
      <c r="D378" s="876"/>
      <c r="E378" s="876"/>
      <c r="F378" s="889"/>
      <c r="G378" s="894"/>
      <c r="H378" s="347"/>
      <c r="J378" s="876"/>
      <c r="K378" s="876"/>
      <c r="L378" s="876"/>
      <c r="M378" s="876"/>
      <c r="N378" s="894"/>
      <c r="O378" s="347"/>
    </row>
    <row r="379" spans="2:15">
      <c r="C379" s="876"/>
      <c r="D379" s="876"/>
      <c r="E379" s="876"/>
      <c r="F379" s="889"/>
      <c r="G379" s="894"/>
      <c r="H379" s="347"/>
      <c r="J379" s="876"/>
      <c r="K379" s="876"/>
      <c r="L379" s="876"/>
      <c r="M379" s="876"/>
      <c r="N379" s="894"/>
      <c r="O379" s="347"/>
    </row>
    <row r="380" spans="2:15">
      <c r="C380" s="876"/>
      <c r="D380" s="876"/>
      <c r="E380" s="876"/>
      <c r="F380" s="889"/>
      <c r="G380" s="894"/>
      <c r="H380" s="347"/>
      <c r="J380" s="876"/>
      <c r="K380" s="876"/>
      <c r="L380" s="876"/>
      <c r="M380" s="876"/>
      <c r="N380" s="894"/>
      <c r="O380" s="347"/>
    </row>
    <row r="381" spans="2:15">
      <c r="C381" s="876"/>
      <c r="D381" s="876"/>
      <c r="E381" s="876"/>
      <c r="F381" s="889"/>
      <c r="G381" s="894"/>
      <c r="H381" s="347"/>
      <c r="J381" s="876"/>
      <c r="K381" s="876"/>
      <c r="L381" s="876"/>
      <c r="M381" s="876"/>
      <c r="N381" s="894"/>
      <c r="O381" s="347"/>
    </row>
    <row r="382" spans="2:15">
      <c r="B382" s="347"/>
      <c r="C382" s="347"/>
      <c r="D382" s="838"/>
      <c r="E382" s="838"/>
      <c r="F382" s="848"/>
      <c r="G382" s="347"/>
      <c r="H382" s="347"/>
      <c r="I382" s="347"/>
      <c r="J382" s="347"/>
      <c r="K382" s="838"/>
      <c r="L382" s="838"/>
      <c r="M382" s="838"/>
      <c r="N382" s="347"/>
      <c r="O382" s="347"/>
    </row>
    <row r="383" spans="2:15">
      <c r="B383" s="347"/>
      <c r="C383" s="347"/>
      <c r="D383" s="838"/>
      <c r="E383" s="838"/>
      <c r="F383" s="848"/>
      <c r="G383" s="347"/>
      <c r="H383" s="347"/>
      <c r="I383" s="347"/>
      <c r="J383" s="347"/>
      <c r="K383" s="838"/>
      <c r="L383" s="838"/>
      <c r="M383" s="838"/>
      <c r="N383" s="347"/>
      <c r="O383" s="347"/>
    </row>
    <row r="384" spans="2:15">
      <c r="C384" s="876"/>
      <c r="D384" s="876"/>
      <c r="E384" s="876"/>
      <c r="F384" s="889"/>
      <c r="G384" s="894"/>
      <c r="H384" s="347"/>
      <c r="J384" s="876"/>
      <c r="K384" s="876"/>
      <c r="L384" s="876"/>
      <c r="M384" s="876"/>
      <c r="N384" s="894"/>
      <c r="O384" s="347"/>
    </row>
    <row r="385" spans="2:15">
      <c r="C385" s="876"/>
      <c r="D385" s="876"/>
      <c r="E385" s="876"/>
      <c r="F385" s="889"/>
      <c r="G385" s="894"/>
      <c r="H385" s="347"/>
      <c r="J385" s="876"/>
      <c r="K385" s="876"/>
      <c r="L385" s="876"/>
      <c r="M385" s="876"/>
      <c r="N385" s="894"/>
      <c r="O385" s="347"/>
    </row>
    <row r="386" spans="2:15">
      <c r="C386" s="876"/>
      <c r="D386" s="876"/>
      <c r="E386" s="876"/>
      <c r="F386" s="889"/>
      <c r="G386" s="894"/>
      <c r="H386" s="347"/>
      <c r="J386" s="876"/>
      <c r="K386" s="876"/>
      <c r="L386" s="876"/>
      <c r="M386" s="876"/>
      <c r="N386" s="894"/>
      <c r="O386" s="347"/>
    </row>
    <row r="387" spans="2:15">
      <c r="C387" s="876"/>
      <c r="D387" s="876"/>
      <c r="E387" s="876"/>
      <c r="F387" s="889"/>
      <c r="G387" s="894"/>
      <c r="H387" s="347"/>
      <c r="J387" s="876"/>
      <c r="K387" s="876"/>
      <c r="L387" s="876"/>
      <c r="M387" s="876"/>
      <c r="N387" s="894"/>
      <c r="O387" s="347"/>
    </row>
    <row r="388" spans="2:15">
      <c r="B388" s="883"/>
      <c r="C388" s="886"/>
      <c r="D388" s="882"/>
      <c r="E388" s="882"/>
      <c r="F388" s="882"/>
      <c r="G388" s="894"/>
      <c r="H388" s="347"/>
      <c r="I388" s="883"/>
      <c r="J388" s="886"/>
      <c r="K388" s="882"/>
      <c r="L388" s="882"/>
      <c r="M388" s="882"/>
      <c r="N388" s="894"/>
      <c r="O388" s="347"/>
    </row>
    <row r="389" spans="2:15">
      <c r="C389" s="876"/>
      <c r="D389" s="876"/>
      <c r="E389" s="876"/>
      <c r="F389" s="889"/>
      <c r="G389" s="894"/>
      <c r="H389" s="347"/>
      <c r="J389" s="876"/>
      <c r="K389" s="876"/>
      <c r="L389" s="876"/>
      <c r="M389" s="876"/>
      <c r="N389" s="894"/>
      <c r="O389" s="347"/>
    </row>
    <row r="390" spans="2:15">
      <c r="C390" s="876"/>
      <c r="D390" s="876"/>
      <c r="E390" s="876"/>
      <c r="F390" s="889"/>
      <c r="G390" s="894"/>
      <c r="H390" s="347"/>
      <c r="J390" s="876"/>
      <c r="K390" s="876"/>
      <c r="L390" s="876"/>
      <c r="M390" s="876"/>
      <c r="N390" s="894"/>
      <c r="O390" s="347"/>
    </row>
    <row r="391" spans="2:15">
      <c r="C391" s="876"/>
      <c r="D391" s="876"/>
      <c r="E391" s="876"/>
      <c r="F391" s="889"/>
      <c r="G391" s="894"/>
      <c r="H391" s="347"/>
      <c r="J391" s="876"/>
      <c r="K391" s="876"/>
      <c r="L391" s="876"/>
      <c r="M391" s="876"/>
      <c r="N391" s="894"/>
      <c r="O391" s="347"/>
    </row>
    <row r="392" spans="2:15">
      <c r="C392" s="876"/>
      <c r="D392" s="876"/>
      <c r="E392" s="876"/>
      <c r="F392" s="889"/>
      <c r="G392" s="894"/>
      <c r="H392" s="347"/>
      <c r="J392" s="876"/>
      <c r="K392" s="876"/>
      <c r="L392" s="876"/>
      <c r="M392" s="876"/>
      <c r="N392" s="894"/>
      <c r="O392" s="347"/>
    </row>
    <row r="393" spans="2:15">
      <c r="C393" s="876"/>
      <c r="D393" s="876"/>
      <c r="E393" s="876"/>
      <c r="F393" s="889"/>
      <c r="G393" s="894"/>
      <c r="H393" s="347"/>
      <c r="J393" s="876"/>
      <c r="K393" s="876"/>
      <c r="L393" s="876"/>
      <c r="M393" s="876"/>
      <c r="N393" s="894"/>
      <c r="O393" s="347"/>
    </row>
    <row r="394" spans="2:15">
      <c r="C394" s="876"/>
      <c r="D394" s="876"/>
      <c r="E394" s="876"/>
      <c r="F394" s="889"/>
      <c r="G394" s="894"/>
      <c r="H394" s="347"/>
      <c r="J394" s="876"/>
      <c r="K394" s="876"/>
      <c r="L394" s="876"/>
      <c r="M394" s="876"/>
      <c r="N394" s="894"/>
      <c r="O394" s="347"/>
    </row>
    <row r="395" spans="2:15">
      <c r="C395" s="876"/>
      <c r="D395" s="876"/>
      <c r="E395" s="876"/>
      <c r="F395" s="889"/>
      <c r="G395" s="894"/>
      <c r="H395" s="347"/>
      <c r="J395" s="876"/>
      <c r="K395" s="876"/>
      <c r="L395" s="876"/>
      <c r="M395" s="876"/>
      <c r="N395" s="894"/>
      <c r="O395" s="347"/>
    </row>
    <row r="396" spans="2:15">
      <c r="C396" s="876"/>
      <c r="D396" s="876"/>
      <c r="E396" s="876"/>
      <c r="F396" s="889"/>
      <c r="G396" s="894"/>
      <c r="H396" s="347"/>
      <c r="J396" s="876"/>
      <c r="K396" s="876"/>
      <c r="L396" s="876"/>
      <c r="M396" s="876"/>
      <c r="N396" s="894"/>
      <c r="O396" s="347"/>
    </row>
    <row r="397" spans="2:15">
      <c r="C397" s="876"/>
      <c r="D397" s="876"/>
      <c r="E397" s="876"/>
      <c r="F397" s="889"/>
      <c r="G397" s="894"/>
      <c r="H397" s="347"/>
      <c r="J397" s="876"/>
      <c r="K397" s="876"/>
      <c r="L397" s="876"/>
      <c r="M397" s="876"/>
      <c r="N397" s="894"/>
      <c r="O397" s="347"/>
    </row>
    <row r="398" spans="2:15">
      <c r="C398" s="876"/>
      <c r="D398" s="876"/>
      <c r="E398" s="876"/>
      <c r="F398" s="889"/>
      <c r="G398" s="894"/>
      <c r="H398" s="347"/>
      <c r="J398" s="876"/>
      <c r="K398" s="876"/>
      <c r="L398" s="876"/>
      <c r="M398" s="876"/>
      <c r="N398" s="894"/>
      <c r="O398" s="347"/>
    </row>
    <row r="399" spans="2:15">
      <c r="C399" s="876"/>
      <c r="D399" s="876"/>
      <c r="E399" s="876"/>
      <c r="F399" s="889"/>
      <c r="G399" s="894"/>
      <c r="H399" s="347"/>
      <c r="J399" s="876"/>
      <c r="K399" s="876"/>
      <c r="L399" s="876"/>
      <c r="M399" s="876"/>
      <c r="N399" s="894"/>
      <c r="O399" s="347"/>
    </row>
    <row r="400" spans="2:15">
      <c r="C400" s="876"/>
      <c r="D400" s="876"/>
      <c r="E400" s="876"/>
      <c r="F400" s="889"/>
      <c r="G400" s="894"/>
      <c r="H400" s="347"/>
      <c r="J400" s="876"/>
      <c r="K400" s="876"/>
      <c r="L400" s="876"/>
      <c r="M400" s="876"/>
      <c r="N400" s="894"/>
      <c r="O400" s="347"/>
    </row>
    <row r="401" spans="2:19">
      <c r="C401" s="876"/>
      <c r="D401" s="876"/>
      <c r="E401" s="876"/>
      <c r="F401" s="889"/>
      <c r="G401" s="894"/>
      <c r="H401" s="347"/>
      <c r="J401" s="876"/>
      <c r="K401" s="876"/>
      <c r="L401" s="876"/>
      <c r="M401" s="876"/>
      <c r="N401" s="894"/>
      <c r="O401" s="347"/>
    </row>
    <row r="402" spans="2:19">
      <c r="B402" s="347"/>
      <c r="C402" s="347"/>
      <c r="D402" s="838"/>
      <c r="E402" s="838"/>
      <c r="F402" s="848"/>
      <c r="G402" s="347"/>
      <c r="H402" s="347"/>
      <c r="I402" s="347"/>
      <c r="J402" s="347"/>
      <c r="K402" s="838"/>
      <c r="L402" s="838"/>
      <c r="M402" s="838"/>
      <c r="N402" s="347"/>
      <c r="O402" s="347"/>
    </row>
    <row r="403" spans="2:19">
      <c r="B403" s="347"/>
      <c r="C403" s="347"/>
      <c r="D403" s="838"/>
      <c r="E403" s="838"/>
      <c r="F403" s="848"/>
      <c r="G403" s="347"/>
      <c r="H403" s="347"/>
      <c r="I403" s="347"/>
      <c r="J403" s="347"/>
      <c r="K403" s="838"/>
      <c r="L403" s="838"/>
      <c r="M403" s="838"/>
      <c r="N403" s="347"/>
      <c r="O403" s="347"/>
    </row>
    <row r="404" spans="2:19">
      <c r="C404" s="876"/>
      <c r="D404" s="876"/>
      <c r="E404" s="876"/>
      <c r="F404" s="889"/>
      <c r="G404" s="894"/>
      <c r="H404" s="347"/>
      <c r="J404" s="876"/>
      <c r="K404" s="876"/>
      <c r="L404" s="876"/>
      <c r="M404" s="876"/>
      <c r="N404" s="894"/>
      <c r="O404" s="347"/>
    </row>
    <row r="405" spans="2:19">
      <c r="C405" s="876"/>
      <c r="D405" s="876"/>
      <c r="E405" s="876"/>
      <c r="F405" s="889"/>
      <c r="G405" s="894"/>
      <c r="H405" s="347"/>
      <c r="J405" s="876"/>
      <c r="K405" s="876"/>
      <c r="L405" s="876"/>
      <c r="M405" s="876"/>
      <c r="N405" s="894"/>
      <c r="O405" s="347"/>
    </row>
    <row r="406" spans="2:19">
      <c r="C406" s="876"/>
      <c r="D406" s="876"/>
      <c r="E406" s="876"/>
      <c r="F406" s="889"/>
      <c r="G406" s="894"/>
      <c r="H406" s="347"/>
      <c r="J406" s="876"/>
      <c r="K406" s="876"/>
      <c r="L406" s="876"/>
      <c r="M406" s="876"/>
      <c r="N406" s="894"/>
      <c r="O406" s="347"/>
    </row>
    <row r="407" spans="2:19">
      <c r="C407" s="876"/>
      <c r="D407" s="876"/>
      <c r="E407" s="876"/>
      <c r="F407" s="889"/>
      <c r="G407" s="894"/>
      <c r="H407" s="347"/>
      <c r="J407" s="876"/>
      <c r="K407" s="876"/>
      <c r="L407" s="876"/>
      <c r="M407" s="876"/>
      <c r="N407" s="894"/>
      <c r="O407" s="347"/>
    </row>
    <row r="408" spans="2:19">
      <c r="B408" s="347"/>
      <c r="C408" s="347"/>
      <c r="D408" s="838"/>
      <c r="E408" s="838"/>
      <c r="F408" s="848"/>
      <c r="G408" s="347"/>
      <c r="I408" s="347"/>
      <c r="J408" s="347"/>
      <c r="K408" s="838"/>
      <c r="L408" s="838"/>
      <c r="M408" s="838"/>
      <c r="N408" s="347"/>
    </row>
    <row r="409" spans="2:19">
      <c r="B409" s="347"/>
      <c r="C409" s="347"/>
      <c r="D409" s="838"/>
      <c r="E409" s="838"/>
      <c r="F409" s="848"/>
      <c r="G409" s="347"/>
      <c r="H409" s="347"/>
      <c r="I409" s="347"/>
      <c r="J409" s="347"/>
      <c r="K409" s="838"/>
      <c r="L409" s="838"/>
      <c r="M409" s="838"/>
      <c r="N409" s="347"/>
      <c r="O409" s="347"/>
    </row>
    <row r="410" spans="2:19">
      <c r="C410" s="876"/>
      <c r="D410" s="876"/>
      <c r="E410" s="876"/>
      <c r="F410" s="889"/>
      <c r="G410" s="894"/>
      <c r="H410" s="347"/>
      <c r="J410" s="876"/>
      <c r="K410" s="876"/>
      <c r="L410" s="876"/>
      <c r="M410" s="876"/>
      <c r="N410" s="894"/>
      <c r="O410" s="347"/>
    </row>
    <row r="411" spans="2:19">
      <c r="C411" s="876"/>
      <c r="D411" s="876"/>
      <c r="E411" s="876"/>
      <c r="F411" s="889"/>
      <c r="G411" s="894"/>
      <c r="H411" s="347"/>
      <c r="J411" s="876"/>
      <c r="K411" s="876"/>
      <c r="L411" s="876"/>
      <c r="M411" s="876"/>
      <c r="N411" s="894"/>
      <c r="O411" s="347"/>
    </row>
    <row r="412" spans="2:19">
      <c r="C412" s="876"/>
      <c r="D412" s="876"/>
      <c r="E412" s="876"/>
      <c r="F412" s="889"/>
      <c r="G412" s="894"/>
      <c r="H412" s="347"/>
      <c r="J412" s="876"/>
      <c r="K412" s="876"/>
      <c r="L412" s="876"/>
      <c r="M412" s="876"/>
      <c r="N412" s="894"/>
      <c r="O412" s="347"/>
    </row>
    <row r="413" spans="2:19">
      <c r="C413" s="876"/>
      <c r="D413" s="876"/>
      <c r="E413" s="876"/>
      <c r="F413" s="889"/>
      <c r="G413" s="894"/>
      <c r="H413" s="347"/>
      <c r="J413" s="876"/>
      <c r="K413" s="876"/>
      <c r="L413" s="876"/>
      <c r="M413" s="876"/>
      <c r="N413" s="894"/>
      <c r="O413" s="347"/>
      <c r="R413" s="347"/>
    </row>
    <row r="414" spans="2:19">
      <c r="B414" s="347"/>
      <c r="C414" s="347"/>
      <c r="D414" s="838"/>
      <c r="E414" s="838"/>
      <c r="F414" s="848"/>
      <c r="G414" s="347"/>
      <c r="H414" s="347"/>
      <c r="I414" s="347"/>
      <c r="J414" s="347"/>
      <c r="K414" s="838"/>
      <c r="L414" s="838"/>
      <c r="M414" s="838"/>
      <c r="N414" s="347"/>
      <c r="O414" s="347"/>
      <c r="P414" s="347"/>
      <c r="Q414" s="347"/>
      <c r="R414" s="347"/>
      <c r="S414" s="347"/>
    </row>
    <row r="415" spans="2:19">
      <c r="B415" s="347"/>
      <c r="C415" s="347"/>
      <c r="D415" s="838"/>
      <c r="E415" s="838"/>
      <c r="F415" s="848"/>
      <c r="G415" s="347"/>
      <c r="I415" s="347"/>
      <c r="J415" s="347"/>
      <c r="K415" s="838"/>
      <c r="L415" s="838"/>
      <c r="M415" s="838"/>
      <c r="N415" s="347"/>
      <c r="P415" s="347"/>
      <c r="Q415" s="347"/>
      <c r="R415" s="347"/>
      <c r="S415" s="347"/>
    </row>
    <row r="416" spans="2:19">
      <c r="C416" s="876"/>
      <c r="D416" s="876"/>
      <c r="E416" s="876"/>
      <c r="F416" s="889"/>
      <c r="G416" s="894"/>
      <c r="H416" s="347"/>
      <c r="J416" s="876"/>
      <c r="K416" s="876"/>
      <c r="L416" s="876"/>
      <c r="M416" s="876"/>
      <c r="N416" s="894"/>
      <c r="O416" s="347"/>
      <c r="P416" s="347"/>
      <c r="Q416" s="347"/>
      <c r="R416" s="347"/>
      <c r="S416" s="347"/>
    </row>
    <row r="417" spans="2:19">
      <c r="C417" s="876"/>
      <c r="D417" s="876"/>
      <c r="E417" s="876"/>
      <c r="F417" s="889"/>
      <c r="G417" s="894"/>
      <c r="H417" s="347"/>
      <c r="J417" s="876"/>
      <c r="K417" s="876"/>
      <c r="L417" s="876"/>
      <c r="M417" s="876"/>
      <c r="N417" s="894"/>
      <c r="O417" s="347"/>
      <c r="P417" s="347"/>
      <c r="Q417" s="347"/>
      <c r="R417" s="347"/>
      <c r="S417" s="347"/>
    </row>
    <row r="418" spans="2:19">
      <c r="C418" s="876"/>
      <c r="D418" s="876"/>
      <c r="E418" s="876"/>
      <c r="F418" s="889"/>
      <c r="G418" s="894"/>
      <c r="H418" s="347"/>
      <c r="J418" s="876"/>
      <c r="K418" s="876"/>
      <c r="L418" s="876"/>
      <c r="M418" s="876"/>
      <c r="N418" s="894"/>
      <c r="O418" s="347"/>
      <c r="P418" s="347"/>
      <c r="Q418" s="347"/>
      <c r="R418" s="347"/>
      <c r="S418" s="347"/>
    </row>
    <row r="419" spans="2:19">
      <c r="C419" s="876"/>
      <c r="D419" s="876"/>
      <c r="E419" s="876"/>
      <c r="F419" s="889"/>
      <c r="G419" s="894"/>
      <c r="H419" s="347"/>
      <c r="J419" s="876"/>
      <c r="K419" s="876"/>
      <c r="L419" s="876"/>
      <c r="M419" s="876"/>
      <c r="N419" s="894"/>
      <c r="O419" s="347"/>
      <c r="P419" s="347"/>
      <c r="Q419" s="347"/>
      <c r="R419" s="347"/>
      <c r="S419" s="347"/>
    </row>
    <row r="420" spans="2:19">
      <c r="C420" s="876"/>
      <c r="D420" s="876"/>
      <c r="E420" s="876"/>
      <c r="F420" s="889"/>
      <c r="G420" s="894"/>
      <c r="H420" s="347"/>
      <c r="J420" s="876"/>
      <c r="K420" s="876"/>
      <c r="L420" s="876"/>
      <c r="M420" s="876"/>
      <c r="N420" s="894"/>
      <c r="O420" s="347"/>
      <c r="P420" s="347"/>
      <c r="Q420" s="347"/>
      <c r="R420" s="347"/>
      <c r="S420" s="347"/>
    </row>
    <row r="421" spans="2:19">
      <c r="C421" s="876"/>
      <c r="D421" s="876"/>
      <c r="E421" s="876"/>
      <c r="F421" s="889"/>
      <c r="G421" s="894"/>
      <c r="H421" s="347"/>
      <c r="J421" s="876"/>
      <c r="K421" s="876"/>
      <c r="L421" s="876"/>
      <c r="M421" s="876"/>
      <c r="N421" s="894"/>
      <c r="O421" s="347"/>
      <c r="P421" s="347"/>
      <c r="Q421" s="347"/>
      <c r="R421" s="347"/>
      <c r="S421" s="347"/>
    </row>
    <row r="422" spans="2:19">
      <c r="C422" s="876"/>
      <c r="D422" s="876"/>
      <c r="E422" s="876"/>
      <c r="F422" s="889"/>
      <c r="G422" s="894"/>
      <c r="H422" s="347"/>
      <c r="J422" s="876"/>
      <c r="K422" s="876"/>
      <c r="L422" s="876"/>
      <c r="M422" s="876"/>
      <c r="N422" s="894"/>
      <c r="O422" s="347"/>
      <c r="P422" s="347"/>
      <c r="Q422" s="347"/>
      <c r="R422" s="347"/>
      <c r="S422" s="347"/>
    </row>
    <row r="423" spans="2:19">
      <c r="C423" s="876"/>
      <c r="D423" s="876"/>
      <c r="E423" s="876"/>
      <c r="F423" s="889"/>
      <c r="G423" s="894"/>
      <c r="H423" s="347"/>
      <c r="J423" s="876"/>
      <c r="K423" s="876"/>
      <c r="L423" s="876"/>
      <c r="M423" s="876"/>
      <c r="N423" s="894"/>
      <c r="O423" s="347"/>
      <c r="P423" s="347"/>
      <c r="Q423" s="347"/>
      <c r="R423" s="347"/>
      <c r="S423" s="347"/>
    </row>
    <row r="424" spans="2:19">
      <c r="C424" s="876"/>
      <c r="D424" s="876"/>
      <c r="E424" s="876"/>
      <c r="F424" s="889"/>
      <c r="G424" s="894"/>
      <c r="H424" s="347"/>
      <c r="J424" s="876"/>
      <c r="K424" s="876"/>
      <c r="L424" s="876"/>
      <c r="M424" s="876"/>
      <c r="N424" s="894"/>
      <c r="O424" s="347"/>
      <c r="P424" s="347"/>
      <c r="Q424" s="347"/>
      <c r="R424" s="347"/>
      <c r="S424" s="347"/>
    </row>
    <row r="425" spans="2:19">
      <c r="B425" s="347"/>
      <c r="C425" s="347"/>
      <c r="D425" s="838"/>
      <c r="E425" s="838"/>
      <c r="F425" s="848"/>
      <c r="G425" s="347"/>
      <c r="H425" s="347"/>
      <c r="I425" s="347"/>
      <c r="J425" s="347"/>
      <c r="K425" s="838"/>
      <c r="L425" s="838"/>
      <c r="M425" s="838"/>
      <c r="N425" s="347"/>
      <c r="O425" s="347"/>
      <c r="P425" s="347"/>
      <c r="Q425" s="347"/>
      <c r="R425" s="347"/>
      <c r="S425" s="347"/>
    </row>
    <row r="426" spans="2:19">
      <c r="C426" s="876"/>
      <c r="D426" s="876"/>
      <c r="E426" s="876"/>
      <c r="F426" s="889"/>
      <c r="G426" s="894"/>
      <c r="H426" s="347"/>
      <c r="J426" s="876"/>
      <c r="K426" s="876"/>
      <c r="L426" s="876"/>
      <c r="M426" s="876"/>
      <c r="N426" s="894"/>
      <c r="O426" s="347"/>
      <c r="P426" s="347"/>
      <c r="Q426" s="347"/>
      <c r="R426" s="347"/>
      <c r="S426" s="347"/>
    </row>
    <row r="427" spans="2:19">
      <c r="C427" s="876"/>
      <c r="D427" s="876"/>
      <c r="E427" s="876"/>
      <c r="F427" s="889"/>
      <c r="G427" s="894"/>
      <c r="H427" s="347"/>
      <c r="J427" s="876"/>
      <c r="K427" s="876"/>
      <c r="L427" s="876"/>
      <c r="M427" s="876"/>
      <c r="N427" s="894"/>
      <c r="O427" s="347"/>
    </row>
    <row r="428" spans="2:19">
      <c r="C428" s="876"/>
      <c r="D428" s="876"/>
      <c r="E428" s="876"/>
      <c r="F428" s="889"/>
      <c r="G428" s="894"/>
      <c r="H428" s="347"/>
      <c r="J428" s="876"/>
      <c r="K428" s="876"/>
      <c r="L428" s="876"/>
      <c r="M428" s="876"/>
      <c r="N428" s="894"/>
      <c r="O428" s="347"/>
    </row>
    <row r="429" spans="2:19">
      <c r="C429" s="876"/>
      <c r="D429" s="876"/>
      <c r="E429" s="876"/>
      <c r="F429" s="889"/>
      <c r="G429" s="894"/>
      <c r="H429" s="347"/>
      <c r="J429" s="876"/>
      <c r="K429" s="876"/>
      <c r="L429" s="876"/>
      <c r="M429" s="876"/>
      <c r="N429" s="894"/>
      <c r="O429" s="347"/>
    </row>
    <row r="430" spans="2:19">
      <c r="C430" s="876"/>
      <c r="D430" s="876"/>
      <c r="E430" s="876"/>
      <c r="F430" s="889"/>
      <c r="G430" s="894"/>
      <c r="H430" s="347"/>
      <c r="J430" s="876"/>
      <c r="K430" s="876"/>
      <c r="L430" s="876"/>
      <c r="M430" s="876"/>
      <c r="N430" s="894"/>
      <c r="O430" s="347"/>
    </row>
    <row r="431" spans="2:19">
      <c r="C431" s="876"/>
      <c r="D431" s="876"/>
      <c r="E431" s="876"/>
      <c r="F431" s="889"/>
      <c r="G431" s="894"/>
      <c r="H431" s="347"/>
      <c r="J431" s="876"/>
      <c r="K431" s="876"/>
      <c r="L431" s="876"/>
      <c r="M431" s="876"/>
      <c r="N431" s="894"/>
      <c r="O431" s="347"/>
    </row>
    <row r="432" spans="2:19">
      <c r="B432" s="347"/>
      <c r="C432" s="347"/>
      <c r="D432" s="838"/>
      <c r="E432" s="838"/>
      <c r="F432" s="848"/>
      <c r="G432" s="347"/>
      <c r="H432" s="347"/>
      <c r="I432" s="347"/>
      <c r="J432" s="347"/>
      <c r="K432" s="838"/>
      <c r="L432" s="838"/>
      <c r="M432" s="838"/>
      <c r="N432" s="347"/>
      <c r="O432" s="347"/>
    </row>
    <row r="433" spans="2:15">
      <c r="C433" s="876"/>
      <c r="D433" s="876"/>
      <c r="E433" s="876"/>
      <c r="F433" s="889"/>
      <c r="G433" s="894"/>
      <c r="H433" s="347"/>
      <c r="J433" s="876"/>
      <c r="K433" s="876"/>
      <c r="L433" s="876"/>
      <c r="M433" s="876"/>
      <c r="N433" s="894"/>
      <c r="O433" s="347"/>
    </row>
    <row r="434" spans="2:15">
      <c r="B434" s="347"/>
      <c r="C434" s="347"/>
      <c r="D434" s="838"/>
      <c r="E434" s="838"/>
      <c r="F434" s="848"/>
      <c r="G434" s="347"/>
      <c r="H434" s="347"/>
      <c r="I434" s="347"/>
      <c r="J434" s="347"/>
      <c r="K434" s="838"/>
      <c r="L434" s="838"/>
      <c r="M434" s="838"/>
      <c r="N434" s="347"/>
      <c r="O434" s="347"/>
    </row>
    <row r="435" spans="2:15">
      <c r="C435" s="876"/>
      <c r="D435" s="876"/>
      <c r="E435" s="876"/>
      <c r="F435" s="889"/>
      <c r="G435" s="894"/>
      <c r="H435" s="347"/>
      <c r="J435" s="876"/>
      <c r="K435" s="876"/>
      <c r="L435" s="876"/>
      <c r="M435" s="876"/>
      <c r="N435" s="894"/>
      <c r="O435" s="347"/>
    </row>
    <row r="436" spans="2:15">
      <c r="C436" s="876"/>
      <c r="D436" s="876"/>
      <c r="E436" s="876"/>
      <c r="F436" s="889"/>
      <c r="G436" s="894"/>
      <c r="H436" s="347"/>
      <c r="J436" s="876"/>
      <c r="K436" s="876"/>
      <c r="L436" s="876"/>
      <c r="M436" s="876"/>
      <c r="N436" s="894"/>
      <c r="O436" s="347"/>
    </row>
    <row r="437" spans="2:15">
      <c r="C437" s="876"/>
      <c r="D437" s="876"/>
      <c r="E437" s="876"/>
      <c r="F437" s="889"/>
      <c r="G437" s="894"/>
      <c r="H437" s="347"/>
      <c r="J437" s="876"/>
      <c r="K437" s="876"/>
      <c r="L437" s="876"/>
      <c r="M437" s="876"/>
      <c r="N437" s="894"/>
      <c r="O437" s="347"/>
    </row>
    <row r="438" spans="2:15">
      <c r="C438" s="876"/>
      <c r="D438" s="876"/>
      <c r="E438" s="876"/>
      <c r="F438" s="889"/>
      <c r="G438" s="894"/>
      <c r="H438" s="347"/>
      <c r="J438" s="876"/>
      <c r="K438" s="876"/>
      <c r="L438" s="876"/>
      <c r="M438" s="876"/>
      <c r="N438" s="894"/>
      <c r="O438" s="347"/>
    </row>
    <row r="439" spans="2:15">
      <c r="C439" s="876"/>
      <c r="D439" s="876"/>
      <c r="E439" s="876"/>
      <c r="F439" s="889"/>
      <c r="G439" s="894"/>
      <c r="H439" s="347"/>
      <c r="J439" s="876"/>
      <c r="K439" s="876"/>
      <c r="L439" s="876"/>
      <c r="M439" s="876"/>
      <c r="N439" s="894"/>
      <c r="O439" s="347"/>
    </row>
    <row r="440" spans="2:15">
      <c r="C440" s="876"/>
      <c r="D440" s="876"/>
      <c r="E440" s="876"/>
      <c r="F440" s="889"/>
      <c r="G440" s="894"/>
      <c r="H440" s="347"/>
      <c r="J440" s="876"/>
      <c r="K440" s="876"/>
      <c r="L440" s="876"/>
      <c r="M440" s="876"/>
      <c r="N440" s="894"/>
      <c r="O440" s="347"/>
    </row>
    <row r="441" spans="2:15">
      <c r="C441" s="876"/>
      <c r="D441" s="876"/>
      <c r="E441" s="876"/>
      <c r="F441" s="889"/>
      <c r="G441" s="894"/>
      <c r="H441" s="347"/>
      <c r="J441" s="876"/>
      <c r="K441" s="876"/>
      <c r="L441" s="876"/>
      <c r="M441" s="876"/>
      <c r="N441" s="894"/>
      <c r="O441" s="347"/>
    </row>
    <row r="442" spans="2:15">
      <c r="C442" s="876"/>
      <c r="D442" s="876"/>
      <c r="E442" s="876"/>
      <c r="F442" s="889"/>
      <c r="G442" s="894"/>
      <c r="H442" s="347"/>
      <c r="J442" s="876"/>
      <c r="K442" s="876"/>
      <c r="L442" s="876"/>
      <c r="M442" s="876"/>
      <c r="N442" s="894"/>
      <c r="O442" s="347"/>
    </row>
    <row r="443" spans="2:15">
      <c r="D443" s="876"/>
      <c r="E443" s="876"/>
      <c r="F443" s="889"/>
      <c r="K443" s="876"/>
      <c r="L443" s="876"/>
      <c r="M443" s="876"/>
    </row>
    <row r="444" spans="2:15">
      <c r="D444" s="876"/>
      <c r="E444" s="876"/>
      <c r="F444" s="889"/>
      <c r="K444" s="876"/>
      <c r="L444" s="876"/>
      <c r="M444" s="876"/>
    </row>
    <row r="445" spans="2:15">
      <c r="D445" s="876"/>
      <c r="E445" s="876"/>
      <c r="F445" s="889"/>
      <c r="K445" s="876"/>
      <c r="L445" s="876"/>
      <c r="M445" s="876"/>
    </row>
    <row r="446" spans="2:15">
      <c r="D446" s="876"/>
      <c r="E446" s="876"/>
      <c r="F446" s="889"/>
      <c r="K446" s="876"/>
      <c r="L446" s="876"/>
      <c r="M446" s="876"/>
    </row>
    <row r="447" spans="2:15">
      <c r="D447" s="876"/>
      <c r="E447" s="876"/>
      <c r="F447" s="889"/>
      <c r="K447" s="876"/>
      <c r="L447" s="876"/>
      <c r="M447" s="876"/>
    </row>
    <row r="448" spans="2:15">
      <c r="D448" s="876"/>
      <c r="E448" s="876"/>
      <c r="F448" s="889"/>
      <c r="K448" s="876"/>
      <c r="L448" s="876"/>
      <c r="M448" s="876"/>
    </row>
    <row r="449" spans="4:13">
      <c r="D449" s="876"/>
      <c r="E449" s="876"/>
      <c r="F449" s="889"/>
      <c r="K449" s="876"/>
      <c r="L449" s="876"/>
      <c r="M449" s="876"/>
    </row>
    <row r="450" spans="4:13">
      <c r="D450" s="876"/>
      <c r="E450" s="876"/>
      <c r="F450" s="889"/>
      <c r="K450" s="876"/>
      <c r="L450" s="876"/>
      <c r="M450" s="876"/>
    </row>
  </sheetData>
  <sortState ref="B15:Q279">
    <sortCondition ref="B15:B279"/>
  </sortState>
  <hyperlinks>
    <hyperlink ref="B8" r:id="rId1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BA452"/>
  <sheetViews>
    <sheetView zoomScale="90" zoomScaleNormal="90" workbookViewId="0">
      <selection activeCell="E6" sqref="E6"/>
    </sheetView>
  </sheetViews>
  <sheetFormatPr baseColWidth="10" defaultColWidth="5.83203125" defaultRowHeight="14"/>
  <cols>
    <col min="1" max="1" width="6.33203125" style="208" customWidth="1"/>
    <col min="2" max="2" width="12.83203125" style="208" customWidth="1"/>
    <col min="3" max="3" width="6.25" style="208" customWidth="1"/>
    <col min="4" max="6" width="9.83203125" style="208" customWidth="1"/>
    <col min="7" max="7" width="9.83203125" style="241" customWidth="1"/>
    <col min="8" max="10" width="8.83203125" style="241" customWidth="1"/>
    <col min="11" max="12" width="6.25" style="208" customWidth="1"/>
    <col min="13" max="14" width="2.75" style="208" customWidth="1"/>
    <col min="15" max="15" width="12.83203125" style="208" customWidth="1"/>
    <col min="16" max="16" width="2.33203125" style="208" customWidth="1"/>
    <col min="17" max="20" width="9.83203125" style="208" customWidth="1"/>
    <col min="21" max="21" width="5.33203125" style="208" customWidth="1"/>
    <col min="22" max="25" width="6.25" style="208" customWidth="1"/>
    <col min="26" max="27" width="2.75" style="208" customWidth="1"/>
    <col min="28" max="28" width="6.25" style="208" customWidth="1"/>
    <col min="29" max="29" width="1.75" style="208" customWidth="1"/>
    <col min="30" max="34" width="5.83203125" style="208"/>
    <col min="35" max="38" width="2.25" style="208" customWidth="1"/>
    <col min="39" max="39" width="1.58203125" style="208" customWidth="1"/>
    <col min="40" max="40" width="5.83203125" style="208"/>
    <col min="41" max="43" width="3.25" style="208" customWidth="1"/>
    <col min="44" max="45" width="4.75" style="208" customWidth="1"/>
    <col min="46" max="46" width="5.58203125" style="208" customWidth="1"/>
    <col min="47" max="47" width="5.08203125" style="208" customWidth="1"/>
    <col min="48" max="48" width="6.25" style="208" customWidth="1"/>
    <col min="49" max="52" width="3.25" style="208" customWidth="1"/>
    <col min="53" max="53" width="5.83203125" style="179"/>
    <col min="54" max="16384" width="5.83203125" style="208"/>
  </cols>
  <sheetData>
    <row r="1" spans="1:40" ht="13.9" customHeight="1">
      <c r="A1" s="209"/>
      <c r="B1" s="207" t="s">
        <v>586</v>
      </c>
      <c r="C1" s="207"/>
      <c r="D1" s="207"/>
      <c r="E1" s="207"/>
      <c r="F1" s="207"/>
      <c r="G1" s="207"/>
      <c r="H1" s="207"/>
      <c r="I1" s="207"/>
      <c r="J1" s="207"/>
      <c r="K1" s="207"/>
      <c r="L1" s="744"/>
      <c r="M1" s="744"/>
      <c r="N1" s="209"/>
      <c r="O1" s="924"/>
      <c r="P1" s="924"/>
      <c r="Q1" s="924"/>
      <c r="R1" s="924"/>
      <c r="S1" s="924"/>
      <c r="T1" s="924"/>
      <c r="U1" s="924"/>
      <c r="V1" s="924"/>
      <c r="W1" s="924"/>
      <c r="X1" s="924"/>
      <c r="Y1" s="744"/>
      <c r="Z1" s="744"/>
      <c r="AA1" s="209"/>
      <c r="AB1" s="120"/>
      <c r="AC1" s="5"/>
      <c r="AD1" s="209"/>
      <c r="AE1" s="209"/>
      <c r="AF1" s="209"/>
      <c r="AG1" s="209"/>
      <c r="AH1" s="209"/>
      <c r="AI1" s="209"/>
      <c r="AJ1" s="209"/>
      <c r="AK1" s="209"/>
      <c r="AL1" s="209"/>
      <c r="AM1" s="209"/>
    </row>
    <row r="2" spans="1:40" ht="13.9" customHeight="1">
      <c r="A2" s="209"/>
      <c r="B2" s="207" t="s">
        <v>587</v>
      </c>
      <c r="C2" s="744"/>
      <c r="D2" s="744"/>
      <c r="E2" s="744"/>
      <c r="F2" s="744"/>
      <c r="G2" s="896"/>
      <c r="H2" s="896"/>
      <c r="I2" s="896"/>
      <c r="J2" s="896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Y2" s="744"/>
      <c r="Z2" s="744"/>
      <c r="AA2" s="209"/>
      <c r="AB2" s="209"/>
      <c r="AD2" s="291"/>
      <c r="AE2" s="291"/>
      <c r="AF2" s="291"/>
      <c r="AG2" s="291"/>
      <c r="AH2" s="291"/>
      <c r="AI2" s="291"/>
      <c r="AJ2" s="291"/>
      <c r="AK2" s="291"/>
      <c r="AL2" s="291"/>
      <c r="AM2" s="291"/>
    </row>
    <row r="3" spans="1:40" ht="11.9" customHeight="1">
      <c r="A3" s="209"/>
      <c r="B3" s="207" t="s">
        <v>595</v>
      </c>
      <c r="C3" s="209"/>
      <c r="D3" s="209"/>
      <c r="E3" s="209"/>
      <c r="F3" s="209"/>
      <c r="G3" s="242"/>
      <c r="H3" s="242"/>
      <c r="I3" s="242"/>
      <c r="J3" s="242"/>
      <c r="K3" s="209"/>
      <c r="L3" s="209"/>
      <c r="M3" s="209"/>
      <c r="N3" s="209"/>
      <c r="O3" s="237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</row>
    <row r="4" spans="1:40" ht="11.9" customHeight="1">
      <c r="A4" s="209"/>
      <c r="B4" s="207" t="s">
        <v>596</v>
      </c>
      <c r="C4" s="209"/>
      <c r="D4" s="209"/>
      <c r="E4" s="209"/>
      <c r="F4" s="209"/>
      <c r="G4" s="242"/>
      <c r="H4" s="242"/>
      <c r="I4" s="242"/>
      <c r="J4" s="242"/>
      <c r="K4" s="209"/>
      <c r="L4" s="209"/>
      <c r="M4" s="209"/>
      <c r="N4" s="209"/>
      <c r="O4" s="237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</row>
    <row r="5" spans="1:40" ht="11.9" customHeight="1">
      <c r="A5" s="209"/>
      <c r="B5" s="207" t="s">
        <v>597</v>
      </c>
      <c r="C5" s="209"/>
      <c r="D5" s="209"/>
      <c r="E5" s="209"/>
      <c r="F5" s="209"/>
      <c r="G5" s="242"/>
      <c r="H5" s="242"/>
      <c r="I5" s="242"/>
      <c r="J5" s="242"/>
      <c r="K5" s="209"/>
      <c r="L5" s="209"/>
      <c r="M5" s="209"/>
      <c r="N5" s="209"/>
      <c r="O5" s="237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</row>
    <row r="6" spans="1:40" ht="13" customHeight="1">
      <c r="A6" s="209"/>
      <c r="C6" s="209"/>
      <c r="D6" s="209"/>
      <c r="E6" s="209"/>
      <c r="F6" s="209"/>
      <c r="G6" s="242"/>
      <c r="H6" s="242"/>
      <c r="I6" s="242"/>
      <c r="J6" s="242"/>
      <c r="K6" s="209"/>
      <c r="L6" s="209"/>
      <c r="M6" s="209"/>
      <c r="O6" s="210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L6" s="292"/>
      <c r="AM6" s="292"/>
    </row>
    <row r="7" spans="1:40">
      <c r="A7" s="209"/>
      <c r="B7" s="210" t="s">
        <v>347</v>
      </c>
      <c r="C7" s="209"/>
      <c r="D7" s="209"/>
      <c r="E7" s="209"/>
      <c r="F7" s="209"/>
      <c r="G7" s="242"/>
      <c r="H7" s="242"/>
      <c r="I7" s="242"/>
      <c r="J7" s="242"/>
      <c r="K7" s="209"/>
      <c r="L7" s="209"/>
      <c r="M7" s="209"/>
      <c r="N7" s="209"/>
      <c r="O7" s="120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11"/>
    </row>
    <row r="8" spans="1:40">
      <c r="A8" s="209"/>
      <c r="B8" s="120" t="s">
        <v>390</v>
      </c>
      <c r="C8" s="209"/>
      <c r="D8" s="209"/>
      <c r="E8" s="209"/>
      <c r="F8" s="209"/>
      <c r="G8" s="242"/>
      <c r="H8" s="242"/>
      <c r="I8" s="242"/>
      <c r="J8" s="897"/>
      <c r="K8" s="293"/>
      <c r="L8" s="293"/>
      <c r="M8" s="293"/>
      <c r="N8" s="209"/>
      <c r="O8" s="209"/>
      <c r="P8" s="209"/>
      <c r="Q8" s="209"/>
      <c r="R8" s="209"/>
      <c r="S8" s="209"/>
      <c r="T8" s="209"/>
      <c r="U8" s="209"/>
      <c r="V8" s="209"/>
      <c r="W8" s="291"/>
      <c r="X8" s="293"/>
      <c r="Y8" s="293"/>
      <c r="Z8" s="293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</row>
    <row r="9" spans="1:40">
      <c r="A9" s="209"/>
      <c r="B9" s="209"/>
      <c r="C9" s="209"/>
      <c r="D9" s="209"/>
      <c r="E9" s="209"/>
      <c r="F9" s="209"/>
      <c r="G9" s="242"/>
      <c r="H9" s="242"/>
      <c r="I9" s="242"/>
      <c r="J9" s="897"/>
      <c r="K9" s="293"/>
      <c r="L9" s="293"/>
      <c r="M9" s="293"/>
      <c r="N9" s="209"/>
      <c r="O9" s="209"/>
      <c r="P9" s="209"/>
      <c r="Q9" s="209"/>
      <c r="R9" s="209"/>
      <c r="S9" s="209"/>
      <c r="T9" s="209"/>
      <c r="U9" s="209"/>
      <c r="V9" s="209"/>
      <c r="W9" s="291"/>
      <c r="X9" s="293"/>
      <c r="Y9" s="293"/>
      <c r="Z9" s="293"/>
      <c r="AA9" s="209"/>
      <c r="AB9" s="209"/>
      <c r="AC9" s="5"/>
      <c r="AE9" s="209"/>
      <c r="AF9" s="209"/>
      <c r="AG9" s="209"/>
      <c r="AH9" s="209"/>
      <c r="AI9" s="209"/>
      <c r="AJ9" s="209"/>
      <c r="AK9" s="209"/>
      <c r="AL9" s="209"/>
      <c r="AM9" s="209"/>
    </row>
    <row r="10" spans="1:40">
      <c r="A10" s="209"/>
      <c r="B10" s="209"/>
      <c r="C10" s="209"/>
      <c r="D10" s="209"/>
      <c r="E10" s="209"/>
      <c r="F10" s="209"/>
      <c r="G10" s="242"/>
      <c r="H10" s="242"/>
      <c r="I10" s="242"/>
      <c r="J10" s="897"/>
      <c r="K10" s="293"/>
      <c r="L10" s="293"/>
      <c r="M10" s="293"/>
      <c r="N10" s="209"/>
      <c r="O10" s="209"/>
      <c r="P10" s="209"/>
      <c r="Q10" s="209"/>
      <c r="R10" s="209"/>
      <c r="S10" s="209"/>
      <c r="T10" s="209"/>
      <c r="U10" s="209"/>
      <c r="V10" s="209"/>
      <c r="W10" s="291"/>
      <c r="X10" s="293"/>
      <c r="Y10" s="293"/>
      <c r="Z10" s="293"/>
      <c r="AA10" s="209"/>
      <c r="AB10" s="209"/>
      <c r="AC10" s="5"/>
      <c r="AE10" s="209"/>
      <c r="AF10" s="209"/>
      <c r="AG10" s="209"/>
      <c r="AH10" s="209"/>
      <c r="AI10" s="209"/>
      <c r="AJ10" s="209"/>
      <c r="AK10" s="209"/>
      <c r="AL10" s="209"/>
      <c r="AM10" s="209"/>
    </row>
    <row r="11" spans="1:40">
      <c r="A11" s="209"/>
      <c r="B11" s="209"/>
      <c r="C11" s="209"/>
      <c r="D11" s="209"/>
      <c r="E11" s="209"/>
      <c r="F11" s="209"/>
      <c r="G11" s="242"/>
      <c r="H11" s="242"/>
      <c r="I11" s="242"/>
      <c r="J11" s="897"/>
      <c r="K11" s="293"/>
      <c r="L11" s="293"/>
      <c r="M11" s="293"/>
      <c r="N11" s="209"/>
      <c r="O11" s="209"/>
      <c r="P11" s="209"/>
      <c r="Q11" s="209"/>
      <c r="R11" s="209"/>
      <c r="S11" s="209"/>
      <c r="T11" s="209"/>
      <c r="U11" s="209"/>
      <c r="V11" s="209"/>
      <c r="W11" s="291"/>
      <c r="X11" s="293"/>
      <c r="Y11" s="293"/>
      <c r="Z11" s="293"/>
      <c r="AA11" s="209"/>
      <c r="AB11" s="209"/>
      <c r="AC11" s="5"/>
      <c r="AE11" s="209"/>
      <c r="AF11" s="209"/>
      <c r="AG11" s="209"/>
      <c r="AH11" s="209"/>
      <c r="AI11" s="209"/>
      <c r="AJ11" s="209"/>
      <c r="AK11" s="209"/>
      <c r="AL11" s="209"/>
      <c r="AM11" s="209"/>
    </row>
    <row r="12" spans="1:40">
      <c r="A12" s="209"/>
      <c r="B12" s="209"/>
      <c r="C12" s="209"/>
      <c r="D12" s="209"/>
      <c r="E12" s="209"/>
      <c r="F12" s="209"/>
      <c r="G12" s="242"/>
      <c r="H12" s="242"/>
      <c r="I12" s="242"/>
      <c r="J12" s="903"/>
      <c r="K12" s="296"/>
      <c r="L12" s="296"/>
      <c r="M12" s="296"/>
      <c r="N12" s="209"/>
      <c r="O12" s="209"/>
      <c r="P12" s="209"/>
      <c r="Q12" s="209"/>
      <c r="R12" s="209"/>
      <c r="S12" s="209"/>
      <c r="T12" s="209"/>
      <c r="U12" s="209"/>
      <c r="V12" s="209"/>
      <c r="W12" s="295"/>
      <c r="X12" s="296"/>
      <c r="Y12" s="296"/>
      <c r="Z12" s="296"/>
      <c r="AA12" s="209"/>
      <c r="AB12" s="209"/>
      <c r="AC12" s="5"/>
      <c r="AE12" s="209"/>
      <c r="AF12" s="297"/>
      <c r="AG12" s="297"/>
      <c r="AH12" s="209"/>
      <c r="AI12" s="209"/>
      <c r="AJ12" s="209"/>
      <c r="AK12" s="209"/>
      <c r="AL12" s="209"/>
      <c r="AM12" s="209"/>
    </row>
    <row r="13" spans="1:40">
      <c r="A13" s="209"/>
      <c r="B13" s="298"/>
      <c r="C13" s="298"/>
      <c r="D13" s="291"/>
      <c r="E13" s="299"/>
      <c r="F13" s="291"/>
      <c r="G13" s="897"/>
      <c r="H13" s="897"/>
      <c r="I13" s="897"/>
      <c r="J13" s="897"/>
      <c r="K13" s="293"/>
      <c r="L13" s="293"/>
      <c r="M13" s="293"/>
      <c r="N13" s="209"/>
      <c r="O13" s="298"/>
      <c r="P13" s="298"/>
      <c r="Q13" s="291"/>
      <c r="R13" s="299"/>
      <c r="S13" s="291"/>
      <c r="T13" s="291"/>
      <c r="U13" s="291"/>
      <c r="V13" s="291"/>
      <c r="W13" s="291"/>
      <c r="X13" s="293"/>
      <c r="Y13" s="293"/>
      <c r="Z13" s="293"/>
      <c r="AA13" s="209"/>
      <c r="AB13" s="209"/>
      <c r="AC13" s="5"/>
      <c r="AE13" s="209"/>
      <c r="AF13" s="209"/>
      <c r="AG13" s="209"/>
      <c r="AH13" s="209"/>
      <c r="AI13" s="209"/>
      <c r="AJ13" s="209"/>
      <c r="AK13" s="209"/>
      <c r="AL13" s="209"/>
      <c r="AM13" s="209"/>
    </row>
    <row r="14" spans="1:40" ht="13" customHeight="1">
      <c r="A14" s="300"/>
      <c r="B14" s="301"/>
      <c r="C14" s="301"/>
      <c r="D14" s="209"/>
      <c r="E14" s="300"/>
      <c r="F14" s="300"/>
      <c r="G14" s="898"/>
      <c r="H14" s="898"/>
      <c r="I14" s="242"/>
      <c r="J14" s="242"/>
      <c r="K14" s="293"/>
      <c r="L14" s="293"/>
      <c r="M14" s="293"/>
      <c r="N14" s="209"/>
      <c r="O14" s="301"/>
      <c r="P14" s="301"/>
      <c r="Q14" s="209"/>
      <c r="R14" s="300"/>
      <c r="S14" s="300"/>
      <c r="T14" s="300"/>
      <c r="U14" s="302"/>
      <c r="V14" s="209"/>
      <c r="W14" s="209"/>
      <c r="X14" s="293"/>
      <c r="Y14" s="293"/>
      <c r="Z14" s="293"/>
      <c r="AA14" s="209"/>
      <c r="AB14" s="209"/>
      <c r="AC14" s="209"/>
      <c r="AE14" s="209"/>
      <c r="AF14" s="209"/>
      <c r="AG14" s="209"/>
      <c r="AH14" s="209"/>
      <c r="AI14" s="209"/>
      <c r="AJ14" s="209"/>
      <c r="AK14" s="209"/>
      <c r="AL14" s="209"/>
      <c r="AM14" s="209"/>
    </row>
    <row r="15" spans="1:40" ht="25.5" customHeight="1">
      <c r="A15" s="300"/>
      <c r="B15" s="209"/>
      <c r="C15" s="762" t="s">
        <v>158</v>
      </c>
      <c r="D15" s="762" t="s">
        <v>409</v>
      </c>
      <c r="E15" s="763" t="s">
        <v>331</v>
      </c>
      <c r="F15" s="764" t="s">
        <v>333</v>
      </c>
      <c r="G15" s="277" t="s">
        <v>345</v>
      </c>
      <c r="H15" s="904" t="s">
        <v>158</v>
      </c>
      <c r="I15" s="904" t="s">
        <v>409</v>
      </c>
      <c r="J15" s="791" t="s">
        <v>331</v>
      </c>
      <c r="L15" s="276"/>
      <c r="M15" s="300"/>
      <c r="N15" s="304"/>
      <c r="O15" s="209"/>
      <c r="P15" s="209"/>
      <c r="Q15" s="352"/>
      <c r="R15" s="352"/>
      <c r="S15" s="276"/>
      <c r="T15" s="276"/>
      <c r="U15" s="277"/>
      <c r="V15" s="352"/>
      <c r="W15" s="352"/>
      <c r="X15" s="276"/>
      <c r="Y15" s="276"/>
      <c r="Z15" s="300"/>
      <c r="AA15" s="304"/>
      <c r="AB15" s="209"/>
      <c r="AC15" s="209"/>
      <c r="AD15" s="352"/>
      <c r="AE15" s="352"/>
      <c r="AF15" s="276"/>
      <c r="AG15" s="276"/>
      <c r="AH15" s="277"/>
      <c r="AI15" s="352"/>
      <c r="AJ15" s="352"/>
      <c r="AK15" s="276"/>
      <c r="AL15" s="276"/>
      <c r="AM15" s="300"/>
      <c r="AN15" s="303"/>
    </row>
    <row r="16" spans="1:40">
      <c r="A16" s="209"/>
      <c r="B16" s="209"/>
      <c r="C16" s="209"/>
      <c r="D16" s="209"/>
      <c r="E16" s="209"/>
      <c r="F16" s="209"/>
      <c r="G16" s="242"/>
      <c r="H16" s="242"/>
      <c r="I16" s="242"/>
      <c r="J16" s="242"/>
      <c r="K16" s="209"/>
      <c r="L16" s="209"/>
      <c r="M16" s="293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93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93"/>
      <c r="AN16" s="294"/>
    </row>
    <row r="17" spans="1:40">
      <c r="A17" s="209"/>
      <c r="B17" s="209"/>
      <c r="C17" s="209"/>
      <c r="D17" s="209"/>
      <c r="E17" s="209"/>
      <c r="F17" s="209"/>
      <c r="G17" s="242"/>
      <c r="H17" s="242"/>
      <c r="I17" s="242"/>
      <c r="J17" s="242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308"/>
      <c r="AN17" s="309"/>
    </row>
    <row r="18" spans="1:40">
      <c r="A18" s="209"/>
      <c r="B18" s="756" t="s">
        <v>41</v>
      </c>
      <c r="C18" s="757">
        <v>198.333932</v>
      </c>
      <c r="D18" s="757">
        <v>218.75319199999998</v>
      </c>
      <c r="E18" s="758">
        <v>801.54496899999992</v>
      </c>
      <c r="F18" s="759" t="s">
        <v>339</v>
      </c>
      <c r="G18" s="899" t="s">
        <v>592</v>
      </c>
      <c r="H18" s="899" t="s">
        <v>334</v>
      </c>
      <c r="I18" s="899" t="s">
        <v>334</v>
      </c>
      <c r="J18" s="899" t="s">
        <v>334</v>
      </c>
      <c r="K18" s="761" t="s">
        <v>338</v>
      </c>
      <c r="L18" s="126"/>
      <c r="M18" s="308"/>
      <c r="O18" s="209"/>
      <c r="P18" s="209"/>
      <c r="Q18" s="181"/>
      <c r="R18" s="181"/>
      <c r="S18" s="181"/>
      <c r="T18" s="181"/>
      <c r="U18" s="209"/>
      <c r="V18" s="209"/>
      <c r="W18" s="209"/>
      <c r="X18" s="209"/>
      <c r="Y18" s="126"/>
      <c r="Z18" s="308"/>
      <c r="AB18" s="209"/>
      <c r="AC18" s="209"/>
      <c r="AD18" s="181"/>
      <c r="AE18" s="181"/>
      <c r="AF18" s="181"/>
      <c r="AG18" s="181"/>
      <c r="AH18" s="209"/>
      <c r="AI18" s="209"/>
      <c r="AJ18" s="209"/>
      <c r="AK18" s="209"/>
      <c r="AL18" s="126"/>
      <c r="AM18" s="308"/>
      <c r="AN18" s="309"/>
    </row>
    <row r="19" spans="1:40">
      <c r="B19" s="756" t="s">
        <v>123</v>
      </c>
      <c r="C19" s="757">
        <v>4419.7121820000002</v>
      </c>
      <c r="D19" s="757">
        <v>1031.572572</v>
      </c>
      <c r="E19" s="758">
        <v>1782.495862</v>
      </c>
      <c r="F19" s="759" t="s">
        <v>339</v>
      </c>
      <c r="G19" s="899" t="s">
        <v>592</v>
      </c>
      <c r="H19" s="899" t="s">
        <v>334</v>
      </c>
      <c r="I19" s="899" t="s">
        <v>334</v>
      </c>
      <c r="J19" s="899" t="s">
        <v>334</v>
      </c>
      <c r="K19" s="761" t="s">
        <v>338</v>
      </c>
      <c r="L19" s="126"/>
      <c r="M19" s="308"/>
      <c r="O19" s="209"/>
      <c r="P19" s="209"/>
      <c r="Q19" s="181"/>
      <c r="R19" s="181"/>
      <c r="S19" s="181"/>
      <c r="T19" s="181"/>
      <c r="U19" s="209"/>
      <c r="V19" s="209"/>
      <c r="W19" s="209"/>
      <c r="X19" s="209"/>
      <c r="Y19" s="126"/>
      <c r="AB19" s="209"/>
      <c r="AC19" s="209"/>
      <c r="AD19" s="181"/>
      <c r="AE19" s="181"/>
      <c r="AF19" s="181"/>
      <c r="AG19" s="181"/>
      <c r="AH19" s="209"/>
      <c r="AI19" s="209"/>
      <c r="AJ19" s="209"/>
      <c r="AK19" s="209"/>
      <c r="AL19" s="126"/>
      <c r="AN19" s="309"/>
    </row>
    <row r="20" spans="1:40">
      <c r="B20" s="756" t="s">
        <v>36</v>
      </c>
      <c r="C20" s="757" t="s">
        <v>339</v>
      </c>
      <c r="D20" s="757" t="s">
        <v>339</v>
      </c>
      <c r="E20" s="758" t="s">
        <v>339</v>
      </c>
      <c r="F20" s="759" t="s">
        <v>339</v>
      </c>
      <c r="G20" s="899" t="s">
        <v>338</v>
      </c>
      <c r="H20" s="899" t="s">
        <v>338</v>
      </c>
      <c r="I20" s="899" t="s">
        <v>338</v>
      </c>
      <c r="J20" s="899" t="s">
        <v>338</v>
      </c>
      <c r="K20" s="761" t="s">
        <v>338</v>
      </c>
      <c r="L20" s="126"/>
      <c r="M20" s="308"/>
      <c r="O20" s="209"/>
      <c r="P20" s="209"/>
      <c r="Q20" s="128"/>
      <c r="R20" s="128"/>
      <c r="S20" s="181"/>
      <c r="T20" s="181"/>
      <c r="X20" s="209"/>
      <c r="Y20" s="126"/>
      <c r="AB20" s="209"/>
      <c r="AC20" s="209"/>
      <c r="AD20" s="128"/>
      <c r="AE20" s="128"/>
      <c r="AF20" s="181"/>
      <c r="AG20" s="181"/>
      <c r="AK20" s="209"/>
      <c r="AL20" s="126"/>
      <c r="AN20" s="309"/>
    </row>
    <row r="21" spans="1:40">
      <c r="B21" s="756" t="s">
        <v>69</v>
      </c>
      <c r="C21" s="757" t="s">
        <v>339</v>
      </c>
      <c r="D21" s="757" t="s">
        <v>339</v>
      </c>
      <c r="E21" s="758" t="s">
        <v>339</v>
      </c>
      <c r="F21" s="759" t="s">
        <v>339</v>
      </c>
      <c r="G21" s="899" t="s">
        <v>338</v>
      </c>
      <c r="H21" s="899" t="s">
        <v>338</v>
      </c>
      <c r="I21" s="899" t="s">
        <v>338</v>
      </c>
      <c r="J21" s="899" t="s">
        <v>338</v>
      </c>
      <c r="K21" s="761" t="s">
        <v>338</v>
      </c>
      <c r="L21" s="126"/>
      <c r="M21" s="308"/>
      <c r="O21" s="209"/>
      <c r="P21" s="209"/>
      <c r="Q21" s="181"/>
      <c r="R21" s="181"/>
      <c r="S21" s="181"/>
      <c r="T21" s="181"/>
      <c r="U21" s="209"/>
      <c r="V21" s="209"/>
      <c r="W21" s="209"/>
      <c r="X21" s="209"/>
      <c r="Y21" s="126"/>
      <c r="AB21" s="209"/>
      <c r="AC21" s="209"/>
      <c r="AD21" s="181"/>
      <c r="AE21" s="181"/>
      <c r="AF21" s="181"/>
      <c r="AG21" s="181"/>
      <c r="AH21" s="209"/>
      <c r="AI21" s="209"/>
      <c r="AJ21" s="209"/>
      <c r="AK21" s="209"/>
      <c r="AL21" s="126"/>
      <c r="AN21" s="309"/>
    </row>
    <row r="22" spans="1:40">
      <c r="B22" s="756" t="s">
        <v>33</v>
      </c>
      <c r="C22" s="757">
        <v>3121.7338519999998</v>
      </c>
      <c r="D22" s="757">
        <v>4298.4003120000007</v>
      </c>
      <c r="E22" s="758">
        <v>3525.1004819999998</v>
      </c>
      <c r="F22" s="759" t="s">
        <v>339</v>
      </c>
      <c r="G22" s="899" t="s">
        <v>592</v>
      </c>
      <c r="H22" s="899" t="s">
        <v>334</v>
      </c>
      <c r="I22" s="899" t="s">
        <v>334</v>
      </c>
      <c r="J22" s="899" t="s">
        <v>334</v>
      </c>
      <c r="K22" s="761" t="s">
        <v>338</v>
      </c>
      <c r="L22" s="126"/>
      <c r="M22" s="308"/>
      <c r="O22" s="209"/>
      <c r="P22" s="209"/>
      <c r="Q22" s="181"/>
      <c r="R22" s="181"/>
      <c r="S22" s="181"/>
      <c r="T22" s="181"/>
      <c r="U22" s="209"/>
      <c r="V22" s="209"/>
      <c r="W22" s="209"/>
      <c r="X22" s="209"/>
      <c r="Y22" s="126"/>
      <c r="AB22" s="209"/>
      <c r="AC22" s="209"/>
      <c r="AD22" s="181"/>
      <c r="AE22" s="181"/>
      <c r="AF22" s="181"/>
      <c r="AG22" s="181"/>
      <c r="AH22" s="209"/>
      <c r="AI22" s="209"/>
      <c r="AJ22" s="209"/>
      <c r="AK22" s="209"/>
      <c r="AL22" s="126"/>
      <c r="AN22" s="309"/>
    </row>
    <row r="23" spans="1:40">
      <c r="B23" s="756" t="s">
        <v>124</v>
      </c>
      <c r="C23" s="757">
        <v>976.86400199999991</v>
      </c>
      <c r="D23" s="757">
        <v>1225.1265990000002</v>
      </c>
      <c r="E23" s="758">
        <v>950.65639199999998</v>
      </c>
      <c r="F23" s="759" t="s">
        <v>339</v>
      </c>
      <c r="G23" s="899" t="s">
        <v>592</v>
      </c>
      <c r="H23" s="899" t="s">
        <v>334</v>
      </c>
      <c r="I23" s="899" t="s">
        <v>334</v>
      </c>
      <c r="J23" s="899" t="s">
        <v>334</v>
      </c>
      <c r="K23" s="761" t="s">
        <v>338</v>
      </c>
      <c r="L23" s="126"/>
      <c r="M23" s="308"/>
      <c r="O23" s="209"/>
      <c r="P23" s="209"/>
      <c r="Q23" s="181"/>
      <c r="R23" s="181"/>
      <c r="S23" s="181"/>
      <c r="T23" s="181"/>
      <c r="U23" s="209"/>
      <c r="V23" s="209"/>
      <c r="W23" s="209"/>
      <c r="X23" s="209"/>
      <c r="Y23" s="126"/>
      <c r="AB23" s="209"/>
      <c r="AC23" s="209"/>
      <c r="AD23" s="181"/>
      <c r="AE23" s="181"/>
      <c r="AF23" s="181"/>
      <c r="AG23" s="181"/>
      <c r="AH23" s="209"/>
      <c r="AI23" s="209"/>
      <c r="AJ23" s="209"/>
      <c r="AK23" s="209"/>
      <c r="AL23" s="126"/>
      <c r="AN23" s="309"/>
    </row>
    <row r="24" spans="1:40">
      <c r="B24" s="756" t="s">
        <v>55</v>
      </c>
      <c r="C24" s="757">
        <v>10238.413</v>
      </c>
      <c r="D24" s="757">
        <v>12640.058000000001</v>
      </c>
      <c r="E24" s="758">
        <v>20435.75</v>
      </c>
      <c r="F24" s="759">
        <v>13271.911</v>
      </c>
      <c r="G24" s="899" t="s">
        <v>592</v>
      </c>
      <c r="H24" s="899" t="s">
        <v>338</v>
      </c>
      <c r="I24" s="899" t="s">
        <v>338</v>
      </c>
      <c r="J24" s="899" t="s">
        <v>338</v>
      </c>
      <c r="K24" s="761" t="s">
        <v>338</v>
      </c>
      <c r="L24" s="126"/>
      <c r="M24" s="308"/>
      <c r="O24" s="209"/>
      <c r="P24" s="209"/>
      <c r="Q24" s="181"/>
      <c r="R24" s="181"/>
      <c r="S24" s="181"/>
      <c r="T24" s="181"/>
      <c r="U24" s="209"/>
      <c r="V24" s="209"/>
      <c r="W24" s="209"/>
      <c r="X24" s="209"/>
      <c r="Y24" s="126"/>
      <c r="AB24" s="209"/>
      <c r="AC24" s="209"/>
      <c r="AD24" s="181"/>
      <c r="AE24" s="181"/>
      <c r="AF24" s="181"/>
      <c r="AG24" s="181"/>
      <c r="AH24" s="209"/>
      <c r="AI24" s="209"/>
      <c r="AJ24" s="209"/>
      <c r="AK24" s="209"/>
      <c r="AL24" s="126"/>
      <c r="AN24" s="309"/>
    </row>
    <row r="25" spans="1:40">
      <c r="B25" s="756" t="s">
        <v>88</v>
      </c>
      <c r="C25" s="757">
        <v>12753.816000000001</v>
      </c>
      <c r="D25" s="757">
        <v>16704.741999999998</v>
      </c>
      <c r="E25" s="758">
        <v>19089.011999999999</v>
      </c>
      <c r="F25" s="759">
        <v>16318.736999999999</v>
      </c>
      <c r="G25" s="899" t="s">
        <v>592</v>
      </c>
      <c r="H25" s="899" t="s">
        <v>338</v>
      </c>
      <c r="I25" s="899" t="s">
        <v>338</v>
      </c>
      <c r="J25" s="899" t="s">
        <v>338</v>
      </c>
      <c r="K25" s="761" t="s">
        <v>338</v>
      </c>
      <c r="L25" s="126"/>
      <c r="M25" s="308"/>
      <c r="O25" s="209"/>
      <c r="P25" s="209"/>
      <c r="Q25" s="181"/>
      <c r="R25" s="181"/>
      <c r="S25" s="181"/>
      <c r="T25" s="181"/>
      <c r="U25" s="209"/>
      <c r="V25" s="209"/>
      <c r="W25" s="209"/>
      <c r="X25" s="209"/>
      <c r="Y25" s="126"/>
      <c r="Z25" s="238"/>
      <c r="AB25" s="209"/>
      <c r="AC25" s="209"/>
      <c r="AD25" s="181"/>
      <c r="AE25" s="181"/>
      <c r="AF25" s="181"/>
      <c r="AG25" s="181"/>
      <c r="AH25" s="209"/>
      <c r="AI25" s="209"/>
      <c r="AJ25" s="209"/>
      <c r="AK25" s="209"/>
      <c r="AL25" s="126"/>
      <c r="AM25" s="238"/>
      <c r="AN25" s="309"/>
    </row>
    <row r="26" spans="1:40">
      <c r="B26" s="756" t="s">
        <v>87</v>
      </c>
      <c r="C26" s="757" t="s">
        <v>339</v>
      </c>
      <c r="D26" s="757" t="s">
        <v>339</v>
      </c>
      <c r="E26" s="758">
        <v>3398.3518020000001</v>
      </c>
      <c r="F26" s="759" t="s">
        <v>339</v>
      </c>
      <c r="G26" s="899" t="s">
        <v>592</v>
      </c>
      <c r="H26" s="899" t="s">
        <v>338</v>
      </c>
      <c r="I26" s="899" t="s">
        <v>338</v>
      </c>
      <c r="J26" s="899" t="s">
        <v>334</v>
      </c>
      <c r="K26" s="761" t="s">
        <v>338</v>
      </c>
      <c r="L26" s="126"/>
      <c r="M26" s="308"/>
      <c r="Q26" s="181"/>
      <c r="R26" s="181"/>
      <c r="S26" s="181"/>
      <c r="T26" s="181"/>
      <c r="U26" s="209"/>
      <c r="V26" s="209"/>
      <c r="W26" s="209"/>
      <c r="X26" s="126"/>
      <c r="Y26" s="126"/>
      <c r="AD26" s="181"/>
      <c r="AE26" s="181"/>
      <c r="AF26" s="181"/>
      <c r="AG26" s="181"/>
      <c r="AH26" s="209"/>
      <c r="AI26" s="209"/>
      <c r="AJ26" s="209"/>
      <c r="AK26" s="126"/>
      <c r="AL26" s="126"/>
      <c r="AN26" s="309"/>
    </row>
    <row r="27" spans="1:40">
      <c r="B27" s="756" t="s">
        <v>136</v>
      </c>
      <c r="C27" s="757">
        <v>5237.1780699999999</v>
      </c>
      <c r="D27" s="757">
        <v>8213.6613099999995</v>
      </c>
      <c r="E27" s="758">
        <v>9487.8575880000008</v>
      </c>
      <c r="F27" s="759" t="s">
        <v>339</v>
      </c>
      <c r="G27" s="899" t="s">
        <v>598</v>
      </c>
      <c r="H27" s="899" t="s">
        <v>334</v>
      </c>
      <c r="I27" s="899" t="s">
        <v>334</v>
      </c>
      <c r="J27" s="899" t="s">
        <v>334</v>
      </c>
      <c r="K27" s="761" t="s">
        <v>338</v>
      </c>
      <c r="L27" s="126"/>
      <c r="M27" s="308"/>
      <c r="O27" s="209"/>
      <c r="P27" s="209"/>
      <c r="Q27" s="181"/>
      <c r="R27" s="181"/>
      <c r="S27" s="181"/>
      <c r="T27" s="181"/>
      <c r="U27" s="209"/>
      <c r="V27" s="209"/>
      <c r="W27" s="209"/>
      <c r="X27" s="209"/>
      <c r="Y27" s="126"/>
      <c r="AB27" s="209"/>
      <c r="AC27" s="209"/>
      <c r="AD27" s="181"/>
      <c r="AE27" s="181"/>
      <c r="AF27" s="181"/>
      <c r="AG27" s="181"/>
      <c r="AH27" s="209"/>
      <c r="AI27" s="209"/>
      <c r="AJ27" s="209"/>
      <c r="AK27" s="209"/>
      <c r="AL27" s="126"/>
      <c r="AN27" s="309"/>
    </row>
    <row r="28" spans="1:40">
      <c r="B28" s="756" t="s">
        <v>11</v>
      </c>
      <c r="C28" s="757" t="s">
        <v>339</v>
      </c>
      <c r="D28" s="757">
        <v>365.37571099999997</v>
      </c>
      <c r="E28" s="758">
        <v>1105.4795810000001</v>
      </c>
      <c r="F28" s="759" t="s">
        <v>339</v>
      </c>
      <c r="G28" s="899" t="s">
        <v>599</v>
      </c>
      <c r="H28" s="899" t="s">
        <v>338</v>
      </c>
      <c r="I28" s="899" t="s">
        <v>334</v>
      </c>
      <c r="J28" s="899" t="s">
        <v>334</v>
      </c>
      <c r="K28" s="761" t="s">
        <v>338</v>
      </c>
      <c r="L28" s="126"/>
      <c r="M28" s="308"/>
      <c r="O28" s="209"/>
      <c r="P28" s="209"/>
      <c r="Q28" s="181"/>
      <c r="R28" s="181"/>
      <c r="S28" s="181"/>
      <c r="T28" s="181"/>
      <c r="U28" s="209"/>
      <c r="V28" s="209"/>
      <c r="W28" s="209"/>
      <c r="X28" s="209"/>
      <c r="Y28" s="126"/>
      <c r="Z28" s="238"/>
      <c r="AB28" s="209"/>
      <c r="AC28" s="209"/>
      <c r="AD28" s="181"/>
      <c r="AE28" s="181"/>
      <c r="AF28" s="181"/>
      <c r="AG28" s="181"/>
      <c r="AH28" s="209"/>
      <c r="AI28" s="209"/>
      <c r="AJ28" s="209"/>
      <c r="AK28" s="209"/>
      <c r="AL28" s="126"/>
      <c r="AM28" s="238"/>
      <c r="AN28" s="309"/>
    </row>
    <row r="29" spans="1:40">
      <c r="B29" s="756" t="s">
        <v>84</v>
      </c>
      <c r="C29" s="757" t="s">
        <v>339</v>
      </c>
      <c r="D29" s="757">
        <v>6746.5860220000004</v>
      </c>
      <c r="E29" s="758">
        <v>3390.1988820000001</v>
      </c>
      <c r="F29" s="759" t="s">
        <v>339</v>
      </c>
      <c r="G29" s="899" t="s">
        <v>592</v>
      </c>
      <c r="H29" s="899" t="s">
        <v>338</v>
      </c>
      <c r="I29" s="899" t="s">
        <v>334</v>
      </c>
      <c r="J29" s="899" t="s">
        <v>334</v>
      </c>
      <c r="K29" s="761" t="s">
        <v>338</v>
      </c>
      <c r="L29" s="126"/>
      <c r="M29" s="308"/>
      <c r="Q29" s="181"/>
      <c r="R29" s="181"/>
      <c r="S29" s="181"/>
      <c r="T29" s="181"/>
      <c r="U29" s="209"/>
      <c r="V29" s="209"/>
      <c r="W29" s="209"/>
      <c r="X29" s="209"/>
      <c r="Y29" s="126"/>
      <c r="Z29" s="238"/>
      <c r="AL29" s="126"/>
      <c r="AM29" s="238"/>
      <c r="AN29" s="309"/>
    </row>
    <row r="30" spans="1:40">
      <c r="B30" s="756" t="s">
        <v>78</v>
      </c>
      <c r="C30" s="757">
        <v>11106.281999999999</v>
      </c>
      <c r="D30" s="757">
        <v>14578.313</v>
      </c>
      <c r="E30" s="758">
        <v>19421.884999999998</v>
      </c>
      <c r="F30" s="759">
        <v>14286.709000000001</v>
      </c>
      <c r="G30" s="899" t="s">
        <v>592</v>
      </c>
      <c r="H30" s="899" t="s">
        <v>338</v>
      </c>
      <c r="I30" s="899" t="s">
        <v>338</v>
      </c>
      <c r="J30" s="899" t="s">
        <v>338</v>
      </c>
      <c r="K30" s="761" t="s">
        <v>338</v>
      </c>
      <c r="L30" s="126"/>
      <c r="M30" s="308"/>
      <c r="Q30" s="181"/>
      <c r="R30" s="181"/>
      <c r="S30" s="181"/>
      <c r="T30" s="181"/>
      <c r="U30" s="209"/>
      <c r="V30" s="209"/>
      <c r="W30" s="209"/>
      <c r="X30" s="209"/>
      <c r="Y30" s="126"/>
      <c r="AL30" s="126"/>
      <c r="AN30" s="309"/>
    </row>
    <row r="31" spans="1:40">
      <c r="B31" s="756" t="s">
        <v>85</v>
      </c>
      <c r="C31" s="757">
        <v>194.30659</v>
      </c>
      <c r="D31" s="757">
        <v>229.99987999999999</v>
      </c>
      <c r="E31" s="758">
        <v>1548.75946</v>
      </c>
      <c r="F31" s="759" t="s">
        <v>339</v>
      </c>
      <c r="G31" s="899" t="s">
        <v>598</v>
      </c>
      <c r="H31" s="899" t="s">
        <v>334</v>
      </c>
      <c r="I31" s="899" t="s">
        <v>334</v>
      </c>
      <c r="J31" s="899" t="s">
        <v>334</v>
      </c>
      <c r="K31" s="761" t="s">
        <v>338</v>
      </c>
      <c r="L31" s="126"/>
      <c r="M31" s="308"/>
      <c r="O31" s="209"/>
      <c r="P31" s="209"/>
      <c r="Q31" s="181"/>
      <c r="R31" s="181"/>
      <c r="S31" s="181"/>
      <c r="T31" s="181"/>
      <c r="U31" s="209"/>
      <c r="V31" s="209"/>
      <c r="W31" s="209"/>
      <c r="X31" s="209"/>
      <c r="Y31" s="126"/>
      <c r="AB31" s="209"/>
      <c r="AC31" s="209"/>
      <c r="AL31" s="126"/>
      <c r="AN31" s="309"/>
    </row>
    <row r="32" spans="1:40">
      <c r="B32" s="756" t="s">
        <v>81</v>
      </c>
      <c r="C32" s="757">
        <v>1564.5791490000001</v>
      </c>
      <c r="D32" s="757">
        <v>1206.051258</v>
      </c>
      <c r="E32" s="758" t="s">
        <v>339</v>
      </c>
      <c r="F32" s="759" t="s">
        <v>339</v>
      </c>
      <c r="G32" s="899" t="s">
        <v>591</v>
      </c>
      <c r="H32" s="899" t="s">
        <v>334</v>
      </c>
      <c r="I32" s="899" t="s">
        <v>334</v>
      </c>
      <c r="J32" s="899" t="s">
        <v>338</v>
      </c>
      <c r="K32" s="761" t="s">
        <v>338</v>
      </c>
      <c r="L32" s="126"/>
      <c r="M32" s="308"/>
      <c r="O32" s="209"/>
      <c r="P32" s="209"/>
      <c r="Q32" s="181"/>
      <c r="R32" s="181"/>
      <c r="S32" s="181"/>
      <c r="T32" s="181"/>
      <c r="U32" s="209"/>
      <c r="V32" s="209"/>
      <c r="W32" s="209"/>
      <c r="X32" s="209"/>
      <c r="Y32" s="126"/>
      <c r="AB32" s="209"/>
      <c r="AC32" s="209"/>
      <c r="AD32" s="181"/>
      <c r="AE32" s="181"/>
      <c r="AF32" s="181"/>
      <c r="AG32" s="181"/>
      <c r="AH32" s="209"/>
      <c r="AI32" s="209"/>
      <c r="AJ32" s="209"/>
      <c r="AK32" s="209"/>
      <c r="AL32" s="126"/>
      <c r="AN32" s="309"/>
    </row>
    <row r="33" spans="2:40">
      <c r="B33" s="756" t="s">
        <v>111</v>
      </c>
      <c r="C33" s="757" t="s">
        <v>339</v>
      </c>
      <c r="D33" s="757">
        <v>5580.1140310000001</v>
      </c>
      <c r="E33" s="758">
        <v>3043.2038109999999</v>
      </c>
      <c r="F33" s="759" t="s">
        <v>339</v>
      </c>
      <c r="G33" s="899" t="s">
        <v>599</v>
      </c>
      <c r="H33" s="899" t="s">
        <v>338</v>
      </c>
      <c r="I33" s="899" t="s">
        <v>334</v>
      </c>
      <c r="J33" s="899" t="s">
        <v>334</v>
      </c>
      <c r="K33" s="761" t="s">
        <v>338</v>
      </c>
      <c r="L33" s="126"/>
      <c r="M33" s="308"/>
      <c r="O33" s="209"/>
      <c r="P33" s="209"/>
      <c r="Q33" s="181"/>
      <c r="R33" s="181"/>
      <c r="S33" s="181"/>
      <c r="T33" s="181"/>
      <c r="U33" s="209"/>
      <c r="V33" s="209"/>
      <c r="W33" s="209"/>
      <c r="X33" s="209"/>
      <c r="Y33" s="126"/>
      <c r="AB33" s="209"/>
      <c r="AC33" s="209"/>
      <c r="AD33" s="181"/>
      <c r="AE33" s="181"/>
      <c r="AF33" s="181"/>
      <c r="AG33" s="181"/>
      <c r="AH33" s="209"/>
      <c r="AI33" s="209"/>
      <c r="AJ33" s="209"/>
      <c r="AK33" s="209"/>
      <c r="AL33" s="126"/>
      <c r="AN33" s="309"/>
    </row>
    <row r="34" spans="2:40">
      <c r="B34" s="756" t="s">
        <v>128</v>
      </c>
      <c r="C34" s="757" t="s">
        <v>339</v>
      </c>
      <c r="D34" s="757" t="s">
        <v>339</v>
      </c>
      <c r="E34" s="758" t="s">
        <v>339</v>
      </c>
      <c r="F34" s="759" t="s">
        <v>339</v>
      </c>
      <c r="G34" s="899" t="s">
        <v>338</v>
      </c>
      <c r="H34" s="899" t="s">
        <v>338</v>
      </c>
      <c r="I34" s="899" t="s">
        <v>338</v>
      </c>
      <c r="J34" s="899" t="s">
        <v>338</v>
      </c>
      <c r="K34" s="761" t="s">
        <v>338</v>
      </c>
      <c r="L34" s="126"/>
      <c r="M34" s="308"/>
      <c r="O34" s="209"/>
      <c r="P34" s="209"/>
      <c r="Q34" s="181"/>
      <c r="R34" s="181"/>
      <c r="S34" s="181"/>
      <c r="T34" s="181"/>
      <c r="U34" s="209"/>
      <c r="V34" s="209"/>
      <c r="W34" s="209"/>
      <c r="X34" s="209"/>
      <c r="Y34" s="126"/>
      <c r="AB34" s="209"/>
      <c r="AC34" s="209"/>
      <c r="AD34" s="181"/>
      <c r="AE34" s="181"/>
      <c r="AF34" s="181"/>
      <c r="AG34" s="181"/>
      <c r="AH34" s="209"/>
      <c r="AI34" s="209"/>
      <c r="AJ34" s="209"/>
      <c r="AK34" s="209"/>
      <c r="AL34" s="126"/>
      <c r="AN34" s="309"/>
    </row>
    <row r="35" spans="2:40">
      <c r="B35" s="756" t="s">
        <v>9</v>
      </c>
      <c r="C35" s="757">
        <v>3171.4661600000004</v>
      </c>
      <c r="D35" s="757">
        <v>3404.1818600000001</v>
      </c>
      <c r="E35" s="758">
        <v>5225.4140699999998</v>
      </c>
      <c r="F35" s="759" t="s">
        <v>339</v>
      </c>
      <c r="G35" s="899" t="s">
        <v>598</v>
      </c>
      <c r="H35" s="899" t="s">
        <v>334</v>
      </c>
      <c r="I35" s="899" t="s">
        <v>334</v>
      </c>
      <c r="J35" s="899" t="s">
        <v>334</v>
      </c>
      <c r="K35" s="761" t="s">
        <v>338</v>
      </c>
      <c r="L35" s="126"/>
      <c r="M35" s="308"/>
      <c r="O35" s="209"/>
      <c r="P35" s="209"/>
      <c r="Q35" s="181"/>
      <c r="R35" s="181"/>
      <c r="S35" s="181"/>
      <c r="T35" s="181"/>
      <c r="U35" s="209"/>
      <c r="V35" s="209"/>
      <c r="W35" s="209"/>
      <c r="X35" s="209"/>
      <c r="Y35" s="126"/>
      <c r="AB35" s="209"/>
      <c r="AC35" s="209"/>
      <c r="AD35" s="181"/>
      <c r="AE35" s="181"/>
      <c r="AF35" s="181"/>
      <c r="AG35" s="181"/>
      <c r="AH35" s="209"/>
      <c r="AI35" s="209"/>
      <c r="AJ35" s="209"/>
      <c r="AK35" s="209"/>
      <c r="AL35" s="126"/>
      <c r="AN35" s="309"/>
    </row>
    <row r="36" spans="2:40">
      <c r="B36" s="756" t="s">
        <v>323</v>
      </c>
      <c r="C36" s="757">
        <v>7114.604061</v>
      </c>
      <c r="D36" s="757">
        <v>18957.687061000001</v>
      </c>
      <c r="E36" s="758">
        <v>25599.028570999999</v>
      </c>
      <c r="F36" s="759" t="s">
        <v>339</v>
      </c>
      <c r="G36" s="899" t="s">
        <v>599</v>
      </c>
      <c r="H36" s="899" t="s">
        <v>334</v>
      </c>
      <c r="I36" s="899" t="s">
        <v>334</v>
      </c>
      <c r="J36" s="899" t="s">
        <v>334</v>
      </c>
      <c r="K36" s="761" t="s">
        <v>338</v>
      </c>
      <c r="L36" s="126"/>
      <c r="M36" s="308"/>
      <c r="O36" s="209"/>
      <c r="P36" s="209"/>
      <c r="Q36" s="181"/>
      <c r="R36" s="181"/>
      <c r="S36" s="181"/>
      <c r="T36" s="181"/>
      <c r="U36" s="209"/>
      <c r="V36" s="209"/>
      <c r="W36" s="209"/>
      <c r="X36" s="209"/>
      <c r="Y36" s="126"/>
      <c r="Z36" s="238"/>
      <c r="AB36" s="209"/>
      <c r="AC36" s="209"/>
      <c r="AD36" s="181"/>
      <c r="AE36" s="181"/>
      <c r="AF36" s="181"/>
      <c r="AG36" s="181"/>
      <c r="AH36" s="209"/>
      <c r="AI36" s="209"/>
      <c r="AJ36" s="209"/>
      <c r="AK36" s="209"/>
      <c r="AL36" s="126"/>
      <c r="AM36" s="238"/>
      <c r="AN36" s="309"/>
    </row>
    <row r="37" spans="2:40">
      <c r="B37" s="756" t="s">
        <v>94</v>
      </c>
      <c r="C37" s="757">
        <v>3718.886708</v>
      </c>
      <c r="D37" s="757">
        <v>3615.1358679999998</v>
      </c>
      <c r="E37" s="758">
        <v>2674.667238</v>
      </c>
      <c r="F37" s="759" t="s">
        <v>339</v>
      </c>
      <c r="G37" s="899" t="s">
        <v>600</v>
      </c>
      <c r="H37" s="899" t="s">
        <v>334</v>
      </c>
      <c r="I37" s="899" t="s">
        <v>334</v>
      </c>
      <c r="J37" s="899" t="s">
        <v>334</v>
      </c>
      <c r="K37" s="761" t="s">
        <v>338</v>
      </c>
      <c r="L37" s="126"/>
      <c r="M37" s="308"/>
      <c r="Q37" s="181"/>
      <c r="R37" s="181"/>
      <c r="S37" s="181"/>
      <c r="T37" s="181"/>
      <c r="U37" s="209"/>
      <c r="V37" s="209"/>
      <c r="W37" s="209"/>
      <c r="X37" s="209"/>
      <c r="Y37" s="126"/>
      <c r="AL37" s="126"/>
      <c r="AN37" s="309"/>
    </row>
    <row r="38" spans="2:40">
      <c r="B38" s="756" t="s">
        <v>60</v>
      </c>
      <c r="C38" s="757">
        <v>272.23080999999996</v>
      </c>
      <c r="D38" s="757">
        <v>328.38046099999997</v>
      </c>
      <c r="E38" s="758">
        <v>6229.8234510000002</v>
      </c>
      <c r="F38" s="759" t="s">
        <v>339</v>
      </c>
      <c r="G38" s="899" t="s">
        <v>599</v>
      </c>
      <c r="H38" s="899" t="s">
        <v>334</v>
      </c>
      <c r="I38" s="899" t="s">
        <v>334</v>
      </c>
      <c r="J38" s="899" t="s">
        <v>334</v>
      </c>
      <c r="K38" s="761" t="s">
        <v>338</v>
      </c>
      <c r="L38" s="126"/>
      <c r="M38" s="308"/>
      <c r="O38" s="209"/>
      <c r="P38" s="209"/>
      <c r="Q38" s="181"/>
      <c r="R38" s="181"/>
      <c r="S38" s="181"/>
      <c r="T38" s="181"/>
      <c r="U38" s="209"/>
      <c r="V38" s="209"/>
      <c r="W38" s="209"/>
      <c r="X38" s="209"/>
      <c r="Y38" s="126"/>
      <c r="AB38" s="209"/>
      <c r="AC38" s="209"/>
      <c r="AD38" s="181"/>
      <c r="AE38" s="181"/>
      <c r="AF38" s="181"/>
      <c r="AG38" s="181"/>
      <c r="AH38" s="209"/>
      <c r="AI38" s="209"/>
      <c r="AJ38" s="209"/>
      <c r="AK38" s="209"/>
      <c r="AL38" s="126"/>
      <c r="AN38" s="309"/>
    </row>
    <row r="39" spans="2:40">
      <c r="B39" s="756" t="s">
        <v>79</v>
      </c>
      <c r="C39" s="757">
        <v>101.11452799999999</v>
      </c>
      <c r="D39" s="757">
        <v>243.34556800000001</v>
      </c>
      <c r="E39" s="758">
        <v>2436.0917880000002</v>
      </c>
      <c r="F39" s="759" t="s">
        <v>339</v>
      </c>
      <c r="G39" s="899" t="s">
        <v>600</v>
      </c>
      <c r="H39" s="899" t="s">
        <v>334</v>
      </c>
      <c r="I39" s="899" t="s">
        <v>334</v>
      </c>
      <c r="J39" s="899" t="s">
        <v>334</v>
      </c>
      <c r="K39" s="761" t="s">
        <v>338</v>
      </c>
      <c r="L39" s="126"/>
      <c r="M39" s="308"/>
      <c r="O39" s="209"/>
      <c r="P39" s="209"/>
      <c r="Q39" s="181"/>
      <c r="R39" s="181"/>
      <c r="S39" s="181"/>
      <c r="T39" s="181"/>
      <c r="U39" s="209"/>
      <c r="V39" s="209"/>
      <c r="W39" s="209"/>
      <c r="X39" s="209"/>
      <c r="Y39" s="126"/>
      <c r="AB39" s="209"/>
      <c r="AC39" s="209"/>
      <c r="AD39" s="181"/>
      <c r="AE39" s="181"/>
      <c r="AF39" s="181"/>
      <c r="AG39" s="181"/>
      <c r="AH39" s="209"/>
      <c r="AI39" s="209"/>
      <c r="AJ39" s="209"/>
      <c r="AK39" s="209"/>
      <c r="AL39" s="126"/>
      <c r="AN39" s="309"/>
    </row>
    <row r="40" spans="2:40">
      <c r="B40" s="756" t="s">
        <v>65</v>
      </c>
      <c r="C40" s="757">
        <v>175.71491900000001</v>
      </c>
      <c r="D40" s="757" t="s">
        <v>339</v>
      </c>
      <c r="E40" s="758" t="s">
        <v>339</v>
      </c>
      <c r="F40" s="759" t="s">
        <v>339</v>
      </c>
      <c r="G40" s="899" t="s">
        <v>591</v>
      </c>
      <c r="H40" s="899" t="s">
        <v>334</v>
      </c>
      <c r="I40" s="899" t="s">
        <v>338</v>
      </c>
      <c r="J40" s="899" t="s">
        <v>338</v>
      </c>
      <c r="K40" s="761" t="s">
        <v>338</v>
      </c>
      <c r="L40" s="126"/>
      <c r="M40" s="308"/>
      <c r="O40" s="209"/>
      <c r="P40" s="209"/>
      <c r="Q40" s="181"/>
      <c r="R40" s="181"/>
      <c r="S40" s="181"/>
      <c r="T40" s="181"/>
      <c r="U40" s="209"/>
      <c r="V40" s="209"/>
      <c r="W40" s="209"/>
      <c r="X40" s="209"/>
      <c r="Y40" s="126"/>
      <c r="AB40" s="209"/>
      <c r="AC40" s="209"/>
      <c r="AD40" s="181"/>
      <c r="AE40" s="181"/>
      <c r="AF40" s="181"/>
      <c r="AG40" s="181"/>
      <c r="AH40" s="209"/>
      <c r="AI40" s="209"/>
      <c r="AJ40" s="209"/>
      <c r="AK40" s="209"/>
      <c r="AL40" s="126"/>
      <c r="AN40" s="309"/>
    </row>
    <row r="41" spans="2:40">
      <c r="B41" s="756" t="s">
        <v>57</v>
      </c>
      <c r="C41" s="757" t="s">
        <v>339</v>
      </c>
      <c r="D41" s="757" t="s">
        <v>339</v>
      </c>
      <c r="E41" s="758">
        <v>610.59000800000001</v>
      </c>
      <c r="F41" s="759" t="s">
        <v>339</v>
      </c>
      <c r="G41" s="899" t="s">
        <v>600</v>
      </c>
      <c r="H41" s="899" t="s">
        <v>338</v>
      </c>
      <c r="I41" s="899" t="s">
        <v>338</v>
      </c>
      <c r="J41" s="899" t="s">
        <v>334</v>
      </c>
      <c r="K41" s="761" t="s">
        <v>338</v>
      </c>
      <c r="L41" s="126"/>
      <c r="M41" s="308"/>
      <c r="O41" s="209"/>
      <c r="P41" s="209"/>
      <c r="Q41" s="181"/>
      <c r="R41" s="181"/>
      <c r="S41" s="181"/>
      <c r="T41" s="181"/>
      <c r="U41" s="209"/>
      <c r="V41" s="209"/>
      <c r="W41" s="209"/>
      <c r="X41" s="209"/>
      <c r="Y41" s="126"/>
      <c r="AB41" s="209"/>
      <c r="AC41" s="209"/>
      <c r="AD41" s="181"/>
      <c r="AE41" s="181"/>
      <c r="AF41" s="181"/>
      <c r="AG41" s="181"/>
      <c r="AH41" s="209"/>
      <c r="AI41" s="209"/>
      <c r="AJ41" s="209"/>
      <c r="AK41" s="209"/>
      <c r="AL41" s="126"/>
      <c r="AN41" s="309"/>
    </row>
    <row r="42" spans="2:40">
      <c r="B42" s="756" t="s">
        <v>38</v>
      </c>
      <c r="C42" s="757">
        <v>10238.121999999999</v>
      </c>
      <c r="D42" s="757">
        <v>13890.775</v>
      </c>
      <c r="E42" s="758">
        <v>24671.09</v>
      </c>
      <c r="F42" s="759">
        <v>14427.968000000001</v>
      </c>
      <c r="G42" s="899" t="s">
        <v>592</v>
      </c>
      <c r="H42" s="899" t="s">
        <v>338</v>
      </c>
      <c r="I42" s="899" t="s">
        <v>338</v>
      </c>
      <c r="J42" s="899" t="s">
        <v>338</v>
      </c>
      <c r="K42" s="761" t="s">
        <v>338</v>
      </c>
      <c r="L42" s="126"/>
      <c r="M42" s="308"/>
      <c r="O42" s="209"/>
      <c r="P42" s="209"/>
      <c r="Q42" s="181"/>
      <c r="R42" s="181"/>
      <c r="S42" s="181"/>
      <c r="T42" s="181"/>
      <c r="U42" s="209"/>
      <c r="V42" s="209"/>
      <c r="W42" s="209"/>
      <c r="X42" s="209"/>
      <c r="Y42" s="126"/>
      <c r="AB42" s="209"/>
      <c r="AC42" s="209"/>
      <c r="AD42" s="181"/>
      <c r="AE42" s="181"/>
      <c r="AF42" s="181"/>
      <c r="AG42" s="181"/>
      <c r="AH42" s="209"/>
      <c r="AI42" s="209"/>
      <c r="AJ42" s="209"/>
      <c r="AK42" s="209"/>
      <c r="AL42" s="126"/>
      <c r="AN42" s="309"/>
    </row>
    <row r="43" spans="2:40">
      <c r="B43" s="756" t="s">
        <v>58</v>
      </c>
      <c r="C43" s="757">
        <v>5259.0155999999997</v>
      </c>
      <c r="D43" s="757">
        <v>5166.8856999999998</v>
      </c>
      <c r="E43" s="758">
        <v>9609.7949000000008</v>
      </c>
      <c r="F43" s="759">
        <v>6487.3477000000003</v>
      </c>
      <c r="G43" s="899" t="s">
        <v>592</v>
      </c>
      <c r="H43" s="899" t="s">
        <v>338</v>
      </c>
      <c r="I43" s="899" t="s">
        <v>338</v>
      </c>
      <c r="J43" s="899" t="s">
        <v>338</v>
      </c>
      <c r="K43" s="761" t="s">
        <v>338</v>
      </c>
      <c r="L43" s="126"/>
      <c r="M43" s="308"/>
      <c r="O43" s="209"/>
      <c r="P43" s="209"/>
      <c r="Q43" s="181"/>
      <c r="R43" s="181"/>
      <c r="S43" s="181"/>
      <c r="T43" s="181"/>
      <c r="U43" s="209"/>
      <c r="V43" s="209"/>
      <c r="W43" s="209"/>
      <c r="X43" s="209"/>
      <c r="Y43" s="126"/>
      <c r="AB43" s="209"/>
      <c r="AC43" s="209"/>
      <c r="AD43" s="181"/>
      <c r="AE43" s="181"/>
      <c r="AF43" s="181"/>
      <c r="AG43" s="181"/>
      <c r="AH43" s="209"/>
      <c r="AI43" s="209"/>
      <c r="AJ43" s="209"/>
      <c r="AK43" s="209"/>
      <c r="AL43" s="126"/>
      <c r="AN43" s="309"/>
    </row>
    <row r="44" spans="2:40">
      <c r="B44" s="756" t="s">
        <v>1</v>
      </c>
      <c r="C44" s="757" t="s">
        <v>339</v>
      </c>
      <c r="D44" s="757" t="s">
        <v>339</v>
      </c>
      <c r="E44" s="758" t="s">
        <v>339</v>
      </c>
      <c r="F44" s="759" t="s">
        <v>339</v>
      </c>
      <c r="G44" s="899" t="s">
        <v>338</v>
      </c>
      <c r="H44" s="899" t="s">
        <v>338</v>
      </c>
      <c r="I44" s="899" t="s">
        <v>338</v>
      </c>
      <c r="J44" s="899" t="s">
        <v>338</v>
      </c>
      <c r="K44" s="761" t="s">
        <v>338</v>
      </c>
      <c r="L44" s="126"/>
      <c r="M44" s="308"/>
      <c r="O44" s="209"/>
      <c r="P44" s="209"/>
      <c r="Q44" s="181"/>
      <c r="R44" s="181"/>
      <c r="S44" s="181"/>
      <c r="T44" s="181"/>
      <c r="U44" s="209"/>
      <c r="V44" s="209"/>
      <c r="W44" s="209"/>
      <c r="X44" s="209"/>
      <c r="Y44" s="126"/>
      <c r="Z44" s="238"/>
      <c r="AB44" s="209"/>
      <c r="AC44" s="209"/>
      <c r="AD44" s="181"/>
      <c r="AE44" s="181"/>
      <c r="AF44" s="181"/>
      <c r="AG44" s="181"/>
      <c r="AH44" s="209"/>
      <c r="AI44" s="209"/>
      <c r="AJ44" s="209"/>
      <c r="AK44" s="209"/>
      <c r="AL44" s="126"/>
      <c r="AM44" s="238"/>
      <c r="AN44" s="309"/>
    </row>
    <row r="45" spans="2:40">
      <c r="B45" s="756" t="s">
        <v>31</v>
      </c>
      <c r="C45" s="757">
        <v>3494.4629</v>
      </c>
      <c r="D45" s="757">
        <v>4177.2222000000002</v>
      </c>
      <c r="E45" s="758">
        <v>2334.8823000000002</v>
      </c>
      <c r="F45" s="759">
        <v>3537.7550999999999</v>
      </c>
      <c r="G45" s="899" t="s">
        <v>497</v>
      </c>
      <c r="H45" s="899" t="s">
        <v>338</v>
      </c>
      <c r="I45" s="899" t="s">
        <v>338</v>
      </c>
      <c r="J45" s="899" t="s">
        <v>338</v>
      </c>
      <c r="K45" s="761" t="s">
        <v>338</v>
      </c>
      <c r="L45" s="126"/>
      <c r="M45" s="308"/>
      <c r="O45" s="209"/>
      <c r="P45" s="209"/>
      <c r="Q45" s="181"/>
      <c r="R45" s="181"/>
      <c r="S45" s="181"/>
      <c r="T45" s="181"/>
      <c r="U45" s="209"/>
      <c r="V45" s="209"/>
      <c r="W45" s="209"/>
      <c r="X45" s="209"/>
      <c r="Y45" s="126"/>
      <c r="AB45" s="209"/>
      <c r="AC45" s="209"/>
      <c r="AN45" s="309"/>
    </row>
    <row r="46" spans="2:40">
      <c r="B46" s="756" t="s">
        <v>113</v>
      </c>
      <c r="C46" s="757">
        <v>3674.981542</v>
      </c>
      <c r="D46" s="757">
        <v>3730.330872</v>
      </c>
      <c r="E46" s="758">
        <v>6619.5355220000001</v>
      </c>
      <c r="F46" s="759" t="s">
        <v>339</v>
      </c>
      <c r="G46" s="899" t="s">
        <v>497</v>
      </c>
      <c r="H46" s="899" t="s">
        <v>334</v>
      </c>
      <c r="I46" s="899" t="s">
        <v>334</v>
      </c>
      <c r="J46" s="899" t="s">
        <v>334</v>
      </c>
      <c r="K46" s="761" t="s">
        <v>338</v>
      </c>
      <c r="L46" s="126"/>
      <c r="M46" s="308"/>
      <c r="O46" s="209"/>
      <c r="P46" s="209"/>
      <c r="Q46" s="181"/>
      <c r="R46" s="181"/>
      <c r="S46" s="181"/>
      <c r="T46" s="181"/>
      <c r="U46" s="209"/>
      <c r="V46" s="209"/>
      <c r="W46" s="209"/>
      <c r="X46" s="209"/>
      <c r="Y46" s="126"/>
      <c r="AB46" s="209"/>
      <c r="AC46" s="209"/>
      <c r="AD46" s="181"/>
      <c r="AE46" s="181"/>
      <c r="AF46" s="181"/>
      <c r="AG46" s="181"/>
      <c r="AH46" s="209"/>
      <c r="AI46" s="209"/>
      <c r="AJ46" s="209"/>
      <c r="AK46" s="209"/>
      <c r="AL46" s="126"/>
      <c r="AN46" s="309"/>
    </row>
    <row r="47" spans="2:40">
      <c r="B47" s="756" t="s">
        <v>324</v>
      </c>
      <c r="C47" s="757">
        <v>556.05574200000001</v>
      </c>
      <c r="D47" s="757">
        <v>768.15563199999997</v>
      </c>
      <c r="E47" s="758">
        <v>5889.2587320000002</v>
      </c>
      <c r="F47" s="759" t="s">
        <v>339</v>
      </c>
      <c r="G47" s="899" t="s">
        <v>497</v>
      </c>
      <c r="H47" s="899" t="s">
        <v>334</v>
      </c>
      <c r="I47" s="899" t="s">
        <v>334</v>
      </c>
      <c r="J47" s="899" t="s">
        <v>334</v>
      </c>
      <c r="K47" s="761" t="s">
        <v>338</v>
      </c>
      <c r="L47" s="126"/>
      <c r="M47" s="308"/>
      <c r="O47" s="209"/>
      <c r="P47" s="209"/>
      <c r="Q47" s="181"/>
      <c r="R47" s="181"/>
      <c r="S47" s="181"/>
      <c r="T47" s="181"/>
      <c r="U47" s="209"/>
      <c r="V47" s="209"/>
      <c r="W47" s="209"/>
      <c r="X47" s="209"/>
      <c r="Y47" s="126"/>
      <c r="AB47" s="209"/>
      <c r="AC47" s="209"/>
      <c r="AL47" s="126"/>
      <c r="AN47" s="309"/>
    </row>
    <row r="48" spans="2:40">
      <c r="B48" s="756" t="s">
        <v>114</v>
      </c>
      <c r="C48" s="757" t="s">
        <v>339</v>
      </c>
      <c r="D48" s="757" t="s">
        <v>339</v>
      </c>
      <c r="E48" s="758">
        <v>5614.4778180000003</v>
      </c>
      <c r="F48" s="759" t="s">
        <v>339</v>
      </c>
      <c r="G48" s="899" t="s">
        <v>600</v>
      </c>
      <c r="H48" s="899" t="s">
        <v>338</v>
      </c>
      <c r="I48" s="899" t="s">
        <v>338</v>
      </c>
      <c r="J48" s="899" t="s">
        <v>334</v>
      </c>
      <c r="K48" s="761" t="s">
        <v>338</v>
      </c>
      <c r="L48" s="126"/>
      <c r="M48" s="308"/>
      <c r="O48" s="209"/>
      <c r="P48" s="209"/>
      <c r="Q48" s="181"/>
      <c r="R48" s="181"/>
      <c r="S48" s="181"/>
      <c r="T48" s="181"/>
      <c r="U48" s="209"/>
      <c r="V48" s="209"/>
      <c r="W48" s="209"/>
      <c r="X48" s="209"/>
      <c r="Y48" s="126"/>
      <c r="AB48" s="209"/>
      <c r="AC48" s="209"/>
      <c r="AD48" s="181"/>
      <c r="AE48" s="181"/>
      <c r="AF48" s="181"/>
      <c r="AG48" s="181"/>
      <c r="AH48" s="209"/>
      <c r="AI48" s="209"/>
      <c r="AJ48" s="209"/>
      <c r="AK48" s="209"/>
      <c r="AL48" s="126"/>
      <c r="AN48" s="309"/>
    </row>
    <row r="49" spans="2:41">
      <c r="B49" s="756" t="s">
        <v>73</v>
      </c>
      <c r="C49" s="757" t="s">
        <v>339</v>
      </c>
      <c r="D49" s="757" t="s">
        <v>339</v>
      </c>
      <c r="E49" s="758" t="s">
        <v>339</v>
      </c>
      <c r="F49" s="759" t="s">
        <v>339</v>
      </c>
      <c r="G49" s="899" t="s">
        <v>338</v>
      </c>
      <c r="H49" s="899" t="s">
        <v>338</v>
      </c>
      <c r="I49" s="899" t="s">
        <v>338</v>
      </c>
      <c r="J49" s="899" t="s">
        <v>338</v>
      </c>
      <c r="K49" s="761" t="s">
        <v>338</v>
      </c>
      <c r="L49" s="126"/>
      <c r="M49" s="308"/>
      <c r="O49" s="209"/>
      <c r="P49" s="209"/>
      <c r="Q49" s="181"/>
      <c r="R49" s="181"/>
      <c r="S49" s="181"/>
      <c r="T49" s="181"/>
      <c r="U49" s="209"/>
      <c r="V49" s="209"/>
      <c r="W49" s="209"/>
      <c r="X49" s="209"/>
      <c r="Y49" s="126"/>
      <c r="AB49" s="209"/>
      <c r="AC49" s="209"/>
      <c r="AL49" s="126"/>
      <c r="AN49" s="309"/>
    </row>
    <row r="50" spans="2:41">
      <c r="B50" s="756" t="s">
        <v>138</v>
      </c>
      <c r="C50" s="757">
        <v>10738.231601</v>
      </c>
      <c r="D50" s="757">
        <v>13234.184071</v>
      </c>
      <c r="E50" s="758">
        <v>8931.7080010000009</v>
      </c>
      <c r="F50" s="759" t="s">
        <v>339</v>
      </c>
      <c r="G50" s="899" t="s">
        <v>599</v>
      </c>
      <c r="H50" s="899" t="s">
        <v>334</v>
      </c>
      <c r="I50" s="899" t="s">
        <v>334</v>
      </c>
      <c r="J50" s="899" t="s">
        <v>334</v>
      </c>
      <c r="K50" s="761" t="s">
        <v>338</v>
      </c>
      <c r="L50" s="126"/>
      <c r="M50" s="308"/>
      <c r="O50" s="209"/>
      <c r="P50" s="209"/>
      <c r="Q50" s="181"/>
      <c r="R50" s="181"/>
      <c r="S50" s="181"/>
      <c r="T50" s="181"/>
      <c r="U50" s="209"/>
      <c r="V50" s="209"/>
      <c r="W50" s="209"/>
      <c r="X50" s="209"/>
      <c r="Y50" s="126"/>
      <c r="AB50" s="209"/>
      <c r="AC50" s="209"/>
      <c r="AL50" s="126"/>
      <c r="AN50" s="309"/>
    </row>
    <row r="51" spans="2:41">
      <c r="B51" s="756" t="s">
        <v>80</v>
      </c>
      <c r="C51" s="757">
        <v>5970.6181999999999</v>
      </c>
      <c r="D51" s="757">
        <v>9665.7139000000006</v>
      </c>
      <c r="E51" s="758">
        <v>11484.276</v>
      </c>
      <c r="F51" s="759">
        <v>8732.2764000000006</v>
      </c>
      <c r="G51" s="899" t="s">
        <v>592</v>
      </c>
      <c r="H51" s="899" t="s">
        <v>338</v>
      </c>
      <c r="I51" s="899" t="s">
        <v>338</v>
      </c>
      <c r="J51" s="899" t="s">
        <v>338</v>
      </c>
      <c r="K51" s="761" t="s">
        <v>338</v>
      </c>
      <c r="L51" s="126"/>
      <c r="M51" s="308"/>
      <c r="O51" s="209"/>
      <c r="P51" s="209"/>
      <c r="Q51" s="181"/>
      <c r="R51" s="181"/>
      <c r="S51" s="181"/>
      <c r="T51" s="181"/>
      <c r="U51" s="209"/>
      <c r="V51" s="209"/>
      <c r="W51" s="209"/>
      <c r="X51" s="209"/>
      <c r="Y51" s="126"/>
      <c r="AB51" s="209"/>
      <c r="AC51" s="209"/>
      <c r="AD51" s="181"/>
      <c r="AE51" s="181"/>
      <c r="AF51" s="181"/>
      <c r="AG51" s="181"/>
      <c r="AH51" s="209"/>
      <c r="AI51" s="209"/>
      <c r="AJ51" s="209"/>
      <c r="AK51" s="209"/>
      <c r="AL51" s="126"/>
      <c r="AN51" s="309"/>
    </row>
    <row r="52" spans="2:41">
      <c r="B52" s="756" t="s">
        <v>103</v>
      </c>
      <c r="C52" s="757">
        <v>13277.804</v>
      </c>
      <c r="D52" s="757">
        <v>11164.267</v>
      </c>
      <c r="E52" s="758">
        <v>18062.096000000001</v>
      </c>
      <c r="F52" s="759">
        <v>13499.192999999999</v>
      </c>
      <c r="G52" s="899" t="s">
        <v>592</v>
      </c>
      <c r="H52" s="899" t="s">
        <v>338</v>
      </c>
      <c r="I52" s="899" t="s">
        <v>338</v>
      </c>
      <c r="J52" s="899" t="s">
        <v>338</v>
      </c>
      <c r="K52" s="761" t="s">
        <v>338</v>
      </c>
      <c r="L52" s="126"/>
      <c r="M52" s="308"/>
      <c r="O52" s="209"/>
      <c r="P52" s="209"/>
      <c r="Q52" s="181"/>
      <c r="R52" s="181"/>
      <c r="S52" s="181"/>
      <c r="T52" s="181"/>
      <c r="U52" s="209"/>
      <c r="V52" s="209"/>
      <c r="W52" s="209"/>
      <c r="X52" s="209"/>
      <c r="Y52" s="126"/>
      <c r="Z52" s="238"/>
      <c r="AB52" s="209"/>
      <c r="AC52" s="209"/>
      <c r="AD52" s="181"/>
      <c r="AE52" s="181"/>
      <c r="AF52" s="181"/>
      <c r="AG52" s="181"/>
      <c r="AH52" s="209"/>
      <c r="AI52" s="209"/>
      <c r="AJ52" s="209"/>
      <c r="AK52" s="209"/>
      <c r="AL52" s="126"/>
      <c r="AM52" s="238"/>
      <c r="AN52" s="309"/>
      <c r="AO52" s="209"/>
    </row>
    <row r="53" spans="2:41">
      <c r="B53" s="756" t="s">
        <v>64</v>
      </c>
      <c r="C53" s="757">
        <v>1067.3296710000002</v>
      </c>
      <c r="D53" s="757">
        <v>593.12042099999996</v>
      </c>
      <c r="E53" s="758">
        <v>6021.8839699999999</v>
      </c>
      <c r="F53" s="759" t="s">
        <v>339</v>
      </c>
      <c r="G53" s="899" t="s">
        <v>598</v>
      </c>
      <c r="H53" s="899" t="s">
        <v>334</v>
      </c>
      <c r="I53" s="899" t="s">
        <v>334</v>
      </c>
      <c r="J53" s="899" t="s">
        <v>334</v>
      </c>
      <c r="K53" s="761" t="s">
        <v>338</v>
      </c>
      <c r="L53" s="126"/>
      <c r="M53" s="308"/>
      <c r="Q53" s="181"/>
      <c r="R53" s="181"/>
      <c r="S53" s="181"/>
      <c r="T53" s="181"/>
      <c r="U53" s="209"/>
      <c r="V53" s="209"/>
      <c r="W53" s="209"/>
      <c r="X53" s="209"/>
      <c r="Y53" s="126"/>
      <c r="AE53" s="181"/>
      <c r="AG53" s="181"/>
      <c r="AI53" s="209"/>
      <c r="AJ53" s="209"/>
      <c r="AK53" s="209"/>
      <c r="AL53" s="126"/>
      <c r="AN53" s="309"/>
      <c r="AO53" s="209"/>
    </row>
    <row r="54" spans="2:41">
      <c r="B54" s="756" t="s">
        <v>19</v>
      </c>
      <c r="C54" s="757">
        <v>1111.9390619999999</v>
      </c>
      <c r="D54" s="757">
        <v>1558.2632719999999</v>
      </c>
      <c r="E54" s="758" t="s">
        <v>339</v>
      </c>
      <c r="F54" s="759" t="s">
        <v>339</v>
      </c>
      <c r="G54" s="899" t="s">
        <v>592</v>
      </c>
      <c r="H54" s="899" t="s">
        <v>334</v>
      </c>
      <c r="I54" s="899" t="s">
        <v>334</v>
      </c>
      <c r="J54" s="899" t="s">
        <v>338</v>
      </c>
      <c r="K54" s="761" t="s">
        <v>338</v>
      </c>
      <c r="L54" s="126"/>
      <c r="M54" s="308"/>
      <c r="O54" s="209"/>
      <c r="P54" s="209"/>
      <c r="Q54" s="181"/>
      <c r="R54" s="181"/>
      <c r="S54" s="181"/>
      <c r="T54" s="181"/>
      <c r="U54" s="209"/>
      <c r="V54" s="209"/>
      <c r="W54" s="209"/>
      <c r="X54" s="209"/>
      <c r="Y54" s="126"/>
      <c r="AB54" s="209"/>
      <c r="AC54" s="209"/>
      <c r="AL54" s="126"/>
      <c r="AN54" s="309"/>
      <c r="AO54" s="209"/>
    </row>
    <row r="55" spans="2:41">
      <c r="B55" s="756" t="s">
        <v>100</v>
      </c>
      <c r="C55" s="757">
        <v>1273.6156120000001</v>
      </c>
      <c r="D55" s="757">
        <v>1185.367422</v>
      </c>
      <c r="E55" s="758">
        <v>924.40602200000001</v>
      </c>
      <c r="F55" s="759" t="s">
        <v>339</v>
      </c>
      <c r="G55" s="899" t="s">
        <v>497</v>
      </c>
      <c r="H55" s="899" t="s">
        <v>334</v>
      </c>
      <c r="I55" s="899" t="s">
        <v>334</v>
      </c>
      <c r="J55" s="899" t="s">
        <v>334</v>
      </c>
      <c r="K55" s="761" t="s">
        <v>338</v>
      </c>
      <c r="L55" s="126"/>
      <c r="M55" s="308"/>
      <c r="O55" s="209"/>
      <c r="P55" s="209"/>
      <c r="Q55" s="181"/>
      <c r="R55" s="181"/>
      <c r="S55" s="181"/>
      <c r="T55" s="181"/>
      <c r="U55" s="209"/>
      <c r="V55" s="209"/>
      <c r="W55" s="209"/>
      <c r="X55" s="209"/>
      <c r="Y55" s="126"/>
      <c r="AB55" s="209"/>
      <c r="AC55" s="209"/>
      <c r="AD55" s="181"/>
      <c r="AE55" s="181"/>
      <c r="AF55" s="181"/>
      <c r="AG55" s="181"/>
      <c r="AH55" s="209"/>
      <c r="AI55" s="209"/>
      <c r="AJ55" s="209"/>
      <c r="AK55" s="209"/>
      <c r="AL55" s="126"/>
      <c r="AN55" s="309"/>
      <c r="AO55" s="209"/>
    </row>
    <row r="56" spans="2:41">
      <c r="B56" s="756" t="s">
        <v>134</v>
      </c>
      <c r="C56" s="757">
        <v>7480.6763000000001</v>
      </c>
      <c r="D56" s="757">
        <v>7404.0438999999997</v>
      </c>
      <c r="E56" s="758">
        <v>14580.328</v>
      </c>
      <c r="F56" s="759">
        <v>8945.9403999999995</v>
      </c>
      <c r="G56" s="899" t="s">
        <v>592</v>
      </c>
      <c r="H56" s="899" t="s">
        <v>338</v>
      </c>
      <c r="I56" s="899" t="s">
        <v>338</v>
      </c>
      <c r="J56" s="899" t="s">
        <v>338</v>
      </c>
      <c r="K56" s="761" t="s">
        <v>338</v>
      </c>
      <c r="L56" s="126"/>
      <c r="M56" s="308"/>
      <c r="O56" s="209"/>
      <c r="P56" s="209"/>
      <c r="Q56" s="181"/>
      <c r="R56" s="181"/>
      <c r="S56" s="181"/>
      <c r="T56" s="181"/>
      <c r="U56" s="209"/>
      <c r="V56" s="209"/>
      <c r="W56" s="209"/>
      <c r="X56" s="209"/>
      <c r="Y56" s="126"/>
      <c r="AB56" s="209"/>
      <c r="AC56" s="209"/>
      <c r="AL56" s="126"/>
      <c r="AN56" s="309"/>
      <c r="AO56" s="209"/>
    </row>
    <row r="57" spans="2:41">
      <c r="B57" s="756" t="s">
        <v>17</v>
      </c>
      <c r="C57" s="757">
        <v>117.68916</v>
      </c>
      <c r="D57" s="757">
        <v>250.47883999999999</v>
      </c>
      <c r="E57" s="758">
        <v>3641.2307489999998</v>
      </c>
      <c r="F57" s="759" t="s">
        <v>339</v>
      </c>
      <c r="G57" s="899" t="s">
        <v>598</v>
      </c>
      <c r="H57" s="899" t="s">
        <v>334</v>
      </c>
      <c r="I57" s="899" t="s">
        <v>334</v>
      </c>
      <c r="J57" s="899" t="s">
        <v>334</v>
      </c>
      <c r="K57" s="761" t="s">
        <v>338</v>
      </c>
      <c r="L57" s="126"/>
      <c r="M57" s="308"/>
      <c r="O57" s="209"/>
      <c r="P57" s="209"/>
      <c r="Q57" s="181"/>
      <c r="R57" s="181"/>
      <c r="S57" s="181"/>
      <c r="T57" s="181"/>
      <c r="U57" s="209"/>
      <c r="V57" s="209"/>
      <c r="W57" s="209"/>
      <c r="X57" s="209"/>
      <c r="Y57" s="126"/>
      <c r="AB57" s="209"/>
      <c r="AC57" s="209"/>
      <c r="AD57" s="181"/>
      <c r="AE57" s="181"/>
      <c r="AF57" s="181"/>
      <c r="AG57" s="181"/>
      <c r="AH57" s="209"/>
      <c r="AI57" s="209"/>
      <c r="AJ57" s="209"/>
      <c r="AK57" s="209"/>
      <c r="AL57" s="126"/>
      <c r="AN57" s="309"/>
      <c r="AO57" s="209"/>
    </row>
    <row r="58" spans="2:41">
      <c r="B58" s="756" t="s">
        <v>105</v>
      </c>
      <c r="C58" s="757">
        <v>9633.0596000000005</v>
      </c>
      <c r="D58" s="757">
        <v>10454.02</v>
      </c>
      <c r="E58" s="758">
        <v>17729.726999999999</v>
      </c>
      <c r="F58" s="759">
        <v>11636.723</v>
      </c>
      <c r="G58" s="899" t="s">
        <v>592</v>
      </c>
      <c r="H58" s="899" t="s">
        <v>338</v>
      </c>
      <c r="I58" s="899" t="s">
        <v>338</v>
      </c>
      <c r="J58" s="899" t="s">
        <v>338</v>
      </c>
      <c r="K58" s="761" t="s">
        <v>338</v>
      </c>
      <c r="L58" s="126"/>
      <c r="M58" s="308"/>
      <c r="Q58" s="181"/>
      <c r="R58" s="181"/>
      <c r="S58" s="181"/>
      <c r="T58" s="181"/>
      <c r="U58" s="209"/>
      <c r="V58" s="209"/>
      <c r="W58" s="209"/>
      <c r="X58" s="209"/>
      <c r="Y58" s="126"/>
      <c r="AL58" s="126"/>
      <c r="AN58" s="309"/>
      <c r="AO58" s="194"/>
    </row>
    <row r="59" spans="2:41">
      <c r="B59" s="756" t="s">
        <v>24</v>
      </c>
      <c r="C59" s="757">
        <v>8319.3153999999995</v>
      </c>
      <c r="D59" s="757">
        <v>12747.736999999999</v>
      </c>
      <c r="E59" s="758">
        <v>16951.532999999999</v>
      </c>
      <c r="F59" s="759">
        <v>12079.779</v>
      </c>
      <c r="G59" s="899" t="s">
        <v>592</v>
      </c>
      <c r="H59" s="899" t="s">
        <v>338</v>
      </c>
      <c r="I59" s="899" t="s">
        <v>338</v>
      </c>
      <c r="J59" s="899" t="s">
        <v>338</v>
      </c>
      <c r="K59" s="761" t="s">
        <v>338</v>
      </c>
      <c r="L59" s="126"/>
      <c r="M59" s="308"/>
      <c r="Q59" s="181"/>
      <c r="R59" s="181"/>
      <c r="S59" s="181"/>
      <c r="T59" s="181"/>
      <c r="U59" s="209"/>
      <c r="V59" s="209"/>
      <c r="W59" s="209"/>
      <c r="X59" s="209"/>
      <c r="Y59" s="126"/>
      <c r="Z59" s="244"/>
      <c r="AD59" s="181"/>
      <c r="AE59" s="181"/>
      <c r="AF59" s="181"/>
      <c r="AG59" s="181"/>
      <c r="AH59" s="209"/>
      <c r="AI59" s="209"/>
      <c r="AJ59" s="209"/>
      <c r="AK59" s="209"/>
      <c r="AL59" s="126"/>
      <c r="AM59" s="244"/>
      <c r="AN59" s="309"/>
      <c r="AO59" s="209"/>
    </row>
    <row r="60" spans="2:41">
      <c r="B60" s="756" t="s">
        <v>131</v>
      </c>
      <c r="C60" s="757" t="s">
        <v>339</v>
      </c>
      <c r="D60" s="757" t="s">
        <v>339</v>
      </c>
      <c r="E60" s="758" t="s">
        <v>339</v>
      </c>
      <c r="F60" s="759" t="s">
        <v>339</v>
      </c>
      <c r="G60" s="899" t="s">
        <v>338</v>
      </c>
      <c r="H60" s="899" t="s">
        <v>338</v>
      </c>
      <c r="I60" s="899" t="s">
        <v>338</v>
      </c>
      <c r="J60" s="899" t="s">
        <v>338</v>
      </c>
      <c r="K60" s="761" t="s">
        <v>338</v>
      </c>
      <c r="L60" s="126"/>
      <c r="M60" s="308"/>
      <c r="O60" s="209"/>
      <c r="P60" s="209"/>
      <c r="Q60" s="181"/>
      <c r="R60" s="181"/>
      <c r="S60" s="181"/>
      <c r="T60" s="181"/>
      <c r="U60" s="209"/>
      <c r="V60" s="209"/>
      <c r="W60" s="209"/>
      <c r="X60" s="209"/>
      <c r="Y60" s="126"/>
      <c r="Z60" s="311"/>
      <c r="AB60" s="209"/>
      <c r="AC60" s="209"/>
      <c r="AM60" s="311"/>
      <c r="AN60" s="309"/>
      <c r="AO60" s="209"/>
    </row>
    <row r="61" spans="2:41">
      <c r="B61" s="756" t="s">
        <v>222</v>
      </c>
      <c r="C61" s="757">
        <v>132.29181</v>
      </c>
      <c r="D61" s="757" t="s">
        <v>339</v>
      </c>
      <c r="E61" s="758" t="s">
        <v>339</v>
      </c>
      <c r="F61" s="759" t="s">
        <v>339</v>
      </c>
      <c r="G61" s="899" t="s">
        <v>598</v>
      </c>
      <c r="H61" s="899" t="s">
        <v>334</v>
      </c>
      <c r="I61" s="899" t="s">
        <v>338</v>
      </c>
      <c r="J61" s="899" t="s">
        <v>338</v>
      </c>
      <c r="K61" s="761" t="s">
        <v>338</v>
      </c>
      <c r="L61" s="126"/>
      <c r="M61" s="308"/>
      <c r="O61" s="209"/>
      <c r="P61" s="209"/>
      <c r="Q61" s="181"/>
      <c r="R61" s="181"/>
      <c r="S61" s="181"/>
      <c r="T61" s="181"/>
      <c r="U61" s="209"/>
      <c r="V61" s="209"/>
      <c r="W61" s="209"/>
      <c r="X61" s="209"/>
      <c r="Y61" s="126"/>
      <c r="Z61" s="290"/>
      <c r="AB61" s="209"/>
      <c r="AC61" s="209"/>
      <c r="AD61" s="181"/>
      <c r="AE61" s="181"/>
      <c r="AF61" s="181"/>
      <c r="AG61" s="181"/>
      <c r="AH61" s="209"/>
      <c r="AI61" s="209"/>
      <c r="AJ61" s="209"/>
      <c r="AK61" s="209"/>
      <c r="AL61" s="126"/>
      <c r="AM61" s="290"/>
      <c r="AN61" s="309"/>
      <c r="AO61" s="209"/>
    </row>
    <row r="62" spans="2:41">
      <c r="B62" s="756" t="s">
        <v>112</v>
      </c>
      <c r="C62" s="757" t="s">
        <v>339</v>
      </c>
      <c r="D62" s="757" t="s">
        <v>339</v>
      </c>
      <c r="E62" s="758">
        <v>1069.6499719999999</v>
      </c>
      <c r="F62" s="759" t="s">
        <v>339</v>
      </c>
      <c r="G62" s="899" t="s">
        <v>592</v>
      </c>
      <c r="H62" s="899" t="s">
        <v>338</v>
      </c>
      <c r="I62" s="899" t="s">
        <v>338</v>
      </c>
      <c r="J62" s="899" t="s">
        <v>334</v>
      </c>
      <c r="K62" s="761" t="s">
        <v>338</v>
      </c>
      <c r="L62" s="126"/>
      <c r="M62" s="308"/>
      <c r="O62" s="209"/>
      <c r="P62" s="209"/>
      <c r="Q62" s="181"/>
      <c r="R62" s="181"/>
      <c r="S62" s="181"/>
      <c r="T62" s="181"/>
      <c r="U62" s="209"/>
      <c r="V62" s="209"/>
      <c r="W62" s="209"/>
      <c r="X62" s="209"/>
      <c r="Y62" s="126"/>
      <c r="AB62" s="209"/>
      <c r="AC62" s="209"/>
      <c r="AD62" s="181"/>
      <c r="AE62" s="181"/>
      <c r="AF62" s="181"/>
      <c r="AG62" s="181"/>
      <c r="AH62" s="209"/>
      <c r="AI62" s="209"/>
      <c r="AJ62" s="209"/>
      <c r="AK62" s="209"/>
      <c r="AL62" s="126"/>
      <c r="AN62" s="309"/>
      <c r="AO62" s="209"/>
    </row>
    <row r="63" spans="2:41">
      <c r="B63" s="756" t="s">
        <v>20</v>
      </c>
      <c r="C63" s="757">
        <v>9572.2147999999997</v>
      </c>
      <c r="D63" s="757">
        <v>13282.915000000001</v>
      </c>
      <c r="E63" s="758">
        <v>18486.437999999998</v>
      </c>
      <c r="F63" s="759">
        <v>13528.611999999999</v>
      </c>
      <c r="G63" s="899" t="s">
        <v>592</v>
      </c>
      <c r="H63" s="899" t="s">
        <v>338</v>
      </c>
      <c r="I63" s="899" t="s">
        <v>338</v>
      </c>
      <c r="J63" s="899" t="s">
        <v>338</v>
      </c>
      <c r="K63" s="761" t="s">
        <v>338</v>
      </c>
      <c r="L63" s="126"/>
      <c r="M63" s="308"/>
      <c r="O63" s="209"/>
      <c r="P63" s="209"/>
      <c r="Q63" s="181"/>
      <c r="R63" s="181"/>
      <c r="S63" s="181"/>
      <c r="T63" s="181"/>
      <c r="U63" s="209"/>
      <c r="V63" s="209"/>
      <c r="W63" s="209"/>
      <c r="X63" s="209"/>
      <c r="Y63" s="126"/>
      <c r="AB63" s="209"/>
      <c r="AC63" s="209"/>
      <c r="AD63" s="181"/>
      <c r="AE63" s="181"/>
      <c r="AF63" s="181"/>
      <c r="AG63" s="181"/>
      <c r="AH63" s="209"/>
      <c r="AI63" s="209"/>
      <c r="AJ63" s="209"/>
      <c r="AK63" s="209"/>
      <c r="AL63" s="126"/>
      <c r="AN63" s="309"/>
      <c r="AO63" s="209"/>
    </row>
    <row r="64" spans="2:41">
      <c r="B64" s="756" t="s">
        <v>48</v>
      </c>
      <c r="C64" s="757">
        <v>233.68476900000002</v>
      </c>
      <c r="D64" s="757">
        <v>771.82314899999994</v>
      </c>
      <c r="E64" s="758">
        <v>2206.9430689999999</v>
      </c>
      <c r="F64" s="759" t="s">
        <v>339</v>
      </c>
      <c r="G64" s="899" t="s">
        <v>591</v>
      </c>
      <c r="H64" s="899" t="s">
        <v>334</v>
      </c>
      <c r="I64" s="899" t="s">
        <v>334</v>
      </c>
      <c r="J64" s="899" t="s">
        <v>334</v>
      </c>
      <c r="K64" s="761" t="s">
        <v>338</v>
      </c>
      <c r="L64" s="126"/>
      <c r="M64" s="308"/>
      <c r="O64" s="209"/>
      <c r="P64" s="209"/>
      <c r="Q64" s="181"/>
      <c r="R64" s="181"/>
      <c r="S64" s="181"/>
      <c r="T64" s="181"/>
      <c r="U64" s="209"/>
      <c r="V64" s="209"/>
      <c r="W64" s="209"/>
      <c r="X64" s="209"/>
      <c r="Y64" s="126"/>
      <c r="AB64" s="209"/>
      <c r="AC64" s="209"/>
      <c r="AD64" s="181"/>
      <c r="AE64" s="181"/>
      <c r="AF64" s="181"/>
      <c r="AG64" s="181"/>
      <c r="AH64" s="209"/>
      <c r="AI64" s="209"/>
      <c r="AJ64" s="209"/>
      <c r="AK64" s="209"/>
      <c r="AL64" s="126"/>
      <c r="AN64" s="309"/>
      <c r="AO64" s="209"/>
    </row>
    <row r="65" spans="2:41">
      <c r="B65" s="756" t="s">
        <v>75</v>
      </c>
      <c r="C65" s="757">
        <v>6084.6733000000004</v>
      </c>
      <c r="D65" s="757">
        <v>6789.3428000000004</v>
      </c>
      <c r="E65" s="758">
        <v>3294.1864999999998</v>
      </c>
      <c r="F65" s="759" t="s">
        <v>339</v>
      </c>
      <c r="G65" s="899" t="s">
        <v>592</v>
      </c>
      <c r="H65" s="899" t="s">
        <v>338</v>
      </c>
      <c r="I65" s="899" t="s">
        <v>338</v>
      </c>
      <c r="J65" s="899" t="s">
        <v>338</v>
      </c>
      <c r="K65" s="761" t="s">
        <v>338</v>
      </c>
      <c r="L65" s="126"/>
      <c r="M65" s="308"/>
      <c r="O65" s="209"/>
      <c r="P65" s="209"/>
      <c r="Q65" s="181"/>
      <c r="R65" s="181"/>
      <c r="S65" s="181"/>
      <c r="T65" s="181"/>
      <c r="U65" s="209"/>
      <c r="V65" s="209"/>
      <c r="W65" s="209"/>
      <c r="X65" s="209"/>
      <c r="Y65" s="126"/>
      <c r="AB65" s="209"/>
      <c r="AC65" s="209"/>
      <c r="AD65" s="181"/>
      <c r="AE65" s="181"/>
      <c r="AF65" s="181"/>
      <c r="AG65" s="181"/>
      <c r="AH65" s="209"/>
      <c r="AI65" s="209"/>
      <c r="AJ65" s="209"/>
      <c r="AK65" s="209"/>
      <c r="AL65" s="126"/>
      <c r="AN65" s="309"/>
      <c r="AO65" s="209"/>
    </row>
    <row r="66" spans="2:41">
      <c r="B66" s="756" t="s">
        <v>68</v>
      </c>
      <c r="C66" s="757">
        <v>1003.822592</v>
      </c>
      <c r="D66" s="757">
        <v>457.93700200000001</v>
      </c>
      <c r="E66" s="758">
        <v>1406.5631900000001</v>
      </c>
      <c r="F66" s="759" t="s">
        <v>339</v>
      </c>
      <c r="G66" s="899" t="s">
        <v>497</v>
      </c>
      <c r="H66" s="899" t="s">
        <v>334</v>
      </c>
      <c r="I66" s="899" t="s">
        <v>334</v>
      </c>
      <c r="J66" s="899" t="s">
        <v>334</v>
      </c>
      <c r="K66" s="761" t="s">
        <v>338</v>
      </c>
      <c r="L66" s="126"/>
      <c r="M66" s="308"/>
      <c r="O66" s="209"/>
      <c r="P66" s="209"/>
      <c r="Q66" s="181"/>
      <c r="R66" s="181"/>
      <c r="S66" s="181"/>
      <c r="T66" s="181"/>
      <c r="U66" s="209"/>
      <c r="V66" s="209"/>
      <c r="W66" s="209"/>
      <c r="X66" s="209"/>
      <c r="Y66" s="126"/>
      <c r="AB66" s="209"/>
      <c r="AC66" s="209"/>
      <c r="AL66" s="126"/>
      <c r="AN66" s="309"/>
    </row>
    <row r="67" spans="2:41">
      <c r="B67" s="756" t="s">
        <v>77</v>
      </c>
      <c r="C67" s="757">
        <v>147.64789099999999</v>
      </c>
      <c r="D67" s="757">
        <v>160.08216899999999</v>
      </c>
      <c r="E67" s="758">
        <v>1740.2704090000002</v>
      </c>
      <c r="F67" s="759" t="s">
        <v>339</v>
      </c>
      <c r="G67" s="899" t="s">
        <v>591</v>
      </c>
      <c r="H67" s="899" t="s">
        <v>334</v>
      </c>
      <c r="I67" s="899" t="s">
        <v>334</v>
      </c>
      <c r="J67" s="899" t="s">
        <v>334</v>
      </c>
      <c r="K67" s="761" t="s">
        <v>338</v>
      </c>
      <c r="L67" s="126"/>
      <c r="M67" s="308"/>
      <c r="O67" s="209"/>
      <c r="P67" s="209"/>
      <c r="Q67" s="181"/>
      <c r="R67" s="181"/>
      <c r="S67" s="181"/>
      <c r="T67" s="181"/>
      <c r="U67" s="209"/>
      <c r="V67" s="209"/>
      <c r="W67" s="209"/>
      <c r="X67" s="209"/>
      <c r="Y67" s="126"/>
      <c r="AB67" s="209"/>
      <c r="AC67" s="209"/>
      <c r="AD67" s="181"/>
      <c r="AE67" s="181"/>
      <c r="AF67" s="181"/>
      <c r="AG67" s="181"/>
      <c r="AH67" s="209"/>
      <c r="AI67" s="209"/>
      <c r="AJ67" s="209"/>
      <c r="AK67" s="209"/>
      <c r="AL67" s="126"/>
      <c r="AN67" s="309"/>
    </row>
    <row r="68" spans="2:41">
      <c r="B68" s="756" t="s">
        <v>89</v>
      </c>
      <c r="C68" s="757">
        <v>913.967218</v>
      </c>
      <c r="D68" s="757">
        <v>867.19876799999997</v>
      </c>
      <c r="E68" s="758">
        <v>1856.93796</v>
      </c>
      <c r="F68" s="759" t="s">
        <v>339</v>
      </c>
      <c r="G68" s="899" t="s">
        <v>598</v>
      </c>
      <c r="H68" s="899" t="s">
        <v>334</v>
      </c>
      <c r="I68" s="899" t="s">
        <v>334</v>
      </c>
      <c r="J68" s="899" t="s">
        <v>334</v>
      </c>
      <c r="K68" s="761" t="s">
        <v>338</v>
      </c>
      <c r="L68" s="126"/>
      <c r="M68" s="308"/>
      <c r="O68" s="209"/>
      <c r="P68" s="209"/>
      <c r="Q68" s="181"/>
      <c r="R68" s="181"/>
      <c r="S68" s="181"/>
      <c r="T68" s="181"/>
      <c r="U68" s="209"/>
      <c r="V68" s="209"/>
      <c r="W68" s="209"/>
      <c r="X68" s="209"/>
      <c r="Y68" s="126"/>
      <c r="AB68" s="209"/>
      <c r="AC68" s="209"/>
      <c r="AL68" s="126"/>
      <c r="AN68" s="309"/>
    </row>
    <row r="69" spans="2:41">
      <c r="B69" s="756" t="s">
        <v>93</v>
      </c>
      <c r="C69" s="757">
        <v>9149.7841320000007</v>
      </c>
      <c r="D69" s="757">
        <v>13594.930612</v>
      </c>
      <c r="E69" s="758">
        <v>14934.923122</v>
      </c>
      <c r="F69" s="759" t="s">
        <v>339</v>
      </c>
      <c r="G69" s="899" t="s">
        <v>497</v>
      </c>
      <c r="H69" s="899" t="s">
        <v>334</v>
      </c>
      <c r="I69" s="899" t="s">
        <v>334</v>
      </c>
      <c r="J69" s="899" t="s">
        <v>334</v>
      </c>
      <c r="K69" s="761" t="s">
        <v>338</v>
      </c>
      <c r="L69" s="126"/>
      <c r="M69" s="308"/>
      <c r="Q69" s="181"/>
      <c r="R69" s="181"/>
      <c r="S69" s="181"/>
      <c r="T69" s="181"/>
      <c r="U69" s="209"/>
      <c r="V69" s="209"/>
      <c r="W69" s="209"/>
      <c r="X69" s="209"/>
      <c r="Y69" s="126"/>
      <c r="AI69" s="209"/>
      <c r="AJ69" s="209"/>
      <c r="AK69" s="209"/>
      <c r="AL69" s="126"/>
      <c r="AN69" s="309"/>
    </row>
    <row r="70" spans="2:41">
      <c r="B70" s="756" t="s">
        <v>82</v>
      </c>
      <c r="C70" s="757">
        <v>5490.7969000000003</v>
      </c>
      <c r="D70" s="757">
        <v>6866.9818999999998</v>
      </c>
      <c r="E70" s="758">
        <v>12878.351000000001</v>
      </c>
      <c r="F70" s="759">
        <v>7797.2494999999999</v>
      </c>
      <c r="G70" s="899" t="s">
        <v>592</v>
      </c>
      <c r="H70" s="899" t="s">
        <v>338</v>
      </c>
      <c r="I70" s="899" t="s">
        <v>338</v>
      </c>
      <c r="J70" s="899" t="s">
        <v>338</v>
      </c>
      <c r="K70" s="761" t="s">
        <v>338</v>
      </c>
      <c r="L70" s="126"/>
      <c r="M70" s="308"/>
      <c r="O70" s="209"/>
      <c r="P70" s="209"/>
      <c r="Q70" s="181"/>
      <c r="R70" s="181"/>
      <c r="S70" s="181"/>
      <c r="T70" s="181"/>
      <c r="U70" s="209"/>
      <c r="V70" s="209"/>
      <c r="W70" s="209"/>
      <c r="X70" s="209"/>
      <c r="Y70" s="126"/>
      <c r="Z70" s="238"/>
      <c r="AB70" s="209"/>
      <c r="AC70" s="209"/>
      <c r="AD70" s="181"/>
      <c r="AE70" s="181"/>
      <c r="AF70" s="181"/>
      <c r="AG70" s="181"/>
      <c r="AH70" s="209"/>
      <c r="AI70" s="209"/>
      <c r="AJ70" s="209"/>
      <c r="AK70" s="209"/>
      <c r="AL70" s="126"/>
      <c r="AM70" s="238"/>
      <c r="AN70" s="309"/>
    </row>
    <row r="71" spans="2:41">
      <c r="B71" s="756" t="s">
        <v>145</v>
      </c>
      <c r="C71" s="757">
        <v>13332.689</v>
      </c>
      <c r="D71" s="757">
        <v>13121.584000000001</v>
      </c>
      <c r="E71" s="758">
        <v>16270.384</v>
      </c>
      <c r="F71" s="759">
        <v>13819.384</v>
      </c>
      <c r="G71" s="899" t="s">
        <v>592</v>
      </c>
      <c r="H71" s="899" t="s">
        <v>338</v>
      </c>
      <c r="I71" s="899" t="s">
        <v>338</v>
      </c>
      <c r="J71" s="899" t="s">
        <v>338</v>
      </c>
      <c r="K71" s="761" t="s">
        <v>338</v>
      </c>
      <c r="L71" s="126"/>
      <c r="M71" s="308"/>
      <c r="Q71" s="238"/>
      <c r="R71" s="238"/>
      <c r="S71" s="238"/>
      <c r="T71" s="238"/>
      <c r="U71" s="241"/>
      <c r="V71" s="209"/>
      <c r="W71" s="209"/>
      <c r="X71" s="209"/>
      <c r="Y71" s="126"/>
      <c r="AD71" s="238"/>
      <c r="AE71" s="238"/>
      <c r="AF71" s="238"/>
      <c r="AG71" s="238"/>
      <c r="AH71" s="241"/>
      <c r="AI71" s="209"/>
      <c r="AJ71" s="209"/>
      <c r="AK71" s="209"/>
      <c r="AL71" s="126"/>
      <c r="AN71" s="309"/>
    </row>
    <row r="72" spans="2:41">
      <c r="B72" s="756" t="s">
        <v>6</v>
      </c>
      <c r="C72" s="757">
        <v>480.73273799999998</v>
      </c>
      <c r="D72" s="757">
        <v>827.490768</v>
      </c>
      <c r="E72" s="758">
        <v>2419.0851579999999</v>
      </c>
      <c r="F72" s="759" t="s">
        <v>339</v>
      </c>
      <c r="G72" s="899" t="s">
        <v>600</v>
      </c>
      <c r="H72" s="899" t="s">
        <v>334</v>
      </c>
      <c r="I72" s="899" t="s">
        <v>334</v>
      </c>
      <c r="J72" s="899" t="s">
        <v>334</v>
      </c>
      <c r="K72" s="761" t="s">
        <v>338</v>
      </c>
      <c r="L72" s="126"/>
      <c r="M72" s="308"/>
      <c r="O72" s="209"/>
      <c r="P72" s="209"/>
      <c r="Q72" s="181"/>
      <c r="R72" s="181"/>
      <c r="S72" s="181"/>
      <c r="T72" s="181"/>
      <c r="U72" s="209"/>
      <c r="V72" s="209"/>
      <c r="W72" s="209"/>
      <c r="X72" s="209"/>
      <c r="Y72" s="126"/>
      <c r="Z72" s="238"/>
      <c r="AB72" s="209"/>
      <c r="AC72" s="209"/>
      <c r="AL72" s="126"/>
      <c r="AM72" s="238"/>
      <c r="AN72" s="309"/>
    </row>
    <row r="73" spans="2:41">
      <c r="B73" s="756" t="s">
        <v>8</v>
      </c>
      <c r="C73" s="757">
        <v>1469.31539</v>
      </c>
      <c r="D73" s="757">
        <v>1164.0734199999999</v>
      </c>
      <c r="E73" s="758">
        <v>2297.77468</v>
      </c>
      <c r="F73" s="759" t="s">
        <v>339</v>
      </c>
      <c r="G73" s="899" t="s">
        <v>598</v>
      </c>
      <c r="H73" s="899" t="s">
        <v>334</v>
      </c>
      <c r="I73" s="899" t="s">
        <v>334</v>
      </c>
      <c r="J73" s="899" t="s">
        <v>334</v>
      </c>
      <c r="K73" s="761" t="s">
        <v>338</v>
      </c>
      <c r="L73" s="126"/>
      <c r="M73" s="308"/>
      <c r="O73" s="209"/>
      <c r="P73" s="209"/>
      <c r="Q73" s="181"/>
      <c r="R73" s="181"/>
      <c r="S73" s="181"/>
      <c r="T73" s="181"/>
      <c r="U73" s="209"/>
      <c r="V73" s="209"/>
      <c r="W73" s="209"/>
      <c r="X73" s="209"/>
      <c r="Y73" s="126"/>
      <c r="AB73" s="209"/>
      <c r="AC73" s="209"/>
      <c r="AD73" s="181"/>
      <c r="AE73" s="181"/>
      <c r="AF73" s="181"/>
      <c r="AG73" s="181"/>
      <c r="AH73" s="209"/>
      <c r="AI73" s="209"/>
      <c r="AJ73" s="209"/>
      <c r="AK73" s="209"/>
      <c r="AL73" s="126"/>
      <c r="AN73" s="309"/>
    </row>
    <row r="74" spans="2:41">
      <c r="B74" s="756" t="s">
        <v>22</v>
      </c>
      <c r="C74" s="757">
        <v>2240.2259920000001</v>
      </c>
      <c r="D74" s="757">
        <v>3532.065822</v>
      </c>
      <c r="E74" s="758">
        <v>4867.639682</v>
      </c>
      <c r="F74" s="759" t="s">
        <v>339</v>
      </c>
      <c r="G74" s="899" t="s">
        <v>592</v>
      </c>
      <c r="H74" s="899" t="s">
        <v>334</v>
      </c>
      <c r="I74" s="899" t="s">
        <v>334</v>
      </c>
      <c r="J74" s="899" t="s">
        <v>334</v>
      </c>
      <c r="K74" s="761" t="s">
        <v>338</v>
      </c>
      <c r="L74" s="126"/>
      <c r="M74" s="308"/>
      <c r="O74" s="209"/>
      <c r="P74" s="209"/>
      <c r="Q74" s="181"/>
      <c r="R74" s="181"/>
      <c r="S74" s="181"/>
      <c r="T74" s="181"/>
      <c r="U74" s="209"/>
      <c r="V74" s="209"/>
      <c r="W74" s="209"/>
      <c r="X74" s="209"/>
      <c r="Y74" s="126"/>
      <c r="AB74" s="209"/>
      <c r="AC74" s="209"/>
      <c r="AD74" s="181"/>
      <c r="AE74" s="181"/>
      <c r="AF74" s="181"/>
      <c r="AG74" s="181"/>
      <c r="AH74" s="209"/>
      <c r="AI74" s="209"/>
      <c r="AJ74" s="209"/>
      <c r="AK74" s="209"/>
      <c r="AL74" s="126"/>
      <c r="AN74" s="309"/>
    </row>
    <row r="75" spans="2:41">
      <c r="B75" s="756" t="s">
        <v>40</v>
      </c>
      <c r="C75" s="757" t="s">
        <v>339</v>
      </c>
      <c r="D75" s="757" t="s">
        <v>339</v>
      </c>
      <c r="E75" s="758" t="s">
        <v>339</v>
      </c>
      <c r="F75" s="759" t="s">
        <v>339</v>
      </c>
      <c r="G75" s="899" t="s">
        <v>338</v>
      </c>
      <c r="H75" s="899" t="s">
        <v>338</v>
      </c>
      <c r="I75" s="899" t="s">
        <v>338</v>
      </c>
      <c r="J75" s="899" t="s">
        <v>338</v>
      </c>
      <c r="K75" s="761" t="s">
        <v>338</v>
      </c>
      <c r="L75" s="126"/>
      <c r="M75" s="308"/>
      <c r="O75" s="209"/>
      <c r="P75" s="209"/>
      <c r="Q75" s="181"/>
      <c r="R75" s="181"/>
      <c r="S75" s="181"/>
      <c r="T75" s="181"/>
      <c r="U75" s="209"/>
      <c r="V75" s="209"/>
      <c r="W75" s="209"/>
      <c r="X75" s="209"/>
      <c r="Y75" s="126"/>
      <c r="AB75" s="209"/>
      <c r="AC75" s="209"/>
      <c r="AD75" s="181"/>
      <c r="AE75" s="181"/>
      <c r="AF75" s="181"/>
      <c r="AG75" s="181"/>
      <c r="AH75" s="209"/>
      <c r="AI75" s="209"/>
      <c r="AJ75" s="209"/>
      <c r="AK75" s="209"/>
      <c r="AL75" s="126"/>
      <c r="AN75" s="309"/>
    </row>
    <row r="76" spans="2:41">
      <c r="B76" s="756" t="s">
        <v>110</v>
      </c>
      <c r="C76" s="757">
        <v>8214.5889000000006</v>
      </c>
      <c r="D76" s="757">
        <v>9444.9004000000004</v>
      </c>
      <c r="E76" s="758">
        <v>16794.146000000001</v>
      </c>
      <c r="F76" s="759">
        <v>10489.466</v>
      </c>
      <c r="G76" s="899" t="s">
        <v>592</v>
      </c>
      <c r="H76" s="899" t="s">
        <v>338</v>
      </c>
      <c r="I76" s="899" t="s">
        <v>338</v>
      </c>
      <c r="J76" s="899" t="s">
        <v>338</v>
      </c>
      <c r="K76" s="761" t="s">
        <v>338</v>
      </c>
      <c r="L76" s="126"/>
      <c r="M76" s="308"/>
      <c r="O76" s="209"/>
      <c r="P76" s="209"/>
      <c r="Q76" s="181"/>
      <c r="R76" s="181"/>
      <c r="S76" s="181"/>
      <c r="T76" s="181"/>
      <c r="U76" s="209"/>
      <c r="V76" s="209"/>
      <c r="W76" s="209"/>
      <c r="X76" s="209"/>
      <c r="Y76" s="126"/>
      <c r="AB76" s="209"/>
      <c r="AC76" s="209"/>
      <c r="AD76" s="181"/>
      <c r="AE76" s="181"/>
      <c r="AF76" s="181"/>
      <c r="AG76" s="181"/>
      <c r="AH76" s="209"/>
      <c r="AI76" s="209"/>
      <c r="AJ76" s="209"/>
      <c r="AK76" s="209"/>
      <c r="AL76" s="126"/>
      <c r="AN76" s="309"/>
    </row>
    <row r="77" spans="2:41">
      <c r="B77" s="756" t="s">
        <v>91</v>
      </c>
      <c r="C77" s="757">
        <v>9155.4043000000001</v>
      </c>
      <c r="D77" s="757">
        <v>9079.1699000000008</v>
      </c>
      <c r="E77" s="758">
        <v>12310.460999999999</v>
      </c>
      <c r="F77" s="759">
        <v>9671.0527000000002</v>
      </c>
      <c r="G77" s="899" t="s">
        <v>592</v>
      </c>
      <c r="H77" s="899" t="s">
        <v>338</v>
      </c>
      <c r="I77" s="899" t="s">
        <v>338</v>
      </c>
      <c r="J77" s="899" t="s">
        <v>338</v>
      </c>
      <c r="K77" s="761" t="s">
        <v>338</v>
      </c>
      <c r="L77" s="126"/>
      <c r="M77" s="308"/>
      <c r="O77" s="209"/>
      <c r="P77" s="209"/>
      <c r="Q77" s="181"/>
      <c r="R77" s="181"/>
      <c r="S77" s="181"/>
      <c r="T77" s="181"/>
      <c r="U77" s="209"/>
      <c r="V77" s="209"/>
      <c r="W77" s="209"/>
      <c r="X77" s="209"/>
      <c r="Y77" s="126"/>
      <c r="AB77" s="209"/>
      <c r="AC77" s="209"/>
      <c r="AD77" s="181"/>
      <c r="AE77" s="181"/>
      <c r="AF77" s="181"/>
      <c r="AG77" s="181"/>
      <c r="AH77" s="209"/>
      <c r="AI77" s="209"/>
      <c r="AJ77" s="209"/>
      <c r="AK77" s="209"/>
      <c r="AL77" s="126"/>
      <c r="AN77" s="309"/>
    </row>
    <row r="78" spans="2:41">
      <c r="B78" s="756" t="s">
        <v>26</v>
      </c>
      <c r="C78" s="757">
        <v>9160.0321999999996</v>
      </c>
      <c r="D78" s="757">
        <v>10574.369000000001</v>
      </c>
      <c r="E78" s="758">
        <v>12226.261</v>
      </c>
      <c r="F78" s="759">
        <v>10473.102999999999</v>
      </c>
      <c r="G78" s="899" t="s">
        <v>592</v>
      </c>
      <c r="H78" s="899" t="s">
        <v>338</v>
      </c>
      <c r="I78" s="899" t="s">
        <v>338</v>
      </c>
      <c r="J78" s="899" t="s">
        <v>338</v>
      </c>
      <c r="K78" s="761" t="s">
        <v>338</v>
      </c>
      <c r="L78" s="126"/>
      <c r="M78" s="308"/>
      <c r="O78" s="209"/>
      <c r="P78" s="209"/>
      <c r="Q78" s="181"/>
      <c r="R78" s="181"/>
      <c r="S78" s="181"/>
      <c r="T78" s="181"/>
      <c r="U78" s="209"/>
      <c r="V78" s="209"/>
      <c r="W78" s="209"/>
      <c r="X78" s="209"/>
      <c r="Y78" s="126"/>
      <c r="AB78" s="209"/>
      <c r="AC78" s="209"/>
      <c r="AD78" s="181"/>
      <c r="AE78" s="181"/>
      <c r="AF78" s="181"/>
      <c r="AG78" s="181"/>
      <c r="AH78" s="209"/>
      <c r="AI78" s="209"/>
      <c r="AJ78" s="209"/>
      <c r="AK78" s="209"/>
      <c r="AL78" s="126"/>
      <c r="AN78" s="309"/>
    </row>
    <row r="79" spans="2:41">
      <c r="B79" s="756" t="s">
        <v>14</v>
      </c>
      <c r="C79" s="757">
        <v>8824.0107000000007</v>
      </c>
      <c r="D79" s="757">
        <v>11024.478999999999</v>
      </c>
      <c r="E79" s="758">
        <v>18838.734</v>
      </c>
      <c r="F79" s="759">
        <v>11896.037</v>
      </c>
      <c r="G79" s="899" t="s">
        <v>592</v>
      </c>
      <c r="H79" s="899" t="s">
        <v>338</v>
      </c>
      <c r="I79" s="899" t="s">
        <v>338</v>
      </c>
      <c r="J79" s="899" t="s">
        <v>338</v>
      </c>
      <c r="K79" s="761" t="s">
        <v>338</v>
      </c>
      <c r="L79" s="126"/>
      <c r="M79" s="308"/>
      <c r="O79" s="209"/>
      <c r="P79" s="209"/>
      <c r="Q79" s="181"/>
      <c r="R79" s="181"/>
      <c r="S79" s="181"/>
      <c r="T79" s="181"/>
      <c r="U79" s="209"/>
      <c r="V79" s="209"/>
      <c r="W79" s="209"/>
      <c r="X79" s="209"/>
      <c r="Y79" s="126"/>
      <c r="AB79" s="209"/>
      <c r="AC79" s="209"/>
      <c r="AD79" s="181"/>
      <c r="AE79" s="181"/>
      <c r="AF79" s="181"/>
      <c r="AG79" s="181"/>
      <c r="AH79" s="209"/>
      <c r="AI79" s="209"/>
      <c r="AJ79" s="209"/>
      <c r="AK79" s="209"/>
      <c r="AL79" s="126"/>
      <c r="AN79" s="309"/>
    </row>
    <row r="80" spans="2:41">
      <c r="B80" s="756" t="s">
        <v>97</v>
      </c>
      <c r="C80" s="757">
        <v>1244.0179419999999</v>
      </c>
      <c r="D80" s="757">
        <v>1457.053412</v>
      </c>
      <c r="E80" s="758">
        <v>2367.5118520000001</v>
      </c>
      <c r="F80" s="759" t="s">
        <v>339</v>
      </c>
      <c r="G80" s="899" t="s">
        <v>497</v>
      </c>
      <c r="H80" s="899" t="s">
        <v>334</v>
      </c>
      <c r="I80" s="899" t="s">
        <v>334</v>
      </c>
      <c r="J80" s="899" t="s">
        <v>334</v>
      </c>
      <c r="K80" s="761" t="s">
        <v>338</v>
      </c>
      <c r="L80" s="126"/>
      <c r="M80" s="308"/>
      <c r="Q80" s="181"/>
      <c r="R80" s="181"/>
      <c r="S80" s="181"/>
      <c r="T80" s="181"/>
      <c r="U80" s="209"/>
      <c r="V80" s="209"/>
      <c r="W80" s="209"/>
      <c r="X80" s="209"/>
      <c r="Y80" s="126"/>
      <c r="AD80" s="181"/>
      <c r="AE80" s="181"/>
      <c r="AF80" s="181"/>
      <c r="AG80" s="181"/>
      <c r="AI80" s="209"/>
      <c r="AJ80" s="209"/>
      <c r="AK80" s="209"/>
      <c r="AL80" s="126"/>
      <c r="AN80" s="309"/>
    </row>
    <row r="81" spans="2:41">
      <c r="B81" s="756" t="s">
        <v>63</v>
      </c>
      <c r="C81" s="757">
        <v>65.421731999999992</v>
      </c>
      <c r="D81" s="757">
        <v>5368.972581</v>
      </c>
      <c r="E81" s="758">
        <v>2076.9456620000001</v>
      </c>
      <c r="F81" s="759" t="s">
        <v>339</v>
      </c>
      <c r="G81" s="899" t="s">
        <v>497</v>
      </c>
      <c r="H81" s="899" t="s">
        <v>334</v>
      </c>
      <c r="I81" s="899" t="s">
        <v>334</v>
      </c>
      <c r="J81" s="899" t="s">
        <v>334</v>
      </c>
      <c r="K81" s="761" t="s">
        <v>338</v>
      </c>
      <c r="L81" s="126"/>
      <c r="M81" s="308"/>
      <c r="O81" s="209"/>
      <c r="P81" s="209"/>
      <c r="Q81" s="181"/>
      <c r="R81" s="181"/>
      <c r="S81" s="181"/>
      <c r="T81" s="181"/>
      <c r="U81" s="209"/>
      <c r="V81" s="209"/>
      <c r="W81" s="209"/>
      <c r="X81" s="209"/>
      <c r="Y81" s="126"/>
      <c r="AB81" s="209"/>
      <c r="AC81" s="209"/>
      <c r="AD81" s="181"/>
      <c r="AE81" s="181"/>
      <c r="AF81" s="181"/>
      <c r="AG81" s="181"/>
      <c r="AH81" s="209"/>
      <c r="AI81" s="209"/>
      <c r="AJ81" s="209"/>
      <c r="AK81" s="209"/>
      <c r="AL81" s="126"/>
      <c r="AN81" s="309"/>
      <c r="AO81" s="209"/>
    </row>
    <row r="82" spans="2:41">
      <c r="B82" s="756" t="s">
        <v>34</v>
      </c>
      <c r="C82" s="757">
        <v>313.97764999999998</v>
      </c>
      <c r="D82" s="757" t="s">
        <v>339</v>
      </c>
      <c r="E82" s="758">
        <v>2191.12788</v>
      </c>
      <c r="F82" s="759" t="s">
        <v>339</v>
      </c>
      <c r="G82" s="899" t="s">
        <v>598</v>
      </c>
      <c r="H82" s="899" t="s">
        <v>334</v>
      </c>
      <c r="I82" s="899" t="s">
        <v>338</v>
      </c>
      <c r="J82" s="899" t="s">
        <v>334</v>
      </c>
      <c r="K82" s="761" t="s">
        <v>338</v>
      </c>
      <c r="L82" s="126"/>
      <c r="M82" s="308"/>
      <c r="O82" s="209"/>
      <c r="P82" s="209"/>
      <c r="Q82" s="181"/>
      <c r="R82" s="181"/>
      <c r="S82" s="181"/>
      <c r="T82" s="181"/>
      <c r="U82" s="209"/>
      <c r="V82" s="209"/>
      <c r="W82" s="209"/>
      <c r="X82" s="209"/>
      <c r="Y82" s="126"/>
      <c r="Z82" s="238"/>
      <c r="AB82" s="209"/>
      <c r="AC82" s="209"/>
      <c r="AD82" s="181"/>
      <c r="AE82" s="181"/>
      <c r="AF82" s="181"/>
      <c r="AG82" s="181"/>
      <c r="AH82" s="209"/>
      <c r="AI82" s="209"/>
      <c r="AJ82" s="209"/>
      <c r="AK82" s="209"/>
      <c r="AL82" s="126"/>
      <c r="AM82" s="238"/>
      <c r="AN82" s="309"/>
      <c r="AO82" s="209"/>
    </row>
    <row r="83" spans="2:41">
      <c r="B83" s="756" t="s">
        <v>125</v>
      </c>
      <c r="C83" s="757">
        <v>11272.003659</v>
      </c>
      <c r="D83" s="757">
        <v>13558.664219</v>
      </c>
      <c r="E83" s="758" t="s">
        <v>339</v>
      </c>
      <c r="F83" s="759" t="s">
        <v>339</v>
      </c>
      <c r="G83" s="899" t="s">
        <v>591</v>
      </c>
      <c r="H83" s="899" t="s">
        <v>334</v>
      </c>
      <c r="I83" s="899" t="s">
        <v>334</v>
      </c>
      <c r="J83" s="899" t="s">
        <v>338</v>
      </c>
      <c r="K83" s="761" t="s">
        <v>338</v>
      </c>
      <c r="L83" s="126"/>
      <c r="M83" s="308"/>
      <c r="O83" s="209"/>
      <c r="P83" s="209"/>
      <c r="Q83" s="181"/>
      <c r="R83" s="181"/>
      <c r="S83" s="181"/>
      <c r="T83" s="181"/>
      <c r="U83" s="209"/>
      <c r="V83" s="209"/>
      <c r="W83" s="209"/>
      <c r="X83" s="209"/>
      <c r="Y83" s="126"/>
      <c r="AB83" s="209"/>
      <c r="AC83" s="209"/>
      <c r="AD83" s="181"/>
      <c r="AE83" s="181"/>
      <c r="AF83" s="181"/>
      <c r="AG83" s="181"/>
      <c r="AH83" s="209"/>
      <c r="AI83" s="209"/>
      <c r="AJ83" s="209"/>
      <c r="AK83" s="209"/>
      <c r="AL83" s="126"/>
      <c r="AN83" s="309"/>
      <c r="AO83" s="233"/>
    </row>
    <row r="84" spans="2:41">
      <c r="B84" s="756" t="s">
        <v>102</v>
      </c>
      <c r="C84" s="757" t="s">
        <v>339</v>
      </c>
      <c r="D84" s="757" t="s">
        <v>339</v>
      </c>
      <c r="E84" s="758">
        <v>182.863192</v>
      </c>
      <c r="F84" s="759" t="s">
        <v>339</v>
      </c>
      <c r="G84" s="899" t="s">
        <v>592</v>
      </c>
      <c r="H84" s="899" t="s">
        <v>338</v>
      </c>
      <c r="I84" s="899" t="s">
        <v>338</v>
      </c>
      <c r="J84" s="899" t="s">
        <v>334</v>
      </c>
      <c r="K84" s="761" t="s">
        <v>338</v>
      </c>
      <c r="L84" s="126"/>
      <c r="M84" s="308"/>
      <c r="Q84" s="181"/>
      <c r="R84" s="181"/>
      <c r="S84" s="181"/>
      <c r="T84" s="181"/>
      <c r="U84" s="209"/>
      <c r="V84" s="209"/>
      <c r="W84" s="209"/>
      <c r="X84" s="209"/>
      <c r="Y84" s="126"/>
      <c r="Z84" s="238"/>
      <c r="AI84" s="209"/>
      <c r="AJ84" s="209"/>
      <c r="AK84" s="209"/>
      <c r="AL84" s="126"/>
      <c r="AM84" s="238"/>
      <c r="AN84" s="309"/>
      <c r="AO84" s="233"/>
    </row>
    <row r="85" spans="2:41">
      <c r="B85" s="756" t="s">
        <v>98</v>
      </c>
      <c r="C85" s="757">
        <v>517.95722899999998</v>
      </c>
      <c r="D85" s="757">
        <v>713.07458899999995</v>
      </c>
      <c r="E85" s="758">
        <v>1157.5473490000002</v>
      </c>
      <c r="F85" s="759" t="s">
        <v>339</v>
      </c>
      <c r="G85" s="899" t="s">
        <v>591</v>
      </c>
      <c r="H85" s="899" t="s">
        <v>334</v>
      </c>
      <c r="I85" s="899" t="s">
        <v>334</v>
      </c>
      <c r="J85" s="899" t="s">
        <v>334</v>
      </c>
      <c r="K85" s="761" t="s">
        <v>338</v>
      </c>
      <c r="L85" s="126"/>
      <c r="M85" s="308"/>
      <c r="Q85" s="181"/>
      <c r="R85" s="181"/>
      <c r="S85" s="181"/>
      <c r="T85" s="181"/>
      <c r="U85" s="209"/>
      <c r="V85" s="209"/>
      <c r="W85" s="209"/>
      <c r="X85" s="209"/>
      <c r="Y85" s="126"/>
      <c r="AI85" s="209"/>
      <c r="AJ85" s="209"/>
      <c r="AK85" s="209"/>
      <c r="AL85" s="126"/>
      <c r="AN85" s="309"/>
      <c r="AO85" s="233"/>
    </row>
    <row r="86" spans="2:41">
      <c r="B86" s="756" t="s">
        <v>126</v>
      </c>
      <c r="C86" s="757">
        <v>6378.5186000000003</v>
      </c>
      <c r="D86" s="757">
        <v>7102.0415000000003</v>
      </c>
      <c r="E86" s="758">
        <v>8346.3866999999991</v>
      </c>
      <c r="F86" s="759">
        <v>7121.4712</v>
      </c>
      <c r="G86" s="899" t="s">
        <v>592</v>
      </c>
      <c r="H86" s="899" t="s">
        <v>338</v>
      </c>
      <c r="I86" s="899" t="s">
        <v>338</v>
      </c>
      <c r="J86" s="899" t="s">
        <v>338</v>
      </c>
      <c r="K86" s="761" t="s">
        <v>338</v>
      </c>
      <c r="L86" s="126"/>
      <c r="M86" s="308"/>
      <c r="O86" s="209"/>
      <c r="P86" s="209"/>
      <c r="Q86" s="181"/>
      <c r="R86" s="181"/>
      <c r="S86" s="181"/>
      <c r="T86" s="181"/>
      <c r="U86" s="209"/>
      <c r="V86" s="209"/>
      <c r="W86" s="209"/>
      <c r="X86" s="209"/>
      <c r="Y86" s="126"/>
      <c r="Z86" s="239"/>
      <c r="AB86" s="209"/>
      <c r="AC86" s="209"/>
      <c r="AD86" s="181"/>
      <c r="AE86" s="181"/>
      <c r="AF86" s="181"/>
      <c r="AG86" s="181"/>
      <c r="AH86" s="209"/>
      <c r="AI86" s="209"/>
      <c r="AJ86" s="209"/>
      <c r="AK86" s="209"/>
      <c r="AL86" s="126"/>
      <c r="AM86" s="239"/>
      <c r="AN86" s="309"/>
      <c r="AO86" s="233"/>
    </row>
    <row r="87" spans="2:41">
      <c r="B87" s="756" t="s">
        <v>117</v>
      </c>
      <c r="C87" s="757" t="s">
        <v>339</v>
      </c>
      <c r="D87" s="757">
        <v>851.152018</v>
      </c>
      <c r="E87" s="758">
        <v>2592.5683979999999</v>
      </c>
      <c r="F87" s="759" t="s">
        <v>339</v>
      </c>
      <c r="G87" s="899" t="s">
        <v>600</v>
      </c>
      <c r="H87" s="899" t="s">
        <v>338</v>
      </c>
      <c r="I87" s="899" t="s">
        <v>334</v>
      </c>
      <c r="J87" s="899" t="s">
        <v>334</v>
      </c>
      <c r="K87" s="761" t="s">
        <v>338</v>
      </c>
      <c r="L87" s="126"/>
      <c r="M87" s="308"/>
      <c r="O87" s="209"/>
      <c r="P87" s="209"/>
      <c r="Q87" s="181"/>
      <c r="R87" s="181"/>
      <c r="S87" s="181"/>
      <c r="T87" s="181"/>
      <c r="U87" s="209"/>
      <c r="V87" s="209"/>
      <c r="W87" s="209"/>
      <c r="X87" s="209"/>
      <c r="Y87" s="126"/>
      <c r="Z87" s="238"/>
      <c r="AB87" s="209"/>
      <c r="AC87" s="209"/>
      <c r="AD87" s="181"/>
      <c r="AE87" s="181"/>
      <c r="AF87" s="181"/>
      <c r="AG87" s="181"/>
      <c r="AH87" s="209"/>
      <c r="AI87" s="209"/>
      <c r="AJ87" s="209"/>
      <c r="AK87" s="209"/>
      <c r="AL87" s="126"/>
      <c r="AM87" s="238"/>
      <c r="AN87" s="309"/>
      <c r="AO87" s="233"/>
    </row>
    <row r="88" spans="2:41">
      <c r="B88" s="756" t="s">
        <v>130</v>
      </c>
      <c r="C88" s="757">
        <v>648.49984199999994</v>
      </c>
      <c r="D88" s="757">
        <v>939.17321199999992</v>
      </c>
      <c r="E88" s="758">
        <v>1399.372662</v>
      </c>
      <c r="F88" s="759" t="s">
        <v>339</v>
      </c>
      <c r="G88" s="899" t="s">
        <v>497</v>
      </c>
      <c r="H88" s="899" t="s">
        <v>334</v>
      </c>
      <c r="I88" s="899" t="s">
        <v>334</v>
      </c>
      <c r="J88" s="899" t="s">
        <v>334</v>
      </c>
      <c r="K88" s="761" t="s">
        <v>338</v>
      </c>
      <c r="L88" s="126"/>
      <c r="M88" s="308"/>
      <c r="O88" s="209"/>
      <c r="P88" s="209"/>
      <c r="Q88" s="181"/>
      <c r="R88" s="181"/>
      <c r="S88" s="181"/>
      <c r="T88" s="181"/>
      <c r="U88" s="209"/>
      <c r="V88" s="209"/>
      <c r="W88" s="209"/>
      <c r="X88" s="209"/>
      <c r="Y88" s="126"/>
      <c r="AB88" s="209"/>
      <c r="AC88" s="209"/>
      <c r="AL88" s="126"/>
      <c r="AN88" s="309"/>
      <c r="AO88" s="233"/>
    </row>
    <row r="89" spans="2:41">
      <c r="B89" s="756" t="s">
        <v>96</v>
      </c>
      <c r="C89" s="757" t="s">
        <v>339</v>
      </c>
      <c r="D89" s="757" t="s">
        <v>339</v>
      </c>
      <c r="E89" s="758" t="s">
        <v>339</v>
      </c>
      <c r="F89" s="759" t="s">
        <v>339</v>
      </c>
      <c r="G89" s="899" t="s">
        <v>338</v>
      </c>
      <c r="H89" s="899" t="s">
        <v>338</v>
      </c>
      <c r="I89" s="899" t="s">
        <v>338</v>
      </c>
      <c r="J89" s="899" t="s">
        <v>338</v>
      </c>
      <c r="K89" s="761" t="s">
        <v>338</v>
      </c>
      <c r="L89" s="126"/>
      <c r="M89" s="308"/>
      <c r="O89" s="209"/>
      <c r="P89" s="209"/>
      <c r="Q89" s="181"/>
      <c r="R89" s="181"/>
      <c r="S89" s="181"/>
      <c r="T89" s="181"/>
      <c r="U89" s="209"/>
      <c r="V89" s="209"/>
      <c r="W89" s="209"/>
      <c r="X89" s="209"/>
      <c r="Y89" s="126"/>
      <c r="AB89" s="209"/>
      <c r="AC89" s="209"/>
      <c r="AL89" s="126"/>
      <c r="AN89" s="309"/>
      <c r="AO89" s="233"/>
    </row>
    <row r="90" spans="2:41">
      <c r="B90" s="756" t="s">
        <v>118</v>
      </c>
      <c r="C90" s="757">
        <v>6339.7035999999998</v>
      </c>
      <c r="D90" s="757">
        <v>5996.5928000000004</v>
      </c>
      <c r="E90" s="758">
        <v>8428.2793000000001</v>
      </c>
      <c r="F90" s="759">
        <v>6652.4760999999999</v>
      </c>
      <c r="G90" s="899" t="s">
        <v>592</v>
      </c>
      <c r="H90" s="899" t="s">
        <v>338</v>
      </c>
      <c r="I90" s="899" t="s">
        <v>338</v>
      </c>
      <c r="J90" s="899" t="s">
        <v>338</v>
      </c>
      <c r="K90" s="761" t="s">
        <v>338</v>
      </c>
      <c r="L90" s="126"/>
      <c r="M90" s="308"/>
      <c r="O90" s="209"/>
      <c r="P90" s="209"/>
      <c r="Q90" s="181"/>
      <c r="R90" s="181"/>
      <c r="S90" s="181"/>
      <c r="T90" s="181"/>
      <c r="U90" s="209"/>
      <c r="V90" s="209"/>
      <c r="W90" s="209"/>
      <c r="X90" s="209"/>
      <c r="Y90" s="126"/>
      <c r="AB90" s="209"/>
      <c r="AC90" s="209"/>
      <c r="AD90" s="181"/>
      <c r="AE90" s="181"/>
      <c r="AF90" s="181"/>
      <c r="AG90" s="181"/>
      <c r="AH90" s="209"/>
      <c r="AI90" s="209"/>
      <c r="AJ90" s="209"/>
      <c r="AK90" s="209"/>
      <c r="AL90" s="126"/>
      <c r="AN90" s="309"/>
      <c r="AO90" s="209"/>
    </row>
    <row r="91" spans="2:41">
      <c r="B91" s="756" t="s">
        <v>142</v>
      </c>
      <c r="C91" s="757">
        <v>19690.259999999998</v>
      </c>
      <c r="D91" s="757">
        <v>22724.432000000001</v>
      </c>
      <c r="E91" s="758">
        <v>52088.550999999999</v>
      </c>
      <c r="F91" s="759">
        <v>23324.008000000002</v>
      </c>
      <c r="G91" s="899" t="s">
        <v>592</v>
      </c>
      <c r="H91" s="899" t="s">
        <v>338</v>
      </c>
      <c r="I91" s="899" t="s">
        <v>338</v>
      </c>
      <c r="J91" s="899" t="s">
        <v>338</v>
      </c>
      <c r="K91" s="761" t="s">
        <v>338</v>
      </c>
      <c r="L91" s="126"/>
      <c r="M91" s="308"/>
      <c r="O91" s="209"/>
      <c r="P91" s="209"/>
      <c r="Q91" s="181"/>
      <c r="R91" s="181"/>
      <c r="S91" s="181"/>
      <c r="T91" s="181"/>
      <c r="U91" s="209"/>
      <c r="V91" s="209"/>
      <c r="W91" s="209"/>
      <c r="X91" s="209"/>
      <c r="Y91" s="126"/>
      <c r="Z91" s="238"/>
      <c r="AB91" s="209"/>
      <c r="AC91" s="209"/>
      <c r="AD91" s="181"/>
      <c r="AE91" s="181"/>
      <c r="AF91" s="181"/>
      <c r="AG91" s="181"/>
      <c r="AH91" s="209"/>
      <c r="AI91" s="209"/>
      <c r="AJ91" s="209"/>
      <c r="AK91" s="209"/>
      <c r="AL91" s="126"/>
      <c r="AM91" s="238"/>
      <c r="AN91" s="309"/>
      <c r="AO91" s="209"/>
    </row>
    <row r="92" spans="2:41">
      <c r="B92" s="756" t="s">
        <v>531</v>
      </c>
      <c r="C92" s="757" t="s">
        <v>339</v>
      </c>
      <c r="D92" s="757" t="s">
        <v>339</v>
      </c>
      <c r="E92" s="758" t="s">
        <v>339</v>
      </c>
      <c r="F92" s="759" t="s">
        <v>339</v>
      </c>
      <c r="G92" s="899" t="s">
        <v>338</v>
      </c>
      <c r="H92" s="899" t="s">
        <v>338</v>
      </c>
      <c r="I92" s="899" t="s">
        <v>338</v>
      </c>
      <c r="J92" s="899" t="s">
        <v>338</v>
      </c>
      <c r="K92" s="761" t="s">
        <v>338</v>
      </c>
      <c r="L92" s="126"/>
      <c r="M92" s="308"/>
      <c r="Q92" s="181"/>
      <c r="R92" s="181"/>
      <c r="S92" s="181"/>
      <c r="T92" s="181"/>
      <c r="U92" s="209"/>
      <c r="V92" s="209"/>
      <c r="W92" s="209"/>
      <c r="X92" s="209"/>
      <c r="Y92" s="126"/>
      <c r="AD92" s="181"/>
      <c r="AE92" s="181"/>
      <c r="AF92" s="181"/>
      <c r="AG92" s="181"/>
      <c r="AH92" s="209"/>
      <c r="AI92" s="209"/>
      <c r="AJ92" s="209"/>
      <c r="AK92" s="209"/>
      <c r="AL92" s="126"/>
      <c r="AN92" s="309"/>
      <c r="AO92" s="209"/>
    </row>
    <row r="93" spans="2:41">
      <c r="B93" s="756" t="s">
        <v>53</v>
      </c>
      <c r="C93" s="757">
        <v>91.681787</v>
      </c>
      <c r="D93" s="757">
        <v>117.36473599999999</v>
      </c>
      <c r="E93" s="758">
        <v>571.31350999999995</v>
      </c>
      <c r="F93" s="759" t="s">
        <v>339</v>
      </c>
      <c r="G93" s="899" t="s">
        <v>599</v>
      </c>
      <c r="H93" s="899" t="s">
        <v>334</v>
      </c>
      <c r="I93" s="899" t="s">
        <v>334</v>
      </c>
      <c r="J93" s="899" t="s">
        <v>334</v>
      </c>
      <c r="K93" s="761" t="s">
        <v>338</v>
      </c>
      <c r="L93" s="126"/>
      <c r="M93" s="308"/>
      <c r="Q93" s="181"/>
      <c r="R93" s="181"/>
      <c r="S93" s="181"/>
      <c r="T93" s="181"/>
      <c r="U93" s="209"/>
      <c r="V93" s="209"/>
      <c r="W93" s="209"/>
      <c r="X93" s="209"/>
      <c r="Y93" s="126"/>
      <c r="AD93" s="181"/>
      <c r="AE93" s="181"/>
      <c r="AF93" s="181"/>
      <c r="AG93" s="181"/>
      <c r="AH93" s="209"/>
      <c r="AI93" s="209"/>
      <c r="AJ93" s="209"/>
      <c r="AK93" s="209"/>
      <c r="AL93" s="126"/>
      <c r="AN93" s="309"/>
      <c r="AO93" s="209"/>
    </row>
    <row r="94" spans="2:41">
      <c r="B94" s="756" t="s">
        <v>62</v>
      </c>
      <c r="C94" s="757">
        <v>99.555150999999995</v>
      </c>
      <c r="D94" s="757">
        <v>293.21835099999998</v>
      </c>
      <c r="E94" s="758" t="s">
        <v>339</v>
      </c>
      <c r="F94" s="759" t="s">
        <v>339</v>
      </c>
      <c r="G94" s="899" t="s">
        <v>599</v>
      </c>
      <c r="H94" s="899" t="s">
        <v>334</v>
      </c>
      <c r="I94" s="899" t="s">
        <v>334</v>
      </c>
      <c r="J94" s="899" t="s">
        <v>338</v>
      </c>
      <c r="K94" s="761" t="s">
        <v>338</v>
      </c>
      <c r="L94" s="126"/>
      <c r="M94" s="308"/>
      <c r="O94" s="209"/>
      <c r="P94" s="209"/>
      <c r="Q94" s="181"/>
      <c r="R94" s="181"/>
      <c r="S94" s="181"/>
      <c r="T94" s="181"/>
      <c r="U94" s="209"/>
      <c r="V94" s="209"/>
      <c r="W94" s="209"/>
      <c r="X94" s="209"/>
      <c r="Y94" s="126"/>
      <c r="Z94" s="308"/>
      <c r="AB94" s="209"/>
      <c r="AC94" s="209"/>
      <c r="AD94" s="181"/>
      <c r="AE94" s="181"/>
      <c r="AF94" s="181"/>
      <c r="AG94" s="181"/>
      <c r="AH94" s="209"/>
      <c r="AI94" s="209"/>
      <c r="AJ94" s="209"/>
      <c r="AK94" s="209"/>
      <c r="AL94" s="126"/>
      <c r="AM94" s="308"/>
      <c r="AN94" s="309"/>
      <c r="AO94" s="209"/>
    </row>
    <row r="95" spans="2:41">
      <c r="B95" s="756" t="s">
        <v>44</v>
      </c>
      <c r="C95" s="757">
        <v>4841.7836620000007</v>
      </c>
      <c r="D95" s="757">
        <v>7230.7089120000001</v>
      </c>
      <c r="E95" s="758">
        <v>7529.6334220000008</v>
      </c>
      <c r="F95" s="759" t="s">
        <v>339</v>
      </c>
      <c r="G95" s="899" t="s">
        <v>497</v>
      </c>
      <c r="H95" s="899" t="s">
        <v>334</v>
      </c>
      <c r="I95" s="899" t="s">
        <v>334</v>
      </c>
      <c r="J95" s="899" t="s">
        <v>334</v>
      </c>
      <c r="K95" s="761" t="s">
        <v>338</v>
      </c>
      <c r="L95" s="126"/>
      <c r="M95" s="308"/>
      <c r="O95" s="209"/>
      <c r="P95" s="209"/>
      <c r="Q95" s="181"/>
      <c r="R95" s="181"/>
      <c r="S95" s="181"/>
      <c r="T95" s="181"/>
      <c r="U95" s="209"/>
      <c r="V95" s="209"/>
      <c r="W95" s="209"/>
      <c r="X95" s="209"/>
      <c r="Y95" s="126"/>
      <c r="AB95" s="209"/>
      <c r="AC95" s="209"/>
      <c r="AD95" s="181"/>
      <c r="AE95" s="181"/>
      <c r="AF95" s="181"/>
      <c r="AG95" s="181"/>
      <c r="AH95" s="209"/>
      <c r="AI95" s="209"/>
      <c r="AJ95" s="209"/>
      <c r="AK95" s="209"/>
      <c r="AL95" s="126"/>
      <c r="AN95" s="309"/>
      <c r="AO95" s="209"/>
    </row>
    <row r="96" spans="2:41">
      <c r="B96" s="756" t="s">
        <v>66</v>
      </c>
      <c r="C96" s="757">
        <v>270.783232</v>
      </c>
      <c r="D96" s="757">
        <v>563.23932200000002</v>
      </c>
      <c r="E96" s="758">
        <v>3692.0785919999998</v>
      </c>
      <c r="F96" s="759" t="s">
        <v>339</v>
      </c>
      <c r="G96" s="899" t="s">
        <v>592</v>
      </c>
      <c r="H96" s="899" t="s">
        <v>334</v>
      </c>
      <c r="I96" s="899" t="s">
        <v>334</v>
      </c>
      <c r="J96" s="899" t="s">
        <v>334</v>
      </c>
      <c r="K96" s="761" t="s">
        <v>338</v>
      </c>
      <c r="L96" s="126"/>
      <c r="M96" s="308"/>
      <c r="O96" s="209"/>
      <c r="P96" s="209"/>
      <c r="Q96" s="181"/>
      <c r="R96" s="181"/>
      <c r="S96" s="181"/>
      <c r="T96" s="181"/>
      <c r="U96" s="209"/>
      <c r="V96" s="209"/>
      <c r="W96" s="209"/>
      <c r="X96" s="209"/>
      <c r="Y96" s="126"/>
      <c r="AB96" s="209"/>
      <c r="AC96" s="209"/>
      <c r="AH96" s="209"/>
      <c r="AL96" s="126"/>
      <c r="AN96" s="309"/>
      <c r="AO96" s="209"/>
    </row>
    <row r="97" spans="2:41">
      <c r="B97" s="756" t="s">
        <v>144</v>
      </c>
      <c r="C97" s="757">
        <v>8248.08079</v>
      </c>
      <c r="D97" s="757">
        <v>10678.49091</v>
      </c>
      <c r="E97" s="758">
        <v>16056.0296</v>
      </c>
      <c r="F97" s="759" t="s">
        <v>339</v>
      </c>
      <c r="G97" s="899" t="s">
        <v>598</v>
      </c>
      <c r="H97" s="899" t="s">
        <v>334</v>
      </c>
      <c r="I97" s="899" t="s">
        <v>334</v>
      </c>
      <c r="J97" s="899" t="s">
        <v>334</v>
      </c>
      <c r="K97" s="761" t="s">
        <v>338</v>
      </c>
      <c r="L97" s="126"/>
      <c r="M97" s="308"/>
      <c r="O97" s="209"/>
      <c r="P97" s="209"/>
      <c r="Q97" s="181"/>
      <c r="R97" s="181"/>
      <c r="S97" s="181"/>
      <c r="T97" s="181"/>
      <c r="U97" s="209"/>
      <c r="V97" s="209"/>
      <c r="W97" s="209"/>
      <c r="X97" s="209"/>
      <c r="Y97" s="126"/>
      <c r="AB97" s="209"/>
      <c r="AC97" s="209"/>
      <c r="AL97" s="126"/>
      <c r="AN97" s="309"/>
      <c r="AO97" s="209"/>
    </row>
    <row r="98" spans="2:41">
      <c r="B98" s="756" t="s">
        <v>133</v>
      </c>
      <c r="C98" s="757">
        <v>3480.3387819999998</v>
      </c>
      <c r="D98" s="757">
        <v>7002.665172</v>
      </c>
      <c r="E98" s="758">
        <v>2025.5090419999999</v>
      </c>
      <c r="F98" s="759" t="s">
        <v>339</v>
      </c>
      <c r="G98" s="899" t="s">
        <v>592</v>
      </c>
      <c r="H98" s="899" t="s">
        <v>334</v>
      </c>
      <c r="I98" s="899" t="s">
        <v>334</v>
      </c>
      <c r="J98" s="899" t="s">
        <v>334</v>
      </c>
      <c r="K98" s="761" t="s">
        <v>338</v>
      </c>
      <c r="L98" s="126"/>
      <c r="M98" s="308"/>
      <c r="O98" s="209"/>
      <c r="P98" s="209"/>
      <c r="Q98" s="181"/>
      <c r="R98" s="181"/>
      <c r="S98" s="181"/>
      <c r="T98" s="181"/>
      <c r="U98" s="209"/>
      <c r="V98" s="209"/>
      <c r="W98" s="209"/>
      <c r="X98" s="209"/>
      <c r="Y98" s="126"/>
      <c r="AB98" s="209"/>
      <c r="AC98" s="209"/>
      <c r="AD98" s="181"/>
      <c r="AE98" s="181"/>
      <c r="AF98" s="181"/>
      <c r="AG98" s="181"/>
      <c r="AH98" s="209"/>
      <c r="AI98" s="209"/>
      <c r="AJ98" s="209"/>
      <c r="AK98" s="209"/>
      <c r="AL98" s="126"/>
      <c r="AN98" s="309"/>
      <c r="AO98" s="209"/>
    </row>
    <row r="99" spans="2:41">
      <c r="B99" s="756" t="s">
        <v>15</v>
      </c>
      <c r="C99" s="757">
        <v>2781.9717000000001</v>
      </c>
      <c r="D99" s="757">
        <v>2823.2462999999998</v>
      </c>
      <c r="E99" s="758">
        <v>6586.3734999999997</v>
      </c>
      <c r="F99" s="759">
        <v>3320.3881999999999</v>
      </c>
      <c r="G99" s="899" t="s">
        <v>592</v>
      </c>
      <c r="H99" s="899" t="s">
        <v>338</v>
      </c>
      <c r="I99" s="899" t="s">
        <v>338</v>
      </c>
      <c r="J99" s="899" t="s">
        <v>338</v>
      </c>
      <c r="K99" s="761" t="s">
        <v>338</v>
      </c>
      <c r="L99" s="126"/>
      <c r="M99" s="308"/>
      <c r="O99" s="209"/>
      <c r="P99" s="209"/>
      <c r="Q99" s="181"/>
      <c r="R99" s="181"/>
      <c r="S99" s="181"/>
      <c r="T99" s="181"/>
      <c r="U99" s="209"/>
      <c r="V99" s="209"/>
      <c r="W99" s="209"/>
      <c r="X99" s="209"/>
      <c r="Y99" s="126"/>
      <c r="AB99" s="209"/>
      <c r="AC99" s="209"/>
      <c r="AL99" s="126"/>
      <c r="AN99" s="309"/>
    </row>
    <row r="100" spans="2:41">
      <c r="B100" s="756" t="s">
        <v>115</v>
      </c>
      <c r="C100" s="757">
        <v>2365.1889620000002</v>
      </c>
      <c r="D100" s="757">
        <v>2249.3861419999998</v>
      </c>
      <c r="E100" s="758">
        <v>1945.405602</v>
      </c>
      <c r="F100" s="759" t="s">
        <v>339</v>
      </c>
      <c r="G100" s="899" t="s">
        <v>497</v>
      </c>
      <c r="H100" s="899" t="s">
        <v>334</v>
      </c>
      <c r="I100" s="899" t="s">
        <v>334</v>
      </c>
      <c r="J100" s="899" t="s">
        <v>334</v>
      </c>
      <c r="K100" s="761" t="s">
        <v>338</v>
      </c>
      <c r="L100" s="126"/>
      <c r="M100" s="308"/>
      <c r="O100" s="209"/>
      <c r="P100" s="209"/>
      <c r="Q100" s="181"/>
      <c r="R100" s="181"/>
      <c r="S100" s="181"/>
      <c r="T100" s="181"/>
      <c r="U100" s="209"/>
      <c r="V100" s="209"/>
      <c r="W100" s="209"/>
      <c r="X100" s="209"/>
      <c r="Y100" s="126"/>
      <c r="AB100" s="209"/>
      <c r="AC100" s="209"/>
      <c r="AD100" s="181"/>
      <c r="AE100" s="181"/>
      <c r="AF100" s="181"/>
      <c r="AG100" s="181"/>
      <c r="AH100" s="209"/>
      <c r="AI100" s="209"/>
      <c r="AJ100" s="209"/>
      <c r="AK100" s="209"/>
      <c r="AL100" s="126"/>
      <c r="AN100" s="309"/>
    </row>
    <row r="101" spans="2:41">
      <c r="B101" s="756" t="s">
        <v>121</v>
      </c>
      <c r="C101" s="757">
        <v>1673.7957019999999</v>
      </c>
      <c r="D101" s="757" t="s">
        <v>339</v>
      </c>
      <c r="E101" s="758">
        <v>405.92112200000003</v>
      </c>
      <c r="F101" s="759" t="s">
        <v>339</v>
      </c>
      <c r="G101" s="899" t="s">
        <v>592</v>
      </c>
      <c r="H101" s="899" t="s">
        <v>334</v>
      </c>
      <c r="I101" s="899" t="s">
        <v>338</v>
      </c>
      <c r="J101" s="899" t="s">
        <v>334</v>
      </c>
      <c r="K101" s="761" t="s">
        <v>338</v>
      </c>
      <c r="L101" s="126"/>
      <c r="M101" s="308"/>
      <c r="O101" s="209"/>
      <c r="P101" s="209"/>
      <c r="Q101" s="181"/>
      <c r="R101" s="181"/>
      <c r="S101" s="181"/>
      <c r="T101" s="181"/>
      <c r="U101" s="209"/>
      <c r="V101" s="209"/>
      <c r="W101" s="209"/>
      <c r="X101" s="209"/>
      <c r="Y101" s="126"/>
      <c r="AB101" s="209"/>
      <c r="AC101" s="209"/>
      <c r="AD101" s="181"/>
      <c r="AE101" s="181"/>
      <c r="AF101" s="181"/>
      <c r="AG101" s="181"/>
      <c r="AH101" s="209"/>
      <c r="AI101" s="209"/>
      <c r="AJ101" s="209"/>
      <c r="AK101" s="209"/>
      <c r="AL101" s="126"/>
      <c r="AN101" s="309"/>
    </row>
    <row r="102" spans="2:41">
      <c r="B102" s="756" t="s">
        <v>140</v>
      </c>
      <c r="C102" s="757" t="s">
        <v>339</v>
      </c>
      <c r="D102" s="757" t="s">
        <v>339</v>
      </c>
      <c r="E102" s="758" t="s">
        <v>339</v>
      </c>
      <c r="F102" s="759" t="s">
        <v>339</v>
      </c>
      <c r="G102" s="899" t="s">
        <v>338</v>
      </c>
      <c r="H102" s="899" t="s">
        <v>338</v>
      </c>
      <c r="I102" s="899" t="s">
        <v>338</v>
      </c>
      <c r="J102" s="899" t="s">
        <v>338</v>
      </c>
      <c r="K102" s="761" t="s">
        <v>338</v>
      </c>
      <c r="L102" s="126"/>
      <c r="M102" s="308"/>
      <c r="O102" s="209"/>
      <c r="P102" s="209"/>
      <c r="Q102" s="181"/>
      <c r="R102" s="181"/>
      <c r="S102" s="181"/>
      <c r="T102" s="181"/>
      <c r="U102" s="209"/>
      <c r="V102" s="209"/>
      <c r="W102" s="209"/>
      <c r="X102" s="209"/>
      <c r="Y102" s="126"/>
      <c r="AB102" s="209"/>
      <c r="AC102" s="209"/>
      <c r="AD102" s="181"/>
      <c r="AE102" s="181"/>
      <c r="AF102" s="181"/>
      <c r="AG102" s="181"/>
      <c r="AH102" s="209"/>
      <c r="AI102" s="209"/>
      <c r="AJ102" s="209"/>
      <c r="AK102" s="209"/>
      <c r="AL102" s="126"/>
      <c r="AN102" s="309"/>
    </row>
    <row r="103" spans="2:41">
      <c r="B103" s="756" t="s">
        <v>39</v>
      </c>
      <c r="C103" s="757">
        <v>1416.206048</v>
      </c>
      <c r="D103" s="757">
        <v>2521.6266960000003</v>
      </c>
      <c r="E103" s="758" t="s">
        <v>339</v>
      </c>
      <c r="F103" s="759" t="s">
        <v>339</v>
      </c>
      <c r="G103" s="899" t="s">
        <v>600</v>
      </c>
      <c r="H103" s="899" t="s">
        <v>334</v>
      </c>
      <c r="I103" s="899" t="s">
        <v>334</v>
      </c>
      <c r="J103" s="899" t="s">
        <v>338</v>
      </c>
      <c r="K103" s="761" t="s">
        <v>338</v>
      </c>
      <c r="L103" s="126"/>
      <c r="M103" s="308"/>
      <c r="O103" s="209"/>
      <c r="P103" s="209"/>
      <c r="Q103" s="181"/>
      <c r="R103" s="181"/>
      <c r="S103" s="181"/>
      <c r="T103" s="181"/>
      <c r="U103" s="209"/>
      <c r="V103" s="209"/>
      <c r="W103" s="209"/>
      <c r="X103" s="209"/>
      <c r="Y103" s="126"/>
      <c r="AB103" s="209"/>
      <c r="AC103" s="209"/>
      <c r="AD103" s="181"/>
      <c r="AE103" s="181"/>
      <c r="AF103" s="181"/>
      <c r="AG103" s="181"/>
      <c r="AH103" s="209"/>
      <c r="AI103" s="209"/>
      <c r="AJ103" s="209"/>
      <c r="AK103" s="209"/>
      <c r="AL103" s="126"/>
      <c r="AN103" s="309"/>
    </row>
    <row r="104" spans="2:41">
      <c r="B104" s="756" t="s">
        <v>51</v>
      </c>
      <c r="C104" s="757">
        <v>137.571448</v>
      </c>
      <c r="D104" s="757">
        <v>471.76488799999998</v>
      </c>
      <c r="E104" s="758">
        <v>1555.0469679999999</v>
      </c>
      <c r="F104" s="759" t="s">
        <v>339</v>
      </c>
      <c r="G104" s="899" t="s">
        <v>600</v>
      </c>
      <c r="H104" s="899" t="s">
        <v>334</v>
      </c>
      <c r="I104" s="899" t="s">
        <v>334</v>
      </c>
      <c r="J104" s="899" t="s">
        <v>334</v>
      </c>
      <c r="K104" s="761" t="s">
        <v>338</v>
      </c>
      <c r="L104" s="126"/>
      <c r="M104" s="308"/>
      <c r="Q104" s="181"/>
      <c r="R104" s="181"/>
      <c r="S104" s="181"/>
      <c r="T104" s="181"/>
      <c r="U104" s="209"/>
      <c r="V104" s="209"/>
      <c r="W104" s="209"/>
      <c r="X104" s="209"/>
      <c r="Y104" s="126"/>
      <c r="Z104" s="244"/>
      <c r="AM104" s="244"/>
      <c r="AN104" s="309"/>
    </row>
    <row r="105" spans="2:41">
      <c r="B105" s="756" t="s">
        <v>127</v>
      </c>
      <c r="C105" s="757" t="s">
        <v>339</v>
      </c>
      <c r="D105" s="757" t="s">
        <v>339</v>
      </c>
      <c r="E105" s="758">
        <v>8056.3000790000006</v>
      </c>
      <c r="F105" s="759" t="s">
        <v>339</v>
      </c>
      <c r="G105" s="899" t="s">
        <v>591</v>
      </c>
      <c r="H105" s="899" t="s">
        <v>338</v>
      </c>
      <c r="I105" s="899" t="s">
        <v>338</v>
      </c>
      <c r="J105" s="899" t="s">
        <v>334</v>
      </c>
      <c r="K105" s="761" t="s">
        <v>338</v>
      </c>
      <c r="L105" s="126"/>
      <c r="M105" s="308"/>
      <c r="Q105" s="181"/>
      <c r="R105" s="181"/>
      <c r="S105" s="181"/>
      <c r="T105" s="181"/>
      <c r="U105" s="209"/>
      <c r="V105" s="209"/>
      <c r="W105" s="209"/>
      <c r="X105" s="209"/>
      <c r="Y105" s="126"/>
      <c r="Z105" s="241"/>
      <c r="AI105" s="209"/>
      <c r="AJ105" s="209"/>
      <c r="AK105" s="209"/>
      <c r="AL105" s="126"/>
      <c r="AM105" s="241"/>
      <c r="AN105" s="309"/>
    </row>
    <row r="106" spans="2:41">
      <c r="B106" s="756" t="s">
        <v>42</v>
      </c>
      <c r="C106" s="757">
        <v>311.54614999999995</v>
      </c>
      <c r="D106" s="757">
        <v>263.49383999999998</v>
      </c>
      <c r="E106" s="758">
        <v>609.06637999999998</v>
      </c>
      <c r="F106" s="759" t="s">
        <v>339</v>
      </c>
      <c r="G106" s="899" t="s">
        <v>598</v>
      </c>
      <c r="H106" s="899" t="s">
        <v>334</v>
      </c>
      <c r="I106" s="899" t="s">
        <v>334</v>
      </c>
      <c r="J106" s="899" t="s">
        <v>334</v>
      </c>
      <c r="K106" s="761" t="s">
        <v>338</v>
      </c>
      <c r="L106" s="126"/>
      <c r="M106" s="308"/>
      <c r="O106" s="209"/>
      <c r="P106" s="209"/>
      <c r="Q106" s="181"/>
      <c r="R106" s="181"/>
      <c r="S106" s="181"/>
      <c r="T106" s="181"/>
      <c r="U106" s="209"/>
      <c r="V106" s="209"/>
      <c r="W106" s="209"/>
      <c r="X106" s="209"/>
      <c r="Y106" s="126"/>
      <c r="AB106" s="209"/>
      <c r="AC106" s="209"/>
      <c r="AN106" s="309"/>
    </row>
    <row r="107" spans="2:41">
      <c r="B107" s="756" t="s">
        <v>59</v>
      </c>
      <c r="C107" s="757">
        <v>9300.6923999999999</v>
      </c>
      <c r="D107" s="757">
        <v>13888.956</v>
      </c>
      <c r="E107" s="758">
        <v>20445.080000000002</v>
      </c>
      <c r="F107" s="759">
        <v>13809.322</v>
      </c>
      <c r="G107" s="899" t="s">
        <v>592</v>
      </c>
      <c r="H107" s="899" t="s">
        <v>338</v>
      </c>
      <c r="I107" s="899" t="s">
        <v>338</v>
      </c>
      <c r="J107" s="899" t="s">
        <v>338</v>
      </c>
      <c r="K107" s="761" t="s">
        <v>338</v>
      </c>
      <c r="L107" s="126"/>
      <c r="M107" s="308"/>
      <c r="O107" s="259"/>
      <c r="P107" s="259"/>
      <c r="Q107" s="181"/>
      <c r="R107" s="181"/>
      <c r="S107" s="181"/>
      <c r="T107" s="181"/>
      <c r="U107" s="209"/>
      <c r="V107" s="209"/>
      <c r="W107" s="209"/>
      <c r="X107" s="209"/>
      <c r="Y107" s="126"/>
      <c r="Z107" s="244"/>
      <c r="AB107" s="259"/>
      <c r="AC107" s="259"/>
      <c r="AI107" s="209"/>
      <c r="AJ107" s="209"/>
      <c r="AK107" s="209"/>
      <c r="AL107" s="126"/>
      <c r="AM107" s="244"/>
      <c r="AN107" s="309"/>
    </row>
    <row r="108" spans="2:41">
      <c r="B108" s="756" t="s">
        <v>116</v>
      </c>
      <c r="C108" s="757">
        <v>8532.8516</v>
      </c>
      <c r="D108" s="757">
        <v>11116.630999999999</v>
      </c>
      <c r="E108" s="758">
        <v>16067.971</v>
      </c>
      <c r="F108" s="759">
        <v>11097.905000000001</v>
      </c>
      <c r="G108" s="899" t="s">
        <v>592</v>
      </c>
      <c r="H108" s="899" t="s">
        <v>338</v>
      </c>
      <c r="I108" s="899" t="s">
        <v>338</v>
      </c>
      <c r="J108" s="899" t="s">
        <v>338</v>
      </c>
      <c r="K108" s="761" t="s">
        <v>338</v>
      </c>
      <c r="L108" s="126"/>
      <c r="M108" s="308"/>
      <c r="O108" s="209"/>
      <c r="P108" s="209"/>
      <c r="Q108" s="181"/>
      <c r="R108" s="181"/>
      <c r="S108" s="181"/>
      <c r="T108" s="181"/>
      <c r="U108" s="209"/>
      <c r="V108" s="209"/>
      <c r="W108" s="209"/>
      <c r="X108" s="209"/>
      <c r="Y108" s="126"/>
      <c r="AB108" s="209"/>
      <c r="AC108" s="209"/>
      <c r="AD108" s="181"/>
      <c r="AE108" s="181"/>
      <c r="AF108" s="181"/>
      <c r="AG108" s="181"/>
      <c r="AH108" s="209"/>
      <c r="AI108" s="209"/>
      <c r="AJ108" s="209"/>
      <c r="AK108" s="209"/>
      <c r="AL108" s="126"/>
      <c r="AN108" s="309"/>
    </row>
    <row r="109" spans="2:41">
      <c r="B109" s="756" t="s">
        <v>101</v>
      </c>
      <c r="C109" s="757" t="s">
        <v>339</v>
      </c>
      <c r="D109" s="757" t="s">
        <v>339</v>
      </c>
      <c r="E109" s="758" t="s">
        <v>339</v>
      </c>
      <c r="F109" s="759" t="s">
        <v>339</v>
      </c>
      <c r="G109" s="899" t="s">
        <v>338</v>
      </c>
      <c r="H109" s="899" t="s">
        <v>338</v>
      </c>
      <c r="I109" s="899" t="s">
        <v>338</v>
      </c>
      <c r="J109" s="899" t="s">
        <v>338</v>
      </c>
      <c r="K109" s="761" t="s">
        <v>338</v>
      </c>
      <c r="L109" s="126"/>
      <c r="M109" s="308"/>
      <c r="O109" s="209"/>
      <c r="P109" s="209"/>
      <c r="Q109" s="181"/>
      <c r="R109" s="181"/>
      <c r="S109" s="181"/>
      <c r="T109" s="181"/>
      <c r="U109" s="209"/>
      <c r="V109" s="209"/>
      <c r="W109" s="209"/>
      <c r="X109" s="209"/>
      <c r="Y109" s="126"/>
      <c r="AB109" s="209"/>
      <c r="AC109" s="209"/>
      <c r="AD109" s="181"/>
      <c r="AE109" s="181"/>
      <c r="AF109" s="181"/>
      <c r="AG109" s="181"/>
      <c r="AH109" s="209"/>
      <c r="AI109" s="209"/>
      <c r="AJ109" s="209"/>
      <c r="AK109" s="209"/>
      <c r="AL109" s="126"/>
      <c r="AN109" s="309"/>
    </row>
    <row r="110" spans="2:41">
      <c r="B110" s="756" t="s">
        <v>61</v>
      </c>
      <c r="C110" s="757">
        <v>133.36832200000001</v>
      </c>
      <c r="D110" s="757">
        <v>162.70562200000001</v>
      </c>
      <c r="E110" s="758">
        <v>2635.0049020000001</v>
      </c>
      <c r="F110" s="759" t="s">
        <v>339</v>
      </c>
      <c r="G110" s="899" t="s">
        <v>592</v>
      </c>
      <c r="H110" s="899" t="s">
        <v>334</v>
      </c>
      <c r="I110" s="899" t="s">
        <v>334</v>
      </c>
      <c r="J110" s="899" t="s">
        <v>334</v>
      </c>
      <c r="K110" s="761" t="s">
        <v>338</v>
      </c>
      <c r="L110" s="126"/>
      <c r="M110" s="308"/>
      <c r="Q110" s="181"/>
      <c r="R110" s="181"/>
      <c r="S110" s="181"/>
      <c r="T110" s="181"/>
      <c r="U110" s="209"/>
      <c r="V110" s="209"/>
      <c r="W110" s="209"/>
      <c r="X110" s="209"/>
      <c r="Y110" s="126"/>
      <c r="Z110" s="238"/>
      <c r="AM110" s="238"/>
      <c r="AN110" s="309"/>
    </row>
    <row r="111" spans="2:41">
      <c r="B111" s="756" t="s">
        <v>12</v>
      </c>
      <c r="C111" s="757" t="s">
        <v>339</v>
      </c>
      <c r="D111" s="757" t="s">
        <v>339</v>
      </c>
      <c r="E111" s="758" t="s">
        <v>339</v>
      </c>
      <c r="F111" s="759" t="s">
        <v>339</v>
      </c>
      <c r="G111" s="899" t="s">
        <v>338</v>
      </c>
      <c r="H111" s="899" t="s">
        <v>338</v>
      </c>
      <c r="I111" s="899" t="s">
        <v>338</v>
      </c>
      <c r="J111" s="899" t="s">
        <v>338</v>
      </c>
      <c r="K111" s="761" t="s">
        <v>338</v>
      </c>
      <c r="L111" s="126"/>
      <c r="M111" s="308"/>
      <c r="Q111" s="181"/>
      <c r="R111" s="181"/>
      <c r="S111" s="181"/>
      <c r="T111" s="181"/>
      <c r="U111" s="209"/>
      <c r="V111" s="209"/>
      <c r="W111" s="209"/>
      <c r="X111" s="209"/>
      <c r="Y111" s="126"/>
      <c r="Z111" s="238"/>
      <c r="AM111" s="238"/>
      <c r="AN111" s="309"/>
    </row>
    <row r="112" spans="2:41">
      <c r="B112" s="756" t="s">
        <v>109</v>
      </c>
      <c r="C112" s="757">
        <v>13905.593000000001</v>
      </c>
      <c r="D112" s="757">
        <v>15735.477999999999</v>
      </c>
      <c r="E112" s="758">
        <v>23438.550999999999</v>
      </c>
      <c r="F112" s="759">
        <v>16644.201000000001</v>
      </c>
      <c r="G112" s="899" t="s">
        <v>592</v>
      </c>
      <c r="H112" s="899" t="s">
        <v>338</v>
      </c>
      <c r="I112" s="899" t="s">
        <v>338</v>
      </c>
      <c r="J112" s="899" t="s">
        <v>338</v>
      </c>
      <c r="K112" s="761" t="s">
        <v>338</v>
      </c>
      <c r="L112" s="126"/>
      <c r="M112" s="308"/>
      <c r="O112" s="259"/>
      <c r="P112" s="259"/>
      <c r="Q112" s="181"/>
      <c r="R112" s="181"/>
      <c r="S112" s="181"/>
      <c r="T112" s="181"/>
      <c r="U112" s="209"/>
      <c r="V112" s="209"/>
      <c r="W112" s="209"/>
      <c r="X112" s="209"/>
      <c r="Y112" s="126"/>
      <c r="Z112" s="244"/>
      <c r="AB112" s="259"/>
      <c r="AC112" s="259"/>
      <c r="AM112" s="244"/>
      <c r="AN112" s="309"/>
    </row>
    <row r="113" spans="2:40">
      <c r="B113" s="756" t="s">
        <v>122</v>
      </c>
      <c r="C113" s="757">
        <v>13464.749731</v>
      </c>
      <c r="D113" s="757">
        <v>14794.959442000001</v>
      </c>
      <c r="E113" s="758">
        <v>18458.156541</v>
      </c>
      <c r="F113" s="759" t="s">
        <v>339</v>
      </c>
      <c r="G113" s="899" t="s">
        <v>599</v>
      </c>
      <c r="H113" s="899" t="s">
        <v>334</v>
      </c>
      <c r="I113" s="899" t="s">
        <v>334</v>
      </c>
      <c r="J113" s="899" t="s">
        <v>334</v>
      </c>
      <c r="K113" s="761" t="s">
        <v>338</v>
      </c>
      <c r="L113" s="126"/>
      <c r="M113" s="308"/>
      <c r="O113" s="209"/>
      <c r="P113" s="209"/>
      <c r="Q113" s="181"/>
      <c r="R113" s="181"/>
      <c r="S113" s="181"/>
      <c r="T113" s="181"/>
      <c r="U113" s="209"/>
      <c r="V113" s="209"/>
      <c r="W113" s="209"/>
      <c r="X113" s="209"/>
      <c r="Y113" s="126"/>
      <c r="Z113" s="306"/>
      <c r="AB113" s="209"/>
      <c r="AC113" s="209"/>
      <c r="AM113" s="306"/>
      <c r="AN113" s="309"/>
    </row>
    <row r="114" spans="2:40">
      <c r="B114" s="756" t="s">
        <v>10</v>
      </c>
      <c r="C114" s="757">
        <v>371.99923999999999</v>
      </c>
      <c r="D114" s="757">
        <v>736.06682999999998</v>
      </c>
      <c r="E114" s="758">
        <v>3345.6083020000001</v>
      </c>
      <c r="F114" s="759" t="s">
        <v>339</v>
      </c>
      <c r="G114" s="899" t="s">
        <v>592</v>
      </c>
      <c r="H114" s="899" t="s">
        <v>334</v>
      </c>
      <c r="I114" s="899" t="s">
        <v>334</v>
      </c>
      <c r="J114" s="899" t="s">
        <v>334</v>
      </c>
      <c r="K114" s="761" t="s">
        <v>338</v>
      </c>
      <c r="L114" s="126"/>
      <c r="M114" s="308"/>
      <c r="Q114" s="181"/>
      <c r="R114" s="181"/>
      <c r="S114" s="181"/>
      <c r="T114" s="181"/>
      <c r="U114" s="209"/>
      <c r="V114" s="209"/>
      <c r="W114" s="209"/>
      <c r="X114" s="209"/>
      <c r="Y114" s="126"/>
      <c r="Z114" s="244"/>
      <c r="AM114" s="244"/>
      <c r="AN114" s="309"/>
    </row>
    <row r="115" spans="2:40">
      <c r="B115" s="756" t="s">
        <v>119</v>
      </c>
      <c r="C115" s="757" t="s">
        <v>339</v>
      </c>
      <c r="D115" s="757" t="s">
        <v>339</v>
      </c>
      <c r="E115" s="758" t="s">
        <v>339</v>
      </c>
      <c r="F115" s="759" t="s">
        <v>339</v>
      </c>
      <c r="G115" s="899" t="s">
        <v>338</v>
      </c>
      <c r="H115" s="899" t="s">
        <v>338</v>
      </c>
      <c r="I115" s="899" t="s">
        <v>338</v>
      </c>
      <c r="J115" s="899" t="s">
        <v>338</v>
      </c>
      <c r="K115" s="761" t="s">
        <v>338</v>
      </c>
      <c r="L115" s="126"/>
      <c r="M115" s="308"/>
      <c r="O115" s="209"/>
      <c r="P115" s="209"/>
      <c r="Q115" s="181"/>
      <c r="R115" s="181"/>
      <c r="S115" s="181"/>
      <c r="T115" s="181"/>
      <c r="U115" s="209"/>
      <c r="V115" s="209"/>
      <c r="W115" s="209"/>
      <c r="X115" s="209"/>
      <c r="Y115" s="126"/>
      <c r="AB115" s="209"/>
      <c r="AC115" s="209"/>
      <c r="AD115" s="181"/>
      <c r="AE115" s="181"/>
      <c r="AF115" s="181"/>
      <c r="AG115" s="181"/>
      <c r="AH115" s="209"/>
      <c r="AI115" s="209"/>
      <c r="AJ115" s="209"/>
      <c r="AK115" s="209"/>
      <c r="AL115" s="126"/>
      <c r="AN115" s="309"/>
    </row>
    <row r="116" spans="2:40">
      <c r="B116" s="756" t="s">
        <v>99</v>
      </c>
      <c r="C116" s="757">
        <v>1421.8774910000002</v>
      </c>
      <c r="D116" s="757">
        <v>1458.4428310000001</v>
      </c>
      <c r="E116" s="758" t="s">
        <v>339</v>
      </c>
      <c r="F116" s="759" t="s">
        <v>339</v>
      </c>
      <c r="G116" s="899" t="s">
        <v>599</v>
      </c>
      <c r="H116" s="899" t="s">
        <v>334</v>
      </c>
      <c r="I116" s="899" t="s">
        <v>334</v>
      </c>
      <c r="J116" s="899" t="s">
        <v>338</v>
      </c>
      <c r="K116" s="761" t="s">
        <v>338</v>
      </c>
      <c r="L116" s="126"/>
      <c r="M116" s="308"/>
      <c r="O116" s="209"/>
      <c r="P116" s="209"/>
      <c r="Q116" s="181"/>
      <c r="R116" s="181"/>
      <c r="S116" s="181"/>
      <c r="T116" s="181"/>
      <c r="U116" s="209"/>
      <c r="V116" s="209"/>
      <c r="W116" s="209"/>
      <c r="X116" s="209"/>
      <c r="Y116" s="126"/>
      <c r="AB116" s="209"/>
      <c r="AC116" s="209"/>
      <c r="AD116" s="181"/>
      <c r="AE116" s="181"/>
      <c r="AF116" s="181"/>
      <c r="AG116" s="181"/>
      <c r="AH116" s="209"/>
      <c r="AI116" s="209"/>
      <c r="AJ116" s="209"/>
      <c r="AK116" s="209"/>
      <c r="AL116" s="126"/>
      <c r="AN116" s="309"/>
    </row>
    <row r="117" spans="2:40">
      <c r="B117" s="756" t="s">
        <v>43</v>
      </c>
      <c r="C117" s="757">
        <v>1615.3599819999999</v>
      </c>
      <c r="D117" s="757">
        <v>2108.541972</v>
      </c>
      <c r="E117" s="758">
        <v>1487.5294819999999</v>
      </c>
      <c r="F117" s="759" t="s">
        <v>339</v>
      </c>
      <c r="G117" s="899" t="s">
        <v>497</v>
      </c>
      <c r="H117" s="899" t="s">
        <v>334</v>
      </c>
      <c r="I117" s="899" t="s">
        <v>334</v>
      </c>
      <c r="J117" s="899" t="s">
        <v>334</v>
      </c>
      <c r="K117" s="761" t="s">
        <v>338</v>
      </c>
      <c r="L117" s="126"/>
      <c r="M117" s="308"/>
      <c r="O117" s="209"/>
      <c r="P117" s="209"/>
      <c r="Q117" s="181"/>
      <c r="R117" s="181"/>
      <c r="S117" s="181"/>
      <c r="T117" s="181"/>
      <c r="U117" s="209"/>
      <c r="V117" s="209"/>
      <c r="W117" s="209"/>
      <c r="X117" s="209"/>
      <c r="Y117" s="126"/>
      <c r="AB117" s="209"/>
      <c r="AC117" s="209"/>
      <c r="AD117" s="181"/>
      <c r="AE117" s="181"/>
      <c r="AF117" s="181"/>
      <c r="AG117" s="181"/>
      <c r="AH117" s="209"/>
      <c r="AI117" s="209"/>
      <c r="AJ117" s="209"/>
      <c r="AK117" s="209"/>
      <c r="AL117" s="126"/>
      <c r="AN117" s="309"/>
    </row>
    <row r="118" spans="2:40">
      <c r="B118" s="756" t="s">
        <v>16</v>
      </c>
      <c r="C118" s="757" t="s">
        <v>339</v>
      </c>
      <c r="D118" s="757" t="s">
        <v>339</v>
      </c>
      <c r="E118" s="758" t="s">
        <v>339</v>
      </c>
      <c r="F118" s="759" t="s">
        <v>339</v>
      </c>
      <c r="G118" s="899" t="s">
        <v>338</v>
      </c>
      <c r="H118" s="899" t="s">
        <v>338</v>
      </c>
      <c r="I118" s="899" t="s">
        <v>338</v>
      </c>
      <c r="J118" s="899" t="s">
        <v>338</v>
      </c>
      <c r="K118" s="761" t="s">
        <v>338</v>
      </c>
      <c r="L118" s="126"/>
      <c r="M118" s="308"/>
      <c r="O118" s="209"/>
      <c r="P118" s="209"/>
      <c r="Q118" s="181"/>
      <c r="R118" s="181"/>
      <c r="S118" s="181"/>
      <c r="T118" s="181"/>
      <c r="U118" s="209"/>
      <c r="V118" s="209"/>
      <c r="W118" s="209"/>
      <c r="X118" s="209"/>
      <c r="Y118" s="126"/>
      <c r="AB118" s="209"/>
      <c r="AC118" s="209"/>
      <c r="AD118" s="181"/>
      <c r="AE118" s="181"/>
      <c r="AF118" s="181"/>
      <c r="AG118" s="181"/>
      <c r="AH118" s="209"/>
      <c r="AI118" s="209"/>
      <c r="AJ118" s="209"/>
      <c r="AK118" s="209"/>
      <c r="AL118" s="126"/>
      <c r="AN118" s="309"/>
    </row>
    <row r="119" spans="2:40">
      <c r="B119" s="756" t="s">
        <v>35</v>
      </c>
      <c r="C119" s="757">
        <v>7806.4926999999998</v>
      </c>
      <c r="D119" s="757">
        <v>7576.6782000000003</v>
      </c>
      <c r="E119" s="758">
        <v>10043.841</v>
      </c>
      <c r="F119" s="759">
        <v>8143.6445000000003</v>
      </c>
      <c r="G119" s="899" t="s">
        <v>592</v>
      </c>
      <c r="H119" s="899" t="s">
        <v>338</v>
      </c>
      <c r="I119" s="899" t="s">
        <v>338</v>
      </c>
      <c r="J119" s="899" t="s">
        <v>338</v>
      </c>
      <c r="K119" s="761" t="s">
        <v>338</v>
      </c>
      <c r="L119" s="126"/>
      <c r="M119" s="308"/>
      <c r="O119" s="209"/>
      <c r="P119" s="209"/>
      <c r="Q119" s="181"/>
      <c r="R119" s="181"/>
      <c r="S119" s="181"/>
      <c r="T119" s="181"/>
      <c r="U119" s="209"/>
      <c r="V119" s="209"/>
      <c r="W119" s="209"/>
      <c r="X119" s="209"/>
      <c r="Y119" s="126"/>
      <c r="AB119" s="209"/>
      <c r="AC119" s="209"/>
      <c r="AH119" s="209"/>
      <c r="AN119" s="309"/>
    </row>
    <row r="120" spans="2:40">
      <c r="B120" s="756" t="s">
        <v>74</v>
      </c>
      <c r="C120" s="757">
        <v>8766.3173999999999</v>
      </c>
      <c r="D120" s="757">
        <v>10721.037</v>
      </c>
      <c r="E120" s="758">
        <v>11788.302</v>
      </c>
      <c r="F120" s="759">
        <v>10219.83</v>
      </c>
      <c r="G120" s="899" t="s">
        <v>592</v>
      </c>
      <c r="H120" s="899" t="s">
        <v>338</v>
      </c>
      <c r="I120" s="899" t="s">
        <v>338</v>
      </c>
      <c r="J120" s="899" t="s">
        <v>338</v>
      </c>
      <c r="K120" s="761" t="s">
        <v>338</v>
      </c>
      <c r="L120" s="126"/>
      <c r="M120" s="308"/>
      <c r="O120" s="209"/>
      <c r="P120" s="209"/>
      <c r="Q120" s="181"/>
      <c r="R120" s="181"/>
      <c r="S120" s="181"/>
      <c r="T120" s="181"/>
      <c r="U120" s="209"/>
      <c r="V120" s="209"/>
      <c r="W120" s="209"/>
      <c r="X120" s="209"/>
      <c r="Y120" s="126"/>
      <c r="AB120" s="209"/>
      <c r="AC120" s="209"/>
      <c r="AD120" s="181"/>
      <c r="AE120" s="181"/>
      <c r="AF120" s="181"/>
      <c r="AG120" s="181"/>
      <c r="AH120" s="209"/>
      <c r="AI120" s="209"/>
      <c r="AJ120" s="209"/>
      <c r="AK120" s="209"/>
      <c r="AL120" s="126"/>
      <c r="AN120" s="309"/>
    </row>
    <row r="121" spans="2:40">
      <c r="B121" s="756" t="s">
        <v>139</v>
      </c>
      <c r="C121" s="757" t="s">
        <v>339</v>
      </c>
      <c r="D121" s="757" t="s">
        <v>339</v>
      </c>
      <c r="E121" s="758" t="s">
        <v>339</v>
      </c>
      <c r="F121" s="759" t="s">
        <v>339</v>
      </c>
      <c r="G121" s="899" t="s">
        <v>338</v>
      </c>
      <c r="H121" s="899" t="s">
        <v>338</v>
      </c>
      <c r="I121" s="899" t="s">
        <v>338</v>
      </c>
      <c r="J121" s="899" t="s">
        <v>338</v>
      </c>
      <c r="K121" s="761" t="s">
        <v>338</v>
      </c>
      <c r="L121" s="126"/>
      <c r="M121" s="308"/>
      <c r="O121" s="209"/>
      <c r="P121" s="209"/>
      <c r="Q121" s="181"/>
      <c r="R121" s="181"/>
      <c r="S121" s="181"/>
      <c r="T121" s="181"/>
      <c r="U121" s="209"/>
      <c r="V121" s="209"/>
      <c r="W121" s="209"/>
      <c r="X121" s="209"/>
      <c r="Y121" s="126"/>
      <c r="AB121" s="209"/>
      <c r="AC121" s="209"/>
      <c r="AD121" s="181"/>
      <c r="AE121" s="181"/>
      <c r="AF121" s="181"/>
      <c r="AG121" s="181"/>
      <c r="AH121" s="209"/>
      <c r="AI121" s="209"/>
      <c r="AJ121" s="209"/>
      <c r="AK121" s="209"/>
      <c r="AL121" s="126"/>
      <c r="AN121" s="309"/>
    </row>
    <row r="122" spans="2:40">
      <c r="B122" s="756" t="s">
        <v>54</v>
      </c>
      <c r="C122" s="757">
        <v>1868.0326210000001</v>
      </c>
      <c r="D122" s="757">
        <v>3618.5427810000001</v>
      </c>
      <c r="E122" s="758">
        <v>6228.3797110000005</v>
      </c>
      <c r="F122" s="759" t="s">
        <v>339</v>
      </c>
      <c r="G122" s="899" t="s">
        <v>599</v>
      </c>
      <c r="H122" s="899" t="s">
        <v>334</v>
      </c>
      <c r="I122" s="899" t="s">
        <v>334</v>
      </c>
      <c r="J122" s="899" t="s">
        <v>334</v>
      </c>
      <c r="K122" s="761" t="s">
        <v>338</v>
      </c>
      <c r="L122" s="126"/>
      <c r="M122" s="308"/>
      <c r="O122" s="209"/>
      <c r="P122" s="209"/>
      <c r="Q122" s="181"/>
      <c r="R122" s="181"/>
      <c r="S122" s="181"/>
      <c r="T122" s="181"/>
      <c r="U122" s="209"/>
      <c r="V122" s="209"/>
      <c r="W122" s="209"/>
      <c r="X122" s="209"/>
      <c r="Y122" s="126"/>
      <c r="AB122" s="209"/>
      <c r="AC122" s="209"/>
      <c r="AL122" s="126"/>
      <c r="AN122" s="309"/>
    </row>
    <row r="123" spans="2:40">
      <c r="B123" s="756" t="s">
        <v>13</v>
      </c>
      <c r="C123" s="757" t="s">
        <v>339</v>
      </c>
      <c r="D123" s="757">
        <v>5381.8516</v>
      </c>
      <c r="E123" s="758">
        <v>8629.2363000000005</v>
      </c>
      <c r="F123" s="759">
        <v>6089.6328000000003</v>
      </c>
      <c r="G123" s="899" t="s">
        <v>592</v>
      </c>
      <c r="H123" s="899" t="s">
        <v>338</v>
      </c>
      <c r="I123" s="899" t="s">
        <v>338</v>
      </c>
      <c r="J123" s="899" t="s">
        <v>338</v>
      </c>
      <c r="K123" s="761" t="s">
        <v>338</v>
      </c>
      <c r="L123" s="126"/>
      <c r="M123" s="308"/>
      <c r="O123" s="209"/>
      <c r="P123" s="209"/>
      <c r="Q123" s="181"/>
      <c r="R123" s="181"/>
      <c r="S123" s="181"/>
      <c r="T123" s="181"/>
      <c r="U123" s="209"/>
      <c r="V123" s="209"/>
      <c r="W123" s="209"/>
      <c r="X123" s="209"/>
      <c r="Y123" s="126"/>
      <c r="Z123" s="244"/>
      <c r="AB123" s="209"/>
      <c r="AC123" s="209"/>
      <c r="AL123" s="126"/>
      <c r="AM123" s="244"/>
      <c r="AN123" s="309"/>
    </row>
    <row r="124" spans="2:40">
      <c r="B124" s="756" t="s">
        <v>72</v>
      </c>
      <c r="C124" s="757">
        <v>88.613382000000001</v>
      </c>
      <c r="D124" s="757">
        <v>451.31231200000002</v>
      </c>
      <c r="E124" s="758">
        <v>2033.536912</v>
      </c>
      <c r="F124" s="759" t="s">
        <v>339</v>
      </c>
      <c r="G124" s="899" t="s">
        <v>497</v>
      </c>
      <c r="H124" s="899" t="s">
        <v>334</v>
      </c>
      <c r="I124" s="899" t="s">
        <v>334</v>
      </c>
      <c r="J124" s="899" t="s">
        <v>334</v>
      </c>
      <c r="K124" s="761" t="s">
        <v>338</v>
      </c>
      <c r="L124" s="126"/>
      <c r="M124" s="308"/>
      <c r="O124" s="209"/>
      <c r="P124" s="209"/>
      <c r="Q124" s="181"/>
      <c r="R124" s="181"/>
      <c r="S124" s="181"/>
      <c r="T124" s="181"/>
      <c r="V124" s="209"/>
      <c r="W124" s="209"/>
      <c r="X124" s="209"/>
      <c r="Y124" s="126"/>
      <c r="AB124" s="209"/>
      <c r="AC124" s="209"/>
      <c r="AD124" s="181"/>
      <c r="AE124" s="181"/>
      <c r="AF124" s="181"/>
      <c r="AG124" s="181"/>
      <c r="AH124" s="209"/>
      <c r="AI124" s="209"/>
      <c r="AJ124" s="209"/>
      <c r="AK124" s="209"/>
      <c r="AL124" s="126"/>
      <c r="AN124" s="309"/>
    </row>
    <row r="125" spans="2:40">
      <c r="B125" s="756" t="s">
        <v>47</v>
      </c>
      <c r="C125" s="757" t="s">
        <v>339</v>
      </c>
      <c r="D125" s="757" t="s">
        <v>339</v>
      </c>
      <c r="E125" s="758" t="s">
        <v>339</v>
      </c>
      <c r="F125" s="759" t="s">
        <v>339</v>
      </c>
      <c r="G125" s="899" t="s">
        <v>338</v>
      </c>
      <c r="H125" s="899" t="s">
        <v>338</v>
      </c>
      <c r="I125" s="899" t="s">
        <v>338</v>
      </c>
      <c r="J125" s="899" t="s">
        <v>338</v>
      </c>
      <c r="K125" s="761" t="s">
        <v>338</v>
      </c>
      <c r="L125" s="126"/>
      <c r="M125" s="308"/>
      <c r="O125" s="209"/>
      <c r="P125" s="209"/>
      <c r="Q125" s="181"/>
      <c r="R125" s="181"/>
      <c r="S125" s="181"/>
      <c r="T125" s="181"/>
      <c r="U125" s="209"/>
      <c r="V125" s="209"/>
      <c r="W125" s="209"/>
      <c r="X125" s="209"/>
      <c r="Y125" s="126"/>
      <c r="AB125" s="209"/>
      <c r="AC125" s="209"/>
      <c r="AL125" s="126"/>
      <c r="AN125" s="309"/>
    </row>
    <row r="126" spans="2:40">
      <c r="B126" s="756" t="s">
        <v>70</v>
      </c>
      <c r="C126" s="757">
        <v>411.733092</v>
      </c>
      <c r="D126" s="757">
        <v>431.037982</v>
      </c>
      <c r="E126" s="758">
        <v>4946.894182</v>
      </c>
      <c r="F126" s="759" t="s">
        <v>339</v>
      </c>
      <c r="G126" s="899" t="s">
        <v>497</v>
      </c>
      <c r="H126" s="899" t="s">
        <v>334</v>
      </c>
      <c r="I126" s="899" t="s">
        <v>334</v>
      </c>
      <c r="J126" s="899" t="s">
        <v>334</v>
      </c>
      <c r="K126" s="761" t="s">
        <v>338</v>
      </c>
      <c r="L126" s="126"/>
      <c r="M126" s="308"/>
      <c r="O126" s="209"/>
      <c r="P126" s="209"/>
      <c r="Q126" s="181"/>
      <c r="R126" s="181"/>
      <c r="S126" s="181"/>
      <c r="T126" s="181"/>
      <c r="U126" s="209"/>
      <c r="V126" s="209"/>
      <c r="W126" s="209"/>
      <c r="X126" s="209"/>
      <c r="Y126" s="126"/>
      <c r="Z126" s="306"/>
      <c r="AB126" s="209"/>
      <c r="AC126" s="209"/>
      <c r="AD126" s="181"/>
      <c r="AE126" s="181"/>
      <c r="AF126" s="181"/>
      <c r="AG126" s="181"/>
      <c r="AH126" s="209"/>
      <c r="AI126" s="209"/>
      <c r="AJ126" s="209"/>
      <c r="AK126" s="209"/>
      <c r="AL126" s="126"/>
      <c r="AM126" s="306"/>
      <c r="AN126" s="309"/>
    </row>
    <row r="127" spans="2:40">
      <c r="B127" s="756" t="s">
        <v>92</v>
      </c>
      <c r="C127" s="757">
        <v>6514.2410300000001</v>
      </c>
      <c r="D127" s="757">
        <v>1658.9214099999999</v>
      </c>
      <c r="E127" s="758">
        <v>4894.6069620000007</v>
      </c>
      <c r="F127" s="759" t="s">
        <v>339</v>
      </c>
      <c r="G127" s="899" t="s">
        <v>592</v>
      </c>
      <c r="H127" s="899" t="s">
        <v>334</v>
      </c>
      <c r="I127" s="899" t="s">
        <v>334</v>
      </c>
      <c r="J127" s="899" t="s">
        <v>334</v>
      </c>
      <c r="K127" s="761" t="s">
        <v>338</v>
      </c>
      <c r="L127" s="126"/>
      <c r="M127" s="308"/>
      <c r="O127" s="209"/>
      <c r="P127" s="209"/>
      <c r="Q127" s="181"/>
      <c r="R127" s="181"/>
      <c r="S127" s="181"/>
      <c r="T127" s="181"/>
      <c r="U127" s="209"/>
      <c r="V127" s="209"/>
      <c r="W127" s="209"/>
      <c r="X127" s="209"/>
      <c r="Y127" s="126"/>
      <c r="AB127" s="209"/>
      <c r="AC127" s="209"/>
      <c r="AD127" s="181"/>
      <c r="AE127" s="181"/>
      <c r="AF127" s="181"/>
      <c r="AG127" s="181"/>
      <c r="AH127" s="209"/>
      <c r="AI127" s="209"/>
      <c r="AJ127" s="209"/>
      <c r="AK127" s="209"/>
      <c r="AL127" s="126"/>
      <c r="AN127" s="309"/>
    </row>
    <row r="128" spans="2:40">
      <c r="B128" s="756" t="s">
        <v>108</v>
      </c>
      <c r="C128" s="757">
        <v>16020.668622000001</v>
      </c>
      <c r="D128" s="757">
        <v>19788.123942000002</v>
      </c>
      <c r="E128" s="758">
        <v>21529.133672</v>
      </c>
      <c r="F128" s="759" t="s">
        <v>339</v>
      </c>
      <c r="G128" s="899" t="s">
        <v>592</v>
      </c>
      <c r="H128" s="899" t="s">
        <v>334</v>
      </c>
      <c r="I128" s="899" t="s">
        <v>334</v>
      </c>
      <c r="J128" s="899" t="s">
        <v>334</v>
      </c>
      <c r="K128" s="761" t="s">
        <v>338</v>
      </c>
      <c r="L128" s="126"/>
      <c r="M128" s="308"/>
      <c r="O128" s="209"/>
      <c r="P128" s="209"/>
      <c r="Q128" s="181"/>
      <c r="R128" s="181"/>
      <c r="S128" s="181"/>
      <c r="T128" s="181"/>
      <c r="U128" s="209"/>
      <c r="V128" s="209"/>
      <c r="W128" s="209"/>
      <c r="X128" s="209"/>
      <c r="Y128" s="126"/>
      <c r="AB128" s="209"/>
      <c r="AC128" s="209"/>
      <c r="AI128" s="209"/>
      <c r="AJ128" s="209"/>
      <c r="AK128" s="209"/>
      <c r="AL128" s="126"/>
      <c r="AN128" s="309"/>
    </row>
    <row r="129" spans="2:40">
      <c r="B129" s="756" t="s">
        <v>156</v>
      </c>
      <c r="C129" s="757">
        <v>6836.2974000000004</v>
      </c>
      <c r="D129" s="757">
        <v>6651.9829</v>
      </c>
      <c r="E129" s="758">
        <v>11714.593000000001</v>
      </c>
      <c r="F129" s="759">
        <v>7561.6684999999998</v>
      </c>
      <c r="G129" s="899" t="s">
        <v>592</v>
      </c>
      <c r="H129" s="899" t="s">
        <v>338</v>
      </c>
      <c r="I129" s="899" t="s">
        <v>338</v>
      </c>
      <c r="J129" s="899" t="s">
        <v>338</v>
      </c>
      <c r="K129" s="761" t="s">
        <v>338</v>
      </c>
      <c r="L129" s="126"/>
      <c r="M129" s="308"/>
      <c r="O129" s="260"/>
      <c r="P129" s="260"/>
      <c r="Q129" s="181"/>
      <c r="R129" s="181"/>
      <c r="S129" s="181"/>
      <c r="T129" s="181"/>
      <c r="U129" s="209"/>
      <c r="V129" s="209"/>
      <c r="W129" s="209"/>
      <c r="X129" s="209"/>
      <c r="Y129" s="126"/>
      <c r="AB129" s="260"/>
      <c r="AC129" s="260"/>
      <c r="AI129" s="209"/>
      <c r="AJ129" s="209"/>
      <c r="AK129" s="209"/>
      <c r="AL129" s="126"/>
      <c r="AN129" s="309"/>
    </row>
    <row r="130" spans="2:40">
      <c r="B130" s="756" t="s">
        <v>129</v>
      </c>
      <c r="C130" s="757">
        <v>9061.8760000000002</v>
      </c>
      <c r="D130" s="757">
        <v>9370.3866999999991</v>
      </c>
      <c r="E130" s="758">
        <v>12787.102999999999</v>
      </c>
      <c r="F130" s="759">
        <v>9896.8593999999994</v>
      </c>
      <c r="G130" s="899" t="s">
        <v>592</v>
      </c>
      <c r="H130" s="899" t="s">
        <v>338</v>
      </c>
      <c r="I130" s="899" t="s">
        <v>338</v>
      </c>
      <c r="J130" s="899" t="s">
        <v>338</v>
      </c>
      <c r="K130" s="761" t="s">
        <v>338</v>
      </c>
      <c r="L130" s="126"/>
      <c r="M130" s="308"/>
      <c r="O130" s="209"/>
      <c r="P130" s="209"/>
      <c r="Q130" s="181"/>
      <c r="R130" s="181"/>
      <c r="S130" s="181"/>
      <c r="T130" s="181"/>
      <c r="U130" s="209"/>
      <c r="V130" s="209"/>
      <c r="W130" s="209"/>
      <c r="X130" s="209"/>
      <c r="Y130" s="126"/>
      <c r="Z130" s="238"/>
      <c r="AB130" s="209"/>
      <c r="AC130" s="209"/>
      <c r="AD130" s="181"/>
      <c r="AE130" s="181"/>
      <c r="AF130" s="181"/>
      <c r="AG130" s="181"/>
      <c r="AH130" s="209"/>
      <c r="AI130" s="209"/>
      <c r="AJ130" s="209"/>
      <c r="AK130" s="209"/>
      <c r="AL130" s="126"/>
      <c r="AM130" s="238"/>
      <c r="AN130" s="309"/>
    </row>
    <row r="131" spans="2:40">
      <c r="B131" s="756" t="s">
        <v>27</v>
      </c>
      <c r="C131" s="757">
        <v>2415.619052</v>
      </c>
      <c r="D131" s="757">
        <v>2877.962622</v>
      </c>
      <c r="E131" s="758">
        <v>6459.6565820000005</v>
      </c>
      <c r="F131" s="759" t="s">
        <v>339</v>
      </c>
      <c r="G131" s="899" t="s">
        <v>497</v>
      </c>
      <c r="H131" s="899" t="s">
        <v>334</v>
      </c>
      <c r="I131" s="899" t="s">
        <v>334</v>
      </c>
      <c r="J131" s="899" t="s">
        <v>334</v>
      </c>
      <c r="K131" s="761" t="s">
        <v>338</v>
      </c>
      <c r="L131" s="126"/>
      <c r="M131" s="308"/>
      <c r="O131" s="209"/>
      <c r="P131" s="209"/>
      <c r="Q131" s="181"/>
      <c r="R131" s="181"/>
      <c r="S131" s="181"/>
      <c r="T131" s="181"/>
      <c r="U131" s="209"/>
      <c r="V131" s="209"/>
      <c r="W131" s="209"/>
      <c r="X131" s="209"/>
      <c r="Y131" s="126"/>
      <c r="AB131" s="209"/>
      <c r="AC131" s="209"/>
      <c r="AD131" s="181"/>
      <c r="AE131" s="181"/>
      <c r="AF131" s="181"/>
      <c r="AG131" s="181"/>
      <c r="AH131" s="209"/>
      <c r="AI131" s="209"/>
      <c r="AJ131" s="209"/>
      <c r="AK131" s="209"/>
      <c r="AL131" s="126"/>
      <c r="AN131" s="309"/>
    </row>
    <row r="132" spans="2:40">
      <c r="B132" s="756" t="s">
        <v>219</v>
      </c>
      <c r="C132" s="757">
        <v>11701.79</v>
      </c>
      <c r="D132" s="757">
        <v>13579.358</v>
      </c>
      <c r="E132" s="758">
        <v>10632.976000000001</v>
      </c>
      <c r="F132" s="759">
        <v>11981.313</v>
      </c>
      <c r="G132" s="899" t="s">
        <v>592</v>
      </c>
      <c r="H132" s="899" t="s">
        <v>338</v>
      </c>
      <c r="I132" s="899" t="s">
        <v>338</v>
      </c>
      <c r="J132" s="899" t="s">
        <v>338</v>
      </c>
      <c r="K132" s="761" t="s">
        <v>338</v>
      </c>
      <c r="L132" s="126"/>
      <c r="M132" s="308"/>
      <c r="O132" s="209"/>
      <c r="P132" s="209"/>
      <c r="Q132" s="181"/>
      <c r="R132" s="181"/>
      <c r="S132" s="181"/>
      <c r="T132" s="181"/>
      <c r="U132" s="209"/>
      <c r="V132" s="209"/>
      <c r="W132" s="209"/>
      <c r="X132" s="209"/>
      <c r="Y132" s="126"/>
      <c r="AB132" s="209"/>
      <c r="AC132" s="209"/>
      <c r="AD132" s="181"/>
      <c r="AE132" s="181"/>
      <c r="AF132" s="181"/>
      <c r="AG132" s="181"/>
      <c r="AH132" s="209"/>
      <c r="AI132" s="209"/>
      <c r="AJ132" s="209"/>
      <c r="AK132" s="209"/>
      <c r="AL132" s="126"/>
      <c r="AN132" s="309"/>
    </row>
    <row r="133" spans="2:40">
      <c r="B133" s="756" t="s">
        <v>28</v>
      </c>
      <c r="C133" s="757">
        <v>8160.6777000000002</v>
      </c>
      <c r="D133" s="757">
        <v>10133.924999999999</v>
      </c>
      <c r="E133" s="758">
        <v>13446.102999999999</v>
      </c>
      <c r="F133" s="759">
        <v>10104.848</v>
      </c>
      <c r="G133" s="899" t="s">
        <v>592</v>
      </c>
      <c r="H133" s="899" t="s">
        <v>338</v>
      </c>
      <c r="I133" s="899" t="s">
        <v>338</v>
      </c>
      <c r="J133" s="899" t="s">
        <v>338</v>
      </c>
      <c r="K133" s="761" t="s">
        <v>338</v>
      </c>
      <c r="L133" s="126"/>
      <c r="M133" s="308"/>
      <c r="O133" s="209"/>
      <c r="P133" s="209"/>
      <c r="Q133" s="181"/>
      <c r="R133" s="181"/>
      <c r="S133" s="181"/>
      <c r="T133" s="181"/>
      <c r="U133" s="209"/>
      <c r="V133" s="209"/>
      <c r="W133" s="209"/>
      <c r="X133" s="209"/>
      <c r="Y133" s="126"/>
      <c r="AB133" s="209"/>
      <c r="AC133" s="209"/>
      <c r="AD133" s="181"/>
      <c r="AE133" s="181"/>
      <c r="AF133" s="181"/>
      <c r="AG133" s="181"/>
      <c r="AH133" s="209"/>
      <c r="AI133" s="209"/>
      <c r="AJ133" s="209"/>
      <c r="AK133" s="209"/>
      <c r="AL133" s="126"/>
      <c r="AN133" s="309"/>
    </row>
    <row r="134" spans="2:40">
      <c r="B134" s="756" t="s">
        <v>56</v>
      </c>
      <c r="C134" s="757">
        <v>915.36684200000002</v>
      </c>
      <c r="D134" s="757">
        <v>901.02687200000003</v>
      </c>
      <c r="E134" s="758">
        <v>3783.6646620000001</v>
      </c>
      <c r="F134" s="759" t="s">
        <v>339</v>
      </c>
      <c r="G134" s="899" t="s">
        <v>497</v>
      </c>
      <c r="H134" s="899" t="s">
        <v>334</v>
      </c>
      <c r="I134" s="899" t="s">
        <v>334</v>
      </c>
      <c r="J134" s="899" t="s">
        <v>334</v>
      </c>
      <c r="K134" s="761" t="s">
        <v>338</v>
      </c>
      <c r="L134" s="126"/>
      <c r="M134" s="308"/>
      <c r="O134" s="209"/>
      <c r="P134" s="209"/>
      <c r="Q134" s="181"/>
      <c r="R134" s="181"/>
      <c r="S134" s="181"/>
      <c r="T134" s="181"/>
      <c r="U134" s="209"/>
      <c r="V134" s="209"/>
      <c r="W134" s="209"/>
      <c r="X134" s="209"/>
      <c r="Y134" s="126"/>
      <c r="AB134" s="209"/>
      <c r="AC134" s="209"/>
      <c r="AD134" s="181"/>
      <c r="AE134" s="181"/>
      <c r="AF134" s="181"/>
      <c r="AG134" s="181"/>
      <c r="AH134" s="209"/>
      <c r="AI134" s="209"/>
      <c r="AJ134" s="209"/>
      <c r="AK134" s="209"/>
      <c r="AL134" s="126"/>
      <c r="AN134" s="309"/>
    </row>
    <row r="135" spans="2:40">
      <c r="B135" s="756" t="s">
        <v>86</v>
      </c>
      <c r="C135" s="757">
        <v>12188.986999999999</v>
      </c>
      <c r="D135" s="757">
        <v>12634.231</v>
      </c>
      <c r="E135" s="758">
        <v>25584.050999999999</v>
      </c>
      <c r="F135" s="759">
        <v>14505.117</v>
      </c>
      <c r="G135" s="899" t="s">
        <v>592</v>
      </c>
      <c r="H135" s="899" t="s">
        <v>338</v>
      </c>
      <c r="I135" s="899" t="s">
        <v>338</v>
      </c>
      <c r="J135" s="899" t="s">
        <v>338</v>
      </c>
      <c r="K135" s="761" t="s">
        <v>338</v>
      </c>
      <c r="L135" s="126"/>
      <c r="M135" s="308"/>
      <c r="O135" s="209"/>
      <c r="P135" s="209"/>
      <c r="Q135" s="181"/>
      <c r="R135" s="181"/>
      <c r="S135" s="181"/>
      <c r="T135" s="181"/>
      <c r="U135" s="209"/>
      <c r="V135" s="209"/>
      <c r="W135" s="209"/>
      <c r="X135" s="209"/>
      <c r="Y135" s="126"/>
      <c r="AB135" s="209"/>
      <c r="AC135" s="209"/>
      <c r="AD135" s="181"/>
      <c r="AE135" s="181"/>
      <c r="AF135" s="181"/>
      <c r="AG135" s="181"/>
      <c r="AH135" s="209"/>
      <c r="AI135" s="209"/>
      <c r="AJ135" s="209"/>
      <c r="AK135" s="209"/>
      <c r="AL135" s="126"/>
      <c r="AN135" s="309"/>
    </row>
    <row r="136" spans="2:40">
      <c r="B136" s="756" t="s">
        <v>0</v>
      </c>
      <c r="C136" s="757">
        <v>15918.316801000001</v>
      </c>
      <c r="D136" s="757">
        <v>15636.38082</v>
      </c>
      <c r="E136" s="758">
        <v>24020.072350999999</v>
      </c>
      <c r="F136" s="759" t="s">
        <v>339</v>
      </c>
      <c r="G136" s="899" t="s">
        <v>599</v>
      </c>
      <c r="H136" s="899" t="s">
        <v>334</v>
      </c>
      <c r="I136" s="899" t="s">
        <v>334</v>
      </c>
      <c r="J136" s="899" t="s">
        <v>334</v>
      </c>
      <c r="K136" s="761" t="s">
        <v>338</v>
      </c>
      <c r="L136" s="126"/>
      <c r="M136" s="308"/>
      <c r="O136" s="209"/>
      <c r="P136" s="209"/>
      <c r="Q136" s="181"/>
      <c r="R136" s="181"/>
      <c r="S136" s="181"/>
      <c r="T136" s="181"/>
      <c r="U136" s="209"/>
      <c r="V136" s="209"/>
      <c r="W136" s="209"/>
      <c r="X136" s="209"/>
      <c r="Y136" s="126"/>
      <c r="AB136" s="209"/>
      <c r="AC136" s="209"/>
      <c r="AL136" s="126"/>
      <c r="AN136" s="309"/>
    </row>
    <row r="137" spans="2:40">
      <c r="B137" s="756" t="s">
        <v>52</v>
      </c>
      <c r="C137" s="757" t="s">
        <v>339</v>
      </c>
      <c r="D137" s="757" t="s">
        <v>339</v>
      </c>
      <c r="E137" s="758" t="s">
        <v>339</v>
      </c>
      <c r="F137" s="759" t="s">
        <v>339</v>
      </c>
      <c r="G137" s="899" t="s">
        <v>338</v>
      </c>
      <c r="H137" s="899" t="s">
        <v>338</v>
      </c>
      <c r="I137" s="899" t="s">
        <v>338</v>
      </c>
      <c r="J137" s="899" t="s">
        <v>338</v>
      </c>
      <c r="K137" s="761" t="s">
        <v>338</v>
      </c>
      <c r="L137" s="126"/>
      <c r="M137" s="308"/>
      <c r="O137" s="209"/>
      <c r="P137" s="209"/>
      <c r="Q137" s="181"/>
      <c r="R137" s="181"/>
      <c r="S137" s="181"/>
      <c r="T137" s="181"/>
      <c r="U137" s="209"/>
      <c r="V137" s="209"/>
      <c r="W137" s="209"/>
      <c r="X137" s="209"/>
      <c r="Y137" s="126"/>
      <c r="AB137" s="209"/>
      <c r="AC137" s="209"/>
      <c r="AL137" s="126"/>
      <c r="AN137" s="309"/>
    </row>
    <row r="138" spans="2:40">
      <c r="B138" s="756" t="s">
        <v>50</v>
      </c>
      <c r="C138" s="757" t="s">
        <v>339</v>
      </c>
      <c r="D138" s="757" t="s">
        <v>339</v>
      </c>
      <c r="E138" s="758" t="s">
        <v>339</v>
      </c>
      <c r="F138" s="759" t="s">
        <v>339</v>
      </c>
      <c r="G138" s="899" t="s">
        <v>338</v>
      </c>
      <c r="H138" s="899" t="s">
        <v>338</v>
      </c>
      <c r="I138" s="899" t="s">
        <v>338</v>
      </c>
      <c r="J138" s="899" t="s">
        <v>338</v>
      </c>
      <c r="K138" s="761" t="s">
        <v>338</v>
      </c>
      <c r="L138" s="126"/>
      <c r="M138" s="308"/>
      <c r="O138" s="209"/>
      <c r="P138" s="209"/>
      <c r="Q138" s="181"/>
      <c r="R138" s="181"/>
      <c r="S138" s="181"/>
      <c r="T138" s="181"/>
      <c r="U138" s="209"/>
      <c r="V138" s="209"/>
      <c r="W138" s="209"/>
      <c r="X138" s="209"/>
      <c r="Y138" s="126"/>
      <c r="AB138" s="209"/>
      <c r="AC138" s="209"/>
      <c r="AD138" s="181"/>
      <c r="AE138" s="181"/>
      <c r="AF138" s="181"/>
      <c r="AG138" s="181"/>
      <c r="AH138" s="209"/>
      <c r="AI138" s="209"/>
      <c r="AJ138" s="209"/>
      <c r="AK138" s="209"/>
      <c r="AL138" s="126"/>
      <c r="AN138" s="309"/>
    </row>
    <row r="139" spans="2:40">
      <c r="B139" s="756" t="s">
        <v>90</v>
      </c>
      <c r="C139" s="757" t="s">
        <v>339</v>
      </c>
      <c r="D139" s="757" t="s">
        <v>339</v>
      </c>
      <c r="E139" s="758">
        <v>558.06734999999992</v>
      </c>
      <c r="F139" s="759" t="s">
        <v>339</v>
      </c>
      <c r="G139" s="899" t="s">
        <v>598</v>
      </c>
      <c r="H139" s="899" t="s">
        <v>338</v>
      </c>
      <c r="I139" s="899" t="s">
        <v>338</v>
      </c>
      <c r="J139" s="899" t="s">
        <v>334</v>
      </c>
      <c r="K139" s="761" t="s">
        <v>338</v>
      </c>
      <c r="L139" s="126"/>
      <c r="M139" s="308"/>
      <c r="O139" s="209"/>
      <c r="P139" s="209"/>
      <c r="Q139" s="181"/>
      <c r="R139" s="181"/>
      <c r="S139" s="181"/>
      <c r="T139" s="181"/>
      <c r="U139" s="209"/>
      <c r="V139" s="209"/>
      <c r="W139" s="209"/>
      <c r="X139" s="209"/>
      <c r="Y139" s="126"/>
      <c r="AB139" s="209"/>
      <c r="AC139" s="209"/>
      <c r="AL139" s="126"/>
      <c r="AN139" s="309"/>
    </row>
    <row r="140" spans="2:40">
      <c r="B140" s="756" t="s">
        <v>23</v>
      </c>
      <c r="C140" s="757">
        <v>3571.6336780000001</v>
      </c>
      <c r="D140" s="757">
        <v>2757.1109879999999</v>
      </c>
      <c r="E140" s="758">
        <v>2783.9430080000002</v>
      </c>
      <c r="F140" s="759" t="s">
        <v>339</v>
      </c>
      <c r="G140" s="899" t="s">
        <v>600</v>
      </c>
      <c r="H140" s="899" t="s">
        <v>334</v>
      </c>
      <c r="I140" s="899" t="s">
        <v>334</v>
      </c>
      <c r="J140" s="899" t="s">
        <v>334</v>
      </c>
      <c r="K140" s="761" t="s">
        <v>338</v>
      </c>
      <c r="L140" s="126"/>
      <c r="M140" s="308"/>
      <c r="O140" s="209"/>
      <c r="P140" s="209"/>
      <c r="Q140" s="181"/>
      <c r="R140" s="181"/>
      <c r="S140" s="181"/>
      <c r="T140" s="181"/>
      <c r="U140" s="209"/>
      <c r="V140" s="209"/>
      <c r="W140" s="209"/>
      <c r="X140" s="209"/>
      <c r="Y140" s="126"/>
      <c r="AB140" s="209"/>
      <c r="AC140" s="209"/>
      <c r="AD140" s="181"/>
      <c r="AE140" s="181"/>
      <c r="AF140" s="181"/>
      <c r="AG140" s="181"/>
      <c r="AH140" s="209"/>
      <c r="AI140" s="209"/>
      <c r="AJ140" s="209"/>
      <c r="AK140" s="209"/>
      <c r="AL140" s="126"/>
      <c r="AN140" s="309"/>
    </row>
    <row r="141" spans="2:40">
      <c r="B141" s="756" t="s">
        <v>95</v>
      </c>
      <c r="C141" s="757">
        <v>261.92528099999998</v>
      </c>
      <c r="D141" s="757" t="s">
        <v>339</v>
      </c>
      <c r="E141" s="758">
        <v>1298.600312</v>
      </c>
      <c r="F141" s="759" t="s">
        <v>339</v>
      </c>
      <c r="G141" s="899" t="s">
        <v>592</v>
      </c>
      <c r="H141" s="899" t="s">
        <v>334</v>
      </c>
      <c r="I141" s="899" t="s">
        <v>338</v>
      </c>
      <c r="J141" s="899" t="s">
        <v>334</v>
      </c>
      <c r="K141" s="761" t="s">
        <v>338</v>
      </c>
      <c r="L141" s="126"/>
      <c r="M141" s="308"/>
      <c r="O141" s="260"/>
      <c r="P141" s="260"/>
      <c r="Q141" s="181"/>
      <c r="R141" s="181"/>
      <c r="S141" s="181"/>
      <c r="T141" s="181"/>
      <c r="U141" s="209"/>
      <c r="V141" s="209"/>
      <c r="W141" s="209"/>
      <c r="X141" s="209"/>
      <c r="Y141" s="126"/>
      <c r="AB141" s="260"/>
      <c r="AC141" s="260"/>
      <c r="AI141" s="209"/>
      <c r="AJ141" s="209"/>
      <c r="AK141" s="209"/>
      <c r="AL141" s="126"/>
      <c r="AN141" s="309"/>
    </row>
    <row r="142" spans="2:40">
      <c r="B142" s="756" t="s">
        <v>76</v>
      </c>
      <c r="C142" s="757" t="s">
        <v>339</v>
      </c>
      <c r="D142" s="757">
        <v>6077.7149399999998</v>
      </c>
      <c r="E142" s="758">
        <v>6349.5074999999997</v>
      </c>
      <c r="F142" s="759" t="s">
        <v>339</v>
      </c>
      <c r="G142" s="899" t="s">
        <v>598</v>
      </c>
      <c r="H142" s="899" t="s">
        <v>338</v>
      </c>
      <c r="I142" s="899" t="s">
        <v>334</v>
      </c>
      <c r="J142" s="899" t="s">
        <v>334</v>
      </c>
      <c r="K142" s="761" t="s">
        <v>338</v>
      </c>
      <c r="L142" s="126"/>
      <c r="M142" s="308"/>
      <c r="O142" s="209"/>
      <c r="P142" s="209"/>
      <c r="Q142" s="181"/>
      <c r="R142" s="181"/>
      <c r="S142" s="181"/>
      <c r="T142" s="181"/>
      <c r="U142" s="209"/>
      <c r="V142" s="209"/>
      <c r="W142" s="209"/>
      <c r="X142" s="209"/>
      <c r="Y142" s="126"/>
      <c r="Z142" s="238"/>
      <c r="AB142" s="209"/>
      <c r="AC142" s="209"/>
      <c r="AD142" s="181"/>
      <c r="AE142" s="181"/>
      <c r="AF142" s="181"/>
      <c r="AG142" s="181"/>
      <c r="AH142" s="209"/>
      <c r="AI142" s="209"/>
      <c r="AJ142" s="209"/>
      <c r="AK142" s="209"/>
      <c r="AL142" s="126"/>
      <c r="AM142" s="238"/>
      <c r="AN142" s="309"/>
    </row>
    <row r="143" spans="2:40">
      <c r="B143" s="756" t="s">
        <v>21</v>
      </c>
      <c r="C143" s="757">
        <v>4002.0342000000001</v>
      </c>
      <c r="D143" s="757">
        <v>4858.6558000000005</v>
      </c>
      <c r="E143" s="758">
        <v>9707.7724999999991</v>
      </c>
      <c r="F143" s="759">
        <v>5586.1581999999999</v>
      </c>
      <c r="G143" s="899" t="s">
        <v>592</v>
      </c>
      <c r="H143" s="899" t="s">
        <v>338</v>
      </c>
      <c r="I143" s="899" t="s">
        <v>338</v>
      </c>
      <c r="J143" s="899" t="s">
        <v>338</v>
      </c>
      <c r="K143" s="761" t="s">
        <v>338</v>
      </c>
      <c r="L143" s="126"/>
      <c r="M143" s="308"/>
      <c r="O143" s="209"/>
      <c r="P143" s="209"/>
      <c r="Q143" s="181"/>
      <c r="R143" s="181"/>
      <c r="S143" s="181"/>
      <c r="T143" s="181"/>
      <c r="U143" s="209"/>
      <c r="V143" s="209"/>
      <c r="W143" s="209"/>
      <c r="X143" s="209"/>
      <c r="Y143" s="126"/>
      <c r="AB143" s="209"/>
      <c r="AC143" s="209"/>
      <c r="AI143" s="209"/>
      <c r="AJ143" s="209"/>
      <c r="AK143" s="209"/>
      <c r="AL143" s="126"/>
      <c r="AN143" s="309"/>
    </row>
    <row r="144" spans="2:40">
      <c r="B144" s="756" t="s">
        <v>37</v>
      </c>
      <c r="C144" s="757">
        <v>98.735139000000004</v>
      </c>
      <c r="D144" s="757" t="s">
        <v>339</v>
      </c>
      <c r="E144" s="758" t="s">
        <v>339</v>
      </c>
      <c r="F144" s="759" t="s">
        <v>339</v>
      </c>
      <c r="G144" s="899" t="s">
        <v>591</v>
      </c>
      <c r="H144" s="899" t="s">
        <v>334</v>
      </c>
      <c r="I144" s="899" t="s">
        <v>338</v>
      </c>
      <c r="J144" s="899" t="s">
        <v>338</v>
      </c>
      <c r="K144" s="761" t="s">
        <v>338</v>
      </c>
      <c r="L144" s="126"/>
      <c r="M144" s="308"/>
      <c r="O144" s="209"/>
      <c r="P144" s="209"/>
      <c r="Q144" s="181"/>
      <c r="R144" s="181"/>
      <c r="S144" s="181"/>
      <c r="T144" s="181"/>
      <c r="U144" s="209"/>
      <c r="V144" s="209"/>
      <c r="W144" s="209"/>
      <c r="X144" s="209"/>
      <c r="Y144" s="126"/>
      <c r="AB144" s="209"/>
      <c r="AC144" s="209"/>
      <c r="AD144" s="181"/>
      <c r="AE144" s="181"/>
      <c r="AF144" s="181"/>
      <c r="AG144" s="181"/>
      <c r="AH144" s="209"/>
      <c r="AI144" s="209"/>
      <c r="AJ144" s="209"/>
      <c r="AK144" s="209"/>
      <c r="AL144" s="126"/>
      <c r="AN144" s="309"/>
    </row>
    <row r="145" spans="2:40">
      <c r="B145" s="756" t="s">
        <v>29</v>
      </c>
      <c r="C145" s="757">
        <v>2635.550452</v>
      </c>
      <c r="D145" s="757">
        <v>2631.144652</v>
      </c>
      <c r="E145" s="758">
        <v>2996.312962</v>
      </c>
      <c r="F145" s="759" t="s">
        <v>339</v>
      </c>
      <c r="G145" s="899" t="s">
        <v>592</v>
      </c>
      <c r="H145" s="899" t="s">
        <v>334</v>
      </c>
      <c r="I145" s="899" t="s">
        <v>334</v>
      </c>
      <c r="J145" s="899" t="s">
        <v>334</v>
      </c>
      <c r="K145" s="761" t="s">
        <v>338</v>
      </c>
      <c r="L145" s="126"/>
      <c r="M145" s="308"/>
      <c r="O145" s="209"/>
      <c r="P145" s="209"/>
      <c r="Q145" s="181"/>
      <c r="R145" s="181"/>
      <c r="S145" s="181"/>
      <c r="T145" s="181"/>
      <c r="U145" s="209"/>
      <c r="V145" s="209"/>
      <c r="W145" s="209"/>
      <c r="X145" s="209"/>
      <c r="Y145" s="126"/>
      <c r="AB145" s="209"/>
      <c r="AC145" s="209"/>
      <c r="AD145" s="181"/>
      <c r="AE145" s="181"/>
      <c r="AF145" s="181"/>
      <c r="AG145" s="181"/>
      <c r="AH145" s="209"/>
      <c r="AI145" s="209"/>
      <c r="AJ145" s="209"/>
      <c r="AK145" s="209"/>
      <c r="AL145" s="126"/>
      <c r="AN145" s="309"/>
    </row>
    <row r="146" spans="2:40">
      <c r="B146" s="756" t="s">
        <v>106</v>
      </c>
      <c r="C146" s="757" t="s">
        <v>339</v>
      </c>
      <c r="D146" s="757" t="s">
        <v>339</v>
      </c>
      <c r="E146" s="758" t="s">
        <v>339</v>
      </c>
      <c r="F146" s="759" t="s">
        <v>339</v>
      </c>
      <c r="G146" s="899" t="s">
        <v>338</v>
      </c>
      <c r="H146" s="899" t="s">
        <v>338</v>
      </c>
      <c r="I146" s="899" t="s">
        <v>338</v>
      </c>
      <c r="J146" s="899" t="s">
        <v>338</v>
      </c>
      <c r="K146" s="761" t="s">
        <v>338</v>
      </c>
      <c r="L146" s="126"/>
      <c r="M146" s="308"/>
      <c r="O146" s="209"/>
      <c r="P146" s="209"/>
      <c r="Q146" s="181"/>
      <c r="R146" s="181"/>
      <c r="S146" s="181"/>
      <c r="T146" s="181"/>
      <c r="U146" s="209"/>
      <c r="V146" s="209"/>
      <c r="W146" s="209"/>
      <c r="X146" s="209"/>
      <c r="Y146" s="126"/>
      <c r="AB146" s="209"/>
      <c r="AC146" s="209"/>
      <c r="AD146" s="181"/>
      <c r="AE146" s="181"/>
      <c r="AF146" s="181"/>
      <c r="AG146" s="181"/>
      <c r="AH146" s="209"/>
      <c r="AI146" s="209"/>
      <c r="AJ146" s="209"/>
      <c r="AK146" s="209"/>
      <c r="AL146" s="126"/>
      <c r="AN146" s="309"/>
    </row>
    <row r="147" spans="2:40">
      <c r="B147" s="756" t="s">
        <v>25</v>
      </c>
      <c r="C147" s="757">
        <v>11603.505999999999</v>
      </c>
      <c r="D147" s="757">
        <v>11592.248</v>
      </c>
      <c r="E147" s="758">
        <v>28144.092000000001</v>
      </c>
      <c r="F147" s="759">
        <v>14208.775</v>
      </c>
      <c r="G147" s="899" t="s">
        <v>592</v>
      </c>
      <c r="H147" s="899" t="s">
        <v>338</v>
      </c>
      <c r="I147" s="899" t="s">
        <v>338</v>
      </c>
      <c r="J147" s="899" t="s">
        <v>338</v>
      </c>
      <c r="K147" s="761" t="s">
        <v>338</v>
      </c>
      <c r="L147" s="126"/>
      <c r="M147" s="308"/>
      <c r="O147" s="209"/>
      <c r="P147" s="209"/>
      <c r="Q147" s="181"/>
      <c r="R147" s="181"/>
      <c r="S147" s="181"/>
      <c r="T147" s="181"/>
      <c r="U147" s="209"/>
      <c r="V147" s="209"/>
      <c r="W147" s="209"/>
      <c r="X147" s="209"/>
      <c r="Y147" s="126"/>
      <c r="AB147" s="209"/>
      <c r="AC147" s="209"/>
      <c r="AD147" s="181"/>
      <c r="AE147" s="181"/>
      <c r="AF147" s="181"/>
      <c r="AG147" s="181"/>
      <c r="AH147" s="209"/>
      <c r="AI147" s="209"/>
      <c r="AJ147" s="209"/>
      <c r="AK147" s="209"/>
      <c r="AL147" s="126"/>
      <c r="AN147" s="309"/>
    </row>
    <row r="148" spans="2:40">
      <c r="B148" s="756" t="s">
        <v>7</v>
      </c>
      <c r="C148" s="757">
        <v>12592.169</v>
      </c>
      <c r="D148" s="757">
        <v>14411.477000000001</v>
      </c>
      <c r="E148" s="758">
        <v>33063.351999999999</v>
      </c>
      <c r="F148" s="759">
        <v>17992.701000000001</v>
      </c>
      <c r="G148" s="899" t="s">
        <v>592</v>
      </c>
      <c r="H148" s="899" t="s">
        <v>338</v>
      </c>
      <c r="I148" s="899" t="s">
        <v>338</v>
      </c>
      <c r="J148" s="899" t="s">
        <v>338</v>
      </c>
      <c r="K148" s="761" t="s">
        <v>338</v>
      </c>
      <c r="L148" s="126"/>
      <c r="M148" s="308"/>
      <c r="O148" s="209"/>
      <c r="P148" s="209"/>
      <c r="Q148" s="181"/>
      <c r="R148" s="181"/>
      <c r="S148" s="181"/>
      <c r="T148" s="181"/>
      <c r="U148" s="209"/>
      <c r="V148" s="209"/>
      <c r="W148" s="209"/>
      <c r="X148" s="209"/>
      <c r="Y148" s="126"/>
      <c r="AB148" s="209"/>
      <c r="AC148" s="209"/>
      <c r="AD148" s="181"/>
      <c r="AE148" s="181"/>
      <c r="AF148" s="181"/>
      <c r="AG148" s="181"/>
      <c r="AH148" s="209"/>
      <c r="AI148" s="209"/>
      <c r="AJ148" s="209"/>
      <c r="AK148" s="209"/>
      <c r="AL148" s="126"/>
      <c r="AN148" s="309"/>
    </row>
    <row r="149" spans="2:40">
      <c r="B149" s="756" t="s">
        <v>120</v>
      </c>
      <c r="C149" s="757">
        <v>2872.9116720000002</v>
      </c>
      <c r="D149" s="757">
        <v>3672.6591819999999</v>
      </c>
      <c r="E149" s="758">
        <v>5770.3653920000006</v>
      </c>
      <c r="F149" s="759" t="s">
        <v>339</v>
      </c>
      <c r="G149" s="899" t="s">
        <v>592</v>
      </c>
      <c r="H149" s="899" t="s">
        <v>334</v>
      </c>
      <c r="I149" s="899" t="s">
        <v>334</v>
      </c>
      <c r="J149" s="899" t="s">
        <v>334</v>
      </c>
      <c r="K149" s="761" t="s">
        <v>338</v>
      </c>
      <c r="L149" s="126"/>
      <c r="M149" s="308"/>
      <c r="O149" s="209"/>
      <c r="P149" s="209"/>
      <c r="Q149" s="181"/>
      <c r="R149" s="181"/>
      <c r="S149" s="181"/>
      <c r="T149" s="181"/>
      <c r="U149" s="209"/>
      <c r="V149" s="209"/>
      <c r="W149" s="209"/>
      <c r="X149" s="209"/>
      <c r="Y149" s="126"/>
      <c r="AB149" s="209"/>
      <c r="AC149" s="209"/>
      <c r="AD149" s="181"/>
      <c r="AE149" s="181"/>
      <c r="AF149" s="181"/>
      <c r="AG149" s="181"/>
      <c r="AH149" s="209"/>
      <c r="AI149" s="209"/>
      <c r="AJ149" s="209"/>
      <c r="AK149" s="209"/>
      <c r="AL149" s="126"/>
      <c r="AN149" s="309"/>
    </row>
    <row r="150" spans="2:40">
      <c r="B150" s="756" t="s">
        <v>46</v>
      </c>
      <c r="C150" s="757" t="s">
        <v>339</v>
      </c>
      <c r="D150" s="757" t="s">
        <v>339</v>
      </c>
      <c r="E150" s="758" t="s">
        <v>339</v>
      </c>
      <c r="F150" s="759" t="s">
        <v>339</v>
      </c>
      <c r="G150" s="899" t="s">
        <v>338</v>
      </c>
      <c r="H150" s="899" t="s">
        <v>338</v>
      </c>
      <c r="I150" s="899" t="s">
        <v>338</v>
      </c>
      <c r="J150" s="899" t="s">
        <v>338</v>
      </c>
      <c r="K150" s="761" t="s">
        <v>338</v>
      </c>
      <c r="L150" s="126"/>
      <c r="M150" s="308"/>
      <c r="O150" s="209"/>
      <c r="P150" s="209"/>
      <c r="Q150" s="181"/>
      <c r="R150" s="181"/>
      <c r="S150" s="181"/>
      <c r="T150" s="181"/>
      <c r="U150" s="209"/>
      <c r="V150" s="209"/>
      <c r="W150" s="209"/>
      <c r="X150" s="209"/>
      <c r="Y150" s="126"/>
      <c r="AB150" s="209"/>
      <c r="AC150" s="209"/>
      <c r="AD150" s="181"/>
      <c r="AE150" s="181"/>
      <c r="AF150" s="181"/>
      <c r="AG150" s="181"/>
      <c r="AH150" s="209"/>
      <c r="AI150" s="209"/>
      <c r="AJ150" s="209"/>
      <c r="AK150" s="209"/>
      <c r="AL150" s="126"/>
      <c r="AN150" s="309"/>
    </row>
    <row r="151" spans="2:40">
      <c r="B151" s="756" t="s">
        <v>18</v>
      </c>
      <c r="C151" s="757">
        <v>1110.7230380000001</v>
      </c>
      <c r="D151" s="757" t="s">
        <v>339</v>
      </c>
      <c r="E151" s="758">
        <v>1797.496478</v>
      </c>
      <c r="F151" s="759" t="s">
        <v>339</v>
      </c>
      <c r="G151" s="899" t="s">
        <v>600</v>
      </c>
      <c r="H151" s="899" t="s">
        <v>334</v>
      </c>
      <c r="I151" s="899" t="s">
        <v>338</v>
      </c>
      <c r="J151" s="899" t="s">
        <v>334</v>
      </c>
      <c r="K151" s="761" t="s">
        <v>338</v>
      </c>
      <c r="L151" s="126"/>
      <c r="M151" s="308"/>
      <c r="O151" s="209"/>
      <c r="P151" s="209"/>
      <c r="Q151" s="181"/>
      <c r="R151" s="181"/>
      <c r="S151" s="181"/>
      <c r="T151" s="181"/>
      <c r="U151" s="209"/>
      <c r="V151" s="209"/>
      <c r="W151" s="209"/>
      <c r="X151" s="209"/>
      <c r="Y151" s="126"/>
      <c r="AB151" s="209"/>
      <c r="AC151" s="209"/>
      <c r="AD151" s="181"/>
      <c r="AE151" s="181"/>
      <c r="AF151" s="181"/>
      <c r="AG151" s="181"/>
      <c r="AH151" s="209"/>
      <c r="AI151" s="209"/>
      <c r="AJ151" s="209"/>
      <c r="AK151" s="209"/>
      <c r="AL151" s="126"/>
      <c r="AN151" s="309"/>
    </row>
    <row r="152" spans="2:40">
      <c r="B152" s="756" t="s">
        <v>49</v>
      </c>
      <c r="C152" s="757" t="s">
        <v>339</v>
      </c>
      <c r="D152" s="757" t="s">
        <v>339</v>
      </c>
      <c r="E152" s="758" t="s">
        <v>339</v>
      </c>
      <c r="F152" s="759" t="s">
        <v>339</v>
      </c>
      <c r="G152" s="899" t="s">
        <v>338</v>
      </c>
      <c r="H152" s="899" t="s">
        <v>338</v>
      </c>
      <c r="I152" s="899" t="s">
        <v>338</v>
      </c>
      <c r="J152" s="899" t="s">
        <v>338</v>
      </c>
      <c r="K152" s="761" t="s">
        <v>338</v>
      </c>
      <c r="L152" s="126"/>
      <c r="M152" s="308"/>
      <c r="O152" s="209"/>
      <c r="P152" s="209"/>
      <c r="Q152" s="181"/>
      <c r="R152" s="181"/>
      <c r="S152" s="181"/>
      <c r="T152" s="181"/>
      <c r="U152" s="209"/>
      <c r="V152" s="209"/>
      <c r="W152" s="209"/>
      <c r="X152" s="209"/>
      <c r="Y152" s="126"/>
      <c r="AB152" s="209"/>
      <c r="AC152" s="209"/>
      <c r="AD152" s="181"/>
      <c r="AE152" s="181"/>
      <c r="AF152" s="181"/>
      <c r="AG152" s="181"/>
      <c r="AH152" s="209"/>
      <c r="AI152" s="209"/>
      <c r="AJ152" s="209"/>
      <c r="AK152" s="209"/>
      <c r="AL152" s="126"/>
      <c r="AN152" s="309"/>
    </row>
    <row r="153" spans="2:40">
      <c r="B153" s="756" t="s">
        <v>67</v>
      </c>
      <c r="C153" s="757">
        <v>527.14378199999999</v>
      </c>
      <c r="D153" s="757" t="s">
        <v>339</v>
      </c>
      <c r="E153" s="758" t="s">
        <v>339</v>
      </c>
      <c r="F153" s="759" t="s">
        <v>339</v>
      </c>
      <c r="G153" s="899" t="s">
        <v>592</v>
      </c>
      <c r="H153" s="899" t="s">
        <v>334</v>
      </c>
      <c r="I153" s="899" t="s">
        <v>338</v>
      </c>
      <c r="J153" s="899" t="s">
        <v>338</v>
      </c>
      <c r="K153" s="761" t="s">
        <v>338</v>
      </c>
      <c r="L153" s="126"/>
      <c r="M153" s="308"/>
      <c r="O153" s="209"/>
      <c r="P153" s="209"/>
      <c r="Q153" s="181"/>
      <c r="R153" s="181"/>
      <c r="S153" s="181"/>
      <c r="T153" s="181"/>
      <c r="U153" s="209"/>
      <c r="V153" s="209"/>
      <c r="W153" s="209"/>
      <c r="X153" s="209"/>
      <c r="Y153" s="126"/>
      <c r="AB153" s="209"/>
      <c r="AC153" s="209"/>
      <c r="AD153" s="181"/>
      <c r="AE153" s="181"/>
      <c r="AF153" s="181"/>
      <c r="AG153" s="181"/>
      <c r="AH153" s="209"/>
      <c r="AI153" s="209"/>
      <c r="AJ153" s="209"/>
      <c r="AK153" s="209"/>
      <c r="AL153" s="126"/>
      <c r="AN153" s="309"/>
    </row>
    <row r="154" spans="2:40">
      <c r="B154" s="756" t="s">
        <v>71</v>
      </c>
      <c r="C154" s="757">
        <v>361.760268</v>
      </c>
      <c r="D154" s="757">
        <v>574.78898800000002</v>
      </c>
      <c r="E154" s="758">
        <v>4171.0054280000004</v>
      </c>
      <c r="F154" s="759" t="s">
        <v>339</v>
      </c>
      <c r="G154" s="899" t="s">
        <v>600</v>
      </c>
      <c r="H154" s="899" t="s">
        <v>334</v>
      </c>
      <c r="I154" s="899" t="s">
        <v>334</v>
      </c>
      <c r="J154" s="899" t="s">
        <v>334</v>
      </c>
      <c r="K154" s="761" t="s">
        <v>338</v>
      </c>
      <c r="L154" s="126"/>
      <c r="M154" s="308"/>
      <c r="O154" s="260"/>
      <c r="P154" s="260"/>
      <c r="Q154" s="181"/>
      <c r="R154" s="181"/>
      <c r="S154" s="181"/>
      <c r="T154" s="181"/>
      <c r="U154" s="209"/>
      <c r="V154" s="209"/>
      <c r="W154" s="209"/>
      <c r="X154" s="209"/>
      <c r="Y154" s="126"/>
      <c r="AB154" s="260"/>
      <c r="AC154" s="260"/>
      <c r="AI154" s="209"/>
      <c r="AJ154" s="209"/>
      <c r="AK154" s="209"/>
      <c r="AL154" s="126"/>
      <c r="AN154" s="309"/>
    </row>
    <row r="155" spans="2:40">
      <c r="B155" s="756">
        <v>0</v>
      </c>
      <c r="C155" s="757">
        <v>0</v>
      </c>
      <c r="D155" s="757">
        <v>0</v>
      </c>
      <c r="E155" s="758">
        <v>0</v>
      </c>
      <c r="F155" s="759">
        <v>0</v>
      </c>
      <c r="G155" s="899">
        <v>0</v>
      </c>
      <c r="H155" s="899">
        <v>0</v>
      </c>
      <c r="I155" s="899">
        <v>0</v>
      </c>
      <c r="J155" s="899">
        <v>0</v>
      </c>
      <c r="K155" s="761">
        <v>0</v>
      </c>
      <c r="L155" s="126"/>
      <c r="M155" s="308"/>
      <c r="O155" s="209"/>
      <c r="P155" s="209"/>
      <c r="Q155" s="181"/>
      <c r="R155" s="181"/>
      <c r="S155" s="181"/>
      <c r="T155" s="181"/>
      <c r="U155" s="209"/>
      <c r="V155" s="209"/>
      <c r="W155" s="209"/>
      <c r="X155" s="209"/>
      <c r="Y155" s="126"/>
      <c r="Z155" s="238"/>
      <c r="AB155" s="209"/>
      <c r="AC155" s="209"/>
      <c r="AD155" s="181"/>
      <c r="AE155" s="181"/>
      <c r="AF155" s="181"/>
      <c r="AG155" s="181"/>
      <c r="AH155" s="209"/>
      <c r="AI155" s="209"/>
      <c r="AJ155" s="209"/>
      <c r="AK155" s="209"/>
      <c r="AL155" s="126"/>
      <c r="AM155" s="238"/>
      <c r="AN155" s="309"/>
    </row>
    <row r="156" spans="2:40">
      <c r="B156" s="756" t="s">
        <v>340</v>
      </c>
      <c r="C156" s="757" t="s">
        <v>339</v>
      </c>
      <c r="D156" s="757" t="s">
        <v>339</v>
      </c>
      <c r="E156" s="758" t="s">
        <v>339</v>
      </c>
      <c r="F156" s="759" t="s">
        <v>339</v>
      </c>
      <c r="G156" s="899" t="s">
        <v>338</v>
      </c>
      <c r="H156" s="899" t="s">
        <v>338</v>
      </c>
      <c r="I156" s="899" t="s">
        <v>338</v>
      </c>
      <c r="J156" s="899" t="s">
        <v>338</v>
      </c>
      <c r="K156" s="761" t="s">
        <v>338</v>
      </c>
      <c r="L156" s="126"/>
      <c r="M156" s="308"/>
      <c r="Q156" s="181"/>
      <c r="R156" s="181"/>
      <c r="S156" s="181"/>
      <c r="T156" s="181"/>
      <c r="U156" s="209"/>
      <c r="V156" s="209"/>
      <c r="W156" s="209"/>
      <c r="X156" s="209"/>
      <c r="Y156" s="126"/>
      <c r="AI156" s="209"/>
      <c r="AJ156" s="209"/>
      <c r="AK156" s="209"/>
      <c r="AL156" s="126"/>
      <c r="AN156" s="309"/>
    </row>
    <row r="157" spans="2:40">
      <c r="B157" s="756" t="s">
        <v>480</v>
      </c>
      <c r="C157" s="757" t="s">
        <v>339</v>
      </c>
      <c r="D157" s="757" t="s">
        <v>339</v>
      </c>
      <c r="E157" s="758" t="s">
        <v>339</v>
      </c>
      <c r="F157" s="759" t="s">
        <v>339</v>
      </c>
      <c r="G157" s="899" t="s">
        <v>338</v>
      </c>
      <c r="H157" s="899" t="s">
        <v>338</v>
      </c>
      <c r="I157" s="899" t="s">
        <v>338</v>
      </c>
      <c r="J157" s="899" t="s">
        <v>338</v>
      </c>
      <c r="K157" s="761" t="s">
        <v>338</v>
      </c>
      <c r="L157" s="126"/>
      <c r="M157" s="308"/>
      <c r="O157" s="209"/>
      <c r="P157" s="209"/>
      <c r="Q157" s="181"/>
      <c r="R157" s="181"/>
      <c r="S157" s="181"/>
      <c r="T157" s="181"/>
      <c r="U157" s="209"/>
      <c r="V157" s="209"/>
      <c r="W157" s="209"/>
      <c r="X157" s="209"/>
      <c r="Y157" s="126"/>
      <c r="Z157" s="238"/>
      <c r="AB157" s="209"/>
      <c r="AC157" s="209"/>
      <c r="AD157" s="181"/>
      <c r="AE157" s="181"/>
      <c r="AF157" s="181"/>
      <c r="AG157" s="181"/>
      <c r="AH157" s="209"/>
      <c r="AI157" s="209"/>
      <c r="AJ157" s="209"/>
      <c r="AK157" s="209"/>
      <c r="AL157" s="126"/>
      <c r="AM157" s="238"/>
      <c r="AN157" s="309"/>
    </row>
    <row r="158" spans="2:40">
      <c r="B158" s="756" t="s">
        <v>594</v>
      </c>
      <c r="C158" s="757">
        <v>9269.4437999999991</v>
      </c>
      <c r="D158" s="757">
        <v>10785.646000000001</v>
      </c>
      <c r="E158" s="758">
        <v>16687.592000000001</v>
      </c>
      <c r="F158" s="759">
        <v>11515.263999999999</v>
      </c>
      <c r="G158" s="899" t="s">
        <v>592</v>
      </c>
      <c r="H158" s="899" t="s">
        <v>338</v>
      </c>
      <c r="I158" s="899" t="s">
        <v>338</v>
      </c>
      <c r="J158" s="899" t="s">
        <v>338</v>
      </c>
      <c r="K158" s="761" t="s">
        <v>338</v>
      </c>
      <c r="L158" s="126"/>
      <c r="M158" s="308"/>
      <c r="O158" s="209"/>
      <c r="P158" s="209"/>
      <c r="Q158" s="181"/>
      <c r="R158" s="181"/>
      <c r="S158" s="181"/>
      <c r="T158" s="181"/>
      <c r="U158" s="209"/>
      <c r="V158" s="209"/>
      <c r="W158" s="209"/>
      <c r="X158" s="209"/>
      <c r="Y158" s="126"/>
      <c r="AB158" s="209"/>
      <c r="AC158" s="209"/>
      <c r="AI158" s="209"/>
      <c r="AJ158" s="209"/>
      <c r="AK158" s="209"/>
      <c r="AL158" s="126"/>
      <c r="AN158" s="309"/>
    </row>
    <row r="159" spans="2:40">
      <c r="B159" s="756" t="s">
        <v>415</v>
      </c>
      <c r="C159" s="757" t="s">
        <v>339</v>
      </c>
      <c r="D159" s="757" t="s">
        <v>339</v>
      </c>
      <c r="E159" s="758" t="s">
        <v>339</v>
      </c>
      <c r="F159" s="759" t="s">
        <v>339</v>
      </c>
      <c r="G159" s="899" t="s">
        <v>338</v>
      </c>
      <c r="H159" s="899" t="s">
        <v>338</v>
      </c>
      <c r="I159" s="899" t="s">
        <v>338</v>
      </c>
      <c r="J159" s="899" t="s">
        <v>338</v>
      </c>
      <c r="K159" s="761" t="s">
        <v>338</v>
      </c>
      <c r="L159" s="126"/>
      <c r="M159" s="308"/>
      <c r="O159" s="209"/>
      <c r="P159" s="209"/>
      <c r="Q159" s="181"/>
      <c r="R159" s="181"/>
      <c r="S159" s="181"/>
      <c r="T159" s="181"/>
      <c r="U159" s="209"/>
      <c r="V159" s="209"/>
      <c r="W159" s="209"/>
      <c r="X159" s="209"/>
      <c r="Y159" s="126"/>
      <c r="AB159" s="209"/>
      <c r="AC159" s="209"/>
      <c r="AD159" s="181"/>
      <c r="AE159" s="181"/>
      <c r="AF159" s="181"/>
      <c r="AG159" s="181"/>
      <c r="AH159" s="209"/>
      <c r="AI159" s="209"/>
      <c r="AJ159" s="209"/>
      <c r="AK159" s="209"/>
      <c r="AL159" s="126"/>
      <c r="AN159" s="309"/>
    </row>
    <row r="160" spans="2:40">
      <c r="B160" s="756" t="s">
        <v>157</v>
      </c>
      <c r="C160" s="757">
        <v>9090.4369999999999</v>
      </c>
      <c r="D160" s="757">
        <v>10547.08</v>
      </c>
      <c r="E160" s="758">
        <v>16327.298000000001</v>
      </c>
      <c r="F160" s="759">
        <v>11230.569</v>
      </c>
      <c r="G160" s="899" t="s">
        <v>592</v>
      </c>
      <c r="H160" s="899" t="s">
        <v>338</v>
      </c>
      <c r="I160" s="899" t="s">
        <v>338</v>
      </c>
      <c r="J160" s="899" t="s">
        <v>338</v>
      </c>
      <c r="K160" s="761" t="s">
        <v>338</v>
      </c>
      <c r="L160" s="126"/>
      <c r="M160" s="308"/>
      <c r="O160" s="209"/>
      <c r="P160" s="209"/>
      <c r="Q160" s="181"/>
      <c r="R160" s="181"/>
      <c r="S160" s="181"/>
      <c r="T160" s="181"/>
      <c r="U160" s="209"/>
      <c r="V160" s="209"/>
      <c r="W160" s="209"/>
      <c r="X160" s="209"/>
      <c r="Y160" s="126"/>
      <c r="AB160" s="209"/>
      <c r="AC160" s="209"/>
      <c r="AD160" s="181"/>
      <c r="AE160" s="181"/>
      <c r="AF160" s="181"/>
      <c r="AG160" s="181"/>
      <c r="AH160" s="209"/>
      <c r="AI160" s="209"/>
      <c r="AJ160" s="209"/>
      <c r="AK160" s="209"/>
      <c r="AL160" s="126"/>
      <c r="AN160" s="309"/>
    </row>
    <row r="161" spans="2:40">
      <c r="B161" s="756" t="s">
        <v>342</v>
      </c>
      <c r="C161" s="757" t="s">
        <v>339</v>
      </c>
      <c r="D161" s="757" t="s">
        <v>339</v>
      </c>
      <c r="E161" s="758" t="s">
        <v>339</v>
      </c>
      <c r="F161" s="759" t="s">
        <v>339</v>
      </c>
      <c r="G161" s="899" t="s">
        <v>338</v>
      </c>
      <c r="H161" s="899" t="s">
        <v>338</v>
      </c>
      <c r="I161" s="899" t="s">
        <v>338</v>
      </c>
      <c r="J161" s="899" t="s">
        <v>338</v>
      </c>
      <c r="K161" s="761" t="s">
        <v>338</v>
      </c>
      <c r="L161" s="126"/>
      <c r="M161" s="308"/>
      <c r="O161" s="209"/>
      <c r="P161" s="209"/>
      <c r="Q161" s="181"/>
      <c r="R161" s="181"/>
      <c r="S161" s="181"/>
      <c r="T161" s="181"/>
      <c r="U161" s="209"/>
      <c r="V161" s="209"/>
      <c r="W161" s="209"/>
      <c r="X161" s="209"/>
      <c r="Y161" s="126"/>
      <c r="AB161" s="209"/>
      <c r="AC161" s="209"/>
      <c r="AD161" s="181"/>
      <c r="AE161" s="181"/>
      <c r="AF161" s="181"/>
      <c r="AG161" s="181"/>
      <c r="AH161" s="209"/>
      <c r="AI161" s="209"/>
      <c r="AJ161" s="209"/>
      <c r="AK161" s="209"/>
      <c r="AL161" s="126"/>
      <c r="AN161" s="309"/>
    </row>
    <row r="162" spans="2:40">
      <c r="B162" s="756">
        <v>0</v>
      </c>
      <c r="C162" s="757">
        <v>0</v>
      </c>
      <c r="D162" s="757">
        <v>0</v>
      </c>
      <c r="E162" s="758">
        <v>0</v>
      </c>
      <c r="F162" s="759">
        <v>0</v>
      </c>
      <c r="G162" s="899">
        <v>0</v>
      </c>
      <c r="H162" s="899">
        <v>0</v>
      </c>
      <c r="I162" s="899">
        <v>0</v>
      </c>
      <c r="J162" s="899">
        <v>0</v>
      </c>
      <c r="K162" s="761">
        <v>0</v>
      </c>
      <c r="L162" s="126"/>
      <c r="M162" s="308"/>
      <c r="Q162" s="181"/>
      <c r="R162" s="181"/>
      <c r="S162" s="181"/>
      <c r="T162" s="181"/>
      <c r="U162" s="209"/>
      <c r="V162" s="209"/>
      <c r="W162" s="209"/>
      <c r="X162" s="209"/>
      <c r="Y162" s="126"/>
      <c r="AI162" s="209"/>
      <c r="AJ162" s="209"/>
      <c r="AK162" s="209"/>
      <c r="AL162" s="126"/>
      <c r="AN162" s="309"/>
    </row>
    <row r="163" spans="2:40">
      <c r="B163" s="756"/>
      <c r="C163" s="756"/>
      <c r="D163" s="756"/>
      <c r="E163" s="756"/>
      <c r="F163" s="756"/>
      <c r="G163" s="899"/>
      <c r="H163" s="899"/>
      <c r="I163" s="899"/>
      <c r="J163" s="899"/>
      <c r="K163" s="761"/>
      <c r="L163" s="126"/>
      <c r="O163" s="209"/>
      <c r="P163" s="209"/>
      <c r="Q163" s="181"/>
      <c r="R163" s="181"/>
      <c r="S163" s="181"/>
      <c r="T163" s="181"/>
      <c r="U163" s="209"/>
      <c r="V163" s="209"/>
      <c r="W163" s="209"/>
      <c r="X163" s="209"/>
      <c r="Y163" s="126"/>
      <c r="AB163" s="209"/>
      <c r="AC163" s="209"/>
      <c r="AD163" s="181"/>
      <c r="AE163" s="181"/>
      <c r="AF163" s="181"/>
      <c r="AG163" s="181"/>
      <c r="AH163" s="209"/>
      <c r="AI163" s="209"/>
      <c r="AJ163" s="209"/>
      <c r="AK163" s="209"/>
      <c r="AL163" s="126"/>
      <c r="AN163" s="309"/>
    </row>
    <row r="164" spans="2:40">
      <c r="B164" s="756"/>
      <c r="C164" s="756"/>
      <c r="D164" s="756"/>
      <c r="E164" s="756"/>
      <c r="F164" s="756"/>
      <c r="G164" s="899"/>
      <c r="H164" s="899"/>
      <c r="I164" s="899"/>
      <c r="J164" s="899"/>
      <c r="K164" s="761"/>
      <c r="L164" s="126"/>
      <c r="M164" s="238"/>
      <c r="O164" s="209"/>
      <c r="P164" s="209"/>
      <c r="Q164" s="181"/>
      <c r="R164" s="181"/>
      <c r="S164" s="181"/>
      <c r="T164" s="181"/>
      <c r="U164" s="209"/>
      <c r="V164" s="209"/>
      <c r="W164" s="209"/>
      <c r="X164" s="209"/>
      <c r="Y164" s="126"/>
      <c r="Z164" s="238"/>
      <c r="AB164" s="209"/>
      <c r="AC164" s="209"/>
      <c r="AD164" s="181"/>
      <c r="AE164" s="181"/>
      <c r="AF164" s="181"/>
      <c r="AG164" s="181"/>
      <c r="AH164" s="209"/>
      <c r="AI164" s="209"/>
      <c r="AJ164" s="209"/>
      <c r="AK164" s="209"/>
      <c r="AL164" s="126"/>
      <c r="AM164" s="238"/>
      <c r="AN164" s="309"/>
    </row>
    <row r="165" spans="2:40">
      <c r="B165" s="756"/>
      <c r="C165" s="756"/>
      <c r="D165" s="756"/>
      <c r="E165" s="756"/>
      <c r="F165" s="756"/>
      <c r="G165" s="899"/>
      <c r="H165" s="899"/>
      <c r="I165" s="899"/>
      <c r="J165" s="899"/>
      <c r="K165" s="761"/>
      <c r="L165" s="126"/>
      <c r="M165" s="238"/>
      <c r="O165" s="209"/>
      <c r="P165" s="209"/>
      <c r="Q165" s="181"/>
      <c r="R165" s="181"/>
      <c r="S165" s="181"/>
      <c r="T165" s="181"/>
      <c r="U165" s="209"/>
      <c r="V165" s="209"/>
      <c r="W165" s="209"/>
      <c r="X165" s="209"/>
      <c r="Y165" s="126"/>
      <c r="Z165" s="238"/>
      <c r="AB165" s="209"/>
      <c r="AC165" s="209"/>
      <c r="AD165" s="181"/>
      <c r="AE165" s="181"/>
      <c r="AF165" s="181"/>
      <c r="AG165" s="181"/>
      <c r="AH165" s="209"/>
      <c r="AI165" s="209"/>
      <c r="AJ165" s="209"/>
      <c r="AK165" s="209"/>
      <c r="AL165" s="126"/>
      <c r="AM165" s="238"/>
      <c r="AN165" s="309"/>
    </row>
    <row r="166" spans="2:40">
      <c r="B166" s="760"/>
      <c r="C166" s="756"/>
      <c r="D166" s="756"/>
      <c r="E166" s="756"/>
      <c r="F166" s="756"/>
      <c r="G166" s="899"/>
      <c r="H166" s="899"/>
      <c r="I166" s="899"/>
      <c r="J166" s="899"/>
      <c r="K166" s="761"/>
      <c r="L166" s="126"/>
      <c r="M166" s="238"/>
      <c r="O166" s="209"/>
      <c r="P166" s="209"/>
      <c r="Q166" s="181"/>
      <c r="R166" s="181"/>
      <c r="S166" s="181"/>
      <c r="T166" s="181"/>
      <c r="U166" s="209"/>
      <c r="V166" s="209"/>
      <c r="W166" s="209"/>
      <c r="X166" s="209"/>
      <c r="Y166" s="126"/>
      <c r="Z166" s="238"/>
      <c r="AB166" s="209"/>
      <c r="AC166" s="209"/>
      <c r="AD166" s="181"/>
      <c r="AE166" s="181"/>
      <c r="AF166" s="181"/>
      <c r="AG166" s="181"/>
      <c r="AH166" s="209"/>
      <c r="AI166" s="209"/>
      <c r="AJ166" s="209"/>
      <c r="AK166" s="209"/>
      <c r="AL166" s="126"/>
      <c r="AM166" s="238"/>
      <c r="AN166" s="309"/>
    </row>
    <row r="167" spans="2:40">
      <c r="B167" s="760"/>
      <c r="C167" s="756"/>
      <c r="D167" s="756"/>
      <c r="E167" s="756"/>
      <c r="F167" s="756"/>
      <c r="G167" s="899"/>
      <c r="H167" s="899"/>
      <c r="I167" s="899"/>
      <c r="J167" s="899"/>
      <c r="K167" s="761"/>
      <c r="L167" s="126"/>
      <c r="O167" s="209"/>
      <c r="P167" s="209"/>
      <c r="Q167" s="181"/>
      <c r="R167" s="181"/>
      <c r="S167" s="181"/>
      <c r="T167" s="181"/>
      <c r="U167" s="209"/>
      <c r="V167" s="209"/>
      <c r="W167" s="209"/>
      <c r="X167" s="209"/>
      <c r="Y167" s="126"/>
      <c r="AB167" s="209"/>
      <c r="AC167" s="209"/>
      <c r="AL167" s="126"/>
      <c r="AN167" s="309"/>
    </row>
    <row r="168" spans="2:40">
      <c r="B168" s="760"/>
      <c r="C168" s="756"/>
      <c r="D168" s="756"/>
      <c r="E168" s="756"/>
      <c r="F168" s="756"/>
      <c r="G168" s="899"/>
      <c r="H168" s="899"/>
      <c r="I168" s="899"/>
      <c r="J168" s="899"/>
      <c r="K168" s="761"/>
      <c r="L168" s="126"/>
      <c r="O168" s="209"/>
      <c r="P168" s="209"/>
      <c r="Q168" s="181"/>
      <c r="R168" s="181"/>
      <c r="S168" s="181"/>
      <c r="T168" s="181"/>
      <c r="U168" s="209"/>
      <c r="V168" s="209"/>
      <c r="W168" s="209"/>
      <c r="X168" s="209"/>
      <c r="Y168" s="126"/>
      <c r="AB168" s="209"/>
      <c r="AC168" s="209"/>
      <c r="AD168" s="181"/>
      <c r="AE168" s="181"/>
      <c r="AF168" s="181"/>
      <c r="AG168" s="181"/>
      <c r="AH168" s="209"/>
      <c r="AI168" s="209"/>
      <c r="AJ168" s="209"/>
      <c r="AK168" s="209"/>
      <c r="AL168" s="126"/>
      <c r="AN168" s="309"/>
    </row>
    <row r="169" spans="2:40">
      <c r="B169" s="760"/>
      <c r="C169" s="756"/>
      <c r="D169" s="756"/>
      <c r="E169" s="756"/>
      <c r="F169" s="756"/>
      <c r="G169" s="899"/>
      <c r="H169" s="899"/>
      <c r="I169" s="899"/>
      <c r="J169" s="899"/>
      <c r="K169" s="761"/>
      <c r="L169" s="126"/>
      <c r="O169" s="209"/>
      <c r="P169" s="209"/>
      <c r="Q169" s="181"/>
      <c r="R169" s="181"/>
      <c r="S169" s="181"/>
      <c r="T169" s="181"/>
      <c r="U169" s="209"/>
      <c r="V169" s="209"/>
      <c r="W169" s="209"/>
      <c r="X169" s="209"/>
      <c r="Y169" s="126"/>
      <c r="AB169" s="209"/>
      <c r="AC169" s="209"/>
      <c r="AD169" s="181"/>
      <c r="AE169" s="181"/>
      <c r="AF169" s="181"/>
      <c r="AG169" s="181"/>
      <c r="AH169" s="209"/>
      <c r="AI169" s="209"/>
      <c r="AJ169" s="209"/>
      <c r="AK169" s="209"/>
      <c r="AL169" s="126"/>
      <c r="AN169" s="309"/>
    </row>
    <row r="170" spans="2:40">
      <c r="B170" s="760"/>
      <c r="C170" s="756"/>
      <c r="D170" s="756"/>
      <c r="E170" s="756"/>
      <c r="F170" s="756"/>
      <c r="G170" s="899"/>
      <c r="H170" s="899"/>
      <c r="I170" s="899"/>
      <c r="J170" s="899"/>
      <c r="K170" s="761"/>
      <c r="L170" s="126"/>
      <c r="O170" s="209"/>
      <c r="P170" s="209"/>
      <c r="Q170" s="181"/>
      <c r="R170" s="181"/>
      <c r="S170" s="181"/>
      <c r="T170" s="181"/>
      <c r="U170" s="209"/>
      <c r="V170" s="209"/>
      <c r="W170" s="209"/>
      <c r="X170" s="209"/>
      <c r="Y170" s="126"/>
      <c r="AB170" s="209"/>
      <c r="AC170" s="209"/>
      <c r="AD170" s="181"/>
      <c r="AE170" s="181"/>
      <c r="AF170" s="181"/>
      <c r="AG170" s="181"/>
      <c r="AH170" s="209"/>
      <c r="AI170" s="209"/>
      <c r="AJ170" s="209"/>
      <c r="AK170" s="209"/>
      <c r="AL170" s="126"/>
      <c r="AN170" s="309"/>
    </row>
    <row r="171" spans="2:40">
      <c r="B171" s="760"/>
      <c r="C171" s="756"/>
      <c r="D171" s="756"/>
      <c r="E171" s="756"/>
      <c r="F171" s="756"/>
      <c r="G171" s="899"/>
      <c r="H171" s="899"/>
      <c r="I171" s="899"/>
      <c r="J171" s="899"/>
      <c r="K171" s="761"/>
      <c r="L171" s="126"/>
      <c r="O171" s="209"/>
      <c r="P171" s="209"/>
      <c r="Q171" s="181"/>
      <c r="R171" s="181"/>
      <c r="S171" s="181"/>
      <c r="T171" s="181"/>
      <c r="U171" s="209"/>
      <c r="V171" s="209"/>
      <c r="W171" s="209"/>
      <c r="X171" s="209"/>
      <c r="Y171" s="126"/>
      <c r="AB171" s="209"/>
      <c r="AC171" s="209"/>
      <c r="AL171" s="126"/>
      <c r="AN171" s="309"/>
    </row>
    <row r="172" spans="2:40">
      <c r="B172" s="760"/>
      <c r="C172" s="756"/>
      <c r="D172" s="756"/>
      <c r="E172" s="756"/>
      <c r="F172" s="756"/>
      <c r="G172" s="899"/>
      <c r="H172" s="899"/>
      <c r="I172" s="899"/>
      <c r="J172" s="899"/>
      <c r="K172" s="761"/>
      <c r="L172" s="126"/>
      <c r="Q172" s="181"/>
      <c r="R172" s="181"/>
      <c r="S172" s="181"/>
      <c r="T172" s="181"/>
      <c r="U172" s="209"/>
      <c r="V172" s="209"/>
      <c r="W172" s="209"/>
      <c r="X172" s="209"/>
      <c r="Y172" s="126"/>
      <c r="AN172" s="309"/>
    </row>
    <row r="173" spans="2:40">
      <c r="B173" s="760"/>
      <c r="C173" s="756"/>
      <c r="D173" s="756"/>
      <c r="E173" s="756"/>
      <c r="F173" s="756"/>
      <c r="G173" s="899"/>
      <c r="H173" s="899"/>
      <c r="I173" s="899"/>
      <c r="J173" s="899"/>
      <c r="K173" s="761"/>
      <c r="L173" s="126"/>
      <c r="Q173" s="181"/>
      <c r="R173" s="181"/>
      <c r="S173" s="181"/>
      <c r="T173" s="181"/>
      <c r="U173" s="209"/>
      <c r="V173" s="209"/>
      <c r="W173" s="209"/>
      <c r="X173" s="209"/>
      <c r="Y173" s="126"/>
      <c r="AN173" s="309"/>
    </row>
    <row r="174" spans="2:40">
      <c r="B174" s="760"/>
      <c r="C174" s="756"/>
      <c r="D174" s="756"/>
      <c r="E174" s="756"/>
      <c r="F174" s="756"/>
      <c r="G174" s="899"/>
      <c r="H174" s="899"/>
      <c r="I174" s="899"/>
      <c r="J174" s="899"/>
      <c r="K174" s="761"/>
      <c r="L174" s="126"/>
      <c r="O174" s="209"/>
      <c r="P174" s="209"/>
      <c r="Q174" s="181"/>
      <c r="R174" s="181"/>
      <c r="S174" s="181"/>
      <c r="T174" s="181"/>
      <c r="U174" s="209"/>
      <c r="V174" s="209"/>
      <c r="W174" s="209"/>
      <c r="X174" s="209"/>
      <c r="Y174" s="126"/>
      <c r="AB174" s="209"/>
      <c r="AC174" s="209"/>
      <c r="AD174" s="181"/>
      <c r="AE174" s="181"/>
      <c r="AF174" s="181"/>
      <c r="AG174" s="181"/>
      <c r="AH174" s="209"/>
      <c r="AI174" s="209"/>
      <c r="AJ174" s="209"/>
      <c r="AK174" s="209"/>
      <c r="AL174" s="126"/>
      <c r="AN174" s="309"/>
    </row>
    <row r="175" spans="2:40">
      <c r="B175" s="760"/>
      <c r="C175" s="756"/>
      <c r="D175" s="756"/>
      <c r="E175" s="756"/>
      <c r="F175" s="756"/>
      <c r="G175" s="899"/>
      <c r="H175" s="899"/>
      <c r="I175" s="899"/>
      <c r="J175" s="899"/>
      <c r="K175" s="761"/>
      <c r="L175" s="126"/>
      <c r="O175" s="209"/>
      <c r="P175" s="209"/>
      <c r="Q175" s="181"/>
      <c r="R175" s="181"/>
      <c r="S175" s="181"/>
      <c r="T175" s="181"/>
      <c r="U175" s="209"/>
      <c r="V175" s="209"/>
      <c r="W175" s="209"/>
      <c r="X175" s="209"/>
      <c r="Y175" s="126"/>
      <c r="AB175" s="209"/>
      <c r="AC175" s="209"/>
      <c r="AD175" s="181"/>
      <c r="AE175" s="181"/>
      <c r="AF175" s="181"/>
      <c r="AG175" s="181"/>
      <c r="AH175" s="209"/>
      <c r="AI175" s="209"/>
      <c r="AJ175" s="209"/>
      <c r="AK175" s="209"/>
      <c r="AL175" s="126"/>
      <c r="AN175" s="309"/>
    </row>
    <row r="176" spans="2:40">
      <c r="B176" s="760"/>
      <c r="C176" s="756"/>
      <c r="D176" s="756"/>
      <c r="E176" s="756"/>
      <c r="F176" s="756"/>
      <c r="G176" s="899"/>
      <c r="H176" s="899"/>
      <c r="I176" s="899"/>
      <c r="J176" s="899"/>
      <c r="K176" s="761"/>
      <c r="L176" s="126"/>
      <c r="M176" s="238"/>
      <c r="O176" s="209"/>
      <c r="P176" s="209"/>
      <c r="Q176" s="181"/>
      <c r="R176" s="181"/>
      <c r="S176" s="181"/>
      <c r="T176" s="181"/>
      <c r="U176" s="209"/>
      <c r="V176" s="209"/>
      <c r="W176" s="209"/>
      <c r="X176" s="209"/>
      <c r="Y176" s="126"/>
      <c r="Z176" s="238"/>
      <c r="AB176" s="209"/>
      <c r="AC176" s="209"/>
      <c r="AL176" s="126"/>
      <c r="AM176" s="238"/>
      <c r="AN176" s="309"/>
    </row>
    <row r="177" spans="2:40">
      <c r="B177" s="760"/>
      <c r="C177" s="756"/>
      <c r="D177" s="756"/>
      <c r="E177" s="756"/>
      <c r="F177" s="756"/>
      <c r="G177" s="899"/>
      <c r="H177" s="899"/>
      <c r="I177" s="899"/>
      <c r="J177" s="899"/>
      <c r="K177" s="761"/>
      <c r="L177" s="126"/>
      <c r="M177" s="238"/>
      <c r="Q177" s="181"/>
      <c r="R177" s="181"/>
      <c r="S177" s="181"/>
      <c r="T177" s="181"/>
      <c r="U177" s="209"/>
      <c r="V177" s="209"/>
      <c r="W177" s="209"/>
      <c r="X177" s="209"/>
      <c r="Y177" s="126"/>
      <c r="Z177" s="238"/>
      <c r="AL177" s="126"/>
      <c r="AM177" s="238"/>
      <c r="AN177" s="309"/>
    </row>
    <row r="178" spans="2:40">
      <c r="B178" s="760"/>
      <c r="C178" s="756"/>
      <c r="D178" s="756"/>
      <c r="E178" s="756"/>
      <c r="F178" s="756"/>
      <c r="G178" s="899"/>
      <c r="H178" s="899"/>
      <c r="I178" s="899"/>
      <c r="J178" s="899"/>
      <c r="K178" s="761"/>
      <c r="L178" s="126"/>
      <c r="O178" s="209"/>
      <c r="P178" s="209"/>
      <c r="Q178" s="181"/>
      <c r="R178" s="181"/>
      <c r="S178" s="181"/>
      <c r="T178" s="181"/>
      <c r="U178" s="209"/>
      <c r="V178" s="209"/>
      <c r="W178" s="209"/>
      <c r="X178" s="209"/>
      <c r="Y178" s="126"/>
      <c r="AB178" s="209"/>
      <c r="AC178" s="209"/>
      <c r="AL178" s="126"/>
      <c r="AN178" s="309"/>
    </row>
    <row r="179" spans="2:40">
      <c r="B179" s="760"/>
      <c r="C179" s="756"/>
      <c r="D179" s="756"/>
      <c r="E179" s="756"/>
      <c r="F179" s="756"/>
      <c r="G179" s="899"/>
      <c r="H179" s="899"/>
      <c r="I179" s="899"/>
      <c r="J179" s="899"/>
      <c r="K179" s="761"/>
      <c r="L179" s="126"/>
      <c r="O179" s="209"/>
      <c r="P179" s="209"/>
      <c r="Q179" s="181"/>
      <c r="R179" s="181"/>
      <c r="S179" s="181"/>
      <c r="T179" s="181"/>
      <c r="U179" s="209"/>
      <c r="V179" s="209"/>
      <c r="W179" s="209"/>
      <c r="X179" s="209"/>
      <c r="Y179" s="126"/>
      <c r="AB179" s="209"/>
      <c r="AC179" s="209"/>
      <c r="AD179" s="181"/>
      <c r="AE179" s="181"/>
      <c r="AF179" s="181"/>
      <c r="AG179" s="181"/>
      <c r="AH179" s="209"/>
      <c r="AI179" s="209"/>
      <c r="AJ179" s="209"/>
      <c r="AK179" s="209"/>
      <c r="AL179" s="126"/>
      <c r="AN179" s="309"/>
    </row>
    <row r="180" spans="2:40">
      <c r="B180" s="760"/>
      <c r="C180" s="756"/>
      <c r="D180" s="756"/>
      <c r="E180" s="756"/>
      <c r="F180" s="756"/>
      <c r="G180" s="899"/>
      <c r="H180" s="899"/>
      <c r="I180" s="899"/>
      <c r="J180" s="899"/>
      <c r="K180" s="761"/>
      <c r="L180" s="126"/>
      <c r="O180" s="209"/>
      <c r="P180" s="209"/>
      <c r="Q180" s="181"/>
      <c r="R180" s="181"/>
      <c r="S180" s="181"/>
      <c r="T180" s="181"/>
      <c r="U180" s="209"/>
      <c r="V180" s="209"/>
      <c r="W180" s="209"/>
      <c r="X180" s="209"/>
      <c r="Y180" s="126"/>
      <c r="AB180" s="209"/>
      <c r="AC180" s="209"/>
      <c r="AD180" s="181"/>
      <c r="AE180" s="181"/>
      <c r="AF180" s="181"/>
      <c r="AG180" s="181"/>
      <c r="AH180" s="209"/>
      <c r="AI180" s="209"/>
      <c r="AJ180" s="209"/>
      <c r="AK180" s="209"/>
      <c r="AL180" s="126"/>
      <c r="AN180" s="309"/>
    </row>
    <row r="181" spans="2:40">
      <c r="B181" s="760"/>
      <c r="C181" s="756"/>
      <c r="D181" s="756"/>
      <c r="E181" s="756"/>
      <c r="F181" s="756"/>
      <c r="G181" s="899"/>
      <c r="H181" s="899"/>
      <c r="I181" s="899"/>
      <c r="J181" s="899"/>
      <c r="K181" s="761"/>
      <c r="L181" s="126"/>
      <c r="M181" s="238"/>
      <c r="O181" s="209"/>
      <c r="P181" s="209"/>
      <c r="Q181" s="181"/>
      <c r="R181" s="181"/>
      <c r="S181" s="181"/>
      <c r="T181" s="181"/>
      <c r="U181" s="209"/>
      <c r="V181" s="209"/>
      <c r="W181" s="209"/>
      <c r="X181" s="209"/>
      <c r="Y181" s="126"/>
      <c r="Z181" s="238"/>
      <c r="AB181" s="209"/>
      <c r="AC181" s="209"/>
      <c r="AD181" s="181"/>
      <c r="AE181" s="181"/>
      <c r="AF181" s="181"/>
      <c r="AG181" s="181"/>
      <c r="AH181" s="209"/>
      <c r="AI181" s="209"/>
      <c r="AJ181" s="209"/>
      <c r="AK181" s="209"/>
      <c r="AL181" s="126"/>
      <c r="AM181" s="238"/>
      <c r="AN181" s="309"/>
    </row>
    <row r="182" spans="2:40">
      <c r="B182" s="760"/>
      <c r="C182" s="756"/>
      <c r="D182" s="756"/>
      <c r="E182" s="756"/>
      <c r="F182" s="756"/>
      <c r="G182" s="899"/>
      <c r="H182" s="899"/>
      <c r="I182" s="899"/>
      <c r="J182" s="899"/>
      <c r="K182" s="761"/>
      <c r="L182" s="126"/>
      <c r="O182" s="209"/>
      <c r="P182" s="209"/>
      <c r="Q182" s="181"/>
      <c r="R182" s="181"/>
      <c r="S182" s="181"/>
      <c r="T182" s="181"/>
      <c r="U182" s="209"/>
      <c r="V182" s="209"/>
      <c r="W182" s="209"/>
      <c r="X182" s="209"/>
      <c r="Y182" s="126"/>
      <c r="AB182" s="209"/>
      <c r="AC182" s="209"/>
      <c r="AD182" s="181"/>
      <c r="AE182" s="181"/>
      <c r="AF182" s="181"/>
      <c r="AG182" s="181"/>
      <c r="AH182" s="209"/>
      <c r="AI182" s="209"/>
      <c r="AJ182" s="209"/>
      <c r="AK182" s="209"/>
      <c r="AL182" s="126"/>
      <c r="AN182" s="309"/>
    </row>
    <row r="183" spans="2:40">
      <c r="B183" s="760"/>
      <c r="C183" s="756"/>
      <c r="D183" s="756"/>
      <c r="E183" s="756"/>
      <c r="F183" s="756"/>
      <c r="G183" s="899"/>
      <c r="H183" s="899"/>
      <c r="I183" s="899"/>
      <c r="J183" s="899"/>
      <c r="K183" s="761"/>
      <c r="L183" s="126"/>
      <c r="O183" s="209"/>
      <c r="P183" s="209"/>
      <c r="Q183" s="181"/>
      <c r="R183" s="181"/>
      <c r="S183" s="181"/>
      <c r="T183" s="181"/>
      <c r="U183" s="209"/>
      <c r="V183" s="209"/>
      <c r="W183" s="209"/>
      <c r="X183" s="209"/>
      <c r="Y183" s="126"/>
      <c r="AB183" s="209"/>
      <c r="AC183" s="209"/>
      <c r="AD183" s="181"/>
      <c r="AE183" s="181"/>
      <c r="AF183" s="181"/>
      <c r="AG183" s="181"/>
      <c r="AH183" s="209"/>
      <c r="AI183" s="209"/>
      <c r="AJ183" s="209"/>
      <c r="AK183" s="209"/>
      <c r="AL183" s="126"/>
      <c r="AN183" s="309"/>
    </row>
    <row r="184" spans="2:40">
      <c r="B184" s="760"/>
      <c r="C184" s="756"/>
      <c r="D184" s="756"/>
      <c r="E184" s="756"/>
      <c r="F184" s="756"/>
      <c r="G184" s="899"/>
      <c r="H184" s="899"/>
      <c r="I184" s="899"/>
      <c r="J184" s="899"/>
      <c r="K184" s="761"/>
      <c r="L184" s="126"/>
      <c r="O184" s="209"/>
      <c r="P184" s="209"/>
      <c r="Q184" s="181"/>
      <c r="R184" s="181"/>
      <c r="S184" s="181"/>
      <c r="T184" s="181"/>
      <c r="U184" s="209"/>
      <c r="V184" s="209"/>
      <c r="W184" s="209"/>
      <c r="X184" s="209"/>
      <c r="Y184" s="126"/>
      <c r="AB184" s="209"/>
      <c r="AC184" s="209"/>
      <c r="AD184" s="181"/>
      <c r="AE184" s="181"/>
      <c r="AF184" s="181"/>
      <c r="AG184" s="181"/>
      <c r="AH184" s="209"/>
      <c r="AI184" s="209"/>
      <c r="AJ184" s="209"/>
      <c r="AK184" s="209"/>
      <c r="AL184" s="126"/>
      <c r="AN184" s="309"/>
    </row>
    <row r="185" spans="2:40">
      <c r="B185" s="760"/>
      <c r="C185" s="756"/>
      <c r="D185" s="756"/>
      <c r="E185" s="756"/>
      <c r="F185" s="756"/>
      <c r="G185" s="899"/>
      <c r="H185" s="899"/>
      <c r="I185" s="899"/>
      <c r="J185" s="899"/>
      <c r="K185" s="761"/>
      <c r="L185" s="126"/>
      <c r="O185" s="209"/>
      <c r="P185" s="209"/>
      <c r="Q185" s="181"/>
      <c r="R185" s="181"/>
      <c r="S185" s="181"/>
      <c r="T185" s="181"/>
      <c r="U185" s="209"/>
      <c r="V185" s="209"/>
      <c r="W185" s="209"/>
      <c r="X185" s="209"/>
      <c r="Y185" s="126"/>
      <c r="AB185" s="209"/>
      <c r="AC185" s="209"/>
      <c r="AD185" s="181"/>
      <c r="AE185" s="181"/>
      <c r="AF185" s="181"/>
      <c r="AG185" s="181"/>
      <c r="AH185" s="209"/>
      <c r="AI185" s="209"/>
      <c r="AJ185" s="209"/>
      <c r="AK185" s="209"/>
      <c r="AL185" s="126"/>
      <c r="AN185" s="309"/>
    </row>
    <row r="186" spans="2:40">
      <c r="D186" s="181"/>
      <c r="E186" s="181"/>
      <c r="F186" s="181"/>
      <c r="G186" s="900"/>
      <c r="H186" s="242"/>
      <c r="I186" s="242"/>
      <c r="J186" s="242"/>
      <c r="K186" s="209"/>
      <c r="L186" s="126"/>
      <c r="Q186" s="181"/>
      <c r="R186" s="181"/>
      <c r="S186" s="181"/>
      <c r="T186" s="181"/>
      <c r="U186" s="209"/>
      <c r="V186" s="209"/>
      <c r="W186" s="209"/>
      <c r="X186" s="209"/>
      <c r="Y186" s="126"/>
      <c r="AD186" s="181"/>
      <c r="AE186" s="181"/>
      <c r="AF186" s="181"/>
      <c r="AG186" s="181"/>
      <c r="AH186" s="209"/>
      <c r="AI186" s="209"/>
      <c r="AJ186" s="209"/>
      <c r="AK186" s="209"/>
      <c r="AL186" s="126"/>
      <c r="AN186" s="309"/>
    </row>
    <row r="187" spans="2:40">
      <c r="B187" s="209"/>
      <c r="C187" s="209"/>
      <c r="D187" s="181"/>
      <c r="E187" s="181"/>
      <c r="F187" s="181"/>
      <c r="G187" s="900"/>
      <c r="H187" s="242"/>
      <c r="I187" s="242"/>
      <c r="J187" s="242"/>
      <c r="K187" s="209"/>
      <c r="L187" s="126"/>
      <c r="O187" s="209"/>
      <c r="P187" s="209"/>
      <c r="Q187" s="181"/>
      <c r="R187" s="181"/>
      <c r="S187" s="181"/>
      <c r="T187" s="181"/>
      <c r="U187" s="209"/>
      <c r="V187" s="209"/>
      <c r="W187" s="209"/>
      <c r="X187" s="209"/>
      <c r="Y187" s="126"/>
      <c r="AB187" s="209"/>
      <c r="AC187" s="209"/>
      <c r="AD187" s="181"/>
      <c r="AE187" s="181"/>
      <c r="AF187" s="181"/>
      <c r="AG187" s="181"/>
      <c r="AH187" s="209"/>
      <c r="AI187" s="209"/>
      <c r="AJ187" s="209"/>
      <c r="AK187" s="209"/>
      <c r="AL187" s="126"/>
      <c r="AN187" s="309"/>
    </row>
    <row r="188" spans="2:40">
      <c r="B188" s="209"/>
      <c r="C188" s="209"/>
      <c r="D188" s="181"/>
      <c r="E188" s="181"/>
      <c r="F188" s="181"/>
      <c r="G188" s="900"/>
      <c r="H188" s="242"/>
      <c r="I188" s="242"/>
      <c r="J188" s="242"/>
      <c r="K188" s="209"/>
      <c r="L188" s="126"/>
      <c r="O188" s="209"/>
      <c r="P188" s="209"/>
      <c r="Q188" s="181"/>
      <c r="R188" s="181"/>
      <c r="S188" s="181"/>
      <c r="T188" s="181"/>
      <c r="U188" s="209"/>
      <c r="V188" s="209"/>
      <c r="W188" s="209"/>
      <c r="X188" s="209"/>
      <c r="Y188" s="126"/>
      <c r="AB188" s="209"/>
      <c r="AC188" s="209"/>
      <c r="AL188" s="126"/>
      <c r="AN188" s="309"/>
    </row>
    <row r="189" spans="2:40">
      <c r="B189" s="209"/>
      <c r="C189" s="209"/>
      <c r="D189" s="181"/>
      <c r="E189" s="181"/>
      <c r="F189" s="181"/>
      <c r="G189" s="900"/>
      <c r="H189" s="242"/>
      <c r="I189" s="242"/>
      <c r="J189" s="242"/>
      <c r="K189" s="209"/>
      <c r="L189" s="126"/>
      <c r="O189" s="209"/>
      <c r="P189" s="209"/>
      <c r="Q189" s="181"/>
      <c r="R189" s="181"/>
      <c r="S189" s="181"/>
      <c r="T189" s="181"/>
      <c r="U189" s="209"/>
      <c r="V189" s="209"/>
      <c r="W189" s="209"/>
      <c r="X189" s="209"/>
      <c r="Y189" s="126"/>
      <c r="AB189" s="209"/>
      <c r="AC189" s="209"/>
      <c r="AL189" s="126"/>
      <c r="AN189" s="309"/>
    </row>
    <row r="190" spans="2:40">
      <c r="B190" s="209"/>
      <c r="C190" s="209"/>
      <c r="D190" s="181"/>
      <c r="E190" s="181"/>
      <c r="F190" s="181"/>
      <c r="G190" s="900"/>
      <c r="H190" s="242"/>
      <c r="I190" s="242"/>
      <c r="J190" s="242"/>
      <c r="K190" s="209"/>
      <c r="L190" s="126"/>
      <c r="O190" s="209"/>
      <c r="P190" s="209"/>
      <c r="Q190" s="181"/>
      <c r="R190" s="181"/>
      <c r="S190" s="181"/>
      <c r="T190" s="181"/>
      <c r="U190" s="209"/>
      <c r="V190" s="209"/>
      <c r="W190" s="209"/>
      <c r="X190" s="209"/>
      <c r="Y190" s="126"/>
      <c r="AB190" s="209"/>
      <c r="AC190" s="209"/>
      <c r="AL190" s="126"/>
      <c r="AN190" s="309"/>
    </row>
    <row r="191" spans="2:40">
      <c r="B191" s="209"/>
      <c r="C191" s="209"/>
      <c r="D191" s="181"/>
      <c r="E191" s="181"/>
      <c r="F191" s="181"/>
      <c r="G191" s="900"/>
      <c r="H191" s="242"/>
      <c r="I191" s="242"/>
      <c r="J191" s="242"/>
      <c r="K191" s="209"/>
      <c r="L191" s="126"/>
      <c r="O191" s="209"/>
      <c r="P191" s="209"/>
      <c r="Q191" s="181"/>
      <c r="R191" s="181"/>
      <c r="S191" s="181"/>
      <c r="T191" s="181"/>
      <c r="U191" s="209"/>
      <c r="V191" s="209"/>
      <c r="W191" s="209"/>
      <c r="X191" s="209"/>
      <c r="Y191" s="126"/>
      <c r="AB191" s="209"/>
      <c r="AC191" s="209"/>
      <c r="AL191" s="126"/>
      <c r="AN191" s="309"/>
    </row>
    <row r="192" spans="2:40">
      <c r="D192" s="181"/>
      <c r="E192" s="181"/>
      <c r="F192" s="181"/>
      <c r="G192" s="900"/>
      <c r="H192" s="242"/>
      <c r="I192" s="242"/>
      <c r="J192" s="242"/>
      <c r="K192" s="209"/>
      <c r="L192" s="126"/>
      <c r="Q192" s="181"/>
      <c r="R192" s="181"/>
      <c r="S192" s="181"/>
      <c r="T192" s="181"/>
      <c r="U192" s="209"/>
      <c r="V192" s="209"/>
      <c r="W192" s="209"/>
      <c r="X192" s="209"/>
      <c r="Y192" s="126"/>
      <c r="AL192" s="126"/>
      <c r="AN192" s="309"/>
    </row>
    <row r="193" spans="2:40">
      <c r="D193" s="181"/>
      <c r="E193" s="181"/>
      <c r="F193" s="181"/>
      <c r="G193" s="900"/>
      <c r="H193" s="242"/>
      <c r="I193" s="242"/>
      <c r="J193" s="242"/>
      <c r="K193" s="209"/>
      <c r="L193" s="126"/>
      <c r="Q193" s="181"/>
      <c r="R193" s="181"/>
      <c r="S193" s="181"/>
      <c r="T193" s="181"/>
      <c r="U193" s="209"/>
      <c r="V193" s="209"/>
      <c r="W193" s="209"/>
      <c r="X193" s="209"/>
      <c r="Y193" s="126"/>
      <c r="AL193" s="126"/>
      <c r="AN193" s="309"/>
    </row>
    <row r="194" spans="2:40">
      <c r="B194" s="209"/>
      <c r="C194" s="209"/>
      <c r="D194" s="181"/>
      <c r="E194" s="181"/>
      <c r="F194" s="181"/>
      <c r="G194" s="900"/>
      <c r="H194" s="242"/>
      <c r="I194" s="242"/>
      <c r="J194" s="242"/>
      <c r="K194" s="209"/>
      <c r="L194" s="126"/>
      <c r="O194" s="209"/>
      <c r="P194" s="209"/>
      <c r="Q194" s="181"/>
      <c r="R194" s="181"/>
      <c r="S194" s="181"/>
      <c r="T194" s="181"/>
      <c r="U194" s="209"/>
      <c r="V194" s="209"/>
      <c r="W194" s="209"/>
      <c r="X194" s="209"/>
      <c r="Y194" s="126"/>
      <c r="AB194" s="209"/>
      <c r="AC194" s="209"/>
      <c r="AD194" s="181"/>
      <c r="AE194" s="181"/>
      <c r="AF194" s="181"/>
      <c r="AG194" s="181"/>
      <c r="AH194" s="209"/>
      <c r="AI194" s="209"/>
      <c r="AJ194" s="209"/>
      <c r="AK194" s="209"/>
      <c r="AL194" s="126"/>
      <c r="AN194" s="309"/>
    </row>
    <row r="195" spans="2:40">
      <c r="B195" s="209"/>
      <c r="C195" s="209"/>
      <c r="D195" s="181"/>
      <c r="E195" s="181"/>
      <c r="F195" s="181"/>
      <c r="G195" s="900"/>
      <c r="H195" s="242"/>
      <c r="I195" s="242"/>
      <c r="J195" s="242"/>
      <c r="K195" s="209"/>
      <c r="L195" s="126"/>
      <c r="M195" s="238"/>
      <c r="O195" s="209"/>
      <c r="P195" s="209"/>
      <c r="Q195" s="181"/>
      <c r="R195" s="181"/>
      <c r="S195" s="181"/>
      <c r="T195" s="181"/>
      <c r="U195" s="209"/>
      <c r="V195" s="209"/>
      <c r="W195" s="209"/>
      <c r="X195" s="209"/>
      <c r="Y195" s="126"/>
      <c r="Z195" s="238"/>
      <c r="AB195" s="209"/>
      <c r="AC195" s="209"/>
      <c r="AD195" s="181"/>
      <c r="AE195" s="181"/>
      <c r="AF195" s="181"/>
      <c r="AG195" s="181"/>
      <c r="AH195" s="209"/>
      <c r="AI195" s="209"/>
      <c r="AJ195" s="209"/>
      <c r="AK195" s="209"/>
      <c r="AL195" s="126"/>
      <c r="AM195" s="238"/>
      <c r="AN195" s="309"/>
    </row>
    <row r="196" spans="2:40">
      <c r="D196" s="181"/>
      <c r="E196" s="181"/>
      <c r="F196" s="181"/>
      <c r="G196" s="900"/>
      <c r="H196" s="242"/>
      <c r="I196" s="242"/>
      <c r="J196" s="242"/>
      <c r="K196" s="209"/>
      <c r="L196" s="126"/>
      <c r="M196" s="238"/>
      <c r="Q196" s="181"/>
      <c r="R196" s="181"/>
      <c r="S196" s="181"/>
      <c r="T196" s="181"/>
      <c r="U196" s="209"/>
      <c r="V196" s="209"/>
      <c r="W196" s="209"/>
      <c r="X196" s="209"/>
      <c r="Y196" s="126"/>
      <c r="Z196" s="238"/>
      <c r="AM196" s="238"/>
      <c r="AN196" s="309"/>
    </row>
    <row r="197" spans="2:40">
      <c r="D197" s="181"/>
      <c r="E197" s="181"/>
      <c r="F197" s="181"/>
      <c r="G197" s="900"/>
      <c r="H197" s="242"/>
      <c r="I197" s="242"/>
      <c r="J197" s="242"/>
      <c r="K197" s="209"/>
      <c r="L197" s="126"/>
      <c r="Q197" s="181"/>
      <c r="R197" s="181"/>
      <c r="S197" s="181"/>
      <c r="T197" s="181"/>
      <c r="U197" s="209"/>
      <c r="V197" s="209"/>
      <c r="W197" s="209"/>
      <c r="X197" s="209"/>
      <c r="Y197" s="126"/>
      <c r="AN197" s="309"/>
    </row>
    <row r="198" spans="2:40">
      <c r="D198" s="181"/>
      <c r="E198" s="181"/>
      <c r="F198" s="181"/>
      <c r="G198" s="900"/>
      <c r="H198" s="242"/>
      <c r="I198" s="242"/>
      <c r="J198" s="242"/>
      <c r="K198" s="209"/>
      <c r="L198" s="126"/>
      <c r="Q198" s="181"/>
      <c r="R198" s="181"/>
      <c r="S198" s="181"/>
      <c r="T198" s="181"/>
      <c r="U198" s="209"/>
      <c r="V198" s="209"/>
      <c r="W198" s="209"/>
      <c r="X198" s="209"/>
      <c r="Y198" s="126"/>
      <c r="AN198" s="309"/>
    </row>
    <row r="199" spans="2:40">
      <c r="B199" s="209"/>
      <c r="C199" s="209"/>
      <c r="D199" s="181"/>
      <c r="E199" s="181"/>
      <c r="F199" s="181"/>
      <c r="G199" s="900"/>
      <c r="H199" s="242"/>
      <c r="I199" s="242"/>
      <c r="J199" s="242"/>
      <c r="K199" s="209"/>
      <c r="L199" s="126"/>
      <c r="M199" s="314"/>
      <c r="O199" s="209"/>
      <c r="P199" s="209"/>
      <c r="Q199" s="181"/>
      <c r="R199" s="181"/>
      <c r="S199" s="181"/>
      <c r="T199" s="181"/>
      <c r="U199" s="209"/>
      <c r="V199" s="209"/>
      <c r="W199" s="209"/>
      <c r="X199" s="209"/>
      <c r="Y199" s="126"/>
      <c r="Z199" s="314"/>
      <c r="AB199" s="209"/>
      <c r="AC199" s="209"/>
      <c r="AM199" s="314"/>
      <c r="AN199" s="309"/>
    </row>
    <row r="200" spans="2:40">
      <c r="B200" s="209"/>
      <c r="C200" s="209"/>
      <c r="D200" s="181"/>
      <c r="E200" s="181"/>
      <c r="F200" s="181"/>
      <c r="G200" s="900"/>
      <c r="H200" s="242"/>
      <c r="I200" s="242"/>
      <c r="J200" s="242"/>
      <c r="K200" s="209"/>
      <c r="L200" s="126"/>
      <c r="M200" s="238"/>
      <c r="O200" s="209"/>
      <c r="P200" s="209"/>
      <c r="Q200" s="181"/>
      <c r="R200" s="181"/>
      <c r="S200" s="181"/>
      <c r="T200" s="181"/>
      <c r="U200" s="209"/>
      <c r="V200" s="209"/>
      <c r="W200" s="209"/>
      <c r="X200" s="209"/>
      <c r="Y200" s="126"/>
      <c r="Z200" s="238"/>
      <c r="AB200" s="209"/>
      <c r="AC200" s="209"/>
      <c r="AD200" s="181"/>
      <c r="AE200" s="181"/>
      <c r="AF200" s="181"/>
      <c r="AG200" s="181"/>
      <c r="AH200" s="209"/>
      <c r="AI200" s="209"/>
      <c r="AJ200" s="209"/>
      <c r="AK200" s="209"/>
      <c r="AL200" s="126"/>
      <c r="AM200" s="238"/>
      <c r="AN200" s="309"/>
    </row>
    <row r="201" spans="2:40">
      <c r="B201" s="209"/>
      <c r="C201" s="209"/>
      <c r="D201" s="181"/>
      <c r="E201" s="181"/>
      <c r="F201" s="181"/>
      <c r="G201" s="900"/>
      <c r="H201" s="242"/>
      <c r="I201" s="242"/>
      <c r="J201" s="242"/>
      <c r="K201" s="209"/>
      <c r="L201" s="126"/>
      <c r="M201" s="238"/>
      <c r="O201" s="209"/>
      <c r="P201" s="209"/>
      <c r="Q201" s="181"/>
      <c r="R201" s="181"/>
      <c r="S201" s="181"/>
      <c r="T201" s="181"/>
      <c r="U201" s="209"/>
      <c r="V201" s="209"/>
      <c r="W201" s="209"/>
      <c r="X201" s="209"/>
      <c r="Y201" s="126"/>
      <c r="Z201" s="238"/>
      <c r="AB201" s="209"/>
      <c r="AC201" s="209"/>
      <c r="AD201" s="181"/>
      <c r="AE201" s="181"/>
      <c r="AF201" s="181"/>
      <c r="AG201" s="181"/>
      <c r="AH201" s="209"/>
      <c r="AI201" s="209"/>
      <c r="AJ201" s="209"/>
      <c r="AK201" s="209"/>
      <c r="AL201" s="126"/>
      <c r="AM201" s="238"/>
      <c r="AN201" s="309"/>
    </row>
    <row r="202" spans="2:40">
      <c r="B202" s="209"/>
      <c r="C202" s="209"/>
      <c r="D202" s="181"/>
      <c r="E202" s="181"/>
      <c r="F202" s="181"/>
      <c r="G202" s="900"/>
      <c r="H202" s="242"/>
      <c r="I202" s="242"/>
      <c r="J202" s="242"/>
      <c r="K202" s="209"/>
      <c r="L202" s="126"/>
      <c r="O202" s="209"/>
      <c r="P202" s="209"/>
      <c r="Q202" s="181"/>
      <c r="R202" s="181"/>
      <c r="S202" s="181"/>
      <c r="T202" s="181"/>
      <c r="U202" s="209"/>
      <c r="V202" s="209"/>
      <c r="W202" s="209"/>
      <c r="X202" s="209"/>
      <c r="Y202" s="126"/>
      <c r="AB202" s="209"/>
      <c r="AC202" s="209"/>
      <c r="AD202" s="181"/>
      <c r="AE202" s="181"/>
      <c r="AF202" s="181"/>
      <c r="AG202" s="181"/>
      <c r="AH202" s="209"/>
      <c r="AI202" s="209"/>
      <c r="AJ202" s="209"/>
      <c r="AK202" s="209"/>
      <c r="AL202" s="126"/>
      <c r="AN202" s="309"/>
    </row>
    <row r="203" spans="2:40">
      <c r="B203" s="261"/>
      <c r="C203" s="261"/>
      <c r="D203" s="181"/>
      <c r="E203" s="181"/>
      <c r="F203" s="181"/>
      <c r="G203" s="900"/>
      <c r="H203" s="242"/>
      <c r="I203" s="242"/>
      <c r="J203" s="242"/>
      <c r="K203" s="209"/>
      <c r="L203" s="126"/>
      <c r="O203" s="261"/>
      <c r="P203" s="261"/>
      <c r="Q203" s="181"/>
      <c r="R203" s="181"/>
      <c r="S203" s="181"/>
      <c r="T203" s="181"/>
      <c r="U203" s="209"/>
      <c r="V203" s="209"/>
      <c r="W203" s="209"/>
      <c r="X203" s="209"/>
      <c r="Y203" s="126"/>
      <c r="AB203" s="261"/>
      <c r="AC203" s="261"/>
      <c r="AN203" s="309"/>
    </row>
    <row r="204" spans="2:40">
      <c r="D204" s="181"/>
      <c r="E204" s="181"/>
      <c r="F204" s="181"/>
      <c r="G204" s="900"/>
      <c r="H204" s="242"/>
      <c r="I204" s="242"/>
      <c r="J204" s="242"/>
      <c r="K204" s="209"/>
      <c r="L204" s="126"/>
      <c r="Q204" s="181"/>
      <c r="R204" s="181"/>
      <c r="S204" s="181"/>
      <c r="T204" s="181"/>
      <c r="U204" s="209"/>
      <c r="V204" s="209"/>
      <c r="W204" s="209"/>
      <c r="X204" s="209"/>
      <c r="Y204" s="126"/>
      <c r="AN204" s="309"/>
    </row>
    <row r="205" spans="2:40">
      <c r="B205" s="209"/>
      <c r="C205" s="209"/>
      <c r="D205" s="181"/>
      <c r="E205" s="181"/>
      <c r="F205" s="181"/>
      <c r="G205" s="900"/>
      <c r="H205" s="242"/>
      <c r="I205" s="242"/>
      <c r="J205" s="242"/>
      <c r="K205" s="209"/>
      <c r="L205" s="126"/>
      <c r="O205" s="209"/>
      <c r="P205" s="209"/>
      <c r="Q205" s="181"/>
      <c r="R205" s="181"/>
      <c r="S205" s="181"/>
      <c r="T205" s="181"/>
      <c r="U205" s="209"/>
      <c r="V205" s="209"/>
      <c r="W205" s="209"/>
      <c r="X205" s="209"/>
      <c r="Y205" s="126"/>
      <c r="AB205" s="209"/>
      <c r="AC205" s="209"/>
      <c r="AD205" s="181"/>
      <c r="AE205" s="181"/>
      <c r="AF205" s="181"/>
      <c r="AG205" s="181"/>
      <c r="AH205" s="209"/>
      <c r="AI205" s="209"/>
      <c r="AJ205" s="209"/>
      <c r="AK205" s="209"/>
      <c r="AL205" s="126"/>
      <c r="AN205" s="309"/>
    </row>
    <row r="206" spans="2:40">
      <c r="D206" s="181"/>
      <c r="E206" s="181"/>
      <c r="F206" s="181"/>
      <c r="G206" s="900"/>
      <c r="H206" s="242"/>
      <c r="I206" s="242"/>
      <c r="J206" s="242"/>
      <c r="K206" s="209"/>
      <c r="L206" s="126"/>
      <c r="Q206" s="181"/>
      <c r="R206" s="181"/>
      <c r="S206" s="181"/>
      <c r="T206" s="181"/>
      <c r="U206" s="209"/>
      <c r="V206" s="209"/>
      <c r="W206" s="209"/>
      <c r="X206" s="209"/>
      <c r="Y206" s="126"/>
      <c r="AD206" s="181"/>
      <c r="AE206" s="181"/>
      <c r="AF206" s="181"/>
      <c r="AG206" s="181"/>
      <c r="AH206" s="209"/>
      <c r="AI206" s="209"/>
      <c r="AJ206" s="209"/>
      <c r="AK206" s="209"/>
      <c r="AL206" s="126"/>
      <c r="AN206" s="309"/>
    </row>
    <row r="207" spans="2:40">
      <c r="B207" s="209"/>
      <c r="C207" s="209"/>
      <c r="D207" s="181"/>
      <c r="E207" s="181"/>
      <c r="F207" s="181"/>
      <c r="G207" s="900"/>
      <c r="H207" s="242"/>
      <c r="I207" s="242"/>
      <c r="J207" s="242"/>
      <c r="K207" s="209"/>
      <c r="L207" s="126"/>
      <c r="M207" s="238"/>
      <c r="O207" s="209"/>
      <c r="P207" s="209"/>
      <c r="Q207" s="181"/>
      <c r="R207" s="181"/>
      <c r="S207" s="181"/>
      <c r="T207" s="181"/>
      <c r="U207" s="209"/>
      <c r="V207" s="209"/>
      <c r="W207" s="209"/>
      <c r="X207" s="209"/>
      <c r="Y207" s="126"/>
      <c r="Z207" s="238"/>
      <c r="AB207" s="209"/>
      <c r="AC207" s="209"/>
      <c r="AD207" s="181"/>
      <c r="AE207" s="181"/>
      <c r="AL207" s="126"/>
      <c r="AM207" s="238"/>
      <c r="AN207" s="309"/>
    </row>
    <row r="208" spans="2:40">
      <c r="B208" s="209"/>
      <c r="C208" s="209"/>
      <c r="D208" s="181"/>
      <c r="E208" s="181"/>
      <c r="F208" s="181"/>
      <c r="G208" s="900"/>
      <c r="H208" s="242"/>
      <c r="I208" s="242"/>
      <c r="J208" s="242"/>
      <c r="K208" s="209"/>
      <c r="L208" s="126"/>
      <c r="M208" s="238"/>
      <c r="O208" s="209"/>
      <c r="P208" s="209"/>
      <c r="Q208" s="181"/>
      <c r="R208" s="181"/>
      <c r="S208" s="181"/>
      <c r="T208" s="181"/>
      <c r="U208" s="209"/>
      <c r="V208" s="209"/>
      <c r="W208" s="209"/>
      <c r="X208" s="209"/>
      <c r="Y208" s="126"/>
      <c r="Z208" s="238"/>
      <c r="AB208" s="209"/>
      <c r="AC208" s="209"/>
      <c r="AD208" s="181"/>
      <c r="AE208" s="181"/>
      <c r="AF208" s="181"/>
      <c r="AG208" s="181"/>
      <c r="AH208" s="209"/>
      <c r="AI208" s="209"/>
      <c r="AJ208" s="209"/>
      <c r="AK208" s="209"/>
      <c r="AL208" s="126"/>
      <c r="AM208" s="238"/>
      <c r="AN208" s="309"/>
    </row>
    <row r="209" spans="2:40">
      <c r="B209" s="209"/>
      <c r="C209" s="209"/>
      <c r="D209" s="181"/>
      <c r="E209" s="181"/>
      <c r="F209" s="181"/>
      <c r="G209" s="900"/>
      <c r="H209" s="242"/>
      <c r="I209" s="242"/>
      <c r="J209" s="242"/>
      <c r="K209" s="209"/>
      <c r="L209" s="126"/>
      <c r="O209" s="209"/>
      <c r="P209" s="209"/>
      <c r="Q209" s="181"/>
      <c r="R209" s="181"/>
      <c r="S209" s="181"/>
      <c r="T209" s="181"/>
      <c r="U209" s="209"/>
      <c r="V209" s="209"/>
      <c r="W209" s="209"/>
      <c r="X209" s="209"/>
      <c r="Y209" s="126"/>
      <c r="AB209" s="209"/>
      <c r="AC209" s="209"/>
      <c r="AL209" s="126"/>
      <c r="AN209" s="309"/>
    </row>
    <row r="210" spans="2:40">
      <c r="B210" s="209"/>
      <c r="C210" s="209"/>
      <c r="D210" s="181"/>
      <c r="E210" s="181"/>
      <c r="F210" s="181"/>
      <c r="G210" s="900"/>
      <c r="H210" s="242"/>
      <c r="I210" s="242"/>
      <c r="J210" s="242"/>
      <c r="K210" s="209"/>
      <c r="L210" s="126"/>
      <c r="M210" s="306"/>
      <c r="O210" s="209"/>
      <c r="P210" s="209"/>
      <c r="Q210" s="181"/>
      <c r="R210" s="181"/>
      <c r="S210" s="181"/>
      <c r="T210" s="181"/>
      <c r="U210" s="209"/>
      <c r="V210" s="209"/>
      <c r="W210" s="209"/>
      <c r="X210" s="209"/>
      <c r="Y210" s="126"/>
      <c r="Z210" s="306"/>
      <c r="AB210" s="209"/>
      <c r="AC210" s="209"/>
      <c r="AL210" s="126"/>
      <c r="AM210" s="306"/>
      <c r="AN210" s="309"/>
    </row>
    <row r="211" spans="2:40">
      <c r="B211" s="209"/>
      <c r="C211" s="209"/>
      <c r="D211" s="181"/>
      <c r="E211" s="181"/>
      <c r="F211" s="181"/>
      <c r="G211" s="900"/>
      <c r="H211" s="242"/>
      <c r="I211" s="242"/>
      <c r="J211" s="242"/>
      <c r="K211" s="209"/>
      <c r="L211" s="126"/>
      <c r="O211" s="209"/>
      <c r="P211" s="209"/>
      <c r="Q211" s="181"/>
      <c r="R211" s="181"/>
      <c r="S211" s="181"/>
      <c r="T211" s="181"/>
      <c r="U211" s="209"/>
      <c r="V211" s="209"/>
      <c r="W211" s="209"/>
      <c r="X211" s="209"/>
      <c r="Y211" s="126"/>
      <c r="AB211" s="209"/>
      <c r="AC211" s="209"/>
      <c r="AD211" s="181"/>
      <c r="AE211" s="181"/>
      <c r="AF211" s="181"/>
      <c r="AG211" s="181"/>
      <c r="AH211" s="209"/>
      <c r="AI211" s="209"/>
      <c r="AJ211" s="209"/>
      <c r="AK211" s="209"/>
      <c r="AL211" s="126"/>
      <c r="AN211" s="309"/>
    </row>
    <row r="212" spans="2:40">
      <c r="B212" s="209"/>
      <c r="C212" s="209"/>
      <c r="D212" s="181"/>
      <c r="E212" s="181"/>
      <c r="F212" s="181"/>
      <c r="G212" s="900"/>
      <c r="H212" s="242"/>
      <c r="I212" s="242"/>
      <c r="J212" s="242"/>
      <c r="K212" s="209"/>
      <c r="L212" s="126"/>
      <c r="O212" s="209"/>
      <c r="P212" s="209"/>
      <c r="Q212" s="181"/>
      <c r="R212" s="181"/>
      <c r="S212" s="181"/>
      <c r="T212" s="181"/>
      <c r="U212" s="209"/>
      <c r="V212" s="209"/>
      <c r="W212" s="209"/>
      <c r="X212" s="209"/>
      <c r="Y212" s="126"/>
      <c r="AB212" s="209"/>
      <c r="AC212" s="209"/>
      <c r="AD212" s="181"/>
      <c r="AE212" s="181"/>
      <c r="AF212" s="181"/>
      <c r="AG212" s="181"/>
      <c r="AH212" s="209"/>
      <c r="AI212" s="209"/>
      <c r="AJ212" s="209"/>
      <c r="AK212" s="209"/>
      <c r="AL212" s="126"/>
      <c r="AN212" s="309"/>
    </row>
    <row r="213" spans="2:40">
      <c r="B213" s="209"/>
      <c r="C213" s="209"/>
      <c r="D213" s="181"/>
      <c r="E213" s="181"/>
      <c r="F213" s="181"/>
      <c r="G213" s="900"/>
      <c r="H213" s="242"/>
      <c r="I213" s="242"/>
      <c r="J213" s="242"/>
      <c r="K213" s="209"/>
      <c r="L213" s="126"/>
      <c r="O213" s="209"/>
      <c r="P213" s="209"/>
      <c r="Q213" s="181"/>
      <c r="R213" s="181"/>
      <c r="S213" s="181"/>
      <c r="T213" s="181"/>
      <c r="U213" s="209"/>
      <c r="V213" s="209"/>
      <c r="W213" s="209"/>
      <c r="X213" s="209"/>
      <c r="Y213" s="126"/>
      <c r="AB213" s="209"/>
      <c r="AC213" s="209"/>
      <c r="AD213" s="181"/>
      <c r="AE213" s="181"/>
      <c r="AF213" s="181"/>
      <c r="AG213" s="181"/>
      <c r="AH213" s="209"/>
      <c r="AI213" s="209"/>
      <c r="AJ213" s="209"/>
      <c r="AK213" s="209"/>
      <c r="AL213" s="126"/>
      <c r="AN213" s="309"/>
    </row>
    <row r="214" spans="2:40">
      <c r="B214" s="209"/>
      <c r="C214" s="209"/>
      <c r="D214" s="181"/>
      <c r="E214" s="181"/>
      <c r="F214" s="181"/>
      <c r="G214" s="900"/>
      <c r="H214" s="242"/>
      <c r="I214" s="242"/>
      <c r="J214" s="242"/>
      <c r="K214" s="209"/>
      <c r="L214" s="126"/>
      <c r="O214" s="209"/>
      <c r="P214" s="209"/>
      <c r="Q214" s="181"/>
      <c r="R214" s="181"/>
      <c r="S214" s="181"/>
      <c r="T214" s="181"/>
      <c r="U214" s="209"/>
      <c r="V214" s="209"/>
      <c r="W214" s="209"/>
      <c r="X214" s="209"/>
      <c r="Y214" s="126"/>
      <c r="AB214" s="209"/>
      <c r="AC214" s="209"/>
      <c r="AD214" s="181"/>
      <c r="AE214" s="181"/>
      <c r="AF214" s="181"/>
      <c r="AG214" s="181"/>
      <c r="AH214" s="209"/>
      <c r="AI214" s="209"/>
      <c r="AJ214" s="209"/>
      <c r="AK214" s="209"/>
      <c r="AL214" s="126"/>
      <c r="AN214" s="309"/>
    </row>
    <row r="215" spans="2:40">
      <c r="B215" s="209"/>
      <c r="C215" s="209"/>
      <c r="D215" s="181"/>
      <c r="E215" s="181"/>
      <c r="F215" s="181"/>
      <c r="G215" s="900"/>
      <c r="H215" s="242"/>
      <c r="I215" s="242"/>
      <c r="J215" s="242"/>
      <c r="K215" s="209"/>
      <c r="L215" s="126"/>
      <c r="O215" s="209"/>
      <c r="P215" s="209"/>
      <c r="Q215" s="181"/>
      <c r="R215" s="181"/>
      <c r="S215" s="181"/>
      <c r="T215" s="181"/>
      <c r="U215" s="209"/>
      <c r="V215" s="209"/>
      <c r="W215" s="209"/>
      <c r="X215" s="209"/>
      <c r="Y215" s="126"/>
      <c r="AB215" s="209"/>
      <c r="AC215" s="209"/>
      <c r="AL215" s="126"/>
      <c r="AN215" s="309"/>
    </row>
    <row r="216" spans="2:40">
      <c r="D216" s="181"/>
      <c r="E216" s="181"/>
      <c r="F216" s="181"/>
      <c r="G216" s="900"/>
      <c r="H216" s="242"/>
      <c r="I216" s="242"/>
      <c r="J216" s="242"/>
      <c r="K216" s="209"/>
      <c r="L216" s="126"/>
      <c r="Q216" s="181"/>
      <c r="R216" s="181"/>
      <c r="S216" s="181"/>
      <c r="T216" s="181"/>
      <c r="U216" s="209"/>
      <c r="V216" s="209"/>
      <c r="W216" s="209"/>
      <c r="X216" s="209"/>
      <c r="Y216" s="126"/>
      <c r="AL216" s="126"/>
      <c r="AN216" s="309"/>
    </row>
    <row r="217" spans="2:40">
      <c r="B217" s="209"/>
      <c r="C217" s="209"/>
      <c r="D217" s="181"/>
      <c r="E217" s="181"/>
      <c r="F217" s="181"/>
      <c r="G217" s="900"/>
      <c r="H217" s="242"/>
      <c r="I217" s="242"/>
      <c r="J217" s="242"/>
      <c r="K217" s="209"/>
      <c r="L217" s="126"/>
      <c r="O217" s="209"/>
      <c r="P217" s="209"/>
      <c r="Q217" s="181"/>
      <c r="R217" s="181"/>
      <c r="S217" s="181"/>
      <c r="T217" s="181"/>
      <c r="U217" s="209"/>
      <c r="V217" s="209"/>
      <c r="W217" s="209"/>
      <c r="X217" s="209"/>
      <c r="Y217" s="126"/>
      <c r="AB217" s="209"/>
      <c r="AC217" s="209"/>
      <c r="AD217" s="181"/>
      <c r="AE217" s="181"/>
      <c r="AF217" s="181"/>
      <c r="AG217" s="181"/>
      <c r="AH217" s="209"/>
      <c r="AI217" s="209"/>
      <c r="AJ217" s="209"/>
      <c r="AK217" s="209"/>
      <c r="AL217" s="126"/>
      <c r="AN217" s="309"/>
    </row>
    <row r="218" spans="2:40">
      <c r="B218" s="209"/>
      <c r="C218" s="209"/>
      <c r="D218" s="181"/>
      <c r="E218" s="181"/>
      <c r="F218" s="181"/>
      <c r="G218" s="900"/>
      <c r="H218" s="242"/>
      <c r="I218" s="242"/>
      <c r="J218" s="242"/>
      <c r="K218" s="209"/>
      <c r="L218" s="126"/>
      <c r="O218" s="209"/>
      <c r="P218" s="209"/>
      <c r="Q218" s="181"/>
      <c r="R218" s="181"/>
      <c r="S218" s="181"/>
      <c r="T218" s="181"/>
      <c r="U218" s="209"/>
      <c r="V218" s="209"/>
      <c r="W218" s="209"/>
      <c r="X218" s="209"/>
      <c r="Y218" s="126"/>
      <c r="AB218" s="209"/>
      <c r="AC218" s="209"/>
      <c r="AD218" s="181"/>
      <c r="AE218" s="181"/>
      <c r="AF218" s="181"/>
      <c r="AG218" s="181"/>
      <c r="AH218" s="209"/>
      <c r="AI218" s="209"/>
      <c r="AJ218" s="209"/>
      <c r="AK218" s="209"/>
      <c r="AL218" s="126"/>
      <c r="AN218" s="309"/>
    </row>
    <row r="219" spans="2:40">
      <c r="B219" s="209"/>
      <c r="C219" s="209"/>
      <c r="D219" s="181"/>
      <c r="E219" s="181"/>
      <c r="F219" s="181"/>
      <c r="G219" s="900"/>
      <c r="H219" s="242"/>
      <c r="I219" s="242"/>
      <c r="J219" s="242"/>
      <c r="K219" s="209"/>
      <c r="L219" s="126"/>
      <c r="O219" s="209"/>
      <c r="P219" s="209"/>
      <c r="Q219" s="181"/>
      <c r="R219" s="181"/>
      <c r="S219" s="181"/>
      <c r="T219" s="181"/>
      <c r="U219" s="209"/>
      <c r="V219" s="209"/>
      <c r="W219" s="209"/>
      <c r="X219" s="209"/>
      <c r="Y219" s="126"/>
      <c r="AB219" s="209"/>
      <c r="AC219" s="209"/>
      <c r="AD219" s="181"/>
      <c r="AE219" s="181"/>
      <c r="AF219" s="181"/>
      <c r="AG219" s="181"/>
      <c r="AH219" s="209"/>
      <c r="AI219" s="209"/>
      <c r="AJ219" s="209"/>
      <c r="AK219" s="209"/>
      <c r="AL219" s="126"/>
      <c r="AN219" s="309"/>
    </row>
    <row r="220" spans="2:40">
      <c r="B220" s="209"/>
      <c r="C220" s="209"/>
      <c r="D220" s="181"/>
      <c r="E220" s="181"/>
      <c r="F220" s="181"/>
      <c r="G220" s="900"/>
      <c r="H220" s="242"/>
      <c r="I220" s="242"/>
      <c r="J220" s="242"/>
      <c r="K220" s="209"/>
      <c r="L220" s="126"/>
      <c r="M220" s="238"/>
      <c r="O220" s="209"/>
      <c r="P220" s="209"/>
      <c r="Q220" s="181"/>
      <c r="R220" s="181"/>
      <c r="S220" s="181"/>
      <c r="T220" s="181"/>
      <c r="U220" s="209"/>
      <c r="V220" s="209"/>
      <c r="W220" s="209"/>
      <c r="X220" s="209"/>
      <c r="Y220" s="126"/>
      <c r="Z220" s="238"/>
      <c r="AB220" s="209"/>
      <c r="AC220" s="209"/>
      <c r="AD220" s="181"/>
      <c r="AE220" s="181"/>
      <c r="AF220" s="181"/>
      <c r="AG220" s="181"/>
      <c r="AH220" s="209"/>
      <c r="AI220" s="209"/>
      <c r="AJ220" s="209"/>
      <c r="AK220" s="209"/>
      <c r="AL220" s="126"/>
      <c r="AM220" s="238"/>
      <c r="AN220" s="309"/>
    </row>
    <row r="221" spans="2:40">
      <c r="B221" s="209"/>
      <c r="C221" s="209"/>
      <c r="D221" s="181"/>
      <c r="E221" s="181"/>
      <c r="F221" s="181"/>
      <c r="G221" s="900"/>
      <c r="H221" s="242"/>
      <c r="I221" s="242"/>
      <c r="J221" s="242"/>
      <c r="K221" s="209"/>
      <c r="L221" s="126"/>
      <c r="O221" s="209"/>
      <c r="P221" s="209"/>
      <c r="Q221" s="181"/>
      <c r="R221" s="181"/>
      <c r="S221" s="181"/>
      <c r="T221" s="181"/>
      <c r="U221" s="209"/>
      <c r="V221" s="209"/>
      <c r="W221" s="209"/>
      <c r="X221" s="209"/>
      <c r="Y221" s="126"/>
      <c r="AB221" s="209"/>
      <c r="AC221" s="209"/>
      <c r="AD221" s="181"/>
      <c r="AE221" s="181"/>
      <c r="AF221" s="181"/>
      <c r="AG221" s="181"/>
      <c r="AH221" s="209"/>
      <c r="AI221" s="209"/>
      <c r="AJ221" s="209"/>
      <c r="AK221" s="209"/>
      <c r="AL221" s="126"/>
      <c r="AN221" s="309"/>
    </row>
    <row r="222" spans="2:40">
      <c r="B222" s="209"/>
      <c r="C222" s="209"/>
      <c r="D222" s="181"/>
      <c r="E222" s="181"/>
      <c r="F222" s="181"/>
      <c r="G222" s="900"/>
      <c r="H222" s="242"/>
      <c r="I222" s="242"/>
      <c r="J222" s="242"/>
      <c r="K222" s="209"/>
      <c r="L222" s="126"/>
      <c r="O222" s="209"/>
      <c r="P222" s="209"/>
      <c r="Q222" s="181"/>
      <c r="R222" s="181"/>
      <c r="S222" s="181"/>
      <c r="T222" s="181"/>
      <c r="U222" s="209"/>
      <c r="V222" s="209"/>
      <c r="W222" s="209"/>
      <c r="X222" s="209"/>
      <c r="Y222" s="126"/>
      <c r="AB222" s="209"/>
      <c r="AC222" s="209"/>
      <c r="AL222" s="126"/>
      <c r="AN222" s="309"/>
    </row>
    <row r="223" spans="2:40">
      <c r="D223" s="181"/>
      <c r="E223" s="181"/>
      <c r="F223" s="181"/>
      <c r="G223" s="900"/>
      <c r="H223" s="242"/>
      <c r="I223" s="242"/>
      <c r="J223" s="242"/>
      <c r="K223" s="209"/>
      <c r="L223" s="126"/>
      <c r="Q223" s="181"/>
      <c r="R223" s="181"/>
      <c r="S223" s="181"/>
      <c r="T223" s="181"/>
      <c r="U223" s="209"/>
      <c r="V223" s="209"/>
      <c r="W223" s="209"/>
      <c r="X223" s="209"/>
      <c r="Y223" s="126"/>
      <c r="AI223" s="209"/>
      <c r="AJ223" s="209"/>
      <c r="AK223" s="209"/>
      <c r="AL223" s="126"/>
      <c r="AN223" s="309"/>
    </row>
    <row r="224" spans="2:40">
      <c r="D224" s="181"/>
      <c r="E224" s="181"/>
      <c r="F224" s="181"/>
      <c r="G224" s="900"/>
      <c r="H224" s="242"/>
      <c r="I224" s="242"/>
      <c r="J224" s="242"/>
      <c r="K224" s="209"/>
      <c r="L224" s="126"/>
      <c r="Q224" s="181"/>
      <c r="R224" s="181"/>
      <c r="S224" s="181"/>
      <c r="T224" s="181"/>
      <c r="U224" s="209"/>
      <c r="V224" s="209"/>
      <c r="W224" s="209"/>
      <c r="X224" s="209"/>
      <c r="Y224" s="126"/>
      <c r="AI224" s="209"/>
      <c r="AJ224" s="209"/>
      <c r="AK224" s="209"/>
      <c r="AL224" s="126"/>
      <c r="AN224" s="309"/>
    </row>
    <row r="225" spans="2:41">
      <c r="D225" s="181"/>
      <c r="E225" s="181"/>
      <c r="F225" s="181"/>
      <c r="G225" s="900"/>
      <c r="H225" s="242"/>
      <c r="I225" s="242"/>
      <c r="J225" s="242"/>
      <c r="K225" s="209"/>
      <c r="L225" s="126"/>
      <c r="Q225" s="181"/>
      <c r="R225" s="181"/>
      <c r="S225" s="181"/>
      <c r="T225" s="181"/>
      <c r="U225" s="209"/>
      <c r="V225" s="209"/>
      <c r="W225" s="209"/>
      <c r="X225" s="209"/>
      <c r="Y225" s="126"/>
      <c r="AD225" s="181"/>
      <c r="AE225" s="181"/>
      <c r="AF225" s="181"/>
      <c r="AG225" s="181"/>
      <c r="AH225" s="209"/>
      <c r="AI225" s="209"/>
      <c r="AJ225" s="209"/>
      <c r="AK225" s="209"/>
      <c r="AL225" s="126"/>
      <c r="AN225" s="309"/>
    </row>
    <row r="226" spans="2:41">
      <c r="B226" s="209"/>
      <c r="C226" s="209"/>
      <c r="D226" s="181"/>
      <c r="E226" s="181"/>
      <c r="F226" s="181"/>
      <c r="G226" s="900"/>
      <c r="H226" s="242"/>
      <c r="I226" s="242"/>
      <c r="J226" s="242"/>
      <c r="K226" s="209"/>
      <c r="L226" s="126"/>
      <c r="O226" s="209"/>
      <c r="P226" s="209"/>
      <c r="Q226" s="181"/>
      <c r="R226" s="181"/>
      <c r="S226" s="181"/>
      <c r="T226" s="181"/>
      <c r="U226" s="209"/>
      <c r="V226" s="209"/>
      <c r="W226" s="209"/>
      <c r="X226" s="209"/>
      <c r="Y226" s="126"/>
      <c r="AB226" s="209"/>
      <c r="AC226" s="209"/>
      <c r="AD226" s="181"/>
      <c r="AE226" s="181"/>
      <c r="AF226" s="181"/>
      <c r="AG226" s="181"/>
      <c r="AH226" s="209"/>
      <c r="AI226" s="209"/>
      <c r="AJ226" s="209"/>
      <c r="AK226" s="209"/>
      <c r="AL226" s="126"/>
      <c r="AN226" s="309"/>
    </row>
    <row r="227" spans="2:41">
      <c r="B227" s="209"/>
      <c r="C227" s="209"/>
      <c r="D227" s="181"/>
      <c r="E227" s="181"/>
      <c r="F227" s="181"/>
      <c r="G227" s="900"/>
      <c r="H227" s="242"/>
      <c r="I227" s="242"/>
      <c r="J227" s="242"/>
      <c r="K227" s="209"/>
      <c r="L227" s="126"/>
      <c r="M227" s="290"/>
      <c r="O227" s="209"/>
      <c r="P227" s="209"/>
      <c r="Q227" s="181"/>
      <c r="R227" s="181"/>
      <c r="S227" s="181"/>
      <c r="T227" s="181"/>
      <c r="U227" s="209"/>
      <c r="V227" s="209"/>
      <c r="W227" s="209"/>
      <c r="X227" s="209"/>
      <c r="Y227" s="126"/>
      <c r="Z227" s="290"/>
      <c r="AB227" s="209"/>
      <c r="AC227" s="209"/>
      <c r="AD227" s="181"/>
      <c r="AE227" s="181"/>
      <c r="AF227" s="181"/>
      <c r="AG227" s="181"/>
      <c r="AH227" s="209"/>
      <c r="AI227" s="209"/>
      <c r="AJ227" s="209"/>
      <c r="AK227" s="209"/>
      <c r="AL227" s="126"/>
      <c r="AM227" s="290"/>
      <c r="AN227" s="309"/>
    </row>
    <row r="228" spans="2:41">
      <c r="B228" s="209"/>
      <c r="C228" s="209"/>
      <c r="D228" s="181"/>
      <c r="E228" s="181"/>
      <c r="F228" s="181"/>
      <c r="G228" s="900"/>
      <c r="H228" s="242"/>
      <c r="I228" s="242"/>
      <c r="J228" s="242"/>
      <c r="K228" s="209"/>
      <c r="L228" s="126"/>
      <c r="M228" s="238"/>
      <c r="O228" s="209"/>
      <c r="P228" s="209"/>
      <c r="Q228" s="181"/>
      <c r="R228" s="181"/>
      <c r="S228" s="181"/>
      <c r="T228" s="181"/>
      <c r="U228" s="209"/>
      <c r="V228" s="209"/>
      <c r="W228" s="209"/>
      <c r="X228" s="209"/>
      <c r="Y228" s="126"/>
      <c r="Z228" s="238"/>
      <c r="AB228" s="209"/>
      <c r="AC228" s="209"/>
      <c r="AD228" s="181"/>
      <c r="AE228" s="181"/>
      <c r="AF228" s="181"/>
      <c r="AG228" s="181"/>
      <c r="AH228" s="209"/>
      <c r="AI228" s="209"/>
      <c r="AJ228" s="209"/>
      <c r="AK228" s="209"/>
      <c r="AL228" s="126"/>
      <c r="AM228" s="238"/>
      <c r="AN228" s="309"/>
    </row>
    <row r="229" spans="2:41">
      <c r="B229" s="209"/>
      <c r="C229" s="209"/>
      <c r="D229" s="181"/>
      <c r="E229" s="181"/>
      <c r="F229" s="181"/>
      <c r="G229" s="900"/>
      <c r="H229" s="242"/>
      <c r="I229" s="242"/>
      <c r="J229" s="242"/>
      <c r="K229" s="209"/>
      <c r="L229" s="126"/>
      <c r="O229" s="209"/>
      <c r="P229" s="209"/>
      <c r="Q229" s="181"/>
      <c r="R229" s="181"/>
      <c r="S229" s="181"/>
      <c r="T229" s="181"/>
      <c r="U229" s="209"/>
      <c r="V229" s="209"/>
      <c r="W229" s="209"/>
      <c r="X229" s="209"/>
      <c r="Y229" s="126"/>
      <c r="AB229" s="209"/>
      <c r="AC229" s="209"/>
      <c r="AL229" s="126"/>
      <c r="AN229" s="309"/>
    </row>
    <row r="230" spans="2:41">
      <c r="B230" s="209"/>
      <c r="C230" s="209"/>
      <c r="D230" s="181"/>
      <c r="E230" s="181"/>
      <c r="F230" s="181"/>
      <c r="G230" s="900"/>
      <c r="H230" s="242"/>
      <c r="I230" s="242"/>
      <c r="J230" s="242"/>
      <c r="K230" s="209"/>
      <c r="L230" s="126"/>
      <c r="O230" s="209"/>
      <c r="P230" s="209"/>
      <c r="Q230" s="181"/>
      <c r="R230" s="181"/>
      <c r="S230" s="181"/>
      <c r="T230" s="181"/>
      <c r="U230" s="209"/>
      <c r="V230" s="209"/>
      <c r="W230" s="209"/>
      <c r="X230" s="209"/>
      <c r="Y230" s="126"/>
      <c r="AB230" s="209"/>
      <c r="AC230" s="209"/>
      <c r="AL230" s="126"/>
      <c r="AN230" s="309"/>
    </row>
    <row r="231" spans="2:41">
      <c r="B231" s="209"/>
      <c r="C231" s="209"/>
      <c r="D231" s="181"/>
      <c r="E231" s="181"/>
      <c r="F231" s="181"/>
      <c r="G231" s="900"/>
      <c r="H231" s="242"/>
      <c r="I231" s="242"/>
      <c r="J231" s="242"/>
      <c r="K231" s="209"/>
      <c r="L231" s="126"/>
      <c r="O231" s="209"/>
      <c r="P231" s="209"/>
      <c r="Q231" s="181"/>
      <c r="R231" s="181"/>
      <c r="S231" s="181"/>
      <c r="T231" s="181"/>
      <c r="U231" s="209"/>
      <c r="V231" s="209"/>
      <c r="W231" s="209"/>
      <c r="X231" s="209"/>
      <c r="Y231" s="126"/>
      <c r="AB231" s="209"/>
      <c r="AC231" s="209"/>
      <c r="AD231" s="181"/>
      <c r="AE231" s="181"/>
      <c r="AF231" s="181"/>
      <c r="AG231" s="181"/>
      <c r="AH231" s="209"/>
      <c r="AI231" s="209"/>
      <c r="AJ231" s="209"/>
      <c r="AK231" s="209"/>
      <c r="AL231" s="126"/>
      <c r="AN231" s="309"/>
    </row>
    <row r="232" spans="2:41">
      <c r="B232" s="209"/>
      <c r="C232" s="209"/>
      <c r="D232" s="181"/>
      <c r="E232" s="181"/>
      <c r="F232" s="181"/>
      <c r="G232" s="900"/>
      <c r="H232" s="242"/>
      <c r="I232" s="242"/>
      <c r="J232" s="242"/>
      <c r="K232" s="209"/>
      <c r="L232" s="126"/>
      <c r="O232" s="209"/>
      <c r="P232" s="209"/>
      <c r="Q232" s="181"/>
      <c r="R232" s="181"/>
      <c r="S232" s="181"/>
      <c r="T232" s="181"/>
      <c r="U232" s="209"/>
      <c r="V232" s="209"/>
      <c r="W232" s="209"/>
      <c r="X232" s="209"/>
      <c r="Y232" s="126"/>
      <c r="AB232" s="209"/>
      <c r="AC232" s="209"/>
      <c r="AD232" s="181"/>
      <c r="AE232" s="181"/>
      <c r="AF232" s="181"/>
      <c r="AG232" s="181"/>
      <c r="AH232" s="209"/>
      <c r="AI232" s="209"/>
      <c r="AJ232" s="209"/>
      <c r="AK232" s="209"/>
      <c r="AL232" s="126"/>
      <c r="AN232" s="309"/>
    </row>
    <row r="233" spans="2:41">
      <c r="B233" s="209"/>
      <c r="C233" s="209"/>
      <c r="D233" s="181"/>
      <c r="E233" s="181"/>
      <c r="F233" s="181"/>
      <c r="G233" s="900"/>
      <c r="H233" s="242"/>
      <c r="I233" s="242"/>
      <c r="J233" s="242"/>
      <c r="K233" s="209"/>
      <c r="L233" s="126"/>
      <c r="O233" s="209"/>
      <c r="P233" s="209"/>
      <c r="Q233" s="181"/>
      <c r="R233" s="181"/>
      <c r="S233" s="181"/>
      <c r="T233" s="181"/>
      <c r="U233" s="209"/>
      <c r="V233" s="209"/>
      <c r="W233" s="209"/>
      <c r="X233" s="209"/>
      <c r="Y233" s="126"/>
      <c r="AB233" s="209"/>
      <c r="AC233" s="209"/>
      <c r="AD233" s="181"/>
      <c r="AE233" s="181"/>
      <c r="AF233" s="181"/>
      <c r="AG233" s="181"/>
      <c r="AH233" s="209"/>
      <c r="AI233" s="209"/>
      <c r="AJ233" s="209"/>
      <c r="AK233" s="209"/>
      <c r="AL233" s="126"/>
      <c r="AN233" s="309"/>
    </row>
    <row r="234" spans="2:41">
      <c r="B234" s="209"/>
      <c r="C234" s="209"/>
      <c r="D234" s="181"/>
      <c r="E234" s="181"/>
      <c r="F234" s="181"/>
      <c r="G234" s="900"/>
      <c r="H234" s="242"/>
      <c r="I234" s="242"/>
      <c r="J234" s="242"/>
      <c r="K234" s="209"/>
      <c r="L234" s="126"/>
      <c r="O234" s="209"/>
      <c r="P234" s="209"/>
      <c r="Q234" s="181"/>
      <c r="R234" s="181"/>
      <c r="S234" s="181"/>
      <c r="T234" s="181"/>
      <c r="U234" s="209"/>
      <c r="V234" s="209"/>
      <c r="W234" s="209"/>
      <c r="X234" s="209"/>
      <c r="Y234" s="126"/>
      <c r="AB234" s="209"/>
      <c r="AC234" s="209"/>
      <c r="AD234" s="181"/>
      <c r="AE234" s="181"/>
      <c r="AF234" s="181"/>
      <c r="AG234" s="181"/>
      <c r="AH234" s="209"/>
      <c r="AI234" s="209"/>
      <c r="AJ234" s="209"/>
      <c r="AK234" s="209"/>
      <c r="AL234" s="126"/>
      <c r="AN234" s="309"/>
    </row>
    <row r="235" spans="2:41">
      <c r="B235" s="209"/>
      <c r="C235" s="209"/>
      <c r="D235" s="181"/>
      <c r="E235" s="181"/>
      <c r="F235" s="181"/>
      <c r="G235" s="900"/>
      <c r="H235" s="242"/>
      <c r="I235" s="242"/>
      <c r="J235" s="242"/>
      <c r="K235" s="209"/>
      <c r="L235" s="126"/>
      <c r="O235" s="209"/>
      <c r="P235" s="209"/>
      <c r="Q235" s="181"/>
      <c r="R235" s="181"/>
      <c r="S235" s="181"/>
      <c r="T235" s="181"/>
      <c r="U235" s="209"/>
      <c r="V235" s="209"/>
      <c r="W235" s="209"/>
      <c r="X235" s="209"/>
      <c r="Y235" s="126"/>
      <c r="AB235" s="209"/>
      <c r="AC235" s="209"/>
      <c r="AD235" s="181"/>
      <c r="AE235" s="181"/>
      <c r="AF235" s="181"/>
      <c r="AG235" s="181"/>
      <c r="AH235" s="209"/>
      <c r="AI235" s="209"/>
      <c r="AJ235" s="209"/>
      <c r="AK235" s="209"/>
      <c r="AL235" s="126"/>
      <c r="AN235" s="309"/>
    </row>
    <row r="236" spans="2:41">
      <c r="B236" s="209"/>
      <c r="C236" s="209"/>
      <c r="D236" s="181"/>
      <c r="E236" s="181"/>
      <c r="F236" s="181"/>
      <c r="G236" s="900"/>
      <c r="H236" s="242"/>
      <c r="I236" s="242"/>
      <c r="J236" s="242"/>
      <c r="K236" s="209"/>
      <c r="L236" s="126"/>
      <c r="O236" s="209"/>
      <c r="P236" s="209"/>
      <c r="Q236" s="181"/>
      <c r="R236" s="181"/>
      <c r="S236" s="181"/>
      <c r="T236" s="181"/>
      <c r="U236" s="209"/>
      <c r="V236" s="209"/>
      <c r="W236" s="209"/>
      <c r="X236" s="209"/>
      <c r="Y236" s="126"/>
      <c r="AB236" s="209"/>
      <c r="AC236" s="209"/>
      <c r="AD236" s="202"/>
      <c r="AE236" s="202"/>
      <c r="AF236" s="202"/>
      <c r="AG236" s="202"/>
      <c r="AI236" s="209"/>
      <c r="AJ236" s="209"/>
      <c r="AK236" s="209"/>
      <c r="AL236" s="126"/>
      <c r="AN236" s="309"/>
      <c r="AO236" s="233"/>
    </row>
    <row r="237" spans="2:41">
      <c r="B237" s="209"/>
      <c r="C237" s="209"/>
      <c r="D237" s="181"/>
      <c r="E237" s="181"/>
      <c r="F237" s="181"/>
      <c r="G237" s="900"/>
      <c r="H237" s="242"/>
      <c r="I237" s="242"/>
      <c r="J237" s="242"/>
      <c r="K237" s="209"/>
      <c r="L237" s="126"/>
      <c r="O237" s="209"/>
      <c r="P237" s="209"/>
      <c r="Q237" s="181"/>
      <c r="R237" s="181"/>
      <c r="S237" s="181"/>
      <c r="T237" s="181"/>
      <c r="U237" s="209"/>
      <c r="V237" s="209"/>
      <c r="W237" s="209"/>
      <c r="X237" s="209"/>
      <c r="Y237" s="126"/>
      <c r="AB237" s="209"/>
      <c r="AC237" s="209"/>
      <c r="AD237" s="181"/>
      <c r="AE237" s="181"/>
      <c r="AF237" s="181"/>
      <c r="AG237" s="181"/>
      <c r="AH237" s="209"/>
      <c r="AI237" s="209"/>
      <c r="AJ237" s="209"/>
      <c r="AK237" s="209"/>
      <c r="AL237" s="126"/>
      <c r="AN237" s="309"/>
    </row>
    <row r="238" spans="2:41">
      <c r="B238" s="209"/>
      <c r="C238" s="209"/>
      <c r="D238" s="181"/>
      <c r="E238" s="181"/>
      <c r="F238" s="181"/>
      <c r="G238" s="900"/>
      <c r="H238" s="242"/>
      <c r="I238" s="242"/>
      <c r="J238" s="242"/>
      <c r="K238" s="209"/>
      <c r="L238" s="126"/>
      <c r="M238" s="308"/>
      <c r="O238" s="209"/>
      <c r="P238" s="209"/>
      <c r="Q238" s="181"/>
      <c r="R238" s="181"/>
      <c r="S238" s="181"/>
      <c r="T238" s="181"/>
      <c r="U238" s="209"/>
      <c r="V238" s="209"/>
      <c r="W238" s="209"/>
      <c r="X238" s="209"/>
      <c r="Y238" s="126"/>
      <c r="Z238" s="308"/>
      <c r="AB238" s="209"/>
      <c r="AC238" s="209"/>
      <c r="AD238" s="202"/>
      <c r="AE238" s="202"/>
      <c r="AF238" s="202"/>
      <c r="AG238" s="202"/>
      <c r="AI238" s="209"/>
      <c r="AJ238" s="209"/>
      <c r="AK238" s="209"/>
      <c r="AL238" s="126"/>
      <c r="AM238" s="308"/>
      <c r="AN238" s="309"/>
    </row>
    <row r="239" spans="2:41">
      <c r="B239" s="209"/>
      <c r="C239" s="209"/>
      <c r="D239" s="181"/>
      <c r="E239" s="181"/>
      <c r="F239" s="181"/>
      <c r="G239" s="900"/>
      <c r="H239" s="242"/>
      <c r="I239" s="242"/>
      <c r="J239" s="242"/>
      <c r="K239" s="209"/>
      <c r="L239" s="126"/>
      <c r="M239" s="308"/>
      <c r="O239" s="209"/>
      <c r="P239" s="209"/>
      <c r="Q239" s="181"/>
      <c r="R239" s="181"/>
      <c r="S239" s="181"/>
      <c r="T239" s="181"/>
      <c r="U239" s="209"/>
      <c r="V239" s="209"/>
      <c r="W239" s="209"/>
      <c r="X239" s="209"/>
      <c r="Y239" s="126"/>
      <c r="Z239" s="308"/>
      <c r="AB239" s="209"/>
      <c r="AC239" s="209"/>
      <c r="AD239" s="181"/>
      <c r="AE239" s="181"/>
      <c r="AF239" s="181"/>
      <c r="AG239" s="181"/>
      <c r="AH239" s="209"/>
      <c r="AI239" s="209"/>
      <c r="AJ239" s="209"/>
      <c r="AK239" s="209"/>
      <c r="AL239" s="126"/>
      <c r="AM239" s="308"/>
      <c r="AN239" s="309"/>
    </row>
    <row r="240" spans="2:41">
      <c r="B240" s="209"/>
      <c r="C240" s="209"/>
      <c r="D240" s="126"/>
      <c r="E240" s="126"/>
      <c r="F240" s="126"/>
      <c r="G240" s="743"/>
      <c r="H240" s="242"/>
      <c r="I240" s="242"/>
      <c r="J240" s="242"/>
      <c r="K240" s="209"/>
      <c r="L240" s="209"/>
      <c r="O240" s="209"/>
      <c r="P240" s="209"/>
      <c r="Q240" s="126"/>
      <c r="R240" s="126"/>
      <c r="S240" s="126"/>
      <c r="T240" s="126"/>
      <c r="U240" s="209"/>
      <c r="V240" s="209"/>
      <c r="W240" s="209"/>
      <c r="X240" s="209"/>
      <c r="Y240" s="209"/>
      <c r="AB240" s="209"/>
      <c r="AC240" s="209"/>
      <c r="AD240" s="126"/>
      <c r="AE240" s="126"/>
      <c r="AF240" s="126"/>
      <c r="AG240" s="126"/>
      <c r="AH240" s="209"/>
      <c r="AI240" s="209"/>
      <c r="AJ240" s="209"/>
      <c r="AK240" s="209"/>
      <c r="AL240" s="209"/>
      <c r="AN240" s="286"/>
    </row>
    <row r="241" spans="2:40" ht="28.5" customHeight="1">
      <c r="B241" s="179"/>
      <c r="C241" s="454"/>
      <c r="D241" s="354"/>
      <c r="E241" s="354"/>
      <c r="F241" s="354"/>
      <c r="G241" s="901"/>
      <c r="H241" s="242"/>
      <c r="I241" s="242"/>
      <c r="J241" s="242"/>
      <c r="K241" s="209"/>
      <c r="L241" s="209"/>
      <c r="M241" s="209"/>
      <c r="N241" s="209"/>
      <c r="O241" s="179"/>
      <c r="P241" s="454"/>
      <c r="Q241" s="354"/>
      <c r="R241" s="354"/>
      <c r="S241" s="354"/>
      <c r="T241" s="353"/>
      <c r="U241" s="209"/>
      <c r="V241" s="209"/>
      <c r="W241" s="209"/>
      <c r="X241" s="209"/>
      <c r="Y241" s="209"/>
      <c r="Z241" s="209"/>
      <c r="AA241" s="209"/>
      <c r="AB241" s="179"/>
      <c r="AC241" s="454"/>
      <c r="AD241" s="354"/>
      <c r="AE241" s="354"/>
      <c r="AF241" s="354"/>
      <c r="AG241" s="353"/>
      <c r="AH241" s="209"/>
      <c r="AI241" s="209"/>
      <c r="AJ241" s="209"/>
      <c r="AK241" s="209"/>
      <c r="AL241" s="209"/>
      <c r="AM241" s="209"/>
      <c r="AN241" s="209"/>
    </row>
    <row r="242" spans="2:40">
      <c r="B242" s="179"/>
      <c r="C242" s="454"/>
      <c r="D242" s="354"/>
      <c r="E242" s="354"/>
      <c r="F242" s="354"/>
      <c r="G242" s="901"/>
      <c r="H242" s="242"/>
      <c r="I242" s="242"/>
      <c r="J242" s="242"/>
      <c r="K242" s="209"/>
      <c r="L242" s="209"/>
      <c r="M242" s="209"/>
      <c r="N242" s="209"/>
      <c r="O242" s="179"/>
      <c r="P242" s="454"/>
      <c r="Q242" s="354"/>
      <c r="R242" s="354"/>
      <c r="S242" s="354"/>
      <c r="T242" s="353"/>
      <c r="U242" s="209"/>
      <c r="V242" s="209"/>
      <c r="W242" s="209"/>
      <c r="X242" s="209"/>
      <c r="Y242" s="209"/>
      <c r="Z242" s="209"/>
      <c r="AA242" s="209"/>
      <c r="AB242" s="179"/>
      <c r="AC242" s="454"/>
      <c r="AD242" s="354"/>
      <c r="AE242" s="354"/>
      <c r="AF242" s="354"/>
      <c r="AG242" s="353"/>
      <c r="AH242" s="209"/>
      <c r="AI242" s="209"/>
      <c r="AJ242" s="209"/>
      <c r="AK242" s="209"/>
      <c r="AL242" s="209"/>
      <c r="AM242" s="209"/>
      <c r="AN242" s="209"/>
    </row>
    <row r="243" spans="2:40">
      <c r="B243" s="179"/>
      <c r="C243" s="454"/>
      <c r="D243" s="354"/>
      <c r="E243" s="354"/>
      <c r="F243" s="354"/>
      <c r="G243" s="901"/>
      <c r="H243" s="242"/>
      <c r="I243" s="242"/>
      <c r="J243" s="242"/>
      <c r="K243" s="209"/>
      <c r="L243" s="209"/>
      <c r="M243" s="209"/>
      <c r="N243" s="209"/>
      <c r="O243" s="179"/>
      <c r="P243" s="454"/>
      <c r="Q243" s="354"/>
      <c r="R243" s="354"/>
      <c r="S243" s="354"/>
      <c r="T243" s="353"/>
      <c r="U243" s="209"/>
      <c r="V243" s="209"/>
      <c r="W243" s="209"/>
      <c r="X243" s="209"/>
      <c r="Y243" s="209"/>
      <c r="Z243" s="209"/>
      <c r="AA243" s="209"/>
      <c r="AB243" s="179"/>
      <c r="AC243" s="454"/>
      <c r="AD243" s="354"/>
      <c r="AE243" s="354"/>
      <c r="AF243" s="354"/>
      <c r="AG243" s="353"/>
      <c r="AH243" s="209"/>
      <c r="AI243" s="209"/>
      <c r="AJ243" s="209"/>
      <c r="AK243" s="209"/>
      <c r="AL243" s="209"/>
      <c r="AM243" s="209"/>
      <c r="AN243" s="209"/>
    </row>
    <row r="244" spans="2:40">
      <c r="B244" s="179"/>
      <c r="C244" s="454"/>
      <c r="D244" s="354"/>
      <c r="E244" s="354"/>
      <c r="F244" s="354"/>
      <c r="G244" s="901"/>
      <c r="H244" s="242"/>
      <c r="I244" s="242"/>
      <c r="J244" s="242"/>
      <c r="K244" s="209"/>
      <c r="L244" s="209"/>
      <c r="M244" s="209"/>
      <c r="N244" s="209"/>
      <c r="O244" s="179"/>
      <c r="P244" s="454"/>
      <c r="Q244" s="354"/>
      <c r="R244" s="354"/>
      <c r="S244" s="354"/>
      <c r="T244" s="353"/>
      <c r="U244" s="209"/>
      <c r="V244" s="209"/>
      <c r="W244" s="209"/>
      <c r="X244" s="209"/>
      <c r="Y244" s="209"/>
      <c r="Z244" s="209"/>
      <c r="AA244" s="209"/>
      <c r="AB244" s="179"/>
      <c r="AC244" s="454"/>
      <c r="AD244" s="354"/>
      <c r="AE244" s="354"/>
      <c r="AF244" s="354"/>
      <c r="AG244" s="353"/>
      <c r="AH244" s="209"/>
      <c r="AI244" s="209"/>
      <c r="AJ244" s="209"/>
      <c r="AK244" s="209"/>
      <c r="AL244" s="209"/>
      <c r="AM244" s="209"/>
      <c r="AN244" s="209"/>
    </row>
    <row r="245" spans="2:40">
      <c r="B245" s="179"/>
      <c r="C245" s="454"/>
      <c r="D245" s="354"/>
      <c r="E245" s="354"/>
      <c r="F245" s="354"/>
      <c r="G245" s="901"/>
      <c r="H245" s="242"/>
      <c r="I245" s="242"/>
      <c r="J245" s="242"/>
      <c r="K245" s="209"/>
      <c r="L245" s="209"/>
      <c r="M245" s="209"/>
      <c r="N245" s="209"/>
      <c r="O245" s="179"/>
      <c r="P245" s="454"/>
      <c r="Q245" s="354"/>
      <c r="R245" s="354"/>
      <c r="S245" s="354"/>
      <c r="T245" s="353"/>
      <c r="U245" s="209"/>
      <c r="V245" s="209"/>
      <c r="W245" s="209"/>
      <c r="X245" s="209"/>
      <c r="Y245" s="209"/>
      <c r="Z245" s="209"/>
      <c r="AA245" s="209"/>
      <c r="AB245" s="179"/>
      <c r="AC245" s="454"/>
      <c r="AD245" s="354"/>
      <c r="AE245" s="354"/>
      <c r="AF245" s="354"/>
      <c r="AG245" s="353"/>
      <c r="AH245" s="209"/>
      <c r="AI245" s="209"/>
      <c r="AJ245" s="209"/>
      <c r="AK245" s="209"/>
      <c r="AL245" s="209"/>
      <c r="AM245" s="209"/>
      <c r="AN245" s="209"/>
    </row>
    <row r="246" spans="2:40">
      <c r="B246" s="179"/>
      <c r="C246" s="454"/>
      <c r="D246" s="354"/>
      <c r="E246" s="354"/>
      <c r="F246" s="354"/>
      <c r="G246" s="901"/>
      <c r="H246" s="242"/>
      <c r="I246" s="242"/>
      <c r="J246" s="242"/>
      <c r="K246" s="209"/>
      <c r="L246" s="209"/>
      <c r="M246" s="209"/>
      <c r="N246" s="209"/>
      <c r="O246" s="179"/>
      <c r="P246" s="454"/>
      <c r="Q246" s="354"/>
      <c r="R246" s="354"/>
      <c r="S246" s="354"/>
      <c r="T246" s="353"/>
      <c r="U246" s="209"/>
      <c r="V246" s="209"/>
      <c r="W246" s="209"/>
      <c r="X246" s="209"/>
      <c r="Y246" s="209"/>
      <c r="Z246" s="209"/>
      <c r="AA246" s="209"/>
      <c r="AB246" s="179"/>
      <c r="AC246" s="454"/>
      <c r="AD246" s="354"/>
      <c r="AE246" s="354"/>
      <c r="AF246" s="354"/>
      <c r="AG246" s="353"/>
      <c r="AH246" s="209"/>
      <c r="AI246" s="209"/>
      <c r="AJ246" s="209"/>
      <c r="AK246" s="209"/>
      <c r="AL246" s="209"/>
      <c r="AM246" s="209"/>
      <c r="AN246" s="209"/>
    </row>
    <row r="247" spans="2:40">
      <c r="B247" s="179"/>
      <c r="C247" s="454"/>
      <c r="D247" s="354"/>
      <c r="E247" s="354"/>
      <c r="F247" s="354"/>
      <c r="G247" s="901"/>
      <c r="H247" s="242"/>
      <c r="I247" s="242"/>
      <c r="J247" s="242"/>
      <c r="K247" s="209"/>
      <c r="L247" s="209"/>
      <c r="M247" s="209"/>
      <c r="N247" s="209"/>
      <c r="O247" s="179"/>
      <c r="P247" s="454"/>
      <c r="Q247" s="354"/>
      <c r="R247" s="354"/>
      <c r="S247" s="354"/>
      <c r="T247" s="353"/>
      <c r="U247" s="209"/>
      <c r="V247" s="209"/>
      <c r="W247" s="209"/>
      <c r="X247" s="209"/>
      <c r="Y247" s="209"/>
      <c r="Z247" s="209"/>
      <c r="AA247" s="209"/>
      <c r="AB247" s="179"/>
      <c r="AC247" s="454"/>
      <c r="AD247" s="354"/>
      <c r="AE247" s="354"/>
      <c r="AF247" s="354"/>
      <c r="AG247" s="353"/>
      <c r="AH247" s="209"/>
      <c r="AI247" s="209"/>
      <c r="AJ247" s="209"/>
      <c r="AK247" s="209"/>
      <c r="AL247" s="209"/>
      <c r="AM247" s="209"/>
      <c r="AN247" s="209"/>
    </row>
    <row r="248" spans="2:40">
      <c r="B248" s="353"/>
      <c r="C248" s="354"/>
      <c r="D248" s="354"/>
      <c r="E248" s="354"/>
      <c r="F248" s="354"/>
      <c r="G248" s="902"/>
      <c r="H248" s="242"/>
      <c r="I248" s="242"/>
      <c r="J248" s="242"/>
      <c r="K248" s="209"/>
      <c r="L248" s="209"/>
      <c r="M248" s="306"/>
      <c r="O248" s="353"/>
      <c r="P248" s="354"/>
      <c r="Q248" s="354"/>
      <c r="R248" s="354"/>
      <c r="S248" s="354"/>
      <c r="T248" s="355"/>
      <c r="U248" s="209"/>
      <c r="V248" s="209"/>
      <c r="W248" s="209"/>
      <c r="X248" s="209"/>
      <c r="Y248" s="209"/>
      <c r="Z248" s="306"/>
      <c r="AB248" s="209"/>
      <c r="AC248" s="209"/>
      <c r="AD248" s="209"/>
      <c r="AE248" s="209"/>
      <c r="AF248" s="209"/>
      <c r="AG248" s="209"/>
      <c r="AH248" s="209"/>
      <c r="AI248" s="209"/>
      <c r="AJ248" s="209"/>
      <c r="AK248" s="209"/>
      <c r="AL248" s="209"/>
      <c r="AM248" s="306"/>
      <c r="AN248" s="286"/>
    </row>
    <row r="249" spans="2:40">
      <c r="D249" s="128"/>
      <c r="E249" s="128"/>
      <c r="F249" s="128"/>
      <c r="G249" s="243"/>
      <c r="H249" s="243"/>
      <c r="I249" s="243"/>
      <c r="J249" s="243"/>
      <c r="K249" s="306"/>
      <c r="L249" s="307"/>
      <c r="M249" s="308"/>
      <c r="Q249" s="128"/>
      <c r="R249" s="128"/>
      <c r="S249" s="128"/>
      <c r="T249" s="128"/>
      <c r="U249" s="128"/>
      <c r="V249" s="128"/>
      <c r="W249" s="128"/>
      <c r="X249" s="306"/>
      <c r="Y249" s="307"/>
      <c r="Z249" s="308"/>
      <c r="AD249" s="128"/>
      <c r="AE249" s="128"/>
      <c r="AF249" s="128"/>
      <c r="AG249" s="128"/>
      <c r="AH249" s="128"/>
      <c r="AI249" s="128"/>
      <c r="AJ249" s="128"/>
      <c r="AK249" s="306"/>
      <c r="AL249" s="307"/>
      <c r="AM249" s="308"/>
      <c r="AN249" s="286"/>
    </row>
    <row r="250" spans="2:40">
      <c r="D250" s="128"/>
      <c r="E250" s="128"/>
      <c r="F250" s="128"/>
      <c r="G250" s="243"/>
      <c r="H250" s="243"/>
      <c r="I250" s="243"/>
      <c r="J250" s="243"/>
      <c r="Q250" s="128"/>
      <c r="R250" s="128"/>
      <c r="S250" s="128"/>
      <c r="T250" s="128"/>
      <c r="U250" s="128"/>
      <c r="V250" s="128"/>
      <c r="W250" s="128"/>
      <c r="AD250" s="128"/>
      <c r="AE250" s="128"/>
      <c r="AF250" s="128"/>
      <c r="AG250" s="128"/>
      <c r="AH250" s="128"/>
      <c r="AI250" s="128"/>
      <c r="AJ250" s="128"/>
      <c r="AN250" s="286"/>
    </row>
    <row r="251" spans="2:40">
      <c r="D251" s="128"/>
      <c r="E251" s="128"/>
      <c r="F251" s="128"/>
      <c r="G251" s="243"/>
      <c r="H251" s="243"/>
      <c r="I251" s="243"/>
      <c r="J251" s="243"/>
      <c r="K251" s="306"/>
      <c r="L251" s="306"/>
      <c r="M251" s="306"/>
      <c r="Q251" s="128"/>
      <c r="R251" s="128"/>
      <c r="S251" s="128"/>
      <c r="T251" s="128"/>
      <c r="U251" s="128"/>
      <c r="V251" s="128"/>
      <c r="W251" s="128"/>
      <c r="X251" s="306"/>
      <c r="Y251" s="306"/>
      <c r="Z251" s="306"/>
      <c r="AD251" s="128"/>
      <c r="AE251" s="128"/>
      <c r="AF251" s="128"/>
      <c r="AG251" s="128"/>
      <c r="AH251" s="128"/>
      <c r="AI251" s="128"/>
      <c r="AJ251" s="128"/>
      <c r="AK251" s="306"/>
      <c r="AL251" s="306"/>
      <c r="AM251" s="306"/>
      <c r="AN251" s="286"/>
    </row>
    <row r="252" spans="2:40">
      <c r="D252" s="128"/>
      <c r="E252" s="128"/>
      <c r="F252" s="128"/>
      <c r="G252" s="243"/>
      <c r="H252" s="243"/>
      <c r="I252" s="243"/>
      <c r="J252" s="243"/>
      <c r="K252" s="306"/>
      <c r="L252" s="306"/>
      <c r="M252" s="306"/>
      <c r="Q252" s="128"/>
      <c r="R252" s="128"/>
      <c r="S252" s="128"/>
      <c r="T252" s="128"/>
      <c r="U252" s="128"/>
      <c r="V252" s="128"/>
      <c r="W252" s="128"/>
      <c r="X252" s="306"/>
      <c r="Y252" s="306"/>
      <c r="Z252" s="306"/>
      <c r="AD252" s="128"/>
      <c r="AE252" s="128"/>
      <c r="AF252" s="128"/>
      <c r="AG252" s="128"/>
      <c r="AH252" s="128"/>
      <c r="AI252" s="128"/>
      <c r="AJ252" s="128"/>
      <c r="AK252" s="306"/>
      <c r="AL252" s="306"/>
      <c r="AM252" s="306"/>
      <c r="AN252" s="286"/>
    </row>
    <row r="253" spans="2:40">
      <c r="B253" s="305"/>
      <c r="C253" s="305"/>
      <c r="D253" s="238"/>
      <c r="E253" s="238"/>
      <c r="F253" s="238"/>
      <c r="G253" s="238"/>
      <c r="H253" s="238"/>
      <c r="I253" s="238"/>
      <c r="J253" s="315"/>
      <c r="K253" s="313"/>
      <c r="L253" s="309"/>
      <c r="M253" s="313"/>
      <c r="O253" s="305"/>
      <c r="P253" s="305"/>
      <c r="Q253" s="238"/>
      <c r="R253" s="238"/>
      <c r="S253" s="238"/>
      <c r="T253" s="238"/>
      <c r="U253" s="238"/>
      <c r="V253" s="238"/>
      <c r="W253" s="315"/>
      <c r="X253" s="313"/>
      <c r="Y253" s="309"/>
      <c r="Z253" s="313"/>
      <c r="AB253" s="305"/>
      <c r="AC253" s="305"/>
      <c r="AD253" s="238"/>
      <c r="AE253" s="238"/>
      <c r="AF253" s="238"/>
      <c r="AG253" s="238"/>
      <c r="AH253" s="238"/>
      <c r="AI253" s="238"/>
      <c r="AJ253" s="315"/>
      <c r="AK253" s="313"/>
      <c r="AL253" s="309"/>
      <c r="AM253" s="313"/>
    </row>
    <row r="254" spans="2:40">
      <c r="B254" s="246"/>
      <c r="C254" s="247"/>
      <c r="D254" s="239"/>
      <c r="E254" s="239"/>
      <c r="F254" s="239"/>
      <c r="G254" s="238"/>
      <c r="H254" s="239"/>
      <c r="I254" s="238"/>
      <c r="J254" s="239"/>
      <c r="K254" s="244"/>
      <c r="L254" s="240"/>
      <c r="M254" s="240"/>
      <c r="O254" s="246"/>
      <c r="P254" s="247"/>
      <c r="Q254" s="239"/>
      <c r="R254" s="239"/>
      <c r="S254" s="239"/>
      <c r="T254" s="238"/>
      <c r="U254" s="239"/>
      <c r="V254" s="238"/>
      <c r="W254" s="239"/>
      <c r="X254" s="244"/>
      <c r="Y254" s="240"/>
      <c r="Z254" s="240"/>
      <c r="AB254" s="246"/>
      <c r="AC254" s="247"/>
      <c r="AD254" s="239"/>
      <c r="AE254" s="239"/>
      <c r="AF254" s="239"/>
      <c r="AG254" s="238"/>
      <c r="AH254" s="239"/>
      <c r="AI254" s="238"/>
      <c r="AJ254" s="239"/>
      <c r="AK254" s="244"/>
      <c r="AL254" s="240"/>
      <c r="AM254" s="240"/>
      <c r="AN254" s="241"/>
    </row>
    <row r="255" spans="2:40">
      <c r="D255" s="128"/>
      <c r="E255" s="128"/>
      <c r="F255" s="128"/>
      <c r="G255" s="243"/>
      <c r="H255" s="243"/>
      <c r="I255" s="243"/>
      <c r="J255" s="243"/>
      <c r="K255" s="306"/>
      <c r="L255" s="307"/>
      <c r="M255" s="308"/>
      <c r="Q255" s="128"/>
      <c r="R255" s="128"/>
      <c r="S255" s="128"/>
      <c r="T255" s="128"/>
      <c r="U255" s="128"/>
      <c r="V255" s="128"/>
      <c r="W255" s="128"/>
      <c r="X255" s="306"/>
      <c r="Y255" s="307"/>
      <c r="Z255" s="308"/>
      <c r="AD255" s="128"/>
      <c r="AE255" s="128"/>
      <c r="AF255" s="128"/>
      <c r="AG255" s="128"/>
      <c r="AH255" s="128"/>
      <c r="AI255" s="128"/>
      <c r="AJ255" s="128"/>
      <c r="AK255" s="306"/>
      <c r="AL255" s="307"/>
      <c r="AM255" s="308"/>
      <c r="AN255" s="286"/>
    </row>
    <row r="256" spans="2:40">
      <c r="D256" s="128"/>
      <c r="E256" s="128"/>
      <c r="F256" s="128"/>
      <c r="G256" s="243"/>
      <c r="H256" s="243"/>
      <c r="I256" s="243"/>
      <c r="J256" s="243"/>
      <c r="K256" s="306"/>
      <c r="L256" s="306"/>
      <c r="M256" s="306"/>
      <c r="Q256" s="128"/>
      <c r="R256" s="128"/>
      <c r="S256" s="128"/>
      <c r="T256" s="128"/>
      <c r="U256" s="128"/>
      <c r="V256" s="128"/>
      <c r="W256" s="128"/>
      <c r="X256" s="306"/>
      <c r="Y256" s="306"/>
      <c r="Z256" s="306"/>
      <c r="AD256" s="128"/>
      <c r="AE256" s="128"/>
      <c r="AF256" s="128"/>
      <c r="AG256" s="128"/>
      <c r="AH256" s="128"/>
      <c r="AI256" s="128"/>
      <c r="AJ256" s="128"/>
      <c r="AK256" s="306"/>
      <c r="AL256" s="306"/>
      <c r="AM256" s="306"/>
      <c r="AN256" s="286"/>
    </row>
    <row r="257" spans="2:40">
      <c r="B257" s="241"/>
      <c r="C257" s="241"/>
      <c r="D257" s="241"/>
      <c r="E257" s="243"/>
      <c r="F257" s="243"/>
      <c r="H257" s="243"/>
      <c r="K257" s="241"/>
      <c r="L257" s="241"/>
      <c r="M257" s="241"/>
      <c r="O257" s="241"/>
      <c r="P257" s="241"/>
      <c r="Q257" s="241"/>
      <c r="R257" s="243"/>
      <c r="S257" s="243"/>
      <c r="T257" s="241"/>
      <c r="U257" s="243"/>
      <c r="V257" s="241"/>
      <c r="W257" s="241"/>
      <c r="X257" s="241"/>
      <c r="Y257" s="241"/>
      <c r="Z257" s="241"/>
      <c r="AB257" s="241"/>
      <c r="AC257" s="241"/>
      <c r="AD257" s="241"/>
      <c r="AE257" s="243"/>
      <c r="AF257" s="243"/>
      <c r="AG257" s="241"/>
      <c r="AH257" s="243"/>
      <c r="AI257" s="241"/>
      <c r="AJ257" s="241"/>
      <c r="AK257" s="241"/>
      <c r="AL257" s="241"/>
      <c r="AM257" s="241"/>
      <c r="AN257" s="241"/>
    </row>
    <row r="258" spans="2:40">
      <c r="B258" s="305"/>
      <c r="C258" s="305"/>
      <c r="D258" s="238"/>
      <c r="E258" s="238"/>
      <c r="F258" s="238"/>
      <c r="G258" s="238"/>
      <c r="H258" s="238"/>
      <c r="I258" s="238"/>
      <c r="J258" s="315"/>
      <c r="K258" s="313"/>
      <c r="L258" s="309"/>
      <c r="M258" s="314"/>
      <c r="O258" s="305"/>
      <c r="P258" s="305"/>
      <c r="Q258" s="238"/>
      <c r="R258" s="238"/>
      <c r="S258" s="238"/>
      <c r="T258" s="238"/>
      <c r="U258" s="238"/>
      <c r="V258" s="238"/>
      <c r="W258" s="315"/>
      <c r="X258" s="313"/>
      <c r="Y258" s="309"/>
      <c r="Z258" s="314"/>
      <c r="AB258" s="305"/>
      <c r="AC258" s="305"/>
      <c r="AD258" s="238"/>
      <c r="AE258" s="238"/>
      <c r="AF258" s="238"/>
      <c r="AG258" s="238"/>
      <c r="AH258" s="238"/>
      <c r="AI258" s="238"/>
      <c r="AJ258" s="315"/>
      <c r="AK258" s="313"/>
      <c r="AL258" s="309"/>
      <c r="AM258" s="314"/>
    </row>
    <row r="259" spans="2:40">
      <c r="D259" s="128"/>
      <c r="E259" s="128"/>
      <c r="F259" s="128"/>
      <c r="G259" s="243"/>
      <c r="H259" s="243"/>
      <c r="I259" s="243"/>
      <c r="J259" s="243"/>
      <c r="K259" s="306"/>
      <c r="L259" s="307"/>
      <c r="M259" s="306"/>
      <c r="Q259" s="128"/>
      <c r="R259" s="128"/>
      <c r="S259" s="128"/>
      <c r="T259" s="128"/>
      <c r="U259" s="128"/>
      <c r="V259" s="128"/>
      <c r="W259" s="128"/>
      <c r="X259" s="306"/>
      <c r="Y259" s="307"/>
      <c r="Z259" s="306"/>
      <c r="AD259" s="128"/>
      <c r="AE259" s="128"/>
      <c r="AF259" s="128"/>
      <c r="AG259" s="128"/>
      <c r="AH259" s="128"/>
      <c r="AI259" s="128"/>
      <c r="AJ259" s="128"/>
      <c r="AK259" s="306"/>
      <c r="AL259" s="307"/>
      <c r="AM259" s="306"/>
      <c r="AN259" s="286"/>
    </row>
    <row r="260" spans="2:40">
      <c r="D260" s="128"/>
      <c r="E260" s="128"/>
      <c r="F260" s="128"/>
      <c r="G260" s="243"/>
      <c r="H260" s="243"/>
      <c r="I260" s="243"/>
      <c r="J260" s="243"/>
      <c r="K260" s="306"/>
      <c r="L260" s="307"/>
      <c r="M260" s="306"/>
      <c r="Q260" s="128"/>
      <c r="R260" s="128"/>
      <c r="S260" s="128"/>
      <c r="T260" s="128"/>
      <c r="U260" s="128"/>
      <c r="V260" s="128"/>
      <c r="W260" s="128"/>
      <c r="X260" s="306"/>
      <c r="Y260" s="307"/>
      <c r="Z260" s="306"/>
      <c r="AD260" s="128"/>
      <c r="AE260" s="128"/>
      <c r="AF260" s="128"/>
      <c r="AG260" s="128"/>
      <c r="AH260" s="128"/>
      <c r="AI260" s="128"/>
      <c r="AJ260" s="128"/>
      <c r="AK260" s="306"/>
      <c r="AL260" s="307"/>
      <c r="AM260" s="306"/>
      <c r="AN260" s="286"/>
    </row>
    <row r="261" spans="2:40">
      <c r="D261" s="128"/>
      <c r="E261" s="128"/>
      <c r="F261" s="128"/>
      <c r="G261" s="243"/>
      <c r="H261" s="243"/>
      <c r="I261" s="243"/>
      <c r="J261" s="243"/>
      <c r="K261" s="306"/>
      <c r="L261" s="306"/>
      <c r="M261" s="306"/>
      <c r="Q261" s="128"/>
      <c r="R261" s="128"/>
      <c r="S261" s="128"/>
      <c r="T261" s="128"/>
      <c r="U261" s="128"/>
      <c r="V261" s="128"/>
      <c r="W261" s="128"/>
      <c r="X261" s="306"/>
      <c r="Y261" s="306"/>
      <c r="Z261" s="306"/>
      <c r="AD261" s="128"/>
      <c r="AE261" s="128"/>
      <c r="AF261" s="128"/>
      <c r="AG261" s="128"/>
      <c r="AH261" s="128"/>
      <c r="AI261" s="128"/>
      <c r="AJ261" s="128"/>
      <c r="AK261" s="306"/>
      <c r="AL261" s="306"/>
      <c r="AM261" s="306"/>
      <c r="AN261" s="286"/>
    </row>
    <row r="262" spans="2:40">
      <c r="D262" s="128"/>
      <c r="E262" s="128"/>
      <c r="F262" s="128"/>
      <c r="G262" s="243"/>
      <c r="H262" s="243"/>
      <c r="I262" s="243"/>
      <c r="J262" s="243"/>
      <c r="K262" s="306"/>
      <c r="L262" s="306"/>
      <c r="M262" s="306"/>
      <c r="Q262" s="128"/>
      <c r="R262" s="128"/>
      <c r="S262" s="128"/>
      <c r="T262" s="128"/>
      <c r="U262" s="128"/>
      <c r="V262" s="128"/>
      <c r="W262" s="128"/>
      <c r="X262" s="306"/>
      <c r="Y262" s="306"/>
      <c r="Z262" s="306"/>
      <c r="AD262" s="128"/>
      <c r="AE262" s="128"/>
      <c r="AF262" s="128"/>
      <c r="AG262" s="128"/>
      <c r="AH262" s="128"/>
      <c r="AI262" s="128"/>
      <c r="AJ262" s="128"/>
      <c r="AK262" s="306"/>
      <c r="AL262" s="306"/>
      <c r="AM262" s="306"/>
      <c r="AN262" s="286"/>
    </row>
    <row r="263" spans="2:40">
      <c r="E263" s="128"/>
      <c r="F263" s="128"/>
      <c r="H263" s="243"/>
      <c r="R263" s="128"/>
      <c r="S263" s="128"/>
      <c r="U263" s="128"/>
      <c r="AE263" s="128"/>
      <c r="AF263" s="128"/>
      <c r="AH263" s="128"/>
    </row>
    <row r="264" spans="2:40">
      <c r="B264" s="305"/>
      <c r="C264" s="310"/>
      <c r="D264" s="238"/>
      <c r="E264" s="238"/>
      <c r="F264" s="239"/>
      <c r="G264" s="239"/>
      <c r="H264" s="239"/>
      <c r="I264" s="239"/>
      <c r="J264" s="312"/>
      <c r="K264" s="313"/>
      <c r="L264" s="309"/>
      <c r="M264" s="314"/>
      <c r="O264" s="305"/>
      <c r="P264" s="310"/>
      <c r="Q264" s="238"/>
      <c r="R264" s="238"/>
      <c r="S264" s="239"/>
      <c r="T264" s="239"/>
      <c r="U264" s="239"/>
      <c r="V264" s="239"/>
      <c r="W264" s="312"/>
      <c r="X264" s="313"/>
      <c r="Y264" s="309"/>
      <c r="Z264" s="314"/>
      <c r="AB264" s="305"/>
      <c r="AC264" s="310"/>
      <c r="AD264" s="238"/>
      <c r="AE264" s="238"/>
      <c r="AF264" s="239"/>
      <c r="AG264" s="239"/>
      <c r="AH264" s="239"/>
      <c r="AI264" s="239"/>
      <c r="AJ264" s="312"/>
      <c r="AK264" s="313"/>
      <c r="AL264" s="309"/>
      <c r="AM264" s="314"/>
      <c r="AN264" s="286"/>
    </row>
    <row r="265" spans="2:40">
      <c r="D265" s="128"/>
      <c r="E265" s="128"/>
      <c r="F265" s="128"/>
      <c r="G265" s="243"/>
      <c r="H265" s="243"/>
      <c r="I265" s="243"/>
      <c r="J265" s="243"/>
      <c r="K265" s="306"/>
      <c r="L265" s="307"/>
      <c r="M265" s="308"/>
      <c r="Q265" s="128"/>
      <c r="R265" s="128"/>
      <c r="S265" s="128"/>
      <c r="T265" s="128"/>
      <c r="U265" s="128"/>
      <c r="V265" s="128"/>
      <c r="W265" s="128"/>
      <c r="X265" s="306"/>
      <c r="Y265" s="307"/>
      <c r="Z265" s="308"/>
      <c r="AD265" s="128"/>
      <c r="AE265" s="128"/>
      <c r="AF265" s="128"/>
      <c r="AG265" s="128"/>
      <c r="AH265" s="128"/>
      <c r="AI265" s="128"/>
      <c r="AJ265" s="128"/>
      <c r="AK265" s="306"/>
      <c r="AL265" s="307"/>
      <c r="AM265" s="308"/>
      <c r="AN265" s="286"/>
    </row>
    <row r="266" spans="2:40">
      <c r="D266" s="128"/>
      <c r="E266" s="128"/>
      <c r="F266" s="128"/>
      <c r="G266" s="243"/>
      <c r="H266" s="243"/>
      <c r="I266" s="243"/>
      <c r="J266" s="243"/>
      <c r="K266" s="306"/>
      <c r="L266" s="307"/>
      <c r="M266" s="308"/>
      <c r="Q266" s="128"/>
      <c r="R266" s="128"/>
      <c r="S266" s="128"/>
      <c r="T266" s="128"/>
      <c r="U266" s="128"/>
      <c r="V266" s="128"/>
      <c r="W266" s="128"/>
      <c r="X266" s="306"/>
      <c r="Y266" s="307"/>
      <c r="Z266" s="308"/>
      <c r="AD266" s="128"/>
      <c r="AE266" s="128"/>
      <c r="AF266" s="128"/>
      <c r="AG266" s="128"/>
      <c r="AH266" s="128"/>
      <c r="AI266" s="128"/>
      <c r="AJ266" s="128"/>
      <c r="AK266" s="306"/>
      <c r="AL266" s="307"/>
      <c r="AM266" s="308"/>
      <c r="AN266" s="286"/>
    </row>
    <row r="267" spans="2:40">
      <c r="D267" s="128"/>
      <c r="E267" s="128"/>
      <c r="F267" s="128"/>
      <c r="G267" s="243"/>
      <c r="H267" s="243"/>
      <c r="I267" s="243"/>
      <c r="J267" s="243"/>
      <c r="K267" s="306"/>
      <c r="L267" s="306"/>
      <c r="M267" s="306"/>
      <c r="Q267" s="128"/>
      <c r="R267" s="128"/>
      <c r="S267" s="128"/>
      <c r="T267" s="128"/>
      <c r="U267" s="128"/>
      <c r="V267" s="128"/>
      <c r="W267" s="128"/>
      <c r="X267" s="306"/>
      <c r="Y267" s="306"/>
      <c r="Z267" s="306"/>
      <c r="AD267" s="128"/>
      <c r="AE267" s="128"/>
      <c r="AF267" s="128"/>
      <c r="AG267" s="128"/>
      <c r="AH267" s="128"/>
      <c r="AI267" s="128"/>
      <c r="AJ267" s="128"/>
      <c r="AK267" s="306"/>
      <c r="AL267" s="306"/>
      <c r="AM267" s="306"/>
      <c r="AN267" s="286"/>
    </row>
    <row r="268" spans="2:40">
      <c r="D268" s="128"/>
      <c r="E268" s="128"/>
      <c r="F268" s="128"/>
      <c r="G268" s="243"/>
      <c r="H268" s="243"/>
      <c r="I268" s="243"/>
      <c r="J268" s="243"/>
      <c r="K268" s="306"/>
      <c r="L268" s="306"/>
      <c r="M268" s="306"/>
      <c r="Q268" s="128"/>
      <c r="R268" s="128"/>
      <c r="S268" s="128"/>
      <c r="T268" s="128"/>
      <c r="U268" s="128"/>
      <c r="V268" s="128"/>
      <c r="W268" s="128"/>
      <c r="X268" s="306"/>
      <c r="Y268" s="306"/>
      <c r="Z268" s="306"/>
      <c r="AD268" s="128"/>
      <c r="AE268" s="128"/>
      <c r="AF268" s="128"/>
      <c r="AG268" s="128"/>
      <c r="AH268" s="128"/>
      <c r="AI268" s="128"/>
      <c r="AJ268" s="128"/>
      <c r="AK268" s="306"/>
      <c r="AL268" s="306"/>
      <c r="AM268" s="306"/>
      <c r="AN268" s="286"/>
    </row>
    <row r="269" spans="2:40">
      <c r="D269" s="128"/>
      <c r="E269" s="128"/>
      <c r="F269" s="128"/>
      <c r="G269" s="243"/>
      <c r="H269" s="243"/>
      <c r="I269" s="243"/>
      <c r="J269" s="243"/>
      <c r="K269" s="306"/>
      <c r="L269" s="307"/>
      <c r="M269" s="306"/>
      <c r="Q269" s="128"/>
      <c r="R269" s="128"/>
      <c r="S269" s="128"/>
      <c r="T269" s="128"/>
      <c r="U269" s="128"/>
      <c r="V269" s="128"/>
      <c r="W269" s="128"/>
      <c r="X269" s="306"/>
      <c r="Y269" s="307"/>
      <c r="Z269" s="306"/>
      <c r="AD269" s="128"/>
      <c r="AE269" s="128"/>
      <c r="AF269" s="128"/>
      <c r="AG269" s="128"/>
      <c r="AH269" s="128"/>
      <c r="AI269" s="128"/>
      <c r="AJ269" s="128"/>
      <c r="AK269" s="306"/>
      <c r="AL269" s="307"/>
      <c r="AM269" s="306"/>
      <c r="AN269" s="286"/>
    </row>
    <row r="270" spans="2:40">
      <c r="D270" s="128"/>
      <c r="E270" s="128"/>
      <c r="F270" s="128"/>
      <c r="G270" s="243"/>
      <c r="H270" s="243"/>
      <c r="I270" s="243"/>
      <c r="J270" s="243"/>
      <c r="Q270" s="128"/>
      <c r="R270" s="128"/>
      <c r="S270" s="128"/>
      <c r="T270" s="128"/>
      <c r="U270" s="128"/>
      <c r="V270" s="128"/>
      <c r="W270" s="128"/>
      <c r="AD270" s="128"/>
      <c r="AE270" s="128"/>
      <c r="AF270" s="128"/>
      <c r="AG270" s="128"/>
      <c r="AH270" s="128"/>
      <c r="AI270" s="128"/>
      <c r="AJ270" s="128"/>
      <c r="AN270" s="286"/>
    </row>
    <row r="271" spans="2:40">
      <c r="B271" s="241"/>
      <c r="C271" s="241"/>
      <c r="D271" s="241"/>
      <c r="E271" s="243"/>
      <c r="F271" s="243"/>
      <c r="H271" s="243"/>
      <c r="K271" s="241"/>
      <c r="L271" s="241"/>
      <c r="M271" s="241"/>
      <c r="O271" s="241"/>
      <c r="P271" s="241"/>
      <c r="Q271" s="241"/>
      <c r="R271" s="243"/>
      <c r="S271" s="243"/>
      <c r="T271" s="241"/>
      <c r="U271" s="243"/>
      <c r="V271" s="241"/>
      <c r="W271" s="241"/>
      <c r="X271" s="241"/>
      <c r="Y271" s="241"/>
      <c r="Z271" s="241"/>
      <c r="AB271" s="241"/>
      <c r="AC271" s="241"/>
      <c r="AD271" s="241"/>
      <c r="AE271" s="243"/>
      <c r="AF271" s="243"/>
      <c r="AG271" s="241"/>
      <c r="AH271" s="243"/>
      <c r="AI271" s="241"/>
      <c r="AJ271" s="241"/>
      <c r="AK271" s="241"/>
      <c r="AL271" s="241"/>
      <c r="AM271" s="241"/>
      <c r="AN271" s="241"/>
    </row>
    <row r="272" spans="2:40">
      <c r="D272" s="128"/>
      <c r="E272" s="128"/>
      <c r="F272" s="128"/>
      <c r="G272" s="243"/>
      <c r="H272" s="243"/>
      <c r="I272" s="243"/>
      <c r="J272" s="243"/>
      <c r="K272" s="306"/>
      <c r="L272" s="307"/>
      <c r="M272" s="308"/>
      <c r="Q272" s="128"/>
      <c r="R272" s="128"/>
      <c r="S272" s="128"/>
      <c r="T272" s="128"/>
      <c r="U272" s="128"/>
      <c r="V272" s="128"/>
      <c r="W272" s="128"/>
      <c r="X272" s="306"/>
      <c r="Y272" s="307"/>
      <c r="Z272" s="308"/>
      <c r="AD272" s="128"/>
      <c r="AE272" s="128"/>
      <c r="AF272" s="128"/>
      <c r="AG272" s="128"/>
      <c r="AH272" s="128"/>
      <c r="AI272" s="128"/>
      <c r="AJ272" s="128"/>
      <c r="AK272" s="306"/>
      <c r="AL272" s="307"/>
      <c r="AM272" s="308"/>
      <c r="AN272" s="286"/>
    </row>
    <row r="273" spans="2:40">
      <c r="D273" s="128"/>
      <c r="E273" s="128"/>
      <c r="F273" s="128"/>
      <c r="G273" s="243"/>
      <c r="H273" s="243"/>
      <c r="I273" s="243"/>
      <c r="J273" s="243"/>
      <c r="Q273" s="128"/>
      <c r="R273" s="128"/>
      <c r="S273" s="128"/>
      <c r="T273" s="128"/>
      <c r="U273" s="128"/>
      <c r="V273" s="128"/>
      <c r="W273" s="128"/>
      <c r="AD273" s="128"/>
      <c r="AE273" s="128"/>
      <c r="AF273" s="128"/>
      <c r="AG273" s="128"/>
      <c r="AH273" s="128"/>
      <c r="AI273" s="128"/>
      <c r="AJ273" s="128"/>
      <c r="AN273" s="286"/>
    </row>
    <row r="274" spans="2:40">
      <c r="D274" s="128"/>
      <c r="E274" s="128"/>
      <c r="F274" s="128"/>
      <c r="G274" s="243"/>
      <c r="H274" s="243"/>
      <c r="I274" s="243"/>
      <c r="J274" s="243"/>
      <c r="K274" s="306"/>
      <c r="L274" s="307"/>
      <c r="M274" s="306"/>
      <c r="Q274" s="128"/>
      <c r="R274" s="128"/>
      <c r="S274" s="128"/>
      <c r="T274" s="128"/>
      <c r="U274" s="128"/>
      <c r="V274" s="128"/>
      <c r="W274" s="128"/>
      <c r="X274" s="306"/>
      <c r="Y274" s="307"/>
      <c r="Z274" s="306"/>
      <c r="AD274" s="128"/>
      <c r="AE274" s="128"/>
      <c r="AF274" s="128"/>
      <c r="AG274" s="128"/>
      <c r="AH274" s="128"/>
      <c r="AI274" s="128"/>
      <c r="AJ274" s="128"/>
      <c r="AK274" s="306"/>
      <c r="AL274" s="307"/>
      <c r="AM274" s="306"/>
      <c r="AN274" s="286"/>
    </row>
    <row r="275" spans="2:40">
      <c r="B275" s="241"/>
      <c r="C275" s="241"/>
      <c r="D275" s="241"/>
      <c r="E275" s="241"/>
      <c r="F275" s="241"/>
      <c r="K275" s="244"/>
      <c r="L275" s="244"/>
      <c r="M275" s="244"/>
      <c r="O275" s="241"/>
      <c r="P275" s="241"/>
      <c r="Q275" s="241"/>
      <c r="R275" s="241"/>
      <c r="S275" s="241"/>
      <c r="T275" s="241"/>
      <c r="U275" s="241"/>
      <c r="V275" s="241"/>
      <c r="W275" s="241"/>
      <c r="X275" s="244"/>
      <c r="Y275" s="244"/>
      <c r="Z275" s="244"/>
      <c r="AB275" s="241"/>
      <c r="AC275" s="241"/>
      <c r="AD275" s="241"/>
      <c r="AE275" s="241"/>
      <c r="AF275" s="241"/>
      <c r="AG275" s="241"/>
      <c r="AH275" s="241"/>
      <c r="AI275" s="241"/>
      <c r="AJ275" s="241"/>
      <c r="AK275" s="244"/>
      <c r="AL275" s="244"/>
      <c r="AM275" s="244"/>
      <c r="AN275" s="241"/>
    </row>
    <row r="276" spans="2:40">
      <c r="D276" s="128"/>
      <c r="E276" s="128"/>
      <c r="F276" s="128"/>
      <c r="G276" s="243"/>
      <c r="H276" s="243"/>
      <c r="I276" s="243"/>
      <c r="J276" s="243"/>
      <c r="Q276" s="128"/>
      <c r="R276" s="128"/>
      <c r="S276" s="128"/>
      <c r="T276" s="128"/>
      <c r="U276" s="128"/>
      <c r="V276" s="128"/>
      <c r="W276" s="128"/>
      <c r="AD276" s="128"/>
      <c r="AE276" s="128"/>
      <c r="AF276" s="128"/>
      <c r="AG276" s="128"/>
      <c r="AH276" s="128"/>
      <c r="AI276" s="128"/>
      <c r="AJ276" s="128"/>
      <c r="AN276" s="286"/>
    </row>
    <row r="277" spans="2:40">
      <c r="D277" s="128"/>
      <c r="E277" s="128"/>
      <c r="F277" s="128"/>
      <c r="G277" s="243"/>
      <c r="H277" s="243"/>
      <c r="I277" s="243"/>
      <c r="J277" s="243"/>
      <c r="K277" s="306"/>
      <c r="L277" s="306"/>
      <c r="M277" s="306"/>
      <c r="Q277" s="128"/>
      <c r="R277" s="128"/>
      <c r="S277" s="128"/>
      <c r="T277" s="128"/>
      <c r="U277" s="128"/>
      <c r="V277" s="128"/>
      <c r="W277" s="128"/>
      <c r="X277" s="306"/>
      <c r="Y277" s="306"/>
      <c r="Z277" s="306"/>
      <c r="AD277" s="128"/>
      <c r="AE277" s="128"/>
      <c r="AF277" s="128"/>
      <c r="AG277" s="128"/>
      <c r="AH277" s="128"/>
      <c r="AI277" s="128"/>
      <c r="AJ277" s="128"/>
      <c r="AK277" s="306"/>
      <c r="AL277" s="306"/>
      <c r="AM277" s="306"/>
      <c r="AN277" s="286"/>
    </row>
    <row r="278" spans="2:40">
      <c r="B278" s="241"/>
      <c r="C278" s="241"/>
      <c r="D278" s="241"/>
      <c r="E278" s="241"/>
      <c r="F278" s="241"/>
      <c r="K278" s="244"/>
      <c r="L278" s="244"/>
      <c r="M278" s="244"/>
      <c r="O278" s="241"/>
      <c r="P278" s="241"/>
      <c r="Q278" s="241"/>
      <c r="R278" s="241"/>
      <c r="S278" s="241"/>
      <c r="T278" s="241"/>
      <c r="U278" s="241"/>
      <c r="V278" s="241"/>
      <c r="W278" s="241"/>
      <c r="X278" s="244"/>
      <c r="Y278" s="244"/>
      <c r="Z278" s="244"/>
      <c r="AB278" s="241"/>
      <c r="AC278" s="241"/>
      <c r="AD278" s="241"/>
      <c r="AE278" s="241"/>
      <c r="AF278" s="241"/>
      <c r="AG278" s="241"/>
      <c r="AH278" s="241"/>
      <c r="AI278" s="241"/>
      <c r="AJ278" s="241"/>
      <c r="AK278" s="244"/>
      <c r="AL278" s="244"/>
      <c r="AM278" s="244"/>
      <c r="AN278" s="241"/>
    </row>
    <row r="279" spans="2:40">
      <c r="D279" s="128"/>
      <c r="E279" s="128"/>
      <c r="F279" s="128"/>
      <c r="G279" s="243"/>
      <c r="H279" s="243"/>
      <c r="I279" s="243"/>
      <c r="J279" s="243"/>
      <c r="K279" s="306"/>
      <c r="L279" s="306"/>
      <c r="M279" s="306"/>
      <c r="Q279" s="128"/>
      <c r="R279" s="128"/>
      <c r="S279" s="128"/>
      <c r="T279" s="128"/>
      <c r="U279" s="128"/>
      <c r="V279" s="128"/>
      <c r="W279" s="128"/>
      <c r="X279" s="306"/>
      <c r="Y279" s="306"/>
      <c r="Z279" s="306"/>
      <c r="AD279" s="128"/>
      <c r="AE279" s="128"/>
      <c r="AF279" s="128"/>
      <c r="AG279" s="128"/>
      <c r="AH279" s="128"/>
      <c r="AI279" s="128"/>
      <c r="AJ279" s="128"/>
      <c r="AK279" s="306"/>
      <c r="AL279" s="306"/>
      <c r="AM279" s="306"/>
      <c r="AN279" s="286"/>
    </row>
    <row r="280" spans="2:40">
      <c r="D280" s="128"/>
      <c r="E280" s="128"/>
      <c r="F280" s="128"/>
      <c r="G280" s="243"/>
      <c r="H280" s="243"/>
      <c r="I280" s="243"/>
      <c r="J280" s="243"/>
      <c r="K280" s="306"/>
      <c r="L280" s="306"/>
      <c r="M280" s="306"/>
      <c r="Q280" s="128"/>
      <c r="R280" s="128"/>
      <c r="S280" s="128"/>
      <c r="T280" s="128"/>
      <c r="U280" s="128"/>
      <c r="V280" s="128"/>
      <c r="W280" s="128"/>
      <c r="X280" s="306"/>
      <c r="Y280" s="306"/>
      <c r="Z280" s="306"/>
      <c r="AD280" s="128"/>
      <c r="AE280" s="128"/>
      <c r="AF280" s="128"/>
      <c r="AG280" s="128"/>
      <c r="AH280" s="128"/>
      <c r="AI280" s="128"/>
      <c r="AJ280" s="128"/>
      <c r="AK280" s="306"/>
      <c r="AL280" s="306"/>
      <c r="AM280" s="306"/>
      <c r="AN280" s="286"/>
    </row>
    <row r="281" spans="2:40">
      <c r="D281" s="128"/>
      <c r="E281" s="128"/>
      <c r="F281" s="128"/>
      <c r="G281" s="243"/>
      <c r="H281" s="243"/>
      <c r="I281" s="243"/>
      <c r="J281" s="243"/>
      <c r="Q281" s="128"/>
      <c r="R281" s="128"/>
      <c r="S281" s="128"/>
      <c r="T281" s="128"/>
      <c r="U281" s="128"/>
      <c r="V281" s="128"/>
      <c r="W281" s="128"/>
      <c r="AD281" s="128"/>
      <c r="AE281" s="128"/>
      <c r="AF281" s="128"/>
      <c r="AG281" s="128"/>
      <c r="AH281" s="128"/>
      <c r="AI281" s="128"/>
      <c r="AJ281" s="128"/>
      <c r="AN281" s="286"/>
    </row>
    <row r="282" spans="2:40">
      <c r="D282" s="128"/>
      <c r="E282" s="128"/>
      <c r="F282" s="128"/>
      <c r="G282" s="243"/>
      <c r="H282" s="243"/>
      <c r="I282" s="243"/>
      <c r="J282" s="243"/>
      <c r="Q282" s="128"/>
      <c r="R282" s="128"/>
      <c r="S282" s="128"/>
      <c r="T282" s="128"/>
      <c r="U282" s="128"/>
      <c r="V282" s="128"/>
      <c r="W282" s="128"/>
      <c r="AD282" s="128"/>
      <c r="AE282" s="128"/>
      <c r="AF282" s="128"/>
      <c r="AG282" s="128"/>
      <c r="AH282" s="128"/>
      <c r="AI282" s="128"/>
      <c r="AJ282" s="128"/>
      <c r="AN282" s="286"/>
    </row>
    <row r="283" spans="2:40">
      <c r="D283" s="128"/>
      <c r="E283" s="128"/>
      <c r="F283" s="128"/>
      <c r="G283" s="243"/>
      <c r="H283" s="243"/>
      <c r="I283" s="243"/>
      <c r="J283" s="243"/>
      <c r="Q283" s="128"/>
      <c r="R283" s="128"/>
      <c r="S283" s="128"/>
      <c r="T283" s="128"/>
      <c r="U283" s="128"/>
      <c r="V283" s="128"/>
      <c r="W283" s="128"/>
      <c r="AD283" s="128"/>
      <c r="AE283" s="128"/>
      <c r="AF283" s="128"/>
      <c r="AG283" s="128"/>
      <c r="AH283" s="128"/>
      <c r="AI283" s="128"/>
      <c r="AJ283" s="128"/>
      <c r="AN283" s="286"/>
    </row>
    <row r="284" spans="2:40">
      <c r="D284" s="128"/>
      <c r="E284" s="128"/>
      <c r="F284" s="128"/>
      <c r="G284" s="243"/>
      <c r="H284" s="243"/>
      <c r="I284" s="243"/>
      <c r="J284" s="243"/>
      <c r="K284" s="306"/>
      <c r="L284" s="306"/>
      <c r="M284" s="306"/>
      <c r="Q284" s="128"/>
      <c r="R284" s="128"/>
      <c r="S284" s="128"/>
      <c r="T284" s="128"/>
      <c r="U284" s="128"/>
      <c r="V284" s="128"/>
      <c r="W284" s="128"/>
      <c r="X284" s="306"/>
      <c r="Y284" s="306"/>
      <c r="Z284" s="306"/>
    </row>
    <row r="285" spans="2:40">
      <c r="D285" s="128"/>
      <c r="E285" s="128"/>
      <c r="F285" s="128"/>
      <c r="G285" s="243"/>
      <c r="H285" s="243"/>
      <c r="I285" s="243"/>
      <c r="J285" s="243"/>
      <c r="K285" s="306"/>
      <c r="L285" s="306"/>
      <c r="M285" s="306"/>
      <c r="Q285" s="128"/>
      <c r="R285" s="128"/>
      <c r="S285" s="128"/>
      <c r="T285" s="128"/>
      <c r="U285" s="128"/>
      <c r="V285" s="128"/>
      <c r="W285" s="128"/>
      <c r="X285" s="306"/>
      <c r="Y285" s="306"/>
      <c r="Z285" s="306"/>
    </row>
    <row r="286" spans="2:40">
      <c r="B286" s="305"/>
      <c r="C286" s="305"/>
      <c r="D286" s="238"/>
      <c r="E286" s="238"/>
      <c r="F286" s="238"/>
      <c r="G286" s="238"/>
      <c r="H286" s="238"/>
      <c r="I286" s="238"/>
      <c r="J286" s="315"/>
      <c r="K286" s="313"/>
      <c r="L286" s="309"/>
      <c r="M286" s="314"/>
      <c r="N286" s="209"/>
      <c r="O286" s="305"/>
      <c r="P286" s="305"/>
      <c r="Q286" s="238"/>
      <c r="R286" s="238"/>
      <c r="S286" s="238"/>
      <c r="T286" s="238"/>
      <c r="U286" s="238"/>
      <c r="V286" s="238"/>
      <c r="W286" s="315"/>
      <c r="X286" s="313"/>
      <c r="Y286" s="309"/>
      <c r="Z286" s="314"/>
      <c r="AA286" s="209"/>
      <c r="AB286" s="209"/>
      <c r="AC286" s="209"/>
      <c r="AD286" s="209"/>
      <c r="AE286" s="209"/>
      <c r="AF286" s="209"/>
      <c r="AG286" s="209"/>
    </row>
    <row r="287" spans="2:40">
      <c r="B287" s="305"/>
      <c r="C287" s="305"/>
      <c r="D287" s="238"/>
      <c r="E287" s="238"/>
      <c r="F287" s="238"/>
      <c r="G287" s="238"/>
      <c r="H287" s="238"/>
      <c r="I287" s="238"/>
      <c r="J287" s="315"/>
      <c r="K287" s="313"/>
      <c r="L287" s="309"/>
      <c r="M287" s="313"/>
      <c r="N287" s="209"/>
      <c r="O287" s="305"/>
      <c r="P287" s="305"/>
      <c r="Q287" s="238"/>
      <c r="R287" s="238"/>
      <c r="S287" s="238"/>
      <c r="T287" s="238"/>
      <c r="U287" s="238"/>
      <c r="V287" s="238"/>
      <c r="W287" s="315"/>
      <c r="X287" s="313"/>
      <c r="Y287" s="309"/>
      <c r="Z287" s="313"/>
      <c r="AA287" s="209"/>
      <c r="AB287" s="209"/>
      <c r="AC287" s="209"/>
      <c r="AD287" s="209"/>
      <c r="AE287" s="209"/>
      <c r="AF287" s="209"/>
      <c r="AG287" s="209"/>
    </row>
    <row r="288" spans="2:40">
      <c r="B288" s="305"/>
      <c r="C288" s="305"/>
      <c r="D288" s="238"/>
      <c r="E288" s="238"/>
      <c r="F288" s="238"/>
      <c r="G288" s="238"/>
      <c r="H288" s="238"/>
      <c r="I288" s="238"/>
      <c r="J288" s="315"/>
      <c r="K288" s="313"/>
      <c r="L288" s="309"/>
      <c r="M288" s="313"/>
      <c r="N288" s="209"/>
      <c r="O288" s="305"/>
      <c r="P288" s="305"/>
      <c r="Q288" s="238"/>
      <c r="R288" s="238"/>
      <c r="S288" s="238"/>
      <c r="T288" s="238"/>
      <c r="U288" s="238"/>
      <c r="V288" s="238"/>
      <c r="W288" s="315"/>
      <c r="X288" s="313"/>
      <c r="Y288" s="309"/>
      <c r="Z288" s="313"/>
      <c r="AA288" s="209"/>
      <c r="AB288" s="209"/>
      <c r="AC288" s="209"/>
      <c r="AD288" s="209"/>
      <c r="AE288" s="209"/>
      <c r="AF288" s="209"/>
      <c r="AG288" s="209"/>
    </row>
    <row r="289" spans="2:30">
      <c r="B289" s="240"/>
      <c r="C289" s="240"/>
      <c r="D289" s="238"/>
      <c r="E289" s="238"/>
      <c r="F289" s="238"/>
      <c r="G289" s="238"/>
      <c r="H289" s="238"/>
      <c r="I289" s="238"/>
      <c r="J289" s="238"/>
      <c r="K289" s="238"/>
      <c r="L289" s="241"/>
      <c r="M289" s="238"/>
      <c r="O289" s="240"/>
      <c r="P289" s="240"/>
      <c r="Q289" s="238"/>
      <c r="R289" s="238"/>
      <c r="S289" s="238"/>
      <c r="T289" s="238"/>
      <c r="U289" s="238"/>
      <c r="V289" s="238"/>
      <c r="W289" s="238"/>
      <c r="X289" s="238"/>
      <c r="Y289" s="241"/>
      <c r="Z289" s="238"/>
    </row>
    <row r="290" spans="2:30">
      <c r="B290" s="240"/>
      <c r="C290" s="245"/>
      <c r="D290" s="238"/>
      <c r="E290" s="238"/>
      <c r="F290" s="238"/>
      <c r="G290" s="238"/>
      <c r="H290" s="238"/>
      <c r="I290" s="238"/>
      <c r="J290" s="238"/>
      <c r="K290" s="238"/>
      <c r="L290" s="241"/>
      <c r="M290" s="238"/>
      <c r="O290" s="240"/>
      <c r="P290" s="245"/>
      <c r="Q290" s="238"/>
      <c r="R290" s="238"/>
      <c r="S290" s="238"/>
      <c r="T290" s="238"/>
      <c r="U290" s="238"/>
      <c r="V290" s="238"/>
      <c r="W290" s="238"/>
      <c r="X290" s="238"/>
      <c r="Y290" s="241"/>
      <c r="Z290" s="238"/>
    </row>
    <row r="291" spans="2:30">
      <c r="B291" s="241"/>
      <c r="C291" s="241"/>
      <c r="D291" s="241"/>
      <c r="E291" s="241"/>
      <c r="F291" s="241"/>
      <c r="K291" s="244"/>
      <c r="L291" s="244"/>
      <c r="M291" s="244"/>
      <c r="O291" s="241"/>
      <c r="P291" s="241"/>
      <c r="Q291" s="241"/>
      <c r="R291" s="241"/>
      <c r="S291" s="241"/>
      <c r="T291" s="241"/>
      <c r="U291" s="241"/>
      <c r="V291" s="241"/>
      <c r="W291" s="241"/>
      <c r="X291" s="244"/>
      <c r="Y291" s="244"/>
      <c r="Z291" s="244"/>
    </row>
    <row r="292" spans="2:30">
      <c r="K292" s="306"/>
      <c r="L292" s="307"/>
      <c r="M292" s="308"/>
      <c r="X292" s="306"/>
      <c r="Y292" s="307"/>
      <c r="Z292" s="308"/>
    </row>
    <row r="293" spans="2:30">
      <c r="K293" s="306"/>
      <c r="L293" s="306"/>
      <c r="M293" s="308"/>
      <c r="X293" s="306"/>
      <c r="Y293" s="306"/>
      <c r="Z293" s="308"/>
    </row>
    <row r="294" spans="2:30">
      <c r="K294" s="306"/>
      <c r="L294" s="307"/>
      <c r="M294" s="306"/>
      <c r="X294" s="306"/>
      <c r="Y294" s="307"/>
      <c r="Z294" s="306"/>
    </row>
    <row r="295" spans="2:30">
      <c r="E295" s="128"/>
      <c r="F295" s="128"/>
      <c r="H295" s="243"/>
      <c r="K295" s="209"/>
      <c r="L295" s="209"/>
      <c r="M295" s="209"/>
      <c r="R295" s="128"/>
      <c r="S295" s="128"/>
      <c r="U295" s="128"/>
      <c r="X295" s="209"/>
      <c r="Y295" s="209"/>
      <c r="Z295" s="209"/>
      <c r="AB295" s="209"/>
      <c r="AC295" s="209"/>
      <c r="AD295" s="209"/>
    </row>
    <row r="296" spans="2:30">
      <c r="E296" s="128"/>
      <c r="F296" s="128"/>
      <c r="H296" s="243"/>
      <c r="K296" s="209"/>
      <c r="L296" s="209"/>
      <c r="M296" s="209"/>
      <c r="R296" s="128"/>
      <c r="S296" s="128"/>
      <c r="U296" s="128"/>
      <c r="X296" s="209"/>
      <c r="Y296" s="209"/>
      <c r="Z296" s="209"/>
      <c r="AB296" s="209"/>
      <c r="AC296" s="209"/>
      <c r="AD296" s="209"/>
    </row>
    <row r="297" spans="2:30">
      <c r="K297" s="306"/>
      <c r="L297" s="307"/>
      <c r="M297" s="308"/>
      <c r="N297" s="209"/>
      <c r="X297" s="306"/>
      <c r="Y297" s="307"/>
      <c r="Z297" s="308"/>
      <c r="AA297" s="209"/>
      <c r="AB297" s="209"/>
      <c r="AC297" s="209"/>
      <c r="AD297" s="209"/>
    </row>
    <row r="298" spans="2:30">
      <c r="K298" s="306"/>
      <c r="L298" s="307"/>
      <c r="M298" s="308"/>
      <c r="N298" s="209"/>
      <c r="X298" s="306"/>
      <c r="Y298" s="307"/>
      <c r="Z298" s="308"/>
      <c r="AA298" s="209"/>
      <c r="AB298" s="209"/>
      <c r="AC298" s="209"/>
      <c r="AD298" s="209"/>
    </row>
    <row r="299" spans="2:30">
      <c r="K299" s="306"/>
      <c r="L299" s="307"/>
      <c r="M299" s="308"/>
      <c r="N299" s="209"/>
      <c r="X299" s="306"/>
      <c r="Y299" s="307"/>
      <c r="Z299" s="308"/>
      <c r="AA299" s="209"/>
      <c r="AB299" s="209"/>
      <c r="AC299" s="209"/>
      <c r="AD299" s="209"/>
    </row>
    <row r="300" spans="2:30">
      <c r="K300" s="306"/>
      <c r="L300" s="307"/>
      <c r="M300" s="308"/>
      <c r="N300" s="209"/>
      <c r="X300" s="306"/>
      <c r="Y300" s="307"/>
      <c r="Z300" s="308"/>
      <c r="AA300" s="209"/>
      <c r="AB300" s="209"/>
      <c r="AC300" s="209"/>
      <c r="AD300" s="209"/>
    </row>
    <row r="301" spans="2:30">
      <c r="K301" s="306"/>
      <c r="L301" s="307"/>
      <c r="M301" s="308"/>
      <c r="N301" s="209"/>
      <c r="X301" s="306"/>
      <c r="Y301" s="307"/>
      <c r="Z301" s="308"/>
      <c r="AA301" s="209"/>
      <c r="AB301" s="209"/>
      <c r="AC301" s="209"/>
      <c r="AD301" s="209"/>
    </row>
    <row r="302" spans="2:30">
      <c r="E302" s="128"/>
      <c r="F302" s="128"/>
      <c r="H302" s="243"/>
      <c r="K302" s="209"/>
      <c r="L302" s="209"/>
      <c r="M302" s="209"/>
      <c r="R302" s="128"/>
      <c r="S302" s="128"/>
      <c r="U302" s="128"/>
      <c r="X302" s="209"/>
      <c r="Y302" s="209"/>
      <c r="Z302" s="209"/>
      <c r="AB302" s="209"/>
      <c r="AC302" s="209"/>
      <c r="AD302" s="209"/>
    </row>
    <row r="303" spans="2:30">
      <c r="K303" s="306"/>
      <c r="L303" s="307"/>
      <c r="M303" s="308"/>
      <c r="N303" s="209"/>
      <c r="X303" s="306"/>
      <c r="Y303" s="307"/>
      <c r="Z303" s="308"/>
      <c r="AA303" s="209"/>
      <c r="AB303" s="209"/>
      <c r="AC303" s="209"/>
      <c r="AD303" s="209"/>
    </row>
    <row r="304" spans="2:30">
      <c r="K304" s="306"/>
      <c r="L304" s="307"/>
      <c r="M304" s="308"/>
      <c r="N304" s="209"/>
      <c r="X304" s="306"/>
      <c r="Y304" s="307"/>
      <c r="Z304" s="308"/>
      <c r="AA304" s="209"/>
      <c r="AB304" s="209"/>
      <c r="AC304" s="209"/>
      <c r="AD304" s="209"/>
    </row>
    <row r="305" spans="5:30">
      <c r="E305" s="128"/>
      <c r="F305" s="128"/>
      <c r="H305" s="243"/>
      <c r="K305" s="209"/>
      <c r="L305" s="209"/>
      <c r="M305" s="209"/>
      <c r="R305" s="128"/>
      <c r="S305" s="128"/>
      <c r="U305" s="128"/>
      <c r="X305" s="209"/>
      <c r="Y305" s="209"/>
      <c r="Z305" s="209"/>
      <c r="AB305" s="209"/>
      <c r="AC305" s="209"/>
      <c r="AD305" s="209"/>
    </row>
    <row r="306" spans="5:30">
      <c r="E306" s="128"/>
      <c r="F306" s="128"/>
      <c r="H306" s="243"/>
      <c r="K306" s="209"/>
      <c r="L306" s="209"/>
      <c r="M306" s="209"/>
      <c r="R306" s="128"/>
      <c r="S306" s="128"/>
      <c r="U306" s="128"/>
      <c r="X306" s="209"/>
      <c r="Y306" s="209"/>
      <c r="Z306" s="209"/>
      <c r="AB306" s="209"/>
      <c r="AC306" s="209"/>
      <c r="AD306" s="209"/>
    </row>
    <row r="307" spans="5:30">
      <c r="K307" s="306"/>
      <c r="L307" s="306"/>
      <c r="M307" s="308"/>
      <c r="N307" s="209"/>
      <c r="X307" s="306"/>
      <c r="Y307" s="306"/>
      <c r="Z307" s="308"/>
      <c r="AA307" s="209"/>
      <c r="AB307" s="209"/>
      <c r="AC307" s="209"/>
      <c r="AD307" s="209"/>
    </row>
    <row r="308" spans="5:30">
      <c r="K308" s="306"/>
      <c r="L308" s="306"/>
      <c r="M308" s="306"/>
      <c r="N308" s="209"/>
      <c r="X308" s="306"/>
      <c r="Y308" s="306"/>
      <c r="Z308" s="306"/>
      <c r="AA308" s="209"/>
      <c r="AB308" s="209"/>
      <c r="AC308" s="209"/>
      <c r="AD308" s="209"/>
    </row>
    <row r="309" spans="5:30">
      <c r="K309" s="306"/>
      <c r="L309" s="306"/>
      <c r="M309" s="306"/>
      <c r="N309" s="209"/>
      <c r="X309" s="306"/>
      <c r="Y309" s="306"/>
      <c r="Z309" s="306"/>
      <c r="AA309" s="209"/>
      <c r="AB309" s="209"/>
      <c r="AC309" s="209"/>
      <c r="AD309" s="209"/>
    </row>
    <row r="310" spans="5:30">
      <c r="K310" s="306"/>
      <c r="L310" s="307"/>
      <c r="M310" s="306"/>
      <c r="N310" s="209"/>
      <c r="X310" s="306"/>
      <c r="Y310" s="307"/>
      <c r="Z310" s="306"/>
      <c r="AA310" s="209"/>
      <c r="AB310" s="209"/>
      <c r="AC310" s="209"/>
      <c r="AD310" s="209"/>
    </row>
    <row r="311" spans="5:30">
      <c r="K311" s="306"/>
      <c r="L311" s="306"/>
      <c r="M311" s="306"/>
      <c r="N311" s="209"/>
      <c r="X311" s="306"/>
      <c r="Y311" s="306"/>
      <c r="Z311" s="306"/>
      <c r="AA311" s="209"/>
      <c r="AB311" s="209"/>
      <c r="AC311" s="209"/>
      <c r="AD311" s="209"/>
    </row>
    <row r="312" spans="5:30">
      <c r="K312" s="306"/>
      <c r="L312" s="306"/>
      <c r="M312" s="308"/>
      <c r="N312" s="209"/>
      <c r="X312" s="306"/>
      <c r="Y312" s="306"/>
      <c r="Z312" s="308"/>
      <c r="AA312" s="209"/>
      <c r="AB312" s="209"/>
      <c r="AC312" s="209"/>
      <c r="AD312" s="209"/>
    </row>
    <row r="313" spans="5:30">
      <c r="E313" s="128"/>
      <c r="F313" s="128"/>
      <c r="H313" s="243"/>
      <c r="K313" s="209"/>
      <c r="L313" s="209"/>
      <c r="M313" s="209"/>
      <c r="R313" s="128"/>
      <c r="S313" s="128"/>
      <c r="U313" s="128"/>
      <c r="X313" s="209"/>
      <c r="Y313" s="209"/>
      <c r="Z313" s="209"/>
      <c r="AB313" s="209"/>
      <c r="AC313" s="209"/>
      <c r="AD313" s="209"/>
    </row>
    <row r="314" spans="5:30">
      <c r="K314" s="306"/>
      <c r="L314" s="307"/>
      <c r="M314" s="306"/>
      <c r="N314" s="209"/>
      <c r="X314" s="306"/>
      <c r="Y314" s="307"/>
      <c r="Z314" s="306"/>
      <c r="AA314" s="209"/>
      <c r="AB314" s="209"/>
      <c r="AC314" s="209"/>
      <c r="AD314" s="209"/>
    </row>
    <row r="315" spans="5:30">
      <c r="K315" s="306"/>
      <c r="L315" s="306"/>
      <c r="M315" s="306"/>
      <c r="N315" s="209"/>
      <c r="X315" s="306"/>
      <c r="Y315" s="306"/>
      <c r="Z315" s="306"/>
      <c r="AA315" s="209"/>
      <c r="AB315" s="209"/>
      <c r="AC315" s="209"/>
      <c r="AD315" s="209"/>
    </row>
    <row r="316" spans="5:30">
      <c r="K316" s="306"/>
      <c r="L316" s="306"/>
      <c r="M316" s="306"/>
      <c r="N316" s="209"/>
      <c r="X316" s="306"/>
      <c r="Y316" s="306"/>
      <c r="Z316" s="306"/>
      <c r="AA316" s="209"/>
      <c r="AB316" s="209"/>
      <c r="AC316" s="209"/>
      <c r="AD316" s="209"/>
    </row>
    <row r="317" spans="5:30">
      <c r="K317" s="306"/>
      <c r="L317" s="307"/>
      <c r="M317" s="306"/>
      <c r="N317" s="209"/>
      <c r="X317" s="306"/>
      <c r="Y317" s="307"/>
      <c r="Z317" s="306"/>
      <c r="AA317" s="209"/>
      <c r="AB317" s="209"/>
      <c r="AC317" s="209"/>
      <c r="AD317" s="209"/>
    </row>
    <row r="318" spans="5:30">
      <c r="K318" s="306"/>
      <c r="L318" s="307"/>
      <c r="M318" s="308"/>
      <c r="N318" s="209"/>
      <c r="X318" s="306"/>
      <c r="Y318" s="307"/>
      <c r="Z318" s="308"/>
      <c r="AA318" s="209"/>
      <c r="AB318" s="209"/>
      <c r="AC318" s="209"/>
      <c r="AD318" s="209"/>
    </row>
    <row r="319" spans="5:30">
      <c r="E319" s="128"/>
      <c r="F319" s="128"/>
      <c r="H319" s="243"/>
      <c r="K319" s="209"/>
      <c r="L319" s="209"/>
      <c r="M319" s="209"/>
      <c r="R319" s="128"/>
      <c r="S319" s="128"/>
      <c r="U319" s="128"/>
      <c r="X319" s="209"/>
      <c r="Y319" s="209"/>
      <c r="Z319" s="209"/>
      <c r="AB319" s="209"/>
      <c r="AC319" s="209"/>
      <c r="AD319" s="209"/>
    </row>
    <row r="320" spans="5:30">
      <c r="K320" s="306"/>
      <c r="L320" s="307"/>
      <c r="M320" s="308"/>
      <c r="N320" s="209"/>
      <c r="X320" s="306"/>
      <c r="Y320" s="307"/>
      <c r="Z320" s="308"/>
      <c r="AA320" s="209"/>
      <c r="AB320" s="209"/>
      <c r="AC320" s="209"/>
      <c r="AD320" s="209"/>
    </row>
    <row r="321" spans="2:30">
      <c r="B321" s="209"/>
      <c r="C321" s="209"/>
      <c r="D321" s="209"/>
      <c r="E321" s="181"/>
      <c r="F321" s="181"/>
      <c r="G321" s="242"/>
      <c r="H321" s="900"/>
      <c r="I321" s="242"/>
      <c r="J321" s="242"/>
      <c r="K321" s="209"/>
      <c r="L321" s="209"/>
      <c r="M321" s="209"/>
      <c r="O321" s="209"/>
      <c r="P321" s="209"/>
      <c r="Q321" s="209"/>
      <c r="R321" s="181"/>
      <c r="S321" s="181"/>
      <c r="T321" s="209"/>
      <c r="U321" s="181"/>
      <c r="V321" s="209"/>
      <c r="W321" s="209"/>
      <c r="X321" s="209"/>
      <c r="Y321" s="209"/>
      <c r="Z321" s="209"/>
      <c r="AB321" s="209"/>
      <c r="AC321" s="209"/>
      <c r="AD321" s="209"/>
    </row>
    <row r="322" spans="2:30">
      <c r="K322" s="306"/>
      <c r="L322" s="306"/>
      <c r="M322" s="306"/>
      <c r="N322" s="209"/>
      <c r="X322" s="306"/>
      <c r="Y322" s="306"/>
      <c r="Z322" s="306"/>
      <c r="AA322" s="209"/>
      <c r="AB322" s="209"/>
      <c r="AC322" s="209"/>
      <c r="AD322" s="209"/>
    </row>
    <row r="323" spans="2:30">
      <c r="K323" s="306"/>
      <c r="L323" s="306"/>
      <c r="M323" s="306"/>
      <c r="N323" s="209"/>
      <c r="X323" s="306"/>
      <c r="Y323" s="306"/>
      <c r="Z323" s="306"/>
      <c r="AA323" s="209"/>
      <c r="AB323" s="209"/>
      <c r="AC323" s="209"/>
      <c r="AD323" s="209"/>
    </row>
    <row r="324" spans="2:30">
      <c r="K324" s="306"/>
      <c r="L324" s="307"/>
      <c r="M324" s="308"/>
      <c r="N324" s="209"/>
      <c r="X324" s="306"/>
      <c r="Y324" s="307"/>
      <c r="Z324" s="308"/>
      <c r="AA324" s="209"/>
      <c r="AB324" s="209"/>
      <c r="AC324" s="209"/>
      <c r="AD324" s="209"/>
    </row>
    <row r="325" spans="2:30">
      <c r="K325" s="306"/>
      <c r="L325" s="307"/>
      <c r="M325" s="308"/>
      <c r="N325" s="209"/>
      <c r="X325" s="306"/>
      <c r="Y325" s="307"/>
      <c r="Z325" s="308"/>
      <c r="AA325" s="209"/>
      <c r="AB325" s="209"/>
      <c r="AC325" s="209"/>
      <c r="AD325" s="209"/>
    </row>
    <row r="326" spans="2:30">
      <c r="K326" s="306"/>
      <c r="L326" s="307"/>
      <c r="M326" s="308"/>
      <c r="N326" s="209"/>
      <c r="X326" s="306"/>
      <c r="Y326" s="307"/>
      <c r="Z326" s="308"/>
      <c r="AA326" s="209"/>
      <c r="AB326" s="209"/>
      <c r="AC326" s="278"/>
      <c r="AD326" s="310"/>
    </row>
    <row r="327" spans="2:30">
      <c r="K327" s="306"/>
      <c r="L327" s="306"/>
      <c r="M327" s="306"/>
      <c r="N327" s="209"/>
      <c r="X327" s="306"/>
      <c r="Y327" s="306"/>
      <c r="Z327" s="306"/>
      <c r="AA327" s="209"/>
      <c r="AB327" s="209"/>
      <c r="AC327" s="209"/>
      <c r="AD327" s="209"/>
    </row>
    <row r="328" spans="2:30">
      <c r="K328" s="306"/>
      <c r="L328" s="307"/>
      <c r="M328" s="308"/>
      <c r="N328" s="209"/>
      <c r="X328" s="306"/>
      <c r="Y328" s="307"/>
      <c r="Z328" s="308"/>
      <c r="AA328" s="209"/>
      <c r="AB328" s="209"/>
      <c r="AC328" s="209"/>
      <c r="AD328" s="209"/>
    </row>
    <row r="329" spans="2:30">
      <c r="B329" s="209"/>
      <c r="C329" s="209"/>
      <c r="D329" s="209"/>
      <c r="E329" s="181"/>
      <c r="F329" s="181"/>
      <c r="G329" s="242"/>
      <c r="H329" s="900"/>
      <c r="I329" s="242"/>
      <c r="J329" s="242"/>
      <c r="K329" s="209"/>
      <c r="L329" s="209"/>
      <c r="M329" s="209"/>
      <c r="O329" s="209"/>
      <c r="P329" s="209"/>
      <c r="Q329" s="209"/>
      <c r="R329" s="181"/>
      <c r="S329" s="181"/>
      <c r="T329" s="209"/>
      <c r="U329" s="181"/>
      <c r="V329" s="209"/>
      <c r="W329" s="209"/>
      <c r="X329" s="209"/>
      <c r="Y329" s="209"/>
      <c r="Z329" s="209"/>
      <c r="AB329" s="209"/>
      <c r="AC329" s="209"/>
      <c r="AD329" s="209"/>
    </row>
    <row r="330" spans="2:30">
      <c r="K330" s="306"/>
      <c r="L330" s="307"/>
      <c r="M330" s="308"/>
      <c r="N330" s="209"/>
      <c r="X330" s="306"/>
      <c r="Y330" s="307"/>
      <c r="Z330" s="308"/>
      <c r="AA330" s="209"/>
      <c r="AB330" s="209"/>
      <c r="AC330" s="209"/>
      <c r="AD330" s="209"/>
    </row>
    <row r="331" spans="2:30">
      <c r="K331" s="306"/>
      <c r="L331" s="306"/>
      <c r="M331" s="306"/>
      <c r="N331" s="209"/>
      <c r="X331" s="306"/>
      <c r="Y331" s="306"/>
      <c r="Z331" s="306"/>
      <c r="AA331" s="209"/>
      <c r="AB331" s="209"/>
      <c r="AC331" s="209"/>
      <c r="AD331" s="209"/>
    </row>
    <row r="332" spans="2:30">
      <c r="K332" s="306"/>
      <c r="L332" s="307"/>
      <c r="M332" s="308"/>
      <c r="N332" s="209"/>
      <c r="X332" s="306"/>
      <c r="Y332" s="307"/>
      <c r="Z332" s="308"/>
      <c r="AA332" s="209"/>
      <c r="AB332" s="209"/>
      <c r="AC332" s="209"/>
      <c r="AD332" s="209"/>
    </row>
    <row r="333" spans="2:30">
      <c r="K333" s="306"/>
      <c r="L333" s="307"/>
      <c r="M333" s="308"/>
      <c r="N333" s="209"/>
      <c r="X333" s="306"/>
      <c r="Y333" s="307"/>
      <c r="Z333" s="308"/>
      <c r="AA333" s="209"/>
      <c r="AB333" s="209"/>
      <c r="AC333" s="209"/>
      <c r="AD333" s="209"/>
    </row>
    <row r="334" spans="2:30">
      <c r="B334" s="209"/>
      <c r="C334" s="209"/>
      <c r="D334" s="209"/>
      <c r="E334" s="181"/>
      <c r="F334" s="181"/>
      <c r="G334" s="242"/>
      <c r="H334" s="900"/>
      <c r="I334" s="242"/>
      <c r="J334" s="242"/>
      <c r="K334" s="209"/>
      <c r="L334" s="209"/>
      <c r="M334" s="209"/>
      <c r="O334" s="209"/>
      <c r="P334" s="209"/>
      <c r="Q334" s="209"/>
      <c r="R334" s="181"/>
      <c r="S334" s="181"/>
      <c r="T334" s="209"/>
      <c r="U334" s="181"/>
      <c r="V334" s="209"/>
      <c r="W334" s="209"/>
      <c r="X334" s="209"/>
      <c r="Y334" s="209"/>
      <c r="Z334" s="209"/>
    </row>
    <row r="335" spans="2:30">
      <c r="B335" s="209"/>
      <c r="C335" s="209"/>
      <c r="D335" s="209"/>
      <c r="E335" s="181"/>
      <c r="F335" s="181"/>
      <c r="G335" s="242"/>
      <c r="H335" s="900"/>
      <c r="I335" s="242"/>
      <c r="J335" s="242"/>
      <c r="K335" s="209"/>
      <c r="L335" s="209"/>
      <c r="M335" s="209"/>
      <c r="O335" s="209"/>
      <c r="P335" s="209"/>
      <c r="Q335" s="209"/>
      <c r="R335" s="181"/>
      <c r="S335" s="181"/>
      <c r="T335" s="209"/>
      <c r="U335" s="181"/>
      <c r="V335" s="209"/>
      <c r="W335" s="209"/>
      <c r="X335" s="209"/>
      <c r="Y335" s="209"/>
      <c r="Z335" s="209"/>
    </row>
    <row r="336" spans="2:30">
      <c r="K336" s="306"/>
      <c r="L336" s="307"/>
      <c r="M336" s="308"/>
      <c r="N336" s="209"/>
      <c r="X336" s="306"/>
      <c r="Y336" s="307"/>
      <c r="Z336" s="308"/>
      <c r="AA336" s="209"/>
    </row>
    <row r="337" spans="2:27">
      <c r="K337" s="306"/>
      <c r="L337" s="306"/>
      <c r="M337" s="306"/>
      <c r="N337" s="209"/>
      <c r="X337" s="306"/>
      <c r="Y337" s="306"/>
      <c r="Z337" s="306"/>
      <c r="AA337" s="209"/>
    </row>
    <row r="338" spans="2:27">
      <c r="K338" s="306"/>
      <c r="L338" s="306"/>
      <c r="M338" s="306"/>
      <c r="N338" s="209"/>
      <c r="X338" s="306"/>
      <c r="Y338" s="306"/>
      <c r="Z338" s="306"/>
      <c r="AA338" s="209"/>
    </row>
    <row r="339" spans="2:27">
      <c r="K339" s="306"/>
      <c r="L339" s="306"/>
      <c r="M339" s="306"/>
      <c r="N339" s="209"/>
      <c r="X339" s="306"/>
      <c r="Y339" s="306"/>
      <c r="Z339" s="306"/>
      <c r="AA339" s="209"/>
    </row>
    <row r="340" spans="2:27">
      <c r="K340" s="306"/>
      <c r="L340" s="307"/>
      <c r="M340" s="306"/>
      <c r="N340" s="209"/>
      <c r="X340" s="306"/>
      <c r="Y340" s="307"/>
      <c r="Z340" s="306"/>
      <c r="AA340" s="209"/>
    </row>
    <row r="341" spans="2:27">
      <c r="K341" s="306"/>
      <c r="L341" s="306"/>
      <c r="M341" s="308"/>
      <c r="N341" s="209"/>
      <c r="X341" s="306"/>
      <c r="Y341" s="306"/>
      <c r="Z341" s="308"/>
      <c r="AA341" s="209"/>
    </row>
    <row r="342" spans="2:27">
      <c r="K342" s="306"/>
      <c r="L342" s="306"/>
      <c r="M342" s="308"/>
      <c r="N342" s="209"/>
      <c r="X342" s="306"/>
      <c r="Y342" s="306"/>
      <c r="Z342" s="308"/>
      <c r="AA342" s="209"/>
    </row>
    <row r="343" spans="2:27">
      <c r="K343" s="306"/>
      <c r="L343" s="306"/>
      <c r="M343" s="308"/>
      <c r="N343" s="209"/>
      <c r="X343" s="306"/>
      <c r="Y343" s="306"/>
      <c r="Z343" s="308"/>
      <c r="AA343" s="209"/>
    </row>
    <row r="344" spans="2:27">
      <c r="K344" s="306"/>
      <c r="L344" s="307"/>
      <c r="M344" s="308"/>
      <c r="N344" s="209"/>
      <c r="X344" s="306"/>
      <c r="Y344" s="307"/>
      <c r="Z344" s="308"/>
      <c r="AA344" s="209"/>
    </row>
    <row r="345" spans="2:27">
      <c r="B345" s="209"/>
      <c r="C345" s="209"/>
      <c r="D345" s="209"/>
      <c r="E345" s="181"/>
      <c r="F345" s="181"/>
      <c r="G345" s="242"/>
      <c r="H345" s="900"/>
      <c r="I345" s="242"/>
      <c r="J345" s="242"/>
      <c r="K345" s="209"/>
      <c r="L345" s="209"/>
      <c r="M345" s="209"/>
      <c r="O345" s="209"/>
      <c r="P345" s="209"/>
      <c r="Q345" s="209"/>
      <c r="R345" s="181"/>
      <c r="S345" s="181"/>
      <c r="T345" s="209"/>
      <c r="U345" s="181"/>
      <c r="V345" s="209"/>
      <c r="W345" s="209"/>
      <c r="X345" s="209"/>
      <c r="Y345" s="209"/>
      <c r="Z345" s="209"/>
    </row>
    <row r="346" spans="2:27">
      <c r="K346" s="306"/>
      <c r="L346" s="306"/>
      <c r="M346" s="306"/>
      <c r="N346" s="209"/>
      <c r="X346" s="306"/>
      <c r="Y346" s="306"/>
      <c r="Z346" s="306"/>
      <c r="AA346" s="209"/>
    </row>
    <row r="347" spans="2:27">
      <c r="K347" s="306"/>
      <c r="L347" s="306"/>
      <c r="M347" s="306"/>
      <c r="N347" s="209"/>
      <c r="X347" s="306"/>
      <c r="Y347" s="306"/>
      <c r="Z347" s="306"/>
      <c r="AA347" s="209"/>
    </row>
    <row r="348" spans="2:27">
      <c r="B348" s="209"/>
      <c r="C348" s="209"/>
      <c r="D348" s="209"/>
      <c r="E348" s="181"/>
      <c r="F348" s="181"/>
      <c r="G348" s="242"/>
      <c r="H348" s="900"/>
      <c r="I348" s="242"/>
      <c r="J348" s="242"/>
      <c r="K348" s="209"/>
      <c r="L348" s="209"/>
      <c r="M348" s="209"/>
      <c r="O348" s="209"/>
      <c r="P348" s="209"/>
      <c r="Q348" s="209"/>
      <c r="R348" s="181"/>
      <c r="S348" s="181"/>
      <c r="T348" s="209"/>
      <c r="U348" s="181"/>
      <c r="V348" s="209"/>
      <c r="W348" s="209"/>
      <c r="X348" s="209"/>
      <c r="Y348" s="209"/>
      <c r="Z348" s="209"/>
    </row>
    <row r="349" spans="2:27">
      <c r="K349" s="306"/>
      <c r="L349" s="307"/>
      <c r="M349" s="306"/>
      <c r="N349" s="209"/>
      <c r="X349" s="306"/>
      <c r="Y349" s="307"/>
      <c r="Z349" s="306"/>
      <c r="AA349" s="209"/>
    </row>
    <row r="350" spans="2:27">
      <c r="K350" s="306"/>
      <c r="L350" s="307"/>
      <c r="M350" s="306"/>
      <c r="N350" s="209"/>
      <c r="X350" s="306"/>
      <c r="Y350" s="307"/>
      <c r="Z350" s="306"/>
      <c r="AA350" s="209"/>
    </row>
    <row r="351" spans="2:27">
      <c r="K351" s="306"/>
      <c r="L351" s="307"/>
      <c r="M351" s="306"/>
      <c r="N351" s="209"/>
      <c r="X351" s="306"/>
      <c r="Y351" s="307"/>
      <c r="Z351" s="306"/>
      <c r="AA351" s="209"/>
    </row>
    <row r="352" spans="2:27">
      <c r="K352" s="306"/>
      <c r="L352" s="306"/>
      <c r="M352" s="306"/>
      <c r="N352" s="209"/>
      <c r="X352" s="306"/>
      <c r="Y352" s="306"/>
      <c r="Z352" s="306"/>
      <c r="AA352" s="209"/>
    </row>
    <row r="353" spans="2:27">
      <c r="K353" s="306"/>
      <c r="L353" s="306"/>
      <c r="M353" s="306"/>
      <c r="N353" s="209"/>
      <c r="X353" s="306"/>
      <c r="Y353" s="306"/>
      <c r="Z353" s="306"/>
      <c r="AA353" s="209"/>
    </row>
    <row r="354" spans="2:27">
      <c r="K354" s="306"/>
      <c r="L354" s="307"/>
      <c r="M354" s="306"/>
      <c r="N354" s="209"/>
      <c r="X354" s="306"/>
      <c r="Y354" s="307"/>
      <c r="Z354" s="306"/>
      <c r="AA354" s="209"/>
    </row>
    <row r="355" spans="2:27">
      <c r="K355" s="306"/>
      <c r="L355" s="306"/>
      <c r="M355" s="306"/>
      <c r="N355" s="209"/>
      <c r="X355" s="306"/>
      <c r="Y355" s="306"/>
      <c r="Z355" s="306"/>
      <c r="AA355" s="209"/>
    </row>
    <row r="356" spans="2:27">
      <c r="K356" s="306"/>
      <c r="L356" s="306"/>
      <c r="M356" s="306"/>
      <c r="N356" s="209"/>
      <c r="X356" s="306"/>
      <c r="Y356" s="306"/>
      <c r="Z356" s="306"/>
      <c r="AA356" s="209"/>
    </row>
    <row r="357" spans="2:27">
      <c r="B357" s="209"/>
      <c r="C357" s="209"/>
      <c r="D357" s="209"/>
      <c r="E357" s="181"/>
      <c r="F357" s="181"/>
      <c r="G357" s="242"/>
      <c r="H357" s="900"/>
      <c r="I357" s="242"/>
      <c r="J357" s="242"/>
      <c r="K357" s="209"/>
      <c r="L357" s="209"/>
      <c r="M357" s="209"/>
      <c r="O357" s="209"/>
      <c r="P357" s="209"/>
      <c r="Q357" s="209"/>
      <c r="R357" s="181"/>
      <c r="S357" s="181"/>
      <c r="T357" s="209"/>
      <c r="U357" s="181"/>
      <c r="V357" s="209"/>
      <c r="W357" s="209"/>
      <c r="X357" s="209"/>
      <c r="Y357" s="209"/>
      <c r="Z357" s="209"/>
    </row>
    <row r="358" spans="2:27">
      <c r="K358" s="306"/>
      <c r="L358" s="307"/>
      <c r="M358" s="308"/>
      <c r="N358" s="209"/>
      <c r="X358" s="306"/>
      <c r="Y358" s="307"/>
      <c r="Z358" s="308"/>
      <c r="AA358" s="209"/>
    </row>
    <row r="359" spans="2:27">
      <c r="K359" s="306"/>
      <c r="L359" s="306"/>
      <c r="M359" s="306"/>
      <c r="N359" s="209"/>
      <c r="X359" s="306"/>
      <c r="Y359" s="306"/>
      <c r="Z359" s="306"/>
      <c r="AA359" s="209"/>
    </row>
    <row r="360" spans="2:27">
      <c r="B360" s="209"/>
      <c r="C360" s="209"/>
      <c r="D360" s="209"/>
      <c r="E360" s="181"/>
      <c r="F360" s="181"/>
      <c r="G360" s="242"/>
      <c r="H360" s="900"/>
      <c r="I360" s="242"/>
      <c r="J360" s="242"/>
      <c r="K360" s="209"/>
      <c r="L360" s="209"/>
      <c r="M360" s="209"/>
      <c r="O360" s="209"/>
      <c r="P360" s="209"/>
      <c r="Q360" s="209"/>
      <c r="R360" s="181"/>
      <c r="S360" s="181"/>
      <c r="T360" s="209"/>
      <c r="U360" s="181"/>
      <c r="V360" s="209"/>
      <c r="W360" s="209"/>
      <c r="X360" s="209"/>
      <c r="Y360" s="209"/>
      <c r="Z360" s="209"/>
    </row>
    <row r="361" spans="2:27">
      <c r="B361" s="209"/>
      <c r="C361" s="209"/>
      <c r="D361" s="209"/>
      <c r="E361" s="181"/>
      <c r="F361" s="181"/>
      <c r="G361" s="242"/>
      <c r="H361" s="900"/>
      <c r="I361" s="242"/>
      <c r="J361" s="242"/>
      <c r="K361" s="209"/>
      <c r="L361" s="209"/>
      <c r="M361" s="209"/>
      <c r="O361" s="209"/>
      <c r="P361" s="209"/>
      <c r="Q361" s="209"/>
      <c r="R361" s="181"/>
      <c r="S361" s="181"/>
      <c r="T361" s="209"/>
      <c r="U361" s="181"/>
      <c r="V361" s="209"/>
      <c r="W361" s="209"/>
      <c r="X361" s="209"/>
      <c r="Y361" s="209"/>
      <c r="Z361" s="209"/>
    </row>
    <row r="362" spans="2:27">
      <c r="K362" s="306"/>
      <c r="L362" s="306"/>
      <c r="M362" s="306"/>
      <c r="N362" s="209"/>
      <c r="X362" s="306"/>
      <c r="Y362" s="306"/>
      <c r="Z362" s="306"/>
      <c r="AA362" s="209"/>
    </row>
    <row r="363" spans="2:27">
      <c r="K363" s="306"/>
      <c r="L363" s="306"/>
      <c r="M363" s="306"/>
      <c r="N363" s="209"/>
      <c r="X363" s="306"/>
      <c r="Y363" s="306"/>
      <c r="Z363" s="306"/>
      <c r="AA363" s="209"/>
    </row>
    <row r="364" spans="2:27">
      <c r="K364" s="306"/>
      <c r="L364" s="307"/>
      <c r="M364" s="308"/>
      <c r="N364" s="209"/>
      <c r="X364" s="306"/>
      <c r="Y364" s="307"/>
      <c r="Z364" s="308"/>
      <c r="AA364" s="209"/>
    </row>
    <row r="365" spans="2:27">
      <c r="B365" s="209"/>
      <c r="C365" s="209"/>
      <c r="D365" s="209"/>
      <c r="E365" s="181"/>
      <c r="F365" s="181"/>
      <c r="G365" s="242"/>
      <c r="H365" s="900"/>
      <c r="I365" s="242"/>
      <c r="J365" s="242"/>
      <c r="K365" s="209"/>
      <c r="L365" s="209"/>
      <c r="M365" s="209"/>
      <c r="O365" s="209"/>
      <c r="P365" s="209"/>
      <c r="Q365" s="209"/>
      <c r="R365" s="181"/>
      <c r="S365" s="181"/>
      <c r="T365" s="209"/>
      <c r="U365" s="181"/>
      <c r="V365" s="209"/>
      <c r="W365" s="209"/>
      <c r="X365" s="209"/>
      <c r="Y365" s="209"/>
      <c r="Z365" s="209"/>
    </row>
    <row r="366" spans="2:27">
      <c r="K366" s="306"/>
      <c r="L366" s="307"/>
      <c r="M366" s="308"/>
      <c r="N366" s="209"/>
      <c r="X366" s="306"/>
      <c r="Y366" s="307"/>
      <c r="Z366" s="308"/>
      <c r="AA366" s="209"/>
    </row>
    <row r="367" spans="2:27">
      <c r="K367" s="306"/>
      <c r="L367" s="306"/>
      <c r="M367" s="306"/>
      <c r="N367" s="209"/>
      <c r="X367" s="306"/>
      <c r="Y367" s="306"/>
      <c r="Z367" s="306"/>
      <c r="AA367" s="209"/>
    </row>
    <row r="368" spans="2:27">
      <c r="B368" s="209"/>
      <c r="C368" s="209"/>
      <c r="D368" s="209"/>
      <c r="E368" s="181"/>
      <c r="F368" s="181"/>
      <c r="G368" s="242"/>
      <c r="H368" s="900"/>
      <c r="I368" s="242"/>
      <c r="J368" s="242"/>
      <c r="K368" s="209"/>
      <c r="L368" s="209"/>
      <c r="M368" s="209"/>
      <c r="O368" s="209"/>
      <c r="P368" s="209"/>
      <c r="Q368" s="209"/>
      <c r="R368" s="181"/>
      <c r="S368" s="181"/>
      <c r="T368" s="209"/>
      <c r="U368" s="181"/>
      <c r="V368" s="209"/>
      <c r="W368" s="209"/>
      <c r="X368" s="209"/>
      <c r="Y368" s="209"/>
      <c r="Z368" s="209"/>
    </row>
    <row r="369" spans="2:27">
      <c r="K369" s="306"/>
      <c r="L369" s="306"/>
      <c r="M369" s="306"/>
      <c r="N369" s="209"/>
      <c r="X369" s="306"/>
      <c r="Y369" s="306"/>
      <c r="Z369" s="306"/>
      <c r="AA369" s="209"/>
    </row>
    <row r="370" spans="2:27">
      <c r="K370" s="306"/>
      <c r="L370" s="307"/>
      <c r="M370" s="306"/>
      <c r="N370" s="209"/>
      <c r="X370" s="306"/>
      <c r="Y370" s="307"/>
      <c r="Z370" s="306"/>
      <c r="AA370" s="209"/>
    </row>
    <row r="371" spans="2:27">
      <c r="K371" s="306"/>
      <c r="L371" s="307"/>
      <c r="M371" s="308"/>
      <c r="N371" s="209"/>
      <c r="X371" s="306"/>
      <c r="Y371" s="307"/>
      <c r="Z371" s="308"/>
      <c r="AA371" s="209"/>
    </row>
    <row r="372" spans="2:27">
      <c r="K372" s="306"/>
      <c r="L372" s="306"/>
      <c r="M372" s="306"/>
      <c r="N372" s="209"/>
      <c r="X372" s="306"/>
      <c r="Y372" s="306"/>
      <c r="Z372" s="306"/>
      <c r="AA372" s="209"/>
    </row>
    <row r="373" spans="2:27">
      <c r="K373" s="306"/>
      <c r="L373" s="307"/>
      <c r="M373" s="308"/>
      <c r="N373" s="209"/>
      <c r="X373" s="306"/>
      <c r="Y373" s="307"/>
      <c r="Z373" s="308"/>
      <c r="AA373" s="209"/>
    </row>
    <row r="374" spans="2:27">
      <c r="K374" s="306"/>
      <c r="L374" s="306"/>
      <c r="M374" s="306"/>
      <c r="N374" s="209"/>
      <c r="X374" s="306"/>
      <c r="Y374" s="306"/>
      <c r="Z374" s="306"/>
      <c r="AA374" s="209"/>
    </row>
    <row r="375" spans="2:27">
      <c r="K375" s="306"/>
      <c r="L375" s="306"/>
      <c r="M375" s="306"/>
      <c r="X375" s="306"/>
      <c r="Y375" s="306"/>
      <c r="Z375" s="306"/>
    </row>
    <row r="376" spans="2:27">
      <c r="K376" s="306"/>
      <c r="L376" s="306"/>
      <c r="M376" s="306"/>
      <c r="X376" s="306"/>
      <c r="Y376" s="306"/>
      <c r="Z376" s="306"/>
    </row>
    <row r="377" spans="2:27">
      <c r="K377" s="306"/>
      <c r="L377" s="307"/>
      <c r="M377" s="308"/>
      <c r="X377" s="306"/>
      <c r="Y377" s="307"/>
      <c r="Z377" s="308"/>
    </row>
    <row r="378" spans="2:27">
      <c r="B378" s="209"/>
      <c r="C378" s="209"/>
      <c r="D378" s="209"/>
      <c r="E378" s="181"/>
      <c r="F378" s="181"/>
      <c r="G378" s="242"/>
      <c r="H378" s="900"/>
      <c r="I378" s="242"/>
      <c r="J378" s="242"/>
      <c r="K378" s="209"/>
      <c r="L378" s="209"/>
      <c r="M378" s="209"/>
      <c r="O378" s="209"/>
      <c r="P378" s="209"/>
      <c r="Q378" s="209"/>
      <c r="R378" s="181"/>
      <c r="S378" s="181"/>
      <c r="T378" s="209"/>
      <c r="U378" s="181"/>
      <c r="V378" s="209"/>
      <c r="W378" s="209"/>
      <c r="X378" s="209"/>
      <c r="Y378" s="209"/>
      <c r="Z378" s="209"/>
    </row>
    <row r="379" spans="2:27">
      <c r="B379" s="209"/>
      <c r="C379" s="209"/>
      <c r="D379" s="209"/>
      <c r="E379" s="181"/>
      <c r="F379" s="181"/>
      <c r="G379" s="242"/>
      <c r="H379" s="900"/>
      <c r="I379" s="242"/>
      <c r="J379" s="242"/>
      <c r="K379" s="209"/>
      <c r="L379" s="209"/>
      <c r="M379" s="209"/>
      <c r="O379" s="209"/>
      <c r="P379" s="209"/>
      <c r="Q379" s="209"/>
      <c r="R379" s="181"/>
      <c r="S379" s="181"/>
      <c r="T379" s="209"/>
      <c r="U379" s="181"/>
      <c r="V379" s="209"/>
      <c r="W379" s="209"/>
      <c r="X379" s="209"/>
      <c r="Y379" s="209"/>
      <c r="Z379" s="209"/>
    </row>
    <row r="380" spans="2:27">
      <c r="K380" s="306"/>
      <c r="L380" s="307"/>
      <c r="M380" s="308"/>
      <c r="X380" s="306"/>
      <c r="Y380" s="307"/>
      <c r="Z380" s="308"/>
    </row>
    <row r="381" spans="2:27">
      <c r="B381" s="209"/>
      <c r="C381" s="209"/>
      <c r="D381" s="209"/>
      <c r="E381" s="181"/>
      <c r="F381" s="181"/>
      <c r="G381" s="242"/>
      <c r="H381" s="900"/>
      <c r="I381" s="242"/>
      <c r="J381" s="242"/>
      <c r="K381" s="209"/>
      <c r="L381" s="209"/>
      <c r="M381" s="209"/>
      <c r="O381" s="209"/>
      <c r="P381" s="209"/>
      <c r="Q381" s="209"/>
      <c r="R381" s="181"/>
      <c r="S381" s="181"/>
      <c r="T381" s="209"/>
      <c r="U381" s="181"/>
      <c r="V381" s="209"/>
      <c r="W381" s="209"/>
      <c r="X381" s="209"/>
      <c r="Y381" s="209"/>
      <c r="Z381" s="209"/>
    </row>
    <row r="382" spans="2:27">
      <c r="K382" s="306"/>
      <c r="L382" s="307"/>
      <c r="M382" s="308"/>
      <c r="X382" s="306"/>
      <c r="Y382" s="307"/>
      <c r="Z382" s="308"/>
    </row>
    <row r="383" spans="2:27">
      <c r="K383" s="306"/>
      <c r="L383" s="306"/>
      <c r="M383" s="306"/>
      <c r="X383" s="306"/>
      <c r="Y383" s="306"/>
      <c r="Z383" s="306"/>
    </row>
    <row r="384" spans="2:27">
      <c r="B384" s="209"/>
      <c r="C384" s="209"/>
      <c r="D384" s="209"/>
      <c r="E384" s="181"/>
      <c r="F384" s="181"/>
      <c r="G384" s="242"/>
      <c r="H384" s="900"/>
      <c r="I384" s="242"/>
      <c r="J384" s="242"/>
      <c r="K384" s="209"/>
      <c r="L384" s="209"/>
      <c r="M384" s="209"/>
      <c r="O384" s="209"/>
      <c r="P384" s="209"/>
      <c r="Q384" s="209"/>
      <c r="R384" s="181"/>
      <c r="S384" s="181"/>
      <c r="T384" s="209"/>
      <c r="U384" s="181"/>
      <c r="V384" s="209"/>
      <c r="W384" s="209"/>
      <c r="X384" s="209"/>
      <c r="Y384" s="209"/>
      <c r="Z384" s="209"/>
    </row>
    <row r="385" spans="2:26">
      <c r="B385" s="209"/>
      <c r="C385" s="209"/>
      <c r="D385" s="209"/>
      <c r="E385" s="181"/>
      <c r="F385" s="181"/>
      <c r="G385" s="242"/>
      <c r="H385" s="900"/>
      <c r="I385" s="242"/>
      <c r="J385" s="242"/>
      <c r="K385" s="209"/>
      <c r="L385" s="209"/>
      <c r="M385" s="209"/>
      <c r="O385" s="209"/>
      <c r="P385" s="209"/>
      <c r="Q385" s="209"/>
      <c r="R385" s="181"/>
      <c r="S385" s="181"/>
      <c r="T385" s="209"/>
      <c r="U385" s="181"/>
      <c r="V385" s="209"/>
      <c r="W385" s="209"/>
      <c r="X385" s="209"/>
      <c r="Y385" s="209"/>
      <c r="Z385" s="209"/>
    </row>
    <row r="386" spans="2:26">
      <c r="B386" s="209"/>
      <c r="C386" s="209"/>
      <c r="D386" s="209"/>
      <c r="E386" s="181"/>
      <c r="F386" s="181"/>
      <c r="G386" s="242"/>
      <c r="H386" s="900"/>
      <c r="I386" s="242"/>
      <c r="J386" s="242"/>
      <c r="K386" s="209"/>
      <c r="L386" s="209"/>
      <c r="M386" s="209"/>
      <c r="O386" s="209"/>
      <c r="P386" s="209"/>
      <c r="Q386" s="209"/>
      <c r="R386" s="181"/>
      <c r="S386" s="181"/>
      <c r="T386" s="209"/>
      <c r="U386" s="181"/>
      <c r="V386" s="209"/>
      <c r="W386" s="209"/>
      <c r="X386" s="209"/>
      <c r="Y386" s="209"/>
      <c r="Z386" s="209"/>
    </row>
    <row r="387" spans="2:26">
      <c r="B387" s="209"/>
      <c r="C387" s="209"/>
      <c r="D387" s="209"/>
      <c r="E387" s="181"/>
      <c r="F387" s="181"/>
      <c r="G387" s="242"/>
      <c r="H387" s="900"/>
      <c r="I387" s="242"/>
      <c r="J387" s="242"/>
      <c r="K387" s="209"/>
      <c r="L387" s="209"/>
      <c r="M387" s="209"/>
      <c r="O387" s="209"/>
      <c r="P387" s="209"/>
      <c r="Q387" s="209"/>
      <c r="R387" s="181"/>
      <c r="S387" s="181"/>
      <c r="T387" s="209"/>
      <c r="U387" s="181"/>
      <c r="V387" s="209"/>
      <c r="W387" s="209"/>
      <c r="X387" s="209"/>
      <c r="Y387" s="209"/>
      <c r="Z387" s="209"/>
    </row>
    <row r="388" spans="2:26">
      <c r="B388" s="209"/>
      <c r="C388" s="209"/>
      <c r="D388" s="209"/>
      <c r="E388" s="181"/>
      <c r="F388" s="181"/>
      <c r="G388" s="242"/>
      <c r="H388" s="900"/>
      <c r="I388" s="242"/>
      <c r="J388" s="242"/>
      <c r="K388" s="209"/>
      <c r="L388" s="209"/>
      <c r="M388" s="209"/>
      <c r="O388" s="209"/>
      <c r="P388" s="209"/>
      <c r="Q388" s="209"/>
      <c r="R388" s="181"/>
      <c r="S388" s="181"/>
      <c r="T388" s="209"/>
      <c r="U388" s="181"/>
      <c r="V388" s="209"/>
      <c r="W388" s="209"/>
      <c r="X388" s="209"/>
      <c r="Y388" s="209"/>
      <c r="Z388" s="209"/>
    </row>
    <row r="389" spans="2:26">
      <c r="K389" s="306"/>
      <c r="L389" s="307"/>
      <c r="M389" s="306"/>
      <c r="X389" s="306"/>
      <c r="Y389" s="307"/>
      <c r="Z389" s="306"/>
    </row>
    <row r="390" spans="2:26">
      <c r="K390" s="306"/>
      <c r="L390" s="306"/>
      <c r="M390" s="308"/>
      <c r="X390" s="306"/>
      <c r="Y390" s="306"/>
      <c r="Z390" s="308"/>
    </row>
    <row r="391" spans="2:26">
      <c r="K391" s="306"/>
      <c r="L391" s="307"/>
      <c r="M391" s="308"/>
      <c r="X391" s="306"/>
      <c r="Y391" s="307"/>
      <c r="Z391" s="308"/>
    </row>
    <row r="392" spans="2:26">
      <c r="K392" s="306"/>
      <c r="L392" s="306"/>
      <c r="M392" s="306"/>
      <c r="X392" s="306"/>
      <c r="Y392" s="306"/>
      <c r="Z392" s="306"/>
    </row>
    <row r="393" spans="2:26">
      <c r="K393" s="306"/>
      <c r="L393" s="307"/>
      <c r="M393" s="306"/>
      <c r="X393" s="306"/>
      <c r="Y393" s="307"/>
      <c r="Z393" s="306"/>
    </row>
    <row r="394" spans="2:26">
      <c r="K394" s="306"/>
      <c r="L394" s="306"/>
      <c r="M394" s="308"/>
      <c r="X394" s="306"/>
      <c r="Y394" s="306"/>
      <c r="Z394" s="308"/>
    </row>
    <row r="395" spans="2:26">
      <c r="K395" s="306"/>
      <c r="L395" s="306"/>
      <c r="M395" s="306"/>
      <c r="X395" s="306"/>
      <c r="Y395" s="306"/>
      <c r="Z395" s="306"/>
    </row>
    <row r="396" spans="2:26">
      <c r="K396" s="306"/>
      <c r="L396" s="307"/>
      <c r="M396" s="308"/>
      <c r="X396" s="306"/>
      <c r="Y396" s="307"/>
      <c r="Z396" s="308"/>
    </row>
    <row r="397" spans="2:26">
      <c r="K397" s="306"/>
      <c r="L397" s="306"/>
      <c r="M397" s="308"/>
      <c r="X397" s="306"/>
      <c r="Y397" s="306"/>
      <c r="Z397" s="308"/>
    </row>
    <row r="398" spans="2:26">
      <c r="K398" s="306"/>
      <c r="L398" s="307"/>
      <c r="M398" s="306"/>
      <c r="X398" s="306"/>
      <c r="Y398" s="307"/>
      <c r="Z398" s="306"/>
    </row>
    <row r="399" spans="2:26">
      <c r="B399" s="209"/>
      <c r="C399" s="209"/>
      <c r="D399" s="209"/>
      <c r="E399" s="181"/>
      <c r="F399" s="181"/>
      <c r="G399" s="242"/>
      <c r="H399" s="900"/>
      <c r="I399" s="242"/>
      <c r="J399" s="242"/>
      <c r="K399" s="209"/>
      <c r="L399" s="209"/>
      <c r="M399" s="209"/>
      <c r="O399" s="209"/>
      <c r="P399" s="209"/>
      <c r="Q399" s="209"/>
      <c r="R399" s="181"/>
      <c r="S399" s="181"/>
      <c r="T399" s="209"/>
      <c r="U399" s="181"/>
      <c r="V399" s="209"/>
      <c r="W399" s="209"/>
      <c r="X399" s="209"/>
      <c r="Y399" s="209"/>
      <c r="Z399" s="209"/>
    </row>
    <row r="400" spans="2:26">
      <c r="K400" s="306"/>
      <c r="L400" s="306"/>
      <c r="M400" s="306"/>
      <c r="X400" s="306"/>
      <c r="Y400" s="306"/>
      <c r="Z400" s="306"/>
    </row>
    <row r="401" spans="2:26">
      <c r="K401" s="306"/>
      <c r="L401" s="306"/>
      <c r="M401" s="306"/>
      <c r="X401" s="306"/>
      <c r="Y401" s="306"/>
      <c r="Z401" s="306"/>
    </row>
    <row r="402" spans="2:26">
      <c r="K402" s="306"/>
      <c r="L402" s="307"/>
      <c r="M402" s="308"/>
      <c r="X402" s="306"/>
      <c r="Y402" s="307"/>
      <c r="Z402" s="308"/>
    </row>
    <row r="403" spans="2:26">
      <c r="B403" s="209"/>
      <c r="C403" s="209"/>
      <c r="D403" s="209"/>
      <c r="E403" s="181"/>
      <c r="F403" s="181"/>
      <c r="G403" s="242"/>
      <c r="H403" s="900"/>
      <c r="I403" s="242"/>
      <c r="J403" s="242"/>
      <c r="K403" s="209"/>
      <c r="L403" s="209"/>
      <c r="M403" s="209"/>
      <c r="O403" s="209"/>
      <c r="P403" s="209"/>
      <c r="Q403" s="209"/>
      <c r="R403" s="181"/>
      <c r="S403" s="181"/>
      <c r="T403" s="209"/>
      <c r="U403" s="181"/>
      <c r="V403" s="209"/>
      <c r="W403" s="209"/>
      <c r="X403" s="209"/>
      <c r="Y403" s="209"/>
      <c r="Z403" s="209"/>
    </row>
    <row r="404" spans="2:26">
      <c r="K404" s="306"/>
      <c r="L404" s="306"/>
      <c r="M404" s="308"/>
      <c r="X404" s="306"/>
      <c r="Y404" s="306"/>
      <c r="Z404" s="308"/>
    </row>
    <row r="405" spans="2:26">
      <c r="K405" s="306"/>
      <c r="L405" s="306"/>
      <c r="M405" s="306"/>
      <c r="X405" s="306"/>
      <c r="Y405" s="306"/>
      <c r="Z405" s="306"/>
    </row>
    <row r="406" spans="2:26">
      <c r="K406" s="306"/>
      <c r="L406" s="307"/>
      <c r="M406" s="308"/>
      <c r="X406" s="306"/>
      <c r="Y406" s="307"/>
      <c r="Z406" s="308"/>
    </row>
    <row r="407" spans="2:26">
      <c r="K407" s="306"/>
      <c r="L407" s="306"/>
      <c r="M407" s="306"/>
      <c r="X407" s="306"/>
      <c r="Y407" s="306"/>
      <c r="Z407" s="306"/>
    </row>
    <row r="408" spans="2:26">
      <c r="K408" s="306"/>
      <c r="L408" s="307"/>
      <c r="M408" s="308"/>
      <c r="X408" s="306"/>
      <c r="Y408" s="307"/>
      <c r="Z408" s="308"/>
    </row>
    <row r="409" spans="2:26">
      <c r="K409" s="306"/>
      <c r="L409" s="306"/>
      <c r="M409" s="306"/>
      <c r="X409" s="306"/>
      <c r="Y409" s="306"/>
      <c r="Z409" s="306"/>
    </row>
    <row r="410" spans="2:26">
      <c r="K410" s="306"/>
      <c r="L410" s="307"/>
      <c r="M410" s="308"/>
      <c r="X410" s="306"/>
      <c r="Y410" s="307"/>
      <c r="Z410" s="308"/>
    </row>
    <row r="411" spans="2:26">
      <c r="K411" s="306"/>
      <c r="L411" s="307"/>
      <c r="M411" s="308"/>
      <c r="X411" s="306"/>
      <c r="Y411" s="307"/>
      <c r="Z411" s="308"/>
    </row>
    <row r="412" spans="2:26">
      <c r="K412" s="306"/>
      <c r="L412" s="306"/>
      <c r="M412" s="306"/>
      <c r="X412" s="306"/>
      <c r="Y412" s="306"/>
      <c r="Z412" s="306"/>
    </row>
    <row r="413" spans="2:26">
      <c r="K413" s="306"/>
      <c r="L413" s="306"/>
      <c r="M413" s="306"/>
      <c r="X413" s="306"/>
      <c r="Y413" s="306"/>
      <c r="Z413" s="306"/>
    </row>
    <row r="414" spans="2:26">
      <c r="K414" s="306"/>
      <c r="L414" s="307"/>
      <c r="M414" s="306"/>
      <c r="X414" s="306"/>
      <c r="Y414" s="307"/>
      <c r="Z414" s="306"/>
    </row>
    <row r="415" spans="2:26">
      <c r="B415" s="209"/>
      <c r="C415" s="209"/>
      <c r="D415" s="209"/>
      <c r="E415" s="181"/>
      <c r="F415" s="181"/>
      <c r="G415" s="242"/>
      <c r="H415" s="900"/>
      <c r="I415" s="242"/>
      <c r="J415" s="242"/>
      <c r="K415" s="209"/>
      <c r="L415" s="209"/>
      <c r="M415" s="209"/>
      <c r="O415" s="209"/>
      <c r="P415" s="209"/>
      <c r="Q415" s="209"/>
      <c r="R415" s="181"/>
      <c r="S415" s="181"/>
      <c r="T415" s="209"/>
      <c r="U415" s="181"/>
      <c r="V415" s="209"/>
      <c r="W415" s="209"/>
      <c r="X415" s="209"/>
      <c r="Y415" s="209"/>
      <c r="Z415" s="209"/>
    </row>
    <row r="416" spans="2:26">
      <c r="K416" s="306"/>
      <c r="L416" s="306"/>
      <c r="M416" s="306"/>
      <c r="X416" s="306"/>
      <c r="Y416" s="306"/>
      <c r="Z416" s="306"/>
    </row>
    <row r="417" spans="2:26">
      <c r="K417" s="306"/>
      <c r="L417" s="306"/>
      <c r="M417" s="306"/>
      <c r="X417" s="306"/>
      <c r="Y417" s="306"/>
      <c r="Z417" s="306"/>
    </row>
    <row r="418" spans="2:26">
      <c r="K418" s="306"/>
      <c r="L418" s="306"/>
      <c r="M418" s="306"/>
      <c r="X418" s="306"/>
      <c r="Y418" s="306"/>
      <c r="Z418" s="306"/>
    </row>
    <row r="419" spans="2:26">
      <c r="K419" s="306"/>
      <c r="L419" s="306"/>
      <c r="M419" s="306"/>
      <c r="X419" s="306"/>
      <c r="Y419" s="306"/>
      <c r="Z419" s="306"/>
    </row>
    <row r="420" spans="2:26">
      <c r="K420" s="306"/>
      <c r="L420" s="306"/>
      <c r="M420" s="306"/>
      <c r="X420" s="306"/>
      <c r="Y420" s="306"/>
      <c r="Z420" s="306"/>
    </row>
    <row r="421" spans="2:26">
      <c r="K421" s="306"/>
      <c r="L421" s="306"/>
      <c r="M421" s="308"/>
      <c r="X421" s="306"/>
      <c r="Y421" s="306"/>
      <c r="Z421" s="308"/>
    </row>
    <row r="422" spans="2:26">
      <c r="K422" s="306"/>
      <c r="L422" s="307"/>
      <c r="M422" s="308"/>
      <c r="X422" s="306"/>
      <c r="Y422" s="307"/>
      <c r="Z422" s="308"/>
    </row>
    <row r="423" spans="2:26">
      <c r="K423" s="306"/>
      <c r="L423" s="306"/>
      <c r="M423" s="306"/>
      <c r="X423" s="306"/>
      <c r="Y423" s="306"/>
      <c r="Z423" s="306"/>
    </row>
    <row r="424" spans="2:26">
      <c r="K424" s="306"/>
      <c r="L424" s="307"/>
      <c r="M424" s="306"/>
      <c r="X424" s="306"/>
      <c r="Y424" s="307"/>
      <c r="Z424" s="306"/>
    </row>
    <row r="425" spans="2:26">
      <c r="K425" s="306"/>
      <c r="L425" s="306"/>
      <c r="M425" s="306"/>
      <c r="X425" s="306"/>
      <c r="Y425" s="306"/>
      <c r="Z425" s="306"/>
    </row>
    <row r="426" spans="2:26">
      <c r="K426" s="306"/>
      <c r="L426" s="306"/>
      <c r="M426" s="308"/>
      <c r="X426" s="306"/>
      <c r="Y426" s="306"/>
      <c r="Z426" s="308"/>
    </row>
    <row r="427" spans="2:26">
      <c r="B427" s="209"/>
      <c r="C427" s="209"/>
      <c r="D427" s="209"/>
      <c r="E427" s="181"/>
      <c r="F427" s="181"/>
      <c r="G427" s="242"/>
      <c r="H427" s="900"/>
      <c r="I427" s="242"/>
      <c r="J427" s="242"/>
      <c r="K427" s="209"/>
      <c r="L427" s="209"/>
      <c r="M427" s="209"/>
      <c r="O427" s="209"/>
      <c r="P427" s="209"/>
      <c r="Q427" s="209"/>
      <c r="R427" s="181"/>
      <c r="S427" s="181"/>
      <c r="T427" s="209"/>
      <c r="U427" s="181"/>
      <c r="V427" s="209"/>
      <c r="W427" s="209"/>
      <c r="X427" s="209"/>
      <c r="Y427" s="209"/>
      <c r="Z427" s="209"/>
    </row>
    <row r="428" spans="2:26">
      <c r="K428" s="306"/>
      <c r="L428" s="306"/>
      <c r="M428" s="306"/>
      <c r="X428" s="306"/>
      <c r="Y428" s="306"/>
      <c r="Z428" s="306"/>
    </row>
    <row r="429" spans="2:26">
      <c r="B429" s="209"/>
      <c r="C429" s="209"/>
      <c r="D429" s="209"/>
      <c r="E429" s="181"/>
      <c r="F429" s="181"/>
      <c r="G429" s="242"/>
      <c r="H429" s="900"/>
      <c r="I429" s="242"/>
      <c r="J429" s="242"/>
      <c r="K429" s="209"/>
      <c r="L429" s="209"/>
      <c r="M429" s="209"/>
      <c r="O429" s="209"/>
      <c r="P429" s="209"/>
      <c r="Q429" s="209"/>
      <c r="R429" s="181"/>
      <c r="S429" s="181"/>
      <c r="T429" s="209"/>
      <c r="U429" s="181"/>
      <c r="V429" s="209"/>
      <c r="W429" s="209"/>
      <c r="X429" s="209"/>
      <c r="Y429" s="209"/>
      <c r="Z429" s="209"/>
    </row>
    <row r="430" spans="2:26">
      <c r="K430" s="306"/>
      <c r="L430" s="307"/>
      <c r="M430" s="308"/>
      <c r="X430" s="306"/>
      <c r="Y430" s="307"/>
      <c r="Z430" s="308"/>
    </row>
    <row r="431" spans="2:26">
      <c r="K431" s="306"/>
      <c r="L431" s="307"/>
      <c r="M431" s="308"/>
      <c r="X431" s="306"/>
      <c r="Y431" s="307"/>
      <c r="Z431" s="308"/>
    </row>
    <row r="432" spans="2:26">
      <c r="K432" s="306"/>
      <c r="L432" s="306"/>
      <c r="M432" s="306"/>
      <c r="X432" s="306"/>
      <c r="Y432" s="306"/>
      <c r="Z432" s="306"/>
    </row>
    <row r="433" spans="2:26">
      <c r="K433" s="306"/>
      <c r="L433" s="306"/>
      <c r="M433" s="306"/>
      <c r="X433" s="306"/>
      <c r="Y433" s="306"/>
      <c r="Z433" s="306"/>
    </row>
    <row r="434" spans="2:26">
      <c r="B434" s="209"/>
      <c r="C434" s="209"/>
      <c r="D434" s="209"/>
      <c r="E434" s="181"/>
      <c r="F434" s="181"/>
      <c r="G434" s="242"/>
      <c r="H434" s="900"/>
      <c r="I434" s="242"/>
      <c r="J434" s="242"/>
      <c r="K434" s="209"/>
      <c r="L434" s="209"/>
      <c r="M434" s="209"/>
      <c r="O434" s="209"/>
      <c r="P434" s="209"/>
      <c r="Q434" s="209"/>
      <c r="R434" s="181"/>
      <c r="S434" s="181"/>
      <c r="T434" s="209"/>
      <c r="U434" s="181"/>
      <c r="V434" s="209"/>
      <c r="W434" s="209"/>
      <c r="X434" s="209"/>
      <c r="Y434" s="209"/>
      <c r="Z434" s="209"/>
    </row>
    <row r="435" spans="2:26">
      <c r="K435" s="306"/>
      <c r="L435" s="306"/>
      <c r="M435" s="306"/>
      <c r="X435" s="306"/>
      <c r="Y435" s="306"/>
      <c r="Z435" s="306"/>
    </row>
    <row r="436" spans="2:26">
      <c r="K436" s="306"/>
      <c r="L436" s="306"/>
      <c r="M436" s="306"/>
      <c r="X436" s="306"/>
      <c r="Y436" s="306"/>
      <c r="Z436" s="306"/>
    </row>
    <row r="437" spans="2:26">
      <c r="K437" s="306"/>
      <c r="L437" s="306"/>
      <c r="M437" s="306"/>
      <c r="X437" s="306"/>
      <c r="Y437" s="306"/>
      <c r="Z437" s="306"/>
    </row>
    <row r="438" spans="2:26">
      <c r="K438" s="306"/>
      <c r="L438" s="306"/>
      <c r="M438" s="306"/>
      <c r="X438" s="306"/>
      <c r="Y438" s="306"/>
      <c r="Z438" s="306"/>
    </row>
    <row r="439" spans="2:26">
      <c r="K439" s="306"/>
      <c r="L439" s="307"/>
      <c r="M439" s="308"/>
      <c r="X439" s="306"/>
      <c r="Y439" s="307"/>
      <c r="Z439" s="308"/>
    </row>
    <row r="440" spans="2:26">
      <c r="K440" s="306"/>
      <c r="L440" s="306"/>
      <c r="M440" s="306"/>
      <c r="X440" s="306"/>
      <c r="Y440" s="306"/>
      <c r="Z440" s="306"/>
    </row>
    <row r="441" spans="2:26">
      <c r="K441" s="306"/>
      <c r="L441" s="307"/>
      <c r="M441" s="308"/>
      <c r="X441" s="306"/>
      <c r="Y441" s="307"/>
      <c r="Z441" s="308"/>
    </row>
    <row r="442" spans="2:26">
      <c r="K442" s="306"/>
      <c r="L442" s="307"/>
      <c r="M442" s="306"/>
      <c r="X442" s="306"/>
      <c r="Y442" s="307"/>
      <c r="Z442" s="306"/>
    </row>
    <row r="443" spans="2:26">
      <c r="K443" s="306"/>
      <c r="L443" s="307"/>
      <c r="M443" s="308"/>
      <c r="X443" s="306"/>
      <c r="Y443" s="307"/>
      <c r="Z443" s="308"/>
    </row>
    <row r="444" spans="2:26">
      <c r="B444" s="209"/>
      <c r="C444" s="209"/>
      <c r="D444" s="209"/>
      <c r="E444" s="181"/>
      <c r="F444" s="181"/>
      <c r="G444" s="242"/>
      <c r="H444" s="900"/>
      <c r="I444" s="242"/>
      <c r="J444" s="242"/>
      <c r="K444" s="209"/>
      <c r="L444" s="209"/>
      <c r="M444" s="209"/>
      <c r="O444" s="209"/>
      <c r="P444" s="209"/>
      <c r="Q444" s="209"/>
      <c r="R444" s="181"/>
      <c r="S444" s="181"/>
      <c r="T444" s="209"/>
      <c r="U444" s="181"/>
      <c r="V444" s="209"/>
      <c r="W444" s="209"/>
      <c r="X444" s="209"/>
      <c r="Y444" s="209"/>
      <c r="Z444" s="209"/>
    </row>
    <row r="445" spans="2:26">
      <c r="B445" s="209"/>
      <c r="C445" s="209"/>
      <c r="D445" s="209"/>
      <c r="E445" s="181"/>
      <c r="F445" s="181"/>
      <c r="G445" s="242"/>
      <c r="H445" s="900"/>
      <c r="I445" s="242"/>
      <c r="J445" s="242"/>
      <c r="K445" s="209"/>
      <c r="L445" s="209"/>
      <c r="M445" s="209"/>
      <c r="O445" s="209"/>
      <c r="P445" s="209"/>
      <c r="Q445" s="209"/>
      <c r="R445" s="181"/>
      <c r="S445" s="181"/>
      <c r="T445" s="209"/>
      <c r="U445" s="181"/>
      <c r="V445" s="209"/>
      <c r="W445" s="209"/>
      <c r="X445" s="209"/>
      <c r="Y445" s="209"/>
      <c r="Z445" s="209"/>
    </row>
    <row r="446" spans="2:26">
      <c r="K446" s="306"/>
      <c r="L446" s="306"/>
      <c r="M446" s="306"/>
      <c r="X446" s="306"/>
      <c r="Y446" s="306"/>
      <c r="Z446" s="306"/>
    </row>
    <row r="447" spans="2:26">
      <c r="K447" s="306"/>
      <c r="L447" s="307"/>
      <c r="M447" s="306"/>
      <c r="X447" s="306"/>
      <c r="Y447" s="307"/>
      <c r="Z447" s="306"/>
    </row>
    <row r="448" spans="2:26">
      <c r="K448" s="306"/>
      <c r="L448" s="307"/>
      <c r="M448" s="308"/>
      <c r="X448" s="306"/>
      <c r="Y448" s="307"/>
      <c r="Z448" s="308"/>
    </row>
    <row r="449" spans="2:26">
      <c r="K449" s="306"/>
      <c r="L449" s="307"/>
      <c r="M449" s="308"/>
      <c r="X449" s="306"/>
      <c r="Y449" s="307"/>
      <c r="Z449" s="308"/>
    </row>
    <row r="450" spans="2:26">
      <c r="B450" s="209"/>
      <c r="C450" s="209"/>
      <c r="D450" s="209"/>
      <c r="E450" s="209"/>
      <c r="F450" s="209"/>
      <c r="G450" s="242"/>
      <c r="H450" s="242"/>
      <c r="I450" s="242"/>
      <c r="J450" s="242"/>
      <c r="K450" s="209"/>
      <c r="L450" s="209"/>
      <c r="M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2:26">
      <c r="B451" s="209"/>
      <c r="C451" s="209"/>
      <c r="D451" s="209"/>
      <c r="E451" s="209"/>
      <c r="F451" s="209"/>
      <c r="G451" s="242"/>
      <c r="H451" s="242"/>
      <c r="I451" s="242"/>
      <c r="J451" s="242"/>
      <c r="K451" s="209"/>
      <c r="L451" s="209"/>
      <c r="M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2:26">
      <c r="B452" s="209"/>
      <c r="C452" s="209"/>
      <c r="D452" s="209"/>
      <c r="E452" s="209"/>
      <c r="F452" s="209"/>
      <c r="G452" s="242"/>
      <c r="H452" s="242"/>
      <c r="I452" s="242"/>
      <c r="J452" s="242"/>
      <c r="K452" s="209"/>
      <c r="L452" s="209"/>
      <c r="M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</sheetData>
  <sortState ref="B15:V283">
    <sortCondition ref="B283"/>
  </sortState>
  <mergeCells count="1">
    <mergeCell ref="O1:X1"/>
  </mergeCells>
  <hyperlinks>
    <hyperlink ref="B8" r:id="rId1"/>
  </hyperlinks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43</vt:i4>
      </vt:variant>
      <vt:variant>
        <vt:lpstr>Plages nommées</vt:lpstr>
      </vt:variant>
      <vt:variant>
        <vt:i4>7</vt:i4>
      </vt:variant>
    </vt:vector>
  </HeadingPairs>
  <TitlesOfParts>
    <vt:vector size="50" baseType="lpstr">
      <vt:lpstr>Surf</vt:lpstr>
      <vt:lpstr>Pop</vt:lpstr>
      <vt:lpstr>GDP</vt:lpstr>
      <vt:lpstr>GDPcapita</vt:lpstr>
      <vt:lpstr>GDPgrowth</vt:lpstr>
      <vt:lpstr>Educ%GDP</vt:lpstr>
      <vt:lpstr>EducPublic%GDP</vt:lpstr>
      <vt:lpstr>EducPublic%GOV</vt:lpstr>
      <vt:lpstr>EducMoney</vt:lpstr>
      <vt:lpstr>RD</vt:lpstr>
      <vt:lpstr>RD%GDP</vt:lpstr>
      <vt:lpstr>RDcapita</vt:lpstr>
      <vt:lpstr>R&amp;Dperformed</vt:lpstr>
      <vt:lpstr>ChercheursEPT</vt:lpstr>
      <vt:lpstr>Chercheurperemploi</vt:lpstr>
      <vt:lpstr>Students Tertiary</vt:lpstr>
      <vt:lpstr>Students internationals</vt:lpstr>
      <vt:lpstr>%Students etrangers</vt:lpstr>
      <vt:lpstr>Students from CH</vt:lpstr>
      <vt:lpstr>Students Nat a étranger</vt:lpstr>
      <vt:lpstr>%Students a l etranger</vt:lpstr>
      <vt:lpstr>Students etr en CH</vt:lpstr>
      <vt:lpstr>Pub</vt:lpstr>
      <vt:lpstr>profil_Pub</vt:lpstr>
      <vt:lpstr>Impact</vt:lpstr>
      <vt:lpstr>Partenariats</vt:lpstr>
      <vt:lpstr>Patents</vt:lpstr>
      <vt:lpstr>PatentsperCapita</vt:lpstr>
      <vt:lpstr>2 countries</vt:lpstr>
      <vt:lpstr>3 countries</vt:lpstr>
      <vt:lpstr>Countries</vt:lpstr>
      <vt:lpstr>Shanghai</vt:lpstr>
      <vt:lpstr>QS</vt:lpstr>
      <vt:lpstr>Times</vt:lpstr>
      <vt:lpstr>ERC Starting</vt:lpstr>
      <vt:lpstr>ERC Advanced</vt:lpstr>
      <vt:lpstr>dates of updates</vt:lpstr>
      <vt:lpstr>Intro</vt:lpstr>
      <vt:lpstr>ERC Consoli</vt:lpstr>
      <vt:lpstr>IMD</vt:lpstr>
      <vt:lpstr>EIS</vt:lpstr>
      <vt:lpstr>GII</vt:lpstr>
      <vt:lpstr>GCI</vt:lpstr>
      <vt:lpstr>'2 countries'!Country</vt:lpstr>
      <vt:lpstr>'3 countries'!Country</vt:lpstr>
      <vt:lpstr>'2 countries'!Print_Area</vt:lpstr>
      <vt:lpstr>'3 countries'!Print_Area</vt:lpstr>
      <vt:lpstr>Intro!Print_Area</vt:lpstr>
      <vt:lpstr>'2 countries'!Zone_d_impression</vt:lpstr>
      <vt:lpstr>'3 countries'!Zone_d_impression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isabelle.maye@sbfi.admin.ch</dc:creator>
  <cp:lastModifiedBy>Maye Isabelle SBFI</cp:lastModifiedBy>
  <cp:lastPrinted>2020-12-09T14:17:46Z</cp:lastPrinted>
  <dcterms:created xsi:type="dcterms:W3CDTF">2011-09-29T10:03:36Z</dcterms:created>
  <dcterms:modified xsi:type="dcterms:W3CDTF">2020-12-09T14:19:14Z</dcterms:modified>
</cp:coreProperties>
</file>